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https://studentutsedu-my.sharepoint.com/personal/andrea_leigh_uts_edu_au/Documents/Documents/Lab general/Rachael Gallagher/Traits database files/"/>
    </mc:Choice>
  </mc:AlternateContent>
  <bookViews>
    <workbookView xWindow="8085" yWindow="-60" windowWidth="6285" windowHeight="4800" firstSheet="1"/>
  </bookViews>
  <sheets>
    <sheet name="All sites" sheetId="1" r:id="rId1"/>
    <sheet name="Googong" sheetId="2" r:id="rId2"/>
    <sheet name="Orroral Valley" sheetId="3" r:id="rId3"/>
    <sheet name="Tidbinbilla" sheetId="4" r:id="rId4"/>
    <sheet name="Figures" sheetId="5" r:id="rId5"/>
    <sheet name="Figures 2" sheetId="6" r:id="rId6"/>
  </sheets>
  <calcPr calcId="162913"/>
</workbook>
</file>

<file path=xl/calcChain.xml><?xml version="1.0" encoding="utf-8"?>
<calcChain xmlns="http://schemas.openxmlformats.org/spreadsheetml/2006/main">
  <c r="O2" i="1" l="1"/>
  <c r="P2" i="1" s="1"/>
  <c r="AE2" i="1" s="1"/>
  <c r="AH2" i="1" s="1"/>
  <c r="U2" i="1"/>
  <c r="W2" i="1"/>
  <c r="X2" i="1"/>
  <c r="Y2" i="1"/>
  <c r="Z2" i="1"/>
  <c r="AA2" i="1"/>
  <c r="AB2" i="1"/>
  <c r="AD2" i="1"/>
  <c r="O3" i="1"/>
  <c r="W3" i="1"/>
  <c r="X3" i="1"/>
  <c r="Y3" i="1"/>
  <c r="Z3" i="1"/>
  <c r="AA3" i="1"/>
  <c r="AB3" i="1"/>
  <c r="O4" i="1"/>
  <c r="P4" i="1"/>
  <c r="AE4" i="1" s="1"/>
  <c r="U4" i="1"/>
  <c r="W4" i="1"/>
  <c r="X4" i="1"/>
  <c r="Y4" i="1"/>
  <c r="Z4" i="1"/>
  <c r="AA4" i="1"/>
  <c r="AB4" i="1"/>
  <c r="AC4" i="1"/>
  <c r="AD4" i="1"/>
  <c r="O5" i="1"/>
  <c r="P5" i="1"/>
  <c r="W5" i="1"/>
  <c r="X5" i="1"/>
  <c r="Y5" i="1"/>
  <c r="Z5" i="1"/>
  <c r="AA5" i="1"/>
  <c r="AB5" i="1"/>
  <c r="AC5" i="1"/>
  <c r="AD5" i="1"/>
  <c r="AE5" i="1"/>
  <c r="O6" i="1"/>
  <c r="P6" i="1"/>
  <c r="W6" i="1"/>
  <c r="X6" i="1"/>
  <c r="Y6" i="1"/>
  <c r="Z6" i="1"/>
  <c r="AA6" i="1"/>
  <c r="AB6" i="1"/>
  <c r="AC6" i="1"/>
  <c r="AD6" i="1"/>
  <c r="AE6" i="1"/>
  <c r="AF6" i="1"/>
  <c r="AG6" i="1"/>
  <c r="AH6" i="1"/>
  <c r="O7" i="1"/>
  <c r="P7" i="1" s="1"/>
  <c r="AE7" i="1" s="1"/>
  <c r="W7" i="1"/>
  <c r="X7" i="1"/>
  <c r="Y7" i="1"/>
  <c r="Z7" i="1"/>
  <c r="AA7" i="1"/>
  <c r="AB7" i="1"/>
  <c r="AC7" i="1"/>
  <c r="O8" i="1"/>
  <c r="W8" i="1"/>
  <c r="X8" i="1"/>
  <c r="Y8" i="1"/>
  <c r="Z8" i="1"/>
  <c r="AA8" i="1"/>
  <c r="AB8" i="1"/>
  <c r="AC8" i="1"/>
  <c r="O9" i="1"/>
  <c r="P9" i="1"/>
  <c r="W9" i="1"/>
  <c r="X9" i="1"/>
  <c r="Y9" i="1"/>
  <c r="Z9" i="1"/>
  <c r="AA9" i="1"/>
  <c r="AB9" i="1"/>
  <c r="AC9" i="1"/>
  <c r="AD9" i="1"/>
  <c r="AE9" i="1"/>
  <c r="AF9" i="1"/>
  <c r="AP9" i="1"/>
  <c r="AQ9" i="1"/>
  <c r="AS9" i="1"/>
  <c r="O10" i="1"/>
  <c r="P10" i="1"/>
  <c r="W10" i="1"/>
  <c r="X10" i="1"/>
  <c r="Y10" i="1"/>
  <c r="Z10" i="1"/>
  <c r="AA10" i="1"/>
  <c r="AB10" i="1"/>
  <c r="AC10" i="1"/>
  <c r="AD10" i="1"/>
  <c r="AE10" i="1"/>
  <c r="O11" i="1"/>
  <c r="P11" i="1"/>
  <c r="W11" i="1"/>
  <c r="X11" i="1"/>
  <c r="Y11" i="1"/>
  <c r="Z11" i="1"/>
  <c r="AA11" i="1"/>
  <c r="AB11" i="1"/>
  <c r="AC11" i="1"/>
  <c r="AD11" i="1"/>
  <c r="AE11" i="1"/>
  <c r="AH11" i="1" s="1"/>
  <c r="AF11" i="1"/>
  <c r="AG11" i="1"/>
  <c r="O12" i="1"/>
  <c r="P12" i="1"/>
  <c r="W12" i="1"/>
  <c r="X12" i="1"/>
  <c r="Y12" i="1"/>
  <c r="Z12" i="1"/>
  <c r="AA12" i="1"/>
  <c r="AB12" i="1"/>
  <c r="AC12" i="1"/>
  <c r="AD12" i="1"/>
  <c r="AE12" i="1"/>
  <c r="AF12" i="1"/>
  <c r="AG12" i="1"/>
  <c r="AH12" i="1"/>
  <c r="O13" i="1"/>
  <c r="W13" i="1"/>
  <c r="X13" i="1"/>
  <c r="Y13" i="1"/>
  <c r="Z13" i="1"/>
  <c r="AA13" i="1"/>
  <c r="AB13" i="1"/>
  <c r="O14" i="1"/>
  <c r="P14" i="1"/>
  <c r="AE14" i="1" s="1"/>
  <c r="W14" i="1"/>
  <c r="X14" i="1"/>
  <c r="Y14" i="1"/>
  <c r="Z14" i="1"/>
  <c r="AA14" i="1"/>
  <c r="AB14" i="1"/>
  <c r="AC14" i="1"/>
  <c r="AD14" i="1"/>
  <c r="O15" i="1"/>
  <c r="P15" i="1"/>
  <c r="W15" i="1"/>
  <c r="X15" i="1"/>
  <c r="Y15" i="1"/>
  <c r="Z15" i="1"/>
  <c r="AA15" i="1"/>
  <c r="AB15" i="1"/>
  <c r="AC15" i="1"/>
  <c r="AD15" i="1"/>
  <c r="AE15" i="1"/>
  <c r="AH15" i="1" s="1"/>
  <c r="AF15" i="1"/>
  <c r="AG15" i="1"/>
  <c r="AP15" i="1"/>
  <c r="AQ15" i="1"/>
  <c r="AS15" i="1"/>
  <c r="O16" i="1"/>
  <c r="P16" i="1"/>
  <c r="W16" i="1"/>
  <c r="X16" i="1"/>
  <c r="Y16" i="1"/>
  <c r="Z16" i="1"/>
  <c r="AA16" i="1"/>
  <c r="AB16" i="1"/>
  <c r="AC16" i="1"/>
  <c r="AD16" i="1"/>
  <c r="AE16" i="1"/>
  <c r="AF16" i="1"/>
  <c r="O17" i="1"/>
  <c r="P17" i="1"/>
  <c r="W17" i="1"/>
  <c r="X17" i="1"/>
  <c r="Y17" i="1"/>
  <c r="Z17" i="1"/>
  <c r="AA17" i="1"/>
  <c r="AB17" i="1"/>
  <c r="AC17" i="1"/>
  <c r="AD17" i="1"/>
  <c r="AE17" i="1"/>
  <c r="AF17" i="1"/>
  <c r="AG17" i="1"/>
  <c r="AH17" i="1"/>
  <c r="AP17" i="1"/>
  <c r="AQ17" i="1" s="1"/>
  <c r="AS17" i="1"/>
  <c r="O18" i="1"/>
  <c r="P18" i="1"/>
  <c r="W18" i="1"/>
  <c r="X18" i="1"/>
  <c r="Y18" i="1"/>
  <c r="Z18" i="1"/>
  <c r="AA18" i="1"/>
  <c r="AB18" i="1"/>
  <c r="AC18" i="1"/>
  <c r="AD18" i="1"/>
  <c r="AE18" i="1"/>
  <c r="AH18" i="1" s="1"/>
  <c r="AF18" i="1"/>
  <c r="AG18" i="1"/>
  <c r="O19" i="1"/>
  <c r="P19" i="1"/>
  <c r="U19" i="1"/>
  <c r="W19" i="1"/>
  <c r="X19" i="1"/>
  <c r="Y19" i="1"/>
  <c r="Z19" i="1"/>
  <c r="AA19" i="1"/>
  <c r="AB19" i="1"/>
  <c r="AC19" i="1"/>
  <c r="AD19" i="1"/>
  <c r="AE19" i="1"/>
  <c r="AF19" i="1"/>
  <c r="AG19" i="1"/>
  <c r="AH19" i="1"/>
  <c r="AP19" i="1"/>
  <c r="AQ19" i="1" s="1"/>
  <c r="AS19" i="1"/>
  <c r="O20" i="1"/>
  <c r="P20" i="1"/>
  <c r="U20" i="1"/>
  <c r="W20" i="1"/>
  <c r="X20" i="1"/>
  <c r="Y20" i="1"/>
  <c r="Z20" i="1"/>
  <c r="AA20" i="1"/>
  <c r="AB20" i="1"/>
  <c r="AC20" i="1"/>
  <c r="AD20" i="1"/>
  <c r="AE20" i="1"/>
  <c r="O21" i="1"/>
  <c r="P21" i="1"/>
  <c r="AE21" i="1" s="1"/>
  <c r="AH21" i="1" s="1"/>
  <c r="U21" i="1"/>
  <c r="W21" i="1"/>
  <c r="X21" i="1"/>
  <c r="Y21" i="1"/>
  <c r="Z21" i="1"/>
  <c r="AA21" i="1"/>
  <c r="AB21" i="1"/>
  <c r="AC21" i="1"/>
  <c r="AD21" i="1"/>
  <c r="AF21" i="1"/>
  <c r="AG21" i="1"/>
  <c r="O22" i="1"/>
  <c r="P22" i="1"/>
  <c r="W22" i="1"/>
  <c r="X22" i="1"/>
  <c r="Y22" i="1"/>
  <c r="Z22" i="1"/>
  <c r="AA22" i="1"/>
  <c r="AB22" i="1"/>
  <c r="AC22" i="1"/>
  <c r="AD22" i="1"/>
  <c r="AE22" i="1"/>
  <c r="AP22" i="1"/>
  <c r="AQ22" i="1" s="1"/>
  <c r="AS22" i="1"/>
  <c r="O23" i="1"/>
  <c r="P23" i="1"/>
  <c r="AE23" i="1" s="1"/>
  <c r="AF23" i="1" s="1"/>
  <c r="W23" i="1"/>
  <c r="X23" i="1"/>
  <c r="Y23" i="1"/>
  <c r="Z23" i="1"/>
  <c r="AA23" i="1"/>
  <c r="AB23" i="1"/>
  <c r="AC23" i="1"/>
  <c r="AD23" i="1"/>
  <c r="AG23" i="1"/>
  <c r="AH23" i="1"/>
  <c r="O24" i="1"/>
  <c r="P24" i="1"/>
  <c r="U24" i="1"/>
  <c r="W24" i="1"/>
  <c r="X24" i="1"/>
  <c r="Y24" i="1"/>
  <c r="Z24" i="1"/>
  <c r="AA24" i="1"/>
  <c r="AB24" i="1"/>
  <c r="AC24" i="1"/>
  <c r="AD24" i="1"/>
  <c r="AE24" i="1"/>
  <c r="AH24" i="1" s="1"/>
  <c r="O25" i="1"/>
  <c r="W25" i="1"/>
  <c r="X25" i="1"/>
  <c r="Y25" i="1"/>
  <c r="Z25" i="1"/>
  <c r="AA25" i="1"/>
  <c r="AB25" i="1"/>
  <c r="AP25" i="1"/>
  <c r="AQ25" i="1"/>
  <c r="AS25" i="1"/>
  <c r="O26" i="1"/>
  <c r="P26" i="1"/>
  <c r="U26" i="1"/>
  <c r="W26" i="1"/>
  <c r="X26" i="1"/>
  <c r="Y26" i="1"/>
  <c r="Z26" i="1"/>
  <c r="AA26" i="1"/>
  <c r="AB26" i="1"/>
  <c r="AC26" i="1"/>
  <c r="AD26" i="1"/>
  <c r="AE26" i="1"/>
  <c r="AF26" i="1" s="1"/>
  <c r="AG26" i="1"/>
  <c r="AH26" i="1"/>
  <c r="AP26" i="1"/>
  <c r="AQ26" i="1" s="1"/>
  <c r="AS26" i="1"/>
  <c r="O27" i="1"/>
  <c r="P27" i="1"/>
  <c r="U27" i="1"/>
  <c r="W27" i="1"/>
  <c r="X27" i="1"/>
  <c r="Y27" i="1"/>
  <c r="Z27" i="1"/>
  <c r="AA27" i="1"/>
  <c r="AB27" i="1"/>
  <c r="AC27" i="1"/>
  <c r="AD27" i="1"/>
  <c r="AE27" i="1"/>
  <c r="AH27" i="1" s="1"/>
  <c r="AF27" i="1"/>
  <c r="AG27" i="1"/>
  <c r="O28" i="1"/>
  <c r="P28" i="1" s="1"/>
  <c r="W28" i="1"/>
  <c r="X28" i="1"/>
  <c r="Y28" i="1"/>
  <c r="Z28" i="1"/>
  <c r="AA28" i="1"/>
  <c r="AB28" i="1"/>
  <c r="AC28" i="1"/>
  <c r="AE28" i="1"/>
  <c r="AG28" i="1" s="1"/>
  <c r="O29" i="1"/>
  <c r="U29" i="1"/>
  <c r="W29" i="1"/>
  <c r="X29" i="1"/>
  <c r="Y29" i="1"/>
  <c r="Z29" i="1"/>
  <c r="AA29" i="1"/>
  <c r="AB29" i="1"/>
  <c r="AP29" i="1"/>
  <c r="AQ29" i="1"/>
  <c r="AS29" i="1"/>
  <c r="O30" i="1"/>
  <c r="P30" i="1" s="1"/>
  <c r="W30" i="1"/>
  <c r="X30" i="1"/>
  <c r="Y30" i="1"/>
  <c r="Z30" i="1"/>
  <c r="AA30" i="1"/>
  <c r="AB30" i="1"/>
  <c r="AC30" i="1"/>
  <c r="AE30" i="1"/>
  <c r="AG30" i="1"/>
  <c r="O31" i="1"/>
  <c r="U31" i="1"/>
  <c r="W31" i="1"/>
  <c r="X31" i="1"/>
  <c r="Y31" i="1"/>
  <c r="Z31" i="1"/>
  <c r="AA31" i="1"/>
  <c r="AB31" i="1"/>
  <c r="AP31" i="1"/>
  <c r="AQ31" i="1"/>
  <c r="AS31" i="1"/>
  <c r="O32" i="1"/>
  <c r="P32" i="1" s="1"/>
  <c r="AE32" i="1" s="1"/>
  <c r="U32" i="1"/>
  <c r="W32" i="1"/>
  <c r="X32" i="1"/>
  <c r="Y32" i="1"/>
  <c r="Z32" i="1"/>
  <c r="AA32" i="1"/>
  <c r="AB32" i="1"/>
  <c r="AD32" i="1"/>
  <c r="AF32" i="1"/>
  <c r="AP32" i="1"/>
  <c r="AQ32" i="1"/>
  <c r="AS32" i="1"/>
  <c r="O33" i="1"/>
  <c r="U33" i="1"/>
  <c r="W33" i="1"/>
  <c r="X33" i="1"/>
  <c r="Y33" i="1"/>
  <c r="Z33" i="1"/>
  <c r="AA33" i="1"/>
  <c r="AB33" i="1"/>
  <c r="AD33" i="1"/>
  <c r="AP33" i="1"/>
  <c r="AQ33" i="1"/>
  <c r="AS33" i="1"/>
  <c r="O34" i="1"/>
  <c r="P34" i="1"/>
  <c r="AE34" i="1" s="1"/>
  <c r="U34" i="1"/>
  <c r="W34" i="1"/>
  <c r="X34" i="1"/>
  <c r="Y34" i="1"/>
  <c r="Z34" i="1"/>
  <c r="AA34" i="1"/>
  <c r="AB34" i="1"/>
  <c r="AC34" i="1"/>
  <c r="AD34" i="1"/>
  <c r="AH34" i="1"/>
  <c r="AP34" i="1"/>
  <c r="AQ34" i="1"/>
  <c r="AS34" i="1"/>
  <c r="O35" i="1"/>
  <c r="W35" i="1"/>
  <c r="X35" i="1"/>
  <c r="Y35" i="1"/>
  <c r="Z35" i="1"/>
  <c r="AA35" i="1"/>
  <c r="AB35" i="1"/>
  <c r="AP35" i="1"/>
  <c r="AQ35" i="1"/>
  <c r="AS35" i="1"/>
  <c r="O36" i="1"/>
  <c r="P36" i="1"/>
  <c r="U36" i="1"/>
  <c r="W36" i="1"/>
  <c r="X36" i="1"/>
  <c r="Y36" i="1"/>
  <c r="Z36" i="1"/>
  <c r="AA36" i="1"/>
  <c r="AB36" i="1"/>
  <c r="AC36" i="1"/>
  <c r="AD36" i="1"/>
  <c r="AE36" i="1"/>
  <c r="AF36" i="1" s="1"/>
  <c r="AG36" i="1"/>
  <c r="AH36" i="1"/>
  <c r="AP36" i="1"/>
  <c r="AQ36" i="1" s="1"/>
  <c r="AS36" i="1"/>
  <c r="O37" i="1"/>
  <c r="P37" i="1"/>
  <c r="AE37" i="1" s="1"/>
  <c r="W37" i="1"/>
  <c r="X37" i="1"/>
  <c r="Y37" i="1"/>
  <c r="Z37" i="1"/>
  <c r="AA37" i="1"/>
  <c r="AB37" i="1"/>
  <c r="AC37" i="1"/>
  <c r="AD37" i="1"/>
  <c r="AP37" i="1"/>
  <c r="AQ37" i="1"/>
  <c r="AS37" i="1"/>
  <c r="O38" i="1"/>
  <c r="U38" i="1"/>
  <c r="W38" i="1"/>
  <c r="X38" i="1"/>
  <c r="Y38" i="1"/>
  <c r="Z38" i="1"/>
  <c r="AA38" i="1"/>
  <c r="AB38" i="1"/>
  <c r="AD38" i="1"/>
  <c r="AP38" i="1"/>
  <c r="AQ38" i="1"/>
  <c r="AS38" i="1"/>
  <c r="O39" i="1"/>
  <c r="P39" i="1"/>
  <c r="AE39" i="1" s="1"/>
  <c r="U39" i="1"/>
  <c r="W39" i="1"/>
  <c r="X39" i="1"/>
  <c r="Y39" i="1"/>
  <c r="Z39" i="1"/>
  <c r="AA39" i="1"/>
  <c r="AB39" i="1"/>
  <c r="AC39" i="1"/>
  <c r="AD39" i="1"/>
  <c r="AH39" i="1"/>
  <c r="O40" i="1"/>
  <c r="P40" i="1"/>
  <c r="U40" i="1"/>
  <c r="W40" i="1"/>
  <c r="X40" i="1"/>
  <c r="Y40" i="1"/>
  <c r="Z40" i="1"/>
  <c r="AA40" i="1"/>
  <c r="AB40" i="1"/>
  <c r="AC40" i="1"/>
  <c r="AD40" i="1"/>
  <c r="AE40" i="1"/>
  <c r="AP40" i="1"/>
  <c r="AQ40" i="1" s="1"/>
  <c r="AS40" i="1"/>
  <c r="O41" i="1"/>
  <c r="AD41" i="1" s="1"/>
  <c r="P41" i="1"/>
  <c r="AE41" i="1" s="1"/>
  <c r="U41" i="1"/>
  <c r="W41" i="1"/>
  <c r="X41" i="1"/>
  <c r="Y41" i="1"/>
  <c r="Z41" i="1"/>
  <c r="AA41" i="1"/>
  <c r="AB41" i="1"/>
  <c r="AC41" i="1"/>
  <c r="AP41" i="1"/>
  <c r="AQ41" i="1"/>
  <c r="AS41" i="1"/>
  <c r="O42" i="1"/>
  <c r="P42" i="1"/>
  <c r="U42" i="1"/>
  <c r="W42" i="1"/>
  <c r="X42" i="1"/>
  <c r="Y42" i="1"/>
  <c r="Z42" i="1"/>
  <c r="AA42" i="1"/>
  <c r="AB42" i="1"/>
  <c r="AC42" i="1"/>
  <c r="AD42" i="1"/>
  <c r="AE42" i="1"/>
  <c r="AP42" i="1"/>
  <c r="AQ42" i="1" s="1"/>
  <c r="AS42" i="1"/>
  <c r="O43" i="1"/>
  <c r="P43" i="1"/>
  <c r="U43" i="1"/>
  <c r="W43" i="1"/>
  <c r="X43" i="1"/>
  <c r="Y43" i="1"/>
  <c r="Z43" i="1"/>
  <c r="AA43" i="1"/>
  <c r="AB43" i="1"/>
  <c r="AC43" i="1"/>
  <c r="AD43" i="1"/>
  <c r="AE43" i="1"/>
  <c r="AP43" i="1"/>
  <c r="AQ43" i="1" s="1"/>
  <c r="AS43" i="1"/>
  <c r="O44" i="1"/>
  <c r="P44" i="1"/>
  <c r="W44" i="1"/>
  <c r="X44" i="1"/>
  <c r="Y44" i="1"/>
  <c r="Z44" i="1"/>
  <c r="AA44" i="1"/>
  <c r="AB44" i="1"/>
  <c r="AC44" i="1"/>
  <c r="AD44" i="1"/>
  <c r="AE44" i="1"/>
  <c r="AF44" i="1"/>
  <c r="O45" i="1"/>
  <c r="P45" i="1"/>
  <c r="U45" i="1"/>
  <c r="W45" i="1"/>
  <c r="X45" i="1"/>
  <c r="Y45" i="1"/>
  <c r="Z45" i="1"/>
  <c r="AA45" i="1"/>
  <c r="AB45" i="1"/>
  <c r="AC45" i="1"/>
  <c r="AD45" i="1"/>
  <c r="AE45" i="1"/>
  <c r="AH45" i="1" s="1"/>
  <c r="AF45" i="1"/>
  <c r="AG45" i="1"/>
  <c r="AP45" i="1"/>
  <c r="AQ45" i="1" s="1"/>
  <c r="AS45" i="1"/>
  <c r="O46" i="1"/>
  <c r="P46" i="1"/>
  <c r="U46" i="1"/>
  <c r="W46" i="1"/>
  <c r="X46" i="1"/>
  <c r="Y46" i="1"/>
  <c r="Z46" i="1"/>
  <c r="AA46" i="1"/>
  <c r="AB46" i="1"/>
  <c r="AC46" i="1"/>
  <c r="AD46" i="1"/>
  <c r="AE46" i="1"/>
  <c r="AP46" i="1"/>
  <c r="AQ46" i="1" s="1"/>
  <c r="AS46" i="1"/>
  <c r="O47" i="1"/>
  <c r="P47" i="1"/>
  <c r="AE47" i="1" s="1"/>
  <c r="W47" i="1"/>
  <c r="X47" i="1"/>
  <c r="Y47" i="1"/>
  <c r="Z47" i="1"/>
  <c r="AA47" i="1"/>
  <c r="AB47" i="1"/>
  <c r="AC47" i="1"/>
  <c r="AD47" i="1"/>
  <c r="AP47" i="1"/>
  <c r="AQ47" i="1"/>
  <c r="AS47" i="1"/>
  <c r="O48" i="1"/>
  <c r="U48" i="1"/>
  <c r="W48" i="1"/>
  <c r="X48" i="1"/>
  <c r="Y48" i="1"/>
  <c r="Z48" i="1"/>
  <c r="AA48" i="1"/>
  <c r="AB48" i="1"/>
  <c r="AP48" i="1"/>
  <c r="AQ48" i="1"/>
  <c r="AS48" i="1"/>
  <c r="O49" i="1"/>
  <c r="P49" i="1" s="1"/>
  <c r="AE49" i="1" s="1"/>
  <c r="AG49" i="1" s="1"/>
  <c r="U49" i="1"/>
  <c r="W49" i="1"/>
  <c r="X49" i="1"/>
  <c r="Y49" i="1"/>
  <c r="Z49" i="1"/>
  <c r="AA49" i="1"/>
  <c r="AB49" i="1"/>
  <c r="AD49" i="1"/>
  <c r="AF49" i="1"/>
  <c r="AH49" i="1"/>
  <c r="AP49" i="1"/>
  <c r="AQ49" i="1"/>
  <c r="AS49" i="1"/>
  <c r="O50" i="1"/>
  <c r="U50" i="1"/>
  <c r="W50" i="1"/>
  <c r="X50" i="1"/>
  <c r="Y50" i="1"/>
  <c r="Z50" i="1"/>
  <c r="AA50" i="1"/>
  <c r="AB50" i="1"/>
  <c r="AD50" i="1"/>
  <c r="AP50" i="1"/>
  <c r="AQ50" i="1"/>
  <c r="AS50" i="1"/>
  <c r="O51" i="1"/>
  <c r="W51" i="1"/>
  <c r="X51" i="1"/>
  <c r="Y51" i="1"/>
  <c r="Z51" i="1"/>
  <c r="AA51" i="1"/>
  <c r="AB51" i="1"/>
  <c r="AC51" i="1"/>
  <c r="O52" i="1"/>
  <c r="W52" i="1"/>
  <c r="X52" i="1"/>
  <c r="Y52" i="1"/>
  <c r="Z52" i="1"/>
  <c r="AA52" i="1"/>
  <c r="AB52" i="1"/>
  <c r="AC52" i="1"/>
  <c r="AP52" i="1"/>
  <c r="AQ52" i="1" s="1"/>
  <c r="AS52" i="1"/>
  <c r="O53" i="1"/>
  <c r="P53" i="1"/>
  <c r="W53" i="1"/>
  <c r="X53" i="1"/>
  <c r="Y53" i="1"/>
  <c r="Z53" i="1"/>
  <c r="AA53" i="1"/>
  <c r="AB53" i="1"/>
  <c r="AC53" i="1"/>
  <c r="AD53" i="1"/>
  <c r="AE53" i="1"/>
  <c r="AG53" i="1" s="1"/>
  <c r="AP53" i="1"/>
  <c r="AQ53" i="1"/>
  <c r="AS53" i="1"/>
  <c r="O54" i="1"/>
  <c r="P54" i="1" s="1"/>
  <c r="AE54" i="1" s="1"/>
  <c r="W54" i="1"/>
  <c r="X54" i="1"/>
  <c r="Y54" i="1"/>
  <c r="Z54" i="1"/>
  <c r="AA54" i="1"/>
  <c r="AB54" i="1"/>
  <c r="AC54" i="1"/>
  <c r="AP54" i="1"/>
  <c r="AQ54" i="1" s="1"/>
  <c r="AS54" i="1"/>
  <c r="O55" i="1"/>
  <c r="P55" i="1"/>
  <c r="AE55" i="1" s="1"/>
  <c r="W55" i="1"/>
  <c r="X55" i="1"/>
  <c r="Y55" i="1"/>
  <c r="Z55" i="1"/>
  <c r="AA55" i="1"/>
  <c r="AB55" i="1"/>
  <c r="AC55" i="1"/>
  <c r="AD55" i="1"/>
  <c r="O56" i="1"/>
  <c r="P56" i="1"/>
  <c r="W56" i="1"/>
  <c r="X56" i="1"/>
  <c r="Y56" i="1"/>
  <c r="Z56" i="1"/>
  <c r="AA56" i="1"/>
  <c r="AB56" i="1"/>
  <c r="AC56" i="1"/>
  <c r="AD56" i="1"/>
  <c r="AE56" i="1"/>
  <c r="AG56" i="1" s="1"/>
  <c r="AF56" i="1"/>
  <c r="AH56" i="1"/>
  <c r="AP56" i="1"/>
  <c r="AQ56" i="1"/>
  <c r="AS56" i="1"/>
  <c r="G57" i="1"/>
  <c r="O57" i="1"/>
  <c r="AD57" i="1" s="1"/>
  <c r="U57" i="1"/>
  <c r="W57" i="1"/>
  <c r="X57" i="1"/>
  <c r="Y57" i="1"/>
  <c r="Z57" i="1"/>
  <c r="AA57" i="1"/>
  <c r="AB57" i="1"/>
  <c r="AC57" i="1"/>
  <c r="AE57" i="1"/>
  <c r="AG57" i="1"/>
  <c r="AP57" i="1"/>
  <c r="AQ57" i="1" s="1"/>
  <c r="AS57" i="1"/>
  <c r="G58" i="1"/>
  <c r="O58" i="1"/>
  <c r="U58" i="1"/>
  <c r="W58" i="1"/>
  <c r="X58" i="1"/>
  <c r="Y58" i="1"/>
  <c r="Z58" i="1"/>
  <c r="AA58" i="1"/>
  <c r="AB58" i="1"/>
  <c r="AD58" i="1"/>
  <c r="G59" i="1"/>
  <c r="O59" i="1"/>
  <c r="U59" i="1"/>
  <c r="W59" i="1"/>
  <c r="X59" i="1"/>
  <c r="Y59" i="1"/>
  <c r="Z59" i="1"/>
  <c r="AA59" i="1"/>
  <c r="AB59" i="1"/>
  <c r="AD59" i="1"/>
  <c r="G60" i="1"/>
  <c r="O60" i="1"/>
  <c r="U60" i="1"/>
  <c r="W60" i="1"/>
  <c r="X60" i="1"/>
  <c r="Y60" i="1"/>
  <c r="Z60" i="1"/>
  <c r="AA60" i="1"/>
  <c r="AB60" i="1"/>
  <c r="AD60" i="1"/>
  <c r="G61" i="1"/>
  <c r="O61" i="1"/>
  <c r="U61" i="1"/>
  <c r="W61" i="1"/>
  <c r="X61" i="1"/>
  <c r="Y61" i="1"/>
  <c r="Z61" i="1"/>
  <c r="AA61" i="1"/>
  <c r="AB61" i="1"/>
  <c r="AD61" i="1"/>
  <c r="G62" i="1"/>
  <c r="O62" i="1"/>
  <c r="U62" i="1"/>
  <c r="W62" i="1"/>
  <c r="X62" i="1"/>
  <c r="Y62" i="1"/>
  <c r="Z62" i="1"/>
  <c r="AA62" i="1"/>
  <c r="AB62" i="1"/>
  <c r="AD62" i="1"/>
  <c r="G63" i="1"/>
  <c r="O63" i="1"/>
  <c r="U63" i="1"/>
  <c r="W63" i="1"/>
  <c r="X63" i="1"/>
  <c r="Y63" i="1"/>
  <c r="Z63" i="1"/>
  <c r="AA63" i="1"/>
  <c r="AB63" i="1"/>
  <c r="AD63" i="1"/>
  <c r="G64" i="1"/>
  <c r="O64" i="1"/>
  <c r="U64" i="1"/>
  <c r="W64" i="1"/>
  <c r="X64" i="1"/>
  <c r="Y64" i="1"/>
  <c r="Z64" i="1"/>
  <c r="AA64" i="1"/>
  <c r="AB64" i="1"/>
  <c r="AD64" i="1"/>
  <c r="G65" i="1"/>
  <c r="O65" i="1"/>
  <c r="U65" i="1"/>
  <c r="W65" i="1"/>
  <c r="X65" i="1"/>
  <c r="Y65" i="1"/>
  <c r="Z65" i="1"/>
  <c r="AA65" i="1"/>
  <c r="AB65" i="1"/>
  <c r="AD65" i="1"/>
  <c r="G66" i="1"/>
  <c r="O66" i="1"/>
  <c r="U66" i="1"/>
  <c r="W66" i="1"/>
  <c r="X66" i="1"/>
  <c r="Y66" i="1"/>
  <c r="Z66" i="1"/>
  <c r="AA66" i="1"/>
  <c r="AB66" i="1"/>
  <c r="AD66" i="1"/>
  <c r="G67" i="1"/>
  <c r="O67" i="1"/>
  <c r="U67" i="1"/>
  <c r="W67" i="1"/>
  <c r="X67" i="1"/>
  <c r="Y67" i="1"/>
  <c r="Z67" i="1"/>
  <c r="AA67" i="1"/>
  <c r="AB67" i="1"/>
  <c r="AD67" i="1"/>
  <c r="AP67" i="1"/>
  <c r="AQ67" i="1"/>
  <c r="AS67" i="1"/>
  <c r="G68" i="1"/>
  <c r="O68" i="1"/>
  <c r="P68" i="1"/>
  <c r="U68" i="1"/>
  <c r="W68" i="1"/>
  <c r="X68" i="1"/>
  <c r="Y68" i="1"/>
  <c r="Z68" i="1"/>
  <c r="AA68" i="1"/>
  <c r="AB68" i="1"/>
  <c r="AC68" i="1"/>
  <c r="AD68" i="1"/>
  <c r="AE68" i="1"/>
  <c r="AG68" i="1" s="1"/>
  <c r="G69" i="1"/>
  <c r="O69" i="1"/>
  <c r="P69" i="1"/>
  <c r="U69" i="1"/>
  <c r="W69" i="1"/>
  <c r="X69" i="1"/>
  <c r="Y69" i="1"/>
  <c r="Z69" i="1"/>
  <c r="AA69" i="1"/>
  <c r="AB69" i="1"/>
  <c r="AC69" i="1"/>
  <c r="AD69" i="1"/>
  <c r="AE69" i="1"/>
  <c r="AG69" i="1"/>
  <c r="G70" i="1"/>
  <c r="O70" i="1"/>
  <c r="P70" i="1"/>
  <c r="U70" i="1"/>
  <c r="W70" i="1"/>
  <c r="X70" i="1"/>
  <c r="Y70" i="1"/>
  <c r="Z70" i="1"/>
  <c r="AA70" i="1"/>
  <c r="AB70" i="1"/>
  <c r="AC70" i="1"/>
  <c r="AD70" i="1"/>
  <c r="AE70" i="1"/>
  <c r="G71" i="1"/>
  <c r="O71" i="1"/>
  <c r="P71" i="1"/>
  <c r="U71" i="1"/>
  <c r="W71" i="1"/>
  <c r="X71" i="1"/>
  <c r="Y71" i="1"/>
  <c r="Z71" i="1"/>
  <c r="AA71" i="1"/>
  <c r="AB71" i="1"/>
  <c r="AC71" i="1"/>
  <c r="AD71" i="1"/>
  <c r="AE71" i="1"/>
  <c r="AG71" i="1"/>
  <c r="G72" i="1"/>
  <c r="O72" i="1"/>
  <c r="P72" i="1"/>
  <c r="U72" i="1"/>
  <c r="W72" i="1"/>
  <c r="X72" i="1"/>
  <c r="Y72" i="1"/>
  <c r="Z72" i="1"/>
  <c r="AA72" i="1"/>
  <c r="AB72" i="1"/>
  <c r="AC72" i="1"/>
  <c r="AD72" i="1"/>
  <c r="AE72" i="1"/>
  <c r="AG72" i="1" s="1"/>
  <c r="G73" i="1"/>
  <c r="O73" i="1"/>
  <c r="P73" i="1"/>
  <c r="U73" i="1"/>
  <c r="W73" i="1"/>
  <c r="X73" i="1"/>
  <c r="Y73" i="1"/>
  <c r="Z73" i="1"/>
  <c r="AA73" i="1"/>
  <c r="AB73" i="1"/>
  <c r="AC73" i="1"/>
  <c r="AD73" i="1"/>
  <c r="AE73" i="1"/>
  <c r="AG73" i="1"/>
  <c r="G74" i="1"/>
  <c r="O74" i="1"/>
  <c r="P74" i="1"/>
  <c r="U74" i="1"/>
  <c r="W74" i="1"/>
  <c r="X74" i="1"/>
  <c r="Y74" i="1"/>
  <c r="Z74" i="1"/>
  <c r="AA74" i="1"/>
  <c r="AB74" i="1"/>
  <c r="AC74" i="1"/>
  <c r="AD74" i="1"/>
  <c r="AE74" i="1"/>
  <c r="G75" i="1"/>
  <c r="O75" i="1"/>
  <c r="P75" i="1"/>
  <c r="U75" i="1"/>
  <c r="W75" i="1"/>
  <c r="X75" i="1"/>
  <c r="Y75" i="1"/>
  <c r="Z75" i="1"/>
  <c r="AA75" i="1"/>
  <c r="AB75" i="1"/>
  <c r="AC75" i="1"/>
  <c r="AD75" i="1"/>
  <c r="AE75" i="1"/>
  <c r="AG75" i="1"/>
  <c r="AP75" i="1"/>
  <c r="AQ75" i="1" s="1"/>
  <c r="AS75" i="1"/>
  <c r="G76" i="1"/>
  <c r="O76" i="1"/>
  <c r="U76" i="1"/>
  <c r="W76" i="1"/>
  <c r="X76" i="1"/>
  <c r="Y76" i="1"/>
  <c r="Z76" i="1"/>
  <c r="AA76" i="1"/>
  <c r="AB76" i="1"/>
  <c r="AD76" i="1"/>
  <c r="AP76" i="1"/>
  <c r="AQ76" i="1"/>
  <c r="AS76" i="1"/>
  <c r="G77" i="1"/>
  <c r="O77" i="1"/>
  <c r="P77" i="1"/>
  <c r="U77" i="1"/>
  <c r="W77" i="1"/>
  <c r="X77" i="1"/>
  <c r="Y77" i="1"/>
  <c r="Z77" i="1"/>
  <c r="AA77" i="1"/>
  <c r="AB77" i="1"/>
  <c r="AC77" i="1"/>
  <c r="AD77" i="1"/>
  <c r="AE77" i="1"/>
  <c r="AH77" i="1" s="1"/>
  <c r="AF77" i="1"/>
  <c r="AG77" i="1"/>
  <c r="G78" i="1"/>
  <c r="O78" i="1"/>
  <c r="P78" i="1"/>
  <c r="U78" i="1"/>
  <c r="W78" i="1"/>
  <c r="X78" i="1"/>
  <c r="Y78" i="1"/>
  <c r="Z78" i="1"/>
  <c r="AA78" i="1"/>
  <c r="AB78" i="1"/>
  <c r="AC78" i="1"/>
  <c r="AD78" i="1"/>
  <c r="AE78" i="1"/>
  <c r="AH78" i="1" s="1"/>
  <c r="AG78" i="1"/>
  <c r="AP78" i="1"/>
  <c r="AQ78" i="1" s="1"/>
  <c r="AS78" i="1"/>
  <c r="G79" i="1"/>
  <c r="O79" i="1"/>
  <c r="AE79" i="1" s="1"/>
  <c r="AG79" i="1" s="1"/>
  <c r="P79" i="1"/>
  <c r="U79" i="1"/>
  <c r="W79" i="1"/>
  <c r="X79" i="1"/>
  <c r="Y79" i="1"/>
  <c r="Z79" i="1"/>
  <c r="AA79" i="1"/>
  <c r="AB79" i="1"/>
  <c r="AC79" i="1"/>
  <c r="AD79" i="1"/>
  <c r="AH79" i="1"/>
  <c r="AP79" i="1"/>
  <c r="AQ79" i="1"/>
  <c r="AS79" i="1"/>
  <c r="G80" i="1"/>
  <c r="O80" i="1"/>
  <c r="AD80" i="1" s="1"/>
  <c r="P80" i="1"/>
  <c r="U80" i="1"/>
  <c r="W80" i="1"/>
  <c r="X80" i="1"/>
  <c r="Y80" i="1"/>
  <c r="Z80" i="1"/>
  <c r="AA80" i="1"/>
  <c r="AB80" i="1"/>
  <c r="AC80" i="1"/>
  <c r="AE80" i="1"/>
  <c r="AF80" i="1" s="1"/>
  <c r="AG80" i="1"/>
  <c r="AH80" i="1"/>
  <c r="AP80" i="1"/>
  <c r="AQ80" i="1" s="1"/>
  <c r="AS80" i="1"/>
  <c r="G81" i="1"/>
  <c r="O81" i="1"/>
  <c r="AE81" i="1" s="1"/>
  <c r="U81" i="1"/>
  <c r="W81" i="1"/>
  <c r="X81" i="1"/>
  <c r="Y81" i="1"/>
  <c r="Z81" i="1"/>
  <c r="AA81" i="1"/>
  <c r="AB81" i="1"/>
  <c r="AD81" i="1"/>
  <c r="AP81" i="1"/>
  <c r="AQ81" i="1"/>
  <c r="AS81" i="1"/>
  <c r="G82" i="1"/>
  <c r="O82" i="1"/>
  <c r="AD82" i="1" s="1"/>
  <c r="U82" i="1"/>
  <c r="W82" i="1"/>
  <c r="X82" i="1"/>
  <c r="Y82" i="1"/>
  <c r="Z82" i="1"/>
  <c r="AA82" i="1"/>
  <c r="AB82" i="1"/>
  <c r="AP82" i="1"/>
  <c r="AQ82" i="1"/>
  <c r="AS82" i="1"/>
  <c r="G83" i="1"/>
  <c r="O83" i="1"/>
  <c r="U83" i="1"/>
  <c r="W83" i="1"/>
  <c r="X83" i="1"/>
  <c r="Y83" i="1"/>
  <c r="Z83" i="1"/>
  <c r="AA83" i="1"/>
  <c r="AB83" i="1"/>
  <c r="AD83" i="1"/>
  <c r="AP83" i="1"/>
  <c r="AQ83" i="1"/>
  <c r="AS83" i="1"/>
  <c r="G84" i="1"/>
  <c r="O84" i="1"/>
  <c r="P84" i="1"/>
  <c r="U84" i="1"/>
  <c r="W84" i="1"/>
  <c r="X84" i="1"/>
  <c r="Y84" i="1"/>
  <c r="Z84" i="1"/>
  <c r="AA84" i="1"/>
  <c r="AB84" i="1"/>
  <c r="AC84" i="1"/>
  <c r="AD84" i="1"/>
  <c r="AE84" i="1"/>
  <c r="AG84" i="1"/>
  <c r="AP84" i="1"/>
  <c r="AQ84" i="1" s="1"/>
  <c r="AS84" i="1"/>
  <c r="G85" i="1"/>
  <c r="O85" i="1"/>
  <c r="U85" i="1"/>
  <c r="W85" i="1"/>
  <c r="X85" i="1"/>
  <c r="Y85" i="1"/>
  <c r="Z85" i="1"/>
  <c r="AA85" i="1"/>
  <c r="AB85" i="1"/>
  <c r="AD85" i="1"/>
  <c r="AP85" i="1"/>
  <c r="AQ85" i="1"/>
  <c r="AS85" i="1"/>
  <c r="G86" i="1"/>
  <c r="O86" i="1"/>
  <c r="P86" i="1"/>
  <c r="U86" i="1"/>
  <c r="W86" i="1"/>
  <c r="X86" i="1"/>
  <c r="Y86" i="1"/>
  <c r="Z86" i="1"/>
  <c r="AA86" i="1"/>
  <c r="AB86" i="1"/>
  <c r="AC86" i="1"/>
  <c r="AD86" i="1"/>
  <c r="AE86" i="1"/>
  <c r="AH86" i="1" s="1"/>
  <c r="AF86" i="1"/>
  <c r="AG86" i="1"/>
  <c r="AP86" i="1"/>
  <c r="AQ86" i="1" s="1"/>
  <c r="AS86" i="1"/>
  <c r="G87" i="1"/>
  <c r="O87" i="1"/>
  <c r="AE87" i="1" s="1"/>
  <c r="AG87" i="1" s="1"/>
  <c r="U87" i="1"/>
  <c r="W87" i="1"/>
  <c r="X87" i="1"/>
  <c r="Y87" i="1"/>
  <c r="Z87" i="1"/>
  <c r="AA87" i="1"/>
  <c r="AB87" i="1"/>
  <c r="AH87" i="1"/>
  <c r="AP87" i="1"/>
  <c r="AQ87" i="1"/>
  <c r="AS87" i="1"/>
  <c r="G88" i="1"/>
  <c r="O88" i="1"/>
  <c r="AD88" i="1" s="1"/>
  <c r="P88" i="1"/>
  <c r="U88" i="1"/>
  <c r="W88" i="1"/>
  <c r="X88" i="1"/>
  <c r="Y88" i="1"/>
  <c r="Z88" i="1"/>
  <c r="AA88" i="1"/>
  <c r="AB88" i="1"/>
  <c r="AC88" i="1"/>
  <c r="AE88" i="1"/>
  <c r="AF88" i="1" s="1"/>
  <c r="AG88" i="1"/>
  <c r="AH88" i="1"/>
  <c r="AP88" i="1"/>
  <c r="AQ88" i="1" s="1"/>
  <c r="AS88" i="1"/>
  <c r="G89" i="1"/>
  <c r="O89" i="1"/>
  <c r="AE89" i="1" s="1"/>
  <c r="U89" i="1"/>
  <c r="W89" i="1"/>
  <c r="X89" i="1"/>
  <c r="Y89" i="1"/>
  <c r="Z89" i="1"/>
  <c r="AA89" i="1"/>
  <c r="AB89" i="1"/>
  <c r="AD89" i="1"/>
  <c r="AP89" i="1"/>
  <c r="AQ89" i="1"/>
  <c r="AS89" i="1"/>
  <c r="G90" i="1"/>
  <c r="O90" i="1"/>
  <c r="AD90" i="1" s="1"/>
  <c r="U90" i="1"/>
  <c r="W90" i="1"/>
  <c r="X90" i="1"/>
  <c r="Y90" i="1"/>
  <c r="Z90" i="1"/>
  <c r="AA90" i="1"/>
  <c r="AB90" i="1"/>
  <c r="AE90" i="1"/>
  <c r="AF90" i="1" s="1"/>
  <c r="AG90" i="1"/>
  <c r="AH90" i="1"/>
  <c r="AP90" i="1"/>
  <c r="AQ90" i="1" s="1"/>
  <c r="AS90" i="1"/>
  <c r="G91" i="1"/>
  <c r="O91" i="1"/>
  <c r="U91" i="1"/>
  <c r="W91" i="1"/>
  <c r="X91" i="1"/>
  <c r="Y91" i="1"/>
  <c r="Z91" i="1"/>
  <c r="AA91" i="1"/>
  <c r="AB91" i="1"/>
  <c r="AD91" i="1"/>
  <c r="AE91" i="1"/>
  <c r="AH91" i="1" s="1"/>
  <c r="AF91" i="1"/>
  <c r="AG91" i="1"/>
  <c r="AP91" i="1"/>
  <c r="AQ91" i="1"/>
  <c r="AS91" i="1"/>
  <c r="G92" i="1"/>
  <c r="O92" i="1"/>
  <c r="AE92" i="1" s="1"/>
  <c r="P92" i="1"/>
  <c r="U92" i="1"/>
  <c r="W92" i="1"/>
  <c r="X92" i="1"/>
  <c r="Y92" i="1"/>
  <c r="Z92" i="1"/>
  <c r="AA92" i="1"/>
  <c r="AB92" i="1"/>
  <c r="AC92" i="1"/>
  <c r="AD92" i="1"/>
  <c r="AP92" i="1"/>
  <c r="AQ92" i="1" s="1"/>
  <c r="AS92" i="1"/>
  <c r="G93" i="1"/>
  <c r="O93" i="1"/>
  <c r="U93" i="1"/>
  <c r="W93" i="1"/>
  <c r="X93" i="1"/>
  <c r="Y93" i="1"/>
  <c r="Z93" i="1"/>
  <c r="AA93" i="1"/>
  <c r="AB93" i="1"/>
  <c r="AD93" i="1"/>
  <c r="AP93" i="1"/>
  <c r="AQ93" i="1" s="1"/>
  <c r="AS93" i="1"/>
  <c r="G94" i="1"/>
  <c r="O94" i="1"/>
  <c r="P94" i="1"/>
  <c r="U94" i="1"/>
  <c r="W94" i="1"/>
  <c r="X94" i="1"/>
  <c r="Y94" i="1"/>
  <c r="Z94" i="1"/>
  <c r="AA94" i="1"/>
  <c r="AB94" i="1"/>
  <c r="AC94" i="1"/>
  <c r="AD94" i="1"/>
  <c r="AE94" i="1"/>
  <c r="AH94" i="1" s="1"/>
  <c r="AF94" i="1"/>
  <c r="AG94" i="1"/>
  <c r="AP94" i="1"/>
  <c r="AQ94" i="1" s="1"/>
  <c r="AS94" i="1"/>
  <c r="G95" i="1"/>
  <c r="O95" i="1"/>
  <c r="U95" i="1"/>
  <c r="W95" i="1"/>
  <c r="X95" i="1"/>
  <c r="Y95" i="1"/>
  <c r="Z95" i="1"/>
  <c r="AA95" i="1"/>
  <c r="AB95" i="1"/>
  <c r="AP95" i="1"/>
  <c r="AQ95" i="1"/>
  <c r="AS95" i="1"/>
  <c r="G96" i="1"/>
  <c r="O96" i="1"/>
  <c r="AD96" i="1" s="1"/>
  <c r="P96" i="1"/>
  <c r="U96" i="1"/>
  <c r="W96" i="1"/>
  <c r="X96" i="1"/>
  <c r="Y96" i="1"/>
  <c r="Z96" i="1"/>
  <c r="AA96" i="1"/>
  <c r="AB96" i="1"/>
  <c r="AC96" i="1"/>
  <c r="AE96" i="1"/>
  <c r="AF96" i="1" s="1"/>
  <c r="AH96" i="1"/>
  <c r="G97" i="1"/>
  <c r="O97" i="1"/>
  <c r="AD97" i="1" s="1"/>
  <c r="P97" i="1"/>
  <c r="U97" i="1"/>
  <c r="W97" i="1"/>
  <c r="X97" i="1"/>
  <c r="Y97" i="1"/>
  <c r="Z97" i="1"/>
  <c r="AA97" i="1"/>
  <c r="AB97" i="1"/>
  <c r="AC97" i="1"/>
  <c r="AE97" i="1"/>
  <c r="AH97" i="1" s="1"/>
  <c r="AF97" i="1"/>
  <c r="AG97" i="1"/>
  <c r="AP97" i="1"/>
  <c r="AQ97" i="1"/>
  <c r="AS97" i="1"/>
  <c r="G98" i="1"/>
  <c r="O98" i="1"/>
  <c r="AE98" i="1" s="1"/>
  <c r="AF98" i="1" s="1"/>
  <c r="P98" i="1"/>
  <c r="U98" i="1"/>
  <c r="W98" i="1"/>
  <c r="X98" i="1"/>
  <c r="Y98" i="1"/>
  <c r="Z98" i="1"/>
  <c r="AA98" i="1"/>
  <c r="AB98" i="1"/>
  <c r="AC98" i="1"/>
  <c r="AD98" i="1"/>
  <c r="AP98" i="1"/>
  <c r="AQ98" i="1"/>
  <c r="AS98" i="1"/>
  <c r="G99" i="1"/>
  <c r="O99" i="1"/>
  <c r="P99" i="1"/>
  <c r="U99" i="1"/>
  <c r="W99" i="1"/>
  <c r="X99" i="1"/>
  <c r="Y99" i="1"/>
  <c r="Z99" i="1"/>
  <c r="AA99" i="1"/>
  <c r="AB99" i="1"/>
  <c r="AC99" i="1"/>
  <c r="AD99" i="1"/>
  <c r="AE99" i="1"/>
  <c r="AP99" i="1"/>
  <c r="AQ99" i="1" s="1"/>
  <c r="AS99" i="1"/>
  <c r="G100" i="1"/>
  <c r="O100" i="1"/>
  <c r="AE100" i="1" s="1"/>
  <c r="U100" i="1"/>
  <c r="W100" i="1"/>
  <c r="X100" i="1"/>
  <c r="Y100" i="1"/>
  <c r="Z100" i="1"/>
  <c r="AA100" i="1"/>
  <c r="AB100" i="1"/>
  <c r="AD100" i="1"/>
  <c r="AP100" i="1"/>
  <c r="AQ100" i="1" s="1"/>
  <c r="AS100" i="1"/>
  <c r="G101" i="1"/>
  <c r="O101" i="1"/>
  <c r="U101" i="1"/>
  <c r="W101" i="1"/>
  <c r="X101" i="1"/>
  <c r="Y101" i="1"/>
  <c r="Z101" i="1"/>
  <c r="AA101" i="1"/>
  <c r="AB101" i="1"/>
  <c r="AP101" i="1"/>
  <c r="AQ101" i="1"/>
  <c r="AS101" i="1"/>
  <c r="G102" i="1"/>
  <c r="O102" i="1"/>
  <c r="P102" i="1" s="1"/>
  <c r="U102" i="1"/>
  <c r="W102" i="1"/>
  <c r="X102" i="1"/>
  <c r="Y102" i="1"/>
  <c r="Z102" i="1"/>
  <c r="AA102" i="1"/>
  <c r="AB102" i="1"/>
  <c r="AE102" i="1"/>
  <c r="AH102" i="1" s="1"/>
  <c r="AF102" i="1"/>
  <c r="AG102" i="1"/>
  <c r="AP102" i="1"/>
  <c r="AQ102" i="1"/>
  <c r="AS102" i="1"/>
  <c r="G103" i="1"/>
  <c r="O103" i="1"/>
  <c r="AE103" i="1" s="1"/>
  <c r="P103" i="1"/>
  <c r="U103" i="1"/>
  <c r="W103" i="1"/>
  <c r="X103" i="1"/>
  <c r="Y103" i="1"/>
  <c r="Z103" i="1"/>
  <c r="AA103" i="1"/>
  <c r="AB103" i="1"/>
  <c r="AC103" i="1"/>
  <c r="AD103" i="1"/>
  <c r="AP103" i="1"/>
  <c r="AQ103" i="1"/>
  <c r="AS103" i="1"/>
  <c r="G104" i="1"/>
  <c r="O104" i="1"/>
  <c r="P104" i="1" s="1"/>
  <c r="U104" i="1"/>
  <c r="W104" i="1"/>
  <c r="X104" i="1"/>
  <c r="Y104" i="1"/>
  <c r="Z104" i="1"/>
  <c r="AA104" i="1"/>
  <c r="AB104" i="1"/>
  <c r="AD104" i="1"/>
  <c r="AE104" i="1"/>
  <c r="AF104" i="1" s="1"/>
  <c r="AG104" i="1"/>
  <c r="AH104" i="1"/>
  <c r="AP104" i="1"/>
  <c r="AQ104" i="1" s="1"/>
  <c r="AS104" i="1"/>
  <c r="O105" i="1"/>
  <c r="P105" i="1" s="1"/>
  <c r="U105" i="1"/>
  <c r="W105" i="1"/>
  <c r="X105" i="1"/>
  <c r="Y105" i="1"/>
  <c r="Z105" i="1"/>
  <c r="AA105" i="1"/>
  <c r="AB105" i="1"/>
  <c r="AF105" i="1"/>
  <c r="AG105" i="1"/>
  <c r="AH105" i="1"/>
  <c r="O106" i="1"/>
  <c r="P106" i="1" s="1"/>
  <c r="W106" i="1"/>
  <c r="X106" i="1"/>
  <c r="Y106" i="1"/>
  <c r="Z106" i="1"/>
  <c r="AA106" i="1"/>
  <c r="AB106" i="1"/>
  <c r="AC106" i="1"/>
  <c r="AF106" i="1"/>
  <c r="AG106" i="1"/>
  <c r="AH106" i="1"/>
  <c r="O107" i="1"/>
  <c r="P107" i="1"/>
  <c r="U107" i="1"/>
  <c r="W107" i="1"/>
  <c r="X107" i="1"/>
  <c r="Y107" i="1"/>
  <c r="Z107" i="1"/>
  <c r="AA107" i="1"/>
  <c r="AB107" i="1"/>
  <c r="AC107" i="1"/>
  <c r="AD107" i="1"/>
  <c r="AF107" i="1"/>
  <c r="AG107" i="1"/>
  <c r="AH107" i="1"/>
  <c r="O108" i="1"/>
  <c r="P108" i="1" s="1"/>
  <c r="U108" i="1"/>
  <c r="W108" i="1"/>
  <c r="X108" i="1"/>
  <c r="Y108" i="1"/>
  <c r="Z108" i="1"/>
  <c r="AA108" i="1"/>
  <c r="AB108" i="1"/>
  <c r="AD108" i="1"/>
  <c r="AF108" i="1"/>
  <c r="AG108" i="1"/>
  <c r="AH108" i="1"/>
  <c r="O109" i="1"/>
  <c r="P109" i="1"/>
  <c r="U109" i="1"/>
  <c r="W109" i="1"/>
  <c r="X109" i="1"/>
  <c r="Y109" i="1"/>
  <c r="Z109" i="1"/>
  <c r="AA109" i="1"/>
  <c r="AB109" i="1"/>
  <c r="AC109" i="1"/>
  <c r="AD109" i="1"/>
  <c r="AF109" i="1"/>
  <c r="AG109" i="1"/>
  <c r="AH109" i="1"/>
  <c r="O110" i="1"/>
  <c r="W110" i="1"/>
  <c r="X110" i="1"/>
  <c r="Y110" i="1"/>
  <c r="Z110" i="1"/>
  <c r="AA110" i="1"/>
  <c r="AB110" i="1"/>
  <c r="AF110" i="1"/>
  <c r="AG110" i="1"/>
  <c r="AH110" i="1"/>
  <c r="O111" i="1"/>
  <c r="P111" i="1"/>
  <c r="U111" i="1"/>
  <c r="W111" i="1"/>
  <c r="X111" i="1"/>
  <c r="Y111" i="1"/>
  <c r="Z111" i="1"/>
  <c r="AA111" i="1"/>
  <c r="AB111" i="1"/>
  <c r="AC111" i="1"/>
  <c r="AD111" i="1"/>
  <c r="AF111" i="1"/>
  <c r="AG111" i="1"/>
  <c r="AH111" i="1"/>
  <c r="O112" i="1"/>
  <c r="AD112" i="1" s="1"/>
  <c r="P112" i="1"/>
  <c r="U112" i="1"/>
  <c r="W112" i="1"/>
  <c r="X112" i="1"/>
  <c r="Y112" i="1"/>
  <c r="Z112" i="1"/>
  <c r="AA112" i="1"/>
  <c r="AB112" i="1"/>
  <c r="AC112" i="1"/>
  <c r="AF112" i="1"/>
  <c r="AG112" i="1"/>
  <c r="AH112" i="1"/>
  <c r="O113" i="1"/>
  <c r="P113" i="1" s="1"/>
  <c r="U113" i="1"/>
  <c r="W113" i="1"/>
  <c r="X113" i="1"/>
  <c r="Y113" i="1"/>
  <c r="Z113" i="1"/>
  <c r="AA113" i="1"/>
  <c r="AB113" i="1"/>
  <c r="AD113" i="1"/>
  <c r="AF113" i="1"/>
  <c r="AG113" i="1"/>
  <c r="AH113" i="1"/>
  <c r="O114" i="1"/>
  <c r="AD114" i="1" s="1"/>
  <c r="P114" i="1"/>
  <c r="U114" i="1"/>
  <c r="W114" i="1"/>
  <c r="X114" i="1"/>
  <c r="Y114" i="1"/>
  <c r="Z114" i="1"/>
  <c r="AA114" i="1"/>
  <c r="AB114" i="1"/>
  <c r="AC114" i="1"/>
  <c r="AF114" i="1"/>
  <c r="AG114" i="1"/>
  <c r="AH114" i="1"/>
  <c r="O115" i="1"/>
  <c r="P115" i="1"/>
  <c r="U115" i="1"/>
  <c r="W115" i="1"/>
  <c r="X115" i="1"/>
  <c r="Y115" i="1"/>
  <c r="Z115" i="1"/>
  <c r="AA115" i="1"/>
  <c r="AB115" i="1"/>
  <c r="AC115" i="1"/>
  <c r="AD115" i="1"/>
  <c r="AF115" i="1"/>
  <c r="AG115" i="1"/>
  <c r="AH115" i="1"/>
  <c r="O116" i="1"/>
  <c r="AD116" i="1" s="1"/>
  <c r="P116" i="1"/>
  <c r="U116" i="1"/>
  <c r="W116" i="1"/>
  <c r="X116" i="1"/>
  <c r="Y116" i="1"/>
  <c r="Z116" i="1"/>
  <c r="AA116" i="1"/>
  <c r="AB116" i="1"/>
  <c r="AC116" i="1"/>
  <c r="AF116" i="1"/>
  <c r="AG116" i="1"/>
  <c r="AH116" i="1"/>
  <c r="O117" i="1"/>
  <c r="P117" i="1" s="1"/>
  <c r="U117" i="1"/>
  <c r="W117" i="1"/>
  <c r="X117" i="1"/>
  <c r="Y117" i="1"/>
  <c r="Z117" i="1"/>
  <c r="AA117" i="1"/>
  <c r="AB117" i="1"/>
  <c r="AC117" i="1"/>
  <c r="AD117" i="1"/>
  <c r="AF117" i="1"/>
  <c r="AG117" i="1"/>
  <c r="AH117" i="1"/>
  <c r="O118" i="1"/>
  <c r="AD118" i="1" s="1"/>
  <c r="P118" i="1"/>
  <c r="U118" i="1"/>
  <c r="W118" i="1"/>
  <c r="X118" i="1"/>
  <c r="Y118" i="1"/>
  <c r="Z118" i="1"/>
  <c r="AA118" i="1"/>
  <c r="AB118" i="1"/>
  <c r="AC118" i="1"/>
  <c r="AF118" i="1"/>
  <c r="AG118" i="1"/>
  <c r="AH118" i="1"/>
  <c r="O119" i="1"/>
  <c r="P119" i="1"/>
  <c r="U119" i="1"/>
  <c r="W119" i="1"/>
  <c r="X119" i="1"/>
  <c r="Y119" i="1"/>
  <c r="Z119" i="1"/>
  <c r="AA119" i="1"/>
  <c r="AB119" i="1"/>
  <c r="AC119" i="1"/>
  <c r="AD119" i="1"/>
  <c r="AF119" i="1"/>
  <c r="AG119" i="1"/>
  <c r="AH119" i="1"/>
  <c r="O120" i="1"/>
  <c r="P120" i="1"/>
  <c r="W120" i="1"/>
  <c r="X120" i="1"/>
  <c r="Y120" i="1"/>
  <c r="Z120" i="1"/>
  <c r="AA120" i="1"/>
  <c r="AB120" i="1"/>
  <c r="AC120" i="1"/>
  <c r="AD120" i="1"/>
  <c r="AF120" i="1"/>
  <c r="AG120" i="1"/>
  <c r="AH120" i="1"/>
  <c r="O121" i="1"/>
  <c r="W121" i="1"/>
  <c r="X121" i="1"/>
  <c r="Y121" i="1"/>
  <c r="Z121" i="1"/>
  <c r="AA121" i="1"/>
  <c r="AB121" i="1"/>
  <c r="AC121" i="1"/>
  <c r="AF121" i="1"/>
  <c r="AG121" i="1"/>
  <c r="AH121" i="1"/>
  <c r="O122" i="1"/>
  <c r="P122" i="1"/>
  <c r="U122" i="1"/>
  <c r="W122" i="1"/>
  <c r="X122" i="1"/>
  <c r="Y122" i="1"/>
  <c r="Z122" i="1"/>
  <c r="AA122" i="1"/>
  <c r="AB122" i="1"/>
  <c r="AC122" i="1"/>
  <c r="AD122" i="1"/>
  <c r="AF122" i="1"/>
  <c r="AG122" i="1"/>
  <c r="AH122" i="1"/>
  <c r="O123" i="1"/>
  <c r="AD123" i="1" s="1"/>
  <c r="P123" i="1"/>
  <c r="U123" i="1"/>
  <c r="W123" i="1"/>
  <c r="X123" i="1"/>
  <c r="Y123" i="1"/>
  <c r="Z123" i="1"/>
  <c r="AA123" i="1"/>
  <c r="AB123" i="1"/>
  <c r="AC123" i="1"/>
  <c r="AF123" i="1"/>
  <c r="AG123" i="1"/>
  <c r="AH123" i="1"/>
  <c r="O124" i="1"/>
  <c r="P124" i="1"/>
  <c r="U124" i="1"/>
  <c r="W124" i="1"/>
  <c r="X124" i="1"/>
  <c r="Y124" i="1"/>
  <c r="Z124" i="1"/>
  <c r="AA124" i="1"/>
  <c r="AB124" i="1"/>
  <c r="AC124" i="1"/>
  <c r="AD124" i="1"/>
  <c r="AF124" i="1"/>
  <c r="AG124" i="1"/>
  <c r="AH124" i="1"/>
  <c r="O125" i="1"/>
  <c r="W125" i="1"/>
  <c r="X125" i="1"/>
  <c r="Y125" i="1"/>
  <c r="Z125" i="1"/>
  <c r="AA125" i="1"/>
  <c r="AB125" i="1"/>
  <c r="AC125" i="1"/>
  <c r="AF125" i="1"/>
  <c r="AG125" i="1"/>
  <c r="AH125" i="1"/>
  <c r="O126" i="1"/>
  <c r="P126" i="1" s="1"/>
  <c r="U126" i="1"/>
  <c r="W126" i="1"/>
  <c r="X126" i="1"/>
  <c r="Y126" i="1"/>
  <c r="Z126" i="1"/>
  <c r="AA126" i="1"/>
  <c r="AB126" i="1"/>
  <c r="AD126" i="1"/>
  <c r="AF126" i="1"/>
  <c r="AG126" i="1"/>
  <c r="AH126" i="1"/>
  <c r="O127" i="1"/>
  <c r="P127" i="1"/>
  <c r="W127" i="1"/>
  <c r="X127" i="1"/>
  <c r="Y127" i="1"/>
  <c r="Z127" i="1"/>
  <c r="AA127" i="1"/>
  <c r="AB127" i="1"/>
  <c r="AC127" i="1"/>
  <c r="AD127" i="1"/>
  <c r="AF127" i="1"/>
  <c r="AG127" i="1"/>
  <c r="AH127" i="1"/>
  <c r="O128" i="1"/>
  <c r="AD128" i="1" s="1"/>
  <c r="P128" i="1"/>
  <c r="U128" i="1"/>
  <c r="W128" i="1"/>
  <c r="X128" i="1"/>
  <c r="Y128" i="1"/>
  <c r="Z128" i="1"/>
  <c r="AA128" i="1"/>
  <c r="AB128" i="1"/>
  <c r="AC128" i="1"/>
  <c r="AF128" i="1"/>
  <c r="AG128" i="1"/>
  <c r="AH128" i="1"/>
  <c r="O129" i="1"/>
  <c r="P129" i="1"/>
  <c r="U129" i="1"/>
  <c r="W129" i="1"/>
  <c r="X129" i="1"/>
  <c r="Y129" i="1"/>
  <c r="Z129" i="1"/>
  <c r="AA129" i="1"/>
  <c r="AB129" i="1"/>
  <c r="AC129" i="1"/>
  <c r="AD129" i="1"/>
  <c r="AF129" i="1"/>
  <c r="AG129" i="1"/>
  <c r="AH129" i="1"/>
  <c r="O130" i="1"/>
  <c r="P130" i="1"/>
  <c r="W130" i="1"/>
  <c r="X130" i="1"/>
  <c r="Y130" i="1"/>
  <c r="Z130" i="1"/>
  <c r="AA130" i="1"/>
  <c r="AB130" i="1"/>
  <c r="AC130" i="1"/>
  <c r="AD130" i="1"/>
  <c r="AF130" i="1"/>
  <c r="AG130" i="1"/>
  <c r="AH130" i="1"/>
  <c r="U131" i="1"/>
  <c r="W131" i="1"/>
  <c r="X131" i="1"/>
  <c r="Y131" i="1"/>
  <c r="Z131" i="1"/>
  <c r="AA131" i="1"/>
  <c r="AB131" i="1"/>
  <c r="AF131" i="1"/>
  <c r="AG131" i="1"/>
  <c r="AH131" i="1"/>
  <c r="O132" i="1"/>
  <c r="P132" i="1"/>
  <c r="U132" i="1"/>
  <c r="W132" i="1"/>
  <c r="X132" i="1"/>
  <c r="Y132" i="1"/>
  <c r="Z132" i="1"/>
  <c r="AA132" i="1"/>
  <c r="AB132" i="1"/>
  <c r="AC132" i="1"/>
  <c r="AD132" i="1"/>
  <c r="AF132" i="1"/>
  <c r="AG132" i="1"/>
  <c r="AH132" i="1"/>
  <c r="O133" i="1"/>
  <c r="P133" i="1" s="1"/>
  <c r="U133" i="1"/>
  <c r="W133" i="1"/>
  <c r="X133" i="1"/>
  <c r="Y133" i="1"/>
  <c r="Z133" i="1"/>
  <c r="AA133" i="1"/>
  <c r="AB133" i="1"/>
  <c r="AD133" i="1"/>
  <c r="AF133" i="1"/>
  <c r="AG133" i="1"/>
  <c r="AH133" i="1"/>
  <c r="O134" i="1"/>
  <c r="P134" i="1"/>
  <c r="W134" i="1"/>
  <c r="X134" i="1"/>
  <c r="Y134" i="1"/>
  <c r="Z134" i="1"/>
  <c r="AA134" i="1"/>
  <c r="AB134" i="1"/>
  <c r="AC134" i="1"/>
  <c r="AD134" i="1"/>
  <c r="AF134" i="1"/>
  <c r="AG134" i="1"/>
  <c r="AH134" i="1"/>
  <c r="O135" i="1"/>
  <c r="U135" i="1"/>
  <c r="W135" i="1"/>
  <c r="X135" i="1"/>
  <c r="Y135" i="1"/>
  <c r="Z135" i="1"/>
  <c r="AA135" i="1"/>
  <c r="AB135" i="1"/>
  <c r="AF135" i="1"/>
  <c r="AG135" i="1"/>
  <c r="AH135" i="1"/>
  <c r="O136" i="1"/>
  <c r="P136" i="1"/>
  <c r="U136" i="1"/>
  <c r="W136" i="1"/>
  <c r="X136" i="1"/>
  <c r="Y136" i="1"/>
  <c r="Z136" i="1"/>
  <c r="AA136" i="1"/>
  <c r="AB136" i="1"/>
  <c r="AC136" i="1"/>
  <c r="AD136" i="1"/>
  <c r="AF136" i="1"/>
  <c r="AG136" i="1"/>
  <c r="AH136" i="1"/>
  <c r="O137" i="1"/>
  <c r="AD137" i="1" s="1"/>
  <c r="P137" i="1"/>
  <c r="U137" i="1"/>
  <c r="W137" i="1"/>
  <c r="X137" i="1"/>
  <c r="Y137" i="1"/>
  <c r="Z137" i="1"/>
  <c r="AA137" i="1"/>
  <c r="AB137" i="1"/>
  <c r="AC137" i="1"/>
  <c r="AF137" i="1"/>
  <c r="AG137" i="1"/>
  <c r="AH137" i="1"/>
  <c r="O138" i="1"/>
  <c r="P138" i="1"/>
  <c r="W138" i="1"/>
  <c r="X138" i="1"/>
  <c r="Y138" i="1"/>
  <c r="Z138" i="1"/>
  <c r="AA138" i="1"/>
  <c r="AB138" i="1"/>
  <c r="AC138" i="1"/>
  <c r="AD138" i="1"/>
  <c r="AF138" i="1"/>
  <c r="AG138" i="1"/>
  <c r="AH138" i="1"/>
  <c r="O139" i="1"/>
  <c r="P139" i="1"/>
  <c r="W139" i="1"/>
  <c r="X139" i="1"/>
  <c r="Y139" i="1"/>
  <c r="Z139" i="1"/>
  <c r="AA139" i="1"/>
  <c r="AB139" i="1"/>
  <c r="AC139" i="1"/>
  <c r="AD139" i="1"/>
  <c r="AF139" i="1"/>
  <c r="AG139" i="1"/>
  <c r="AH139" i="1"/>
  <c r="O140" i="1"/>
  <c r="P140" i="1"/>
  <c r="W140" i="1"/>
  <c r="X140" i="1"/>
  <c r="Y140" i="1"/>
  <c r="Z140" i="1"/>
  <c r="AA140" i="1"/>
  <c r="AB140" i="1"/>
  <c r="AC140" i="1"/>
  <c r="AD140" i="1"/>
  <c r="AF140" i="1"/>
  <c r="AG140" i="1"/>
  <c r="AH140" i="1"/>
  <c r="O141" i="1"/>
  <c r="W141" i="1"/>
  <c r="X141" i="1"/>
  <c r="Y141" i="1"/>
  <c r="Z141" i="1"/>
  <c r="AA141" i="1"/>
  <c r="AB141" i="1"/>
  <c r="AF141" i="1"/>
  <c r="AG141" i="1"/>
  <c r="AH141" i="1"/>
  <c r="O142" i="1"/>
  <c r="P142" i="1"/>
  <c r="U142" i="1"/>
  <c r="W142" i="1"/>
  <c r="X142" i="1"/>
  <c r="Y142" i="1"/>
  <c r="Z142" i="1"/>
  <c r="AA142" i="1"/>
  <c r="AB142" i="1"/>
  <c r="AC142" i="1"/>
  <c r="AD142" i="1"/>
  <c r="AF142" i="1"/>
  <c r="AG142" i="1"/>
  <c r="AH142" i="1"/>
  <c r="O143" i="1"/>
  <c r="AD143" i="1" s="1"/>
  <c r="P143" i="1"/>
  <c r="U143" i="1"/>
  <c r="W143" i="1"/>
  <c r="X143" i="1"/>
  <c r="Y143" i="1"/>
  <c r="Z143" i="1"/>
  <c r="AA143" i="1"/>
  <c r="AB143" i="1"/>
  <c r="AC143" i="1"/>
  <c r="AF143" i="1"/>
  <c r="AG143" i="1"/>
  <c r="AH143" i="1"/>
  <c r="O144" i="1"/>
  <c r="P144" i="1"/>
  <c r="W144" i="1"/>
  <c r="X144" i="1"/>
  <c r="Y144" i="1"/>
  <c r="Z144" i="1"/>
  <c r="AA144" i="1"/>
  <c r="AB144" i="1"/>
  <c r="AC144" i="1"/>
  <c r="AD144" i="1"/>
  <c r="AF144" i="1"/>
  <c r="AG144" i="1"/>
  <c r="AH144" i="1"/>
  <c r="G145" i="1"/>
  <c r="O145" i="1"/>
  <c r="AD145" i="1" s="1"/>
  <c r="U145" i="1"/>
  <c r="W145" i="1"/>
  <c r="X145" i="1"/>
  <c r="Y145" i="1"/>
  <c r="Z145" i="1"/>
  <c r="AA145" i="1"/>
  <c r="AB145" i="1"/>
  <c r="AF145" i="1"/>
  <c r="AG145" i="1"/>
  <c r="AH145" i="1"/>
  <c r="G146" i="1"/>
  <c r="O146" i="1"/>
  <c r="P146" i="1"/>
  <c r="U146" i="1"/>
  <c r="W146" i="1"/>
  <c r="X146" i="1"/>
  <c r="Y146" i="1"/>
  <c r="Z146" i="1"/>
  <c r="AA146" i="1"/>
  <c r="AB146" i="1"/>
  <c r="AC146" i="1"/>
  <c r="AD146" i="1"/>
  <c r="AF146" i="1"/>
  <c r="AG146" i="1"/>
  <c r="AH146" i="1"/>
  <c r="G147" i="1"/>
  <c r="O147" i="1"/>
  <c r="P147" i="1"/>
  <c r="W147" i="1"/>
  <c r="X147" i="1"/>
  <c r="Y147" i="1"/>
  <c r="Z147" i="1"/>
  <c r="AA147" i="1"/>
  <c r="AB147" i="1"/>
  <c r="AC147" i="1"/>
  <c r="AD147" i="1"/>
  <c r="AF147" i="1"/>
  <c r="AG147" i="1"/>
  <c r="AH147" i="1"/>
  <c r="G148" i="1"/>
  <c r="O148" i="1"/>
  <c r="AD148" i="1" s="1"/>
  <c r="P148" i="1"/>
  <c r="U148" i="1"/>
  <c r="W148" i="1"/>
  <c r="X148" i="1"/>
  <c r="Y148" i="1"/>
  <c r="Z148" i="1"/>
  <c r="AA148" i="1"/>
  <c r="AB148" i="1"/>
  <c r="AC148" i="1"/>
  <c r="AF148" i="1"/>
  <c r="AG148" i="1"/>
  <c r="AH148" i="1"/>
  <c r="G149" i="1"/>
  <c r="O149" i="1"/>
  <c r="P149" i="1" s="1"/>
  <c r="U149" i="1"/>
  <c r="W149" i="1"/>
  <c r="X149" i="1"/>
  <c r="Y149" i="1"/>
  <c r="Z149" i="1"/>
  <c r="AA149" i="1"/>
  <c r="AB149" i="1"/>
  <c r="AD149" i="1"/>
  <c r="AF149" i="1"/>
  <c r="AG149" i="1"/>
  <c r="AH149" i="1"/>
  <c r="G150" i="1"/>
  <c r="O150" i="1"/>
  <c r="P150" i="1"/>
  <c r="U150" i="1"/>
  <c r="W150" i="1"/>
  <c r="X150" i="1"/>
  <c r="Y150" i="1"/>
  <c r="Z150" i="1"/>
  <c r="AA150" i="1"/>
  <c r="AB150" i="1"/>
  <c r="AC150" i="1"/>
  <c r="AD150" i="1"/>
  <c r="AF150" i="1"/>
  <c r="AG150" i="1"/>
  <c r="AH150" i="1"/>
  <c r="G151" i="1"/>
  <c r="O151" i="1"/>
  <c r="U151" i="1"/>
  <c r="W151" i="1"/>
  <c r="X151" i="1"/>
  <c r="Y151" i="1"/>
  <c r="Z151" i="1"/>
  <c r="AA151" i="1"/>
  <c r="AB151" i="1"/>
  <c r="AF151" i="1"/>
  <c r="AG151" i="1"/>
  <c r="AH151" i="1"/>
  <c r="G152" i="1"/>
  <c r="O152" i="1"/>
  <c r="AD152" i="1" s="1"/>
  <c r="U152" i="1"/>
  <c r="W152" i="1"/>
  <c r="X152" i="1"/>
  <c r="Y152" i="1"/>
  <c r="Z152" i="1"/>
  <c r="AA152" i="1"/>
  <c r="AB152" i="1"/>
  <c r="AF152" i="1"/>
  <c r="AG152" i="1"/>
  <c r="AH152" i="1"/>
  <c r="G153" i="1"/>
  <c r="O153" i="1"/>
  <c r="P153" i="1"/>
  <c r="U153" i="1"/>
  <c r="W153" i="1"/>
  <c r="X153" i="1"/>
  <c r="Y153" i="1"/>
  <c r="Z153" i="1"/>
  <c r="AA153" i="1"/>
  <c r="AB153" i="1"/>
  <c r="AC153" i="1"/>
  <c r="AD153" i="1"/>
  <c r="AF153" i="1"/>
  <c r="AG153" i="1"/>
  <c r="AH153" i="1"/>
  <c r="G154" i="1"/>
  <c r="O154" i="1"/>
  <c r="P154" i="1"/>
  <c r="U154" i="1"/>
  <c r="W154" i="1"/>
  <c r="X154" i="1"/>
  <c r="Y154" i="1"/>
  <c r="Z154" i="1"/>
  <c r="AA154" i="1"/>
  <c r="AB154" i="1"/>
  <c r="AC154" i="1"/>
  <c r="AD154" i="1"/>
  <c r="AF154" i="1"/>
  <c r="AG154" i="1"/>
  <c r="AH154" i="1"/>
  <c r="G155" i="1"/>
  <c r="O155" i="1"/>
  <c r="P155" i="1" s="1"/>
  <c r="U155" i="1"/>
  <c r="W155" i="1"/>
  <c r="X155" i="1"/>
  <c r="Y155" i="1"/>
  <c r="Z155" i="1"/>
  <c r="AA155" i="1"/>
  <c r="AB155" i="1"/>
  <c r="AD155" i="1"/>
  <c r="AF155" i="1"/>
  <c r="AG155" i="1"/>
  <c r="AH155" i="1"/>
  <c r="G156" i="1"/>
  <c r="O156" i="1"/>
  <c r="AD156" i="1" s="1"/>
  <c r="P156" i="1"/>
  <c r="U156" i="1"/>
  <c r="W156" i="1"/>
  <c r="X156" i="1"/>
  <c r="Y156" i="1"/>
  <c r="Z156" i="1"/>
  <c r="AA156" i="1"/>
  <c r="AB156" i="1"/>
  <c r="AC156" i="1"/>
  <c r="AF156" i="1"/>
  <c r="AG156" i="1"/>
  <c r="AH156" i="1"/>
  <c r="G157" i="1"/>
  <c r="O157" i="1"/>
  <c r="P157" i="1" s="1"/>
  <c r="U157" i="1"/>
  <c r="W157" i="1"/>
  <c r="X157" i="1"/>
  <c r="Y157" i="1"/>
  <c r="Z157" i="1"/>
  <c r="AA157" i="1"/>
  <c r="AB157" i="1"/>
  <c r="AD157" i="1"/>
  <c r="AF157" i="1"/>
  <c r="AG157" i="1"/>
  <c r="AH157" i="1"/>
  <c r="G158" i="1"/>
  <c r="O158" i="1"/>
  <c r="P158" i="1"/>
  <c r="U158" i="1"/>
  <c r="W158" i="1"/>
  <c r="X158" i="1"/>
  <c r="Y158" i="1"/>
  <c r="Z158" i="1"/>
  <c r="AA158" i="1"/>
  <c r="AB158" i="1"/>
  <c r="AC158" i="1"/>
  <c r="AD158" i="1"/>
  <c r="AF158" i="1"/>
  <c r="AG158" i="1"/>
  <c r="AH158" i="1"/>
  <c r="G159" i="1"/>
  <c r="O159" i="1"/>
  <c r="U159" i="1"/>
  <c r="W159" i="1"/>
  <c r="X159" i="1"/>
  <c r="Y159" i="1"/>
  <c r="Z159" i="1"/>
  <c r="AA159" i="1"/>
  <c r="AB159" i="1"/>
  <c r="AF159" i="1"/>
  <c r="AG159" i="1"/>
  <c r="AH159" i="1"/>
  <c r="G160" i="1"/>
  <c r="O160" i="1"/>
  <c r="AD160" i="1" s="1"/>
  <c r="U160" i="1"/>
  <c r="W160" i="1"/>
  <c r="X160" i="1"/>
  <c r="Y160" i="1"/>
  <c r="Z160" i="1"/>
  <c r="AA160" i="1"/>
  <c r="AB160" i="1"/>
  <c r="AF160" i="1"/>
  <c r="AG160" i="1"/>
  <c r="AH160" i="1"/>
  <c r="G161" i="1"/>
  <c r="O161" i="1"/>
  <c r="P161" i="1"/>
  <c r="U161" i="1"/>
  <c r="W161" i="1"/>
  <c r="X161" i="1"/>
  <c r="Y161" i="1"/>
  <c r="Z161" i="1"/>
  <c r="AA161" i="1"/>
  <c r="AB161" i="1"/>
  <c r="AC161" i="1"/>
  <c r="AD161" i="1"/>
  <c r="AF161" i="1"/>
  <c r="AG161" i="1"/>
  <c r="AH161" i="1"/>
  <c r="G162" i="1"/>
  <c r="O162" i="1"/>
  <c r="P162" i="1"/>
  <c r="W162" i="1"/>
  <c r="X162" i="1"/>
  <c r="Y162" i="1"/>
  <c r="Z162" i="1"/>
  <c r="AA162" i="1"/>
  <c r="AB162" i="1"/>
  <c r="AC162" i="1"/>
  <c r="AD162" i="1"/>
  <c r="AF162" i="1"/>
  <c r="AG162" i="1"/>
  <c r="AH162" i="1"/>
  <c r="G163" i="1"/>
  <c r="O163" i="1"/>
  <c r="AD163" i="1" s="1"/>
  <c r="P163" i="1"/>
  <c r="U163" i="1"/>
  <c r="W163" i="1"/>
  <c r="X163" i="1"/>
  <c r="Y163" i="1"/>
  <c r="Z163" i="1"/>
  <c r="AA163" i="1"/>
  <c r="AB163" i="1"/>
  <c r="AC163" i="1"/>
  <c r="AF163" i="1"/>
  <c r="AG163" i="1"/>
  <c r="AH163" i="1"/>
  <c r="G164" i="1"/>
  <c r="O164" i="1"/>
  <c r="P164" i="1" s="1"/>
  <c r="W164" i="1"/>
  <c r="X164" i="1"/>
  <c r="Y164" i="1"/>
  <c r="Z164" i="1"/>
  <c r="AA164" i="1"/>
  <c r="AB164" i="1"/>
  <c r="AC164" i="1"/>
  <c r="AF164" i="1"/>
  <c r="AG164" i="1"/>
  <c r="AH164" i="1"/>
  <c r="G165" i="1"/>
  <c r="O165" i="1"/>
  <c r="W165" i="1"/>
  <c r="X165" i="1"/>
  <c r="Y165" i="1"/>
  <c r="Z165" i="1"/>
  <c r="AA165" i="1"/>
  <c r="AB165" i="1"/>
  <c r="AF165" i="1"/>
  <c r="AG165" i="1"/>
  <c r="AH165" i="1"/>
  <c r="G166" i="1"/>
  <c r="O166" i="1"/>
  <c r="P166" i="1"/>
  <c r="W166" i="1"/>
  <c r="X166" i="1"/>
  <c r="Y166" i="1"/>
  <c r="Z166" i="1"/>
  <c r="AA166" i="1"/>
  <c r="AB166" i="1"/>
  <c r="AC166" i="1"/>
  <c r="AD166" i="1"/>
  <c r="AF166" i="1"/>
  <c r="AG166" i="1"/>
  <c r="AH166" i="1"/>
  <c r="G167" i="1"/>
  <c r="O167" i="1"/>
  <c r="P167" i="1" s="1"/>
  <c r="U167" i="1"/>
  <c r="W167" i="1"/>
  <c r="X167" i="1"/>
  <c r="Y167" i="1"/>
  <c r="Z167" i="1"/>
  <c r="AA167" i="1"/>
  <c r="AB167" i="1"/>
  <c r="AD167" i="1"/>
  <c r="AF167" i="1"/>
  <c r="AG167" i="1"/>
  <c r="AH167" i="1"/>
  <c r="G168" i="1"/>
  <c r="O168" i="1"/>
  <c r="P168" i="1"/>
  <c r="W168" i="1"/>
  <c r="X168" i="1"/>
  <c r="Y168" i="1"/>
  <c r="Z168" i="1"/>
  <c r="AA168" i="1"/>
  <c r="AB168" i="1"/>
  <c r="AC168" i="1"/>
  <c r="AD168" i="1"/>
  <c r="AF168" i="1"/>
  <c r="AG168" i="1"/>
  <c r="AH168" i="1"/>
  <c r="G169" i="1"/>
  <c r="O169" i="1"/>
  <c r="P169" i="1"/>
  <c r="W169" i="1"/>
  <c r="X169" i="1"/>
  <c r="Y169" i="1"/>
  <c r="Z169" i="1"/>
  <c r="AA169" i="1"/>
  <c r="AB169" i="1"/>
  <c r="AC169" i="1"/>
  <c r="AD169" i="1"/>
  <c r="AF169" i="1"/>
  <c r="AG169" i="1"/>
  <c r="AH169" i="1"/>
  <c r="G170" i="1"/>
  <c r="O170" i="1"/>
  <c r="P170" i="1" s="1"/>
  <c r="W170" i="1"/>
  <c r="X170" i="1"/>
  <c r="Y170" i="1"/>
  <c r="Z170" i="1"/>
  <c r="AA170" i="1"/>
  <c r="AB170" i="1"/>
  <c r="AC170" i="1"/>
  <c r="AF170" i="1"/>
  <c r="AG170" i="1"/>
  <c r="AH170" i="1"/>
  <c r="G171" i="1"/>
  <c r="O171" i="1"/>
  <c r="P171" i="1"/>
  <c r="W171" i="1"/>
  <c r="X171" i="1"/>
  <c r="Y171" i="1"/>
  <c r="Z171" i="1"/>
  <c r="AA171" i="1"/>
  <c r="AB171" i="1"/>
  <c r="AC171" i="1"/>
  <c r="AD171" i="1"/>
  <c r="AF171" i="1"/>
  <c r="AG171" i="1"/>
  <c r="AH171" i="1"/>
  <c r="G172" i="1"/>
  <c r="O172" i="1"/>
  <c r="P172" i="1"/>
  <c r="U172" i="1"/>
  <c r="W172" i="1"/>
  <c r="X172" i="1"/>
  <c r="Y172" i="1"/>
  <c r="Z172" i="1"/>
  <c r="AA172" i="1"/>
  <c r="AB172" i="1"/>
  <c r="AC172" i="1"/>
  <c r="AD172" i="1"/>
  <c r="AF172" i="1"/>
  <c r="AG172" i="1"/>
  <c r="AH172" i="1"/>
  <c r="O173" i="1"/>
  <c r="P173" i="1"/>
  <c r="AE173" i="1" s="1"/>
  <c r="W173" i="1"/>
  <c r="X173" i="1"/>
  <c r="Y173" i="1"/>
  <c r="Z173" i="1"/>
  <c r="AA173" i="1"/>
  <c r="AB173" i="1"/>
  <c r="AC173" i="1"/>
  <c r="AD173" i="1"/>
  <c r="O174" i="1"/>
  <c r="P174" i="1"/>
  <c r="AE174" i="1" s="1"/>
  <c r="W174" i="1"/>
  <c r="X174" i="1"/>
  <c r="Y174" i="1"/>
  <c r="Z174" i="1"/>
  <c r="AA174" i="1"/>
  <c r="AB174" i="1"/>
  <c r="AC174" i="1"/>
  <c r="AD174" i="1"/>
  <c r="O175" i="1"/>
  <c r="P175" i="1"/>
  <c r="W175" i="1"/>
  <c r="X175" i="1"/>
  <c r="Y175" i="1"/>
  <c r="Z175" i="1"/>
  <c r="AA175" i="1"/>
  <c r="AB175" i="1"/>
  <c r="AC175" i="1"/>
  <c r="AD175" i="1"/>
  <c r="AE175" i="1"/>
  <c r="AF175" i="1" s="1"/>
  <c r="O176" i="1"/>
  <c r="P176" i="1"/>
  <c r="AE176" i="1" s="1"/>
  <c r="AF176" i="1" s="1"/>
  <c r="W176" i="1"/>
  <c r="X176" i="1"/>
  <c r="Y176" i="1"/>
  <c r="Z176" i="1"/>
  <c r="AA176" i="1"/>
  <c r="AB176" i="1"/>
  <c r="AC176" i="1"/>
  <c r="AD176" i="1"/>
  <c r="AG176" i="1"/>
  <c r="AH176" i="1"/>
  <c r="O177" i="1"/>
  <c r="P177" i="1"/>
  <c r="AE177" i="1" s="1"/>
  <c r="W177" i="1"/>
  <c r="X177" i="1"/>
  <c r="Y177" i="1"/>
  <c r="Z177" i="1"/>
  <c r="AA177" i="1"/>
  <c r="AB177" i="1"/>
  <c r="AC177" i="1"/>
  <c r="AD177" i="1"/>
  <c r="O178" i="1"/>
  <c r="P178" i="1" s="1"/>
  <c r="AE178" i="1" s="1"/>
  <c r="W178" i="1"/>
  <c r="X178" i="1"/>
  <c r="Y178" i="1"/>
  <c r="Z178" i="1"/>
  <c r="AA178" i="1"/>
  <c r="AB178" i="1"/>
  <c r="AC178" i="1"/>
  <c r="O179" i="1"/>
  <c r="P179" i="1"/>
  <c r="W179" i="1"/>
  <c r="X179" i="1"/>
  <c r="Y179" i="1"/>
  <c r="Z179" i="1"/>
  <c r="AA179" i="1"/>
  <c r="AB179" i="1"/>
  <c r="AC179" i="1"/>
  <c r="AD179" i="1"/>
  <c r="AE179" i="1"/>
  <c r="AF179" i="1"/>
  <c r="O180" i="1"/>
  <c r="P180" i="1"/>
  <c r="AE180" i="1" s="1"/>
  <c r="AF180" i="1" s="1"/>
  <c r="W180" i="1"/>
  <c r="X180" i="1"/>
  <c r="Y180" i="1"/>
  <c r="Z180" i="1"/>
  <c r="AA180" i="1"/>
  <c r="AB180" i="1"/>
  <c r="AC180" i="1"/>
  <c r="AD180" i="1"/>
  <c r="AG180" i="1"/>
  <c r="O181" i="1"/>
  <c r="P181" i="1"/>
  <c r="AE181" i="1" s="1"/>
  <c r="W181" i="1"/>
  <c r="X181" i="1"/>
  <c r="Y181" i="1"/>
  <c r="Z181" i="1"/>
  <c r="AA181" i="1"/>
  <c r="AB181" i="1"/>
  <c r="AC181" i="1"/>
  <c r="AD181" i="1"/>
  <c r="O182" i="1"/>
  <c r="P182" i="1"/>
  <c r="AE182" i="1" s="1"/>
  <c r="W182" i="1"/>
  <c r="X182" i="1"/>
  <c r="Y182" i="1"/>
  <c r="Z182" i="1"/>
  <c r="AA182" i="1"/>
  <c r="AB182" i="1"/>
  <c r="AC182" i="1"/>
  <c r="AD182" i="1"/>
  <c r="O183" i="1"/>
  <c r="P183" i="1"/>
  <c r="W183" i="1"/>
  <c r="X183" i="1"/>
  <c r="Y183" i="1"/>
  <c r="Z183" i="1"/>
  <c r="AA183" i="1"/>
  <c r="AB183" i="1"/>
  <c r="AC183" i="1"/>
  <c r="AD183" i="1"/>
  <c r="AE183" i="1"/>
  <c r="AF183" i="1" s="1"/>
  <c r="O184" i="1"/>
  <c r="P184" i="1"/>
  <c r="AE184" i="1" s="1"/>
  <c r="AH184" i="1" s="1"/>
  <c r="W184" i="1"/>
  <c r="X184" i="1"/>
  <c r="Y184" i="1"/>
  <c r="Z184" i="1"/>
  <c r="AA184" i="1"/>
  <c r="AB184" i="1"/>
  <c r="AC184" i="1"/>
  <c r="AD184" i="1"/>
  <c r="AF184" i="1"/>
  <c r="AG184" i="1"/>
  <c r="O185" i="1"/>
  <c r="P185" i="1"/>
  <c r="AE185" i="1" s="1"/>
  <c r="AH185" i="1" s="1"/>
  <c r="W185" i="1"/>
  <c r="X185" i="1"/>
  <c r="Y185" i="1"/>
  <c r="Z185" i="1"/>
  <c r="AA185" i="1"/>
  <c r="AB185" i="1"/>
  <c r="AC185" i="1"/>
  <c r="AD185" i="1"/>
  <c r="O186" i="1"/>
  <c r="P186" i="1"/>
  <c r="AE186" i="1" s="1"/>
  <c r="W186" i="1"/>
  <c r="X186" i="1"/>
  <c r="Y186" i="1"/>
  <c r="Z186" i="1"/>
  <c r="AA186" i="1"/>
  <c r="AB186" i="1"/>
  <c r="AC186" i="1"/>
  <c r="AD186" i="1"/>
  <c r="O187" i="1"/>
  <c r="P187" i="1"/>
  <c r="AE187" i="1" s="1"/>
  <c r="W187" i="1"/>
  <c r="X187" i="1"/>
  <c r="Y187" i="1"/>
  <c r="Z187" i="1"/>
  <c r="AA187" i="1"/>
  <c r="AB187" i="1"/>
  <c r="AC187" i="1"/>
  <c r="AD187" i="1"/>
  <c r="O188" i="1"/>
  <c r="P188" i="1"/>
  <c r="AE188" i="1" s="1"/>
  <c r="AF188" i="1" s="1"/>
  <c r="W188" i="1"/>
  <c r="X188" i="1"/>
  <c r="Y188" i="1"/>
  <c r="Z188" i="1"/>
  <c r="AA188" i="1"/>
  <c r="AB188" i="1"/>
  <c r="AC188" i="1"/>
  <c r="AD188" i="1"/>
  <c r="AG188" i="1"/>
  <c r="AH188" i="1"/>
  <c r="O189" i="1"/>
  <c r="P189" i="1"/>
  <c r="AE189" i="1" s="1"/>
  <c r="AG189" i="1" s="1"/>
  <c r="W189" i="1"/>
  <c r="X189" i="1"/>
  <c r="Y189" i="1"/>
  <c r="Z189" i="1"/>
  <c r="AA189" i="1"/>
  <c r="AB189" i="1"/>
  <c r="AC189" i="1"/>
  <c r="AD189" i="1"/>
  <c r="AF189" i="1"/>
  <c r="AH189" i="1"/>
  <c r="O190" i="1"/>
  <c r="P190" i="1" s="1"/>
  <c r="AE190" i="1" s="1"/>
  <c r="W190" i="1"/>
  <c r="X190" i="1"/>
  <c r="Y190" i="1"/>
  <c r="Z190" i="1"/>
  <c r="AA190" i="1"/>
  <c r="AB190" i="1"/>
  <c r="AC190" i="1"/>
  <c r="O191" i="1"/>
  <c r="P191" i="1"/>
  <c r="AE191" i="1" s="1"/>
  <c r="W191" i="1"/>
  <c r="X191" i="1"/>
  <c r="Y191" i="1"/>
  <c r="Z191" i="1"/>
  <c r="AA191" i="1"/>
  <c r="AB191" i="1"/>
  <c r="AC191" i="1"/>
  <c r="AD191" i="1"/>
  <c r="O192" i="1"/>
  <c r="P192" i="1"/>
  <c r="AE192" i="1" s="1"/>
  <c r="AF192" i="1" s="1"/>
  <c r="W192" i="1"/>
  <c r="X192" i="1"/>
  <c r="Y192" i="1"/>
  <c r="Z192" i="1"/>
  <c r="AA192" i="1"/>
  <c r="AB192" i="1"/>
  <c r="AC192" i="1"/>
  <c r="AD192" i="1"/>
  <c r="AG192" i="1"/>
  <c r="AH192" i="1"/>
  <c r="O193" i="1"/>
  <c r="P193" i="1"/>
  <c r="AE193" i="1" s="1"/>
  <c r="AG193" i="1" s="1"/>
  <c r="W193" i="1"/>
  <c r="X193" i="1"/>
  <c r="Y193" i="1"/>
  <c r="Z193" i="1"/>
  <c r="AA193" i="1"/>
  <c r="AB193" i="1"/>
  <c r="AC193" i="1"/>
  <c r="AD193" i="1"/>
  <c r="AF193" i="1"/>
  <c r="AH193" i="1"/>
  <c r="O194" i="1"/>
  <c r="P194" i="1" s="1"/>
  <c r="AE194" i="1" s="1"/>
  <c r="W194" i="1"/>
  <c r="X194" i="1"/>
  <c r="Y194" i="1"/>
  <c r="Z194" i="1"/>
  <c r="AA194" i="1"/>
  <c r="AB194" i="1"/>
  <c r="AC194" i="1"/>
  <c r="O195" i="1"/>
  <c r="P195" i="1"/>
  <c r="AE195" i="1" s="1"/>
  <c r="W195" i="1"/>
  <c r="X195" i="1"/>
  <c r="Y195" i="1"/>
  <c r="Z195" i="1"/>
  <c r="AA195" i="1"/>
  <c r="AB195" i="1"/>
  <c r="AC195" i="1"/>
  <c r="AD195" i="1"/>
  <c r="O196" i="1"/>
  <c r="P196" i="1"/>
  <c r="AE196" i="1" s="1"/>
  <c r="AF196" i="1" s="1"/>
  <c r="W196" i="1"/>
  <c r="X196" i="1"/>
  <c r="Y196" i="1"/>
  <c r="Z196" i="1"/>
  <c r="AA196" i="1"/>
  <c r="AB196" i="1"/>
  <c r="AC196" i="1"/>
  <c r="AD196" i="1"/>
  <c r="AG196" i="1"/>
  <c r="AH196" i="1"/>
  <c r="O197" i="1"/>
  <c r="P197" i="1"/>
  <c r="AE197" i="1" s="1"/>
  <c r="AG197" i="1" s="1"/>
  <c r="W197" i="1"/>
  <c r="X197" i="1"/>
  <c r="Y197" i="1"/>
  <c r="Z197" i="1"/>
  <c r="AA197" i="1"/>
  <c r="AB197" i="1"/>
  <c r="AC197" i="1"/>
  <c r="AD197" i="1"/>
  <c r="AF197" i="1"/>
  <c r="AH197" i="1"/>
  <c r="O198" i="1"/>
  <c r="P198" i="1" s="1"/>
  <c r="AE198" i="1" s="1"/>
  <c r="W198" i="1"/>
  <c r="X198" i="1"/>
  <c r="Y198" i="1"/>
  <c r="Z198" i="1"/>
  <c r="AA198" i="1"/>
  <c r="AB198" i="1"/>
  <c r="AC198" i="1"/>
  <c r="O199" i="1"/>
  <c r="P199" i="1"/>
  <c r="AE199" i="1" s="1"/>
  <c r="W199" i="1"/>
  <c r="X199" i="1"/>
  <c r="Y199" i="1"/>
  <c r="Z199" i="1"/>
  <c r="AA199" i="1"/>
  <c r="AB199" i="1"/>
  <c r="AC199" i="1"/>
  <c r="AD199" i="1"/>
  <c r="O200" i="1"/>
  <c r="P200" i="1"/>
  <c r="AE200" i="1" s="1"/>
  <c r="AF200" i="1" s="1"/>
  <c r="W200" i="1"/>
  <c r="X200" i="1"/>
  <c r="Y200" i="1"/>
  <c r="Z200" i="1"/>
  <c r="AA200" i="1"/>
  <c r="AB200" i="1"/>
  <c r="AC200" i="1"/>
  <c r="AD200" i="1"/>
  <c r="AG200" i="1"/>
  <c r="AH200" i="1"/>
  <c r="O201" i="1"/>
  <c r="P201" i="1"/>
  <c r="AE201" i="1" s="1"/>
  <c r="AG201" i="1" s="1"/>
  <c r="W201" i="1"/>
  <c r="X201" i="1"/>
  <c r="Y201" i="1"/>
  <c r="Z201" i="1"/>
  <c r="AA201" i="1"/>
  <c r="AB201" i="1"/>
  <c r="AC201" i="1"/>
  <c r="AD201" i="1"/>
  <c r="AF201" i="1"/>
  <c r="AH201" i="1"/>
  <c r="O202" i="1"/>
  <c r="P202" i="1" s="1"/>
  <c r="AE202" i="1" s="1"/>
  <c r="W202" i="1"/>
  <c r="X202" i="1"/>
  <c r="Y202" i="1"/>
  <c r="Z202" i="1"/>
  <c r="AA202" i="1"/>
  <c r="AB202" i="1"/>
  <c r="AC202" i="1"/>
  <c r="AH202" i="1"/>
  <c r="O203" i="1"/>
  <c r="P203" i="1"/>
  <c r="W203" i="1"/>
  <c r="X203" i="1"/>
  <c r="Y203" i="1"/>
  <c r="Z203" i="1"/>
  <c r="AA203" i="1"/>
  <c r="AB203" i="1"/>
  <c r="AC203" i="1"/>
  <c r="AD203" i="1"/>
  <c r="AE203" i="1"/>
  <c r="AG203" i="1" s="1"/>
  <c r="AF203" i="1"/>
  <c r="AH203" i="1"/>
  <c r="O204" i="1"/>
  <c r="P204" i="1"/>
  <c r="AE204" i="1" s="1"/>
  <c r="AH204" i="1" s="1"/>
  <c r="W204" i="1"/>
  <c r="X204" i="1"/>
  <c r="Y204" i="1"/>
  <c r="Z204" i="1"/>
  <c r="AA204" i="1"/>
  <c r="AB204" i="1"/>
  <c r="AC204" i="1"/>
  <c r="AD204" i="1"/>
  <c r="AF204" i="1"/>
  <c r="AG204" i="1"/>
  <c r="O205" i="1"/>
  <c r="P205" i="1"/>
  <c r="AE205" i="1" s="1"/>
  <c r="AG205" i="1" s="1"/>
  <c r="W205" i="1"/>
  <c r="X205" i="1"/>
  <c r="Y205" i="1"/>
  <c r="Z205" i="1"/>
  <c r="AA205" i="1"/>
  <c r="AB205" i="1"/>
  <c r="AC205" i="1"/>
  <c r="AD205" i="1"/>
  <c r="O206" i="1"/>
  <c r="P206" i="1"/>
  <c r="AE206" i="1" s="1"/>
  <c r="AF206" i="1" s="1"/>
  <c r="W206" i="1"/>
  <c r="X206" i="1"/>
  <c r="Y206" i="1"/>
  <c r="Z206" i="1"/>
  <c r="AA206" i="1"/>
  <c r="AB206" i="1"/>
  <c r="AC206" i="1"/>
  <c r="AD206" i="1"/>
  <c r="O207" i="1"/>
  <c r="P207" i="1"/>
  <c r="AE207" i="1" s="1"/>
  <c r="W207" i="1"/>
  <c r="X207" i="1"/>
  <c r="Y207" i="1"/>
  <c r="Z207" i="1"/>
  <c r="AA207" i="1"/>
  <c r="AB207" i="1"/>
  <c r="AC207" i="1"/>
  <c r="AD207" i="1"/>
  <c r="O208" i="1"/>
  <c r="P208" i="1"/>
  <c r="AE208" i="1" s="1"/>
  <c r="W208" i="1"/>
  <c r="X208" i="1"/>
  <c r="Y208" i="1"/>
  <c r="Z208" i="1"/>
  <c r="AA208" i="1"/>
  <c r="AB208" i="1"/>
  <c r="AC208" i="1"/>
  <c r="AD208" i="1"/>
  <c r="O209" i="1"/>
  <c r="P209" i="1"/>
  <c r="AE209" i="1" s="1"/>
  <c r="W209" i="1"/>
  <c r="X209" i="1"/>
  <c r="Y209" i="1"/>
  <c r="Z209" i="1"/>
  <c r="AA209" i="1"/>
  <c r="AB209" i="1"/>
  <c r="AC209" i="1"/>
  <c r="AD209" i="1"/>
  <c r="AF209" i="1"/>
  <c r="AG209" i="1"/>
  <c r="AH209" i="1"/>
  <c r="O210" i="1"/>
  <c r="P210" i="1"/>
  <c r="AE210" i="1" s="1"/>
  <c r="AG210" i="1" s="1"/>
  <c r="W210" i="1"/>
  <c r="X210" i="1"/>
  <c r="Y210" i="1"/>
  <c r="Z210" i="1"/>
  <c r="AA210" i="1"/>
  <c r="AB210" i="1"/>
  <c r="AC210" i="1"/>
  <c r="AD210" i="1"/>
  <c r="AF210" i="1"/>
  <c r="AH210" i="1"/>
  <c r="O211" i="1"/>
  <c r="P211" i="1"/>
  <c r="W211" i="1"/>
  <c r="X211" i="1"/>
  <c r="Y211" i="1"/>
  <c r="Z211" i="1"/>
  <c r="AA211" i="1"/>
  <c r="AB211" i="1"/>
  <c r="AC211" i="1"/>
  <c r="AD211" i="1"/>
  <c r="AE211" i="1"/>
  <c r="AF211" i="1"/>
  <c r="O212" i="1"/>
  <c r="P212" i="1"/>
  <c r="AE212" i="1" s="1"/>
  <c r="W212" i="1"/>
  <c r="X212" i="1"/>
  <c r="Y212" i="1"/>
  <c r="Z212" i="1"/>
  <c r="AA212" i="1"/>
  <c r="AB212" i="1"/>
  <c r="AC212" i="1"/>
  <c r="AD212" i="1"/>
  <c r="O213" i="1"/>
  <c r="P213" i="1"/>
  <c r="AE213" i="1" s="1"/>
  <c r="W213" i="1"/>
  <c r="X213" i="1"/>
  <c r="Y213" i="1"/>
  <c r="Z213" i="1"/>
  <c r="AA213" i="1"/>
  <c r="AB213" i="1"/>
  <c r="AC213" i="1"/>
  <c r="AD213" i="1"/>
  <c r="AF213" i="1"/>
  <c r="AG213" i="1"/>
  <c r="AH213" i="1"/>
  <c r="O214" i="1"/>
  <c r="P214" i="1"/>
  <c r="AE214" i="1" s="1"/>
  <c r="AG214" i="1" s="1"/>
  <c r="W214" i="1"/>
  <c r="X214" i="1"/>
  <c r="Y214" i="1"/>
  <c r="Z214" i="1"/>
  <c r="AA214" i="1"/>
  <c r="AB214" i="1"/>
  <c r="AC214" i="1"/>
  <c r="AD214" i="1"/>
  <c r="AF214" i="1"/>
  <c r="AH214" i="1"/>
  <c r="O215" i="1"/>
  <c r="P215" i="1"/>
  <c r="W215" i="1"/>
  <c r="X215" i="1"/>
  <c r="Y215" i="1"/>
  <c r="Z215" i="1"/>
  <c r="AA215" i="1"/>
  <c r="AB215" i="1"/>
  <c r="AC215" i="1"/>
  <c r="AD215" i="1"/>
  <c r="AE215" i="1"/>
  <c r="AG215" i="1" s="1"/>
  <c r="O216" i="1"/>
  <c r="P216" i="1"/>
  <c r="W216" i="1"/>
  <c r="X216" i="1"/>
  <c r="Y216" i="1"/>
  <c r="Z216" i="1"/>
  <c r="AA216" i="1"/>
  <c r="AB216" i="1"/>
  <c r="AC216" i="1"/>
  <c r="AD216" i="1"/>
  <c r="AE216" i="1"/>
  <c r="O217" i="1"/>
  <c r="P217" i="1"/>
  <c r="AE217" i="1" s="1"/>
  <c r="W217" i="1"/>
  <c r="X217" i="1"/>
  <c r="Y217" i="1"/>
  <c r="Z217" i="1"/>
  <c r="AA217" i="1"/>
  <c r="AB217" i="1"/>
  <c r="AC217" i="1"/>
  <c r="AD217" i="1"/>
  <c r="AF217" i="1"/>
  <c r="AG217" i="1"/>
  <c r="AH217" i="1"/>
  <c r="O218" i="1"/>
  <c r="P218" i="1" s="1"/>
  <c r="AE218" i="1" s="1"/>
  <c r="W218" i="1"/>
  <c r="X218" i="1"/>
  <c r="Y218" i="1"/>
  <c r="Z218" i="1"/>
  <c r="AA218" i="1"/>
  <c r="AB218" i="1"/>
  <c r="AC218" i="1"/>
  <c r="O219" i="1"/>
  <c r="P219" i="1"/>
  <c r="W219" i="1"/>
  <c r="X219" i="1"/>
  <c r="Y219" i="1"/>
  <c r="Z219" i="1"/>
  <c r="AA219" i="1"/>
  <c r="AB219" i="1"/>
  <c r="AC219" i="1"/>
  <c r="AD219" i="1"/>
  <c r="AE219" i="1"/>
  <c r="O220" i="1"/>
  <c r="P220" i="1"/>
  <c r="AE220" i="1" s="1"/>
  <c r="AH220" i="1" s="1"/>
  <c r="W220" i="1"/>
  <c r="X220" i="1"/>
  <c r="Y220" i="1"/>
  <c r="Z220" i="1"/>
  <c r="AA220" i="1"/>
  <c r="AB220" i="1"/>
  <c r="AC220" i="1"/>
  <c r="AD220" i="1"/>
  <c r="O221" i="1"/>
  <c r="P221" i="1"/>
  <c r="AE221" i="1" s="1"/>
  <c r="AF221" i="1" s="1"/>
  <c r="W221" i="1"/>
  <c r="X221" i="1"/>
  <c r="Y221" i="1"/>
  <c r="Z221" i="1"/>
  <c r="AA221" i="1"/>
  <c r="AB221" i="1"/>
  <c r="AC221" i="1"/>
  <c r="AD221" i="1"/>
  <c r="O222" i="1"/>
  <c r="P222" i="1"/>
  <c r="AE222" i="1" s="1"/>
  <c r="AG222" i="1" s="1"/>
  <c r="W222" i="1"/>
  <c r="X222" i="1"/>
  <c r="Y222" i="1"/>
  <c r="Z222" i="1"/>
  <c r="AA222" i="1"/>
  <c r="AB222" i="1"/>
  <c r="AC222" i="1"/>
  <c r="AD222" i="1"/>
  <c r="AF222" i="1"/>
  <c r="AH222" i="1"/>
  <c r="O223" i="1"/>
  <c r="P223" i="1" s="1"/>
  <c r="AE223" i="1" s="1"/>
  <c r="W223" i="1"/>
  <c r="X223" i="1"/>
  <c r="Y223" i="1"/>
  <c r="Z223" i="1"/>
  <c r="AA223" i="1"/>
  <c r="AB223" i="1"/>
  <c r="AC223" i="1"/>
  <c r="O224" i="1"/>
  <c r="P224" i="1"/>
  <c r="AE224" i="1" s="1"/>
  <c r="W224" i="1"/>
  <c r="X224" i="1"/>
  <c r="Y224" i="1"/>
  <c r="Z224" i="1"/>
  <c r="AA224" i="1"/>
  <c r="AB224" i="1"/>
  <c r="AC224" i="1"/>
  <c r="AD224" i="1"/>
  <c r="O225" i="1"/>
  <c r="P225" i="1"/>
  <c r="AE225" i="1" s="1"/>
  <c r="W225" i="1"/>
  <c r="X225" i="1"/>
  <c r="Y225" i="1"/>
  <c r="Z225" i="1"/>
  <c r="AA225" i="1"/>
  <c r="AB225" i="1"/>
  <c r="AC225" i="1"/>
  <c r="AD225" i="1"/>
  <c r="AF225" i="1"/>
  <c r="AG225" i="1"/>
  <c r="AH225" i="1"/>
  <c r="O226" i="1"/>
  <c r="P226" i="1" s="1"/>
  <c r="AE226" i="1" s="1"/>
  <c r="W226" i="1"/>
  <c r="X226" i="1"/>
  <c r="Y226" i="1"/>
  <c r="Z226" i="1"/>
  <c r="AA226" i="1"/>
  <c r="AB226" i="1"/>
  <c r="AC226" i="1"/>
  <c r="O227" i="1"/>
  <c r="P227" i="1"/>
  <c r="W227" i="1"/>
  <c r="X227" i="1"/>
  <c r="Y227" i="1"/>
  <c r="Z227" i="1"/>
  <c r="AA227" i="1"/>
  <c r="AB227" i="1"/>
  <c r="AC227" i="1"/>
  <c r="AD227" i="1"/>
  <c r="AE227" i="1"/>
  <c r="AF227" i="1"/>
  <c r="O228" i="1"/>
  <c r="P228" i="1"/>
  <c r="AE228" i="1" s="1"/>
  <c r="W228" i="1"/>
  <c r="X228" i="1"/>
  <c r="Y228" i="1"/>
  <c r="Z228" i="1"/>
  <c r="AA228" i="1"/>
  <c r="AB228" i="1"/>
  <c r="AC228" i="1"/>
  <c r="AD228" i="1"/>
  <c r="O229" i="1"/>
  <c r="W229" i="1"/>
  <c r="X229" i="1"/>
  <c r="Y229" i="1"/>
  <c r="Z229" i="1"/>
  <c r="AA229" i="1"/>
  <c r="AB229" i="1"/>
  <c r="AC229" i="1"/>
  <c r="O230" i="1"/>
  <c r="P230" i="1"/>
  <c r="AE230" i="1" s="1"/>
  <c r="W230" i="1"/>
  <c r="X230" i="1"/>
  <c r="Y230" i="1"/>
  <c r="Z230" i="1"/>
  <c r="AA230" i="1"/>
  <c r="AB230" i="1"/>
  <c r="AC230" i="1"/>
  <c r="AD230" i="1"/>
  <c r="O231" i="1"/>
  <c r="P231" i="1" s="1"/>
  <c r="AE231" i="1" s="1"/>
  <c r="AH231" i="1" s="1"/>
  <c r="W231" i="1"/>
  <c r="X231" i="1"/>
  <c r="Y231" i="1"/>
  <c r="Z231" i="1"/>
  <c r="AA231" i="1"/>
  <c r="AB231" i="1"/>
  <c r="AC231" i="1"/>
  <c r="AF231" i="1"/>
  <c r="AG231" i="1"/>
  <c r="O232" i="1"/>
  <c r="P232" i="1"/>
  <c r="AE232" i="1" s="1"/>
  <c r="W232" i="1"/>
  <c r="X232" i="1"/>
  <c r="Y232" i="1"/>
  <c r="Z232" i="1"/>
  <c r="AA232" i="1"/>
  <c r="AB232" i="1"/>
  <c r="AC232" i="1"/>
  <c r="AD232" i="1"/>
  <c r="O233" i="1"/>
  <c r="W233" i="1"/>
  <c r="X233" i="1"/>
  <c r="Y233" i="1"/>
  <c r="Z233" i="1"/>
  <c r="AA233" i="1"/>
  <c r="AB233" i="1"/>
  <c r="AC233" i="1"/>
  <c r="O234" i="1"/>
  <c r="P234" i="1"/>
  <c r="AE234" i="1" s="1"/>
  <c r="W234" i="1"/>
  <c r="X234" i="1"/>
  <c r="Y234" i="1"/>
  <c r="Z234" i="1"/>
  <c r="AA234" i="1"/>
  <c r="AB234" i="1"/>
  <c r="AC234" i="1"/>
  <c r="AD234" i="1"/>
  <c r="O235" i="1"/>
  <c r="P235" i="1" s="1"/>
  <c r="AE235" i="1" s="1"/>
  <c r="AH235" i="1" s="1"/>
  <c r="W235" i="1"/>
  <c r="X235" i="1"/>
  <c r="Y235" i="1"/>
  <c r="Z235" i="1"/>
  <c r="AA235" i="1"/>
  <c r="AB235" i="1"/>
  <c r="AC235" i="1"/>
  <c r="AF235" i="1"/>
  <c r="AG235" i="1"/>
  <c r="O236" i="1"/>
  <c r="P236" i="1"/>
  <c r="AE236" i="1" s="1"/>
  <c r="W236" i="1"/>
  <c r="X236" i="1"/>
  <c r="Y236" i="1"/>
  <c r="Z236" i="1"/>
  <c r="AA236" i="1"/>
  <c r="AB236" i="1"/>
  <c r="AC236" i="1"/>
  <c r="AD236" i="1"/>
  <c r="O237" i="1"/>
  <c r="W237" i="1"/>
  <c r="X237" i="1"/>
  <c r="Y237" i="1"/>
  <c r="Z237" i="1"/>
  <c r="AA237" i="1"/>
  <c r="AB237" i="1"/>
  <c r="AC237" i="1"/>
  <c r="O238" i="1"/>
  <c r="P238" i="1"/>
  <c r="AE238" i="1" s="1"/>
  <c r="W238" i="1"/>
  <c r="X238" i="1"/>
  <c r="Y238" i="1"/>
  <c r="Z238" i="1"/>
  <c r="AA238" i="1"/>
  <c r="AB238" i="1"/>
  <c r="AC238" i="1"/>
  <c r="AD238" i="1"/>
  <c r="O239" i="1"/>
  <c r="P239" i="1" s="1"/>
  <c r="AE239" i="1" s="1"/>
  <c r="AH239" i="1" s="1"/>
  <c r="W239" i="1"/>
  <c r="X239" i="1"/>
  <c r="Y239" i="1"/>
  <c r="Z239" i="1"/>
  <c r="AA239" i="1"/>
  <c r="AB239" i="1"/>
  <c r="AC239" i="1"/>
  <c r="AF239" i="1"/>
  <c r="AG239" i="1"/>
  <c r="O240" i="1"/>
  <c r="P240" i="1"/>
  <c r="AE240" i="1" s="1"/>
  <c r="W240" i="1"/>
  <c r="X240" i="1"/>
  <c r="Y240" i="1"/>
  <c r="Z240" i="1"/>
  <c r="AA240" i="1"/>
  <c r="AB240" i="1"/>
  <c r="AC240" i="1"/>
  <c r="AD240" i="1"/>
  <c r="O241" i="1"/>
  <c r="W241" i="1"/>
  <c r="X241" i="1"/>
  <c r="Y241" i="1"/>
  <c r="Z241" i="1"/>
  <c r="AA241" i="1"/>
  <c r="AB241" i="1"/>
  <c r="AC241" i="1"/>
  <c r="O242" i="1"/>
  <c r="P242" i="1"/>
  <c r="AE242" i="1" s="1"/>
  <c r="W242" i="1"/>
  <c r="X242" i="1"/>
  <c r="Y242" i="1"/>
  <c r="Z242" i="1"/>
  <c r="AA242" i="1"/>
  <c r="AB242" i="1"/>
  <c r="AC242" i="1"/>
  <c r="AD242" i="1"/>
  <c r="G243" i="1"/>
  <c r="O243" i="1"/>
  <c r="P243" i="1"/>
  <c r="U243" i="1"/>
  <c r="W243" i="1"/>
  <c r="X243" i="1"/>
  <c r="Y243" i="1"/>
  <c r="Z243" i="1"/>
  <c r="AA243" i="1"/>
  <c r="AB243" i="1"/>
  <c r="AC243" i="1"/>
  <c r="AD243" i="1"/>
  <c r="AE243" i="1"/>
  <c r="G244" i="1"/>
  <c r="O244" i="1"/>
  <c r="P244" i="1"/>
  <c r="U244" i="1"/>
  <c r="W244" i="1"/>
  <c r="X244" i="1"/>
  <c r="Y244" i="1"/>
  <c r="Z244" i="1"/>
  <c r="AA244" i="1"/>
  <c r="AB244" i="1"/>
  <c r="AC244" i="1"/>
  <c r="AD244" i="1"/>
  <c r="AE244" i="1"/>
  <c r="G245" i="1"/>
  <c r="O245" i="1"/>
  <c r="P245" i="1"/>
  <c r="U245" i="1"/>
  <c r="W245" i="1"/>
  <c r="X245" i="1"/>
  <c r="Y245" i="1"/>
  <c r="Z245" i="1"/>
  <c r="AA245" i="1"/>
  <c r="AB245" i="1"/>
  <c r="AC245" i="1"/>
  <c r="AD245" i="1"/>
  <c r="AE245" i="1"/>
  <c r="G246" i="1"/>
  <c r="O246" i="1"/>
  <c r="P246" i="1"/>
  <c r="U246" i="1"/>
  <c r="W246" i="1"/>
  <c r="X246" i="1"/>
  <c r="Y246" i="1"/>
  <c r="Z246" i="1"/>
  <c r="AA246" i="1"/>
  <c r="AB246" i="1"/>
  <c r="AC246" i="1"/>
  <c r="AD246" i="1"/>
  <c r="AE246" i="1"/>
  <c r="G247" i="1"/>
  <c r="O247" i="1"/>
  <c r="P247" i="1"/>
  <c r="U247" i="1"/>
  <c r="W247" i="1"/>
  <c r="X247" i="1"/>
  <c r="Y247" i="1"/>
  <c r="Z247" i="1"/>
  <c r="AA247" i="1"/>
  <c r="AB247" i="1"/>
  <c r="AC247" i="1"/>
  <c r="AD247" i="1"/>
  <c r="AE247" i="1"/>
  <c r="G248" i="1"/>
  <c r="O248" i="1"/>
  <c r="P248" i="1"/>
  <c r="U248" i="1"/>
  <c r="W248" i="1"/>
  <c r="X248" i="1"/>
  <c r="Y248" i="1"/>
  <c r="Z248" i="1"/>
  <c r="AA248" i="1"/>
  <c r="AB248" i="1"/>
  <c r="AC248" i="1"/>
  <c r="AD248" i="1"/>
  <c r="AE248" i="1"/>
  <c r="G249" i="1"/>
  <c r="O249" i="1"/>
  <c r="P249" i="1"/>
  <c r="U249" i="1"/>
  <c r="W249" i="1"/>
  <c r="X249" i="1"/>
  <c r="Y249" i="1"/>
  <c r="Z249" i="1"/>
  <c r="AA249" i="1"/>
  <c r="AB249" i="1"/>
  <c r="AC249" i="1"/>
  <c r="AD249" i="1"/>
  <c r="AE249" i="1"/>
  <c r="G250" i="1"/>
  <c r="O250" i="1"/>
  <c r="P250" i="1"/>
  <c r="U250" i="1"/>
  <c r="W250" i="1"/>
  <c r="X250" i="1"/>
  <c r="Y250" i="1"/>
  <c r="Z250" i="1"/>
  <c r="AA250" i="1"/>
  <c r="AB250" i="1"/>
  <c r="AC250" i="1"/>
  <c r="AD250" i="1"/>
  <c r="AE250" i="1"/>
  <c r="G251" i="1"/>
  <c r="O251" i="1"/>
  <c r="P251" i="1"/>
  <c r="U251" i="1"/>
  <c r="W251" i="1"/>
  <c r="X251" i="1"/>
  <c r="Y251" i="1"/>
  <c r="Z251" i="1"/>
  <c r="AA251" i="1"/>
  <c r="AB251" i="1"/>
  <c r="AC251" i="1"/>
  <c r="AD251" i="1"/>
  <c r="AE251" i="1"/>
  <c r="G252" i="1"/>
  <c r="O252" i="1"/>
  <c r="P252" i="1"/>
  <c r="U252" i="1"/>
  <c r="W252" i="1"/>
  <c r="X252" i="1"/>
  <c r="Y252" i="1"/>
  <c r="Z252" i="1"/>
  <c r="AA252" i="1"/>
  <c r="AB252" i="1"/>
  <c r="AC252" i="1"/>
  <c r="AD252" i="1"/>
  <c r="AE252" i="1"/>
  <c r="G253" i="1"/>
  <c r="O253" i="1"/>
  <c r="P253" i="1"/>
  <c r="U253" i="1"/>
  <c r="W253" i="1"/>
  <c r="X253" i="1"/>
  <c r="Y253" i="1"/>
  <c r="Z253" i="1"/>
  <c r="AA253" i="1"/>
  <c r="AB253" i="1"/>
  <c r="AC253" i="1"/>
  <c r="AD253" i="1"/>
  <c r="AE253" i="1"/>
  <c r="G254" i="1"/>
  <c r="O254" i="1"/>
  <c r="P254" i="1"/>
  <c r="U254" i="1"/>
  <c r="W254" i="1"/>
  <c r="X254" i="1"/>
  <c r="Y254" i="1"/>
  <c r="Z254" i="1"/>
  <c r="AA254" i="1"/>
  <c r="AB254" i="1"/>
  <c r="AC254" i="1"/>
  <c r="AD254" i="1"/>
  <c r="AE254" i="1"/>
  <c r="G255" i="1"/>
  <c r="O255" i="1"/>
  <c r="P255" i="1"/>
  <c r="U255" i="1"/>
  <c r="W255" i="1"/>
  <c r="X255" i="1"/>
  <c r="Y255" i="1"/>
  <c r="Z255" i="1"/>
  <c r="AA255" i="1"/>
  <c r="AB255" i="1"/>
  <c r="AC255" i="1"/>
  <c r="AD255" i="1"/>
  <c r="AE255" i="1"/>
  <c r="G256" i="1"/>
  <c r="O256" i="1"/>
  <c r="P256" i="1"/>
  <c r="U256" i="1"/>
  <c r="W256" i="1"/>
  <c r="X256" i="1"/>
  <c r="Y256" i="1"/>
  <c r="Z256" i="1"/>
  <c r="AA256" i="1"/>
  <c r="AB256" i="1"/>
  <c r="AC256" i="1"/>
  <c r="AD256" i="1"/>
  <c r="AE256" i="1"/>
  <c r="G257" i="1"/>
  <c r="O257" i="1"/>
  <c r="P257" i="1"/>
  <c r="U257" i="1"/>
  <c r="W257" i="1"/>
  <c r="X257" i="1"/>
  <c r="Y257" i="1"/>
  <c r="Z257" i="1"/>
  <c r="AA257" i="1"/>
  <c r="AB257" i="1"/>
  <c r="AC257" i="1"/>
  <c r="AD257" i="1"/>
  <c r="AE257" i="1"/>
  <c r="G258" i="1"/>
  <c r="O258" i="1"/>
  <c r="P258" i="1"/>
  <c r="U258" i="1"/>
  <c r="W258" i="1"/>
  <c r="X258" i="1"/>
  <c r="Y258" i="1"/>
  <c r="Z258" i="1"/>
  <c r="AA258" i="1"/>
  <c r="AB258" i="1"/>
  <c r="AC258" i="1"/>
  <c r="AD258" i="1"/>
  <c r="AE258" i="1"/>
  <c r="G259" i="1"/>
  <c r="O259" i="1"/>
  <c r="P259" i="1"/>
  <c r="U259" i="1"/>
  <c r="W259" i="1"/>
  <c r="X259" i="1"/>
  <c r="Y259" i="1"/>
  <c r="Z259" i="1"/>
  <c r="AA259" i="1"/>
  <c r="AB259" i="1"/>
  <c r="AC259" i="1"/>
  <c r="AD259" i="1"/>
  <c r="AE259" i="1"/>
  <c r="G260" i="1"/>
  <c r="O260" i="1"/>
  <c r="P260" i="1"/>
  <c r="U260" i="1"/>
  <c r="W260" i="1"/>
  <c r="X260" i="1"/>
  <c r="Y260" i="1"/>
  <c r="Z260" i="1"/>
  <c r="AA260" i="1"/>
  <c r="AB260" i="1"/>
  <c r="AC260" i="1"/>
  <c r="AD260" i="1"/>
  <c r="AE260" i="1"/>
  <c r="G261" i="1"/>
  <c r="O261" i="1"/>
  <c r="P261" i="1"/>
  <c r="U261" i="1"/>
  <c r="W261" i="1"/>
  <c r="X261" i="1"/>
  <c r="Y261" i="1"/>
  <c r="Z261" i="1"/>
  <c r="AA261" i="1"/>
  <c r="AB261" i="1"/>
  <c r="AC261" i="1"/>
  <c r="AD261" i="1"/>
  <c r="AE261" i="1"/>
  <c r="G262" i="1"/>
  <c r="O262" i="1"/>
  <c r="P262" i="1"/>
  <c r="U262" i="1"/>
  <c r="W262" i="1"/>
  <c r="X262" i="1"/>
  <c r="Y262" i="1"/>
  <c r="Z262" i="1"/>
  <c r="AA262" i="1"/>
  <c r="AB262" i="1"/>
  <c r="AC262" i="1"/>
  <c r="AD262" i="1"/>
  <c r="AE262" i="1"/>
  <c r="G263" i="1"/>
  <c r="O263" i="1"/>
  <c r="P263" i="1"/>
  <c r="U263" i="1"/>
  <c r="W263" i="1"/>
  <c r="X263" i="1"/>
  <c r="Y263" i="1"/>
  <c r="Z263" i="1"/>
  <c r="AA263" i="1"/>
  <c r="AB263" i="1"/>
  <c r="AC263" i="1"/>
  <c r="AD263" i="1"/>
  <c r="AE263" i="1"/>
  <c r="G264" i="1"/>
  <c r="O264" i="1"/>
  <c r="P264" i="1"/>
  <c r="U264" i="1"/>
  <c r="W264" i="1"/>
  <c r="X264" i="1"/>
  <c r="Y264" i="1"/>
  <c r="Z264" i="1"/>
  <c r="AA264" i="1"/>
  <c r="AB264" i="1"/>
  <c r="AC264" i="1"/>
  <c r="AD264" i="1"/>
  <c r="AE264" i="1"/>
  <c r="G265" i="1"/>
  <c r="O265" i="1"/>
  <c r="P265" i="1"/>
  <c r="U265" i="1"/>
  <c r="W265" i="1"/>
  <c r="X265" i="1"/>
  <c r="Y265" i="1"/>
  <c r="Z265" i="1"/>
  <c r="AA265" i="1"/>
  <c r="AB265" i="1"/>
  <c r="AC265" i="1"/>
  <c r="AD265" i="1"/>
  <c r="AE265" i="1"/>
  <c r="G266" i="1"/>
  <c r="O266" i="1"/>
  <c r="P266" i="1"/>
  <c r="U266" i="1"/>
  <c r="W266" i="1"/>
  <c r="X266" i="1"/>
  <c r="Y266" i="1"/>
  <c r="Z266" i="1"/>
  <c r="AA266" i="1"/>
  <c r="AB266" i="1"/>
  <c r="AC266" i="1"/>
  <c r="AD266" i="1"/>
  <c r="AE266" i="1"/>
  <c r="G267" i="1"/>
  <c r="O267" i="1"/>
  <c r="P267" i="1"/>
  <c r="U267" i="1"/>
  <c r="W267" i="1"/>
  <c r="X267" i="1"/>
  <c r="Y267" i="1"/>
  <c r="Z267" i="1"/>
  <c r="AA267" i="1"/>
  <c r="AB267" i="1"/>
  <c r="AC267" i="1"/>
  <c r="AD267" i="1"/>
  <c r="AE267" i="1"/>
  <c r="G268" i="1"/>
  <c r="O268" i="1"/>
  <c r="P268" i="1"/>
  <c r="U268" i="1"/>
  <c r="W268" i="1"/>
  <c r="X268" i="1"/>
  <c r="Y268" i="1"/>
  <c r="Z268" i="1"/>
  <c r="AA268" i="1"/>
  <c r="AB268" i="1"/>
  <c r="AC268" i="1"/>
  <c r="AD268" i="1"/>
  <c r="AE268" i="1"/>
  <c r="G269" i="1"/>
  <c r="O269" i="1"/>
  <c r="P269" i="1"/>
  <c r="U269" i="1"/>
  <c r="W269" i="1"/>
  <c r="X269" i="1"/>
  <c r="Y269" i="1"/>
  <c r="Z269" i="1"/>
  <c r="AA269" i="1"/>
  <c r="AB269" i="1"/>
  <c r="AC269" i="1"/>
  <c r="AD269" i="1"/>
  <c r="AE269" i="1"/>
  <c r="G270" i="1"/>
  <c r="O270" i="1"/>
  <c r="P270" i="1"/>
  <c r="U270" i="1"/>
  <c r="W270" i="1"/>
  <c r="X270" i="1"/>
  <c r="Y270" i="1"/>
  <c r="Z270" i="1"/>
  <c r="AA270" i="1"/>
  <c r="AB270" i="1"/>
  <c r="AC270" i="1"/>
  <c r="AD270" i="1"/>
  <c r="AE270" i="1"/>
  <c r="G271" i="1"/>
  <c r="O271" i="1"/>
  <c r="P271" i="1"/>
  <c r="U271" i="1"/>
  <c r="W271" i="1"/>
  <c r="X271" i="1"/>
  <c r="Y271" i="1"/>
  <c r="Z271" i="1"/>
  <c r="AA271" i="1"/>
  <c r="AB271" i="1"/>
  <c r="AC271" i="1"/>
  <c r="AD271" i="1"/>
  <c r="AE271" i="1"/>
  <c r="G272" i="1"/>
  <c r="O272" i="1"/>
  <c r="P272" i="1"/>
  <c r="U272" i="1"/>
  <c r="W272" i="1"/>
  <c r="X272" i="1"/>
  <c r="Y272" i="1"/>
  <c r="Z272" i="1"/>
  <c r="AA272" i="1"/>
  <c r="AB272" i="1"/>
  <c r="AC272" i="1"/>
  <c r="AD272" i="1"/>
  <c r="AE272" i="1"/>
  <c r="G273" i="1"/>
  <c r="O273" i="1"/>
  <c r="P273" i="1"/>
  <c r="U273" i="1"/>
  <c r="W273" i="1"/>
  <c r="X273" i="1"/>
  <c r="Y273" i="1"/>
  <c r="Z273" i="1"/>
  <c r="AA273" i="1"/>
  <c r="AB273" i="1"/>
  <c r="AC273" i="1"/>
  <c r="AD273" i="1"/>
  <c r="AE273" i="1"/>
  <c r="G274" i="1"/>
  <c r="O274" i="1"/>
  <c r="P274" i="1"/>
  <c r="U274" i="1"/>
  <c r="W274" i="1"/>
  <c r="X274" i="1"/>
  <c r="Y274" i="1"/>
  <c r="Z274" i="1"/>
  <c r="AA274" i="1"/>
  <c r="AB274" i="1"/>
  <c r="AC274" i="1"/>
  <c r="AD274" i="1"/>
  <c r="AE274" i="1"/>
  <c r="G275" i="1"/>
  <c r="O275" i="1"/>
  <c r="P275" i="1"/>
  <c r="U275" i="1"/>
  <c r="W275" i="1"/>
  <c r="X275" i="1"/>
  <c r="Y275" i="1"/>
  <c r="Z275" i="1"/>
  <c r="AA275" i="1"/>
  <c r="AB275" i="1"/>
  <c r="AC275" i="1"/>
  <c r="AD275" i="1"/>
  <c r="AE275" i="1"/>
  <c r="G276" i="1"/>
  <c r="O276" i="1"/>
  <c r="P276" i="1"/>
  <c r="U276" i="1"/>
  <c r="W276" i="1"/>
  <c r="X276" i="1"/>
  <c r="Y276" i="1"/>
  <c r="Z276" i="1"/>
  <c r="AA276" i="1"/>
  <c r="AB276" i="1"/>
  <c r="AC276" i="1"/>
  <c r="AD276" i="1"/>
  <c r="AE276" i="1"/>
  <c r="G277" i="1"/>
  <c r="O277" i="1"/>
  <c r="P277" i="1"/>
  <c r="U277" i="1"/>
  <c r="W277" i="1"/>
  <c r="X277" i="1"/>
  <c r="Y277" i="1"/>
  <c r="Z277" i="1"/>
  <c r="AA277" i="1"/>
  <c r="AB277" i="1"/>
  <c r="AC277" i="1"/>
  <c r="AD277" i="1"/>
  <c r="AE277" i="1"/>
  <c r="G278" i="1"/>
  <c r="O278" i="1"/>
  <c r="P278" i="1"/>
  <c r="U278" i="1"/>
  <c r="W278" i="1"/>
  <c r="X278" i="1"/>
  <c r="Y278" i="1"/>
  <c r="Z278" i="1"/>
  <c r="AA278" i="1"/>
  <c r="AB278" i="1"/>
  <c r="AC278" i="1"/>
  <c r="AD278" i="1"/>
  <c r="AE278" i="1"/>
  <c r="G279" i="1"/>
  <c r="O279" i="1"/>
  <c r="P279" i="1"/>
  <c r="U279" i="1"/>
  <c r="W279" i="1"/>
  <c r="X279" i="1"/>
  <c r="Y279" i="1"/>
  <c r="Z279" i="1"/>
  <c r="AA279" i="1"/>
  <c r="AB279" i="1"/>
  <c r="AC279" i="1"/>
  <c r="AD279" i="1"/>
  <c r="AE279" i="1"/>
  <c r="G280" i="1"/>
  <c r="O280" i="1"/>
  <c r="P280" i="1"/>
  <c r="U280" i="1"/>
  <c r="W280" i="1"/>
  <c r="X280" i="1"/>
  <c r="Y280" i="1"/>
  <c r="Z280" i="1"/>
  <c r="AA280" i="1"/>
  <c r="AB280" i="1"/>
  <c r="AC280" i="1"/>
  <c r="AD280" i="1"/>
  <c r="AE280" i="1"/>
  <c r="G281" i="1"/>
  <c r="O281" i="1"/>
  <c r="P281" i="1"/>
  <c r="U281" i="1"/>
  <c r="W281" i="1"/>
  <c r="X281" i="1"/>
  <c r="Y281" i="1"/>
  <c r="Z281" i="1"/>
  <c r="AA281" i="1"/>
  <c r="AB281" i="1"/>
  <c r="AC281" i="1"/>
  <c r="AD281" i="1"/>
  <c r="AE281" i="1"/>
  <c r="G282" i="1"/>
  <c r="O282" i="1"/>
  <c r="P282" i="1"/>
  <c r="U282" i="1"/>
  <c r="W282" i="1"/>
  <c r="X282" i="1"/>
  <c r="Y282" i="1"/>
  <c r="Z282" i="1"/>
  <c r="AA282" i="1"/>
  <c r="AB282" i="1"/>
  <c r="AC282" i="1"/>
  <c r="AD282" i="1"/>
  <c r="AE282" i="1"/>
  <c r="G283" i="1"/>
  <c r="O283" i="1"/>
  <c r="P283" i="1"/>
  <c r="U283" i="1"/>
  <c r="W283" i="1"/>
  <c r="X283" i="1"/>
  <c r="Y283" i="1"/>
  <c r="Z283" i="1"/>
  <c r="AA283" i="1"/>
  <c r="AB283" i="1"/>
  <c r="AC283" i="1"/>
  <c r="AD283" i="1"/>
  <c r="AE283" i="1"/>
  <c r="G284" i="1"/>
  <c r="O284" i="1"/>
  <c r="P284" i="1"/>
  <c r="U284" i="1"/>
  <c r="W284" i="1"/>
  <c r="X284" i="1"/>
  <c r="Y284" i="1"/>
  <c r="Z284" i="1"/>
  <c r="AA284" i="1"/>
  <c r="AB284" i="1"/>
  <c r="AC284" i="1"/>
  <c r="AD284" i="1"/>
  <c r="AE284" i="1"/>
  <c r="G285" i="1"/>
  <c r="O285" i="1"/>
  <c r="P285" i="1"/>
  <c r="U285" i="1"/>
  <c r="W285" i="1"/>
  <c r="X285" i="1"/>
  <c r="Y285" i="1"/>
  <c r="Z285" i="1"/>
  <c r="AA285" i="1"/>
  <c r="AB285" i="1"/>
  <c r="AC285" i="1"/>
  <c r="AD285" i="1"/>
  <c r="AE285" i="1"/>
  <c r="G286" i="1"/>
  <c r="O286" i="1"/>
  <c r="P286" i="1"/>
  <c r="U286" i="1"/>
  <c r="W286" i="1"/>
  <c r="X286" i="1"/>
  <c r="Y286" i="1"/>
  <c r="Z286" i="1"/>
  <c r="AA286" i="1"/>
  <c r="AB286" i="1"/>
  <c r="AC286" i="1"/>
  <c r="AD286" i="1"/>
  <c r="AE286" i="1"/>
  <c r="G287" i="1"/>
  <c r="O287" i="1"/>
  <c r="P287" i="1"/>
  <c r="U287" i="1"/>
  <c r="W287" i="1"/>
  <c r="X287" i="1"/>
  <c r="Y287" i="1"/>
  <c r="Z287" i="1"/>
  <c r="AA287" i="1"/>
  <c r="AB287" i="1"/>
  <c r="AC287" i="1"/>
  <c r="AD287" i="1"/>
  <c r="AE287" i="1"/>
  <c r="G288" i="1"/>
  <c r="O288" i="1"/>
  <c r="P288" i="1"/>
  <c r="W288" i="1"/>
  <c r="X288" i="1"/>
  <c r="Y288" i="1"/>
  <c r="Z288" i="1"/>
  <c r="AA288" i="1"/>
  <c r="AB288" i="1"/>
  <c r="AC288" i="1"/>
  <c r="AD288" i="1"/>
  <c r="AE288" i="1"/>
  <c r="AF288" i="1" s="1"/>
  <c r="G289" i="1"/>
  <c r="O289" i="1"/>
  <c r="P289" i="1" s="1"/>
  <c r="W289" i="1"/>
  <c r="X289" i="1"/>
  <c r="Y289" i="1"/>
  <c r="Z289" i="1"/>
  <c r="AA289" i="1"/>
  <c r="AB289" i="1"/>
  <c r="AC289" i="1"/>
  <c r="AE289" i="1"/>
  <c r="AF289" i="1"/>
  <c r="AG289" i="1"/>
  <c r="AH289" i="1"/>
  <c r="G290" i="1"/>
  <c r="O290" i="1"/>
  <c r="P290" i="1" s="1"/>
  <c r="U290" i="1"/>
  <c r="W290" i="1"/>
  <c r="X290" i="1"/>
  <c r="Y290" i="1"/>
  <c r="Z290" i="1"/>
  <c r="AA290" i="1"/>
  <c r="AB290" i="1"/>
  <c r="AE290" i="1"/>
  <c r="AF290" i="1"/>
  <c r="AG290" i="1"/>
  <c r="AH290" i="1"/>
  <c r="G291" i="1"/>
  <c r="O291" i="1"/>
  <c r="P291" i="1" s="1"/>
  <c r="U291" i="1"/>
  <c r="W291" i="1"/>
  <c r="X291" i="1"/>
  <c r="Y291" i="1"/>
  <c r="Z291" i="1"/>
  <c r="AA291" i="1"/>
  <c r="AB291" i="1"/>
  <c r="AE291" i="1"/>
  <c r="AF291" i="1"/>
  <c r="AG291" i="1"/>
  <c r="AH291" i="1"/>
  <c r="G292" i="1"/>
  <c r="O292" i="1"/>
  <c r="P292" i="1" s="1"/>
  <c r="U292" i="1"/>
  <c r="W292" i="1"/>
  <c r="X292" i="1"/>
  <c r="Y292" i="1"/>
  <c r="Z292" i="1"/>
  <c r="AA292" i="1"/>
  <c r="AB292" i="1"/>
  <c r="AE292" i="1"/>
  <c r="AF292" i="1"/>
  <c r="AG292" i="1"/>
  <c r="AH292" i="1"/>
  <c r="G293" i="1"/>
  <c r="O293" i="1"/>
  <c r="P293" i="1" s="1"/>
  <c r="U293" i="1"/>
  <c r="W293" i="1"/>
  <c r="X293" i="1"/>
  <c r="Y293" i="1"/>
  <c r="Z293" i="1"/>
  <c r="AA293" i="1"/>
  <c r="AB293" i="1"/>
  <c r="AE293" i="1"/>
  <c r="AF293" i="1"/>
  <c r="AG293" i="1"/>
  <c r="AH293" i="1"/>
  <c r="G294" i="1"/>
  <c r="O294" i="1"/>
  <c r="P294" i="1" s="1"/>
  <c r="U294" i="1"/>
  <c r="W294" i="1"/>
  <c r="X294" i="1"/>
  <c r="Y294" i="1"/>
  <c r="Z294" i="1"/>
  <c r="AA294" i="1"/>
  <c r="AB294" i="1"/>
  <c r="AE294" i="1"/>
  <c r="AF294" i="1"/>
  <c r="AG294" i="1"/>
  <c r="AH294" i="1"/>
  <c r="G295" i="1"/>
  <c r="O295" i="1"/>
  <c r="P295" i="1" s="1"/>
  <c r="W295" i="1"/>
  <c r="X295" i="1"/>
  <c r="Y295" i="1"/>
  <c r="Z295" i="1"/>
  <c r="AA295" i="1"/>
  <c r="AB295" i="1"/>
  <c r="AC295" i="1"/>
  <c r="G296" i="1"/>
  <c r="O296" i="1"/>
  <c r="P296" i="1"/>
  <c r="W296" i="1"/>
  <c r="X296" i="1"/>
  <c r="Y296" i="1"/>
  <c r="Z296" i="1"/>
  <c r="AA296" i="1"/>
  <c r="AB296" i="1"/>
  <c r="AC296" i="1"/>
  <c r="AD296" i="1"/>
  <c r="AE296" i="1"/>
  <c r="AF296" i="1" s="1"/>
  <c r="AG296" i="1"/>
  <c r="AH296" i="1"/>
  <c r="G297" i="1"/>
  <c r="O297" i="1"/>
  <c r="P297" i="1" s="1"/>
  <c r="U297" i="1"/>
  <c r="W297" i="1"/>
  <c r="X297" i="1"/>
  <c r="Y297" i="1"/>
  <c r="Z297" i="1"/>
  <c r="AA297" i="1"/>
  <c r="AB297" i="1"/>
  <c r="G298" i="1"/>
  <c r="O298" i="1"/>
  <c r="P298" i="1" s="1"/>
  <c r="U298" i="1"/>
  <c r="W298" i="1"/>
  <c r="X298" i="1"/>
  <c r="Y298" i="1"/>
  <c r="Z298" i="1"/>
  <c r="AA298" i="1"/>
  <c r="AB298" i="1"/>
  <c r="G299" i="1"/>
  <c r="O299" i="1"/>
  <c r="P299" i="1" s="1"/>
  <c r="W299" i="1"/>
  <c r="X299" i="1"/>
  <c r="Y299" i="1"/>
  <c r="Z299" i="1"/>
  <c r="AA299" i="1"/>
  <c r="AB299" i="1"/>
  <c r="AC299" i="1"/>
  <c r="W300" i="1"/>
  <c r="X300" i="1"/>
  <c r="Y300" i="1"/>
  <c r="Z300" i="1"/>
  <c r="AA300" i="1"/>
  <c r="AB300" i="1"/>
  <c r="AC300" i="1"/>
  <c r="AD300" i="1"/>
  <c r="AE300" i="1"/>
  <c r="AF300" i="1"/>
  <c r="W301" i="1"/>
  <c r="X301" i="1"/>
  <c r="Y301" i="1"/>
  <c r="Z301" i="1"/>
  <c r="AA301" i="1"/>
  <c r="AB301" i="1"/>
  <c r="AC301" i="1"/>
  <c r="AD301" i="1"/>
  <c r="AE301" i="1"/>
  <c r="AF301" i="1" s="1"/>
  <c r="AH301" i="1"/>
  <c r="W302" i="1"/>
  <c r="X302" i="1"/>
  <c r="Y302" i="1"/>
  <c r="Z302" i="1"/>
  <c r="AA302" i="1"/>
  <c r="AB302" i="1"/>
  <c r="AC302" i="1"/>
  <c r="AD302" i="1"/>
  <c r="AE302" i="1"/>
  <c r="AF302" i="1" s="1"/>
  <c r="W303" i="1"/>
  <c r="X303" i="1"/>
  <c r="Y303" i="1"/>
  <c r="Z303" i="1"/>
  <c r="AA303" i="1"/>
  <c r="AB303" i="1"/>
  <c r="AC303" i="1"/>
  <c r="AD303" i="1"/>
  <c r="AE303" i="1"/>
  <c r="AF303" i="1" s="1"/>
  <c r="AH303" i="1"/>
  <c r="W304" i="1"/>
  <c r="X304" i="1"/>
  <c r="Y304" i="1"/>
  <c r="Z304" i="1"/>
  <c r="AA304" i="1"/>
  <c r="AB304" i="1"/>
  <c r="AC304" i="1"/>
  <c r="AD304" i="1"/>
  <c r="AE304" i="1"/>
  <c r="AF304" i="1"/>
  <c r="W305" i="1"/>
  <c r="X305" i="1"/>
  <c r="Y305" i="1"/>
  <c r="Z305" i="1"/>
  <c r="AA305" i="1"/>
  <c r="AB305" i="1"/>
  <c r="AC305" i="1"/>
  <c r="AD305" i="1"/>
  <c r="AE305" i="1"/>
  <c r="AF305" i="1" s="1"/>
  <c r="AH305" i="1"/>
  <c r="W306" i="1"/>
  <c r="X306" i="1"/>
  <c r="Y306" i="1"/>
  <c r="Z306" i="1"/>
  <c r="AA306" i="1"/>
  <c r="AB306" i="1"/>
  <c r="AC306" i="1"/>
  <c r="AD306" i="1"/>
  <c r="AE306" i="1"/>
  <c r="AF306" i="1" s="1"/>
  <c r="W307" i="1"/>
  <c r="X307" i="1"/>
  <c r="Y307" i="1"/>
  <c r="Z307" i="1"/>
  <c r="AA307" i="1"/>
  <c r="AB307" i="1"/>
  <c r="AC307" i="1"/>
  <c r="AD307" i="1"/>
  <c r="AE307" i="1"/>
  <c r="AF307" i="1" s="1"/>
  <c r="AH307" i="1"/>
  <c r="W308" i="1"/>
  <c r="X308" i="1"/>
  <c r="Y308" i="1"/>
  <c r="Z308" i="1"/>
  <c r="AA308" i="1"/>
  <c r="AB308" i="1"/>
  <c r="AC308" i="1"/>
  <c r="AD308" i="1"/>
  <c r="AE308" i="1"/>
  <c r="AH308" i="1" s="1"/>
  <c r="AF308" i="1"/>
  <c r="W309" i="1"/>
  <c r="X309" i="1"/>
  <c r="Y309" i="1"/>
  <c r="Z309" i="1"/>
  <c r="AA309" i="1"/>
  <c r="AB309" i="1"/>
  <c r="AC309" i="1"/>
  <c r="AD309" i="1"/>
  <c r="AE309" i="1"/>
  <c r="AF309" i="1" s="1"/>
  <c r="AH309" i="1"/>
  <c r="W310" i="1"/>
  <c r="W311" i="1"/>
  <c r="W312" i="1"/>
  <c r="W313" i="1"/>
  <c r="W314" i="1"/>
  <c r="G315" i="1"/>
  <c r="W315" i="1"/>
  <c r="X315" i="1"/>
  <c r="Y315" i="1"/>
  <c r="Z315" i="1"/>
  <c r="AA315" i="1"/>
  <c r="AB315" i="1"/>
  <c r="AC315" i="1"/>
  <c r="AD315" i="1"/>
  <c r="AE315" i="1"/>
  <c r="AF315" i="1"/>
  <c r="AG315" i="1"/>
  <c r="AH315" i="1"/>
  <c r="G316" i="1"/>
  <c r="W316" i="1"/>
  <c r="X316" i="1"/>
  <c r="Y316" i="1"/>
  <c r="Z316" i="1"/>
  <c r="AA316" i="1"/>
  <c r="AB316" i="1"/>
  <c r="AC316" i="1"/>
  <c r="AD316" i="1"/>
  <c r="AE316" i="1"/>
  <c r="AH316" i="1" s="1"/>
  <c r="AF316" i="1"/>
  <c r="AG316" i="1"/>
  <c r="G317" i="1"/>
  <c r="W317" i="1"/>
  <c r="X317" i="1"/>
  <c r="Y317" i="1"/>
  <c r="Z317" i="1"/>
  <c r="AA317" i="1"/>
  <c r="AB317" i="1"/>
  <c r="AC317" i="1"/>
  <c r="AD317" i="1"/>
  <c r="AE317" i="1"/>
  <c r="AH317" i="1" s="1"/>
  <c r="G318" i="1"/>
  <c r="W318" i="1"/>
  <c r="X318" i="1"/>
  <c r="Y318" i="1"/>
  <c r="Z318" i="1"/>
  <c r="AA318" i="1"/>
  <c r="AB318" i="1"/>
  <c r="AC318" i="1"/>
  <c r="AD318" i="1"/>
  <c r="AE318" i="1"/>
  <c r="AF318" i="1" s="1"/>
  <c r="AG318" i="1"/>
  <c r="AH318" i="1"/>
  <c r="G319" i="1"/>
  <c r="W319" i="1"/>
  <c r="X319" i="1"/>
  <c r="Y319" i="1"/>
  <c r="Z319" i="1"/>
  <c r="AA319" i="1"/>
  <c r="AB319" i="1"/>
  <c r="AC319" i="1"/>
  <c r="AD319" i="1"/>
  <c r="AE319" i="1"/>
  <c r="G320" i="1"/>
  <c r="W320" i="1"/>
  <c r="X320" i="1"/>
  <c r="Y320" i="1"/>
  <c r="Z320" i="1"/>
  <c r="AA320" i="1"/>
  <c r="AB320" i="1"/>
  <c r="AC320" i="1"/>
  <c r="AD320" i="1"/>
  <c r="AE320" i="1"/>
  <c r="AF320" i="1"/>
  <c r="AG320" i="1"/>
  <c r="AH320" i="1"/>
  <c r="G321" i="1"/>
  <c r="W321" i="1"/>
  <c r="X321" i="1"/>
  <c r="Y321" i="1"/>
  <c r="Z321" i="1"/>
  <c r="AA321" i="1"/>
  <c r="AB321" i="1"/>
  <c r="AC321" i="1"/>
  <c r="AD321" i="1"/>
  <c r="AE321" i="1"/>
  <c r="AF321" i="1" s="1"/>
  <c r="AH321" i="1"/>
  <c r="G322" i="1"/>
  <c r="W322" i="1"/>
  <c r="X322" i="1"/>
  <c r="Y322" i="1"/>
  <c r="Z322" i="1"/>
  <c r="AA322" i="1"/>
  <c r="AB322" i="1"/>
  <c r="AC322" i="1"/>
  <c r="AD322" i="1"/>
  <c r="AE322" i="1"/>
  <c r="AF322" i="1"/>
  <c r="G323" i="1"/>
  <c r="W323" i="1"/>
  <c r="X323" i="1"/>
  <c r="Y323" i="1"/>
  <c r="Z323" i="1"/>
  <c r="AA323" i="1"/>
  <c r="AB323" i="1"/>
  <c r="AC323" i="1"/>
  <c r="AD323" i="1"/>
  <c r="AE323" i="1"/>
  <c r="AF323" i="1"/>
  <c r="AG323" i="1"/>
  <c r="AH323" i="1"/>
  <c r="G324" i="1"/>
  <c r="W324" i="1"/>
  <c r="X324" i="1"/>
  <c r="Y324" i="1"/>
  <c r="Z324" i="1"/>
  <c r="AA324" i="1"/>
  <c r="AB324" i="1"/>
  <c r="AC324" i="1"/>
  <c r="AD324" i="1"/>
  <c r="AE324" i="1"/>
  <c r="AH324" i="1" s="1"/>
  <c r="AF324" i="1"/>
  <c r="AG324" i="1"/>
  <c r="W325" i="1"/>
  <c r="W326" i="1"/>
  <c r="W327" i="1"/>
  <c r="W328" i="1"/>
  <c r="W329" i="1"/>
  <c r="D2" i="5"/>
  <c r="H2" i="5"/>
  <c r="J2" i="5"/>
  <c r="L2" i="5"/>
  <c r="N2" i="5"/>
  <c r="P2" i="5"/>
  <c r="R2" i="5"/>
  <c r="D3" i="5"/>
  <c r="F3" i="5"/>
  <c r="H3" i="5"/>
  <c r="J3" i="5"/>
  <c r="L3" i="5"/>
  <c r="N3" i="5"/>
  <c r="P3" i="5"/>
  <c r="R3" i="5"/>
  <c r="T3" i="5"/>
  <c r="D5" i="5"/>
  <c r="F5" i="5"/>
  <c r="H5" i="5"/>
  <c r="J5" i="5"/>
  <c r="L5" i="5"/>
  <c r="N5" i="5"/>
  <c r="P5" i="5"/>
  <c r="R5" i="5"/>
  <c r="D6" i="5"/>
  <c r="F6" i="5"/>
  <c r="H6" i="5"/>
  <c r="J6" i="5"/>
  <c r="L6" i="5"/>
  <c r="N6" i="5"/>
  <c r="P6" i="5"/>
  <c r="R6" i="5"/>
  <c r="T6" i="5"/>
  <c r="D8" i="5"/>
  <c r="H8" i="5"/>
  <c r="J8" i="5"/>
  <c r="L8" i="5"/>
  <c r="N8" i="5"/>
  <c r="P8" i="5"/>
  <c r="R8" i="5"/>
  <c r="D9" i="5"/>
  <c r="F9" i="5"/>
  <c r="H9" i="5"/>
  <c r="J9" i="5"/>
  <c r="L9" i="5"/>
  <c r="N9" i="5"/>
  <c r="P9" i="5"/>
  <c r="R9" i="5"/>
  <c r="T9" i="5"/>
  <c r="T12" i="5"/>
  <c r="L51" i="5"/>
  <c r="H54" i="5"/>
  <c r="C131" i="5"/>
  <c r="C133" i="5" s="1"/>
  <c r="I131" i="5"/>
  <c r="I133" i="5" s="1"/>
  <c r="O131" i="5"/>
  <c r="O133" i="5" s="1"/>
  <c r="D143" i="5"/>
  <c r="J143" i="5"/>
  <c r="P143" i="5"/>
  <c r="P145" i="5" s="1"/>
  <c r="D145" i="5"/>
  <c r="J145" i="5"/>
  <c r="E151" i="5"/>
  <c r="K151" i="5"/>
  <c r="Q151" i="5"/>
  <c r="Q153" i="5" s="1"/>
  <c r="E153" i="5"/>
  <c r="K153" i="5"/>
  <c r="F158" i="5"/>
  <c r="F160" i="5" s="1"/>
  <c r="L158" i="5"/>
  <c r="R158" i="5"/>
  <c r="A160" i="5"/>
  <c r="G160" i="5"/>
  <c r="L160" i="5"/>
  <c r="M160" i="5"/>
  <c r="R160" i="5"/>
  <c r="A163" i="5"/>
  <c r="G163" i="5"/>
  <c r="M163" i="5"/>
  <c r="B173" i="5"/>
  <c r="B175" i="5"/>
  <c r="H175" i="5"/>
  <c r="N175" i="5"/>
  <c r="B177" i="5"/>
  <c r="H177" i="5"/>
  <c r="N177" i="5"/>
  <c r="D12" i="6"/>
  <c r="M5" i="2"/>
  <c r="N5" i="2" s="1"/>
  <c r="AA5" i="2" s="1"/>
  <c r="AB5" i="2" s="1"/>
  <c r="S5" i="2"/>
  <c r="U5" i="2"/>
  <c r="V5" i="2"/>
  <c r="W5" i="2"/>
  <c r="X5" i="2"/>
  <c r="Y5" i="2"/>
  <c r="Z5" i="2"/>
  <c r="M6" i="2"/>
  <c r="Y6" i="2" s="1"/>
  <c r="N6" i="2"/>
  <c r="AA6" i="2" s="1"/>
  <c r="U6" i="2"/>
  <c r="V6" i="2"/>
  <c r="W6" i="2"/>
  <c r="X6" i="2"/>
  <c r="AB6" i="2"/>
  <c r="M7" i="2"/>
  <c r="S7" i="2"/>
  <c r="U7" i="2"/>
  <c r="V7" i="2"/>
  <c r="W7" i="2"/>
  <c r="X7" i="2"/>
  <c r="Y7" i="2"/>
  <c r="Z7" i="2"/>
  <c r="M8" i="2"/>
  <c r="Y8" i="2" s="1"/>
  <c r="U8" i="2"/>
  <c r="V8" i="2"/>
  <c r="W8" i="2"/>
  <c r="X8" i="2"/>
  <c r="Z8" i="2"/>
  <c r="M9" i="2"/>
  <c r="N9" i="2"/>
  <c r="AA9" i="2" s="1"/>
  <c r="AB9" i="2" s="1"/>
  <c r="U9" i="2"/>
  <c r="V9" i="2"/>
  <c r="W9" i="2"/>
  <c r="X9" i="2"/>
  <c r="Y9" i="2"/>
  <c r="Z9" i="2"/>
  <c r="M10" i="2"/>
  <c r="N10" i="2"/>
  <c r="AA10" i="2" s="1"/>
  <c r="AB10" i="2" s="1"/>
  <c r="U10" i="2"/>
  <c r="V10" i="2"/>
  <c r="W10" i="2"/>
  <c r="X10" i="2"/>
  <c r="M11" i="2"/>
  <c r="N11" i="2"/>
  <c r="AA11" i="2" s="1"/>
  <c r="AB11" i="2" s="1"/>
  <c r="U11" i="2"/>
  <c r="V11" i="2"/>
  <c r="W11" i="2"/>
  <c r="X11" i="2"/>
  <c r="Y11" i="2"/>
  <c r="Z11" i="2"/>
  <c r="M12" i="2"/>
  <c r="Y12" i="2" s="1"/>
  <c r="U12" i="2"/>
  <c r="V12" i="2"/>
  <c r="W12" i="2"/>
  <c r="X12" i="2"/>
  <c r="Z12" i="2"/>
  <c r="M13" i="2"/>
  <c r="N13" i="2"/>
  <c r="AA13" i="2" s="1"/>
  <c r="AB13" i="2" s="1"/>
  <c r="U13" i="2"/>
  <c r="V13" i="2"/>
  <c r="W13" i="2"/>
  <c r="X13" i="2"/>
  <c r="Y13" i="2"/>
  <c r="Z13" i="2"/>
  <c r="M14" i="2"/>
  <c r="N14" i="2"/>
  <c r="AA14" i="2" s="1"/>
  <c r="AB14" i="2" s="1"/>
  <c r="U14" i="2"/>
  <c r="V14" i="2"/>
  <c r="W14" i="2"/>
  <c r="X14" i="2"/>
  <c r="M15" i="2"/>
  <c r="N15" i="2"/>
  <c r="AA15" i="2" s="1"/>
  <c r="AB15" i="2" s="1"/>
  <c r="U15" i="2"/>
  <c r="V15" i="2"/>
  <c r="W15" i="2"/>
  <c r="X15" i="2"/>
  <c r="Y15" i="2"/>
  <c r="Z15" i="2"/>
  <c r="M16" i="2"/>
  <c r="Y16" i="2" s="1"/>
  <c r="U16" i="2"/>
  <c r="V16" i="2"/>
  <c r="W16" i="2"/>
  <c r="X16" i="2"/>
  <c r="Z16" i="2"/>
  <c r="M17" i="2"/>
  <c r="N17" i="2"/>
  <c r="AA17" i="2" s="1"/>
  <c r="AB17" i="2" s="1"/>
  <c r="U17" i="2"/>
  <c r="V17" i="2"/>
  <c r="W17" i="2"/>
  <c r="X17" i="2"/>
  <c r="Y17" i="2"/>
  <c r="Z17" i="2"/>
  <c r="M18" i="2"/>
  <c r="N18" i="2" s="1"/>
  <c r="AA18" i="2" s="1"/>
  <c r="AB18" i="2" s="1"/>
  <c r="U18" i="2"/>
  <c r="V18" i="2"/>
  <c r="W18" i="2"/>
  <c r="X18" i="2"/>
  <c r="M19" i="2"/>
  <c r="N19" i="2"/>
  <c r="AA19" i="2" s="1"/>
  <c r="AB19" i="2" s="1"/>
  <c r="U19" i="2"/>
  <c r="V19" i="2"/>
  <c r="W19" i="2"/>
  <c r="X19" i="2"/>
  <c r="Y19" i="2"/>
  <c r="Z19" i="2"/>
  <c r="M20" i="2"/>
  <c r="Y20" i="2" s="1"/>
  <c r="U20" i="2"/>
  <c r="V20" i="2"/>
  <c r="W20" i="2"/>
  <c r="X20" i="2"/>
  <c r="Z20" i="2"/>
  <c r="M21" i="2"/>
  <c r="N21" i="2"/>
  <c r="AA21" i="2" s="1"/>
  <c r="AB21" i="2" s="1"/>
  <c r="U21" i="2"/>
  <c r="V21" i="2"/>
  <c r="W21" i="2"/>
  <c r="X21" i="2"/>
  <c r="Y21" i="2"/>
  <c r="Z21" i="2"/>
  <c r="M22" i="2"/>
  <c r="Y22" i="2" s="1"/>
  <c r="N22" i="2"/>
  <c r="AA22" i="2" s="1"/>
  <c r="AB22" i="2" s="1"/>
  <c r="S22" i="2"/>
  <c r="U22" i="2"/>
  <c r="V22" i="2"/>
  <c r="W22" i="2"/>
  <c r="X22" i="2"/>
  <c r="Z22" i="2"/>
  <c r="M23" i="2"/>
  <c r="Y23" i="2" s="1"/>
  <c r="S23" i="2"/>
  <c r="U23" i="2"/>
  <c r="V23" i="2"/>
  <c r="W23" i="2"/>
  <c r="X23" i="2"/>
  <c r="Z23" i="2"/>
  <c r="M24" i="2"/>
  <c r="N24" i="2"/>
  <c r="S24" i="2"/>
  <c r="U24" i="2"/>
  <c r="V24" i="2"/>
  <c r="W24" i="2"/>
  <c r="X24" i="2"/>
  <c r="Y24" i="2"/>
  <c r="Z24" i="2"/>
  <c r="AA24" i="2"/>
  <c r="AB24" i="2"/>
  <c r="M25" i="2"/>
  <c r="U25" i="2"/>
  <c r="V25" i="2"/>
  <c r="W25" i="2"/>
  <c r="X25" i="2"/>
  <c r="Z25" i="2"/>
  <c r="M26" i="2"/>
  <c r="Z26" i="2" s="1"/>
  <c r="U26" i="2"/>
  <c r="V26" i="2"/>
  <c r="W26" i="2"/>
  <c r="X26" i="2"/>
  <c r="Y26" i="2"/>
  <c r="M27" i="2"/>
  <c r="N27" i="2" s="1"/>
  <c r="AA27" i="2" s="1"/>
  <c r="AB27" i="2" s="1"/>
  <c r="S27" i="2"/>
  <c r="U27" i="2"/>
  <c r="V27" i="2"/>
  <c r="W27" i="2"/>
  <c r="X27" i="2"/>
  <c r="Y27" i="2"/>
  <c r="Z27" i="2"/>
  <c r="M28" i="2"/>
  <c r="N28" i="2"/>
  <c r="U28" i="2"/>
  <c r="V28" i="2"/>
  <c r="W28" i="2"/>
  <c r="X28" i="2"/>
  <c r="AA28" i="2"/>
  <c r="AB28" i="2"/>
  <c r="M29" i="2"/>
  <c r="N29" i="2"/>
  <c r="S29" i="2"/>
  <c r="U29" i="2"/>
  <c r="V29" i="2"/>
  <c r="W29" i="2"/>
  <c r="X29" i="2"/>
  <c r="Y29" i="2"/>
  <c r="Z29" i="2"/>
  <c r="AA29" i="2"/>
  <c r="AB29" i="2" s="1"/>
  <c r="M30" i="2"/>
  <c r="N30" i="2" s="1"/>
  <c r="AA30" i="2" s="1"/>
  <c r="AB30" i="2" s="1"/>
  <c r="S30" i="2"/>
  <c r="U30" i="2"/>
  <c r="V30" i="2"/>
  <c r="W30" i="2"/>
  <c r="X30" i="2"/>
  <c r="Y30" i="2"/>
  <c r="Z30" i="2"/>
  <c r="M31" i="2"/>
  <c r="N31" i="2" s="1"/>
  <c r="AA31" i="2" s="1"/>
  <c r="AB31" i="2" s="1"/>
  <c r="U31" i="2"/>
  <c r="V31" i="2"/>
  <c r="W31" i="2"/>
  <c r="X31" i="2"/>
  <c r="M32" i="2"/>
  <c r="N32" i="2"/>
  <c r="S32" i="2"/>
  <c r="U32" i="2"/>
  <c r="V32" i="2"/>
  <c r="W32" i="2"/>
  <c r="X32" i="2"/>
  <c r="Y32" i="2"/>
  <c r="Z32" i="2"/>
  <c r="AA32" i="2"/>
  <c r="AB32" i="2" s="1"/>
  <c r="M33" i="2"/>
  <c r="N33" i="2" s="1"/>
  <c r="AA33" i="2" s="1"/>
  <c r="AB33" i="2" s="1"/>
  <c r="U33" i="2"/>
  <c r="V33" i="2"/>
  <c r="W33" i="2"/>
  <c r="X33" i="2"/>
  <c r="Y33" i="2"/>
  <c r="Z33" i="2"/>
  <c r="M34" i="2"/>
  <c r="Y34" i="2" s="1"/>
  <c r="N34" i="2"/>
  <c r="AA34" i="2" s="1"/>
  <c r="AB34" i="2" s="1"/>
  <c r="S34" i="2"/>
  <c r="U34" i="2"/>
  <c r="V34" i="2"/>
  <c r="W34" i="2"/>
  <c r="X34" i="2"/>
  <c r="Z34" i="2"/>
  <c r="M35" i="2"/>
  <c r="N35" i="2"/>
  <c r="S35" i="2"/>
  <c r="U35" i="2"/>
  <c r="V35" i="2"/>
  <c r="W35" i="2"/>
  <c r="X35" i="2"/>
  <c r="Y35" i="2"/>
  <c r="Z35" i="2"/>
  <c r="AA35" i="2"/>
  <c r="AB35" i="2" s="1"/>
  <c r="M36" i="2"/>
  <c r="N36" i="2" s="1"/>
  <c r="AA36" i="2" s="1"/>
  <c r="AB36" i="2" s="1"/>
  <c r="S36" i="2"/>
  <c r="U36" i="2"/>
  <c r="V36" i="2"/>
  <c r="W36" i="2"/>
  <c r="X36" i="2"/>
  <c r="Y36" i="2"/>
  <c r="Z36" i="2"/>
  <c r="M37" i="2"/>
  <c r="S37" i="2"/>
  <c r="U37" i="2"/>
  <c r="V37" i="2"/>
  <c r="W37" i="2"/>
  <c r="X37" i="2"/>
  <c r="Z37" i="2"/>
  <c r="M38" i="2"/>
  <c r="Z38" i="2" s="1"/>
  <c r="U38" i="2"/>
  <c r="V38" i="2"/>
  <c r="W38" i="2"/>
  <c r="X38" i="2"/>
  <c r="Y38" i="2"/>
  <c r="M39" i="2"/>
  <c r="N39" i="2" s="1"/>
  <c r="AA39" i="2" s="1"/>
  <c r="AB39" i="2" s="1"/>
  <c r="S39" i="2"/>
  <c r="U39" i="2"/>
  <c r="V39" i="2"/>
  <c r="W39" i="2"/>
  <c r="X39" i="2"/>
  <c r="Y39" i="2"/>
  <c r="Z39" i="2"/>
  <c r="M40" i="2"/>
  <c r="N40" i="2" s="1"/>
  <c r="AA40" i="2" s="1"/>
  <c r="AB40" i="2" s="1"/>
  <c r="U40" i="2"/>
  <c r="V40" i="2"/>
  <c r="W40" i="2"/>
  <c r="X40" i="2"/>
  <c r="M41" i="2"/>
  <c r="N41" i="2"/>
  <c r="S41" i="2"/>
  <c r="U41" i="2"/>
  <c r="V41" i="2"/>
  <c r="W41" i="2"/>
  <c r="X41" i="2"/>
  <c r="Y41" i="2"/>
  <c r="Z41" i="2"/>
  <c r="AA41" i="2"/>
  <c r="AB41" i="2" s="1"/>
  <c r="M42" i="2"/>
  <c r="N42" i="2" s="1"/>
  <c r="AA42" i="2" s="1"/>
  <c r="AB42" i="2" s="1"/>
  <c r="S42" i="2"/>
  <c r="U42" i="2"/>
  <c r="V42" i="2"/>
  <c r="W42" i="2"/>
  <c r="X42" i="2"/>
  <c r="Y42" i="2"/>
  <c r="Z42" i="2"/>
  <c r="M43" i="2"/>
  <c r="Y43" i="2" s="1"/>
  <c r="N43" i="2"/>
  <c r="AA43" i="2" s="1"/>
  <c r="AB43" i="2" s="1"/>
  <c r="S43" i="2"/>
  <c r="U43" i="2"/>
  <c r="V43" i="2"/>
  <c r="W43" i="2"/>
  <c r="X43" i="2"/>
  <c r="Z43" i="2"/>
  <c r="M44" i="2"/>
  <c r="S44" i="2"/>
  <c r="U44" i="2"/>
  <c r="V44" i="2"/>
  <c r="W44" i="2"/>
  <c r="X44" i="2"/>
  <c r="Z44" i="2"/>
  <c r="M45" i="2"/>
  <c r="N45" i="2"/>
  <c r="S45" i="2"/>
  <c r="U45" i="2"/>
  <c r="V45" i="2"/>
  <c r="W45" i="2"/>
  <c r="X45" i="2"/>
  <c r="Y45" i="2"/>
  <c r="Z45" i="2"/>
  <c r="AA45" i="2"/>
  <c r="AB45" i="2"/>
  <c r="M46" i="2"/>
  <c r="N46" i="2" s="1"/>
  <c r="AA46" i="2" s="1"/>
  <c r="S46" i="2"/>
  <c r="U46" i="2"/>
  <c r="V46" i="2"/>
  <c r="W46" i="2"/>
  <c r="X46" i="2"/>
  <c r="Y46" i="2"/>
  <c r="Z46" i="2"/>
  <c r="AB46" i="2"/>
  <c r="M47" i="2"/>
  <c r="Y47" i="2" s="1"/>
  <c r="U47" i="2"/>
  <c r="V47" i="2"/>
  <c r="W47" i="2"/>
  <c r="X47" i="2"/>
  <c r="Z47" i="2"/>
  <c r="M48" i="2"/>
  <c r="N48" i="2"/>
  <c r="S48" i="2"/>
  <c r="U48" i="2"/>
  <c r="V48" i="2"/>
  <c r="W48" i="2"/>
  <c r="X48" i="2"/>
  <c r="Y48" i="2"/>
  <c r="Z48" i="2"/>
  <c r="AA48" i="2"/>
  <c r="AB48" i="2"/>
  <c r="M49" i="2"/>
  <c r="N49" i="2" s="1"/>
  <c r="AA49" i="2" s="1"/>
  <c r="S49" i="2"/>
  <c r="U49" i="2"/>
  <c r="V49" i="2"/>
  <c r="W49" i="2"/>
  <c r="X49" i="2"/>
  <c r="AB49" i="2"/>
  <c r="M50" i="2"/>
  <c r="Y50" i="2" s="1"/>
  <c r="U50" i="2"/>
  <c r="V50" i="2"/>
  <c r="W50" i="2"/>
  <c r="X50" i="2"/>
  <c r="Z50" i="2"/>
  <c r="M51" i="2"/>
  <c r="N51" i="2"/>
  <c r="S51" i="2"/>
  <c r="U51" i="2"/>
  <c r="V51" i="2"/>
  <c r="W51" i="2"/>
  <c r="X51" i="2"/>
  <c r="Y51" i="2"/>
  <c r="Z51" i="2"/>
  <c r="AA51" i="2"/>
  <c r="AB51" i="2"/>
  <c r="M52" i="2"/>
  <c r="S52" i="2"/>
  <c r="U52" i="2"/>
  <c r="V52" i="2"/>
  <c r="W52" i="2"/>
  <c r="X52" i="2"/>
  <c r="Z52" i="2"/>
  <c r="M53" i="2"/>
  <c r="N53" i="2" s="1"/>
  <c r="AA53" i="2" s="1"/>
  <c r="AB53" i="2" s="1"/>
  <c r="S53" i="2"/>
  <c r="U53" i="2"/>
  <c r="V53" i="2"/>
  <c r="W53" i="2"/>
  <c r="X53" i="2"/>
  <c r="Y53" i="2"/>
  <c r="Z53" i="2"/>
  <c r="M54" i="2"/>
  <c r="Y54" i="2" s="1"/>
  <c r="N54" i="2"/>
  <c r="AA54" i="2" s="1"/>
  <c r="U54" i="2"/>
  <c r="V54" i="2"/>
  <c r="W54" i="2"/>
  <c r="X54" i="2"/>
  <c r="AB54" i="2"/>
  <c r="M55" i="2"/>
  <c r="U55" i="2"/>
  <c r="V55" i="2"/>
  <c r="W55" i="2"/>
  <c r="X55" i="2"/>
  <c r="M56" i="2"/>
  <c r="N56" i="2" s="1"/>
  <c r="AA56" i="2" s="1"/>
  <c r="AB56" i="2" s="1"/>
  <c r="U56" i="2"/>
  <c r="V56" i="2"/>
  <c r="W56" i="2"/>
  <c r="X56" i="2"/>
  <c r="M57" i="2"/>
  <c r="N57" i="2" s="1"/>
  <c r="AA57" i="2" s="1"/>
  <c r="AB57" i="2" s="1"/>
  <c r="U57" i="2"/>
  <c r="V57" i="2"/>
  <c r="W57" i="2"/>
  <c r="X57" i="2"/>
  <c r="Y57" i="2"/>
  <c r="Z57" i="2"/>
  <c r="M58" i="2"/>
  <c r="Y58" i="2" s="1"/>
  <c r="N58" i="2"/>
  <c r="AA58" i="2" s="1"/>
  <c r="AB58" i="2" s="1"/>
  <c r="U58" i="2"/>
  <c r="V58" i="2"/>
  <c r="W58" i="2"/>
  <c r="X58" i="2"/>
  <c r="M59" i="2"/>
  <c r="U59" i="2"/>
  <c r="V59" i="2"/>
  <c r="W59" i="2"/>
  <c r="X59" i="2"/>
  <c r="E60" i="2"/>
  <c r="M60" i="2"/>
  <c r="S60" i="2"/>
  <c r="U60" i="2"/>
  <c r="V60" i="2"/>
  <c r="W60" i="2"/>
  <c r="X60" i="2"/>
  <c r="Z60" i="2"/>
  <c r="E61" i="2"/>
  <c r="M61" i="2"/>
  <c r="N61" i="2"/>
  <c r="S61" i="2"/>
  <c r="U61" i="2"/>
  <c r="V61" i="2"/>
  <c r="W61" i="2"/>
  <c r="X61" i="2"/>
  <c r="Y61" i="2"/>
  <c r="Z61" i="2"/>
  <c r="AA61" i="2"/>
  <c r="AB61" i="2" s="1"/>
  <c r="E62" i="2"/>
  <c r="M62" i="2"/>
  <c r="S62" i="2"/>
  <c r="U62" i="2"/>
  <c r="V62" i="2"/>
  <c r="W62" i="2"/>
  <c r="X62" i="2"/>
  <c r="Y62" i="2"/>
  <c r="Z62" i="2"/>
  <c r="E63" i="2"/>
  <c r="M63" i="2"/>
  <c r="Y63" i="2" s="1"/>
  <c r="N63" i="2"/>
  <c r="S63" i="2"/>
  <c r="U63" i="2"/>
  <c r="V63" i="2"/>
  <c r="W63" i="2"/>
  <c r="X63" i="2"/>
  <c r="Z63" i="2"/>
  <c r="AA63" i="2"/>
  <c r="AB63" i="2"/>
  <c r="E64" i="2"/>
  <c r="M64" i="2"/>
  <c r="S64" i="2"/>
  <c r="U64" i="2"/>
  <c r="V64" i="2"/>
  <c r="W64" i="2"/>
  <c r="X64" i="2"/>
  <c r="Y64" i="2"/>
  <c r="Z64" i="2"/>
  <c r="E65" i="2"/>
  <c r="M65" i="2"/>
  <c r="N65" i="2" s="1"/>
  <c r="S65" i="2"/>
  <c r="U65" i="2"/>
  <c r="V65" i="2"/>
  <c r="W65" i="2"/>
  <c r="X65" i="2"/>
  <c r="Z65" i="2"/>
  <c r="E66" i="2"/>
  <c r="M66" i="2"/>
  <c r="S66" i="2"/>
  <c r="U66" i="2"/>
  <c r="V66" i="2"/>
  <c r="W66" i="2"/>
  <c r="X66" i="2"/>
  <c r="E67" i="2"/>
  <c r="M67" i="2"/>
  <c r="Y67" i="2" s="1"/>
  <c r="N67" i="2"/>
  <c r="S67" i="2"/>
  <c r="U67" i="2"/>
  <c r="V67" i="2"/>
  <c r="W67" i="2"/>
  <c r="X67" i="2"/>
  <c r="Z67" i="2"/>
  <c r="AA67" i="2"/>
  <c r="AB67" i="2" s="1"/>
  <c r="E68" i="2"/>
  <c r="M68" i="2"/>
  <c r="Y68" i="2" s="1"/>
  <c r="S68" i="2"/>
  <c r="U68" i="2"/>
  <c r="V68" i="2"/>
  <c r="W68" i="2"/>
  <c r="X68" i="2"/>
  <c r="Z68" i="2"/>
  <c r="E69" i="2"/>
  <c r="M69" i="2"/>
  <c r="N69" i="2"/>
  <c r="S69" i="2"/>
  <c r="U69" i="2"/>
  <c r="V69" i="2"/>
  <c r="W69" i="2"/>
  <c r="X69" i="2"/>
  <c r="Y69" i="2"/>
  <c r="Z69" i="2"/>
  <c r="AA69" i="2"/>
  <c r="AB69" i="2"/>
  <c r="E70" i="2"/>
  <c r="M70" i="2"/>
  <c r="S70" i="2"/>
  <c r="U70" i="2"/>
  <c r="V70" i="2"/>
  <c r="W70" i="2"/>
  <c r="X70" i="2"/>
  <c r="E71" i="2"/>
  <c r="M71" i="2"/>
  <c r="N71" i="2"/>
  <c r="S71" i="2"/>
  <c r="U71" i="2"/>
  <c r="V71" i="2"/>
  <c r="W71" i="2"/>
  <c r="X71" i="2"/>
  <c r="Y71" i="2"/>
  <c r="Z71" i="2"/>
  <c r="AA71" i="2"/>
  <c r="AB71" i="2" s="1"/>
  <c r="E72" i="2"/>
  <c r="M72" i="2"/>
  <c r="S72" i="2"/>
  <c r="U72" i="2"/>
  <c r="V72" i="2"/>
  <c r="W72" i="2"/>
  <c r="X72" i="2"/>
  <c r="Y72" i="2"/>
  <c r="E73" i="2"/>
  <c r="M73" i="2"/>
  <c r="Y73" i="2" s="1"/>
  <c r="N73" i="2"/>
  <c r="S73" i="2"/>
  <c r="U73" i="2"/>
  <c r="V73" i="2"/>
  <c r="W73" i="2"/>
  <c r="X73" i="2"/>
  <c r="Z73" i="2"/>
  <c r="AA73" i="2"/>
  <c r="AB73" i="2" s="1"/>
  <c r="E74" i="2"/>
  <c r="M74" i="2"/>
  <c r="Z74" i="2" s="1"/>
  <c r="S74" i="2"/>
  <c r="U74" i="2"/>
  <c r="V74" i="2"/>
  <c r="W74" i="2"/>
  <c r="X74" i="2"/>
  <c r="Y74" i="2"/>
  <c r="E75" i="2"/>
  <c r="M75" i="2"/>
  <c r="N75" i="2" s="1"/>
  <c r="S75" i="2"/>
  <c r="U75" i="2"/>
  <c r="V75" i="2"/>
  <c r="W75" i="2"/>
  <c r="X75" i="2"/>
  <c r="Y75" i="2"/>
  <c r="Z75" i="2"/>
  <c r="E76" i="2"/>
  <c r="M76" i="2"/>
  <c r="S76" i="2"/>
  <c r="U76" i="2"/>
  <c r="V76" i="2"/>
  <c r="W76" i="2"/>
  <c r="X76" i="2"/>
  <c r="E77" i="2"/>
  <c r="M77" i="2"/>
  <c r="S77" i="2"/>
  <c r="U77" i="2"/>
  <c r="V77" i="2"/>
  <c r="W77" i="2"/>
  <c r="X77" i="2"/>
  <c r="E78" i="2"/>
  <c r="M78" i="2"/>
  <c r="S78" i="2"/>
  <c r="U78" i="2"/>
  <c r="V78" i="2"/>
  <c r="W78" i="2"/>
  <c r="X78" i="2"/>
  <c r="Y78" i="2"/>
  <c r="Z78" i="2"/>
  <c r="E79" i="2"/>
  <c r="M79" i="2"/>
  <c r="Y79" i="2" s="1"/>
  <c r="N79" i="2"/>
  <c r="S79" i="2"/>
  <c r="U79" i="2"/>
  <c r="V79" i="2"/>
  <c r="W79" i="2"/>
  <c r="X79" i="2"/>
  <c r="Z79" i="2"/>
  <c r="AA79" i="2"/>
  <c r="AB79" i="2"/>
  <c r="E80" i="2"/>
  <c r="M80" i="2"/>
  <c r="S80" i="2"/>
  <c r="U80" i="2"/>
  <c r="V80" i="2"/>
  <c r="W80" i="2"/>
  <c r="X80" i="2"/>
  <c r="Y80" i="2"/>
  <c r="Z80" i="2"/>
  <c r="E81" i="2"/>
  <c r="M81" i="2"/>
  <c r="N81" i="2" s="1"/>
  <c r="S81" i="2"/>
  <c r="U81" i="2"/>
  <c r="V81" i="2"/>
  <c r="W81" i="2"/>
  <c r="X81" i="2"/>
  <c r="Z81" i="2"/>
  <c r="E82" i="2"/>
  <c r="M82" i="2"/>
  <c r="S82" i="2"/>
  <c r="U82" i="2"/>
  <c r="V82" i="2"/>
  <c r="W82" i="2"/>
  <c r="X82" i="2"/>
  <c r="E83" i="2"/>
  <c r="M83" i="2"/>
  <c r="Y83" i="2" s="1"/>
  <c r="S83" i="2"/>
  <c r="U83" i="2"/>
  <c r="V83" i="2"/>
  <c r="W83" i="2"/>
  <c r="X83" i="2"/>
  <c r="Z83" i="2"/>
  <c r="AA83" i="2"/>
  <c r="AB83" i="2" s="1"/>
  <c r="E84" i="2"/>
  <c r="M84" i="2"/>
  <c r="Y84" i="2" s="1"/>
  <c r="S84" i="2"/>
  <c r="U84" i="2"/>
  <c r="V84" i="2"/>
  <c r="W84" i="2"/>
  <c r="X84" i="2"/>
  <c r="Z84" i="2"/>
  <c r="E85" i="2"/>
  <c r="M85" i="2"/>
  <c r="N85" i="2"/>
  <c r="S85" i="2"/>
  <c r="U85" i="2"/>
  <c r="V85" i="2"/>
  <c r="W85" i="2"/>
  <c r="X85" i="2"/>
  <c r="Y85" i="2"/>
  <c r="Z85" i="2"/>
  <c r="AA85" i="2"/>
  <c r="AB85" i="2"/>
  <c r="E86" i="2"/>
  <c r="M86" i="2"/>
  <c r="Z86" i="2" s="1"/>
  <c r="S86" i="2"/>
  <c r="U86" i="2"/>
  <c r="V86" i="2"/>
  <c r="W86" i="2"/>
  <c r="X86" i="2"/>
  <c r="E87" i="2"/>
  <c r="M87" i="2"/>
  <c r="N87" i="2"/>
  <c r="S87" i="2"/>
  <c r="U87" i="2"/>
  <c r="V87" i="2"/>
  <c r="W87" i="2"/>
  <c r="X87" i="2"/>
  <c r="Y87" i="2"/>
  <c r="Z87" i="2"/>
  <c r="AA87" i="2"/>
  <c r="AB87" i="2" s="1"/>
  <c r="E88" i="2"/>
  <c r="M88" i="2"/>
  <c r="S88" i="2"/>
  <c r="U88" i="2"/>
  <c r="V88" i="2"/>
  <c r="W88" i="2"/>
  <c r="X88" i="2"/>
  <c r="Y88" i="2"/>
  <c r="E89" i="2"/>
  <c r="M89" i="2"/>
  <c r="Y89" i="2" s="1"/>
  <c r="N89" i="2"/>
  <c r="S89" i="2"/>
  <c r="U89" i="2"/>
  <c r="V89" i="2"/>
  <c r="W89" i="2"/>
  <c r="X89" i="2"/>
  <c r="Z89" i="2"/>
  <c r="AA89" i="2"/>
  <c r="AB89" i="2" s="1"/>
  <c r="E90" i="2"/>
  <c r="M90" i="2"/>
  <c r="Z90" i="2" s="1"/>
  <c r="S90" i="2"/>
  <c r="U90" i="2"/>
  <c r="V90" i="2"/>
  <c r="W90" i="2"/>
  <c r="X90" i="2"/>
  <c r="Y90" i="2"/>
  <c r="E91" i="2"/>
  <c r="M91" i="2"/>
  <c r="N91" i="2" s="1"/>
  <c r="S91" i="2"/>
  <c r="U91" i="2"/>
  <c r="V91" i="2"/>
  <c r="W91" i="2"/>
  <c r="X91" i="2"/>
  <c r="Y91" i="2"/>
  <c r="Z91" i="2"/>
  <c r="E92" i="2"/>
  <c r="M92" i="2"/>
  <c r="S92" i="2"/>
  <c r="U92" i="2"/>
  <c r="V92" i="2"/>
  <c r="W92" i="2"/>
  <c r="X92" i="2"/>
  <c r="E93" i="2"/>
  <c r="M93" i="2"/>
  <c r="S93" i="2"/>
  <c r="U93" i="2"/>
  <c r="V93" i="2"/>
  <c r="W93" i="2"/>
  <c r="X93" i="2"/>
  <c r="Z93" i="2"/>
  <c r="E94" i="2"/>
  <c r="M94" i="2"/>
  <c r="S94" i="2"/>
  <c r="U94" i="2"/>
  <c r="V94" i="2"/>
  <c r="W94" i="2"/>
  <c r="X94" i="2"/>
  <c r="Y94" i="2"/>
  <c r="Z94" i="2"/>
  <c r="E95" i="2"/>
  <c r="M95" i="2"/>
  <c r="Y95" i="2" s="1"/>
  <c r="N95" i="2"/>
  <c r="S95" i="2"/>
  <c r="U95" i="2"/>
  <c r="V95" i="2"/>
  <c r="W95" i="2"/>
  <c r="X95" i="2"/>
  <c r="Z95" i="2"/>
  <c r="AA95" i="2"/>
  <c r="AB95" i="2"/>
  <c r="E96" i="2"/>
  <c r="M96" i="2"/>
  <c r="S96" i="2"/>
  <c r="U96" i="2"/>
  <c r="V96" i="2"/>
  <c r="W96" i="2"/>
  <c r="X96" i="2"/>
  <c r="Y96" i="2"/>
  <c r="Z96" i="2"/>
  <c r="E97" i="2"/>
  <c r="M97" i="2"/>
  <c r="N97" i="2" s="1"/>
  <c r="S97" i="2"/>
  <c r="U97" i="2"/>
  <c r="V97" i="2"/>
  <c r="W97" i="2"/>
  <c r="X97" i="2"/>
  <c r="Z97" i="2"/>
  <c r="E98" i="2"/>
  <c r="M98" i="2"/>
  <c r="S98" i="2"/>
  <c r="U98" i="2"/>
  <c r="V98" i="2"/>
  <c r="W98" i="2"/>
  <c r="X98" i="2"/>
  <c r="E99" i="2"/>
  <c r="M99" i="2"/>
  <c r="Y99" i="2" s="1"/>
  <c r="N99" i="2"/>
  <c r="S99" i="2"/>
  <c r="U99" i="2"/>
  <c r="V99" i="2"/>
  <c r="W99" i="2"/>
  <c r="X99" i="2"/>
  <c r="Z99" i="2"/>
  <c r="AA99" i="2"/>
  <c r="AB99" i="2" s="1"/>
  <c r="E100" i="2"/>
  <c r="M100" i="2"/>
  <c r="Y100" i="2" s="1"/>
  <c r="S100" i="2"/>
  <c r="U100" i="2"/>
  <c r="V100" i="2"/>
  <c r="W100" i="2"/>
  <c r="X100" i="2"/>
  <c r="Z100" i="2"/>
  <c r="E101" i="2"/>
  <c r="M101" i="2"/>
  <c r="N101" i="2"/>
  <c r="S101" i="2"/>
  <c r="U101" i="2"/>
  <c r="V101" i="2"/>
  <c r="W101" i="2"/>
  <c r="X101" i="2"/>
  <c r="Y101" i="2"/>
  <c r="Z101" i="2"/>
  <c r="AA101" i="2"/>
  <c r="AB101" i="2"/>
  <c r="E102" i="2"/>
  <c r="M102" i="2"/>
  <c r="S102" i="2"/>
  <c r="U102" i="2"/>
  <c r="V102" i="2"/>
  <c r="W102" i="2"/>
  <c r="X102" i="2"/>
  <c r="Z102" i="2"/>
  <c r="E103" i="2"/>
  <c r="M103" i="2"/>
  <c r="N103" i="2"/>
  <c r="S103" i="2"/>
  <c r="U103" i="2"/>
  <c r="V103" i="2"/>
  <c r="W103" i="2"/>
  <c r="X103" i="2"/>
  <c r="Y103" i="2"/>
  <c r="Z103" i="2"/>
  <c r="AA103" i="2"/>
  <c r="AB103" i="2" s="1"/>
  <c r="E104" i="2"/>
  <c r="M104" i="2"/>
  <c r="S104" i="2"/>
  <c r="U104" i="2"/>
  <c r="V104" i="2"/>
  <c r="W104" i="2"/>
  <c r="X104" i="2"/>
  <c r="Y104" i="2"/>
  <c r="E105" i="2"/>
  <c r="M105" i="2"/>
  <c r="Y105" i="2" s="1"/>
  <c r="N105" i="2"/>
  <c r="S105" i="2"/>
  <c r="U105" i="2"/>
  <c r="V105" i="2"/>
  <c r="W105" i="2"/>
  <c r="X105" i="2"/>
  <c r="Z105" i="2"/>
  <c r="AA105" i="2"/>
  <c r="AB105" i="2" s="1"/>
  <c r="E106" i="2"/>
  <c r="M106" i="2"/>
  <c r="Z106" i="2" s="1"/>
  <c r="S106" i="2"/>
  <c r="U106" i="2"/>
  <c r="V106" i="2"/>
  <c r="W106" i="2"/>
  <c r="X106" i="2"/>
  <c r="Y106" i="2"/>
  <c r="E107" i="2"/>
  <c r="M107" i="2"/>
  <c r="N107" i="2" s="1"/>
  <c r="S107" i="2"/>
  <c r="U107" i="2"/>
  <c r="V107" i="2"/>
  <c r="W107" i="2"/>
  <c r="X107" i="2"/>
  <c r="Y107" i="2"/>
  <c r="Z107" i="2"/>
  <c r="S109" i="2"/>
  <c r="M5" i="3"/>
  <c r="Z5" i="3" s="1"/>
  <c r="S5" i="3"/>
  <c r="U5" i="3"/>
  <c r="V5" i="3"/>
  <c r="W5" i="3"/>
  <c r="X5" i="3"/>
  <c r="M6" i="3"/>
  <c r="N6" i="3" s="1"/>
  <c r="AA6" i="3" s="1"/>
  <c r="AB6" i="3" s="1"/>
  <c r="U6" i="3"/>
  <c r="V6" i="3"/>
  <c r="W6" i="3"/>
  <c r="X6" i="3"/>
  <c r="Y6" i="3"/>
  <c r="M7" i="3"/>
  <c r="N7" i="3" s="1"/>
  <c r="AA7" i="3" s="1"/>
  <c r="AB7" i="3" s="1"/>
  <c r="S7" i="3"/>
  <c r="U7" i="3"/>
  <c r="V7" i="3"/>
  <c r="W7" i="3"/>
  <c r="X7" i="3"/>
  <c r="Y7" i="3"/>
  <c r="Z7" i="3"/>
  <c r="M8" i="3"/>
  <c r="N8" i="3"/>
  <c r="S8" i="3"/>
  <c r="U8" i="3"/>
  <c r="V8" i="3"/>
  <c r="W8" i="3"/>
  <c r="X8" i="3"/>
  <c r="Y8" i="3"/>
  <c r="Z8" i="3"/>
  <c r="AA8" i="3"/>
  <c r="AB8" i="3"/>
  <c r="M9" i="3"/>
  <c r="Y9" i="3" s="1"/>
  <c r="S9" i="3"/>
  <c r="U9" i="3"/>
  <c r="V9" i="3"/>
  <c r="W9" i="3"/>
  <c r="X9" i="3"/>
  <c r="Z9" i="3"/>
  <c r="M10" i="3"/>
  <c r="N10" i="3" s="1"/>
  <c r="AA10" i="3" s="1"/>
  <c r="AB10" i="3" s="1"/>
  <c r="U10" i="3"/>
  <c r="V10" i="3"/>
  <c r="W10" i="3"/>
  <c r="X10" i="3"/>
  <c r="Y10" i="3"/>
  <c r="M11" i="3"/>
  <c r="N11" i="3"/>
  <c r="S11" i="3"/>
  <c r="U11" i="3"/>
  <c r="V11" i="3"/>
  <c r="W11" i="3"/>
  <c r="X11" i="3"/>
  <c r="Y11" i="3"/>
  <c r="Z11" i="3"/>
  <c r="AA11" i="3"/>
  <c r="AB11" i="3"/>
  <c r="M12" i="3"/>
  <c r="Y12" i="3" s="1"/>
  <c r="N12" i="3"/>
  <c r="AA12" i="3" s="1"/>
  <c r="AB12" i="3" s="1"/>
  <c r="S12" i="3"/>
  <c r="U12" i="3"/>
  <c r="V12" i="3"/>
  <c r="W12" i="3"/>
  <c r="X12" i="3"/>
  <c r="Z12" i="3"/>
  <c r="M13" i="3"/>
  <c r="N13" i="3" s="1"/>
  <c r="AA13" i="3" s="1"/>
  <c r="AB13" i="3" s="1"/>
  <c r="S13" i="3"/>
  <c r="U13" i="3"/>
  <c r="V13" i="3"/>
  <c r="W13" i="3"/>
  <c r="X13" i="3"/>
  <c r="Z13" i="3"/>
  <c r="M14" i="3"/>
  <c r="Y14" i="3" s="1"/>
  <c r="N14" i="3"/>
  <c r="S14" i="3"/>
  <c r="U14" i="3"/>
  <c r="V14" i="3"/>
  <c r="W14" i="3"/>
  <c r="X14" i="3"/>
  <c r="Z14" i="3"/>
  <c r="AA14" i="3"/>
  <c r="AB14" i="3"/>
  <c r="M15" i="3"/>
  <c r="N15" i="3" s="1"/>
  <c r="AA15" i="3" s="1"/>
  <c r="AB15" i="3" s="1"/>
  <c r="S15" i="3"/>
  <c r="U15" i="3"/>
  <c r="V15" i="3"/>
  <c r="W15" i="3"/>
  <c r="X15" i="3"/>
  <c r="Z15" i="3"/>
  <c r="M16" i="3"/>
  <c r="N16" i="3" s="1"/>
  <c r="AA16" i="3" s="1"/>
  <c r="AB16" i="3" s="1"/>
  <c r="S16" i="3"/>
  <c r="U16" i="3"/>
  <c r="V16" i="3"/>
  <c r="W16" i="3"/>
  <c r="X16" i="3"/>
  <c r="Y16" i="3"/>
  <c r="Z16" i="3"/>
  <c r="M17" i="3"/>
  <c r="Y17" i="3" s="1"/>
  <c r="N17" i="3"/>
  <c r="S17" i="3"/>
  <c r="U17" i="3"/>
  <c r="V17" i="3"/>
  <c r="W17" i="3"/>
  <c r="X17" i="3"/>
  <c r="Z17" i="3"/>
  <c r="AA17" i="3"/>
  <c r="AB17" i="3" s="1"/>
  <c r="M18" i="3"/>
  <c r="N18" i="3"/>
  <c r="S18" i="3"/>
  <c r="U18" i="3"/>
  <c r="V18" i="3"/>
  <c r="W18" i="3"/>
  <c r="X18" i="3"/>
  <c r="Y18" i="3"/>
  <c r="Z18" i="3"/>
  <c r="AA18" i="3"/>
  <c r="AB18" i="3" s="1"/>
  <c r="M19" i="3"/>
  <c r="N19" i="3"/>
  <c r="S19" i="3"/>
  <c r="U19" i="3"/>
  <c r="V19" i="3"/>
  <c r="W19" i="3"/>
  <c r="X19" i="3"/>
  <c r="Y19" i="3"/>
  <c r="Z19" i="3"/>
  <c r="AA19" i="3"/>
  <c r="AB19" i="3"/>
  <c r="M20" i="3"/>
  <c r="N20" i="3"/>
  <c r="AA20" i="3" s="1"/>
  <c r="AB20" i="3" s="1"/>
  <c r="U20" i="3"/>
  <c r="V20" i="3"/>
  <c r="W20" i="3"/>
  <c r="X20" i="3"/>
  <c r="M21" i="3"/>
  <c r="N21" i="3"/>
  <c r="AA21" i="3" s="1"/>
  <c r="AB21" i="3" s="1"/>
  <c r="U21" i="3"/>
  <c r="V21" i="3"/>
  <c r="W21" i="3"/>
  <c r="X21" i="3"/>
  <c r="Y21" i="3"/>
  <c r="Z21" i="3"/>
  <c r="M22" i="3"/>
  <c r="N22" i="3" s="1"/>
  <c r="AA22" i="3" s="1"/>
  <c r="AB22" i="3" s="1"/>
  <c r="S22" i="3"/>
  <c r="U22" i="3"/>
  <c r="V22" i="3"/>
  <c r="W22" i="3"/>
  <c r="X22" i="3"/>
  <c r="Y22" i="3"/>
  <c r="Z22" i="3"/>
  <c r="M23" i="3"/>
  <c r="Y23" i="3" s="1"/>
  <c r="N23" i="3"/>
  <c r="S23" i="3"/>
  <c r="U23" i="3"/>
  <c r="V23" i="3"/>
  <c r="W23" i="3"/>
  <c r="X23" i="3"/>
  <c r="Z23" i="3"/>
  <c r="AA23" i="3"/>
  <c r="AB23" i="3" s="1"/>
  <c r="M24" i="3"/>
  <c r="N24" i="3"/>
  <c r="S24" i="3"/>
  <c r="U24" i="3"/>
  <c r="V24" i="3"/>
  <c r="W24" i="3"/>
  <c r="X24" i="3"/>
  <c r="Y24" i="3"/>
  <c r="Z24" i="3"/>
  <c r="AA24" i="3"/>
  <c r="AB24" i="3" s="1"/>
  <c r="M25" i="3"/>
  <c r="N25" i="3"/>
  <c r="AA25" i="3" s="1"/>
  <c r="AB25" i="3" s="1"/>
  <c r="U25" i="3"/>
  <c r="V25" i="3"/>
  <c r="W25" i="3"/>
  <c r="X25" i="3"/>
  <c r="Y25" i="3"/>
  <c r="Z25" i="3"/>
  <c r="M26" i="3"/>
  <c r="Y26" i="3" s="1"/>
  <c r="N26" i="3"/>
  <c r="S26" i="3"/>
  <c r="U26" i="3"/>
  <c r="V26" i="3"/>
  <c r="W26" i="3"/>
  <c r="X26" i="3"/>
  <c r="Z26" i="3"/>
  <c r="AA26" i="3"/>
  <c r="AB26" i="3" s="1"/>
  <c r="M27" i="3"/>
  <c r="N27" i="3"/>
  <c r="AA27" i="3" s="1"/>
  <c r="AB27" i="3" s="1"/>
  <c r="U27" i="3"/>
  <c r="V27" i="3"/>
  <c r="W27" i="3"/>
  <c r="X27" i="3"/>
  <c r="Y27" i="3"/>
  <c r="Z27" i="3"/>
  <c r="M28" i="3"/>
  <c r="N28" i="3" s="1"/>
  <c r="AA28" i="3" s="1"/>
  <c r="AB28" i="3" s="1"/>
  <c r="S28" i="3"/>
  <c r="U28" i="3"/>
  <c r="V28" i="3"/>
  <c r="W28" i="3"/>
  <c r="X28" i="3"/>
  <c r="Y28" i="3"/>
  <c r="Z28" i="3"/>
  <c r="M29" i="3"/>
  <c r="Y29" i="3" s="1"/>
  <c r="N29" i="3"/>
  <c r="S29" i="3"/>
  <c r="U29" i="3"/>
  <c r="V29" i="3"/>
  <c r="W29" i="3"/>
  <c r="X29" i="3"/>
  <c r="Z29" i="3"/>
  <c r="AA29" i="3"/>
  <c r="AB29" i="3" s="1"/>
  <c r="M30" i="3"/>
  <c r="N30" i="3"/>
  <c r="AA30" i="3" s="1"/>
  <c r="AB30" i="3" s="1"/>
  <c r="U30" i="3"/>
  <c r="V30" i="3"/>
  <c r="W30" i="3"/>
  <c r="X30" i="3"/>
  <c r="Y30" i="3"/>
  <c r="Z30" i="3"/>
  <c r="S31" i="3"/>
  <c r="U31" i="3"/>
  <c r="V31" i="3"/>
  <c r="W31" i="3"/>
  <c r="X31" i="3"/>
  <c r="Y31" i="3"/>
  <c r="Z31" i="3"/>
  <c r="AA31" i="3"/>
  <c r="AB31" i="3" s="1"/>
  <c r="M32" i="3"/>
  <c r="N32" i="3"/>
  <c r="S32" i="3"/>
  <c r="U32" i="3"/>
  <c r="V32" i="3"/>
  <c r="W32" i="3"/>
  <c r="X32" i="3"/>
  <c r="Y32" i="3"/>
  <c r="Z32" i="3"/>
  <c r="AA32" i="3"/>
  <c r="AB32" i="3"/>
  <c r="M33" i="3"/>
  <c r="Y33" i="3" s="1"/>
  <c r="N33" i="3"/>
  <c r="AA33" i="3" s="1"/>
  <c r="AB33" i="3" s="1"/>
  <c r="S33" i="3"/>
  <c r="U33" i="3"/>
  <c r="V33" i="3"/>
  <c r="W33" i="3"/>
  <c r="X33" i="3"/>
  <c r="M34" i="3"/>
  <c r="N34" i="3" s="1"/>
  <c r="AA34" i="3" s="1"/>
  <c r="AB34" i="3" s="1"/>
  <c r="U34" i="3"/>
  <c r="V34" i="3"/>
  <c r="W34" i="3"/>
  <c r="X34" i="3"/>
  <c r="Y34" i="3"/>
  <c r="M35" i="3"/>
  <c r="N35" i="3"/>
  <c r="S35" i="3"/>
  <c r="U35" i="3"/>
  <c r="V35" i="3"/>
  <c r="W35" i="3"/>
  <c r="X35" i="3"/>
  <c r="Y35" i="3"/>
  <c r="Z35" i="3"/>
  <c r="AA35" i="3"/>
  <c r="AB35" i="3"/>
  <c r="M36" i="3"/>
  <c r="Y36" i="3" s="1"/>
  <c r="S36" i="3"/>
  <c r="U36" i="3"/>
  <c r="V36" i="3"/>
  <c r="W36" i="3"/>
  <c r="X36" i="3"/>
  <c r="Z36" i="3"/>
  <c r="M37" i="3"/>
  <c r="N37" i="3" s="1"/>
  <c r="AA37" i="3" s="1"/>
  <c r="AB37" i="3" s="1"/>
  <c r="S37" i="3"/>
  <c r="U37" i="3"/>
  <c r="V37" i="3"/>
  <c r="W37" i="3"/>
  <c r="X37" i="3"/>
  <c r="Z37" i="3"/>
  <c r="M38" i="3"/>
  <c r="Z38" i="3" s="1"/>
  <c r="N38" i="3"/>
  <c r="AA38" i="3" s="1"/>
  <c r="AB38" i="3" s="1"/>
  <c r="U38" i="3"/>
  <c r="V38" i="3"/>
  <c r="W38" i="3"/>
  <c r="X38" i="3"/>
  <c r="Y38" i="3"/>
  <c r="M39" i="3"/>
  <c r="U39" i="3"/>
  <c r="V39" i="3"/>
  <c r="W39" i="3"/>
  <c r="X39" i="3"/>
  <c r="M40" i="3"/>
  <c r="N40" i="3"/>
  <c r="AA40" i="3" s="1"/>
  <c r="AB40" i="3" s="1"/>
  <c r="U40" i="3"/>
  <c r="V40" i="3"/>
  <c r="W40" i="3"/>
  <c r="X40" i="3"/>
  <c r="Y40" i="3"/>
  <c r="Z40" i="3"/>
  <c r="M41" i="3"/>
  <c r="N41" i="3" s="1"/>
  <c r="AA41" i="3" s="1"/>
  <c r="AB41" i="3" s="1"/>
  <c r="U41" i="3"/>
  <c r="V41" i="3"/>
  <c r="W41" i="3"/>
  <c r="X41" i="3"/>
  <c r="Z41" i="3"/>
  <c r="M42" i="3"/>
  <c r="Y42" i="3" s="1"/>
  <c r="N42" i="3"/>
  <c r="S42" i="3"/>
  <c r="U42" i="3"/>
  <c r="V42" i="3"/>
  <c r="W42" i="3"/>
  <c r="X42" i="3"/>
  <c r="Z42" i="3"/>
  <c r="AA42" i="3"/>
  <c r="AB42" i="3"/>
  <c r="M43" i="3"/>
  <c r="N43" i="3" s="1"/>
  <c r="AA43" i="3" s="1"/>
  <c r="AB43" i="3" s="1"/>
  <c r="S43" i="3"/>
  <c r="U43" i="3"/>
  <c r="V43" i="3"/>
  <c r="W43" i="3"/>
  <c r="X43" i="3"/>
  <c r="M44" i="3"/>
  <c r="N44" i="3" s="1"/>
  <c r="AA44" i="3" s="1"/>
  <c r="AB44" i="3" s="1"/>
  <c r="U44" i="3"/>
  <c r="V44" i="3"/>
  <c r="W44" i="3"/>
  <c r="X44" i="3"/>
  <c r="Z44" i="3"/>
  <c r="E45" i="3"/>
  <c r="M45" i="3"/>
  <c r="Y45" i="3" s="1"/>
  <c r="N45" i="3"/>
  <c r="S45" i="3"/>
  <c r="U45" i="3"/>
  <c r="V45" i="3"/>
  <c r="W45" i="3"/>
  <c r="X45" i="3"/>
  <c r="Z45" i="3"/>
  <c r="AA45" i="3"/>
  <c r="AB45" i="3"/>
  <c r="E46" i="3"/>
  <c r="M46" i="3"/>
  <c r="N46" i="3" s="1"/>
  <c r="S46" i="3"/>
  <c r="U46" i="3"/>
  <c r="V46" i="3"/>
  <c r="W46" i="3"/>
  <c r="X46" i="3"/>
  <c r="Z46" i="3"/>
  <c r="E47" i="3"/>
  <c r="M47" i="3"/>
  <c r="Y47" i="3" s="1"/>
  <c r="N47" i="3"/>
  <c r="U47" i="3"/>
  <c r="V47" i="3"/>
  <c r="W47" i="3"/>
  <c r="X47" i="3"/>
  <c r="AA47" i="3"/>
  <c r="AB47" i="3"/>
  <c r="E48" i="3"/>
  <c r="M48" i="3"/>
  <c r="N48" i="3"/>
  <c r="S48" i="3"/>
  <c r="U48" i="3"/>
  <c r="V48" i="3"/>
  <c r="W48" i="3"/>
  <c r="X48" i="3"/>
  <c r="Y48" i="3"/>
  <c r="Z48" i="3"/>
  <c r="AA48" i="3"/>
  <c r="AB48" i="3" s="1"/>
  <c r="E49" i="3"/>
  <c r="M49" i="3"/>
  <c r="Y49" i="3" s="1"/>
  <c r="N49" i="3"/>
  <c r="S49" i="3"/>
  <c r="U49" i="3"/>
  <c r="V49" i="3"/>
  <c r="W49" i="3"/>
  <c r="X49" i="3"/>
  <c r="Z49" i="3"/>
  <c r="AA49" i="3"/>
  <c r="AB49" i="3"/>
  <c r="E50" i="3"/>
  <c r="M50" i="3"/>
  <c r="N50" i="3"/>
  <c r="S50" i="3"/>
  <c r="U50" i="3"/>
  <c r="V50" i="3"/>
  <c r="W50" i="3"/>
  <c r="X50" i="3"/>
  <c r="Y50" i="3"/>
  <c r="Z50" i="3"/>
  <c r="AA50" i="3"/>
  <c r="AB50" i="3" s="1"/>
  <c r="E51" i="3"/>
  <c r="M51" i="3"/>
  <c r="Y51" i="3" s="1"/>
  <c r="N51" i="3"/>
  <c r="S51" i="3"/>
  <c r="U51" i="3"/>
  <c r="V51" i="3"/>
  <c r="W51" i="3"/>
  <c r="X51" i="3"/>
  <c r="Z51" i="3"/>
  <c r="AA51" i="3"/>
  <c r="AB51" i="3"/>
  <c r="E52" i="3"/>
  <c r="M52" i="3"/>
  <c r="N52" i="3"/>
  <c r="S52" i="3"/>
  <c r="U52" i="3"/>
  <c r="V52" i="3"/>
  <c r="W52" i="3"/>
  <c r="X52" i="3"/>
  <c r="Y52" i="3"/>
  <c r="Z52" i="3"/>
  <c r="AA52" i="3"/>
  <c r="AB52" i="3" s="1"/>
  <c r="E53" i="3"/>
  <c r="M53" i="3"/>
  <c r="Y53" i="3" s="1"/>
  <c r="N53" i="3"/>
  <c r="S53" i="3"/>
  <c r="U53" i="3"/>
  <c r="V53" i="3"/>
  <c r="W53" i="3"/>
  <c r="X53" i="3"/>
  <c r="Z53" i="3"/>
  <c r="AA53" i="3"/>
  <c r="AB53" i="3"/>
  <c r="E54" i="3"/>
  <c r="M54" i="3"/>
  <c r="N54" i="3"/>
  <c r="S54" i="3"/>
  <c r="U54" i="3"/>
  <c r="V54" i="3"/>
  <c r="W54" i="3"/>
  <c r="X54" i="3"/>
  <c r="Y54" i="3"/>
  <c r="Z54" i="3"/>
  <c r="AA54" i="3"/>
  <c r="AB54" i="3" s="1"/>
  <c r="E55" i="3"/>
  <c r="M55" i="3"/>
  <c r="Y55" i="3" s="1"/>
  <c r="N55" i="3"/>
  <c r="S55" i="3"/>
  <c r="U55" i="3"/>
  <c r="V55" i="3"/>
  <c r="W55" i="3"/>
  <c r="X55" i="3"/>
  <c r="Z55" i="3"/>
  <c r="AA55" i="3"/>
  <c r="AB55" i="3"/>
  <c r="E56" i="3"/>
  <c r="M56" i="3"/>
  <c r="N56" i="3"/>
  <c r="S56" i="3"/>
  <c r="U56" i="3"/>
  <c r="V56" i="3"/>
  <c r="W56" i="3"/>
  <c r="X56" i="3"/>
  <c r="Y56" i="3"/>
  <c r="Z56" i="3"/>
  <c r="AA56" i="3"/>
  <c r="AB56" i="3" s="1"/>
  <c r="E57" i="3"/>
  <c r="M57" i="3"/>
  <c r="Y57" i="3" s="1"/>
  <c r="N57" i="3"/>
  <c r="S57" i="3"/>
  <c r="U57" i="3"/>
  <c r="V57" i="3"/>
  <c r="W57" i="3"/>
  <c r="X57" i="3"/>
  <c r="Z57" i="3"/>
  <c r="AA57" i="3"/>
  <c r="AB57" i="3"/>
  <c r="E58" i="3"/>
  <c r="M58" i="3"/>
  <c r="N58" i="3"/>
  <c r="S58" i="3"/>
  <c r="U58" i="3"/>
  <c r="V58" i="3"/>
  <c r="W58" i="3"/>
  <c r="X58" i="3"/>
  <c r="Y58" i="3"/>
  <c r="Z58" i="3"/>
  <c r="AA58" i="3"/>
  <c r="AB58" i="3" s="1"/>
  <c r="E59" i="3"/>
  <c r="M59" i="3"/>
  <c r="Y59" i="3" s="1"/>
  <c r="N59" i="3"/>
  <c r="S59" i="3"/>
  <c r="U59" i="3"/>
  <c r="V59" i="3"/>
  <c r="W59" i="3"/>
  <c r="X59" i="3"/>
  <c r="Z59" i="3"/>
  <c r="AA59" i="3"/>
  <c r="AB59" i="3"/>
  <c r="E60" i="3"/>
  <c r="M60" i="3"/>
  <c r="N60" i="3"/>
  <c r="S60" i="3"/>
  <c r="U60" i="3"/>
  <c r="V60" i="3"/>
  <c r="W60" i="3"/>
  <c r="X60" i="3"/>
  <c r="Y60" i="3"/>
  <c r="Z60" i="3"/>
  <c r="AA60" i="3"/>
  <c r="AB60" i="3" s="1"/>
  <c r="E61" i="3"/>
  <c r="M61" i="3"/>
  <c r="Y61" i="3" s="1"/>
  <c r="N61" i="3"/>
  <c r="S61" i="3"/>
  <c r="U61" i="3"/>
  <c r="V61" i="3"/>
  <c r="W61" i="3"/>
  <c r="X61" i="3"/>
  <c r="Z61" i="3"/>
  <c r="AA61" i="3"/>
  <c r="AB61" i="3"/>
  <c r="E62" i="3"/>
  <c r="M62" i="3"/>
  <c r="N62" i="3"/>
  <c r="U62" i="3"/>
  <c r="V62" i="3"/>
  <c r="W62" i="3"/>
  <c r="X62" i="3"/>
  <c r="Y62" i="3"/>
  <c r="Z62" i="3"/>
  <c r="AA62" i="3"/>
  <c r="AB62" i="3"/>
  <c r="E63" i="3"/>
  <c r="M63" i="3"/>
  <c r="N63" i="3"/>
  <c r="S63" i="3"/>
  <c r="U63" i="3"/>
  <c r="V63" i="3"/>
  <c r="W63" i="3"/>
  <c r="X63" i="3"/>
  <c r="Y63" i="3"/>
  <c r="Z63" i="3"/>
  <c r="AA63" i="3"/>
  <c r="AB63" i="3"/>
  <c r="E64" i="3"/>
  <c r="M64" i="3"/>
  <c r="U64" i="3"/>
  <c r="V64" i="3"/>
  <c r="W64" i="3"/>
  <c r="X64" i="3"/>
  <c r="Z64" i="3"/>
  <c r="E65" i="3"/>
  <c r="M65" i="3"/>
  <c r="N65" i="3" s="1"/>
  <c r="U65" i="3"/>
  <c r="V65" i="3"/>
  <c r="W65" i="3"/>
  <c r="X65" i="3"/>
  <c r="AA65" i="3"/>
  <c r="AB65" i="3" s="1"/>
  <c r="E66" i="3"/>
  <c r="M66" i="3"/>
  <c r="Y66" i="3" s="1"/>
  <c r="N66" i="3"/>
  <c r="U66" i="3"/>
  <c r="V66" i="3"/>
  <c r="W66" i="3"/>
  <c r="X66" i="3"/>
  <c r="AA66" i="3"/>
  <c r="AB66" i="3"/>
  <c r="E67" i="3"/>
  <c r="M67" i="3"/>
  <c r="S67" i="3"/>
  <c r="U67" i="3"/>
  <c r="V67" i="3"/>
  <c r="W67" i="3"/>
  <c r="X67" i="3"/>
  <c r="E68" i="3"/>
  <c r="M68" i="3"/>
  <c r="N68" i="3"/>
  <c r="U68" i="3"/>
  <c r="V68" i="3"/>
  <c r="W68" i="3"/>
  <c r="X68" i="3"/>
  <c r="Y68" i="3"/>
  <c r="Z68" i="3"/>
  <c r="AA68" i="3"/>
  <c r="AB68" i="3"/>
  <c r="E69" i="3"/>
  <c r="M69" i="3"/>
  <c r="N69" i="3" s="1"/>
  <c r="U69" i="3"/>
  <c r="V69" i="3"/>
  <c r="W69" i="3"/>
  <c r="X69" i="3"/>
  <c r="E70" i="3"/>
  <c r="M70" i="3"/>
  <c r="N70" i="3" s="1"/>
  <c r="U70" i="3"/>
  <c r="V70" i="3"/>
  <c r="W70" i="3"/>
  <c r="X70" i="3"/>
  <c r="Y70" i="3"/>
  <c r="AA70" i="3"/>
  <c r="AB70" i="3" s="1"/>
  <c r="E71" i="3"/>
  <c r="M71" i="3"/>
  <c r="Y71" i="3" s="1"/>
  <c r="N71" i="3"/>
  <c r="U71" i="3"/>
  <c r="V71" i="3"/>
  <c r="W71" i="3"/>
  <c r="X71" i="3"/>
  <c r="AA71" i="3"/>
  <c r="AB71" i="3"/>
  <c r="E72" i="3"/>
  <c r="M72" i="3"/>
  <c r="S72" i="3"/>
  <c r="U72" i="3"/>
  <c r="V72" i="3"/>
  <c r="W72" i="3"/>
  <c r="X72" i="3"/>
  <c r="Y72" i="3"/>
  <c r="Z72" i="3"/>
  <c r="E73" i="3"/>
  <c r="M73" i="3"/>
  <c r="N73" i="3"/>
  <c r="U73" i="3"/>
  <c r="V73" i="3"/>
  <c r="W73" i="3"/>
  <c r="X73" i="3"/>
  <c r="Y73" i="3"/>
  <c r="Z73" i="3"/>
  <c r="AA73" i="3"/>
  <c r="AB73" i="3"/>
  <c r="M5" i="4"/>
  <c r="Y5" i="4" s="1"/>
  <c r="N5" i="4"/>
  <c r="AA5" i="4" s="1"/>
  <c r="AB5" i="4" s="1"/>
  <c r="U5" i="4"/>
  <c r="V5" i="4"/>
  <c r="W5" i="4"/>
  <c r="X5" i="4"/>
  <c r="M6" i="4"/>
  <c r="U6" i="4"/>
  <c r="V6" i="4"/>
  <c r="W6" i="4"/>
  <c r="X6" i="4"/>
  <c r="Z6" i="4"/>
  <c r="M7" i="4"/>
  <c r="N7" i="4" s="1"/>
  <c r="AA7" i="4" s="1"/>
  <c r="AB7" i="4" s="1"/>
  <c r="U7" i="4"/>
  <c r="V7" i="4"/>
  <c r="W7" i="4"/>
  <c r="X7" i="4"/>
  <c r="Y7" i="4"/>
  <c r="M8" i="4"/>
  <c r="N8" i="4"/>
  <c r="AA8" i="4" s="1"/>
  <c r="AB8" i="4" s="1"/>
  <c r="U8" i="4"/>
  <c r="V8" i="4"/>
  <c r="W8" i="4"/>
  <c r="X8" i="4"/>
  <c r="Y8" i="4"/>
  <c r="Z8" i="4"/>
  <c r="M9" i="4"/>
  <c r="Y9" i="4" s="1"/>
  <c r="N9" i="4"/>
  <c r="AA9" i="4" s="1"/>
  <c r="U9" i="4"/>
  <c r="V9" i="4"/>
  <c r="W9" i="4"/>
  <c r="X9" i="4"/>
  <c r="AB9" i="4"/>
  <c r="M10" i="4"/>
  <c r="Z10" i="4" s="1"/>
  <c r="U10" i="4"/>
  <c r="V10" i="4"/>
  <c r="W10" i="4"/>
  <c r="X10" i="4"/>
  <c r="M11" i="4"/>
  <c r="N11" i="4" s="1"/>
  <c r="AA11" i="4" s="1"/>
  <c r="AB11" i="4" s="1"/>
  <c r="U11" i="4"/>
  <c r="V11" i="4"/>
  <c r="W11" i="4"/>
  <c r="X11" i="4"/>
  <c r="Y11" i="4"/>
  <c r="M12" i="4"/>
  <c r="N12" i="4"/>
  <c r="AA12" i="4" s="1"/>
  <c r="AB12" i="4" s="1"/>
  <c r="U12" i="4"/>
  <c r="V12" i="4"/>
  <c r="W12" i="4"/>
  <c r="X12" i="4"/>
  <c r="Y12" i="4"/>
  <c r="Z12" i="4"/>
  <c r="M13" i="4"/>
  <c r="Y13" i="4" s="1"/>
  <c r="N13" i="4"/>
  <c r="AA13" i="4" s="1"/>
  <c r="AB13" i="4" s="1"/>
  <c r="U13" i="4"/>
  <c r="V13" i="4"/>
  <c r="W13" i="4"/>
  <c r="X13" i="4"/>
  <c r="M14" i="4"/>
  <c r="U14" i="4"/>
  <c r="V14" i="4"/>
  <c r="W14" i="4"/>
  <c r="X14" i="4"/>
  <c r="Z14" i="4"/>
  <c r="M15" i="4"/>
  <c r="N15" i="4" s="1"/>
  <c r="AA15" i="4" s="1"/>
  <c r="AB15" i="4" s="1"/>
  <c r="U15" i="4"/>
  <c r="V15" i="4"/>
  <c r="W15" i="4"/>
  <c r="X15" i="4"/>
  <c r="Y15" i="4"/>
  <c r="M16" i="4"/>
  <c r="N16" i="4"/>
  <c r="AA16" i="4" s="1"/>
  <c r="AB16" i="4" s="1"/>
  <c r="U16" i="4"/>
  <c r="V16" i="4"/>
  <c r="W16" i="4"/>
  <c r="X16" i="4"/>
  <c r="Y16" i="4"/>
  <c r="Z16" i="4"/>
  <c r="M17" i="4"/>
  <c r="Y17" i="4" s="1"/>
  <c r="N17" i="4"/>
  <c r="AA17" i="4" s="1"/>
  <c r="U17" i="4"/>
  <c r="V17" i="4"/>
  <c r="W17" i="4"/>
  <c r="X17" i="4"/>
  <c r="AB17" i="4"/>
  <c r="M18" i="4"/>
  <c r="U18" i="4"/>
  <c r="V18" i="4"/>
  <c r="W18" i="4"/>
  <c r="X18" i="4"/>
  <c r="M19" i="4"/>
  <c r="N19" i="4" s="1"/>
  <c r="AA19" i="4" s="1"/>
  <c r="AB19" i="4" s="1"/>
  <c r="U19" i="4"/>
  <c r="V19" i="4"/>
  <c r="W19" i="4"/>
  <c r="X19" i="4"/>
  <c r="Y19" i="4"/>
  <c r="M20" i="4"/>
  <c r="N20" i="4"/>
  <c r="AA20" i="4" s="1"/>
  <c r="AB20" i="4" s="1"/>
  <c r="U20" i="4"/>
  <c r="V20" i="4"/>
  <c r="W20" i="4"/>
  <c r="X20" i="4"/>
  <c r="Y20" i="4"/>
  <c r="Z20" i="4"/>
  <c r="M21" i="4"/>
  <c r="Y21" i="4" s="1"/>
  <c r="N21" i="4"/>
  <c r="AA21" i="4" s="1"/>
  <c r="U21" i="4"/>
  <c r="V21" i="4"/>
  <c r="W21" i="4"/>
  <c r="X21" i="4"/>
  <c r="Z21" i="4"/>
  <c r="AB21" i="4"/>
  <c r="M22" i="4"/>
  <c r="U22" i="4"/>
  <c r="V22" i="4"/>
  <c r="W22" i="4"/>
  <c r="X22" i="4"/>
  <c r="M23" i="4"/>
  <c r="N23" i="4" s="1"/>
  <c r="AA23" i="4" s="1"/>
  <c r="AB23" i="4" s="1"/>
  <c r="U23" i="4"/>
  <c r="V23" i="4"/>
  <c r="W23" i="4"/>
  <c r="X23" i="4"/>
  <c r="Y23" i="4"/>
  <c r="M24" i="4"/>
  <c r="N24" i="4"/>
  <c r="AA24" i="4" s="1"/>
  <c r="AB24" i="4" s="1"/>
  <c r="U24" i="4"/>
  <c r="V24" i="4"/>
  <c r="W24" i="4"/>
  <c r="X24" i="4"/>
  <c r="Y24" i="4"/>
  <c r="Z24" i="4"/>
  <c r="M25" i="4"/>
  <c r="Y25" i="4" s="1"/>
  <c r="N25" i="4"/>
  <c r="AA25" i="4" s="1"/>
  <c r="U25" i="4"/>
  <c r="V25" i="4"/>
  <c r="W25" i="4"/>
  <c r="X25" i="4"/>
  <c r="Z25" i="4"/>
  <c r="AB25" i="4"/>
  <c r="M26" i="4"/>
  <c r="U26" i="4"/>
  <c r="V26" i="4"/>
  <c r="W26" i="4"/>
  <c r="X26" i="4"/>
  <c r="Z26" i="4"/>
  <c r="M27" i="4"/>
  <c r="N27" i="4" s="1"/>
  <c r="AA27" i="4" s="1"/>
  <c r="AB27" i="4" s="1"/>
  <c r="U27" i="4"/>
  <c r="V27" i="4"/>
  <c r="W27" i="4"/>
  <c r="X27" i="4"/>
  <c r="Y27" i="4"/>
  <c r="M28" i="4"/>
  <c r="N28" i="4"/>
  <c r="AA28" i="4" s="1"/>
  <c r="AB28" i="4" s="1"/>
  <c r="U28" i="4"/>
  <c r="V28" i="4"/>
  <c r="W28" i="4"/>
  <c r="X28" i="4"/>
  <c r="Y28" i="4"/>
  <c r="Z28" i="4"/>
  <c r="M29" i="4"/>
  <c r="Y29" i="4" s="1"/>
  <c r="N29" i="4"/>
  <c r="AA29" i="4" s="1"/>
  <c r="AB29" i="4" s="1"/>
  <c r="U29" i="4"/>
  <c r="V29" i="4"/>
  <c r="W29" i="4"/>
  <c r="X29" i="4"/>
  <c r="Z29" i="4"/>
  <c r="M30" i="4"/>
  <c r="U30" i="4"/>
  <c r="V30" i="4"/>
  <c r="W30" i="4"/>
  <c r="X30" i="4"/>
  <c r="Z30" i="4"/>
  <c r="M31" i="4"/>
  <c r="N31" i="4" s="1"/>
  <c r="AA31" i="4" s="1"/>
  <c r="AB31" i="4" s="1"/>
  <c r="U31" i="4"/>
  <c r="V31" i="4"/>
  <c r="W31" i="4"/>
  <c r="X31" i="4"/>
  <c r="Y31" i="4"/>
  <c r="M32" i="4"/>
  <c r="N32" i="4"/>
  <c r="AA32" i="4" s="1"/>
  <c r="AB32" i="4" s="1"/>
  <c r="U32" i="4"/>
  <c r="V32" i="4"/>
  <c r="W32" i="4"/>
  <c r="X32" i="4"/>
  <c r="Y32" i="4"/>
  <c r="Z32" i="4"/>
  <c r="M33" i="4"/>
  <c r="Y33" i="4" s="1"/>
  <c r="N33" i="4"/>
  <c r="AA33" i="4" s="1"/>
  <c r="U33" i="4"/>
  <c r="V33" i="4"/>
  <c r="W33" i="4"/>
  <c r="X33" i="4"/>
  <c r="Z33" i="4"/>
  <c r="AB33" i="4"/>
  <c r="M34" i="4"/>
  <c r="U34" i="4"/>
  <c r="V34" i="4"/>
  <c r="W34" i="4"/>
  <c r="X34" i="4"/>
  <c r="Z34" i="4"/>
  <c r="M35" i="4"/>
  <c r="N35" i="4" s="1"/>
  <c r="AA35" i="4" s="1"/>
  <c r="AB35" i="4" s="1"/>
  <c r="U35" i="4"/>
  <c r="V35" i="4"/>
  <c r="W35" i="4"/>
  <c r="X35" i="4"/>
  <c r="Y35" i="4"/>
  <c r="M36" i="4"/>
  <c r="N36" i="4"/>
  <c r="AA36" i="4" s="1"/>
  <c r="AB36" i="4" s="1"/>
  <c r="U36" i="4"/>
  <c r="V36" i="4"/>
  <c r="W36" i="4"/>
  <c r="X36" i="4"/>
  <c r="Y36" i="4"/>
  <c r="Z36" i="4"/>
  <c r="M37" i="4"/>
  <c r="Y37" i="4" s="1"/>
  <c r="N37" i="4"/>
  <c r="AA37" i="4" s="1"/>
  <c r="U37" i="4"/>
  <c r="V37" i="4"/>
  <c r="W37" i="4"/>
  <c r="X37" i="4"/>
  <c r="Z37" i="4"/>
  <c r="AB37" i="4"/>
  <c r="M38" i="4"/>
  <c r="U38" i="4"/>
  <c r="V38" i="4"/>
  <c r="W38" i="4"/>
  <c r="X38" i="4"/>
  <c r="M39" i="4"/>
  <c r="N39" i="4" s="1"/>
  <c r="AA39" i="4" s="1"/>
  <c r="AB39" i="4" s="1"/>
  <c r="U39" i="4"/>
  <c r="V39" i="4"/>
  <c r="W39" i="4"/>
  <c r="X39" i="4"/>
  <c r="Y39" i="4"/>
  <c r="M40" i="4"/>
  <c r="N40" i="4"/>
  <c r="AA40" i="4" s="1"/>
  <c r="AB40" i="4" s="1"/>
  <c r="U40" i="4"/>
  <c r="V40" i="4"/>
  <c r="W40" i="4"/>
  <c r="X40" i="4"/>
  <c r="Y40" i="4"/>
  <c r="Z40" i="4"/>
  <c r="M41" i="4"/>
  <c r="Y41" i="4" s="1"/>
  <c r="N41" i="4"/>
  <c r="AA41" i="4" s="1"/>
  <c r="AB41" i="4" s="1"/>
  <c r="U41" i="4"/>
  <c r="V41" i="4"/>
  <c r="W41" i="4"/>
  <c r="X41" i="4"/>
  <c r="Z41" i="4"/>
  <c r="M42" i="4"/>
  <c r="U42" i="4"/>
  <c r="V42" i="4"/>
  <c r="W42" i="4"/>
  <c r="X42" i="4"/>
  <c r="M43" i="4"/>
  <c r="N43" i="4" s="1"/>
  <c r="AA43" i="4" s="1"/>
  <c r="AB43" i="4" s="1"/>
  <c r="U43" i="4"/>
  <c r="V43" i="4"/>
  <c r="W43" i="4"/>
  <c r="X43" i="4"/>
  <c r="Y43" i="4"/>
  <c r="M44" i="4"/>
  <c r="N44" i="4"/>
  <c r="AA44" i="4" s="1"/>
  <c r="AB44" i="4" s="1"/>
  <c r="U44" i="4"/>
  <c r="V44" i="4"/>
  <c r="W44" i="4"/>
  <c r="X44" i="4"/>
  <c r="Y44" i="4"/>
  <c r="Z44" i="4"/>
  <c r="M45" i="4"/>
  <c r="Y45" i="4" s="1"/>
  <c r="N45" i="4"/>
  <c r="AA45" i="4" s="1"/>
  <c r="AB45" i="4" s="1"/>
  <c r="U45" i="4"/>
  <c r="V45" i="4"/>
  <c r="W45" i="4"/>
  <c r="X45" i="4"/>
  <c r="Z45" i="4"/>
  <c r="M46" i="4"/>
  <c r="U46" i="4"/>
  <c r="V46" i="4"/>
  <c r="W46" i="4"/>
  <c r="X46" i="4"/>
  <c r="Z46" i="4"/>
  <c r="M47" i="4"/>
  <c r="N47" i="4" s="1"/>
  <c r="AA47" i="4" s="1"/>
  <c r="AB47" i="4" s="1"/>
  <c r="U47" i="4"/>
  <c r="V47" i="4"/>
  <c r="W47" i="4"/>
  <c r="X47" i="4"/>
  <c r="Y47" i="4"/>
  <c r="M48" i="4"/>
  <c r="N48" i="4"/>
  <c r="AA48" i="4" s="1"/>
  <c r="AB48" i="4" s="1"/>
  <c r="U48" i="4"/>
  <c r="V48" i="4"/>
  <c r="W48" i="4"/>
  <c r="X48" i="4"/>
  <c r="Y48" i="4"/>
  <c r="Z48" i="4"/>
  <c r="M49" i="4"/>
  <c r="Y49" i="4" s="1"/>
  <c r="N49" i="4"/>
  <c r="AA49" i="4" s="1"/>
  <c r="AB49" i="4" s="1"/>
  <c r="U49" i="4"/>
  <c r="V49" i="4"/>
  <c r="W49" i="4"/>
  <c r="X49" i="4"/>
  <c r="Z49" i="4"/>
  <c r="M50" i="4"/>
  <c r="U50" i="4"/>
  <c r="V50" i="4"/>
  <c r="W50" i="4"/>
  <c r="X50" i="4"/>
  <c r="M51" i="4"/>
  <c r="N51" i="4" s="1"/>
  <c r="AA51" i="4" s="1"/>
  <c r="AB51" i="4" s="1"/>
  <c r="U51" i="4"/>
  <c r="V51" i="4"/>
  <c r="W51" i="4"/>
  <c r="X51" i="4"/>
  <c r="Y51" i="4"/>
  <c r="M52" i="4"/>
  <c r="N52" i="4"/>
  <c r="AA52" i="4" s="1"/>
  <c r="AB52" i="4" s="1"/>
  <c r="U52" i="4"/>
  <c r="V52" i="4"/>
  <c r="W52" i="4"/>
  <c r="X52" i="4"/>
  <c r="Y52" i="4"/>
  <c r="Z52" i="4"/>
  <c r="M53" i="4"/>
  <c r="Y53" i="4" s="1"/>
  <c r="N53" i="4"/>
  <c r="AA53" i="4" s="1"/>
  <c r="U53" i="4"/>
  <c r="V53" i="4"/>
  <c r="W53" i="4"/>
  <c r="X53" i="4"/>
  <c r="Z53" i="4"/>
  <c r="AB53" i="4"/>
  <c r="M54" i="4"/>
  <c r="U54" i="4"/>
  <c r="V54" i="4"/>
  <c r="W54" i="4"/>
  <c r="X54" i="4"/>
  <c r="M55" i="4"/>
  <c r="Z55" i="4" s="1"/>
  <c r="N55" i="4"/>
  <c r="AA55" i="4" s="1"/>
  <c r="AB55" i="4" s="1"/>
  <c r="U55" i="4"/>
  <c r="V55" i="4"/>
  <c r="W55" i="4"/>
  <c r="X55" i="4"/>
  <c r="Y55" i="4"/>
  <c r="M56" i="4"/>
  <c r="N56" i="4"/>
  <c r="AA56" i="4" s="1"/>
  <c r="AB56" i="4" s="1"/>
  <c r="U56" i="4"/>
  <c r="V56" i="4"/>
  <c r="W56" i="4"/>
  <c r="X56" i="4"/>
  <c r="Y56" i="4"/>
  <c r="Z56" i="4"/>
  <c r="M57" i="4"/>
  <c r="Y57" i="4" s="1"/>
  <c r="N57" i="4"/>
  <c r="AA57" i="4" s="1"/>
  <c r="AB57" i="4" s="1"/>
  <c r="U57" i="4"/>
  <c r="V57" i="4"/>
  <c r="W57" i="4"/>
  <c r="X57" i="4"/>
  <c r="Z57" i="4"/>
  <c r="M58" i="4"/>
  <c r="U58" i="4"/>
  <c r="V58" i="4"/>
  <c r="W58" i="4"/>
  <c r="X58" i="4"/>
  <c r="Z58" i="4"/>
  <c r="M59" i="4"/>
  <c r="Z59" i="4" s="1"/>
  <c r="N59" i="4"/>
  <c r="AA59" i="4" s="1"/>
  <c r="AB59" i="4" s="1"/>
  <c r="U59" i="4"/>
  <c r="V59" i="4"/>
  <c r="W59" i="4"/>
  <c r="X59" i="4"/>
  <c r="Y59" i="4"/>
  <c r="M60" i="4"/>
  <c r="N60" i="4"/>
  <c r="AA60" i="4" s="1"/>
  <c r="AB60" i="4" s="1"/>
  <c r="U60" i="4"/>
  <c r="V60" i="4"/>
  <c r="W60" i="4"/>
  <c r="X60" i="4"/>
  <c r="Y60" i="4"/>
  <c r="Z60" i="4"/>
  <c r="M61" i="4"/>
  <c r="Y61" i="4" s="1"/>
  <c r="N61" i="4"/>
  <c r="AA61" i="4" s="1"/>
  <c r="U61" i="4"/>
  <c r="V61" i="4"/>
  <c r="W61" i="4"/>
  <c r="X61" i="4"/>
  <c r="Z61" i="4"/>
  <c r="AB61" i="4"/>
  <c r="M62" i="4"/>
  <c r="U62" i="4"/>
  <c r="V62" i="4"/>
  <c r="W62" i="4"/>
  <c r="X62" i="4"/>
  <c r="M63" i="4"/>
  <c r="Z63" i="4" s="1"/>
  <c r="N63" i="4"/>
  <c r="AA63" i="4" s="1"/>
  <c r="AB63" i="4" s="1"/>
  <c r="U63" i="4"/>
  <c r="V63" i="4"/>
  <c r="W63" i="4"/>
  <c r="X63" i="4"/>
  <c r="Y63" i="4"/>
  <c r="M64" i="4"/>
  <c r="N64" i="4"/>
  <c r="AA64" i="4" s="1"/>
  <c r="AB64" i="4" s="1"/>
  <c r="U64" i="4"/>
  <c r="V64" i="4"/>
  <c r="W64" i="4"/>
  <c r="X64" i="4"/>
  <c r="Y64" i="4"/>
  <c r="Z64" i="4"/>
  <c r="M65" i="4"/>
  <c r="Y65" i="4" s="1"/>
  <c r="N65" i="4"/>
  <c r="AA65" i="4" s="1"/>
  <c r="AB65" i="4" s="1"/>
  <c r="U65" i="4"/>
  <c r="V65" i="4"/>
  <c r="W65" i="4"/>
  <c r="X65" i="4"/>
  <c r="Z65" i="4"/>
  <c r="M66" i="4"/>
  <c r="U66" i="4"/>
  <c r="V66" i="4"/>
  <c r="W66" i="4"/>
  <c r="X66" i="4"/>
  <c r="Z66" i="4"/>
  <c r="M67" i="4"/>
  <c r="Z67" i="4" s="1"/>
  <c r="N67" i="4"/>
  <c r="AA67" i="4" s="1"/>
  <c r="AB67" i="4" s="1"/>
  <c r="U67" i="4"/>
  <c r="V67" i="4"/>
  <c r="W67" i="4"/>
  <c r="X67" i="4"/>
  <c r="Y67" i="4"/>
  <c r="M68" i="4"/>
  <c r="N68" i="4"/>
  <c r="AA68" i="4" s="1"/>
  <c r="AB68" i="4" s="1"/>
  <c r="U68" i="4"/>
  <c r="V68" i="4"/>
  <c r="W68" i="4"/>
  <c r="X68" i="4"/>
  <c r="Y68" i="4"/>
  <c r="Z68" i="4"/>
  <c r="M69" i="4"/>
  <c r="Y69" i="4" s="1"/>
  <c r="N69" i="4"/>
  <c r="AA69" i="4" s="1"/>
  <c r="U69" i="4"/>
  <c r="V69" i="4"/>
  <c r="W69" i="4"/>
  <c r="X69" i="4"/>
  <c r="Z69" i="4"/>
  <c r="AB69" i="4"/>
  <c r="M70" i="4"/>
  <c r="U70" i="4"/>
  <c r="V70" i="4"/>
  <c r="W70" i="4"/>
  <c r="X70" i="4"/>
  <c r="Z70" i="4"/>
  <c r="M71" i="4"/>
  <c r="Z71" i="4" s="1"/>
  <c r="N71" i="4"/>
  <c r="AA71" i="4" s="1"/>
  <c r="AB71" i="4" s="1"/>
  <c r="U71" i="4"/>
  <c r="V71" i="4"/>
  <c r="W71" i="4"/>
  <c r="X71" i="4"/>
  <c r="Y71" i="4"/>
  <c r="M72" i="4"/>
  <c r="N72" i="4"/>
  <c r="AA72" i="4" s="1"/>
  <c r="AB72" i="4" s="1"/>
  <c r="U72" i="4"/>
  <c r="V72" i="4"/>
  <c r="W72" i="4"/>
  <c r="X72" i="4"/>
  <c r="Y72" i="4"/>
  <c r="Z72" i="4"/>
  <c r="M73" i="4"/>
  <c r="Y73" i="4" s="1"/>
  <c r="N73" i="4"/>
  <c r="AA73" i="4" s="1"/>
  <c r="AB73" i="4" s="1"/>
  <c r="U73" i="4"/>
  <c r="V73" i="4"/>
  <c r="W73" i="4"/>
  <c r="X73" i="4"/>
  <c r="Z73" i="4"/>
  <c r="M74" i="4"/>
  <c r="U74" i="4"/>
  <c r="V74" i="4"/>
  <c r="W74" i="4"/>
  <c r="X74" i="4"/>
  <c r="Z74" i="4"/>
  <c r="E75" i="4"/>
  <c r="M75" i="4"/>
  <c r="Y75" i="4" s="1"/>
  <c r="S75" i="4"/>
  <c r="U75" i="4"/>
  <c r="V75" i="4"/>
  <c r="W75" i="4"/>
  <c r="X75" i="4"/>
  <c r="Z75" i="4"/>
  <c r="E76" i="4"/>
  <c r="M76" i="4"/>
  <c r="Y76" i="4" s="1"/>
  <c r="N76" i="4"/>
  <c r="S76" i="4"/>
  <c r="U76" i="4"/>
  <c r="V76" i="4"/>
  <c r="W76" i="4"/>
  <c r="X76" i="4"/>
  <c r="AA76" i="4"/>
  <c r="AB76" i="4" s="1"/>
  <c r="E77" i="4"/>
  <c r="M77" i="4"/>
  <c r="Y77" i="4" s="1"/>
  <c r="S77" i="4"/>
  <c r="U77" i="4"/>
  <c r="V77" i="4"/>
  <c r="W77" i="4"/>
  <c r="X77" i="4"/>
  <c r="Z77" i="4"/>
  <c r="E78" i="4"/>
  <c r="M78" i="4"/>
  <c r="Y78" i="4" s="1"/>
  <c r="N78" i="4"/>
  <c r="S78" i="4"/>
  <c r="U78" i="4"/>
  <c r="V78" i="4"/>
  <c r="W78" i="4"/>
  <c r="X78" i="4"/>
  <c r="Z78" i="4"/>
  <c r="AA78" i="4"/>
  <c r="AB78" i="4" s="1"/>
  <c r="E79" i="4"/>
  <c r="M79" i="4"/>
  <c r="Y79" i="4" s="1"/>
  <c r="S79" i="4"/>
  <c r="U79" i="4"/>
  <c r="V79" i="4"/>
  <c r="W79" i="4"/>
  <c r="X79" i="4"/>
  <c r="Z79" i="4"/>
  <c r="E80" i="4"/>
  <c r="M80" i="4"/>
  <c r="Y80" i="4" s="1"/>
  <c r="N80" i="4"/>
  <c r="S80" i="4"/>
  <c r="U80" i="4"/>
  <c r="V80" i="4"/>
  <c r="W80" i="4"/>
  <c r="X80" i="4"/>
  <c r="Z80" i="4"/>
  <c r="AA80" i="4"/>
  <c r="AB80" i="4" s="1"/>
  <c r="E81" i="4"/>
  <c r="M81" i="4"/>
  <c r="Y81" i="4" s="1"/>
  <c r="S81" i="4"/>
  <c r="U81" i="4"/>
  <c r="V81" i="4"/>
  <c r="W81" i="4"/>
  <c r="X81" i="4"/>
  <c r="Z81" i="4"/>
  <c r="E82" i="4"/>
  <c r="M82" i="4"/>
  <c r="Y82" i="4" s="1"/>
  <c r="S82" i="4"/>
  <c r="U82" i="4"/>
  <c r="V82" i="4"/>
  <c r="W82" i="4"/>
  <c r="X82" i="4"/>
  <c r="Z82" i="4"/>
  <c r="AA82" i="4"/>
  <c r="AB82" i="4" s="1"/>
  <c r="E83" i="4"/>
  <c r="M83" i="4"/>
  <c r="Y83" i="4" s="1"/>
  <c r="S83" i="4"/>
  <c r="U83" i="4"/>
  <c r="V83" i="4"/>
  <c r="W83" i="4"/>
  <c r="X83" i="4"/>
  <c r="Z83" i="4"/>
  <c r="E84" i="4"/>
  <c r="M84" i="4"/>
  <c r="Y84" i="4" s="1"/>
  <c r="N84" i="4"/>
  <c r="S84" i="4"/>
  <c r="U84" i="4"/>
  <c r="V84" i="4"/>
  <c r="W84" i="4"/>
  <c r="X84" i="4"/>
  <c r="AA84" i="4"/>
  <c r="AB84" i="4" s="1"/>
  <c r="E85" i="4"/>
  <c r="M85" i="4"/>
  <c r="Y85" i="4" s="1"/>
  <c r="S85" i="4"/>
  <c r="U85" i="4"/>
  <c r="V85" i="4"/>
  <c r="W85" i="4"/>
  <c r="X85" i="4"/>
  <c r="Z85" i="4"/>
  <c r="E86" i="4"/>
  <c r="M86" i="4"/>
  <c r="Y86" i="4" s="1"/>
  <c r="N86" i="4"/>
  <c r="S86" i="4"/>
  <c r="U86" i="4"/>
  <c r="V86" i="4"/>
  <c r="W86" i="4"/>
  <c r="X86" i="4"/>
  <c r="Z86" i="4"/>
  <c r="AA86" i="4"/>
  <c r="AB86" i="4" s="1"/>
  <c r="E87" i="4"/>
  <c r="M87" i="4"/>
  <c r="Y87" i="4" s="1"/>
  <c r="S87" i="4"/>
  <c r="U87" i="4"/>
  <c r="V87" i="4"/>
  <c r="W87" i="4"/>
  <c r="X87" i="4"/>
  <c r="Z87" i="4"/>
  <c r="E88" i="4"/>
  <c r="M88" i="4"/>
  <c r="Y88" i="4" s="1"/>
  <c r="N88" i="4"/>
  <c r="S88" i="4"/>
  <c r="U88" i="4"/>
  <c r="V88" i="4"/>
  <c r="W88" i="4"/>
  <c r="X88" i="4"/>
  <c r="Z88" i="4"/>
  <c r="AA88" i="4"/>
  <c r="AB88" i="4" s="1"/>
  <c r="E89" i="4"/>
  <c r="M89" i="4"/>
  <c r="Y89" i="4" s="1"/>
  <c r="S89" i="4"/>
  <c r="U89" i="4"/>
  <c r="V89" i="4"/>
  <c r="W89" i="4"/>
  <c r="X89" i="4"/>
  <c r="Z89" i="4"/>
  <c r="E90" i="4"/>
  <c r="M90" i="4"/>
  <c r="Y90" i="4" s="1"/>
  <c r="S90" i="4"/>
  <c r="U90" i="4"/>
  <c r="V90" i="4"/>
  <c r="W90" i="4"/>
  <c r="X90" i="4"/>
  <c r="Z90" i="4"/>
  <c r="AA90" i="4"/>
  <c r="AB90" i="4" s="1"/>
  <c r="E91" i="4"/>
  <c r="M91" i="4"/>
  <c r="Y91" i="4" s="1"/>
  <c r="S91" i="4"/>
  <c r="U91" i="4"/>
  <c r="V91" i="4"/>
  <c r="W91" i="4"/>
  <c r="X91" i="4"/>
  <c r="Z91" i="4"/>
  <c r="E92" i="4"/>
  <c r="M92" i="4"/>
  <c r="Y92" i="4" s="1"/>
  <c r="N92" i="4"/>
  <c r="S92" i="4"/>
  <c r="U92" i="4"/>
  <c r="V92" i="4"/>
  <c r="W92" i="4"/>
  <c r="X92" i="4"/>
  <c r="AA92" i="4"/>
  <c r="AB92" i="4" s="1"/>
  <c r="E93" i="4"/>
  <c r="M93" i="4"/>
  <c r="Y93" i="4" s="1"/>
  <c r="S93" i="4"/>
  <c r="U93" i="4"/>
  <c r="V93" i="4"/>
  <c r="W93" i="4"/>
  <c r="X93" i="4"/>
  <c r="Z93" i="4"/>
  <c r="E94" i="4"/>
  <c r="M94" i="4"/>
  <c r="Y94" i="4" s="1"/>
  <c r="N94" i="4"/>
  <c r="S94" i="4"/>
  <c r="U94" i="4"/>
  <c r="V94" i="4"/>
  <c r="W94" i="4"/>
  <c r="X94" i="4"/>
  <c r="Z94" i="4"/>
  <c r="AA94" i="4"/>
  <c r="AB94" i="4" s="1"/>
  <c r="E95" i="4"/>
  <c r="M95" i="4"/>
  <c r="Y95" i="4" s="1"/>
  <c r="S95" i="4"/>
  <c r="U95" i="4"/>
  <c r="V95" i="4"/>
  <c r="W95" i="4"/>
  <c r="X95" i="4"/>
  <c r="Z95" i="4"/>
  <c r="E96" i="4"/>
  <c r="M96" i="4"/>
  <c r="Y96" i="4" s="1"/>
  <c r="N96" i="4"/>
  <c r="S96" i="4"/>
  <c r="U96" i="4"/>
  <c r="V96" i="4"/>
  <c r="W96" i="4"/>
  <c r="X96" i="4"/>
  <c r="Z96" i="4"/>
  <c r="AA96" i="4"/>
  <c r="AB96" i="4" s="1"/>
  <c r="E97" i="4"/>
  <c r="M97" i="4"/>
  <c r="Y97" i="4" s="1"/>
  <c r="S97" i="4"/>
  <c r="U97" i="4"/>
  <c r="V97" i="4"/>
  <c r="W97" i="4"/>
  <c r="X97" i="4"/>
  <c r="Z97" i="4"/>
  <c r="E98" i="4"/>
  <c r="M98" i="4"/>
  <c r="Y98" i="4" s="1"/>
  <c r="S98" i="4"/>
  <c r="U98" i="4"/>
  <c r="V98" i="4"/>
  <c r="W98" i="4"/>
  <c r="X98" i="4"/>
  <c r="Z98" i="4"/>
  <c r="AA98" i="4"/>
  <c r="AB98" i="4" s="1"/>
  <c r="E99" i="4"/>
  <c r="M99" i="4"/>
  <c r="Y99" i="4" s="1"/>
  <c r="S99" i="4"/>
  <c r="U99" i="4"/>
  <c r="V99" i="4"/>
  <c r="W99" i="4"/>
  <c r="X99" i="4"/>
  <c r="Z99" i="4"/>
  <c r="E100" i="4"/>
  <c r="M100" i="4"/>
  <c r="Y100" i="4" s="1"/>
  <c r="N100" i="4"/>
  <c r="S100" i="4"/>
  <c r="U100" i="4"/>
  <c r="V100" i="4"/>
  <c r="W100" i="4"/>
  <c r="X100" i="4"/>
  <c r="AA100" i="4"/>
  <c r="AB100" i="4" s="1"/>
  <c r="E101" i="4"/>
  <c r="M101" i="4"/>
  <c r="Y101" i="4" s="1"/>
  <c r="S101" i="4"/>
  <c r="U101" i="4"/>
  <c r="V101" i="4"/>
  <c r="W101" i="4"/>
  <c r="X101" i="4"/>
  <c r="Z101" i="4"/>
  <c r="E102" i="4"/>
  <c r="M102" i="4"/>
  <c r="Y102" i="4" s="1"/>
  <c r="S102" i="4"/>
  <c r="U102" i="4"/>
  <c r="V102" i="4"/>
  <c r="W102" i="4"/>
  <c r="X102" i="4"/>
  <c r="AA102" i="4"/>
  <c r="AB102" i="4" s="1"/>
  <c r="E103" i="4"/>
  <c r="M103" i="4"/>
  <c r="Z103" i="4" s="1"/>
  <c r="S103" i="4"/>
  <c r="U103" i="4"/>
  <c r="V103" i="4"/>
  <c r="W103" i="4"/>
  <c r="X103" i="4"/>
  <c r="E104" i="4"/>
  <c r="M104" i="4"/>
  <c r="Y104" i="4" s="1"/>
  <c r="S104" i="4"/>
  <c r="U104" i="4"/>
  <c r="V104" i="4"/>
  <c r="W104" i="4"/>
  <c r="X104" i="4"/>
  <c r="Z104" i="4"/>
  <c r="AA104" i="4"/>
  <c r="AB104" i="4" s="1"/>
  <c r="E105" i="4"/>
  <c r="M105" i="4"/>
  <c r="S105" i="4"/>
  <c r="U105" i="4"/>
  <c r="V105" i="4"/>
  <c r="W105" i="4"/>
  <c r="X105" i="4"/>
  <c r="Z105" i="4"/>
  <c r="E106" i="4"/>
  <c r="M106" i="4"/>
  <c r="Y106" i="4" s="1"/>
  <c r="S106" i="4"/>
  <c r="U106" i="4"/>
  <c r="V106" i="4"/>
  <c r="W106" i="4"/>
  <c r="X106" i="4"/>
  <c r="AA106" i="4"/>
  <c r="AB106" i="4" s="1"/>
  <c r="E107" i="4"/>
  <c r="M107" i="4"/>
  <c r="S107" i="4"/>
  <c r="U107" i="4"/>
  <c r="V107" i="4"/>
  <c r="W107" i="4"/>
  <c r="X107" i="4"/>
  <c r="Z107" i="4"/>
  <c r="E108" i="4"/>
  <c r="M108" i="4"/>
  <c r="Y108" i="4" s="1"/>
  <c r="N108" i="4"/>
  <c r="S108" i="4"/>
  <c r="U108" i="4"/>
  <c r="V108" i="4"/>
  <c r="W108" i="4"/>
  <c r="X108" i="4"/>
  <c r="Z108" i="4"/>
  <c r="AA108" i="4"/>
  <c r="AB108" i="4" s="1"/>
  <c r="E109" i="4"/>
  <c r="M109" i="4"/>
  <c r="S109" i="4"/>
  <c r="U109" i="4"/>
  <c r="V109" i="4"/>
  <c r="W109" i="4"/>
  <c r="X109" i="4"/>
  <c r="E110" i="4"/>
  <c r="M110" i="4"/>
  <c r="Y110" i="4" s="1"/>
  <c r="N110" i="4"/>
  <c r="S110" i="4"/>
  <c r="U110" i="4"/>
  <c r="V110" i="4"/>
  <c r="W110" i="4"/>
  <c r="X110" i="4"/>
  <c r="Z110" i="4"/>
  <c r="AA110" i="4"/>
  <c r="AB110" i="4" s="1"/>
  <c r="E111" i="4"/>
  <c r="M111" i="4"/>
  <c r="S111" i="4"/>
  <c r="U111" i="4"/>
  <c r="V111" i="4"/>
  <c r="W111" i="4"/>
  <c r="X111" i="4"/>
  <c r="E112" i="4"/>
  <c r="M112" i="4"/>
  <c r="Y112" i="4" s="1"/>
  <c r="N112" i="4"/>
  <c r="S112" i="4"/>
  <c r="U112" i="4"/>
  <c r="V112" i="4"/>
  <c r="W112" i="4"/>
  <c r="X112" i="4"/>
  <c r="Z112" i="4"/>
  <c r="AA112" i="4"/>
  <c r="AB112" i="4" s="1"/>
  <c r="E113" i="4"/>
  <c r="M113" i="4"/>
  <c r="S113" i="4"/>
  <c r="U113" i="4"/>
  <c r="V113" i="4"/>
  <c r="W113" i="4"/>
  <c r="X113" i="4"/>
  <c r="Z113" i="4"/>
  <c r="E114" i="4"/>
  <c r="M114" i="4"/>
  <c r="Y114" i="4" s="1"/>
  <c r="S114" i="4"/>
  <c r="U114" i="4"/>
  <c r="V114" i="4"/>
  <c r="W114" i="4"/>
  <c r="X114" i="4"/>
  <c r="AA114" i="4"/>
  <c r="AB114" i="4" s="1"/>
  <c r="E115" i="4"/>
  <c r="M115" i="4"/>
  <c r="S115" i="4"/>
  <c r="U115" i="4"/>
  <c r="V115" i="4"/>
  <c r="W115" i="4"/>
  <c r="X115" i="4"/>
  <c r="Z115" i="4"/>
  <c r="E116" i="4"/>
  <c r="M116" i="4"/>
  <c r="Y116" i="4" s="1"/>
  <c r="N116" i="4"/>
  <c r="S116" i="4"/>
  <c r="U116" i="4"/>
  <c r="V116" i="4"/>
  <c r="W116" i="4"/>
  <c r="X116" i="4"/>
  <c r="AA116" i="4"/>
  <c r="AB116" i="4"/>
  <c r="E117" i="4"/>
  <c r="M117" i="4"/>
  <c r="Y117" i="4" s="1"/>
  <c r="S117" i="4"/>
  <c r="U117" i="4"/>
  <c r="V117" i="4"/>
  <c r="W117" i="4"/>
  <c r="X117" i="4"/>
  <c r="Z117" i="4"/>
  <c r="E118" i="4"/>
  <c r="M118" i="4"/>
  <c r="N118" i="4"/>
  <c r="S118" i="4"/>
  <c r="U118" i="4"/>
  <c r="V118" i="4"/>
  <c r="W118" i="4"/>
  <c r="X118" i="4"/>
  <c r="Y118" i="4"/>
  <c r="Z118" i="4"/>
  <c r="AA118" i="4"/>
  <c r="AB118" i="4"/>
  <c r="E119" i="4"/>
  <c r="M119" i="4"/>
  <c r="Y119" i="4" s="1"/>
  <c r="S119" i="4"/>
  <c r="U119" i="4"/>
  <c r="V119" i="4"/>
  <c r="W119" i="4"/>
  <c r="X119" i="4"/>
  <c r="Z119" i="4"/>
  <c r="E120" i="4"/>
  <c r="M120" i="4"/>
  <c r="N120" i="4"/>
  <c r="U120" i="4"/>
  <c r="V120" i="4"/>
  <c r="W120" i="4"/>
  <c r="X120" i="4"/>
  <c r="Y120" i="4"/>
  <c r="Z120" i="4"/>
  <c r="AA120" i="4"/>
  <c r="AB120" i="4"/>
  <c r="E121" i="4"/>
  <c r="M121" i="4"/>
  <c r="Y121" i="4" s="1"/>
  <c r="N121" i="4"/>
  <c r="U121" i="4"/>
  <c r="V121" i="4"/>
  <c r="W121" i="4"/>
  <c r="X121" i="4"/>
  <c r="Z121" i="4"/>
  <c r="AA121" i="4"/>
  <c r="AB121" i="4"/>
  <c r="E122" i="4"/>
  <c r="M122" i="4"/>
  <c r="Y122" i="4" s="1"/>
  <c r="S122" i="4"/>
  <c r="U122" i="4"/>
  <c r="V122" i="4"/>
  <c r="W122" i="4"/>
  <c r="X122" i="4"/>
  <c r="Z122" i="4"/>
  <c r="E123" i="4"/>
  <c r="M123" i="4"/>
  <c r="Y123" i="4" s="1"/>
  <c r="S123" i="4"/>
  <c r="U123" i="4"/>
  <c r="V123" i="4"/>
  <c r="W123" i="4"/>
  <c r="X123" i="4"/>
  <c r="Z123" i="4"/>
  <c r="E124" i="4"/>
  <c r="M124" i="4"/>
  <c r="Y124" i="4" s="1"/>
  <c r="S124" i="4"/>
  <c r="U124" i="4"/>
  <c r="V124" i="4"/>
  <c r="W124" i="4"/>
  <c r="X124" i="4"/>
  <c r="Z124" i="4"/>
  <c r="E125" i="4"/>
  <c r="M125" i="4"/>
  <c r="Y125" i="4" s="1"/>
  <c r="S125" i="4"/>
  <c r="U125" i="4"/>
  <c r="V125" i="4"/>
  <c r="W125" i="4"/>
  <c r="X125" i="4"/>
  <c r="Z125" i="4"/>
  <c r="E126" i="4"/>
  <c r="M126" i="4"/>
  <c r="Y126" i="4" s="1"/>
  <c r="S126" i="4"/>
  <c r="U126" i="4"/>
  <c r="V126" i="4"/>
  <c r="W126" i="4"/>
  <c r="X126" i="4"/>
  <c r="Z126" i="4"/>
  <c r="E127" i="4"/>
  <c r="M127" i="4"/>
  <c r="Y127" i="4" s="1"/>
  <c r="U127" i="4"/>
  <c r="V127" i="4"/>
  <c r="W127" i="4"/>
  <c r="X127" i="4"/>
  <c r="AA127" i="4"/>
  <c r="AB127" i="4" s="1"/>
  <c r="E128" i="4"/>
  <c r="M128" i="4"/>
  <c r="N128" i="4"/>
  <c r="U128" i="4"/>
  <c r="V128" i="4"/>
  <c r="W128" i="4"/>
  <c r="X128" i="4"/>
  <c r="Y128" i="4"/>
  <c r="Z128" i="4"/>
  <c r="AA128" i="4"/>
  <c r="AB128" i="4"/>
  <c r="E129" i="4"/>
  <c r="E133" i="4" s="1"/>
  <c r="M129" i="4"/>
  <c r="N129" i="4" s="1"/>
  <c r="S129" i="4"/>
  <c r="U129" i="4"/>
  <c r="V129" i="4"/>
  <c r="W129" i="4"/>
  <c r="X129" i="4"/>
  <c r="Y129" i="4"/>
  <c r="Z129" i="4"/>
  <c r="AA129" i="4"/>
  <c r="AB129" i="4"/>
  <c r="E130" i="4"/>
  <c r="M130" i="4"/>
  <c r="Y130" i="4" s="1"/>
  <c r="S130" i="4"/>
  <c r="U130" i="4"/>
  <c r="V130" i="4"/>
  <c r="W130" i="4"/>
  <c r="X130" i="4"/>
  <c r="Z130" i="4"/>
  <c r="E131" i="4"/>
  <c r="M131" i="4"/>
  <c r="N131" i="4" s="1"/>
  <c r="U131" i="4"/>
  <c r="V131" i="4"/>
  <c r="W131" i="4"/>
  <c r="X131" i="4"/>
  <c r="Y131" i="4"/>
  <c r="Z131" i="4"/>
  <c r="AA131" i="4"/>
  <c r="AB131" i="4" s="1"/>
  <c r="Y39" i="3" l="1"/>
  <c r="Z39" i="3"/>
  <c r="AA126" i="4"/>
  <c r="AB126" i="4" s="1"/>
  <c r="N126" i="4"/>
  <c r="AA124" i="4"/>
  <c r="AB124" i="4" s="1"/>
  <c r="N124" i="4"/>
  <c r="AA122" i="4"/>
  <c r="AB122" i="4" s="1"/>
  <c r="N122" i="4"/>
  <c r="N114" i="4"/>
  <c r="Y109" i="4"/>
  <c r="N109" i="4"/>
  <c r="AA109" i="4"/>
  <c r="AB109" i="4" s="1"/>
  <c r="Y62" i="4"/>
  <c r="N62" i="4"/>
  <c r="AA62" i="4" s="1"/>
  <c r="AB62" i="4" s="1"/>
  <c r="Y38" i="4"/>
  <c r="N38" i="4"/>
  <c r="AA38" i="4" s="1"/>
  <c r="AB38" i="4" s="1"/>
  <c r="N39" i="3"/>
  <c r="AA39" i="3" s="1"/>
  <c r="AB39" i="3" s="1"/>
  <c r="N102" i="2"/>
  <c r="AA102" i="2"/>
  <c r="AB102" i="2" s="1"/>
  <c r="Y102" i="2"/>
  <c r="E109" i="2"/>
  <c r="Y50" i="4"/>
  <c r="N50" i="4"/>
  <c r="AA50" i="4" s="1"/>
  <c r="AB50" i="4" s="1"/>
  <c r="AA130" i="4"/>
  <c r="AB130" i="4" s="1"/>
  <c r="N130" i="4"/>
  <c r="AA119" i="4"/>
  <c r="AB119" i="4" s="1"/>
  <c r="N119" i="4"/>
  <c r="AA117" i="4"/>
  <c r="AB117" i="4" s="1"/>
  <c r="N117" i="4"/>
  <c r="Z114" i="4"/>
  <c r="Y113" i="4"/>
  <c r="N113" i="4"/>
  <c r="AA113" i="4"/>
  <c r="AB113" i="4" s="1"/>
  <c r="Z109" i="4"/>
  <c r="N102" i="4"/>
  <c r="Y66" i="4"/>
  <c r="N66" i="4"/>
  <c r="AA66" i="4" s="1"/>
  <c r="AB66" i="4" s="1"/>
  <c r="Y30" i="4"/>
  <c r="N30" i="4"/>
  <c r="AA30" i="4" s="1"/>
  <c r="AB30" i="4" s="1"/>
  <c r="Z43" i="3"/>
  <c r="N92" i="2"/>
  <c r="AA92" i="2"/>
  <c r="AB92" i="2" s="1"/>
  <c r="Y92" i="2"/>
  <c r="Z92" i="2"/>
  <c r="N70" i="2"/>
  <c r="AA70" i="2"/>
  <c r="AB70" i="2" s="1"/>
  <c r="Y70" i="2"/>
  <c r="Y10" i="2"/>
  <c r="Z10" i="2"/>
  <c r="AG242" i="1"/>
  <c r="AH242" i="1"/>
  <c r="AF242" i="1"/>
  <c r="AF236" i="1"/>
  <c r="AG236" i="1"/>
  <c r="AH236" i="1"/>
  <c r="AF212" i="1"/>
  <c r="AG212" i="1"/>
  <c r="AH212" i="1"/>
  <c r="Y18" i="4"/>
  <c r="N18" i="4"/>
  <c r="AA18" i="4" s="1"/>
  <c r="AB18" i="4" s="1"/>
  <c r="Y69" i="3"/>
  <c r="Z69" i="3"/>
  <c r="Y40" i="2"/>
  <c r="Z40" i="2"/>
  <c r="AG187" i="1"/>
  <c r="AH187" i="1"/>
  <c r="AF187" i="1"/>
  <c r="Y107" i="4"/>
  <c r="N107" i="4"/>
  <c r="AA107" i="4"/>
  <c r="AB107" i="4" s="1"/>
  <c r="Z62" i="4"/>
  <c r="Y42" i="4"/>
  <c r="N42" i="4"/>
  <c r="AA42" i="4" s="1"/>
  <c r="AB42" i="4" s="1"/>
  <c r="Z38" i="4"/>
  <c r="AA69" i="3"/>
  <c r="AB69" i="3" s="1"/>
  <c r="Y43" i="3"/>
  <c r="Z33" i="3"/>
  <c r="N93" i="2"/>
  <c r="AA93" i="2"/>
  <c r="AB93" i="2" s="1"/>
  <c r="N76" i="2"/>
  <c r="AA76" i="2"/>
  <c r="AB76" i="2" s="1"/>
  <c r="Y76" i="2"/>
  <c r="Z76" i="2"/>
  <c r="Y103" i="4"/>
  <c r="N103" i="4"/>
  <c r="AA103" i="4"/>
  <c r="AB103" i="4" s="1"/>
  <c r="Y5" i="3"/>
  <c r="N5" i="3"/>
  <c r="AA5" i="3" s="1"/>
  <c r="AB5" i="3" s="1"/>
  <c r="Z56" i="2"/>
  <c r="Y56" i="2"/>
  <c r="AG224" i="1"/>
  <c r="AH224" i="1"/>
  <c r="AF224" i="1"/>
  <c r="M136" i="4"/>
  <c r="M134" i="4"/>
  <c r="N127" i="4"/>
  <c r="AA125" i="4"/>
  <c r="AB125" i="4" s="1"/>
  <c r="N125" i="4"/>
  <c r="AA123" i="4"/>
  <c r="AB123" i="4" s="1"/>
  <c r="N123" i="4"/>
  <c r="N106" i="4"/>
  <c r="Z102" i="4"/>
  <c r="Y70" i="4"/>
  <c r="N70" i="4"/>
  <c r="AA70" i="4" s="1"/>
  <c r="AB70" i="4" s="1"/>
  <c r="Y54" i="4"/>
  <c r="N54" i="4"/>
  <c r="AA54" i="4" s="1"/>
  <c r="AB54" i="4" s="1"/>
  <c r="Z50" i="4"/>
  <c r="Y22" i="4"/>
  <c r="N22" i="4"/>
  <c r="AA22" i="4" s="1"/>
  <c r="AB22" i="4" s="1"/>
  <c r="Z18" i="4"/>
  <c r="N77" i="2"/>
  <c r="AA77" i="2"/>
  <c r="AB77" i="2" s="1"/>
  <c r="Z70" i="2"/>
  <c r="Y111" i="4"/>
  <c r="N111" i="4"/>
  <c r="AA111" i="4"/>
  <c r="AB111" i="4" s="1"/>
  <c r="Y34" i="4"/>
  <c r="N34" i="4"/>
  <c r="AA34" i="4" s="1"/>
  <c r="AB34" i="4" s="1"/>
  <c r="Y14" i="4"/>
  <c r="N14" i="4"/>
  <c r="AA14" i="4" s="1"/>
  <c r="AB14" i="4" s="1"/>
  <c r="Y6" i="4"/>
  <c r="N6" i="4"/>
  <c r="AA6" i="4" s="1"/>
  <c r="AB6" i="4" s="1"/>
  <c r="N67" i="3"/>
  <c r="AA67" i="3"/>
  <c r="AB67" i="3" s="1"/>
  <c r="Y64" i="3"/>
  <c r="N64" i="3"/>
  <c r="Y20" i="3"/>
  <c r="Z20" i="3"/>
  <c r="Y93" i="2"/>
  <c r="Z77" i="2"/>
  <c r="N59" i="2"/>
  <c r="AA59" i="2" s="1"/>
  <c r="AB59" i="2" s="1"/>
  <c r="Y59" i="2"/>
  <c r="Z59" i="2"/>
  <c r="N52" i="2"/>
  <c r="AA52" i="2" s="1"/>
  <c r="AB52" i="2" s="1"/>
  <c r="Y52" i="2"/>
  <c r="Y10" i="4"/>
  <c r="N10" i="4"/>
  <c r="AA10" i="4" s="1"/>
  <c r="AB10" i="4" s="1"/>
  <c r="N86" i="2"/>
  <c r="AA86" i="2"/>
  <c r="AB86" i="2" s="1"/>
  <c r="Y86" i="2"/>
  <c r="Z127" i="4"/>
  <c r="Z106" i="4"/>
  <c r="Y105" i="4"/>
  <c r="N105" i="4"/>
  <c r="AA105" i="4"/>
  <c r="AB105" i="4" s="1"/>
  <c r="Y74" i="4"/>
  <c r="N74" i="4"/>
  <c r="AA74" i="4" s="1"/>
  <c r="AB74" i="4" s="1"/>
  <c r="Y58" i="4"/>
  <c r="N58" i="4"/>
  <c r="AA58" i="4" s="1"/>
  <c r="AB58" i="4" s="1"/>
  <c r="Y46" i="4"/>
  <c r="N46" i="4"/>
  <c r="AA46" i="4" s="1"/>
  <c r="AB46" i="4" s="1"/>
  <c r="Z42" i="4"/>
  <c r="Z67" i="3"/>
  <c r="Y15" i="3"/>
  <c r="N83" i="2"/>
  <c r="Y77" i="2"/>
  <c r="N55" i="2"/>
  <c r="AA55" i="2" s="1"/>
  <c r="AB55" i="2" s="1"/>
  <c r="Y55" i="2"/>
  <c r="Z55" i="2"/>
  <c r="Z116" i="4"/>
  <c r="Y115" i="4"/>
  <c r="N115" i="4"/>
  <c r="AA115" i="4"/>
  <c r="AB115" i="4" s="1"/>
  <c r="Z111" i="4"/>
  <c r="N104" i="4"/>
  <c r="Z100" i="4"/>
  <c r="N98" i="4"/>
  <c r="Z92" i="4"/>
  <c r="N90" i="4"/>
  <c r="Z84" i="4"/>
  <c r="N82" i="4"/>
  <c r="Z76" i="4"/>
  <c r="Z54" i="4"/>
  <c r="Y26" i="4"/>
  <c r="N26" i="4"/>
  <c r="AA26" i="4" s="1"/>
  <c r="AB26" i="4" s="1"/>
  <c r="Z22" i="4"/>
  <c r="N72" i="3"/>
  <c r="AA72" i="3"/>
  <c r="AB72" i="3" s="1"/>
  <c r="Y67" i="3"/>
  <c r="AA64" i="3"/>
  <c r="AB64" i="3" s="1"/>
  <c r="N36" i="3"/>
  <c r="AA36" i="3" s="1"/>
  <c r="AB36" i="3" s="1"/>
  <c r="N9" i="3"/>
  <c r="AA9" i="3" s="1"/>
  <c r="AB9" i="3" s="1"/>
  <c r="N60" i="2"/>
  <c r="AA60" i="2"/>
  <c r="AB60" i="2" s="1"/>
  <c r="M112" i="2"/>
  <c r="Y60" i="2"/>
  <c r="Y37" i="2"/>
  <c r="N37" i="2"/>
  <c r="AA37" i="2" s="1"/>
  <c r="AB37" i="2" s="1"/>
  <c r="Z51" i="4"/>
  <c r="Z47" i="4"/>
  <c r="Z43" i="4"/>
  <c r="Z39" i="4"/>
  <c r="Z35" i="4"/>
  <c r="Z31" i="4"/>
  <c r="Z27" i="4"/>
  <c r="Z23" i="4"/>
  <c r="Z19" i="4"/>
  <c r="Z15" i="4"/>
  <c r="Z11" i="4"/>
  <c r="Z7" i="4"/>
  <c r="Z70" i="3"/>
  <c r="Z65" i="3"/>
  <c r="Y46" i="3"/>
  <c r="Y44" i="3"/>
  <c r="Y41" i="3"/>
  <c r="Y37" i="3"/>
  <c r="Z34" i="3"/>
  <c r="Y13" i="3"/>
  <c r="Z10" i="3"/>
  <c r="Z6" i="3"/>
  <c r="Y97" i="2"/>
  <c r="N96" i="2"/>
  <c r="AA96" i="2"/>
  <c r="AB96" i="2" s="1"/>
  <c r="Y81" i="2"/>
  <c r="N80" i="2"/>
  <c r="AA80" i="2"/>
  <c r="AB80" i="2" s="1"/>
  <c r="Y65" i="2"/>
  <c r="N64" i="2"/>
  <c r="AA64" i="2"/>
  <c r="AB64" i="2" s="1"/>
  <c r="Y28" i="2"/>
  <c r="Z28" i="2"/>
  <c r="N7" i="2"/>
  <c r="AA7" i="2" s="1"/>
  <c r="AB7" i="2" s="1"/>
  <c r="M110" i="2"/>
  <c r="AG238" i="1"/>
  <c r="AH238" i="1"/>
  <c r="AF238" i="1"/>
  <c r="AF232" i="1"/>
  <c r="AG232" i="1"/>
  <c r="AH232" i="1"/>
  <c r="N98" i="2"/>
  <c r="AA98" i="2"/>
  <c r="AB98" i="2" s="1"/>
  <c r="N82" i="2"/>
  <c r="AA82" i="2"/>
  <c r="AB82" i="2" s="1"/>
  <c r="N66" i="2"/>
  <c r="AA66" i="2"/>
  <c r="AB66" i="2" s="1"/>
  <c r="AG219" i="1"/>
  <c r="AH219" i="1"/>
  <c r="AF219" i="1"/>
  <c r="AG216" i="1"/>
  <c r="AH216" i="1"/>
  <c r="AF216" i="1"/>
  <c r="Z17" i="4"/>
  <c r="Z13" i="4"/>
  <c r="Z9" i="4"/>
  <c r="Z5" i="4"/>
  <c r="Z47" i="3"/>
  <c r="N104" i="2"/>
  <c r="AA104" i="2"/>
  <c r="AB104" i="2" s="1"/>
  <c r="Z98" i="2"/>
  <c r="N88" i="2"/>
  <c r="AA88" i="2"/>
  <c r="AB88" i="2" s="1"/>
  <c r="Z82" i="2"/>
  <c r="N72" i="2"/>
  <c r="AA72" i="2"/>
  <c r="AB72" i="2" s="1"/>
  <c r="Z66" i="2"/>
  <c r="Z49" i="2"/>
  <c r="Y14" i="2"/>
  <c r="Z14" i="2"/>
  <c r="AF240" i="1"/>
  <c r="AG240" i="1"/>
  <c r="AH240" i="1"/>
  <c r="AG230" i="1"/>
  <c r="AH230" i="1"/>
  <c r="AF230" i="1"/>
  <c r="AA101" i="4"/>
  <c r="AB101" i="4" s="1"/>
  <c r="N101" i="4"/>
  <c r="AA99" i="4"/>
  <c r="AB99" i="4" s="1"/>
  <c r="N99" i="4"/>
  <c r="AA97" i="4"/>
  <c r="AB97" i="4" s="1"/>
  <c r="N97" i="4"/>
  <c r="AA95" i="4"/>
  <c r="AB95" i="4" s="1"/>
  <c r="N95" i="4"/>
  <c r="AA93" i="4"/>
  <c r="AB93" i="4" s="1"/>
  <c r="N93" i="4"/>
  <c r="AA91" i="4"/>
  <c r="AB91" i="4" s="1"/>
  <c r="N91" i="4"/>
  <c r="AA89" i="4"/>
  <c r="AB89" i="4" s="1"/>
  <c r="N89" i="4"/>
  <c r="AA87" i="4"/>
  <c r="AB87" i="4" s="1"/>
  <c r="N87" i="4"/>
  <c r="AA85" i="4"/>
  <c r="AB85" i="4" s="1"/>
  <c r="N85" i="4"/>
  <c r="AA83" i="4"/>
  <c r="AB83" i="4" s="1"/>
  <c r="N83" i="4"/>
  <c r="AA81" i="4"/>
  <c r="AB81" i="4" s="1"/>
  <c r="N81" i="4"/>
  <c r="AA79" i="4"/>
  <c r="AB79" i="4" s="1"/>
  <c r="N79" i="4"/>
  <c r="AA77" i="4"/>
  <c r="AB77" i="4" s="1"/>
  <c r="N77" i="4"/>
  <c r="AA75" i="4"/>
  <c r="AB75" i="4" s="1"/>
  <c r="N75" i="4"/>
  <c r="Z71" i="3"/>
  <c r="Z66" i="3"/>
  <c r="AA107" i="2"/>
  <c r="AB107" i="2" s="1"/>
  <c r="Z104" i="2"/>
  <c r="Y98" i="2"/>
  <c r="N94" i="2"/>
  <c r="AA94" i="2"/>
  <c r="AB94" i="2" s="1"/>
  <c r="AA91" i="2"/>
  <c r="AB91" i="2" s="1"/>
  <c r="Z88" i="2"/>
  <c r="Y82" i="2"/>
  <c r="N78" i="2"/>
  <c r="AA78" i="2"/>
  <c r="AB78" i="2" s="1"/>
  <c r="AA75" i="2"/>
  <c r="AB75" i="2" s="1"/>
  <c r="Z72" i="2"/>
  <c r="Y66" i="2"/>
  <c r="N62" i="2"/>
  <c r="AA62" i="2"/>
  <c r="AB62" i="2" s="1"/>
  <c r="Y49" i="2"/>
  <c r="N25" i="2"/>
  <c r="AA25" i="2" s="1"/>
  <c r="AB25" i="2" s="1"/>
  <c r="Y25" i="2"/>
  <c r="AA46" i="3"/>
  <c r="AB46" i="3" s="1"/>
  <c r="N100" i="2"/>
  <c r="AA100" i="2"/>
  <c r="AB100" i="2" s="1"/>
  <c r="AA97" i="2"/>
  <c r="AB97" i="2" s="1"/>
  <c r="N84" i="2"/>
  <c r="AA84" i="2"/>
  <c r="AB84" i="2" s="1"/>
  <c r="AA81" i="2"/>
  <c r="AB81" i="2" s="1"/>
  <c r="N68" i="2"/>
  <c r="AA68" i="2"/>
  <c r="AB68" i="2" s="1"/>
  <c r="AA65" i="2"/>
  <c r="AB65" i="2" s="1"/>
  <c r="Y31" i="2"/>
  <c r="Z31" i="2"/>
  <c r="Y18" i="2"/>
  <c r="Z18" i="2"/>
  <c r="AG286" i="1"/>
  <c r="AH286" i="1"/>
  <c r="AF286" i="1"/>
  <c r="AG278" i="1"/>
  <c r="AH278" i="1"/>
  <c r="AF278" i="1"/>
  <c r="AG270" i="1"/>
  <c r="AH270" i="1"/>
  <c r="AF270" i="1"/>
  <c r="AG262" i="1"/>
  <c r="AH262" i="1"/>
  <c r="AF262" i="1"/>
  <c r="AG254" i="1"/>
  <c r="AH254" i="1"/>
  <c r="AF254" i="1"/>
  <c r="AG246" i="1"/>
  <c r="AH246" i="1"/>
  <c r="AF246" i="1"/>
  <c r="AG234" i="1"/>
  <c r="AH234" i="1"/>
  <c r="AF234" i="1"/>
  <c r="AF228" i="1"/>
  <c r="AG228" i="1"/>
  <c r="AH228" i="1"/>
  <c r="N106" i="2"/>
  <c r="AA106" i="2"/>
  <c r="AB106" i="2" s="1"/>
  <c r="N90" i="2"/>
  <c r="AA90" i="2"/>
  <c r="AB90" i="2" s="1"/>
  <c r="N74" i="2"/>
  <c r="AA74" i="2"/>
  <c r="AB74" i="2" s="1"/>
  <c r="Y44" i="2"/>
  <c r="N44" i="2"/>
  <c r="AA44" i="2" s="1"/>
  <c r="AB44" i="2" s="1"/>
  <c r="AH304" i="1"/>
  <c r="AG304" i="1"/>
  <c r="AH300" i="1"/>
  <c r="AG300" i="1"/>
  <c r="AG281" i="1"/>
  <c r="AH281" i="1"/>
  <c r="AF281" i="1"/>
  <c r="AG273" i="1"/>
  <c r="AH273" i="1"/>
  <c r="AF273" i="1"/>
  <c r="AG265" i="1"/>
  <c r="AH265" i="1"/>
  <c r="AF265" i="1"/>
  <c r="AG257" i="1"/>
  <c r="AH257" i="1"/>
  <c r="AF257" i="1"/>
  <c r="AG249" i="1"/>
  <c r="AH249" i="1"/>
  <c r="AF249" i="1"/>
  <c r="AG207" i="1"/>
  <c r="AF207" i="1"/>
  <c r="AH207" i="1"/>
  <c r="AG202" i="1"/>
  <c r="AF202" i="1"/>
  <c r="AF174" i="1"/>
  <c r="AG174" i="1"/>
  <c r="AH174" i="1"/>
  <c r="AG284" i="1"/>
  <c r="AH284" i="1"/>
  <c r="AF284" i="1"/>
  <c r="AG276" i="1"/>
  <c r="AH276" i="1"/>
  <c r="AF276" i="1"/>
  <c r="AG268" i="1"/>
  <c r="AH268" i="1"/>
  <c r="AF268" i="1"/>
  <c r="AG260" i="1"/>
  <c r="AH260" i="1"/>
  <c r="AF260" i="1"/>
  <c r="AG252" i="1"/>
  <c r="AH252" i="1"/>
  <c r="AF252" i="1"/>
  <c r="AG244" i="1"/>
  <c r="AH244" i="1"/>
  <c r="AF244" i="1"/>
  <c r="AG218" i="1"/>
  <c r="AF218" i="1"/>
  <c r="AH218" i="1"/>
  <c r="AG199" i="1"/>
  <c r="AH199" i="1"/>
  <c r="AF199" i="1"/>
  <c r="P151" i="1"/>
  <c r="AC151" i="1"/>
  <c r="AD151" i="1"/>
  <c r="P125" i="1"/>
  <c r="AD125" i="1"/>
  <c r="Z58" i="2"/>
  <c r="Z54" i="2"/>
  <c r="Z6" i="2"/>
  <c r="AG322" i="1"/>
  <c r="AH322" i="1"/>
  <c r="AG317" i="1"/>
  <c r="AG287" i="1"/>
  <c r="AH287" i="1"/>
  <c r="AF287" i="1"/>
  <c r="AG279" i="1"/>
  <c r="AH279" i="1"/>
  <c r="AF279" i="1"/>
  <c r="AG271" i="1"/>
  <c r="AH271" i="1"/>
  <c r="AF271" i="1"/>
  <c r="AG263" i="1"/>
  <c r="AH263" i="1"/>
  <c r="AF263" i="1"/>
  <c r="AG255" i="1"/>
  <c r="AH255" i="1"/>
  <c r="AF255" i="1"/>
  <c r="AG247" i="1"/>
  <c r="AH247" i="1"/>
  <c r="AF247" i="1"/>
  <c r="AG227" i="1"/>
  <c r="AH227" i="1"/>
  <c r="AG211" i="1"/>
  <c r="AH211" i="1"/>
  <c r="AF198" i="1"/>
  <c r="AG198" i="1"/>
  <c r="AH198" i="1"/>
  <c r="N50" i="2"/>
  <c r="AA50" i="2" s="1"/>
  <c r="AB50" i="2" s="1"/>
  <c r="N47" i="2"/>
  <c r="AA47" i="2" s="1"/>
  <c r="AB47" i="2" s="1"/>
  <c r="N20" i="2"/>
  <c r="AA20" i="2" s="1"/>
  <c r="AB20" i="2" s="1"/>
  <c r="N16" i="2"/>
  <c r="AA16" i="2" s="1"/>
  <c r="AB16" i="2" s="1"/>
  <c r="N12" i="2"/>
  <c r="AA12" i="2" s="1"/>
  <c r="AB12" i="2" s="1"/>
  <c r="N8" i="2"/>
  <c r="AA8" i="2" s="1"/>
  <c r="AB8" i="2" s="1"/>
  <c r="AF317" i="1"/>
  <c r="AG282" i="1"/>
  <c r="AH282" i="1"/>
  <c r="AF282" i="1"/>
  <c r="AG274" i="1"/>
  <c r="AH274" i="1"/>
  <c r="AF274" i="1"/>
  <c r="AG266" i="1"/>
  <c r="AH266" i="1"/>
  <c r="AF266" i="1"/>
  <c r="AG258" i="1"/>
  <c r="AH258" i="1"/>
  <c r="AF258" i="1"/>
  <c r="AG250" i="1"/>
  <c r="AH250" i="1"/>
  <c r="AF250" i="1"/>
  <c r="AG206" i="1"/>
  <c r="AH206" i="1"/>
  <c r="AG195" i="1"/>
  <c r="AH195" i="1"/>
  <c r="AF195" i="1"/>
  <c r="AG89" i="1"/>
  <c r="AF89" i="1"/>
  <c r="AH89" i="1"/>
  <c r="N38" i="2"/>
  <c r="AA38" i="2" s="1"/>
  <c r="AB38" i="2" s="1"/>
  <c r="N26" i="2"/>
  <c r="AA26" i="2" s="1"/>
  <c r="AB26" i="2" s="1"/>
  <c r="N23" i="2"/>
  <c r="AA23" i="2" s="1"/>
  <c r="AB23" i="2" s="1"/>
  <c r="AF319" i="1"/>
  <c r="AG319" i="1"/>
  <c r="AH319" i="1"/>
  <c r="AH306" i="1"/>
  <c r="AG306" i="1"/>
  <c r="AH302" i="1"/>
  <c r="AG302" i="1"/>
  <c r="AG285" i="1"/>
  <c r="AH285" i="1"/>
  <c r="AF285" i="1"/>
  <c r="AG277" i="1"/>
  <c r="AH277" i="1"/>
  <c r="AF277" i="1"/>
  <c r="AG269" i="1"/>
  <c r="AH269" i="1"/>
  <c r="AF269" i="1"/>
  <c r="AG261" i="1"/>
  <c r="AH261" i="1"/>
  <c r="AF261" i="1"/>
  <c r="AG253" i="1"/>
  <c r="AH253" i="1"/>
  <c r="AF253" i="1"/>
  <c r="AG245" i="1"/>
  <c r="AH245" i="1"/>
  <c r="AF245" i="1"/>
  <c r="AG226" i="1"/>
  <c r="AF226" i="1"/>
  <c r="AH226" i="1"/>
  <c r="AG223" i="1"/>
  <c r="AF223" i="1"/>
  <c r="AH223" i="1"/>
  <c r="AF220" i="1"/>
  <c r="AG220" i="1"/>
  <c r="AF194" i="1"/>
  <c r="AG194" i="1"/>
  <c r="AH194" i="1"/>
  <c r="AF182" i="1"/>
  <c r="AG182" i="1"/>
  <c r="AH182" i="1"/>
  <c r="AD135" i="1"/>
  <c r="O131" i="1"/>
  <c r="P135" i="1"/>
  <c r="AC135" i="1"/>
  <c r="AG280" i="1"/>
  <c r="AH280" i="1"/>
  <c r="AF280" i="1"/>
  <c r="AG272" i="1"/>
  <c r="AH272" i="1"/>
  <c r="AF272" i="1"/>
  <c r="AG264" i="1"/>
  <c r="AH264" i="1"/>
  <c r="AF264" i="1"/>
  <c r="AG256" i="1"/>
  <c r="AH256" i="1"/>
  <c r="AF256" i="1"/>
  <c r="AG248" i="1"/>
  <c r="AH248" i="1"/>
  <c r="AF248" i="1"/>
  <c r="P241" i="1"/>
  <c r="AE241" i="1" s="1"/>
  <c r="AD241" i="1"/>
  <c r="P237" i="1"/>
  <c r="AE237" i="1" s="1"/>
  <c r="AD237" i="1"/>
  <c r="P233" i="1"/>
  <c r="AE233" i="1" s="1"/>
  <c r="AD233" i="1"/>
  <c r="P229" i="1"/>
  <c r="AE229" i="1" s="1"/>
  <c r="AD229" i="1"/>
  <c r="AG191" i="1"/>
  <c r="AH191" i="1"/>
  <c r="AF191" i="1"/>
  <c r="P165" i="1"/>
  <c r="AD165" i="1"/>
  <c r="AC165" i="1"/>
  <c r="AF100" i="1"/>
  <c r="AG100" i="1"/>
  <c r="AH100" i="1"/>
  <c r="AE95" i="1"/>
  <c r="P95" i="1"/>
  <c r="AC95" i="1"/>
  <c r="AD95" i="1"/>
  <c r="AF41" i="1"/>
  <c r="AH41" i="1"/>
  <c r="AG41" i="1"/>
  <c r="AG308" i="1"/>
  <c r="AH288" i="1"/>
  <c r="AG288" i="1"/>
  <c r="AG283" i="1"/>
  <c r="AH283" i="1"/>
  <c r="AF283" i="1"/>
  <c r="AG275" i="1"/>
  <c r="AH275" i="1"/>
  <c r="AF275" i="1"/>
  <c r="AG267" i="1"/>
  <c r="AH267" i="1"/>
  <c r="AF267" i="1"/>
  <c r="AG259" i="1"/>
  <c r="AH259" i="1"/>
  <c r="AF259" i="1"/>
  <c r="AG251" i="1"/>
  <c r="AH251" i="1"/>
  <c r="AF251" i="1"/>
  <c r="AG243" i="1"/>
  <c r="AH243" i="1"/>
  <c r="AF243" i="1"/>
  <c r="AG208" i="1"/>
  <c r="AH208" i="1"/>
  <c r="AF208" i="1"/>
  <c r="AF190" i="1"/>
  <c r="AG190" i="1"/>
  <c r="AH190" i="1"/>
  <c r="AF178" i="1"/>
  <c r="AG178" i="1"/>
  <c r="AH178" i="1"/>
  <c r="AF74" i="1"/>
  <c r="AH74" i="1"/>
  <c r="AG74" i="1"/>
  <c r="AG20" i="1"/>
  <c r="AH20" i="1"/>
  <c r="P38" i="1"/>
  <c r="AE38" i="1" s="1"/>
  <c r="AC38" i="1"/>
  <c r="AG179" i="1"/>
  <c r="AH179" i="1"/>
  <c r="P159" i="1"/>
  <c r="AC159" i="1"/>
  <c r="AD159" i="1"/>
  <c r="P141" i="1"/>
  <c r="AD141" i="1"/>
  <c r="P101" i="1"/>
  <c r="AC101" i="1"/>
  <c r="AD101" i="1"/>
  <c r="AE101" i="1"/>
  <c r="AG81" i="1"/>
  <c r="AF81" i="1"/>
  <c r="AH81" i="1"/>
  <c r="AG55" i="1"/>
  <c r="AF55" i="1"/>
  <c r="AH55" i="1"/>
  <c r="AF42" i="1"/>
  <c r="AG42" i="1"/>
  <c r="AH42" i="1"/>
  <c r="AG32" i="1"/>
  <c r="AH32" i="1"/>
  <c r="AG5" i="1"/>
  <c r="AH5" i="1"/>
  <c r="AF5" i="1"/>
  <c r="AF186" i="1"/>
  <c r="AG186" i="1"/>
  <c r="AH186" i="1"/>
  <c r="AF181" i="1"/>
  <c r="AG181" i="1"/>
  <c r="AH181" i="1"/>
  <c r="AF173" i="1"/>
  <c r="AG173" i="1"/>
  <c r="AH173" i="1"/>
  <c r="AC141" i="1"/>
  <c r="AF99" i="1"/>
  <c r="AG99" i="1"/>
  <c r="AH99" i="1"/>
  <c r="AH98" i="1"/>
  <c r="P8" i="1"/>
  <c r="AE8" i="1" s="1"/>
  <c r="AD8" i="1"/>
  <c r="AF7" i="1"/>
  <c r="AG7" i="1"/>
  <c r="AH7" i="1"/>
  <c r="AG321" i="1"/>
  <c r="AG309" i="1"/>
  <c r="AG307" i="1"/>
  <c r="AG305" i="1"/>
  <c r="AG303" i="1"/>
  <c r="AG301" i="1"/>
  <c r="AE295" i="1"/>
  <c r="AD294" i="1"/>
  <c r="AD293" i="1"/>
  <c r="AD292" i="1"/>
  <c r="AD291" i="1"/>
  <c r="AD290" i="1"/>
  <c r="AD289" i="1"/>
  <c r="AD239" i="1"/>
  <c r="AD235" i="1"/>
  <c r="AD231" i="1"/>
  <c r="AH215" i="1"/>
  <c r="AH205" i="1"/>
  <c r="AD202" i="1"/>
  <c r="AD198" i="1"/>
  <c r="AD194" i="1"/>
  <c r="AD190" i="1"/>
  <c r="AC152" i="1"/>
  <c r="P152" i="1"/>
  <c r="P110" i="1"/>
  <c r="AD110" i="1"/>
  <c r="AG98" i="1"/>
  <c r="AH43" i="1"/>
  <c r="AF43" i="1"/>
  <c r="AG43" i="1"/>
  <c r="AF28" i="1"/>
  <c r="AH28" i="1"/>
  <c r="AE298" i="1"/>
  <c r="AE297" i="1"/>
  <c r="AD295" i="1"/>
  <c r="AC294" i="1"/>
  <c r="AC293" i="1"/>
  <c r="AC292" i="1"/>
  <c r="AC291" i="1"/>
  <c r="AC290" i="1"/>
  <c r="AH221" i="1"/>
  <c r="AF215" i="1"/>
  <c r="AF205" i="1"/>
  <c r="AH180" i="1"/>
  <c r="AD178" i="1"/>
  <c r="AD170" i="1"/>
  <c r="AC160" i="1"/>
  <c r="P160" i="1"/>
  <c r="AC145" i="1"/>
  <c r="P145" i="1"/>
  <c r="P121" i="1"/>
  <c r="AD121" i="1"/>
  <c r="AC110" i="1"/>
  <c r="AF92" i="1"/>
  <c r="AH92" i="1"/>
  <c r="AG92" i="1"/>
  <c r="AF54" i="1"/>
  <c r="AH54" i="1"/>
  <c r="AG54" i="1"/>
  <c r="P51" i="1"/>
  <c r="AE51" i="1" s="1"/>
  <c r="AD51" i="1"/>
  <c r="AF37" i="1"/>
  <c r="AG37" i="1"/>
  <c r="AH37" i="1"/>
  <c r="AE299" i="1"/>
  <c r="AD298" i="1"/>
  <c r="AD297" i="1"/>
  <c r="AG221" i="1"/>
  <c r="AF185" i="1"/>
  <c r="AG185" i="1"/>
  <c r="AG183" i="1"/>
  <c r="AH183" i="1"/>
  <c r="AG175" i="1"/>
  <c r="AH175" i="1"/>
  <c r="AF70" i="1"/>
  <c r="AH70" i="1"/>
  <c r="AG70" i="1"/>
  <c r="AF47" i="1"/>
  <c r="AG47" i="1"/>
  <c r="AH47" i="1"/>
  <c r="AF14" i="1"/>
  <c r="AG14" i="1"/>
  <c r="AH14" i="1"/>
  <c r="P13" i="1"/>
  <c r="AE13" i="1" s="1"/>
  <c r="AD13" i="1"/>
  <c r="AC13" i="1"/>
  <c r="AD299" i="1"/>
  <c r="AC298" i="1"/>
  <c r="AC297" i="1"/>
  <c r="AD226" i="1"/>
  <c r="AD223" i="1"/>
  <c r="AD218" i="1"/>
  <c r="AF177" i="1"/>
  <c r="AG177" i="1"/>
  <c r="AH177" i="1"/>
  <c r="AF103" i="1"/>
  <c r="AG103" i="1"/>
  <c r="AH103" i="1"/>
  <c r="P100" i="1"/>
  <c r="AC100" i="1"/>
  <c r="P93" i="1"/>
  <c r="AC93" i="1"/>
  <c r="AE93" i="1"/>
  <c r="P65" i="1"/>
  <c r="AC65" i="1"/>
  <c r="AE65" i="1"/>
  <c r="P62" i="1"/>
  <c r="AC62" i="1"/>
  <c r="AE62" i="1"/>
  <c r="AG44" i="1"/>
  <c r="AH44" i="1"/>
  <c r="AF30" i="1"/>
  <c r="AH30" i="1"/>
  <c r="AF22" i="1"/>
  <c r="AG22" i="1"/>
  <c r="AH22" i="1"/>
  <c r="AF20" i="1"/>
  <c r="AF87" i="1"/>
  <c r="AF84" i="1"/>
  <c r="AH84" i="1"/>
  <c r="AF75" i="1"/>
  <c r="AH75" i="1"/>
  <c r="AF71" i="1"/>
  <c r="AH71" i="1"/>
  <c r="P60" i="1"/>
  <c r="AC60" i="1"/>
  <c r="AE60" i="1"/>
  <c r="AF57" i="1"/>
  <c r="AH57" i="1"/>
  <c r="AF39" i="1"/>
  <c r="AG39" i="1"/>
  <c r="P33" i="1"/>
  <c r="AE33" i="1" s="1"/>
  <c r="AC33" i="1"/>
  <c r="AC167" i="1"/>
  <c r="AC155" i="1"/>
  <c r="AC133" i="1"/>
  <c r="AC126" i="1"/>
  <c r="AC108" i="1"/>
  <c r="AD105" i="1"/>
  <c r="AD102" i="1"/>
  <c r="AG96" i="1"/>
  <c r="P91" i="1"/>
  <c r="AC91" i="1"/>
  <c r="AC90" i="1"/>
  <c r="P90" i="1"/>
  <c r="AD87" i="1"/>
  <c r="AE82" i="1"/>
  <c r="AF79" i="1"/>
  <c r="AF78" i="1"/>
  <c r="P63" i="1"/>
  <c r="AC63" i="1"/>
  <c r="AE63" i="1"/>
  <c r="P57" i="1"/>
  <c r="AH53" i="1"/>
  <c r="P48" i="1"/>
  <c r="AE48" i="1" s="1"/>
  <c r="AC48" i="1"/>
  <c r="AD48" i="1"/>
  <c r="AF34" i="1"/>
  <c r="AG34" i="1"/>
  <c r="P25" i="1"/>
  <c r="AE25" i="1" s="1"/>
  <c r="AD25" i="1"/>
  <c r="AC105" i="1"/>
  <c r="AC102" i="1"/>
  <c r="P89" i="1"/>
  <c r="AC89" i="1"/>
  <c r="AC87" i="1"/>
  <c r="P87" i="1"/>
  <c r="AC82" i="1"/>
  <c r="P82" i="1"/>
  <c r="AF72" i="1"/>
  <c r="AH72" i="1"/>
  <c r="AF68" i="1"/>
  <c r="AH68" i="1"/>
  <c r="P66" i="1"/>
  <c r="AC66" i="1"/>
  <c r="AE66" i="1"/>
  <c r="P58" i="1"/>
  <c r="AC58" i="1"/>
  <c r="AE58" i="1"/>
  <c r="AF53" i="1"/>
  <c r="P52" i="1"/>
  <c r="AE52" i="1" s="1"/>
  <c r="AD52" i="1"/>
  <c r="AF46" i="1"/>
  <c r="AG46" i="1"/>
  <c r="AH46" i="1"/>
  <c r="AF40" i="1"/>
  <c r="AG40" i="1"/>
  <c r="AH40" i="1"/>
  <c r="AC25" i="1"/>
  <c r="AG16" i="1"/>
  <c r="AH16" i="1"/>
  <c r="AG9" i="1"/>
  <c r="AH9" i="1"/>
  <c r="AF4" i="1"/>
  <c r="AG4" i="1"/>
  <c r="AH4" i="1"/>
  <c r="AD164" i="1"/>
  <c r="AC157" i="1"/>
  <c r="AC149" i="1"/>
  <c r="P85" i="1"/>
  <c r="AC85" i="1"/>
  <c r="AE85" i="1"/>
  <c r="P83" i="1"/>
  <c r="AC83" i="1"/>
  <c r="AE83" i="1"/>
  <c r="P81" i="1"/>
  <c r="AC81" i="1"/>
  <c r="P76" i="1"/>
  <c r="AC76" i="1"/>
  <c r="AE76" i="1"/>
  <c r="P61" i="1"/>
  <c r="AC61" i="1"/>
  <c r="AE61" i="1"/>
  <c r="P35" i="1"/>
  <c r="AE35" i="1" s="1"/>
  <c r="AD35" i="1"/>
  <c r="AF24" i="1"/>
  <c r="AG24" i="1"/>
  <c r="AF10" i="1"/>
  <c r="AG10" i="1"/>
  <c r="AH10" i="1"/>
  <c r="P3" i="1"/>
  <c r="AE3" i="1" s="1"/>
  <c r="AD3" i="1"/>
  <c r="AC113" i="1"/>
  <c r="AD106" i="1"/>
  <c r="AC104" i="1"/>
  <c r="AF73" i="1"/>
  <c r="AH73" i="1"/>
  <c r="AF69" i="1"/>
  <c r="AH69" i="1"/>
  <c r="P64" i="1"/>
  <c r="AC64" i="1"/>
  <c r="AE64" i="1"/>
  <c r="AD54" i="1"/>
  <c r="AC35" i="1"/>
  <c r="P31" i="1"/>
  <c r="AE31" i="1" s="1"/>
  <c r="AC31" i="1"/>
  <c r="AD31" i="1"/>
  <c r="P29" i="1"/>
  <c r="AE29" i="1" s="1"/>
  <c r="AC29" i="1"/>
  <c r="AD29" i="1"/>
  <c r="AC3" i="1"/>
  <c r="P67" i="1"/>
  <c r="AC67" i="1"/>
  <c r="AE67" i="1"/>
  <c r="P59" i="1"/>
  <c r="AC59" i="1"/>
  <c r="AE59" i="1"/>
  <c r="P50" i="1"/>
  <c r="AE50" i="1" s="1"/>
  <c r="AC50" i="1"/>
  <c r="AF2" i="1"/>
  <c r="AG2" i="1"/>
  <c r="AC49" i="1"/>
  <c r="AC32" i="1"/>
  <c r="AD30" i="1"/>
  <c r="AD28" i="1"/>
  <c r="AD7" i="1"/>
  <c r="AC2" i="1"/>
  <c r="AF229" i="1" l="1"/>
  <c r="AG229" i="1"/>
  <c r="AH229" i="1"/>
  <c r="AG50" i="1"/>
  <c r="AF50" i="1"/>
  <c r="AH50" i="1"/>
  <c r="AF66" i="1"/>
  <c r="AG66" i="1"/>
  <c r="AH66" i="1"/>
  <c r="AF25" i="1"/>
  <c r="AH25" i="1"/>
  <c r="AG25" i="1"/>
  <c r="AF63" i="1"/>
  <c r="AG63" i="1"/>
  <c r="AH63" i="1"/>
  <c r="AF59" i="1"/>
  <c r="AG59" i="1"/>
  <c r="AH59" i="1"/>
  <c r="AH60" i="1"/>
  <c r="AF60" i="1"/>
  <c r="AG60" i="1"/>
  <c r="AG93" i="1"/>
  <c r="AH93" i="1"/>
  <c r="AF93" i="1"/>
  <c r="AF295" i="1"/>
  <c r="AG295" i="1"/>
  <c r="AH295" i="1"/>
  <c r="AF101" i="1"/>
  <c r="AG101" i="1"/>
  <c r="AH101" i="1"/>
  <c r="P131" i="1"/>
  <c r="AC131" i="1"/>
  <c r="AD131" i="1"/>
  <c r="AF3" i="1"/>
  <c r="AG3" i="1"/>
  <c r="AH3" i="1"/>
  <c r="AF61" i="1"/>
  <c r="AG61" i="1"/>
  <c r="AH61" i="1"/>
  <c r="AF83" i="1"/>
  <c r="AG83" i="1"/>
  <c r="AH83" i="1"/>
  <c r="AH52" i="1"/>
  <c r="AF52" i="1"/>
  <c r="AG52" i="1"/>
  <c r="AF62" i="1"/>
  <c r="AG62" i="1"/>
  <c r="AH62" i="1"/>
  <c r="AG29" i="1"/>
  <c r="AF29" i="1"/>
  <c r="AH29" i="1"/>
  <c r="AF67" i="1"/>
  <c r="AG67" i="1"/>
  <c r="AH67" i="1"/>
  <c r="AG33" i="1"/>
  <c r="AH33" i="1"/>
  <c r="AF33" i="1"/>
  <c r="AF13" i="1"/>
  <c r="AG13" i="1"/>
  <c r="AH13" i="1"/>
  <c r="AF51" i="1"/>
  <c r="AH51" i="1"/>
  <c r="AG51" i="1"/>
  <c r="AF8" i="1"/>
  <c r="AG8" i="1"/>
  <c r="AH8" i="1"/>
  <c r="AF233" i="1"/>
  <c r="AG233" i="1"/>
  <c r="AH233" i="1"/>
  <c r="AG48" i="1"/>
  <c r="AF48" i="1"/>
  <c r="AH48" i="1"/>
  <c r="AG38" i="1"/>
  <c r="AH38" i="1"/>
  <c r="AF38" i="1"/>
  <c r="AG76" i="1"/>
  <c r="AF76" i="1"/>
  <c r="AH76" i="1"/>
  <c r="AF297" i="1"/>
  <c r="AG297" i="1"/>
  <c r="AH297" i="1"/>
  <c r="AF237" i="1"/>
  <c r="AG237" i="1"/>
  <c r="AH237" i="1"/>
  <c r="AF35" i="1"/>
  <c r="AH35" i="1"/>
  <c r="AG35" i="1"/>
  <c r="AG31" i="1"/>
  <c r="AF31" i="1"/>
  <c r="AH31" i="1"/>
  <c r="AF58" i="1"/>
  <c r="AG58" i="1"/>
  <c r="AH58" i="1"/>
  <c r="AF82" i="1"/>
  <c r="AH82" i="1"/>
  <c r="AG82" i="1"/>
  <c r="AG85" i="1"/>
  <c r="AF85" i="1"/>
  <c r="AH85" i="1"/>
  <c r="AG65" i="1"/>
  <c r="AH65" i="1"/>
  <c r="AF65" i="1"/>
  <c r="AF299" i="1"/>
  <c r="AG299" i="1"/>
  <c r="AH299" i="1"/>
  <c r="AF298" i="1"/>
  <c r="AG298" i="1"/>
  <c r="AH298" i="1"/>
  <c r="AG95" i="1"/>
  <c r="AF95" i="1"/>
  <c r="AH95" i="1"/>
  <c r="AF64" i="1"/>
  <c r="AG64" i="1"/>
  <c r="AH64" i="1"/>
  <c r="AF241" i="1"/>
  <c r="AG241" i="1"/>
  <c r="AH241" i="1"/>
</calcChain>
</file>

<file path=xl/comments1.xml><?xml version="1.0" encoding="utf-8"?>
<comments xmlns="http://schemas.openxmlformats.org/spreadsheetml/2006/main">
  <authors>
    <author>BoZo</author>
  </authors>
  <commentList>
    <comment ref="AN1" authorId="0" shapeId="0">
      <text>
        <r>
          <rPr>
            <b/>
            <sz val="8"/>
            <color indexed="81"/>
            <rFont val="Tahoma"/>
          </rPr>
          <t>BoZo:</t>
        </r>
        <r>
          <rPr>
            <sz val="8"/>
            <color indexed="81"/>
            <rFont val="Tahoma"/>
          </rPr>
          <t xml:space="preserve">
Every column to the right of here (and where comments have been inserted to the left) are data for the male fruits that Mev collected after the initial collection of male fruiting branches</t>
        </r>
      </text>
    </comment>
    <comment ref="F9" authorId="0" shapeId="0">
      <text>
        <r>
          <rPr>
            <b/>
            <sz val="8"/>
            <color indexed="81"/>
            <rFont val="Tahoma"/>
          </rPr>
          <t>BoZo:</t>
        </r>
        <r>
          <rPr>
            <sz val="8"/>
            <color indexed="81"/>
            <rFont val="Tahoma"/>
          </rPr>
          <t xml:space="preserve">
male fruit numbers refer to those collected by Mev afterwards</t>
        </r>
      </text>
    </comment>
    <comment ref="U9" authorId="0" shapeId="0">
      <text>
        <r>
          <rPr>
            <b/>
            <sz val="8"/>
            <color indexed="81"/>
            <rFont val="Tahoma"/>
          </rPr>
          <t>BoZo:</t>
        </r>
        <r>
          <rPr>
            <sz val="8"/>
            <color indexed="81"/>
            <rFont val="Tahoma"/>
          </rPr>
          <t xml:space="preserve">
Mev's</t>
        </r>
      </text>
    </comment>
    <comment ref="U15" authorId="0" shapeId="0">
      <text>
        <r>
          <rPr>
            <b/>
            <sz val="8"/>
            <color indexed="81"/>
            <rFont val="Tahoma"/>
          </rPr>
          <t>BoZo:</t>
        </r>
        <r>
          <rPr>
            <sz val="8"/>
            <color indexed="81"/>
            <rFont val="Tahoma"/>
          </rPr>
          <t xml:space="preserve">
Mev's</t>
        </r>
      </text>
    </comment>
    <comment ref="U17" authorId="0" shapeId="0">
      <text>
        <r>
          <rPr>
            <b/>
            <sz val="8"/>
            <color indexed="81"/>
            <rFont val="Tahoma"/>
          </rPr>
          <t>BoZo:</t>
        </r>
        <r>
          <rPr>
            <sz val="8"/>
            <color indexed="81"/>
            <rFont val="Tahoma"/>
          </rPr>
          <t xml:space="preserve">
supplemented by Mev's data</t>
        </r>
      </text>
    </comment>
    <comment ref="U22" authorId="0" shapeId="0">
      <text>
        <r>
          <rPr>
            <b/>
            <sz val="8"/>
            <color indexed="81"/>
            <rFont val="Tahoma"/>
          </rPr>
          <t>BoZo:</t>
        </r>
        <r>
          <rPr>
            <sz val="8"/>
            <color indexed="81"/>
            <rFont val="Tahoma"/>
          </rPr>
          <t xml:space="preserve">
supplemented by Mev's data</t>
        </r>
      </text>
    </comment>
    <comment ref="U25" authorId="0" shapeId="0">
      <text>
        <r>
          <rPr>
            <b/>
            <sz val="8"/>
            <color indexed="81"/>
            <rFont val="Tahoma"/>
          </rPr>
          <t>BoZo:</t>
        </r>
        <r>
          <rPr>
            <sz val="8"/>
            <color indexed="81"/>
            <rFont val="Tahoma"/>
          </rPr>
          <t xml:space="preserve">
supplemented by Mev's data</t>
        </r>
      </text>
    </comment>
    <comment ref="U35" authorId="0" shapeId="0">
      <text>
        <r>
          <rPr>
            <b/>
            <sz val="8"/>
            <color indexed="81"/>
            <rFont val="Tahoma"/>
          </rPr>
          <t>BoZo:</t>
        </r>
        <r>
          <rPr>
            <sz val="8"/>
            <color indexed="81"/>
            <rFont val="Tahoma"/>
          </rPr>
          <t xml:space="preserve">
supplemented by Mev's data
</t>
        </r>
      </text>
    </comment>
    <comment ref="U37" authorId="0" shapeId="0">
      <text>
        <r>
          <rPr>
            <b/>
            <sz val="8"/>
            <color indexed="81"/>
            <rFont val="Tahoma"/>
          </rPr>
          <t>BoZo:</t>
        </r>
        <r>
          <rPr>
            <sz val="8"/>
            <color indexed="81"/>
            <rFont val="Tahoma"/>
          </rPr>
          <t xml:space="preserve">
supplemented by Mev's data</t>
        </r>
      </text>
    </comment>
    <comment ref="U47" authorId="0" shapeId="0">
      <text>
        <r>
          <rPr>
            <b/>
            <sz val="8"/>
            <color indexed="81"/>
            <rFont val="Tahoma"/>
          </rPr>
          <t>BoZo:</t>
        </r>
        <r>
          <rPr>
            <sz val="8"/>
            <color indexed="81"/>
            <rFont val="Tahoma"/>
          </rPr>
          <t xml:space="preserve">
supplemented by Mev's data</t>
        </r>
      </text>
    </comment>
    <comment ref="U52" authorId="0" shapeId="0">
      <text>
        <r>
          <rPr>
            <b/>
            <sz val="8"/>
            <color indexed="81"/>
            <rFont val="Tahoma"/>
          </rPr>
          <t>BoZo:</t>
        </r>
        <r>
          <rPr>
            <sz val="8"/>
            <color indexed="81"/>
            <rFont val="Tahoma"/>
          </rPr>
          <t xml:space="preserve">
Mev's</t>
        </r>
      </text>
    </comment>
    <comment ref="U53" authorId="0" shapeId="0">
      <text>
        <r>
          <rPr>
            <b/>
            <sz val="8"/>
            <color indexed="81"/>
            <rFont val="Tahoma"/>
          </rPr>
          <t>BoZo:</t>
        </r>
        <r>
          <rPr>
            <sz val="8"/>
            <color indexed="81"/>
            <rFont val="Tahoma"/>
          </rPr>
          <t xml:space="preserve">
Mev's</t>
        </r>
      </text>
    </comment>
    <comment ref="U54" authorId="0" shapeId="0">
      <text>
        <r>
          <rPr>
            <b/>
            <sz val="8"/>
            <color indexed="81"/>
            <rFont val="Tahoma"/>
          </rPr>
          <t>BoZo:</t>
        </r>
        <r>
          <rPr>
            <sz val="8"/>
            <color indexed="81"/>
            <rFont val="Tahoma"/>
          </rPr>
          <t xml:space="preserve">
Mev's</t>
        </r>
      </text>
    </comment>
    <comment ref="U56" authorId="0" shapeId="0">
      <text>
        <r>
          <rPr>
            <b/>
            <sz val="8"/>
            <color indexed="81"/>
            <rFont val="Tahoma"/>
          </rPr>
          <t>BoZo:</t>
        </r>
        <r>
          <rPr>
            <sz val="8"/>
            <color indexed="81"/>
            <rFont val="Tahoma"/>
          </rPr>
          <t xml:space="preserve">
Mev's</t>
        </r>
      </text>
    </comment>
  </commentList>
</comments>
</file>

<file path=xl/sharedStrings.xml><?xml version="1.0" encoding="utf-8"?>
<sst xmlns="http://schemas.openxmlformats.org/spreadsheetml/2006/main" count="1389" uniqueCount="148">
  <si>
    <t>Plant No.</t>
  </si>
  <si>
    <t>Sex</t>
  </si>
  <si>
    <t>No. flws</t>
  </si>
  <si>
    <t>mean flw (mg)</t>
  </si>
  <si>
    <t>total flw (mg)</t>
  </si>
  <si>
    <t>mean frt (mg)</t>
  </si>
  <si>
    <t>total frt (mg)</t>
  </si>
  <si>
    <t>male</t>
  </si>
  <si>
    <t>female</t>
  </si>
  <si>
    <t># flws/# lvs</t>
  </si>
  <si>
    <t># flws/stm(cm)</t>
  </si>
  <si>
    <t># lvs/stm(cm)</t>
  </si>
  <si>
    <t>flw(mg)/lf(mg)</t>
  </si>
  <si>
    <t>flw(mg)/stm(mg)</t>
  </si>
  <si>
    <t>reprod tissue</t>
  </si>
  <si>
    <t>E 149degrees 15.801'</t>
  </si>
  <si>
    <t xml:space="preserve">Googong Foreshores </t>
  </si>
  <si>
    <t>Tidbinbilla nature Reserve - Koala enclosure</t>
  </si>
  <si>
    <t>Namadgi National Park - Orroral Valley campsite</t>
  </si>
  <si>
    <t>GPS waypoint name: GOOGGX</t>
  </si>
  <si>
    <t>S 35degrees 39.753'</t>
  </si>
  <si>
    <t>E148degrees 59.309'</t>
  </si>
  <si>
    <t>GPS waypoint name: ORROGX</t>
  </si>
  <si>
    <t>No. lvs (frt)</t>
  </si>
  <si>
    <t>Diameter</t>
  </si>
  <si>
    <t>No. lvs (flw)</t>
  </si>
  <si>
    <t>No. frt</t>
  </si>
  <si>
    <t>Males frt</t>
  </si>
  <si>
    <t>Male frt</t>
  </si>
  <si>
    <t>Flws for mean</t>
  </si>
  <si>
    <t>Frts for mean</t>
  </si>
  <si>
    <t>Frt mass for mn</t>
  </si>
  <si>
    <t>Flw mass for mn</t>
  </si>
  <si>
    <t>S 35degrees 29.770'</t>
  </si>
  <si>
    <t>stem (cm) (at flowering for males, fruiting for females)</t>
  </si>
  <si>
    <t>pedicel (mg)</t>
  </si>
  <si>
    <t>total lf (mg) (at flowering for males, fruiting for females)</t>
  </si>
  <si>
    <t>total stm (mg) (at flowering for males, fruiting for females)</t>
  </si>
  <si>
    <t>% frt set</t>
  </si>
  <si>
    <t>lf(mg)/stm(mg)</t>
  </si>
  <si>
    <t>Mean</t>
  </si>
  <si>
    <t>Variance</t>
  </si>
  <si>
    <t>Observations</t>
  </si>
  <si>
    <t>df</t>
  </si>
  <si>
    <t>t-Test: Two-Sample Assuming Equal Variances</t>
  </si>
  <si>
    <t>Pooled Variance</t>
  </si>
  <si>
    <t>Hypothesized Mean Difference</t>
  </si>
  <si>
    <t>t Stat</t>
  </si>
  <si>
    <t>P(T&lt;=t) one-tail</t>
  </si>
  <si>
    <t>t Critical one-tail</t>
  </si>
  <si>
    <t>P(T&lt;=t) two-tail</t>
  </si>
  <si>
    <t>t Critical two-tail</t>
  </si>
  <si>
    <t>RA(leaf bio)</t>
  </si>
  <si>
    <t xml:space="preserve">m = </t>
  </si>
  <si>
    <t xml:space="preserve">f = </t>
  </si>
  <si>
    <t>m =</t>
  </si>
  <si>
    <t>f =</t>
  </si>
  <si>
    <t>RA(leafbio)</t>
  </si>
  <si>
    <t>F-Test Two-Sample for Variances</t>
  </si>
  <si>
    <t>Variable 1</t>
  </si>
  <si>
    <t>Variable 2</t>
  </si>
  <si>
    <t>F</t>
  </si>
  <si>
    <t>P(F&lt;=f) one-tail</t>
  </si>
  <si>
    <t>F Critical one-tail</t>
  </si>
  <si>
    <t>t-Test: Two-Sample Assuming Unequal Variances</t>
  </si>
  <si>
    <t>Site</t>
  </si>
  <si>
    <t>Googong</t>
  </si>
  <si>
    <t>Orroral</t>
  </si>
  <si>
    <t>Tidbinbilla</t>
  </si>
  <si>
    <t>RA(stm bio)</t>
  </si>
  <si>
    <t>RA(lf+stm)</t>
  </si>
  <si>
    <t>male stm(cm) frt</t>
  </si>
  <si>
    <t>male stm(mg) frt</t>
  </si>
  <si>
    <t>male lf(mg) frt</t>
  </si>
  <si>
    <t>male ped(mg) frt</t>
  </si>
  <si>
    <t>Year</t>
  </si>
  <si>
    <t>Mean flw mass</t>
  </si>
  <si>
    <t>Males</t>
  </si>
  <si>
    <t>Females</t>
  </si>
  <si>
    <t>SD</t>
  </si>
  <si>
    <t>Mean frt mass</t>
  </si>
  <si>
    <t>#flw/#lvs</t>
  </si>
  <si>
    <t>#flw/stm(cm)</t>
  </si>
  <si>
    <t>Fruit set</t>
  </si>
  <si>
    <t>RA leaf</t>
  </si>
  <si>
    <t>RA stem</t>
  </si>
  <si>
    <t>RA l+s</t>
  </si>
  <si>
    <t>95% CI</t>
  </si>
  <si>
    <t>SE</t>
  </si>
  <si>
    <t>P&lt;.0001</t>
  </si>
  <si>
    <t>F(125)=428.97</t>
  </si>
  <si>
    <t>P=0.7764</t>
  </si>
  <si>
    <t>F(125)=0.0810</t>
  </si>
  <si>
    <t>P=0.0126</t>
  </si>
  <si>
    <t>F(125)=6.4115</t>
  </si>
  <si>
    <t>F(125)=63.0778</t>
  </si>
  <si>
    <t>F(125)=64.0379</t>
  </si>
  <si>
    <t>F(66)=109.1290</t>
  </si>
  <si>
    <t>P=0.0295</t>
  </si>
  <si>
    <t>F(44)=5.0657</t>
  </si>
  <si>
    <t>P=0.0389</t>
  </si>
  <si>
    <t>F(66)=4.4410</t>
  </si>
  <si>
    <t>P=0.0796</t>
  </si>
  <si>
    <t>F(66)=3.1705</t>
  </si>
  <si>
    <t>P=0.0107</t>
  </si>
  <si>
    <t>F(66)=6.9047</t>
  </si>
  <si>
    <t>F(66)=20.3868</t>
  </si>
  <si>
    <t>F(101)=484.4487</t>
  </si>
  <si>
    <t>P=0.0013</t>
  </si>
  <si>
    <t>F(101)=10.9858</t>
  </si>
  <si>
    <t>P=0.6244</t>
  </si>
  <si>
    <t>F(101)=0.2412</t>
  </si>
  <si>
    <t>F(101)=32.7435</t>
  </si>
  <si>
    <t>F(101)=61.1973</t>
  </si>
  <si>
    <t>T2000</t>
  </si>
  <si>
    <t>T2002</t>
  </si>
  <si>
    <t>O</t>
  </si>
  <si>
    <t>G</t>
  </si>
  <si>
    <t>#flws/lf(mg)</t>
  </si>
  <si>
    <t>#flws/stm(mg)</t>
  </si>
  <si>
    <t>#flw/lf (mg)</t>
  </si>
  <si>
    <t>#flw/stm(mg)</t>
  </si>
  <si>
    <t>P=0.0005</t>
  </si>
  <si>
    <t>F(125)=12.8495</t>
  </si>
  <si>
    <t>P=0.0004</t>
  </si>
  <si>
    <t>F(125)=13.0246</t>
  </si>
  <si>
    <t>P=0.0208</t>
  </si>
  <si>
    <t>F(66)=5.6111</t>
  </si>
  <si>
    <t>P=0.1477</t>
  </si>
  <si>
    <t>F(6)=2.1456</t>
  </si>
  <si>
    <t>F(101)=17.0014</t>
  </si>
  <si>
    <t>P=0.0224</t>
  </si>
  <si>
    <t>F(101)=5.3787</t>
  </si>
  <si>
    <t>good seed #</t>
  </si>
  <si>
    <t>failed seed #</t>
  </si>
  <si>
    <t>Tot seed #</t>
  </si>
  <si>
    <t>Propn good seed</t>
  </si>
  <si>
    <t>good seed mg</t>
  </si>
  <si>
    <t>Mean good seed mg</t>
  </si>
  <si>
    <t>gg</t>
  </si>
  <si>
    <t>Tid 2002 fem</t>
  </si>
  <si>
    <t>Tid 2002 m</t>
  </si>
  <si>
    <t>Orroral fem</t>
  </si>
  <si>
    <t>Orroral m</t>
  </si>
  <si>
    <t>Googong fem</t>
  </si>
  <si>
    <t>Googong m</t>
  </si>
  <si>
    <t>male SE</t>
  </si>
  <si>
    <t>female 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</si>
</sst>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9"/>
      <name val="Geneva"/>
    </font>
    <font>
      <b/>
      <sz val="9"/>
      <name val="Geneva"/>
    </font>
    <font>
      <b/>
      <sz val="10"/>
      <name val="Arial"/>
    </font>
    <font>
      <sz val="10"/>
      <name val="Arial"/>
    </font>
    <font>
      <b/>
      <sz val="10"/>
      <name val="Geneva"/>
    </font>
    <font>
      <sz val="10"/>
      <name val="Geneva"/>
    </font>
    <font>
      <b/>
      <sz val="10"/>
      <name val="Arial"/>
      <family val="2"/>
    </font>
    <font>
      <sz val="10"/>
      <name val="Arial"/>
      <family val="2"/>
    </font>
    <font>
      <i/>
      <sz val="10"/>
      <name val="Arial"/>
      <family val="2"/>
    </font>
    <font>
      <sz val="9"/>
      <name val="Arial"/>
      <family val="2"/>
    </font>
    <font>
      <sz val="8"/>
      <color indexed="81"/>
      <name val="Tahoma"/>
    </font>
    <font>
      <b/>
      <sz val="8"/>
      <color indexed="81"/>
      <name val="Tahoma"/>
    </font>
  </fonts>
  <fills count="7">
    <fill>
      <patternFill patternType="none"/>
    </fill>
    <fill>
      <patternFill patternType="gray125"/>
    </fill>
    <fill>
      <patternFill patternType="solid">
        <fgColor indexed="26"/>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27"/>
        <bgColor indexed="64"/>
      </patternFill>
    </fill>
  </fills>
  <borders count="8">
    <border>
      <left/>
      <right/>
      <top/>
      <bottom/>
      <diagonal/>
    </border>
    <border>
      <left/>
      <right/>
      <top style="medium">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4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1" xfId="0" applyFont="1" applyFill="1" applyBorder="1" applyAlignment="1">
      <alignment horizontal="center"/>
    </xf>
    <xf numFmtId="0" fontId="7" fillId="0" borderId="0" xfId="0" applyFont="1" applyFill="1" applyBorder="1" applyAlignment="1"/>
    <xf numFmtId="0" fontId="7" fillId="0" borderId="2" xfId="0" applyFont="1" applyFill="1" applyBorder="1" applyAlignment="1"/>
    <xf numFmtId="0" fontId="0" fillId="2" borderId="3" xfId="0" applyFill="1" applyBorder="1"/>
    <xf numFmtId="0" fontId="3" fillId="2" borderId="4" xfId="0" applyFont="1" applyFill="1" applyBorder="1"/>
    <xf numFmtId="0" fontId="0" fillId="2" borderId="4" xfId="0" applyFill="1" applyBorder="1"/>
    <xf numFmtId="0" fontId="0" fillId="0" borderId="5" xfId="0" applyBorder="1"/>
    <xf numFmtId="0" fontId="2" fillId="0" borderId="6" xfId="0" applyFont="1" applyBorder="1"/>
    <xf numFmtId="0" fontId="1" fillId="0" borderId="6" xfId="0" applyFont="1" applyBorder="1"/>
    <xf numFmtId="0" fontId="0" fillId="0" borderId="6" xfId="0" applyBorder="1"/>
    <xf numFmtId="0" fontId="0" fillId="3" borderId="3" xfId="0" applyFill="1" applyBorder="1"/>
    <xf numFmtId="0" fontId="3" fillId="3" borderId="4" xfId="0" applyFont="1" applyFill="1" applyBorder="1"/>
    <xf numFmtId="0" fontId="0" fillId="3" borderId="4" xfId="0" applyFill="1" applyBorder="1"/>
    <xf numFmtId="0" fontId="5" fillId="3" borderId="4" xfId="0" applyFont="1" applyFill="1" applyBorder="1"/>
    <xf numFmtId="0" fontId="7" fillId="3" borderId="4" xfId="0" applyFont="1" applyFill="1" applyBorder="1"/>
    <xf numFmtId="0" fontId="7" fillId="2" borderId="4" xfId="0" applyFont="1" applyFill="1" applyBorder="1"/>
    <xf numFmtId="0" fontId="0" fillId="4" borderId="4" xfId="0" applyFill="1" applyBorder="1"/>
    <xf numFmtId="0" fontId="7" fillId="4" borderId="4" xfId="0" applyFont="1" applyFill="1" applyBorder="1"/>
    <xf numFmtId="0" fontId="3" fillId="4" borderId="4" xfId="0" applyFont="1" applyFill="1" applyBorder="1"/>
    <xf numFmtId="0" fontId="0" fillId="5" borderId="4" xfId="0" applyFill="1" applyBorder="1"/>
    <xf numFmtId="0" fontId="7" fillId="5" borderId="4" xfId="0" applyFont="1" applyFill="1" applyBorder="1"/>
    <xf numFmtId="0" fontId="3" fillId="5" borderId="4" xfId="0" applyFont="1" applyFill="1" applyBorder="1"/>
    <xf numFmtId="0" fontId="7" fillId="6" borderId="4" xfId="0" applyFont="1" applyFill="1" applyBorder="1"/>
    <xf numFmtId="0" fontId="6" fillId="0" borderId="7" xfId="0" applyFont="1" applyBorder="1"/>
    <xf numFmtId="0" fontId="6" fillId="0" borderId="0" xfId="0" applyFont="1" applyFill="1" applyBorder="1"/>
    <xf numFmtId="0" fontId="0" fillId="6" borderId="4" xfId="0" applyFill="1" applyBorder="1"/>
    <xf numFmtId="0" fontId="9" fillId="6" borderId="4" xfId="0" applyFont="1" applyFill="1" applyBorder="1"/>
    <xf numFmtId="0" fontId="9" fillId="0" borderId="0" xfId="0" applyFont="1" applyBorder="1"/>
    <xf numFmtId="0" fontId="9" fillId="0" borderId="0" xfId="0" applyFont="1"/>
    <xf numFmtId="0" fontId="9" fillId="2" borderId="3" xfId="0" applyFont="1" applyFill="1" applyBorder="1"/>
    <xf numFmtId="0" fontId="9" fillId="2" borderId="4" xfId="0" applyFont="1" applyFill="1" applyBorder="1"/>
    <xf numFmtId="0" fontId="1"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95886659690331"/>
          <c:y val="8.3871143882610646E-2"/>
          <c:w val="0.78907866400119175"/>
          <c:h val="0.83441035452443402"/>
        </c:manualLayout>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5-06E7-4C0A-A7F4-C36C9BE33C6E}"/>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06E7-4C0A-A7F4-C36C9BE33C6E}"/>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3-06E7-4C0A-A7F4-C36C9BE33C6E}"/>
              </c:ext>
            </c:extLst>
          </c:dPt>
          <c:dPt>
            <c:idx val="4"/>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2-06E7-4C0A-A7F4-C36C9BE33C6E}"/>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06E7-4C0A-A7F4-C36C9BE33C6E}"/>
              </c:ext>
            </c:extLst>
          </c:dPt>
          <c:dPt>
            <c:idx val="7"/>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0-06E7-4C0A-A7F4-C36C9BE33C6E}"/>
              </c:ext>
            </c:extLst>
          </c:dPt>
          <c:errBars>
            <c:errBarType val="both"/>
            <c:errValType val="cust"/>
            <c:noEndCap val="0"/>
            <c:plus>
              <c:numRef>
                <c:f>Figures!$D$2:$D$10</c:f>
                <c:numCache>
                  <c:formatCode>General</c:formatCode>
                  <c:ptCount val="9"/>
                  <c:pt idx="0">
                    <c:v>0.1738324</c:v>
                  </c:pt>
                  <c:pt idx="1">
                    <c:v>0.10754520000000001</c:v>
                  </c:pt>
                  <c:pt idx="3">
                    <c:v>0.1685796</c:v>
                  </c:pt>
                  <c:pt idx="4">
                    <c:v>0.1016456</c:v>
                  </c:pt>
                  <c:pt idx="6">
                    <c:v>9.7313999999999998E-2</c:v>
                  </c:pt>
                  <c:pt idx="7">
                    <c:v>4.8157200000000004E-2</c:v>
                  </c:pt>
                </c:numCache>
              </c:numRef>
            </c:plus>
            <c:minus>
              <c:numRef>
                <c:f>Figures!$D$2:$D$10</c:f>
                <c:numCache>
                  <c:formatCode>General</c:formatCode>
                  <c:ptCount val="9"/>
                  <c:pt idx="0">
                    <c:v>0.1738324</c:v>
                  </c:pt>
                  <c:pt idx="1">
                    <c:v>0.10754520000000001</c:v>
                  </c:pt>
                  <c:pt idx="3">
                    <c:v>0.1685796</c:v>
                  </c:pt>
                  <c:pt idx="4">
                    <c:v>0.1016456</c:v>
                  </c:pt>
                  <c:pt idx="6">
                    <c:v>9.7313999999999998E-2</c:v>
                  </c:pt>
                  <c:pt idx="7">
                    <c:v>4.8157200000000004E-2</c:v>
                  </c:pt>
                </c:numCache>
              </c:numRef>
            </c:minus>
            <c:spPr>
              <a:ln w="12700">
                <a:solidFill>
                  <a:srgbClr val="000000"/>
                </a:solidFill>
                <a:prstDash val="solid"/>
              </a:ln>
            </c:spPr>
          </c:errBars>
          <c:val>
            <c:numRef>
              <c:f>Figures!$C$2:$C$9</c:f>
              <c:numCache>
                <c:formatCode>General</c:formatCode>
                <c:ptCount val="8"/>
                <c:pt idx="0">
                  <c:v>4.6499300000000003</c:v>
                </c:pt>
                <c:pt idx="1">
                  <c:v>2.36965</c:v>
                </c:pt>
                <c:pt idx="3">
                  <c:v>2.6823899999999998</c:v>
                </c:pt>
                <c:pt idx="4">
                  <c:v>1.5150600000000001</c:v>
                </c:pt>
                <c:pt idx="6">
                  <c:v>2.5831499999999998</c:v>
                </c:pt>
                <c:pt idx="7">
                  <c:v>1.30847</c:v>
                </c:pt>
              </c:numCache>
            </c:numRef>
          </c:val>
          <c:extLst>
            <c:ext xmlns:c16="http://schemas.microsoft.com/office/drawing/2014/chart" uri="{C3380CC4-5D6E-409C-BE32-E72D297353CC}">
              <c16:uniqueId val="{00000006-06E7-4C0A-A7F4-C36C9BE33C6E}"/>
            </c:ext>
          </c:extLst>
        </c:ser>
        <c:dLbls>
          <c:showLegendKey val="0"/>
          <c:showVal val="0"/>
          <c:showCatName val="0"/>
          <c:showSerName val="0"/>
          <c:showPercent val="0"/>
          <c:showBubbleSize val="0"/>
        </c:dLbls>
        <c:gapWidth val="50"/>
        <c:axId val="391008496"/>
        <c:axId val="1"/>
      </c:barChart>
      <c:catAx>
        <c:axId val="391008496"/>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25" b="0" i="0" u="none" strike="noStrike" baseline="0">
                    <a:solidFill>
                      <a:srgbClr val="000000"/>
                    </a:solidFill>
                    <a:latin typeface="Geneva"/>
                    <a:ea typeface="Geneva"/>
                    <a:cs typeface="Geneva"/>
                  </a:defRPr>
                </a:pPr>
                <a:r>
                  <a:rPr lang="en-AU"/>
                  <a:t>Mean flower mass (mg)</a:t>
                </a:r>
              </a:p>
            </c:rich>
          </c:tx>
          <c:layout>
            <c:manualLayout>
              <c:xMode val="edge"/>
              <c:yMode val="edge"/>
              <c:x val="5.2730793775735967E-2"/>
              <c:y val="0.25161343164783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391008496"/>
        <c:crosses val="autoZero"/>
        <c:crossBetween val="between"/>
      </c:valAx>
      <c:spPr>
        <a:no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16943521594684"/>
          <c:y val="9.6774396787627656E-2"/>
          <c:w val="0.70764119601328901"/>
          <c:h val="0.72473270483178942"/>
        </c:manualLayout>
      </c:layout>
      <c:barChart>
        <c:barDir val="col"/>
        <c:grouping val="clustered"/>
        <c:varyColors val="0"/>
        <c:ser>
          <c:idx val="0"/>
          <c:order val="0"/>
          <c:tx>
            <c:strRef>
              <c:f>'Figures 2'!$B$16</c:f>
              <c:strCache>
                <c:ptCount val="1"/>
                <c:pt idx="0">
                  <c:v>Males</c:v>
                </c:pt>
              </c:strCache>
            </c:strRef>
          </c:tx>
          <c:spPr>
            <a:solidFill>
              <a:srgbClr val="969696"/>
            </a:solidFill>
            <a:ln w="12700">
              <a:solidFill>
                <a:srgbClr val="000000"/>
              </a:solidFill>
              <a:prstDash val="solid"/>
            </a:ln>
          </c:spPr>
          <c:invertIfNegative val="0"/>
          <c:errBars>
            <c:errBarType val="both"/>
            <c:errValType val="cust"/>
            <c:noEndCap val="0"/>
            <c:plus>
              <c:numRef>
                <c:f>'Figures 2'!$D$17:$D$19</c:f>
                <c:numCache>
                  <c:formatCode>General</c:formatCode>
                  <c:ptCount val="3"/>
                  <c:pt idx="0">
                    <c:v>3.0255542707825083E-2</c:v>
                  </c:pt>
                  <c:pt idx="1">
                    <c:v>9.4031679022593351E-2</c:v>
                  </c:pt>
                  <c:pt idx="2">
                    <c:v>6.6909312015595981E-2</c:v>
                  </c:pt>
                </c:numCache>
              </c:numRef>
            </c:plus>
            <c:minus>
              <c:numRef>
                <c:f>'Figures 2'!$D$17:$D$19</c:f>
                <c:numCache>
                  <c:formatCode>General</c:formatCode>
                  <c:ptCount val="3"/>
                  <c:pt idx="0">
                    <c:v>3.0255542707825083E-2</c:v>
                  </c:pt>
                  <c:pt idx="1">
                    <c:v>9.4031679022593351E-2</c:v>
                  </c:pt>
                  <c:pt idx="2">
                    <c:v>6.6909312015595981E-2</c:v>
                  </c:pt>
                </c:numCache>
              </c:numRef>
            </c:minus>
            <c:spPr>
              <a:ln w="12700">
                <a:solidFill>
                  <a:srgbClr val="000000"/>
                </a:solidFill>
                <a:prstDash val="solid"/>
              </a:ln>
            </c:spPr>
          </c:errBars>
          <c:cat>
            <c:strRef>
              <c:f>'Figures 2'!$A$17:$A$19</c:f>
              <c:strCache>
                <c:ptCount val="3"/>
                <c:pt idx="0">
                  <c:v>Tidbinbilla</c:v>
                </c:pt>
                <c:pt idx="1">
                  <c:v>Orroral</c:v>
                </c:pt>
                <c:pt idx="2">
                  <c:v>Googong</c:v>
                </c:pt>
              </c:strCache>
            </c:strRef>
          </c:cat>
          <c:val>
            <c:numRef>
              <c:f>'Figures 2'!$B$17:$B$19</c:f>
              <c:numCache>
                <c:formatCode>General</c:formatCode>
                <c:ptCount val="3"/>
                <c:pt idx="0">
                  <c:v>0.49318400000000001</c:v>
                </c:pt>
                <c:pt idx="1">
                  <c:v>0.93214799999999998</c:v>
                </c:pt>
                <c:pt idx="2">
                  <c:v>1.0245599999999999</c:v>
                </c:pt>
              </c:numCache>
            </c:numRef>
          </c:val>
          <c:extLst>
            <c:ext xmlns:c16="http://schemas.microsoft.com/office/drawing/2014/chart" uri="{C3380CC4-5D6E-409C-BE32-E72D297353CC}">
              <c16:uniqueId val="{00000000-A4A9-4372-9994-E20C5A825AA9}"/>
            </c:ext>
          </c:extLst>
        </c:ser>
        <c:ser>
          <c:idx val="1"/>
          <c:order val="1"/>
          <c:tx>
            <c:strRef>
              <c:f>'Figures 2'!$C$16</c:f>
              <c:strCache>
                <c:ptCount val="1"/>
                <c:pt idx="0">
                  <c:v>Females</c:v>
                </c:pt>
              </c:strCache>
            </c:strRef>
          </c:tx>
          <c:spPr>
            <a:noFill/>
            <a:ln w="12700">
              <a:solidFill>
                <a:srgbClr val="000000"/>
              </a:solidFill>
              <a:prstDash val="solid"/>
            </a:ln>
          </c:spPr>
          <c:invertIfNegative val="0"/>
          <c:errBars>
            <c:errBarType val="both"/>
            <c:errValType val="cust"/>
            <c:noEndCap val="0"/>
            <c:plus>
              <c:numRef>
                <c:f>'Figures 2'!$E$17:$E$19</c:f>
                <c:numCache>
                  <c:formatCode>General</c:formatCode>
                  <c:ptCount val="3"/>
                  <c:pt idx="0">
                    <c:v>2.6875070845735621E-2</c:v>
                  </c:pt>
                  <c:pt idx="1">
                    <c:v>7.8156189251959357E-2</c:v>
                  </c:pt>
                  <c:pt idx="2">
                    <c:v>8.5706682710511489E-2</c:v>
                  </c:pt>
                </c:numCache>
              </c:numRef>
            </c:plus>
            <c:minus>
              <c:numRef>
                <c:f>'Figures 2'!$E$17:$E$19</c:f>
                <c:numCache>
                  <c:formatCode>General</c:formatCode>
                  <c:ptCount val="3"/>
                  <c:pt idx="0">
                    <c:v>2.6875070845735621E-2</c:v>
                  </c:pt>
                  <c:pt idx="1">
                    <c:v>7.8156189251959357E-2</c:v>
                  </c:pt>
                  <c:pt idx="2">
                    <c:v>8.5706682710511489E-2</c:v>
                  </c:pt>
                </c:numCache>
              </c:numRef>
            </c:minus>
            <c:spPr>
              <a:ln w="12700">
                <a:solidFill>
                  <a:srgbClr val="000000"/>
                </a:solidFill>
                <a:prstDash val="solid"/>
              </a:ln>
            </c:spPr>
          </c:errBars>
          <c:cat>
            <c:strRef>
              <c:f>'Figures 2'!$A$17:$A$19</c:f>
              <c:strCache>
                <c:ptCount val="3"/>
                <c:pt idx="0">
                  <c:v>Tidbinbilla</c:v>
                </c:pt>
                <c:pt idx="1">
                  <c:v>Orroral</c:v>
                </c:pt>
                <c:pt idx="2">
                  <c:v>Googong</c:v>
                </c:pt>
              </c:strCache>
            </c:strRef>
          </c:cat>
          <c:val>
            <c:numRef>
              <c:f>'Figures 2'!$C$17:$C$19</c:f>
              <c:numCache>
                <c:formatCode>General</c:formatCode>
                <c:ptCount val="3"/>
                <c:pt idx="0">
                  <c:v>0.41429700000000003</c:v>
                </c:pt>
                <c:pt idx="1">
                  <c:v>0.565585</c:v>
                </c:pt>
                <c:pt idx="2">
                  <c:v>1.00691</c:v>
                </c:pt>
              </c:numCache>
            </c:numRef>
          </c:val>
          <c:extLst>
            <c:ext xmlns:c16="http://schemas.microsoft.com/office/drawing/2014/chart" uri="{C3380CC4-5D6E-409C-BE32-E72D297353CC}">
              <c16:uniqueId val="{00000001-A4A9-4372-9994-E20C5A825AA9}"/>
            </c:ext>
          </c:extLst>
        </c:ser>
        <c:dLbls>
          <c:showLegendKey val="0"/>
          <c:showVal val="0"/>
          <c:showCatName val="0"/>
          <c:showSerName val="0"/>
          <c:showPercent val="0"/>
          <c:showBubbleSize val="0"/>
        </c:dLbls>
        <c:gapWidth val="150"/>
        <c:overlap val="-50"/>
        <c:axId val="391550904"/>
        <c:axId val="1"/>
      </c:barChart>
      <c:catAx>
        <c:axId val="391550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925" b="0" i="0" u="none" strike="noStrike" baseline="0">
                    <a:solidFill>
                      <a:srgbClr val="000000"/>
                    </a:solidFill>
                    <a:latin typeface="Arial"/>
                    <a:ea typeface="Arial"/>
                    <a:cs typeface="Arial"/>
                  </a:defRPr>
                </a:pPr>
                <a:r>
                  <a:rPr lang="en-AU"/>
                  <a:t>Reproductive biomass / 
leaf and stem biomass</a:t>
                </a:r>
              </a:p>
            </c:rich>
          </c:tx>
          <c:layout>
            <c:manualLayout>
              <c:xMode val="edge"/>
              <c:yMode val="edge"/>
              <c:x val="4.6511627906976744E-2"/>
              <c:y val="0.16559174561438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1550904"/>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6746987951808"/>
          <c:y val="9.0277981856693654E-2"/>
          <c:w val="0.73838209982788294"/>
          <c:h val="0.82176111690067299"/>
        </c:manualLayout>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5-8F46-44BB-B431-713A4469A5EA}"/>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8F46-44BB-B431-713A4469A5EA}"/>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3-8F46-44BB-B431-713A4469A5EA}"/>
              </c:ext>
            </c:extLst>
          </c:dPt>
          <c:dPt>
            <c:idx val="4"/>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2-8F46-44BB-B431-713A4469A5EA}"/>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8F46-44BB-B431-713A4469A5EA}"/>
              </c:ext>
            </c:extLst>
          </c:dPt>
          <c:dPt>
            <c:idx val="7"/>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0-8F46-44BB-B431-713A4469A5EA}"/>
              </c:ext>
            </c:extLst>
          </c:dPt>
          <c:errBars>
            <c:errBarType val="both"/>
            <c:errValType val="cust"/>
            <c:noEndCap val="0"/>
            <c:plus>
              <c:numRef>
                <c:f>Figures!$G$48:$G$56</c:f>
                <c:numCache>
                  <c:formatCode>General</c:formatCode>
                  <c:ptCount val="9"/>
                  <c:pt idx="0">
                    <c:v>0.1986656</c:v>
                  </c:pt>
                  <c:pt idx="1">
                    <c:v>0.20699559999999997</c:v>
                  </c:pt>
                  <c:pt idx="3">
                    <c:v>0.29292200000000002</c:v>
                  </c:pt>
                  <c:pt idx="4">
                    <c:v>0.49903560000000002</c:v>
                  </c:pt>
                  <c:pt idx="6">
                    <c:v>0.20287959999999999</c:v>
                  </c:pt>
                  <c:pt idx="7">
                    <c:v>0.30572080000000001</c:v>
                  </c:pt>
                </c:numCache>
              </c:numRef>
            </c:plus>
            <c:minus>
              <c:numRef>
                <c:f>Figures!$G$48:$G$56</c:f>
                <c:numCache>
                  <c:formatCode>General</c:formatCode>
                  <c:ptCount val="9"/>
                  <c:pt idx="0">
                    <c:v>0.1986656</c:v>
                  </c:pt>
                  <c:pt idx="1">
                    <c:v>0.20699559999999997</c:v>
                  </c:pt>
                  <c:pt idx="3">
                    <c:v>0.29292200000000002</c:v>
                  </c:pt>
                  <c:pt idx="4">
                    <c:v>0.49903560000000002</c:v>
                  </c:pt>
                  <c:pt idx="6">
                    <c:v>0.20287959999999999</c:v>
                  </c:pt>
                  <c:pt idx="7">
                    <c:v>0.30572080000000001</c:v>
                  </c:pt>
                </c:numCache>
              </c:numRef>
            </c:minus>
            <c:spPr>
              <a:ln w="12700">
                <a:solidFill>
                  <a:srgbClr val="000000"/>
                </a:solidFill>
                <a:prstDash val="solid"/>
              </a:ln>
            </c:spPr>
          </c:errBars>
          <c:val>
            <c:numRef>
              <c:f>Figures!$F$48:$F$55</c:f>
              <c:numCache>
                <c:formatCode>General</c:formatCode>
                <c:ptCount val="8"/>
                <c:pt idx="0">
                  <c:v>1.57955</c:v>
                </c:pt>
                <c:pt idx="1">
                  <c:v>1.40428</c:v>
                </c:pt>
                <c:pt idx="3">
                  <c:v>1.66266</c:v>
                </c:pt>
                <c:pt idx="4">
                  <c:v>1.5970200000000001</c:v>
                </c:pt>
                <c:pt idx="6">
                  <c:v>1.58256</c:v>
                </c:pt>
                <c:pt idx="7">
                  <c:v>1.88106</c:v>
                </c:pt>
              </c:numCache>
            </c:numRef>
          </c:val>
          <c:extLst>
            <c:ext xmlns:c16="http://schemas.microsoft.com/office/drawing/2014/chart" uri="{C3380CC4-5D6E-409C-BE32-E72D297353CC}">
              <c16:uniqueId val="{00000006-8F46-44BB-B431-713A4469A5EA}"/>
            </c:ext>
          </c:extLst>
        </c:ser>
        <c:dLbls>
          <c:showLegendKey val="0"/>
          <c:showVal val="0"/>
          <c:showCatName val="0"/>
          <c:showSerName val="0"/>
          <c:showPercent val="0"/>
          <c:showBubbleSize val="0"/>
        </c:dLbls>
        <c:gapWidth val="50"/>
        <c:axId val="270587688"/>
        <c:axId val="1"/>
      </c:barChart>
      <c:catAx>
        <c:axId val="270587688"/>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25" b="0" i="0" u="none" strike="noStrike" baseline="0">
                    <a:solidFill>
                      <a:srgbClr val="000000"/>
                    </a:solidFill>
                    <a:latin typeface="Geneva"/>
                    <a:ea typeface="Geneva"/>
                    <a:cs typeface="Geneva"/>
                  </a:defRPr>
                </a:pPr>
                <a:r>
                  <a:rPr lang="en-AU"/>
                  <a:t>Reproductive biomass /</a:t>
                </a:r>
              </a:p>
              <a:p>
                <a:pPr>
                  <a:defRPr sz="825" b="0" i="0" u="none" strike="noStrike" baseline="0">
                    <a:solidFill>
                      <a:srgbClr val="000000"/>
                    </a:solidFill>
                    <a:latin typeface="Geneva"/>
                    <a:ea typeface="Geneva"/>
                    <a:cs typeface="Geneva"/>
                  </a:defRPr>
                </a:pPr>
                <a:r>
                  <a:rPr lang="en-AU"/>
                  <a:t>stem biomass</a:t>
                </a:r>
              </a:p>
            </c:rich>
          </c:tx>
          <c:layout>
            <c:manualLayout>
              <c:xMode val="edge"/>
              <c:yMode val="edge"/>
              <c:x val="4.8192771084337352E-2"/>
              <c:y val="0.229167184713145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27058768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686746987951808"/>
          <c:y val="9.0487238979118326E-2"/>
          <c:w val="0.73838209982788294"/>
          <c:h val="0.82134570765661252"/>
        </c:manualLayout>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5-C28B-4578-A2D3-114BF2250FD1}"/>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C28B-4578-A2D3-114BF2250FD1}"/>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3-C28B-4578-A2D3-114BF2250FD1}"/>
              </c:ext>
            </c:extLst>
          </c:dPt>
          <c:dPt>
            <c:idx val="4"/>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2-C28B-4578-A2D3-114BF2250FD1}"/>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C28B-4578-A2D3-114BF2250FD1}"/>
              </c:ext>
            </c:extLst>
          </c:dPt>
          <c:dPt>
            <c:idx val="7"/>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0-C28B-4578-A2D3-114BF2250FD1}"/>
              </c:ext>
            </c:extLst>
          </c:dPt>
          <c:errBars>
            <c:errBarType val="both"/>
            <c:errValType val="cust"/>
            <c:noEndCap val="0"/>
            <c:plus>
              <c:numRef>
                <c:f>Figures!$J$48:$J$56</c:f>
                <c:numCache>
                  <c:formatCode>General</c:formatCode>
                  <c:ptCount val="9"/>
                  <c:pt idx="0">
                    <c:v>5.9309599999999997E-2</c:v>
                  </c:pt>
                  <c:pt idx="1">
                    <c:v>5.2684800000000004E-2</c:v>
                  </c:pt>
                  <c:pt idx="3">
                    <c:v>0.18198600000000001</c:v>
                  </c:pt>
                  <c:pt idx="4">
                    <c:v>0.16119039999999998</c:v>
                  </c:pt>
                  <c:pt idx="6">
                    <c:v>0.12994799999999998</c:v>
                  </c:pt>
                  <c:pt idx="7">
                    <c:v>0.16799159999999999</c:v>
                  </c:pt>
                </c:numCache>
              </c:numRef>
            </c:plus>
            <c:minus>
              <c:numRef>
                <c:f>Figures!$J$48:$J$56</c:f>
                <c:numCache>
                  <c:formatCode>General</c:formatCode>
                  <c:ptCount val="9"/>
                  <c:pt idx="0">
                    <c:v>5.9309599999999997E-2</c:v>
                  </c:pt>
                  <c:pt idx="1">
                    <c:v>5.2684800000000004E-2</c:v>
                  </c:pt>
                  <c:pt idx="3">
                    <c:v>0.18198600000000001</c:v>
                  </c:pt>
                  <c:pt idx="4">
                    <c:v>0.16119039999999998</c:v>
                  </c:pt>
                  <c:pt idx="6">
                    <c:v>0.12994799999999998</c:v>
                  </c:pt>
                  <c:pt idx="7">
                    <c:v>0.16799159999999999</c:v>
                  </c:pt>
                </c:numCache>
              </c:numRef>
            </c:minus>
            <c:spPr>
              <a:ln w="12700">
                <a:solidFill>
                  <a:srgbClr val="000000"/>
                </a:solidFill>
                <a:prstDash val="solid"/>
              </a:ln>
            </c:spPr>
          </c:errBars>
          <c:val>
            <c:numRef>
              <c:f>Figures!$I$48:$I$55</c:f>
              <c:numCache>
                <c:formatCode>General</c:formatCode>
                <c:ptCount val="8"/>
                <c:pt idx="0">
                  <c:v>0.49318400000000001</c:v>
                </c:pt>
                <c:pt idx="1">
                  <c:v>0.41429700000000003</c:v>
                </c:pt>
                <c:pt idx="3">
                  <c:v>0.93214799999999998</c:v>
                </c:pt>
                <c:pt idx="4">
                  <c:v>0.565585</c:v>
                </c:pt>
                <c:pt idx="6">
                  <c:v>1.0245599999999999</c:v>
                </c:pt>
                <c:pt idx="7">
                  <c:v>1.00691</c:v>
                </c:pt>
              </c:numCache>
            </c:numRef>
          </c:val>
          <c:extLst>
            <c:ext xmlns:c16="http://schemas.microsoft.com/office/drawing/2014/chart" uri="{C3380CC4-5D6E-409C-BE32-E72D297353CC}">
              <c16:uniqueId val="{00000006-C28B-4578-A2D3-114BF2250FD1}"/>
            </c:ext>
          </c:extLst>
        </c:ser>
        <c:dLbls>
          <c:showLegendKey val="0"/>
          <c:showVal val="0"/>
          <c:showCatName val="0"/>
          <c:showSerName val="0"/>
          <c:showPercent val="0"/>
          <c:showBubbleSize val="0"/>
        </c:dLbls>
        <c:gapWidth val="50"/>
        <c:axId val="270582440"/>
        <c:axId val="1"/>
      </c:barChart>
      <c:catAx>
        <c:axId val="270582440"/>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25" b="0" i="0" u="none" strike="noStrike" baseline="0">
                    <a:solidFill>
                      <a:srgbClr val="000000"/>
                    </a:solidFill>
                    <a:latin typeface="Geneva"/>
                    <a:ea typeface="Geneva"/>
                    <a:cs typeface="Geneva"/>
                  </a:defRPr>
                </a:pPr>
                <a:r>
                  <a:rPr lang="en-AU"/>
                  <a:t>Reproductive biomass /</a:t>
                </a:r>
              </a:p>
              <a:p>
                <a:pPr>
                  <a:defRPr sz="825" b="0" i="0" u="none" strike="noStrike" baseline="0">
                    <a:solidFill>
                      <a:srgbClr val="000000"/>
                    </a:solidFill>
                    <a:latin typeface="Geneva"/>
                    <a:ea typeface="Geneva"/>
                    <a:cs typeface="Geneva"/>
                  </a:defRPr>
                </a:pPr>
                <a:r>
                  <a:rPr lang="en-AU"/>
                  <a:t>leaf+stem biomass</a:t>
                </a:r>
              </a:p>
            </c:rich>
          </c:tx>
          <c:layout>
            <c:manualLayout>
              <c:xMode val="edge"/>
              <c:yMode val="edge"/>
              <c:x val="4.8192771084337352E-2"/>
              <c:y val="0.229698375870069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270582440"/>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21342512908779"/>
          <c:y val="9.0277981856693654E-2"/>
          <c:w val="0.75903614457831325"/>
          <c:h val="0.82176111690067299"/>
        </c:manualLayout>
      </c:layout>
      <c:barChart>
        <c:barDir val="col"/>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5-2E4E-45BA-81F2-59B1482F6A6C}"/>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2E4E-45BA-81F2-59B1482F6A6C}"/>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3-2E4E-45BA-81F2-59B1482F6A6C}"/>
              </c:ext>
            </c:extLst>
          </c:dPt>
          <c:dPt>
            <c:idx val="4"/>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2-2E4E-45BA-81F2-59B1482F6A6C}"/>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2E4E-45BA-81F2-59B1482F6A6C}"/>
              </c:ext>
            </c:extLst>
          </c:dPt>
          <c:dPt>
            <c:idx val="7"/>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0-2E4E-45BA-81F2-59B1482F6A6C}"/>
              </c:ext>
            </c:extLst>
          </c:dPt>
          <c:errBars>
            <c:errBarType val="both"/>
            <c:errValType val="cust"/>
            <c:noEndCap val="0"/>
            <c:plus>
              <c:numRef>
                <c:f>(Figures!$D$48:$D$56,Figures!$G$48:$G$56,Figures!$J$48:$J$56)</c:f>
                <c:numCache>
                  <c:formatCode>General</c:formatCode>
                  <c:ptCount val="27"/>
                  <c:pt idx="0">
                    <c:v>0.10162599999999999</c:v>
                  </c:pt>
                  <c:pt idx="1">
                    <c:v>8.0752000000000004E-2</c:v>
                  </c:pt>
                  <c:pt idx="3">
                    <c:v>2.0364399999999998</c:v>
                  </c:pt>
                  <c:pt idx="4">
                    <c:v>0.29360799999999998</c:v>
                  </c:pt>
                  <c:pt idx="6">
                    <c:v>0.93576280000000001</c:v>
                  </c:pt>
                  <c:pt idx="7">
                    <c:v>0.5212815999999999</c:v>
                  </c:pt>
                  <c:pt idx="9">
                    <c:v>0.1986656</c:v>
                  </c:pt>
                  <c:pt idx="10">
                    <c:v>0.20699559999999997</c:v>
                  </c:pt>
                  <c:pt idx="12">
                    <c:v>0.29292200000000002</c:v>
                  </c:pt>
                  <c:pt idx="13">
                    <c:v>0.49903560000000002</c:v>
                  </c:pt>
                  <c:pt idx="15">
                    <c:v>0.20287959999999999</c:v>
                  </c:pt>
                  <c:pt idx="16">
                    <c:v>0.30572080000000001</c:v>
                  </c:pt>
                  <c:pt idx="18">
                    <c:v>5.9309599999999997E-2</c:v>
                  </c:pt>
                  <c:pt idx="19">
                    <c:v>5.2684800000000004E-2</c:v>
                  </c:pt>
                  <c:pt idx="21">
                    <c:v>0.18198600000000001</c:v>
                  </c:pt>
                  <c:pt idx="22">
                    <c:v>0.16119039999999998</c:v>
                  </c:pt>
                  <c:pt idx="24">
                    <c:v>0.12994799999999998</c:v>
                  </c:pt>
                  <c:pt idx="25">
                    <c:v>0.16799159999999999</c:v>
                  </c:pt>
                </c:numCache>
              </c:numRef>
            </c:plus>
            <c:minus>
              <c:numRef>
                <c:f>(Figures!$D$48:$D$56,Figures!$G$48:$G$56,Figures!$J$48:$J$56)</c:f>
                <c:numCache>
                  <c:formatCode>General</c:formatCode>
                  <c:ptCount val="27"/>
                  <c:pt idx="0">
                    <c:v>0.10162599999999999</c:v>
                  </c:pt>
                  <c:pt idx="1">
                    <c:v>8.0752000000000004E-2</c:v>
                  </c:pt>
                  <c:pt idx="3">
                    <c:v>2.0364399999999998</c:v>
                  </c:pt>
                  <c:pt idx="4">
                    <c:v>0.29360799999999998</c:v>
                  </c:pt>
                  <c:pt idx="6">
                    <c:v>0.93576280000000001</c:v>
                  </c:pt>
                  <c:pt idx="7">
                    <c:v>0.5212815999999999</c:v>
                  </c:pt>
                  <c:pt idx="9">
                    <c:v>0.1986656</c:v>
                  </c:pt>
                  <c:pt idx="10">
                    <c:v>0.20699559999999997</c:v>
                  </c:pt>
                  <c:pt idx="12">
                    <c:v>0.29292200000000002</c:v>
                  </c:pt>
                  <c:pt idx="13">
                    <c:v>0.49903560000000002</c:v>
                  </c:pt>
                  <c:pt idx="15">
                    <c:v>0.20287959999999999</c:v>
                  </c:pt>
                  <c:pt idx="16">
                    <c:v>0.30572080000000001</c:v>
                  </c:pt>
                  <c:pt idx="18">
                    <c:v>5.9309599999999997E-2</c:v>
                  </c:pt>
                  <c:pt idx="19">
                    <c:v>5.2684800000000004E-2</c:v>
                  </c:pt>
                  <c:pt idx="21">
                    <c:v>0.18198600000000001</c:v>
                  </c:pt>
                  <c:pt idx="22">
                    <c:v>0.16119039999999998</c:v>
                  </c:pt>
                  <c:pt idx="24">
                    <c:v>0.12994799999999998</c:v>
                  </c:pt>
                  <c:pt idx="25">
                    <c:v>0.16799159999999999</c:v>
                  </c:pt>
                </c:numCache>
              </c:numRef>
            </c:minus>
            <c:spPr>
              <a:ln w="12700">
                <a:solidFill>
                  <a:srgbClr val="000000"/>
                </a:solidFill>
                <a:prstDash val="solid"/>
              </a:ln>
            </c:spPr>
          </c:errBars>
          <c:val>
            <c:numRef>
              <c:f>Figures!$C$48:$C$55</c:f>
              <c:numCache>
                <c:formatCode>General</c:formatCode>
                <c:ptCount val="8"/>
                <c:pt idx="0">
                  <c:v>0.75658499999999995</c:v>
                </c:pt>
                <c:pt idx="1">
                  <c:v>0.62781200000000004</c:v>
                </c:pt>
                <c:pt idx="3">
                  <c:v>3.7570000000000001</c:v>
                </c:pt>
                <c:pt idx="4">
                  <c:v>0.98314999999999997</c:v>
                </c:pt>
                <c:pt idx="6">
                  <c:v>3.8391700000000002</c:v>
                </c:pt>
                <c:pt idx="7">
                  <c:v>2.4879600000000002</c:v>
                </c:pt>
              </c:numCache>
            </c:numRef>
          </c:val>
          <c:extLst>
            <c:ext xmlns:c16="http://schemas.microsoft.com/office/drawing/2014/chart" uri="{C3380CC4-5D6E-409C-BE32-E72D297353CC}">
              <c16:uniqueId val="{00000006-2E4E-45BA-81F2-59B1482F6A6C}"/>
            </c:ext>
          </c:extLst>
        </c:ser>
        <c:dLbls>
          <c:showLegendKey val="0"/>
          <c:showVal val="0"/>
          <c:showCatName val="0"/>
          <c:showSerName val="0"/>
          <c:showPercent val="0"/>
          <c:showBubbleSize val="0"/>
        </c:dLbls>
        <c:gapWidth val="50"/>
        <c:axId val="270581456"/>
        <c:axId val="1"/>
      </c:barChart>
      <c:catAx>
        <c:axId val="270581456"/>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25" b="0" i="0" u="none" strike="noStrike" baseline="0">
                    <a:solidFill>
                      <a:srgbClr val="000000"/>
                    </a:solidFill>
                    <a:latin typeface="Geneva"/>
                    <a:ea typeface="Geneva"/>
                    <a:cs typeface="Geneva"/>
                  </a:defRPr>
                </a:pPr>
                <a:r>
                  <a:rPr lang="en-AU"/>
                  <a:t>Reproductive biomass /</a:t>
                </a:r>
              </a:p>
              <a:p>
                <a:pPr>
                  <a:defRPr sz="825" b="0" i="0" u="none" strike="noStrike" baseline="0">
                    <a:solidFill>
                      <a:srgbClr val="000000"/>
                    </a:solidFill>
                    <a:latin typeface="Geneva"/>
                    <a:ea typeface="Geneva"/>
                    <a:cs typeface="Geneva"/>
                  </a:defRPr>
                </a:pPr>
                <a:r>
                  <a:rPr lang="en-AU"/>
                  <a:t>leaf biomass</a:t>
                </a:r>
              </a:p>
            </c:rich>
          </c:tx>
          <c:layout>
            <c:manualLayout>
              <c:xMode val="edge"/>
              <c:yMode val="edge"/>
              <c:x val="4.8192771084337352E-2"/>
              <c:y val="0.229167184713145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27058145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47350240677261"/>
          <c:y val="8.4233616671236633E-2"/>
          <c:w val="0.79561073298515683"/>
          <c:h val="0.83369682141275236"/>
        </c:manualLayout>
      </c:layout>
      <c:barChart>
        <c:barDir val="col"/>
        <c:grouping val="clustered"/>
        <c:varyColors val="0"/>
        <c:ser>
          <c:idx val="0"/>
          <c:order val="0"/>
          <c:spPr>
            <a:solidFill>
              <a:srgbClr val="FFFFFF"/>
            </a:solidFill>
            <a:ln w="12700">
              <a:solidFill>
                <a:srgbClr val="000000"/>
              </a:solidFill>
              <a:prstDash val="solid"/>
            </a:ln>
          </c:spPr>
          <c:invertIfNegative val="0"/>
          <c:errBars>
            <c:errBarType val="both"/>
            <c:errValType val="cust"/>
            <c:noEndCap val="0"/>
            <c:plus>
              <c:numRef>
                <c:f>Figures!$Z$3:$Z$9</c:f>
                <c:numCache>
                  <c:formatCode>General</c:formatCode>
                  <c:ptCount val="7"/>
                  <c:pt idx="0">
                    <c:v>14.122191999999998</c:v>
                  </c:pt>
                  <c:pt idx="2">
                    <c:v>6.9830880000000004</c:v>
                  </c:pt>
                  <c:pt idx="4">
                    <c:v>11.196695999999999</c:v>
                  </c:pt>
                  <c:pt idx="6">
                    <c:v>6.0797239999999997</c:v>
                  </c:pt>
                </c:numCache>
              </c:numRef>
            </c:plus>
            <c:minus>
              <c:numRef>
                <c:f>Figures!$Z$3:$Z$9</c:f>
                <c:numCache>
                  <c:formatCode>General</c:formatCode>
                  <c:ptCount val="7"/>
                  <c:pt idx="0">
                    <c:v>14.122191999999998</c:v>
                  </c:pt>
                  <c:pt idx="2">
                    <c:v>6.9830880000000004</c:v>
                  </c:pt>
                  <c:pt idx="4">
                    <c:v>11.196695999999999</c:v>
                  </c:pt>
                  <c:pt idx="6">
                    <c:v>6.0797239999999997</c:v>
                  </c:pt>
                </c:numCache>
              </c:numRef>
            </c:minus>
            <c:spPr>
              <a:ln w="12700">
                <a:solidFill>
                  <a:srgbClr val="000000"/>
                </a:solidFill>
                <a:prstDash val="solid"/>
              </a:ln>
            </c:spPr>
          </c:errBars>
          <c:val>
            <c:numRef>
              <c:f>Figures!$Y$3:$Y$9</c:f>
              <c:numCache>
                <c:formatCode>General</c:formatCode>
                <c:ptCount val="7"/>
                <c:pt idx="0">
                  <c:v>24.953099999999999</c:v>
                </c:pt>
                <c:pt idx="2">
                  <c:v>62.966799999999999</c:v>
                </c:pt>
                <c:pt idx="4">
                  <c:v>37.417000000000002</c:v>
                </c:pt>
                <c:pt idx="6">
                  <c:v>50.472000000000001</c:v>
                </c:pt>
              </c:numCache>
            </c:numRef>
          </c:val>
          <c:extLst>
            <c:ext xmlns:c16="http://schemas.microsoft.com/office/drawing/2014/chart" uri="{C3380CC4-5D6E-409C-BE32-E72D297353CC}">
              <c16:uniqueId val="{00000000-7AE6-4B39-8496-83AA9783E94F}"/>
            </c:ext>
          </c:extLst>
        </c:ser>
        <c:dLbls>
          <c:showLegendKey val="0"/>
          <c:showVal val="0"/>
          <c:showCatName val="0"/>
          <c:showSerName val="0"/>
          <c:showPercent val="0"/>
          <c:showBubbleSize val="0"/>
        </c:dLbls>
        <c:gapWidth val="50"/>
        <c:axId val="270584736"/>
        <c:axId val="1"/>
      </c:barChart>
      <c:catAx>
        <c:axId val="270584736"/>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50" b="0" i="0" u="none" strike="noStrike" baseline="0">
                    <a:solidFill>
                      <a:srgbClr val="000000"/>
                    </a:solidFill>
                    <a:latin typeface="Geneva"/>
                    <a:ea typeface="Geneva"/>
                    <a:cs typeface="Geneva"/>
                  </a:defRPr>
                </a:pPr>
                <a:r>
                  <a:rPr lang="en-AU"/>
                  <a:t>Per cent fruit set</a:t>
                </a:r>
              </a:p>
            </c:rich>
          </c:tx>
          <c:layout>
            <c:manualLayout>
              <c:xMode val="edge"/>
              <c:yMode val="edge"/>
              <c:x val="4.7297453340943506E-2"/>
              <c:y val="0.3131762671110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270584736"/>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79069767441862"/>
          <c:y val="7.8629341880914042E-2"/>
          <c:w val="0.79401993355481726"/>
          <c:h val="0.84476139097699954"/>
        </c:manualLayout>
      </c:layout>
      <c:barChart>
        <c:barDir val="col"/>
        <c:grouping val="clustered"/>
        <c:varyColors val="0"/>
        <c:ser>
          <c:idx val="0"/>
          <c:order val="0"/>
          <c:spPr>
            <a:solidFill>
              <a:srgbClr val="FFFF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0-187F-4164-BC57-03439A17199C}"/>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187F-4164-BC57-03439A17199C}"/>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2-187F-4164-BC57-03439A17199C}"/>
              </c:ext>
            </c:extLst>
          </c:dPt>
          <c:errBars>
            <c:errBarType val="both"/>
            <c:errValType val="cust"/>
            <c:noEndCap val="0"/>
            <c:plus>
              <c:numRef>
                <c:f>Figures!$L$2:$L$9</c:f>
                <c:numCache>
                  <c:formatCode>General</c:formatCode>
                  <c:ptCount val="8"/>
                  <c:pt idx="0">
                    <c:v>2.3245600000000002E-2</c:v>
                  </c:pt>
                  <c:pt idx="1">
                    <c:v>1.2602799999999999E-2</c:v>
                  </c:pt>
                  <c:pt idx="3">
                    <c:v>0.66955560000000003</c:v>
                  </c:pt>
                  <c:pt idx="4">
                    <c:v>6.4248799999999995E-2</c:v>
                  </c:pt>
                  <c:pt idx="6">
                    <c:v>0.32733959999999995</c:v>
                  </c:pt>
                  <c:pt idx="7">
                    <c:v>0.11999119999999999</c:v>
                  </c:pt>
                </c:numCache>
              </c:numRef>
            </c:plus>
            <c:minus>
              <c:numRef>
                <c:f>Figures!$L$2:$L$9</c:f>
                <c:numCache>
                  <c:formatCode>General</c:formatCode>
                  <c:ptCount val="8"/>
                  <c:pt idx="0">
                    <c:v>2.3245600000000002E-2</c:v>
                  </c:pt>
                  <c:pt idx="1">
                    <c:v>1.2602799999999999E-2</c:v>
                  </c:pt>
                  <c:pt idx="3">
                    <c:v>0.66955560000000003</c:v>
                  </c:pt>
                  <c:pt idx="4">
                    <c:v>6.4248799999999995E-2</c:v>
                  </c:pt>
                  <c:pt idx="6">
                    <c:v>0.32733959999999995</c:v>
                  </c:pt>
                  <c:pt idx="7">
                    <c:v>0.11999119999999999</c:v>
                  </c:pt>
                </c:numCache>
              </c:numRef>
            </c:minus>
            <c:spPr>
              <a:ln w="12700">
                <a:solidFill>
                  <a:srgbClr val="000000"/>
                </a:solidFill>
                <a:prstDash val="solid"/>
              </a:ln>
            </c:spPr>
          </c:errBars>
          <c:val>
            <c:numRef>
              <c:f>Figures!$K$2:$K$9</c:f>
              <c:numCache>
                <c:formatCode>General</c:formatCode>
                <c:ptCount val="8"/>
                <c:pt idx="0">
                  <c:v>0.15229100000000001</c:v>
                </c:pt>
                <c:pt idx="1">
                  <c:v>0.10043100000000001</c:v>
                </c:pt>
                <c:pt idx="3">
                  <c:v>1.25325</c:v>
                </c:pt>
                <c:pt idx="4">
                  <c:v>0.28172999999999998</c:v>
                </c:pt>
                <c:pt idx="6">
                  <c:v>1.38642</c:v>
                </c:pt>
                <c:pt idx="7">
                  <c:v>0.61209000000000002</c:v>
                </c:pt>
              </c:numCache>
            </c:numRef>
          </c:val>
          <c:extLst>
            <c:ext xmlns:c16="http://schemas.microsoft.com/office/drawing/2014/chart" uri="{C3380CC4-5D6E-409C-BE32-E72D297353CC}">
              <c16:uniqueId val="{00000003-187F-4164-BC57-03439A17199C}"/>
            </c:ext>
          </c:extLst>
        </c:ser>
        <c:dLbls>
          <c:showLegendKey val="0"/>
          <c:showVal val="0"/>
          <c:showCatName val="0"/>
          <c:showSerName val="0"/>
          <c:showPercent val="0"/>
          <c:showBubbleSize val="0"/>
        </c:dLbls>
        <c:gapWidth val="50"/>
        <c:axId val="270587360"/>
        <c:axId val="1"/>
      </c:barChart>
      <c:catAx>
        <c:axId val="270587360"/>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25" b="0" i="0" u="none" strike="noStrike" baseline="0">
                    <a:solidFill>
                      <a:srgbClr val="000000"/>
                    </a:solidFill>
                    <a:latin typeface="Geneva"/>
                    <a:ea typeface="Geneva"/>
                    <a:cs typeface="Geneva"/>
                  </a:defRPr>
                </a:pPr>
                <a:r>
                  <a:rPr lang="en-AU"/>
                  <a:t>Number of flowers / leaf mass (mg)</a:t>
                </a:r>
              </a:p>
            </c:rich>
          </c:tx>
          <c:layout>
            <c:manualLayout>
              <c:xMode val="edge"/>
              <c:yMode val="edge"/>
              <c:x val="4.6511627906976744E-2"/>
              <c:y val="0.153226409819217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270587360"/>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32830302815791"/>
          <c:y val="7.8629341880914042E-2"/>
          <c:w val="0.81384116891850589"/>
          <c:h val="0.84476139097699954"/>
        </c:manualLayout>
      </c:layout>
      <c:barChart>
        <c:barDir val="col"/>
        <c:grouping val="clustered"/>
        <c:varyColors val="0"/>
        <c:ser>
          <c:idx val="0"/>
          <c:order val="0"/>
          <c:spPr>
            <a:solidFill>
              <a:srgbClr val="FFFFFF"/>
            </a:solidFill>
            <a:ln w="12700">
              <a:solidFill>
                <a:srgbClr val="000000"/>
              </a:solidFill>
              <a:prstDash val="solid"/>
            </a:ln>
          </c:spPr>
          <c:invertIfNegative val="0"/>
          <c:dPt>
            <c:idx val="0"/>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0-CD01-4816-9016-2B9FC50F2166}"/>
              </c:ext>
            </c:extLst>
          </c:dPt>
          <c:dPt>
            <c:idx val="3"/>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1-CD01-4816-9016-2B9FC50F2166}"/>
              </c:ext>
            </c:extLst>
          </c:dPt>
          <c:dPt>
            <c:idx val="6"/>
            <c:invertIfNegative val="0"/>
            <c:bubble3D val="0"/>
            <c:spPr>
              <a:solidFill>
                <a:srgbClr val="969696"/>
              </a:solidFill>
              <a:ln w="12700">
                <a:solidFill>
                  <a:srgbClr val="000000"/>
                </a:solidFill>
                <a:prstDash val="solid"/>
              </a:ln>
            </c:spPr>
            <c:extLst>
              <c:ext xmlns:c16="http://schemas.microsoft.com/office/drawing/2014/chart" uri="{C3380CC4-5D6E-409C-BE32-E72D297353CC}">
                <c16:uniqueId val="{00000002-CD01-4816-9016-2B9FC50F2166}"/>
              </c:ext>
            </c:extLst>
          </c:dPt>
          <c:errBars>
            <c:errBarType val="both"/>
            <c:errValType val="cust"/>
            <c:noEndCap val="0"/>
            <c:plus>
              <c:numRef>
                <c:f>Figures!$P$2:$P$9</c:f>
                <c:numCache>
                  <c:formatCode>General</c:formatCode>
                  <c:ptCount val="8"/>
                  <c:pt idx="0">
                    <c:v>0.1016652</c:v>
                  </c:pt>
                  <c:pt idx="1">
                    <c:v>3.6436399999999994E-2</c:v>
                  </c:pt>
                  <c:pt idx="3">
                    <c:v>2.0364399999999998</c:v>
                  </c:pt>
                  <c:pt idx="4">
                    <c:v>0.12034400000000001</c:v>
                  </c:pt>
                  <c:pt idx="6">
                    <c:v>0.93576280000000001</c:v>
                  </c:pt>
                  <c:pt idx="7">
                    <c:v>0.17545920000000001</c:v>
                  </c:pt>
                </c:numCache>
              </c:numRef>
            </c:plus>
            <c:minus>
              <c:numRef>
                <c:f>Figures!$P$2:$P$9</c:f>
                <c:numCache>
                  <c:formatCode>General</c:formatCode>
                  <c:ptCount val="8"/>
                  <c:pt idx="0">
                    <c:v>0.1016652</c:v>
                  </c:pt>
                  <c:pt idx="1">
                    <c:v>3.6436399999999994E-2</c:v>
                  </c:pt>
                  <c:pt idx="3">
                    <c:v>2.0364399999999998</c:v>
                  </c:pt>
                  <c:pt idx="4">
                    <c:v>0.12034400000000001</c:v>
                  </c:pt>
                  <c:pt idx="6">
                    <c:v>0.93576280000000001</c:v>
                  </c:pt>
                  <c:pt idx="7">
                    <c:v>0.17545920000000001</c:v>
                  </c:pt>
                </c:numCache>
              </c:numRef>
            </c:minus>
            <c:spPr>
              <a:ln w="12700">
                <a:solidFill>
                  <a:srgbClr val="000000"/>
                </a:solidFill>
                <a:prstDash val="solid"/>
              </a:ln>
            </c:spPr>
          </c:errBars>
          <c:val>
            <c:numRef>
              <c:f>Figures!$O$2:$O$9</c:f>
              <c:numCache>
                <c:formatCode>General</c:formatCode>
                <c:ptCount val="8"/>
                <c:pt idx="0">
                  <c:v>0.75671600000000006</c:v>
                </c:pt>
                <c:pt idx="1">
                  <c:v>0.28088400000000002</c:v>
                </c:pt>
                <c:pt idx="3">
                  <c:v>3.7570000000000001</c:v>
                </c:pt>
                <c:pt idx="4">
                  <c:v>0.48377999999999999</c:v>
                </c:pt>
                <c:pt idx="6">
                  <c:v>3.8391700000000002</c:v>
                </c:pt>
                <c:pt idx="7">
                  <c:v>0.87411000000000005</c:v>
                </c:pt>
              </c:numCache>
            </c:numRef>
          </c:val>
          <c:extLst>
            <c:ext xmlns:c16="http://schemas.microsoft.com/office/drawing/2014/chart" uri="{C3380CC4-5D6E-409C-BE32-E72D297353CC}">
              <c16:uniqueId val="{00000003-CD01-4816-9016-2B9FC50F2166}"/>
            </c:ext>
          </c:extLst>
        </c:ser>
        <c:dLbls>
          <c:showLegendKey val="0"/>
          <c:showVal val="0"/>
          <c:showCatName val="0"/>
          <c:showSerName val="0"/>
          <c:showPercent val="0"/>
          <c:showBubbleSize val="0"/>
        </c:dLbls>
        <c:gapWidth val="50"/>
        <c:axId val="391547296"/>
        <c:axId val="1"/>
      </c:barChart>
      <c:catAx>
        <c:axId val="391547296"/>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850" b="0" i="0" u="none" strike="noStrike" baseline="0">
                    <a:solidFill>
                      <a:srgbClr val="000000"/>
                    </a:solidFill>
                    <a:latin typeface="Geneva"/>
                    <a:ea typeface="Geneva"/>
                    <a:cs typeface="Geneva"/>
                  </a:defRPr>
                </a:pPr>
                <a:r>
                  <a:rPr lang="en-AU"/>
                  <a:t>Flower mass (mg) / leaf mass (mg)</a:t>
                </a:r>
              </a:p>
            </c:rich>
          </c:tx>
          <c:layout>
            <c:manualLayout>
              <c:xMode val="edge"/>
              <c:yMode val="edge"/>
              <c:x val="4.6128649250441627E-2"/>
              <c:y val="0.14112958799138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Geneva"/>
                <a:ea typeface="Geneva"/>
                <a:cs typeface="Geneva"/>
              </a:defRPr>
            </a:pPr>
            <a:endParaRPr lang="en-US"/>
          </a:p>
        </c:txPr>
        <c:crossAx val="391547296"/>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000035807349946"/>
          <c:y val="9.6774396787627656E-2"/>
          <c:w val="0.73666786567035425"/>
          <c:h val="0.80860384871440005"/>
        </c:manualLayout>
      </c:layout>
      <c:barChart>
        <c:barDir val="col"/>
        <c:grouping val="clustered"/>
        <c:varyColors val="0"/>
        <c:ser>
          <c:idx val="0"/>
          <c:order val="0"/>
          <c:tx>
            <c:strRef>
              <c:f>'Figures 2'!$B$2</c:f>
              <c:strCache>
                <c:ptCount val="1"/>
                <c:pt idx="0">
                  <c:v>Males</c:v>
                </c:pt>
              </c:strCache>
            </c:strRef>
          </c:tx>
          <c:spPr>
            <a:solidFill>
              <a:srgbClr val="969696"/>
            </a:solidFill>
            <a:ln w="12700">
              <a:solidFill>
                <a:srgbClr val="000000"/>
              </a:solidFill>
              <a:prstDash val="solid"/>
            </a:ln>
          </c:spPr>
          <c:invertIfNegative val="0"/>
          <c:errBars>
            <c:errBarType val="both"/>
            <c:errValType val="cust"/>
            <c:noEndCap val="0"/>
            <c:plus>
              <c:numRef>
                <c:f>'Figures 2'!$D$3:$D$5</c:f>
                <c:numCache>
                  <c:formatCode>General</c:formatCode>
                  <c:ptCount val="3"/>
                  <c:pt idx="0">
                    <c:v>5.185482873291429E-2</c:v>
                  </c:pt>
                  <c:pt idx="1">
                    <c:v>1.0521969333868513</c:v>
                  </c:pt>
                  <c:pt idx="2">
                    <c:v>0.481835399012776</c:v>
                  </c:pt>
                </c:numCache>
              </c:numRef>
            </c:plus>
            <c:minus>
              <c:numRef>
                <c:f>'Figures 2'!$D$3:$D$5</c:f>
                <c:numCache>
                  <c:formatCode>General</c:formatCode>
                  <c:ptCount val="3"/>
                  <c:pt idx="0">
                    <c:v>5.185482873291429E-2</c:v>
                  </c:pt>
                  <c:pt idx="1">
                    <c:v>1.0521969333868513</c:v>
                  </c:pt>
                  <c:pt idx="2">
                    <c:v>0.481835399012776</c:v>
                  </c:pt>
                </c:numCache>
              </c:numRef>
            </c:minus>
            <c:spPr>
              <a:ln w="12700">
                <a:solidFill>
                  <a:srgbClr val="000000"/>
                </a:solidFill>
                <a:prstDash val="solid"/>
              </a:ln>
            </c:spPr>
          </c:errBars>
          <c:cat>
            <c:strRef>
              <c:f>'Figures 2'!$A$3:$A$5</c:f>
              <c:strCache>
                <c:ptCount val="3"/>
                <c:pt idx="0">
                  <c:v>Tidbinbilla</c:v>
                </c:pt>
                <c:pt idx="1">
                  <c:v>Orroral</c:v>
                </c:pt>
                <c:pt idx="2">
                  <c:v>Googong</c:v>
                </c:pt>
              </c:strCache>
            </c:strRef>
          </c:cat>
          <c:val>
            <c:numRef>
              <c:f>'Figures 2'!$B$3:$B$5</c:f>
              <c:numCache>
                <c:formatCode>General</c:formatCode>
                <c:ptCount val="3"/>
                <c:pt idx="0">
                  <c:v>0.75658499999999995</c:v>
                </c:pt>
                <c:pt idx="1">
                  <c:v>3.7570000000000001</c:v>
                </c:pt>
                <c:pt idx="2">
                  <c:v>3.8391700000000002</c:v>
                </c:pt>
              </c:numCache>
            </c:numRef>
          </c:val>
          <c:extLst>
            <c:ext xmlns:c16="http://schemas.microsoft.com/office/drawing/2014/chart" uri="{C3380CC4-5D6E-409C-BE32-E72D297353CC}">
              <c16:uniqueId val="{00000000-D3AC-45CB-9AEB-74EF41445584}"/>
            </c:ext>
          </c:extLst>
        </c:ser>
        <c:ser>
          <c:idx val="1"/>
          <c:order val="1"/>
          <c:tx>
            <c:strRef>
              <c:f>'Figures 2'!$C$2</c:f>
              <c:strCache>
                <c:ptCount val="1"/>
                <c:pt idx="0">
                  <c:v>Females</c:v>
                </c:pt>
              </c:strCache>
            </c:strRef>
          </c:tx>
          <c:spPr>
            <a:noFill/>
            <a:ln w="12700">
              <a:solidFill>
                <a:srgbClr val="000000"/>
              </a:solidFill>
              <a:prstDash val="solid"/>
            </a:ln>
          </c:spPr>
          <c:invertIfNegative val="0"/>
          <c:errBars>
            <c:errBarType val="both"/>
            <c:errValType val="cust"/>
            <c:noEndCap val="0"/>
            <c:plus>
              <c:numRef>
                <c:f>'Figures 2'!$E$3:$E$5</c:f>
                <c:numCache>
                  <c:formatCode>General</c:formatCode>
                  <c:ptCount val="3"/>
                  <c:pt idx="0">
                    <c:v>4.1202083159023413E-2</c:v>
                  </c:pt>
                  <c:pt idx="1">
                    <c:v>0.14236915395817643</c:v>
                  </c:pt>
                  <c:pt idx="2">
                    <c:v>0.26596025981258137</c:v>
                  </c:pt>
                </c:numCache>
              </c:numRef>
            </c:plus>
            <c:minus>
              <c:numRef>
                <c:f>'Figures 2'!$E$3:$E$5</c:f>
                <c:numCache>
                  <c:formatCode>General</c:formatCode>
                  <c:ptCount val="3"/>
                  <c:pt idx="0">
                    <c:v>4.1202083159023413E-2</c:v>
                  </c:pt>
                  <c:pt idx="1">
                    <c:v>0.14236915395817643</c:v>
                  </c:pt>
                  <c:pt idx="2">
                    <c:v>0.26596025981258137</c:v>
                  </c:pt>
                </c:numCache>
              </c:numRef>
            </c:minus>
            <c:spPr>
              <a:ln w="12700">
                <a:solidFill>
                  <a:srgbClr val="000000"/>
                </a:solidFill>
                <a:prstDash val="solid"/>
              </a:ln>
            </c:spPr>
          </c:errBars>
          <c:cat>
            <c:strRef>
              <c:f>'Figures 2'!$A$3:$A$5</c:f>
              <c:strCache>
                <c:ptCount val="3"/>
                <c:pt idx="0">
                  <c:v>Tidbinbilla</c:v>
                </c:pt>
                <c:pt idx="1">
                  <c:v>Orroral</c:v>
                </c:pt>
                <c:pt idx="2">
                  <c:v>Googong</c:v>
                </c:pt>
              </c:strCache>
            </c:strRef>
          </c:cat>
          <c:val>
            <c:numRef>
              <c:f>'Figures 2'!$C$3:$C$5</c:f>
              <c:numCache>
                <c:formatCode>General</c:formatCode>
                <c:ptCount val="3"/>
                <c:pt idx="0">
                  <c:v>0.62781200000000004</c:v>
                </c:pt>
                <c:pt idx="1">
                  <c:v>0.98314999999999997</c:v>
                </c:pt>
                <c:pt idx="2">
                  <c:v>2.4879600000000002</c:v>
                </c:pt>
              </c:numCache>
            </c:numRef>
          </c:val>
          <c:extLst>
            <c:ext xmlns:c16="http://schemas.microsoft.com/office/drawing/2014/chart" uri="{C3380CC4-5D6E-409C-BE32-E72D297353CC}">
              <c16:uniqueId val="{00000001-D3AC-45CB-9AEB-74EF41445584}"/>
            </c:ext>
          </c:extLst>
        </c:ser>
        <c:dLbls>
          <c:showLegendKey val="0"/>
          <c:showVal val="0"/>
          <c:showCatName val="0"/>
          <c:showSerName val="0"/>
          <c:showPercent val="0"/>
          <c:showBubbleSize val="0"/>
        </c:dLbls>
        <c:gapWidth val="150"/>
        <c:overlap val="-50"/>
        <c:axId val="391548608"/>
        <c:axId val="1"/>
      </c:barChart>
      <c:catAx>
        <c:axId val="391548608"/>
        <c:scaling>
          <c:orientation val="minMax"/>
        </c:scaling>
        <c:delete val="0"/>
        <c:axPos val="b"/>
        <c:numFmt formatCode="General" sourceLinked="1"/>
        <c:majorTickMark val="none"/>
        <c:minorTickMark val="none"/>
        <c:tickLblPos val="none"/>
        <c:spPr>
          <a:ln w="3175">
            <a:solidFill>
              <a:srgbClr val="000000"/>
            </a:solidFill>
            <a:prstDash val="solid"/>
          </a:ln>
        </c:spPr>
        <c:crossAx val="1"/>
        <c:crosses val="autoZero"/>
        <c:auto val="1"/>
        <c:lblAlgn val="ctr"/>
        <c:lblOffset val="100"/>
        <c:tickMarkSkip val="1"/>
        <c:noMultiLvlLbl val="0"/>
      </c:catAx>
      <c:valAx>
        <c:axId val="1"/>
        <c:scaling>
          <c:orientation val="minMax"/>
        </c:scaling>
        <c:delete val="0"/>
        <c:axPos val="l"/>
        <c:title>
          <c:tx>
            <c:rich>
              <a:bodyPr/>
              <a:lstStyle/>
              <a:p>
                <a:pPr>
                  <a:defRPr sz="925" b="0" i="0" u="none" strike="noStrike" baseline="0">
                    <a:solidFill>
                      <a:srgbClr val="000000"/>
                    </a:solidFill>
                    <a:latin typeface="Arial"/>
                    <a:ea typeface="Arial"/>
                    <a:cs typeface="Arial"/>
                  </a:defRPr>
                </a:pPr>
                <a:r>
                  <a:rPr lang="en-AU"/>
                  <a:t>Reproductive biomass / 
leaf biomass</a:t>
                </a:r>
              </a:p>
            </c:rich>
          </c:tx>
          <c:layout>
            <c:manualLayout>
              <c:xMode val="edge"/>
              <c:yMode val="edge"/>
              <c:x val="4.6666742621651401E-2"/>
              <c:y val="0.20860258863110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154860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000040690170394"/>
          <c:y val="9.6774396787627656E-2"/>
          <c:w val="0.70666781684214985"/>
          <c:h val="0.80860384871440005"/>
        </c:manualLayout>
      </c:layout>
      <c:barChart>
        <c:barDir val="col"/>
        <c:grouping val="clustered"/>
        <c:varyColors val="0"/>
        <c:ser>
          <c:idx val="0"/>
          <c:order val="0"/>
          <c:tx>
            <c:strRef>
              <c:f>'Figures 2'!$B$9</c:f>
              <c:strCache>
                <c:ptCount val="1"/>
                <c:pt idx="0">
                  <c:v>Males</c:v>
                </c:pt>
              </c:strCache>
            </c:strRef>
          </c:tx>
          <c:spPr>
            <a:solidFill>
              <a:srgbClr val="969696"/>
            </a:solidFill>
            <a:ln w="12700">
              <a:solidFill>
                <a:srgbClr val="000000"/>
              </a:solidFill>
              <a:prstDash val="solid"/>
            </a:ln>
          </c:spPr>
          <c:invertIfNegative val="0"/>
          <c:errBars>
            <c:errBarType val="both"/>
            <c:errValType val="cust"/>
            <c:noEndCap val="0"/>
            <c:plus>
              <c:numRef>
                <c:f>'Figures 2'!$D$10:$D$12</c:f>
                <c:numCache>
                  <c:formatCode>General</c:formatCode>
                  <c:ptCount val="3"/>
                  <c:pt idx="0">
                    <c:v>0.10135711716597628</c:v>
                  </c:pt>
                  <c:pt idx="1">
                    <c:v>0.15135579847514025</c:v>
                  </c:pt>
                  <c:pt idx="2">
                    <c:v>1.3792956603118427E-2</c:v>
                  </c:pt>
                </c:numCache>
              </c:numRef>
            </c:plus>
            <c:minus>
              <c:numRef>
                <c:f>'Figures 2'!$D$10:$D$12</c:f>
                <c:numCache>
                  <c:formatCode>General</c:formatCode>
                  <c:ptCount val="3"/>
                  <c:pt idx="0">
                    <c:v>0.10135711716597628</c:v>
                  </c:pt>
                  <c:pt idx="1">
                    <c:v>0.15135579847514025</c:v>
                  </c:pt>
                  <c:pt idx="2">
                    <c:v>1.3792956603118427E-2</c:v>
                  </c:pt>
                </c:numCache>
              </c:numRef>
            </c:minus>
            <c:spPr>
              <a:ln w="12700">
                <a:solidFill>
                  <a:srgbClr val="000000"/>
                </a:solidFill>
                <a:prstDash val="solid"/>
              </a:ln>
            </c:spPr>
          </c:errBars>
          <c:cat>
            <c:strRef>
              <c:f>'Figures 2'!$A$10:$A$12</c:f>
              <c:strCache>
                <c:ptCount val="3"/>
                <c:pt idx="0">
                  <c:v>Tidbinbilla</c:v>
                </c:pt>
                <c:pt idx="1">
                  <c:v>Orroral</c:v>
                </c:pt>
                <c:pt idx="2">
                  <c:v>Googong</c:v>
                </c:pt>
              </c:strCache>
            </c:strRef>
          </c:cat>
          <c:val>
            <c:numRef>
              <c:f>'Figures 2'!$B$10:$B$12</c:f>
              <c:numCache>
                <c:formatCode>General</c:formatCode>
                <c:ptCount val="3"/>
                <c:pt idx="0">
                  <c:v>1.57955</c:v>
                </c:pt>
                <c:pt idx="1">
                  <c:v>1.66266</c:v>
                </c:pt>
                <c:pt idx="2">
                  <c:v>1.58256</c:v>
                </c:pt>
              </c:numCache>
            </c:numRef>
          </c:val>
          <c:extLst>
            <c:ext xmlns:c16="http://schemas.microsoft.com/office/drawing/2014/chart" uri="{C3380CC4-5D6E-409C-BE32-E72D297353CC}">
              <c16:uniqueId val="{00000000-69A8-4988-86AC-E5A0CCDDE7BD}"/>
            </c:ext>
          </c:extLst>
        </c:ser>
        <c:ser>
          <c:idx val="1"/>
          <c:order val="1"/>
          <c:tx>
            <c:strRef>
              <c:f>'Figures 2'!$C$9</c:f>
              <c:strCache>
                <c:ptCount val="1"/>
                <c:pt idx="0">
                  <c:v>Females</c:v>
                </c:pt>
              </c:strCache>
            </c:strRef>
          </c:tx>
          <c:spPr>
            <a:noFill/>
            <a:ln w="12700">
              <a:solidFill>
                <a:srgbClr val="000000"/>
              </a:solidFill>
              <a:prstDash val="solid"/>
            </a:ln>
          </c:spPr>
          <c:invertIfNegative val="0"/>
          <c:errBars>
            <c:errBarType val="both"/>
            <c:errValType val="cust"/>
            <c:noEndCap val="0"/>
            <c:plus>
              <c:numRef>
                <c:f>'Figures 2'!$E$10:$E$12</c:f>
                <c:numCache>
                  <c:formatCode>General</c:formatCode>
                  <c:ptCount val="3"/>
                  <c:pt idx="0">
                    <c:v>0.10561112798242077</c:v>
                  </c:pt>
                  <c:pt idx="1">
                    <c:v>0.24198135609257931</c:v>
                  </c:pt>
                  <c:pt idx="2">
                    <c:v>0.15598258122787387</c:v>
                  </c:pt>
                </c:numCache>
              </c:numRef>
            </c:plus>
            <c:minus>
              <c:numRef>
                <c:f>'Figures 2'!$E$10:$E$12</c:f>
                <c:numCache>
                  <c:formatCode>General</c:formatCode>
                  <c:ptCount val="3"/>
                  <c:pt idx="0">
                    <c:v>0.10561112798242077</c:v>
                  </c:pt>
                  <c:pt idx="1">
                    <c:v>0.24198135609257931</c:v>
                  </c:pt>
                  <c:pt idx="2">
                    <c:v>0.15598258122787387</c:v>
                  </c:pt>
                </c:numCache>
              </c:numRef>
            </c:minus>
            <c:spPr>
              <a:ln w="12700">
                <a:solidFill>
                  <a:srgbClr val="000000"/>
                </a:solidFill>
                <a:prstDash val="solid"/>
              </a:ln>
            </c:spPr>
          </c:errBars>
          <c:cat>
            <c:strRef>
              <c:f>'Figures 2'!$A$10:$A$12</c:f>
              <c:strCache>
                <c:ptCount val="3"/>
                <c:pt idx="0">
                  <c:v>Tidbinbilla</c:v>
                </c:pt>
                <c:pt idx="1">
                  <c:v>Orroral</c:v>
                </c:pt>
                <c:pt idx="2">
                  <c:v>Googong</c:v>
                </c:pt>
              </c:strCache>
            </c:strRef>
          </c:cat>
          <c:val>
            <c:numRef>
              <c:f>'Figures 2'!$C$10:$C$12</c:f>
              <c:numCache>
                <c:formatCode>General</c:formatCode>
                <c:ptCount val="3"/>
                <c:pt idx="0">
                  <c:v>1.40428</c:v>
                </c:pt>
                <c:pt idx="1">
                  <c:v>1.5970200000000001</c:v>
                </c:pt>
                <c:pt idx="2">
                  <c:v>1.88106</c:v>
                </c:pt>
              </c:numCache>
            </c:numRef>
          </c:val>
          <c:extLst>
            <c:ext xmlns:c16="http://schemas.microsoft.com/office/drawing/2014/chart" uri="{C3380CC4-5D6E-409C-BE32-E72D297353CC}">
              <c16:uniqueId val="{00000001-69A8-4988-86AC-E5A0CCDDE7BD}"/>
            </c:ext>
          </c:extLst>
        </c:ser>
        <c:dLbls>
          <c:showLegendKey val="0"/>
          <c:showVal val="0"/>
          <c:showCatName val="0"/>
          <c:showSerName val="0"/>
          <c:showPercent val="0"/>
          <c:showBubbleSize val="0"/>
        </c:dLbls>
        <c:gapWidth val="150"/>
        <c:overlap val="-50"/>
        <c:axId val="391545328"/>
        <c:axId val="1"/>
      </c:barChart>
      <c:catAx>
        <c:axId val="391545328"/>
        <c:scaling>
          <c:orientation val="minMax"/>
        </c:scaling>
        <c:delete val="0"/>
        <c:axPos val="b"/>
        <c:numFmt formatCode="General" sourceLinked="1"/>
        <c:majorTickMark val="none"/>
        <c:minorTickMark val="none"/>
        <c:tickLblPos val="none"/>
        <c:spPr>
          <a:ln w="3175">
            <a:solidFill>
              <a:srgbClr val="000000"/>
            </a:solidFill>
            <a:prstDash val="solid"/>
          </a:ln>
        </c:spPr>
        <c:crossAx val="1"/>
        <c:crosses val="autoZero"/>
        <c:auto val="1"/>
        <c:lblAlgn val="ctr"/>
        <c:lblOffset val="100"/>
        <c:tickMarkSkip val="1"/>
        <c:noMultiLvlLbl val="0"/>
      </c:catAx>
      <c:valAx>
        <c:axId val="1"/>
        <c:scaling>
          <c:orientation val="minMax"/>
        </c:scaling>
        <c:delete val="0"/>
        <c:axPos val="l"/>
        <c:title>
          <c:tx>
            <c:rich>
              <a:bodyPr/>
              <a:lstStyle/>
              <a:p>
                <a:pPr>
                  <a:defRPr sz="925" b="0" i="0" u="none" strike="noStrike" baseline="0">
                    <a:solidFill>
                      <a:srgbClr val="000000"/>
                    </a:solidFill>
                    <a:latin typeface="Arial"/>
                    <a:ea typeface="Arial"/>
                    <a:cs typeface="Arial"/>
                  </a:defRPr>
                </a:pPr>
                <a:r>
                  <a:rPr lang="en-AU"/>
                  <a:t>Reproductive biomass / 
stem biomass</a:t>
                </a:r>
              </a:p>
            </c:rich>
          </c:tx>
          <c:layout>
            <c:manualLayout>
              <c:xMode val="edge"/>
              <c:yMode val="edge"/>
              <c:x val="4.6666742621651401E-2"/>
              <c:y val="0.20860258863110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9154532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23813</xdr:colOff>
      <xdr:row>30</xdr:row>
      <xdr:rowOff>0</xdr:rowOff>
    </xdr:from>
    <xdr:to>
      <xdr:col>3</xdr:col>
      <xdr:colOff>376238</xdr:colOff>
      <xdr:row>45</xdr:row>
      <xdr:rowOff>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69</xdr:row>
      <xdr:rowOff>47625</xdr:rowOff>
    </xdr:from>
    <xdr:to>
      <xdr:col>3</xdr:col>
      <xdr:colOff>600075</xdr:colOff>
      <xdr:row>83</xdr:row>
      <xdr:rowOff>38100</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81</xdr:row>
      <xdr:rowOff>128588</xdr:rowOff>
    </xdr:from>
    <xdr:to>
      <xdr:col>3</xdr:col>
      <xdr:colOff>485775</xdr:colOff>
      <xdr:row>81</xdr:row>
      <xdr:rowOff>128588</xdr:rowOff>
    </xdr:to>
    <xdr:sp macro="" textlink="">
      <xdr:nvSpPr>
        <xdr:cNvPr id="1044" name="Line 20"/>
        <xdr:cNvSpPr>
          <a:spLocks noChangeShapeType="1"/>
        </xdr:cNvSpPr>
      </xdr:nvSpPr>
      <xdr:spPr bwMode="auto">
        <a:xfrm>
          <a:off x="704850" y="12087225"/>
          <a:ext cx="195738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82</xdr:row>
      <xdr:rowOff>80963</xdr:rowOff>
    </xdr:from>
    <xdr:to>
      <xdr:col>3</xdr:col>
      <xdr:colOff>600075</xdr:colOff>
      <xdr:row>96</xdr:row>
      <xdr:rowOff>66675</xdr:rowOff>
    </xdr:to>
    <xdr:graphicFrame macro="">
      <xdr:nvGraphicFramePr>
        <xdr:cNvPr id="103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695325</xdr:colOff>
      <xdr:row>95</xdr:row>
      <xdr:rowOff>9525</xdr:rowOff>
    </xdr:from>
    <xdr:to>
      <xdr:col>3</xdr:col>
      <xdr:colOff>476250</xdr:colOff>
      <xdr:row>95</xdr:row>
      <xdr:rowOff>9525</xdr:rowOff>
    </xdr:to>
    <xdr:sp macro="" textlink="">
      <xdr:nvSpPr>
        <xdr:cNvPr id="1043" name="Line 19"/>
        <xdr:cNvSpPr>
          <a:spLocks noChangeShapeType="1"/>
        </xdr:cNvSpPr>
      </xdr:nvSpPr>
      <xdr:spPr bwMode="auto">
        <a:xfrm>
          <a:off x="695325" y="14035088"/>
          <a:ext cx="195738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55</xdr:row>
      <xdr:rowOff>100013</xdr:rowOff>
    </xdr:from>
    <xdr:to>
      <xdr:col>3</xdr:col>
      <xdr:colOff>600075</xdr:colOff>
      <xdr:row>69</xdr:row>
      <xdr:rowOff>90488</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623888</xdr:colOff>
      <xdr:row>68</xdr:row>
      <xdr:rowOff>90488</xdr:rowOff>
    </xdr:from>
    <xdr:to>
      <xdr:col>3</xdr:col>
      <xdr:colOff>504825</xdr:colOff>
      <xdr:row>68</xdr:row>
      <xdr:rowOff>90488</xdr:rowOff>
    </xdr:to>
    <xdr:sp macro="" textlink="">
      <xdr:nvSpPr>
        <xdr:cNvPr id="1045" name="Line 21"/>
        <xdr:cNvSpPr>
          <a:spLocks noChangeShapeType="1"/>
        </xdr:cNvSpPr>
      </xdr:nvSpPr>
      <xdr:spPr bwMode="auto">
        <a:xfrm>
          <a:off x="623888" y="10129838"/>
          <a:ext cx="2057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695325</xdr:colOff>
      <xdr:row>11</xdr:row>
      <xdr:rowOff>9525</xdr:rowOff>
    </xdr:from>
    <xdr:to>
      <xdr:col>26</xdr:col>
      <xdr:colOff>695325</xdr:colOff>
      <xdr:row>26</xdr:row>
      <xdr:rowOff>0</xdr:rowOff>
    </xdr:to>
    <xdr:graphicFrame macro="">
      <xdr:nvGraphicFramePr>
        <xdr:cNvPr id="1055"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509588</xdr:colOff>
      <xdr:row>30</xdr:row>
      <xdr:rowOff>9525</xdr:rowOff>
    </xdr:from>
    <xdr:to>
      <xdr:col>13</xdr:col>
      <xdr:colOff>528638</xdr:colOff>
      <xdr:row>46</xdr:row>
      <xdr:rowOff>9525</xdr:rowOff>
    </xdr:to>
    <xdr:graphicFrame macro="">
      <xdr:nvGraphicFramePr>
        <xdr:cNvPr id="1056"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23813</xdr:colOff>
      <xdr:row>30</xdr:row>
      <xdr:rowOff>0</xdr:rowOff>
    </xdr:from>
    <xdr:to>
      <xdr:col>18</xdr:col>
      <xdr:colOff>95250</xdr:colOff>
      <xdr:row>46</xdr:row>
      <xdr:rowOff>0</xdr:rowOff>
    </xdr:to>
    <xdr:graphicFrame macro="">
      <xdr:nvGraphicFramePr>
        <xdr:cNvPr id="1057"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9525</xdr:colOff>
      <xdr:row>45</xdr:row>
      <xdr:rowOff>0</xdr:rowOff>
    </xdr:to>
    <xdr:grpSp>
      <xdr:nvGrpSpPr>
        <xdr:cNvPr id="9225" name="Group 1033"/>
        <xdr:cNvGrpSpPr>
          <a:grpSpLocks/>
        </xdr:cNvGrpSpPr>
      </xdr:nvGrpSpPr>
      <xdr:grpSpPr bwMode="auto">
        <a:xfrm>
          <a:off x="3429000" y="0"/>
          <a:ext cx="2867025" cy="6643688"/>
          <a:chOff x="384" y="0"/>
          <a:chExt cx="321" cy="720"/>
        </a:xfrm>
      </xdr:grpSpPr>
      <xdr:grpSp>
        <xdr:nvGrpSpPr>
          <xdr:cNvPr id="9224" name="Group 1032"/>
          <xdr:cNvGrpSpPr>
            <a:grpSpLocks/>
          </xdr:cNvGrpSpPr>
        </xdr:nvGrpSpPr>
        <xdr:grpSpPr bwMode="auto">
          <a:xfrm>
            <a:off x="384" y="0"/>
            <a:ext cx="321" cy="720"/>
            <a:chOff x="384" y="0"/>
            <a:chExt cx="321" cy="720"/>
          </a:xfrm>
        </xdr:grpSpPr>
        <xdr:graphicFrame macro="">
          <xdr:nvGraphicFramePr>
            <xdr:cNvPr id="9217" name="Chart 1025"/>
            <xdr:cNvGraphicFramePr>
              <a:graphicFrameLocks/>
            </xdr:cNvGraphicFramePr>
          </xdr:nvGraphicFramePr>
          <xdr:xfrm>
            <a:off x="384" y="0"/>
            <a:ext cx="320" cy="2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218" name="Chart 1026"/>
            <xdr:cNvGraphicFramePr>
              <a:graphicFrameLocks/>
            </xdr:cNvGraphicFramePr>
          </xdr:nvGraphicFramePr>
          <xdr:xfrm>
            <a:off x="384" y="240"/>
            <a:ext cx="320" cy="2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9219" name="Chart 1027"/>
            <xdr:cNvGraphicFramePr>
              <a:graphicFrameLocks/>
            </xdr:cNvGraphicFramePr>
          </xdr:nvGraphicFramePr>
          <xdr:xfrm>
            <a:off x="384" y="480"/>
            <a:ext cx="321" cy="24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9223" name="Group 1031"/>
          <xdr:cNvGrpSpPr>
            <a:grpSpLocks/>
          </xdr:cNvGrpSpPr>
        </xdr:nvGrpSpPr>
        <xdr:grpSpPr bwMode="auto">
          <a:xfrm>
            <a:off x="464" y="20"/>
            <a:ext cx="43" cy="513"/>
            <a:chOff x="464" y="20"/>
            <a:chExt cx="43" cy="513"/>
          </a:xfrm>
        </xdr:grpSpPr>
        <xdr:sp macro="" textlink="">
          <xdr:nvSpPr>
            <xdr:cNvPr id="9220" name="Text Box 1028"/>
            <xdr:cNvSpPr txBox="1">
              <a:spLocks noChangeArrowheads="1"/>
            </xdr:cNvSpPr>
          </xdr:nvSpPr>
          <xdr:spPr bwMode="auto">
            <a:xfrm>
              <a:off x="464" y="20"/>
              <a:ext cx="33" cy="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en-AU" sz="1000" b="0" i="0" u="none" strike="noStrike" baseline="0">
                  <a:solidFill>
                    <a:srgbClr val="000000"/>
                  </a:solidFill>
                  <a:latin typeface="Arial"/>
                  <a:cs typeface="Arial"/>
                </a:rPr>
                <a:t>a</a:t>
              </a:r>
            </a:p>
          </xdr:txBody>
        </xdr:sp>
        <xdr:sp macro="" textlink="">
          <xdr:nvSpPr>
            <xdr:cNvPr id="9221" name="Text Box 1029"/>
            <xdr:cNvSpPr txBox="1">
              <a:spLocks noChangeArrowheads="1"/>
            </xdr:cNvSpPr>
          </xdr:nvSpPr>
          <xdr:spPr bwMode="auto">
            <a:xfrm>
              <a:off x="473" y="260"/>
              <a:ext cx="33" cy="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en-AU" sz="1000" b="0" i="0" u="none" strike="noStrike" baseline="0">
                  <a:solidFill>
                    <a:srgbClr val="000000"/>
                  </a:solidFill>
                  <a:latin typeface="Arial"/>
                  <a:cs typeface="Arial"/>
                </a:rPr>
                <a:t>b</a:t>
              </a:r>
            </a:p>
          </xdr:txBody>
        </xdr:sp>
        <xdr:sp macro="" textlink="">
          <xdr:nvSpPr>
            <xdr:cNvPr id="9222" name="Text Box 1030"/>
            <xdr:cNvSpPr txBox="1">
              <a:spLocks noChangeArrowheads="1"/>
            </xdr:cNvSpPr>
          </xdr:nvSpPr>
          <xdr:spPr bwMode="auto">
            <a:xfrm>
              <a:off x="474" y="499"/>
              <a:ext cx="33" cy="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en-AU" sz="1000" b="0" i="0" u="none" strike="noStrike" baseline="0">
                  <a:solidFill>
                    <a:srgbClr val="000000"/>
                  </a:solidFill>
                  <a:latin typeface="Arial"/>
                  <a:cs typeface="Arial"/>
                </a:rPr>
                <a:t>c</a:t>
              </a: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29"/>
  <sheetViews>
    <sheetView tabSelected="1" workbookViewId="0">
      <pane xSplit="3570" ySplit="495" topLeftCell="AF1" activePane="bottomRight"/>
      <selection pane="topRight" activeCell="AN1" sqref="AN1:AR65536"/>
      <selection pane="bottomLeft" activeCell="G15" sqref="G15"/>
      <selection pane="bottomRight" activeCell="AC27" sqref="AC27"/>
    </sheetView>
  </sheetViews>
  <sheetFormatPr defaultColWidth="11.3828125" defaultRowHeight="11.65"/>
  <cols>
    <col min="1" max="1" width="6.69140625" customWidth="1"/>
    <col min="2" max="2" width="8.84375" bestFit="1" customWidth="1"/>
    <col min="3" max="3" width="8.3828125" bestFit="1" customWidth="1"/>
    <col min="4" max="4" width="6.3046875" bestFit="1" customWidth="1"/>
    <col min="5" max="5" width="7.69140625" bestFit="1" customWidth="1"/>
    <col min="6" max="6" width="6" bestFit="1" customWidth="1"/>
    <col min="7" max="7" width="12.15234375" bestFit="1" customWidth="1"/>
    <col min="8" max="8" width="7.15234375" bestFit="1" customWidth="1"/>
    <col min="9" max="9" width="10.69140625" bestFit="1" customWidth="1"/>
    <col min="10" max="10" width="6.84375" customWidth="1"/>
    <col min="11" max="11" width="8" customWidth="1"/>
    <col min="12" max="12" width="7" customWidth="1"/>
    <col min="13" max="13" width="5" customWidth="1"/>
    <col min="14" max="14" width="8.15234375" customWidth="1"/>
    <col min="15" max="15" width="8.3828125" customWidth="1"/>
    <col min="16" max="16" width="6.84375" customWidth="1"/>
    <col min="17" max="17" width="9.84375" customWidth="1"/>
    <col min="18" max="18" width="8.69140625" customWidth="1"/>
    <col min="19" max="19" width="5.84375" customWidth="1"/>
    <col min="20" max="20" width="7" customWidth="1"/>
    <col min="21" max="21" width="12.15234375" bestFit="1" customWidth="1"/>
    <col min="22" max="22" width="11.3828125" customWidth="1"/>
    <col min="23" max="23" width="12.15234375" bestFit="1" customWidth="1"/>
    <col min="24" max="24" width="12.69140625" bestFit="1" customWidth="1"/>
    <col min="25" max="25" width="12.15234375" bestFit="1" customWidth="1"/>
    <col min="26" max="26" width="13" bestFit="1" customWidth="1"/>
    <col min="27" max="28" width="13" customWidth="1"/>
    <col min="29" max="29" width="12.15234375" bestFit="1" customWidth="1"/>
    <col min="30" max="30" width="14" bestFit="1" customWidth="1"/>
    <col min="31" max="33" width="12.15234375" bestFit="1" customWidth="1"/>
    <col min="34" max="34" width="9.3828125" bestFit="1" customWidth="1"/>
    <col min="35" max="35" width="8.3828125" bestFit="1" customWidth="1"/>
    <col min="36" max="36" width="15.84375" customWidth="1"/>
    <col min="37" max="37" width="15" customWidth="1"/>
    <col min="38" max="38" width="12.3828125" customWidth="1"/>
    <col min="39" max="39" width="14.84375" customWidth="1"/>
  </cols>
  <sheetData>
    <row r="1" spans="1:45" s="16" customFormat="1" ht="13.15">
      <c r="A1" s="13" t="s">
        <v>75</v>
      </c>
      <c r="B1" s="13" t="s">
        <v>65</v>
      </c>
      <c r="C1" s="14" t="s">
        <v>0</v>
      </c>
      <c r="D1" s="14" t="s">
        <v>1</v>
      </c>
      <c r="E1" s="14" t="s">
        <v>2</v>
      </c>
      <c r="F1" s="14" t="s">
        <v>26</v>
      </c>
      <c r="G1" s="14" t="s">
        <v>38</v>
      </c>
      <c r="H1" s="14" t="s">
        <v>28</v>
      </c>
      <c r="I1" s="14" t="s">
        <v>25</v>
      </c>
      <c r="J1" s="14" t="s">
        <v>23</v>
      </c>
      <c r="K1" s="14" t="s">
        <v>34</v>
      </c>
      <c r="L1" s="14" t="s">
        <v>35</v>
      </c>
      <c r="M1" s="14" t="s">
        <v>29</v>
      </c>
      <c r="N1" s="14" t="s">
        <v>32</v>
      </c>
      <c r="O1" s="14" t="s">
        <v>3</v>
      </c>
      <c r="P1" s="14" t="s">
        <v>4</v>
      </c>
      <c r="Q1" s="14" t="s">
        <v>36</v>
      </c>
      <c r="R1" s="14" t="s">
        <v>37</v>
      </c>
      <c r="S1" s="14" t="s">
        <v>30</v>
      </c>
      <c r="T1" s="14" t="s">
        <v>31</v>
      </c>
      <c r="U1" s="14" t="s">
        <v>5</v>
      </c>
      <c r="V1" s="14" t="s">
        <v>6</v>
      </c>
      <c r="W1" s="14" t="s">
        <v>11</v>
      </c>
      <c r="X1" s="14" t="s">
        <v>39</v>
      </c>
      <c r="Y1" s="14" t="s">
        <v>9</v>
      </c>
      <c r="Z1" s="14" t="s">
        <v>10</v>
      </c>
      <c r="AA1" s="14" t="s">
        <v>118</v>
      </c>
      <c r="AB1" s="14" t="s">
        <v>119</v>
      </c>
      <c r="AC1" s="14" t="s">
        <v>12</v>
      </c>
      <c r="AD1" s="14" t="s">
        <v>13</v>
      </c>
      <c r="AE1" s="14" t="s">
        <v>14</v>
      </c>
      <c r="AF1" s="14" t="s">
        <v>52</v>
      </c>
      <c r="AG1" s="14" t="s">
        <v>69</v>
      </c>
      <c r="AH1" s="14" t="s">
        <v>70</v>
      </c>
      <c r="AI1" s="14" t="s">
        <v>24</v>
      </c>
      <c r="AJ1" s="14" t="s">
        <v>71</v>
      </c>
      <c r="AK1" s="15" t="s">
        <v>72</v>
      </c>
      <c r="AL1" s="15" t="s">
        <v>73</v>
      </c>
      <c r="AM1" s="15" t="s">
        <v>74</v>
      </c>
      <c r="AN1" s="30" t="s">
        <v>133</v>
      </c>
      <c r="AO1" s="30" t="s">
        <v>134</v>
      </c>
      <c r="AP1" s="30" t="s">
        <v>135</v>
      </c>
      <c r="AQ1" s="30" t="s">
        <v>136</v>
      </c>
      <c r="AR1" s="30" t="s">
        <v>137</v>
      </c>
      <c r="AS1" s="31" t="s">
        <v>138</v>
      </c>
    </row>
    <row r="2" spans="1:45" s="19" customFormat="1" ht="12.75">
      <c r="A2" s="17">
        <v>2002</v>
      </c>
      <c r="B2" s="17" t="s">
        <v>66</v>
      </c>
      <c r="C2" s="18">
        <v>1</v>
      </c>
      <c r="D2" s="18" t="s">
        <v>7</v>
      </c>
      <c r="E2" s="18">
        <v>93</v>
      </c>
      <c r="F2" s="32"/>
      <c r="G2" s="18"/>
      <c r="H2" s="18">
        <v>1</v>
      </c>
      <c r="I2" s="18">
        <v>12</v>
      </c>
      <c r="J2" s="18"/>
      <c r="K2" s="18">
        <v>23.5</v>
      </c>
      <c r="L2" s="18">
        <v>27.9</v>
      </c>
      <c r="M2" s="18">
        <v>5</v>
      </c>
      <c r="N2" s="18">
        <v>15.6</v>
      </c>
      <c r="O2" s="18">
        <f>N2/M2</f>
        <v>3.12</v>
      </c>
      <c r="P2" s="18">
        <f t="shared" ref="P2:P65" si="0">(E2*O2)+L2</f>
        <v>318.06</v>
      </c>
      <c r="Q2" s="18">
        <v>100.5</v>
      </c>
      <c r="R2" s="18">
        <v>346.2</v>
      </c>
      <c r="S2" s="18">
        <v>5</v>
      </c>
      <c r="T2" s="19">
        <v>3.0700000000000002E-2</v>
      </c>
      <c r="U2" s="18">
        <f>(T2/S2)*1000</f>
        <v>6.1400000000000006</v>
      </c>
      <c r="V2" s="19">
        <v>198.3</v>
      </c>
      <c r="W2" s="18">
        <f>I2/K2</f>
        <v>0.51063829787234039</v>
      </c>
      <c r="X2" s="18">
        <f>Q2/R2</f>
        <v>0.29029462738301559</v>
      </c>
      <c r="Y2" s="18">
        <f t="shared" ref="Y2:Y65" si="1">E2/I2</f>
        <v>7.75</v>
      </c>
      <c r="Z2" s="18">
        <f t="shared" ref="Z2:Z65" si="2">E2/K2</f>
        <v>3.9574468085106385</v>
      </c>
      <c r="AA2" s="18">
        <f>E2/Q2</f>
        <v>0.92537313432835822</v>
      </c>
      <c r="AB2" s="18">
        <f>E2/R2</f>
        <v>0.268630849220104</v>
      </c>
      <c r="AC2" s="18">
        <f t="shared" ref="AC2:AC65" si="3">((E2*O2)+L2)/Q2</f>
        <v>3.1647761194029851</v>
      </c>
      <c r="AD2" s="18">
        <f t="shared" ref="AD2:AD65" si="4">((E2*O2)+L2)/R2</f>
        <v>0.91871750433275567</v>
      </c>
      <c r="AE2" s="18">
        <f>P2</f>
        <v>318.06</v>
      </c>
      <c r="AF2" s="18">
        <f>AE2/Q2</f>
        <v>3.1647761194029851</v>
      </c>
      <c r="AG2" s="18">
        <f>AE2/R2</f>
        <v>0.91871750433275567</v>
      </c>
      <c r="AH2" s="18">
        <f>AE2/(Q2+R2)</f>
        <v>0.71202149093351241</v>
      </c>
      <c r="AI2" s="18">
        <v>7</v>
      </c>
      <c r="AJ2" s="18">
        <v>24</v>
      </c>
      <c r="AK2" s="19">
        <v>0.31259999999999999</v>
      </c>
      <c r="AL2" s="19">
        <v>7.9399999999999998E-2</v>
      </c>
      <c r="AM2" s="19">
        <v>2.6499999999999999E-2</v>
      </c>
      <c r="AN2" s="32"/>
      <c r="AO2" s="32"/>
      <c r="AP2" s="32"/>
      <c r="AQ2" s="32"/>
      <c r="AR2" s="32"/>
      <c r="AS2" s="32"/>
    </row>
    <row r="3" spans="1:45" s="19" customFormat="1" ht="12.75">
      <c r="A3" s="17">
        <v>2002</v>
      </c>
      <c r="B3" s="17" t="s">
        <v>66</v>
      </c>
      <c r="C3" s="18">
        <v>3</v>
      </c>
      <c r="D3" s="18" t="s">
        <v>7</v>
      </c>
      <c r="E3" s="18">
        <v>103</v>
      </c>
      <c r="F3" s="32"/>
      <c r="G3" s="18"/>
      <c r="H3" s="18"/>
      <c r="I3" s="18">
        <v>6</v>
      </c>
      <c r="J3" s="18"/>
      <c r="K3" s="18">
        <v>26</v>
      </c>
      <c r="L3" s="18">
        <v>34.299999999999997</v>
      </c>
      <c r="M3" s="18">
        <v>5</v>
      </c>
      <c r="N3" s="18">
        <v>15.6</v>
      </c>
      <c r="O3" s="18">
        <f t="shared" ref="O3:O66" si="5">N3/M3</f>
        <v>3.12</v>
      </c>
      <c r="P3" s="18">
        <f t="shared" si="0"/>
        <v>355.66</v>
      </c>
      <c r="Q3" s="18">
        <v>24.1</v>
      </c>
      <c r="R3" s="18">
        <v>421.2</v>
      </c>
      <c r="S3" s="18"/>
      <c r="T3" s="18"/>
      <c r="U3" s="18"/>
      <c r="V3" s="18"/>
      <c r="W3" s="18">
        <f t="shared" ref="W3:W56" si="6">I3/K3</f>
        <v>0.23076923076923078</v>
      </c>
      <c r="X3" s="18">
        <f t="shared" ref="X3:X66" si="7">Q3/R3</f>
        <v>5.7217473884140557E-2</v>
      </c>
      <c r="Y3" s="18">
        <f t="shared" si="1"/>
        <v>17.166666666666668</v>
      </c>
      <c r="Z3" s="18">
        <f t="shared" si="2"/>
        <v>3.9615384615384617</v>
      </c>
      <c r="AA3" s="18">
        <f t="shared" ref="AA3:AA66" si="8">E3/Q3</f>
        <v>4.2738589211618256</v>
      </c>
      <c r="AB3" s="18">
        <f t="shared" ref="AB3:AB66" si="9">E3/R3</f>
        <v>0.24453941120607789</v>
      </c>
      <c r="AC3" s="18">
        <f t="shared" si="3"/>
        <v>14.757676348547719</v>
      </c>
      <c r="AD3" s="18">
        <f t="shared" si="4"/>
        <v>0.84439696106362783</v>
      </c>
      <c r="AE3" s="18">
        <f t="shared" ref="AE3:AE56" si="10">P3</f>
        <v>355.66</v>
      </c>
      <c r="AF3" s="18">
        <f t="shared" ref="AF3:AF66" si="11">AE3/Q3</f>
        <v>14.757676348547719</v>
      </c>
      <c r="AG3" s="18">
        <f t="shared" ref="AG3:AG66" si="12">AE3/R3</f>
        <v>0.84439696106362783</v>
      </c>
      <c r="AH3" s="18">
        <f t="shared" ref="AH3:AH66" si="13">AE3/(Q3+R3)</f>
        <v>0.79869750729845057</v>
      </c>
      <c r="AI3" s="18">
        <v>11</v>
      </c>
      <c r="AJ3" s="18"/>
      <c r="AN3" s="32"/>
      <c r="AO3" s="32"/>
      <c r="AP3" s="32"/>
      <c r="AQ3" s="32"/>
      <c r="AR3" s="32"/>
      <c r="AS3" s="32"/>
    </row>
    <row r="4" spans="1:45" s="19" customFormat="1" ht="12.75">
      <c r="A4" s="17">
        <v>2002</v>
      </c>
      <c r="B4" s="17" t="s">
        <v>66</v>
      </c>
      <c r="C4" s="18">
        <v>5</v>
      </c>
      <c r="D4" s="18" t="s">
        <v>7</v>
      </c>
      <c r="E4" s="18">
        <v>143</v>
      </c>
      <c r="F4" s="32"/>
      <c r="G4" s="18"/>
      <c r="H4" s="18">
        <v>1</v>
      </c>
      <c r="I4" s="18">
        <v>16</v>
      </c>
      <c r="J4" s="18"/>
      <c r="K4" s="18">
        <v>21</v>
      </c>
      <c r="L4" s="18">
        <v>35.299999999999997</v>
      </c>
      <c r="M4" s="18">
        <v>5</v>
      </c>
      <c r="N4" s="18">
        <v>11.5</v>
      </c>
      <c r="O4" s="18">
        <f t="shared" si="5"/>
        <v>2.2999999999999998</v>
      </c>
      <c r="P4" s="18">
        <f t="shared" si="0"/>
        <v>364.2</v>
      </c>
      <c r="Q4" s="18">
        <v>114</v>
      </c>
      <c r="R4" s="18">
        <v>263.3</v>
      </c>
      <c r="S4" s="18">
        <v>5</v>
      </c>
      <c r="T4" s="19">
        <v>3.56E-2</v>
      </c>
      <c r="U4" s="18">
        <f t="shared" ref="U4:U50" si="14">(T4/S4)*1000</f>
        <v>7.1199999999999992</v>
      </c>
      <c r="V4" s="19">
        <v>135</v>
      </c>
      <c r="W4" s="18">
        <f t="shared" si="6"/>
        <v>0.76190476190476186</v>
      </c>
      <c r="X4" s="18">
        <f t="shared" si="7"/>
        <v>0.43296619825294341</v>
      </c>
      <c r="Y4" s="18">
        <f t="shared" si="1"/>
        <v>8.9375</v>
      </c>
      <c r="Z4" s="18">
        <f t="shared" si="2"/>
        <v>6.8095238095238093</v>
      </c>
      <c r="AA4" s="18">
        <f t="shared" si="8"/>
        <v>1.2543859649122806</v>
      </c>
      <c r="AB4" s="18">
        <f t="shared" si="9"/>
        <v>0.54310672236992019</v>
      </c>
      <c r="AC4" s="18">
        <f t="shared" si="3"/>
        <v>3.1947368421052631</v>
      </c>
      <c r="AD4" s="18">
        <f t="shared" si="4"/>
        <v>1.3832130649449297</v>
      </c>
      <c r="AE4" s="18">
        <f t="shared" si="10"/>
        <v>364.2</v>
      </c>
      <c r="AF4" s="18">
        <f t="shared" si="11"/>
        <v>3.1947368421052631</v>
      </c>
      <c r="AG4" s="18">
        <f t="shared" si="12"/>
        <v>1.3832130649449297</v>
      </c>
      <c r="AH4" s="18">
        <f t="shared" si="13"/>
        <v>0.96527961834084275</v>
      </c>
      <c r="AI4" s="18">
        <v>10.4</v>
      </c>
      <c r="AJ4" s="18">
        <v>48.5</v>
      </c>
      <c r="AK4" s="19">
        <v>0.69379999999999997</v>
      </c>
      <c r="AL4" s="19">
        <v>0.31540000000000001</v>
      </c>
      <c r="AM4" s="19">
        <v>1.7000000000000001E-2</v>
      </c>
      <c r="AN4" s="32"/>
      <c r="AO4" s="32"/>
      <c r="AP4" s="32"/>
      <c r="AQ4" s="32"/>
      <c r="AR4" s="32"/>
      <c r="AS4" s="32"/>
    </row>
    <row r="5" spans="1:45" s="19" customFormat="1" ht="12.75">
      <c r="A5" s="17">
        <v>2002</v>
      </c>
      <c r="B5" s="17" t="s">
        <v>66</v>
      </c>
      <c r="C5" s="18">
        <v>7</v>
      </c>
      <c r="D5" s="18" t="s">
        <v>7</v>
      </c>
      <c r="E5" s="18">
        <v>177</v>
      </c>
      <c r="F5" s="32"/>
      <c r="G5" s="18"/>
      <c r="H5" s="18"/>
      <c r="I5" s="18">
        <v>22</v>
      </c>
      <c r="J5" s="18"/>
      <c r="K5" s="18">
        <v>25</v>
      </c>
      <c r="L5" s="18">
        <v>50.9</v>
      </c>
      <c r="M5" s="18">
        <v>5</v>
      </c>
      <c r="N5" s="18">
        <v>16.100000000000001</v>
      </c>
      <c r="O5" s="18">
        <f t="shared" si="5"/>
        <v>3.22</v>
      </c>
      <c r="P5" s="18">
        <f t="shared" si="0"/>
        <v>620.84</v>
      </c>
      <c r="Q5" s="18">
        <v>264.7</v>
      </c>
      <c r="R5" s="18">
        <v>474.2</v>
      </c>
      <c r="S5" s="18"/>
      <c r="T5" s="18"/>
      <c r="U5" s="18"/>
      <c r="V5" s="18"/>
      <c r="W5" s="18">
        <f t="shared" si="6"/>
        <v>0.88</v>
      </c>
      <c r="X5" s="18">
        <f t="shared" si="7"/>
        <v>0.55820328975115985</v>
      </c>
      <c r="Y5" s="18">
        <f t="shared" si="1"/>
        <v>8.045454545454545</v>
      </c>
      <c r="Z5" s="18">
        <f t="shared" si="2"/>
        <v>7.08</v>
      </c>
      <c r="AA5" s="18">
        <f t="shared" si="8"/>
        <v>0.66868152625613908</v>
      </c>
      <c r="AB5" s="18">
        <f t="shared" si="9"/>
        <v>0.3732602277520034</v>
      </c>
      <c r="AC5" s="18">
        <f t="shared" si="3"/>
        <v>2.3454476766150361</v>
      </c>
      <c r="AD5" s="18">
        <f t="shared" si="4"/>
        <v>1.3092366090257277</v>
      </c>
      <c r="AE5" s="18">
        <f t="shared" si="10"/>
        <v>620.84</v>
      </c>
      <c r="AF5" s="18">
        <f t="shared" si="11"/>
        <v>2.3454476766150361</v>
      </c>
      <c r="AG5" s="18">
        <f t="shared" si="12"/>
        <v>1.3092366090257277</v>
      </c>
      <c r="AH5" s="18">
        <f t="shared" si="13"/>
        <v>0.84022195154960078</v>
      </c>
      <c r="AI5" s="18">
        <v>10.3</v>
      </c>
      <c r="AJ5" s="18"/>
      <c r="AN5" s="32"/>
      <c r="AO5" s="32"/>
      <c r="AP5" s="32"/>
      <c r="AQ5" s="32"/>
      <c r="AR5" s="32"/>
      <c r="AS5" s="32"/>
    </row>
    <row r="6" spans="1:45" s="19" customFormat="1" ht="12.75">
      <c r="A6" s="17">
        <v>2002</v>
      </c>
      <c r="B6" s="17" t="s">
        <v>66</v>
      </c>
      <c r="C6" s="18">
        <v>9</v>
      </c>
      <c r="D6" s="18" t="s">
        <v>7</v>
      </c>
      <c r="E6" s="18">
        <v>78</v>
      </c>
      <c r="F6" s="32"/>
      <c r="G6" s="18"/>
      <c r="H6" s="18"/>
      <c r="I6" s="18">
        <v>26</v>
      </c>
      <c r="J6" s="18"/>
      <c r="K6" s="18">
        <v>19.5</v>
      </c>
      <c r="L6" s="18">
        <v>17.3</v>
      </c>
      <c r="M6" s="18">
        <v>5</v>
      </c>
      <c r="N6" s="18">
        <v>13.7</v>
      </c>
      <c r="O6" s="18">
        <f t="shared" si="5"/>
        <v>2.7399999999999998</v>
      </c>
      <c r="P6" s="18">
        <f t="shared" si="0"/>
        <v>231.01999999999998</v>
      </c>
      <c r="Q6" s="18">
        <v>130.80000000000001</v>
      </c>
      <c r="R6" s="18">
        <v>271.39999999999998</v>
      </c>
      <c r="S6" s="18"/>
      <c r="T6" s="18"/>
      <c r="U6" s="18"/>
      <c r="V6" s="18"/>
      <c r="W6" s="18">
        <f t="shared" si="6"/>
        <v>1.3333333333333333</v>
      </c>
      <c r="X6" s="18">
        <f t="shared" si="7"/>
        <v>0.48194546794399418</v>
      </c>
      <c r="Y6" s="18">
        <f t="shared" si="1"/>
        <v>3</v>
      </c>
      <c r="Z6" s="18">
        <f t="shared" si="2"/>
        <v>4</v>
      </c>
      <c r="AA6" s="18">
        <f t="shared" si="8"/>
        <v>0.59633027522935778</v>
      </c>
      <c r="AB6" s="18">
        <f t="shared" si="9"/>
        <v>0.28739867354458365</v>
      </c>
      <c r="AC6" s="18">
        <f t="shared" si="3"/>
        <v>1.7662079510703361</v>
      </c>
      <c r="AD6" s="18">
        <f t="shared" si="4"/>
        <v>0.85121591746499636</v>
      </c>
      <c r="AE6" s="18">
        <f t="shared" si="10"/>
        <v>231.01999999999998</v>
      </c>
      <c r="AF6" s="18">
        <f t="shared" si="11"/>
        <v>1.7662079510703361</v>
      </c>
      <c r="AG6" s="18">
        <f t="shared" si="12"/>
        <v>0.85121591746499636</v>
      </c>
      <c r="AH6" s="18">
        <f t="shared" si="13"/>
        <v>0.57439085032322224</v>
      </c>
      <c r="AI6" s="18">
        <v>6.5</v>
      </c>
      <c r="AJ6" s="18"/>
      <c r="AN6" s="32"/>
      <c r="AO6" s="32"/>
      <c r="AP6" s="32"/>
      <c r="AQ6" s="32"/>
      <c r="AR6" s="32"/>
      <c r="AS6" s="32"/>
    </row>
    <row r="7" spans="1:45" s="19" customFormat="1" ht="12.75">
      <c r="A7" s="17">
        <v>2002</v>
      </c>
      <c r="B7" s="17" t="s">
        <v>66</v>
      </c>
      <c r="C7" s="18">
        <v>11</v>
      </c>
      <c r="D7" s="18" t="s">
        <v>7</v>
      </c>
      <c r="E7" s="18">
        <v>134</v>
      </c>
      <c r="F7" s="32"/>
      <c r="G7" s="18"/>
      <c r="H7" s="18"/>
      <c r="I7" s="18">
        <v>14</v>
      </c>
      <c r="J7" s="18"/>
      <c r="K7" s="18">
        <v>17.5</v>
      </c>
      <c r="L7" s="18">
        <v>23.8</v>
      </c>
      <c r="M7" s="18">
        <v>5</v>
      </c>
      <c r="N7" s="18">
        <v>10.1</v>
      </c>
      <c r="O7" s="18">
        <f t="shared" si="5"/>
        <v>2.02</v>
      </c>
      <c r="P7" s="18">
        <f t="shared" si="0"/>
        <v>294.48</v>
      </c>
      <c r="Q7" s="18">
        <v>146.30000000000001</v>
      </c>
      <c r="R7" s="18">
        <v>199.7</v>
      </c>
      <c r="S7" s="18"/>
      <c r="T7" s="18"/>
      <c r="U7" s="18"/>
      <c r="V7" s="18"/>
      <c r="W7" s="18">
        <f t="shared" si="6"/>
        <v>0.8</v>
      </c>
      <c r="X7" s="18">
        <f t="shared" si="7"/>
        <v>0.73259889834752134</v>
      </c>
      <c r="Y7" s="18">
        <f t="shared" si="1"/>
        <v>9.5714285714285712</v>
      </c>
      <c r="Z7" s="18">
        <f t="shared" si="2"/>
        <v>7.6571428571428575</v>
      </c>
      <c r="AA7" s="18">
        <f t="shared" si="8"/>
        <v>0.9159261790840737</v>
      </c>
      <c r="AB7" s="18">
        <f t="shared" si="9"/>
        <v>0.67100650976464704</v>
      </c>
      <c r="AC7" s="18">
        <f t="shared" si="3"/>
        <v>2.0128503075871498</v>
      </c>
      <c r="AD7" s="18">
        <f t="shared" si="4"/>
        <v>1.4746119178768153</v>
      </c>
      <c r="AE7" s="18">
        <f t="shared" si="10"/>
        <v>294.48</v>
      </c>
      <c r="AF7" s="18">
        <f t="shared" si="11"/>
        <v>2.0128503075871498</v>
      </c>
      <c r="AG7" s="18">
        <f t="shared" si="12"/>
        <v>1.4746119178768153</v>
      </c>
      <c r="AH7" s="18">
        <f t="shared" si="13"/>
        <v>0.85109826589595383</v>
      </c>
      <c r="AI7" s="18">
        <v>3.4</v>
      </c>
      <c r="AJ7" s="18"/>
      <c r="AN7" s="32"/>
      <c r="AO7" s="32"/>
      <c r="AP7" s="32"/>
      <c r="AQ7" s="32"/>
      <c r="AR7" s="32"/>
      <c r="AS7" s="32"/>
    </row>
    <row r="8" spans="1:45" s="19" customFormat="1" ht="12.75">
      <c r="A8" s="17">
        <v>2002</v>
      </c>
      <c r="B8" s="17" t="s">
        <v>66</v>
      </c>
      <c r="C8" s="18">
        <v>13</v>
      </c>
      <c r="D8" s="18" t="s">
        <v>7</v>
      </c>
      <c r="E8" s="18">
        <v>99</v>
      </c>
      <c r="F8" s="32"/>
      <c r="G8" s="18"/>
      <c r="H8" s="18"/>
      <c r="I8" s="18">
        <v>23</v>
      </c>
      <c r="J8" s="18"/>
      <c r="K8" s="18">
        <v>16.5</v>
      </c>
      <c r="L8" s="18">
        <v>10.5</v>
      </c>
      <c r="M8" s="18">
        <v>5</v>
      </c>
      <c r="N8" s="18">
        <v>11.8</v>
      </c>
      <c r="O8" s="18">
        <f t="shared" si="5"/>
        <v>2.3600000000000003</v>
      </c>
      <c r="P8" s="18">
        <f t="shared" si="0"/>
        <v>244.14000000000004</v>
      </c>
      <c r="Q8" s="18">
        <v>103.4</v>
      </c>
      <c r="R8" s="18">
        <v>214.8</v>
      </c>
      <c r="S8" s="18"/>
      <c r="T8" s="18"/>
      <c r="U8" s="18"/>
      <c r="V8" s="18"/>
      <c r="W8" s="18">
        <f t="shared" si="6"/>
        <v>1.393939393939394</v>
      </c>
      <c r="X8" s="18">
        <f t="shared" si="7"/>
        <v>0.48137802607076352</v>
      </c>
      <c r="Y8" s="18">
        <f t="shared" si="1"/>
        <v>4.3043478260869561</v>
      </c>
      <c r="Z8" s="18">
        <f t="shared" si="2"/>
        <v>6</v>
      </c>
      <c r="AA8" s="18">
        <f t="shared" si="8"/>
        <v>0.95744680851063824</v>
      </c>
      <c r="AB8" s="18">
        <f t="shared" si="9"/>
        <v>0.46089385474860334</v>
      </c>
      <c r="AC8" s="18">
        <f t="shared" si="3"/>
        <v>2.361121856866538</v>
      </c>
      <c r="AD8" s="18">
        <f t="shared" si="4"/>
        <v>1.1365921787709499</v>
      </c>
      <c r="AE8" s="18">
        <f t="shared" si="10"/>
        <v>244.14000000000004</v>
      </c>
      <c r="AF8" s="18">
        <f t="shared" si="11"/>
        <v>2.361121856866538</v>
      </c>
      <c r="AG8" s="18">
        <f t="shared" si="12"/>
        <v>1.1365921787709499</v>
      </c>
      <c r="AH8" s="18">
        <f t="shared" si="13"/>
        <v>0.76725329981143942</v>
      </c>
      <c r="AI8" s="18">
        <v>7</v>
      </c>
      <c r="AJ8" s="18"/>
      <c r="AN8" s="32"/>
      <c r="AO8" s="32"/>
      <c r="AP8" s="32"/>
      <c r="AQ8" s="32"/>
      <c r="AR8" s="32"/>
      <c r="AS8" s="32"/>
    </row>
    <row r="9" spans="1:45" s="19" customFormat="1" ht="12.75">
      <c r="A9" s="17">
        <v>2002</v>
      </c>
      <c r="B9" s="17" t="s">
        <v>66</v>
      </c>
      <c r="C9" s="18">
        <v>15</v>
      </c>
      <c r="D9" s="18" t="s">
        <v>7</v>
      </c>
      <c r="E9" s="18">
        <v>53</v>
      </c>
      <c r="F9" s="33">
        <v>25</v>
      </c>
      <c r="G9" s="18"/>
      <c r="H9" s="18">
        <v>1</v>
      </c>
      <c r="I9" s="20">
        <v>18</v>
      </c>
      <c r="J9" s="18"/>
      <c r="K9" s="18">
        <v>16</v>
      </c>
      <c r="L9" s="18">
        <v>3.5</v>
      </c>
      <c r="M9" s="18">
        <v>5</v>
      </c>
      <c r="N9" s="18">
        <v>13.3</v>
      </c>
      <c r="O9" s="18">
        <f t="shared" si="5"/>
        <v>2.66</v>
      </c>
      <c r="P9" s="18">
        <f t="shared" si="0"/>
        <v>144.48000000000002</v>
      </c>
      <c r="Q9" s="18">
        <v>131.69999999999999</v>
      </c>
      <c r="R9" s="18">
        <v>194.5</v>
      </c>
      <c r="S9" s="18"/>
      <c r="T9" s="18"/>
      <c r="U9" s="18">
        <v>5.2320000000000002</v>
      </c>
      <c r="V9" s="33">
        <v>130.80000000000001</v>
      </c>
      <c r="W9" s="18">
        <f t="shared" si="6"/>
        <v>1.125</v>
      </c>
      <c r="X9" s="18">
        <f t="shared" si="7"/>
        <v>0.67712082262210793</v>
      </c>
      <c r="Y9" s="18">
        <f t="shared" si="1"/>
        <v>2.9444444444444446</v>
      </c>
      <c r="Z9" s="18">
        <f t="shared" si="2"/>
        <v>3.3125</v>
      </c>
      <c r="AA9" s="18">
        <f t="shared" si="8"/>
        <v>0.40242976461655283</v>
      </c>
      <c r="AB9" s="18">
        <f t="shared" si="9"/>
        <v>0.27249357326478146</v>
      </c>
      <c r="AC9" s="18">
        <f t="shared" si="3"/>
        <v>1.0970387243735766</v>
      </c>
      <c r="AD9" s="18">
        <f t="shared" si="4"/>
        <v>0.7428277634961441</v>
      </c>
      <c r="AE9" s="18">
        <f t="shared" si="10"/>
        <v>144.48000000000002</v>
      </c>
      <c r="AF9" s="18">
        <f t="shared" si="11"/>
        <v>1.0970387243735766</v>
      </c>
      <c r="AG9" s="18">
        <f t="shared" si="12"/>
        <v>0.7428277634961441</v>
      </c>
      <c r="AH9" s="18">
        <f t="shared" si="13"/>
        <v>0.44291845493562237</v>
      </c>
      <c r="AI9" s="18">
        <v>6.4</v>
      </c>
      <c r="AJ9" s="18"/>
      <c r="AN9" s="33">
        <v>33</v>
      </c>
      <c r="AO9" s="33">
        <v>92</v>
      </c>
      <c r="AP9" s="33">
        <f>AO9+AN9</f>
        <v>125</v>
      </c>
      <c r="AQ9" s="33">
        <f>(AN9/AP9)*100</f>
        <v>26.400000000000002</v>
      </c>
      <c r="AR9" s="33">
        <v>22.2</v>
      </c>
      <c r="AS9" s="32">
        <f>AR9/AN9</f>
        <v>0.67272727272727273</v>
      </c>
    </row>
    <row r="10" spans="1:45" s="19" customFormat="1" ht="12.75">
      <c r="A10" s="17">
        <v>2002</v>
      </c>
      <c r="B10" s="17" t="s">
        <v>66</v>
      </c>
      <c r="C10" s="18">
        <v>17</v>
      </c>
      <c r="D10" s="18" t="s">
        <v>7</v>
      </c>
      <c r="E10" s="18">
        <v>102</v>
      </c>
      <c r="F10" s="32"/>
      <c r="G10" s="18"/>
      <c r="H10" s="18"/>
      <c r="I10" s="18">
        <v>7</v>
      </c>
      <c r="J10" s="18"/>
      <c r="K10" s="18">
        <v>11</v>
      </c>
      <c r="L10" s="18">
        <v>29.5</v>
      </c>
      <c r="M10" s="18">
        <v>5</v>
      </c>
      <c r="N10" s="18">
        <v>12.3</v>
      </c>
      <c r="O10" s="18">
        <f t="shared" si="5"/>
        <v>2.46</v>
      </c>
      <c r="P10" s="18">
        <f t="shared" si="0"/>
        <v>280.41999999999996</v>
      </c>
      <c r="Q10" s="18">
        <v>66.7</v>
      </c>
      <c r="R10" s="18">
        <v>103.8</v>
      </c>
      <c r="S10" s="18"/>
      <c r="T10" s="18"/>
      <c r="U10" s="18"/>
      <c r="V10" s="18"/>
      <c r="W10" s="18">
        <f t="shared" si="6"/>
        <v>0.63636363636363635</v>
      </c>
      <c r="X10" s="18">
        <f t="shared" si="7"/>
        <v>0.64258188824662821</v>
      </c>
      <c r="Y10" s="18">
        <f t="shared" si="1"/>
        <v>14.571428571428571</v>
      </c>
      <c r="Z10" s="18">
        <f t="shared" si="2"/>
        <v>9.2727272727272734</v>
      </c>
      <c r="AA10" s="18">
        <f t="shared" si="8"/>
        <v>1.5292353823088456</v>
      </c>
      <c r="AB10" s="18">
        <f t="shared" si="9"/>
        <v>0.98265895953757232</v>
      </c>
      <c r="AC10" s="18">
        <f t="shared" si="3"/>
        <v>4.2041979010494748</v>
      </c>
      <c r="AD10" s="18">
        <f t="shared" si="4"/>
        <v>2.7015414258188821</v>
      </c>
      <c r="AE10" s="18">
        <f t="shared" si="10"/>
        <v>280.41999999999996</v>
      </c>
      <c r="AF10" s="18">
        <f t="shared" si="11"/>
        <v>4.2041979010494748</v>
      </c>
      <c r="AG10" s="18">
        <f t="shared" si="12"/>
        <v>2.7015414258188821</v>
      </c>
      <c r="AH10" s="18">
        <f t="shared" si="13"/>
        <v>1.6446920821114368</v>
      </c>
      <c r="AI10" s="18">
        <v>2.2999999999999998</v>
      </c>
      <c r="AJ10" s="18"/>
      <c r="AN10" s="32"/>
      <c r="AO10" s="32"/>
      <c r="AP10" s="32"/>
      <c r="AQ10" s="32"/>
      <c r="AR10" s="32"/>
      <c r="AS10" s="32"/>
    </row>
    <row r="11" spans="1:45" s="19" customFormat="1" ht="12.75">
      <c r="A11" s="17">
        <v>2002</v>
      </c>
      <c r="B11" s="17" t="s">
        <v>66</v>
      </c>
      <c r="C11" s="18">
        <v>19</v>
      </c>
      <c r="D11" s="18" t="s">
        <v>7</v>
      </c>
      <c r="E11" s="18">
        <v>161</v>
      </c>
      <c r="F11" s="32"/>
      <c r="G11" s="18"/>
      <c r="H11" s="18"/>
      <c r="I11" s="18">
        <v>27</v>
      </c>
      <c r="J11" s="18"/>
      <c r="K11" s="18">
        <v>27.5</v>
      </c>
      <c r="L11" s="18">
        <v>27.2</v>
      </c>
      <c r="M11" s="18">
        <v>5</v>
      </c>
      <c r="N11" s="18">
        <v>11</v>
      </c>
      <c r="O11" s="18">
        <f t="shared" si="5"/>
        <v>2.2000000000000002</v>
      </c>
      <c r="P11" s="18">
        <f t="shared" si="0"/>
        <v>381.40000000000003</v>
      </c>
      <c r="Q11" s="18">
        <v>134.69999999999999</v>
      </c>
      <c r="R11" s="18">
        <v>396</v>
      </c>
      <c r="S11" s="18"/>
      <c r="T11" s="18"/>
      <c r="U11" s="18"/>
      <c r="V11" s="18"/>
      <c r="W11" s="18">
        <f t="shared" si="6"/>
        <v>0.98181818181818181</v>
      </c>
      <c r="X11" s="18">
        <f t="shared" si="7"/>
        <v>0.34015151515151515</v>
      </c>
      <c r="Y11" s="18">
        <f t="shared" si="1"/>
        <v>5.9629629629629628</v>
      </c>
      <c r="Z11" s="18">
        <f t="shared" si="2"/>
        <v>5.8545454545454545</v>
      </c>
      <c r="AA11" s="18">
        <f t="shared" si="8"/>
        <v>1.1952487008166297</v>
      </c>
      <c r="AB11" s="18">
        <f t="shared" si="9"/>
        <v>0.40656565656565657</v>
      </c>
      <c r="AC11" s="18">
        <f t="shared" si="3"/>
        <v>2.8314773570898297</v>
      </c>
      <c r="AD11" s="18">
        <f t="shared" si="4"/>
        <v>0.96313131313131317</v>
      </c>
      <c r="AE11" s="18">
        <f t="shared" si="10"/>
        <v>381.40000000000003</v>
      </c>
      <c r="AF11" s="18">
        <f t="shared" si="11"/>
        <v>2.8314773570898297</v>
      </c>
      <c r="AG11" s="18">
        <f t="shared" si="12"/>
        <v>0.96313131313131317</v>
      </c>
      <c r="AH11" s="18">
        <f t="shared" si="13"/>
        <v>0.71867345016016582</v>
      </c>
      <c r="AI11" s="18">
        <v>2.8</v>
      </c>
      <c r="AN11" s="32"/>
      <c r="AO11" s="32"/>
      <c r="AP11" s="32"/>
      <c r="AQ11" s="32"/>
      <c r="AR11" s="32"/>
      <c r="AS11" s="32"/>
    </row>
    <row r="12" spans="1:45" s="19" customFormat="1" ht="12.75">
      <c r="A12" s="17">
        <v>2002</v>
      </c>
      <c r="B12" s="17" t="s">
        <v>66</v>
      </c>
      <c r="C12" s="18">
        <v>21</v>
      </c>
      <c r="D12" s="18" t="s">
        <v>7</v>
      </c>
      <c r="E12" s="18">
        <v>52</v>
      </c>
      <c r="F12" s="32"/>
      <c r="G12" s="18"/>
      <c r="H12" s="18"/>
      <c r="I12" s="18">
        <v>9</v>
      </c>
      <c r="J12" s="18"/>
      <c r="K12" s="18">
        <v>10</v>
      </c>
      <c r="L12" s="18">
        <v>12.8</v>
      </c>
      <c r="M12" s="18">
        <v>5</v>
      </c>
      <c r="N12" s="18">
        <v>14.8</v>
      </c>
      <c r="O12" s="18">
        <f t="shared" si="5"/>
        <v>2.96</v>
      </c>
      <c r="P12" s="18">
        <f t="shared" si="0"/>
        <v>166.72</v>
      </c>
      <c r="Q12" s="18">
        <v>57.3</v>
      </c>
      <c r="R12" s="18">
        <v>128.69999999999999</v>
      </c>
      <c r="S12" s="18"/>
      <c r="T12" s="18"/>
      <c r="U12" s="18"/>
      <c r="V12" s="18"/>
      <c r="W12" s="18">
        <f t="shared" si="6"/>
        <v>0.9</v>
      </c>
      <c r="X12" s="18">
        <f t="shared" si="7"/>
        <v>0.44522144522144524</v>
      </c>
      <c r="Y12" s="18">
        <f t="shared" si="1"/>
        <v>5.7777777777777777</v>
      </c>
      <c r="Z12" s="18">
        <f t="shared" si="2"/>
        <v>5.2</v>
      </c>
      <c r="AA12" s="18">
        <f t="shared" si="8"/>
        <v>0.9075043630017452</v>
      </c>
      <c r="AB12" s="18">
        <f t="shared" si="9"/>
        <v>0.40404040404040409</v>
      </c>
      <c r="AC12" s="18">
        <f t="shared" si="3"/>
        <v>2.9095986038394415</v>
      </c>
      <c r="AD12" s="18">
        <f t="shared" si="4"/>
        <v>1.2954156954156955</v>
      </c>
      <c r="AE12" s="18">
        <f t="shared" si="10"/>
        <v>166.72</v>
      </c>
      <c r="AF12" s="18">
        <f t="shared" si="11"/>
        <v>2.9095986038394415</v>
      </c>
      <c r="AG12" s="18">
        <f t="shared" si="12"/>
        <v>1.2954156954156955</v>
      </c>
      <c r="AH12" s="18">
        <f t="shared" si="13"/>
        <v>0.89634408602150539</v>
      </c>
      <c r="AI12" s="18">
        <v>3.3</v>
      </c>
      <c r="AJ12" s="18"/>
      <c r="AN12" s="32"/>
      <c r="AO12" s="32"/>
      <c r="AP12" s="32"/>
      <c r="AQ12" s="32"/>
      <c r="AR12" s="32"/>
      <c r="AS12" s="32"/>
    </row>
    <row r="13" spans="1:45" s="19" customFormat="1" ht="12.75">
      <c r="A13" s="17">
        <v>2002</v>
      </c>
      <c r="B13" s="17" t="s">
        <v>66</v>
      </c>
      <c r="C13" s="18">
        <v>23</v>
      </c>
      <c r="D13" s="18" t="s">
        <v>7</v>
      </c>
      <c r="E13" s="18">
        <v>104</v>
      </c>
      <c r="F13" s="32"/>
      <c r="G13" s="18"/>
      <c r="H13" s="18"/>
      <c r="I13" s="18">
        <v>16</v>
      </c>
      <c r="J13" s="18"/>
      <c r="K13" s="18">
        <v>16</v>
      </c>
      <c r="L13" s="18">
        <v>20.399999999999999</v>
      </c>
      <c r="M13" s="18">
        <v>5</v>
      </c>
      <c r="N13" s="18">
        <v>11.4</v>
      </c>
      <c r="O13" s="18">
        <f t="shared" si="5"/>
        <v>2.2800000000000002</v>
      </c>
      <c r="P13" s="18">
        <f t="shared" si="0"/>
        <v>257.52000000000004</v>
      </c>
      <c r="Q13" s="18">
        <v>84.8</v>
      </c>
      <c r="R13" s="18">
        <v>177.1</v>
      </c>
      <c r="S13" s="18"/>
      <c r="T13" s="18"/>
      <c r="U13" s="18"/>
      <c r="V13" s="18"/>
      <c r="W13" s="18">
        <f t="shared" si="6"/>
        <v>1</v>
      </c>
      <c r="X13" s="18">
        <f t="shared" si="7"/>
        <v>0.47882552230378317</v>
      </c>
      <c r="Y13" s="18">
        <f t="shared" si="1"/>
        <v>6.5</v>
      </c>
      <c r="Z13" s="18">
        <f t="shared" si="2"/>
        <v>6.5</v>
      </c>
      <c r="AA13" s="18">
        <f t="shared" si="8"/>
        <v>1.2264150943396226</v>
      </c>
      <c r="AB13" s="18">
        <f t="shared" si="9"/>
        <v>0.58723884810841331</v>
      </c>
      <c r="AC13" s="18">
        <f t="shared" si="3"/>
        <v>3.0367924528301891</v>
      </c>
      <c r="AD13" s="18">
        <f t="shared" si="4"/>
        <v>1.4540937323546022</v>
      </c>
      <c r="AE13" s="18">
        <f t="shared" si="10"/>
        <v>257.52000000000004</v>
      </c>
      <c r="AF13" s="18">
        <f t="shared" si="11"/>
        <v>3.0367924528301891</v>
      </c>
      <c r="AG13" s="18">
        <f t="shared" si="12"/>
        <v>1.4540937323546022</v>
      </c>
      <c r="AH13" s="18">
        <f t="shared" si="13"/>
        <v>0.98327605956471964</v>
      </c>
      <c r="AI13" s="18">
        <v>3</v>
      </c>
      <c r="AJ13" s="18"/>
      <c r="AN13" s="32"/>
      <c r="AO13" s="32"/>
      <c r="AP13" s="32"/>
      <c r="AQ13" s="32"/>
      <c r="AR13" s="32"/>
      <c r="AS13" s="32"/>
    </row>
    <row r="14" spans="1:45" s="19" customFormat="1" ht="12.75">
      <c r="A14" s="17">
        <v>2002</v>
      </c>
      <c r="B14" s="17" t="s">
        <v>66</v>
      </c>
      <c r="C14" s="18">
        <v>25</v>
      </c>
      <c r="D14" s="18" t="s">
        <v>7</v>
      </c>
      <c r="E14" s="18">
        <v>73</v>
      </c>
      <c r="F14" s="32"/>
      <c r="G14" s="18"/>
      <c r="H14" s="18"/>
      <c r="I14" s="18">
        <v>22</v>
      </c>
      <c r="J14" s="18"/>
      <c r="K14" s="18">
        <v>16</v>
      </c>
      <c r="L14" s="18">
        <v>17.600000000000001</v>
      </c>
      <c r="M14" s="18">
        <v>5</v>
      </c>
      <c r="N14" s="18">
        <v>12.3</v>
      </c>
      <c r="O14" s="18">
        <f t="shared" si="5"/>
        <v>2.46</v>
      </c>
      <c r="P14" s="18">
        <f t="shared" si="0"/>
        <v>197.17999999999998</v>
      </c>
      <c r="Q14" s="18">
        <v>84.1</v>
      </c>
      <c r="R14" s="18">
        <v>174.1</v>
      </c>
      <c r="S14" s="18"/>
      <c r="T14" s="18"/>
      <c r="U14" s="18"/>
      <c r="V14" s="18"/>
      <c r="W14" s="18">
        <f t="shared" si="6"/>
        <v>1.375</v>
      </c>
      <c r="X14" s="18">
        <f t="shared" si="7"/>
        <v>0.48305571510626077</v>
      </c>
      <c r="Y14" s="18">
        <f t="shared" si="1"/>
        <v>3.3181818181818183</v>
      </c>
      <c r="Z14" s="18">
        <f t="shared" si="2"/>
        <v>4.5625</v>
      </c>
      <c r="AA14" s="18">
        <f t="shared" si="8"/>
        <v>0.86801426872770515</v>
      </c>
      <c r="AB14" s="18">
        <f t="shared" si="9"/>
        <v>0.41929925330269963</v>
      </c>
      <c r="AC14" s="18">
        <f t="shared" si="3"/>
        <v>2.3445897740784778</v>
      </c>
      <c r="AD14" s="18">
        <f t="shared" si="4"/>
        <v>1.1325674899483056</v>
      </c>
      <c r="AE14" s="18">
        <f t="shared" si="10"/>
        <v>197.17999999999998</v>
      </c>
      <c r="AF14" s="18">
        <f t="shared" si="11"/>
        <v>2.3445897740784778</v>
      </c>
      <c r="AG14" s="18">
        <f t="shared" si="12"/>
        <v>1.1325674899483056</v>
      </c>
      <c r="AH14" s="18">
        <f t="shared" si="13"/>
        <v>0.76367157242447714</v>
      </c>
      <c r="AI14" s="18">
        <v>1.7</v>
      </c>
      <c r="AJ14" s="18"/>
      <c r="AN14" s="32"/>
      <c r="AO14" s="32"/>
      <c r="AP14" s="32"/>
      <c r="AQ14" s="32"/>
      <c r="AR14" s="32"/>
      <c r="AS14" s="32"/>
    </row>
    <row r="15" spans="1:45" s="19" customFormat="1" ht="12.75">
      <c r="A15" s="17">
        <v>2002</v>
      </c>
      <c r="B15" s="17" t="s">
        <v>66</v>
      </c>
      <c r="C15" s="18">
        <v>27</v>
      </c>
      <c r="D15" s="18" t="s">
        <v>7</v>
      </c>
      <c r="E15" s="18">
        <v>128</v>
      </c>
      <c r="F15" s="33">
        <v>30</v>
      </c>
      <c r="G15" s="18"/>
      <c r="H15" s="18">
        <v>1</v>
      </c>
      <c r="I15" s="18">
        <v>7</v>
      </c>
      <c r="J15" s="18"/>
      <c r="K15" s="18">
        <v>16</v>
      </c>
      <c r="L15" s="18">
        <v>42.6</v>
      </c>
      <c r="M15" s="18">
        <v>5</v>
      </c>
      <c r="N15" s="18">
        <v>13.3</v>
      </c>
      <c r="O15" s="18">
        <f t="shared" si="5"/>
        <v>2.66</v>
      </c>
      <c r="P15" s="18">
        <f t="shared" si="0"/>
        <v>383.08000000000004</v>
      </c>
      <c r="Q15" s="18">
        <v>59.6</v>
      </c>
      <c r="R15" s="18">
        <v>169.8</v>
      </c>
      <c r="S15" s="18"/>
      <c r="T15" s="18"/>
      <c r="U15" s="18">
        <v>6.53</v>
      </c>
      <c r="V15" s="33">
        <v>195.9</v>
      </c>
      <c r="W15" s="18">
        <f t="shared" si="6"/>
        <v>0.4375</v>
      </c>
      <c r="X15" s="18">
        <f t="shared" si="7"/>
        <v>0.35100117785630153</v>
      </c>
      <c r="Y15" s="18">
        <f t="shared" si="1"/>
        <v>18.285714285714285</v>
      </c>
      <c r="Z15" s="18">
        <f t="shared" si="2"/>
        <v>8</v>
      </c>
      <c r="AA15" s="18">
        <f t="shared" si="8"/>
        <v>2.1476510067114094</v>
      </c>
      <c r="AB15" s="18">
        <f t="shared" si="9"/>
        <v>0.75382803297997636</v>
      </c>
      <c r="AC15" s="18">
        <f t="shared" si="3"/>
        <v>6.4275167785234908</v>
      </c>
      <c r="AD15" s="18">
        <f t="shared" si="4"/>
        <v>2.2560659599528861</v>
      </c>
      <c r="AE15" s="18">
        <f t="shared" si="10"/>
        <v>383.08000000000004</v>
      </c>
      <c r="AF15" s="18">
        <f t="shared" si="11"/>
        <v>6.4275167785234908</v>
      </c>
      <c r="AG15" s="18">
        <f t="shared" si="12"/>
        <v>2.2560659599528861</v>
      </c>
      <c r="AH15" s="18">
        <f t="shared" si="13"/>
        <v>1.6699215344376637</v>
      </c>
      <c r="AI15" s="18">
        <v>6</v>
      </c>
      <c r="AJ15" s="18"/>
      <c r="AK15" s="18"/>
      <c r="AL15" s="18"/>
      <c r="AM15" s="18"/>
      <c r="AN15" s="33">
        <v>66</v>
      </c>
      <c r="AO15" s="33">
        <v>84</v>
      </c>
      <c r="AP15" s="33">
        <f>AO15+AN15</f>
        <v>150</v>
      </c>
      <c r="AQ15" s="33">
        <f>(AN15/AP15)*100</f>
        <v>44</v>
      </c>
      <c r="AR15" s="33">
        <v>53.2</v>
      </c>
      <c r="AS15" s="32">
        <f>AR15/AN15</f>
        <v>0.80606060606060614</v>
      </c>
    </row>
    <row r="16" spans="1:45" s="19" customFormat="1" ht="12.75">
      <c r="A16" s="17">
        <v>2002</v>
      </c>
      <c r="B16" s="17" t="s">
        <v>66</v>
      </c>
      <c r="C16" s="18">
        <v>29</v>
      </c>
      <c r="D16" s="18" t="s">
        <v>7</v>
      </c>
      <c r="E16" s="18">
        <v>105</v>
      </c>
      <c r="F16" s="32"/>
      <c r="G16" s="18"/>
      <c r="H16" s="18"/>
      <c r="I16" s="18">
        <v>25</v>
      </c>
      <c r="J16" s="18"/>
      <c r="K16" s="18">
        <v>17.5</v>
      </c>
      <c r="L16" s="18">
        <v>36</v>
      </c>
      <c r="M16" s="18">
        <v>5</v>
      </c>
      <c r="N16" s="18">
        <v>12.9</v>
      </c>
      <c r="O16" s="18">
        <f t="shared" si="5"/>
        <v>2.58</v>
      </c>
      <c r="P16" s="18">
        <f t="shared" si="0"/>
        <v>306.90000000000003</v>
      </c>
      <c r="Q16" s="18">
        <v>133.9</v>
      </c>
      <c r="R16" s="18">
        <v>252.2</v>
      </c>
      <c r="S16" s="18"/>
      <c r="T16" s="18"/>
      <c r="U16" s="18"/>
      <c r="V16" s="32"/>
      <c r="W16" s="18">
        <f t="shared" si="6"/>
        <v>1.4285714285714286</v>
      </c>
      <c r="X16" s="18">
        <f t="shared" si="7"/>
        <v>0.53092783505154639</v>
      </c>
      <c r="Y16" s="18">
        <f t="shared" si="1"/>
        <v>4.2</v>
      </c>
      <c r="Z16" s="18">
        <f t="shared" si="2"/>
        <v>6</v>
      </c>
      <c r="AA16" s="18">
        <f t="shared" si="8"/>
        <v>0.78416728902165789</v>
      </c>
      <c r="AB16" s="18">
        <f t="shared" si="9"/>
        <v>0.41633624107850914</v>
      </c>
      <c r="AC16" s="18">
        <f t="shared" si="3"/>
        <v>2.2920089619118746</v>
      </c>
      <c r="AD16" s="18">
        <f t="shared" si="4"/>
        <v>1.2168913560666139</v>
      </c>
      <c r="AE16" s="18">
        <f t="shared" si="10"/>
        <v>306.90000000000003</v>
      </c>
      <c r="AF16" s="18">
        <f t="shared" si="11"/>
        <v>2.2920089619118746</v>
      </c>
      <c r="AG16" s="18">
        <f t="shared" si="12"/>
        <v>1.2168913560666139</v>
      </c>
      <c r="AH16" s="18">
        <f t="shared" si="13"/>
        <v>0.79487179487179493</v>
      </c>
      <c r="AI16" s="18">
        <v>3.5</v>
      </c>
      <c r="AJ16" s="18"/>
      <c r="AK16" s="18"/>
      <c r="AL16" s="18"/>
      <c r="AM16" s="18"/>
      <c r="AN16" s="32"/>
      <c r="AO16" s="32"/>
      <c r="AP16" s="32"/>
      <c r="AQ16" s="32"/>
      <c r="AR16" s="32"/>
      <c r="AS16" s="32"/>
    </row>
    <row r="17" spans="1:45" s="19" customFormat="1" ht="12.75">
      <c r="A17" s="17">
        <v>2002</v>
      </c>
      <c r="B17" s="17" t="s">
        <v>66</v>
      </c>
      <c r="C17" s="18">
        <v>31</v>
      </c>
      <c r="D17" s="18" t="s">
        <v>7</v>
      </c>
      <c r="E17" s="18">
        <v>58</v>
      </c>
      <c r="F17" s="33">
        <v>15</v>
      </c>
      <c r="G17" s="18"/>
      <c r="H17" s="18">
        <v>1</v>
      </c>
      <c r="I17" s="18">
        <v>17</v>
      </c>
      <c r="J17" s="18"/>
      <c r="K17" s="18">
        <v>12.5</v>
      </c>
      <c r="L17" s="18">
        <v>17.2</v>
      </c>
      <c r="M17" s="18">
        <v>5</v>
      </c>
      <c r="N17" s="18">
        <v>13.5</v>
      </c>
      <c r="O17" s="18">
        <f t="shared" si="5"/>
        <v>2.7</v>
      </c>
      <c r="P17" s="18">
        <f t="shared" si="0"/>
        <v>173.8</v>
      </c>
      <c r="Q17" s="18">
        <v>175.2</v>
      </c>
      <c r="R17" s="18">
        <v>160.69999999999999</v>
      </c>
      <c r="S17" s="18"/>
      <c r="T17" s="18"/>
      <c r="U17" s="18">
        <v>6.1133333333333333</v>
      </c>
      <c r="V17" s="33">
        <v>91.7</v>
      </c>
      <c r="W17" s="18">
        <f t="shared" si="6"/>
        <v>1.36</v>
      </c>
      <c r="X17" s="18">
        <f t="shared" si="7"/>
        <v>1.0902302426882389</v>
      </c>
      <c r="Y17" s="18">
        <f t="shared" si="1"/>
        <v>3.4117647058823528</v>
      </c>
      <c r="Z17" s="18">
        <f t="shared" si="2"/>
        <v>4.6399999999999997</v>
      </c>
      <c r="AA17" s="18">
        <f t="shared" si="8"/>
        <v>0.33105022831050229</v>
      </c>
      <c r="AB17" s="18">
        <f t="shared" si="9"/>
        <v>0.36092097075295582</v>
      </c>
      <c r="AC17" s="18">
        <f t="shared" si="3"/>
        <v>0.99200913242009148</v>
      </c>
      <c r="AD17" s="18">
        <f t="shared" si="4"/>
        <v>1.0815183571873057</v>
      </c>
      <c r="AE17" s="18">
        <f t="shared" si="10"/>
        <v>173.8</v>
      </c>
      <c r="AF17" s="18">
        <f t="shared" si="11"/>
        <v>0.99200913242009148</v>
      </c>
      <c r="AG17" s="18">
        <f t="shared" si="12"/>
        <v>1.0815183571873057</v>
      </c>
      <c r="AH17" s="18">
        <f t="shared" si="13"/>
        <v>0.5174158975885681</v>
      </c>
      <c r="AI17" s="18">
        <v>7.5</v>
      </c>
      <c r="AJ17" s="18"/>
      <c r="AK17" s="18"/>
      <c r="AL17" s="18"/>
      <c r="AM17" s="18"/>
      <c r="AN17" s="33">
        <v>30</v>
      </c>
      <c r="AO17" s="33">
        <v>45</v>
      </c>
      <c r="AP17" s="33">
        <f>AO17+AN17</f>
        <v>75</v>
      </c>
      <c r="AQ17" s="33">
        <f>(AN17/AP17)*100</f>
        <v>40</v>
      </c>
      <c r="AR17" s="33">
        <v>20.6</v>
      </c>
      <c r="AS17" s="32">
        <f>AR17/AN17</f>
        <v>0.68666666666666676</v>
      </c>
    </row>
    <row r="18" spans="1:45" s="19" customFormat="1" ht="12.75">
      <c r="A18" s="17">
        <v>2002</v>
      </c>
      <c r="B18" s="17" t="s">
        <v>66</v>
      </c>
      <c r="C18" s="18">
        <v>33</v>
      </c>
      <c r="D18" s="18" t="s">
        <v>7</v>
      </c>
      <c r="E18" s="18">
        <v>42</v>
      </c>
      <c r="F18" s="32"/>
      <c r="G18" s="18"/>
      <c r="H18" s="18"/>
      <c r="I18" s="18">
        <v>18</v>
      </c>
      <c r="J18" s="18"/>
      <c r="K18" s="18">
        <v>15</v>
      </c>
      <c r="L18" s="18">
        <v>8.1999999999999993</v>
      </c>
      <c r="M18" s="18">
        <v>5</v>
      </c>
      <c r="N18" s="18">
        <v>15.3</v>
      </c>
      <c r="O18" s="18">
        <f t="shared" si="5"/>
        <v>3.06</v>
      </c>
      <c r="P18" s="18">
        <f t="shared" si="0"/>
        <v>136.72</v>
      </c>
      <c r="Q18" s="18">
        <v>213.2</v>
      </c>
      <c r="R18" s="18">
        <v>214.8</v>
      </c>
      <c r="S18" s="18"/>
      <c r="T18" s="18"/>
      <c r="U18" s="18"/>
      <c r="V18" s="18"/>
      <c r="W18" s="18">
        <f t="shared" si="6"/>
        <v>1.2</v>
      </c>
      <c r="X18" s="18">
        <f t="shared" si="7"/>
        <v>0.9925512104283053</v>
      </c>
      <c r="Y18" s="18">
        <f t="shared" si="1"/>
        <v>2.3333333333333335</v>
      </c>
      <c r="Z18" s="18">
        <f t="shared" si="2"/>
        <v>2.8</v>
      </c>
      <c r="AA18" s="18">
        <f t="shared" si="8"/>
        <v>0.19699812382739212</v>
      </c>
      <c r="AB18" s="18">
        <f t="shared" si="9"/>
        <v>0.19553072625698323</v>
      </c>
      <c r="AC18" s="18">
        <f t="shared" si="3"/>
        <v>0.64127579737335838</v>
      </c>
      <c r="AD18" s="18">
        <f t="shared" si="4"/>
        <v>0.63649906890130348</v>
      </c>
      <c r="AE18" s="18">
        <f t="shared" si="10"/>
        <v>136.72</v>
      </c>
      <c r="AF18" s="18">
        <f t="shared" si="11"/>
        <v>0.64127579737335838</v>
      </c>
      <c r="AG18" s="18">
        <f t="shared" si="12"/>
        <v>0.63649906890130348</v>
      </c>
      <c r="AH18" s="18">
        <f t="shared" si="13"/>
        <v>0.3194392523364486</v>
      </c>
      <c r="AI18" s="18">
        <v>2.4</v>
      </c>
      <c r="AJ18" s="18"/>
      <c r="AK18" s="18"/>
      <c r="AL18" s="18"/>
      <c r="AM18" s="18"/>
      <c r="AN18" s="32"/>
      <c r="AO18" s="32"/>
      <c r="AP18" s="32"/>
      <c r="AQ18" s="32"/>
      <c r="AR18" s="32"/>
      <c r="AS18" s="32"/>
    </row>
    <row r="19" spans="1:45" s="19" customFormat="1" ht="12.75">
      <c r="A19" s="17">
        <v>2002</v>
      </c>
      <c r="B19" s="17" t="s">
        <v>66</v>
      </c>
      <c r="C19" s="18">
        <v>35</v>
      </c>
      <c r="D19" s="18" t="s">
        <v>7</v>
      </c>
      <c r="E19" s="18">
        <v>131</v>
      </c>
      <c r="F19" s="33">
        <v>30</v>
      </c>
      <c r="G19" s="18"/>
      <c r="H19" s="18">
        <v>1</v>
      </c>
      <c r="I19" s="18">
        <v>16</v>
      </c>
      <c r="J19" s="18"/>
      <c r="K19" s="18">
        <v>17</v>
      </c>
      <c r="L19" s="18">
        <v>51.7</v>
      </c>
      <c r="M19" s="18">
        <v>5</v>
      </c>
      <c r="N19" s="18">
        <v>14.1</v>
      </c>
      <c r="O19" s="18">
        <f t="shared" si="5"/>
        <v>2.82</v>
      </c>
      <c r="P19" s="18">
        <f t="shared" si="0"/>
        <v>421.11999999999995</v>
      </c>
      <c r="Q19" s="18">
        <v>225.2</v>
      </c>
      <c r="R19" s="18">
        <v>244.9</v>
      </c>
      <c r="S19" s="18">
        <v>5</v>
      </c>
      <c r="T19" s="19">
        <v>3.9399999999999998E-2</v>
      </c>
      <c r="U19" s="18">
        <f t="shared" si="14"/>
        <v>7.88</v>
      </c>
      <c r="V19" s="19">
        <v>224.2</v>
      </c>
      <c r="W19" s="18">
        <f t="shared" si="6"/>
        <v>0.94117647058823528</v>
      </c>
      <c r="X19" s="18">
        <f t="shared" si="7"/>
        <v>0.91955900367496934</v>
      </c>
      <c r="Y19" s="18">
        <f t="shared" si="1"/>
        <v>8.1875</v>
      </c>
      <c r="Z19" s="18">
        <f t="shared" si="2"/>
        <v>7.7058823529411766</v>
      </c>
      <c r="AA19" s="18">
        <f t="shared" si="8"/>
        <v>0.58170515097690945</v>
      </c>
      <c r="AB19" s="18">
        <f t="shared" si="9"/>
        <v>0.53491220906492443</v>
      </c>
      <c r="AC19" s="18">
        <f t="shared" si="3"/>
        <v>1.869982238010657</v>
      </c>
      <c r="AD19" s="18">
        <f t="shared" si="4"/>
        <v>1.7195590036749691</v>
      </c>
      <c r="AE19" s="18">
        <f t="shared" si="10"/>
        <v>421.11999999999995</v>
      </c>
      <c r="AF19" s="18">
        <f t="shared" si="11"/>
        <v>1.869982238010657</v>
      </c>
      <c r="AG19" s="18">
        <f t="shared" si="12"/>
        <v>1.7195590036749691</v>
      </c>
      <c r="AH19" s="18">
        <f t="shared" si="13"/>
        <v>0.89580940225483929</v>
      </c>
      <c r="AI19" s="18">
        <v>7</v>
      </c>
      <c r="AJ19" s="18">
        <v>11.5</v>
      </c>
      <c r="AK19" s="19">
        <v>0.18079999999999999</v>
      </c>
      <c r="AL19" s="19">
        <v>2.4299999999999999E-2</v>
      </c>
      <c r="AM19" s="19">
        <v>1.7000000000000001E-2</v>
      </c>
      <c r="AN19" s="33">
        <v>59</v>
      </c>
      <c r="AO19" s="33">
        <v>91</v>
      </c>
      <c r="AP19" s="33">
        <f>AO19+AN19</f>
        <v>150</v>
      </c>
      <c r="AQ19" s="33">
        <f>(AN19/AP19)*100</f>
        <v>39.333333333333329</v>
      </c>
      <c r="AR19" s="33">
        <v>44.5</v>
      </c>
      <c r="AS19" s="32">
        <f>AR19/AN19</f>
        <v>0.75423728813559321</v>
      </c>
    </row>
    <row r="20" spans="1:45" s="19" customFormat="1" ht="12.75">
      <c r="A20" s="17">
        <v>2002</v>
      </c>
      <c r="B20" s="17" t="s">
        <v>66</v>
      </c>
      <c r="C20" s="18">
        <v>37</v>
      </c>
      <c r="D20" s="18" t="s">
        <v>7</v>
      </c>
      <c r="E20" s="18">
        <v>187</v>
      </c>
      <c r="F20" s="32"/>
      <c r="G20" s="18"/>
      <c r="H20" s="18">
        <v>1</v>
      </c>
      <c r="I20" s="18">
        <v>27</v>
      </c>
      <c r="J20" s="18"/>
      <c r="K20" s="18">
        <v>17.5</v>
      </c>
      <c r="L20" s="18">
        <v>60.5</v>
      </c>
      <c r="M20" s="18">
        <v>5</v>
      </c>
      <c r="N20" s="18">
        <v>12.4</v>
      </c>
      <c r="O20" s="18">
        <f t="shared" si="5"/>
        <v>2.48</v>
      </c>
      <c r="P20" s="18">
        <f t="shared" si="0"/>
        <v>524.26</v>
      </c>
      <c r="Q20" s="18">
        <v>128.30000000000001</v>
      </c>
      <c r="R20" s="18">
        <v>281.10000000000002</v>
      </c>
      <c r="S20" s="18">
        <v>5</v>
      </c>
      <c r="T20" s="19">
        <v>3.95E-2</v>
      </c>
      <c r="U20" s="18">
        <f t="shared" si="14"/>
        <v>7.9</v>
      </c>
      <c r="V20" s="19">
        <v>155</v>
      </c>
      <c r="W20" s="18">
        <f t="shared" si="6"/>
        <v>1.5428571428571429</v>
      </c>
      <c r="X20" s="18">
        <f t="shared" si="7"/>
        <v>0.45642120241906797</v>
      </c>
      <c r="Y20" s="18">
        <f t="shared" si="1"/>
        <v>6.9259259259259256</v>
      </c>
      <c r="Z20" s="18">
        <f t="shared" si="2"/>
        <v>10.685714285714285</v>
      </c>
      <c r="AA20" s="18">
        <f t="shared" si="8"/>
        <v>1.4575214341387372</v>
      </c>
      <c r="AB20" s="18">
        <f t="shared" si="9"/>
        <v>0.66524368552116675</v>
      </c>
      <c r="AC20" s="18">
        <f t="shared" si="3"/>
        <v>4.086204208885424</v>
      </c>
      <c r="AD20" s="18">
        <f t="shared" si="4"/>
        <v>1.8650302383493418</v>
      </c>
      <c r="AE20" s="18">
        <f t="shared" si="10"/>
        <v>524.26</v>
      </c>
      <c r="AF20" s="18">
        <f t="shared" si="11"/>
        <v>4.086204208885424</v>
      </c>
      <c r="AG20" s="18">
        <f t="shared" si="12"/>
        <v>1.8650302383493418</v>
      </c>
      <c r="AH20" s="18">
        <f t="shared" si="13"/>
        <v>1.2805569125549583</v>
      </c>
      <c r="AI20" s="18">
        <v>6.8</v>
      </c>
      <c r="AJ20" s="18">
        <v>30</v>
      </c>
      <c r="AK20" s="19">
        <v>0.32640000000000002</v>
      </c>
      <c r="AL20" s="19">
        <v>0.1651</v>
      </c>
      <c r="AM20" s="19">
        <v>1.7000000000000001E-2</v>
      </c>
      <c r="AN20" s="32"/>
      <c r="AO20" s="32"/>
      <c r="AP20" s="32"/>
      <c r="AQ20" s="32"/>
      <c r="AR20" s="32"/>
      <c r="AS20" s="32"/>
    </row>
    <row r="21" spans="1:45" s="19" customFormat="1" ht="12.75">
      <c r="A21" s="17">
        <v>2002</v>
      </c>
      <c r="B21" s="17" t="s">
        <v>66</v>
      </c>
      <c r="C21" s="18">
        <v>39</v>
      </c>
      <c r="D21" s="18" t="s">
        <v>7</v>
      </c>
      <c r="E21" s="18">
        <v>88</v>
      </c>
      <c r="F21" s="32"/>
      <c r="G21" s="18"/>
      <c r="H21" s="18">
        <v>1</v>
      </c>
      <c r="I21" s="18">
        <v>25</v>
      </c>
      <c r="J21" s="18"/>
      <c r="K21" s="18">
        <v>18</v>
      </c>
      <c r="L21" s="18">
        <v>9.4</v>
      </c>
      <c r="M21" s="18">
        <v>5</v>
      </c>
      <c r="N21" s="18">
        <v>10.4</v>
      </c>
      <c r="O21" s="18">
        <f t="shared" si="5"/>
        <v>2.08</v>
      </c>
      <c r="P21" s="18">
        <f t="shared" si="0"/>
        <v>192.44000000000003</v>
      </c>
      <c r="Q21" s="18">
        <v>63.6</v>
      </c>
      <c r="R21" s="18">
        <v>260.3</v>
      </c>
      <c r="S21" s="18">
        <v>5</v>
      </c>
      <c r="T21" s="19">
        <v>4.6399999999999997E-2</v>
      </c>
      <c r="U21" s="18">
        <f t="shared" si="14"/>
        <v>9.2799999999999994</v>
      </c>
      <c r="V21" s="19">
        <v>167.9</v>
      </c>
      <c r="W21" s="18">
        <f t="shared" si="6"/>
        <v>1.3888888888888888</v>
      </c>
      <c r="X21" s="18">
        <f t="shared" si="7"/>
        <v>0.24433346139070303</v>
      </c>
      <c r="Y21" s="18">
        <f t="shared" si="1"/>
        <v>3.52</v>
      </c>
      <c r="Z21" s="18">
        <f t="shared" si="2"/>
        <v>4.8888888888888893</v>
      </c>
      <c r="AA21" s="18">
        <f t="shared" si="8"/>
        <v>1.3836477987421383</v>
      </c>
      <c r="AB21" s="18">
        <f t="shared" si="9"/>
        <v>0.33807145601229349</v>
      </c>
      <c r="AC21" s="18">
        <f t="shared" si="3"/>
        <v>3.0257861635220129</v>
      </c>
      <c r="AD21" s="18">
        <f t="shared" si="4"/>
        <v>0.73930080676142917</v>
      </c>
      <c r="AE21" s="18">
        <f t="shared" si="10"/>
        <v>192.44000000000003</v>
      </c>
      <c r="AF21" s="18">
        <f t="shared" si="11"/>
        <v>3.0257861635220129</v>
      </c>
      <c r="AG21" s="18">
        <f t="shared" si="12"/>
        <v>0.73930080676142917</v>
      </c>
      <c r="AH21" s="18">
        <f t="shared" si="13"/>
        <v>0.59413399197283112</v>
      </c>
      <c r="AI21" s="18">
        <v>9</v>
      </c>
      <c r="AJ21" s="18">
        <v>28.5</v>
      </c>
      <c r="AK21" s="19">
        <v>0.39389999999999997</v>
      </c>
      <c r="AL21" s="19">
        <v>0.1787</v>
      </c>
      <c r="AM21" s="19">
        <v>1.7000000000000001E-2</v>
      </c>
      <c r="AN21" s="32"/>
      <c r="AO21" s="32"/>
      <c r="AP21" s="32"/>
      <c r="AQ21" s="32"/>
      <c r="AR21" s="32"/>
      <c r="AS21" s="32"/>
    </row>
    <row r="22" spans="1:45" s="19" customFormat="1" ht="12.75">
      <c r="A22" s="17">
        <v>2002</v>
      </c>
      <c r="B22" s="17" t="s">
        <v>66</v>
      </c>
      <c r="C22" s="18">
        <v>41</v>
      </c>
      <c r="D22" s="18" t="s">
        <v>7</v>
      </c>
      <c r="E22" s="18">
        <v>159</v>
      </c>
      <c r="F22" s="33">
        <v>30</v>
      </c>
      <c r="G22" s="18"/>
      <c r="H22" s="18">
        <v>1</v>
      </c>
      <c r="I22" s="18">
        <v>13</v>
      </c>
      <c r="J22" s="18"/>
      <c r="K22" s="18">
        <v>19</v>
      </c>
      <c r="L22" s="18">
        <v>55.8</v>
      </c>
      <c r="M22" s="18">
        <v>5</v>
      </c>
      <c r="N22" s="18">
        <v>12.6</v>
      </c>
      <c r="O22" s="18">
        <f t="shared" si="5"/>
        <v>2.52</v>
      </c>
      <c r="P22" s="18">
        <f t="shared" si="0"/>
        <v>456.48</v>
      </c>
      <c r="Q22" s="18">
        <v>73</v>
      </c>
      <c r="R22" s="18">
        <v>221</v>
      </c>
      <c r="S22" s="18"/>
      <c r="T22" s="18"/>
      <c r="U22" s="18">
        <v>8.3066666666666666</v>
      </c>
      <c r="V22" s="33">
        <v>249.2</v>
      </c>
      <c r="W22" s="18">
        <f t="shared" si="6"/>
        <v>0.68421052631578949</v>
      </c>
      <c r="X22" s="18">
        <f t="shared" si="7"/>
        <v>0.33031674208144796</v>
      </c>
      <c r="Y22" s="18">
        <f t="shared" si="1"/>
        <v>12.23076923076923</v>
      </c>
      <c r="Z22" s="18">
        <f t="shared" si="2"/>
        <v>8.3684210526315788</v>
      </c>
      <c r="AA22" s="18">
        <f t="shared" si="8"/>
        <v>2.1780821917808217</v>
      </c>
      <c r="AB22" s="18">
        <f t="shared" si="9"/>
        <v>0.71945701357466063</v>
      </c>
      <c r="AC22" s="18">
        <f t="shared" si="3"/>
        <v>6.2531506849315068</v>
      </c>
      <c r="AD22" s="18">
        <f t="shared" si="4"/>
        <v>2.0655203619909503</v>
      </c>
      <c r="AE22" s="18">
        <f t="shared" si="10"/>
        <v>456.48</v>
      </c>
      <c r="AF22" s="18">
        <f t="shared" si="11"/>
        <v>6.2531506849315068</v>
      </c>
      <c r="AG22" s="18">
        <f t="shared" si="12"/>
        <v>2.0655203619909503</v>
      </c>
      <c r="AH22" s="18">
        <f t="shared" si="13"/>
        <v>1.5526530612244898</v>
      </c>
      <c r="AI22" s="18">
        <v>4</v>
      </c>
      <c r="AJ22" s="18"/>
      <c r="AK22" s="18"/>
      <c r="AL22" s="18"/>
      <c r="AM22" s="18"/>
      <c r="AN22" s="33">
        <v>88</v>
      </c>
      <c r="AO22" s="33">
        <v>62</v>
      </c>
      <c r="AP22" s="33">
        <f>AO22+AN22</f>
        <v>150</v>
      </c>
      <c r="AQ22" s="33">
        <f>(AN22/AP22)*100</f>
        <v>58.666666666666664</v>
      </c>
      <c r="AR22" s="33">
        <v>90.7</v>
      </c>
      <c r="AS22" s="32">
        <f>AR22/AN22</f>
        <v>1.0306818181818183</v>
      </c>
    </row>
    <row r="23" spans="1:45" s="19" customFormat="1" ht="12.75">
      <c r="A23" s="17">
        <v>2002</v>
      </c>
      <c r="B23" s="17" t="s">
        <v>66</v>
      </c>
      <c r="C23" s="18">
        <v>43</v>
      </c>
      <c r="D23" s="18" t="s">
        <v>7</v>
      </c>
      <c r="E23" s="18">
        <v>93</v>
      </c>
      <c r="F23" s="32"/>
      <c r="G23" s="18"/>
      <c r="H23" s="18"/>
      <c r="I23" s="18">
        <v>19</v>
      </c>
      <c r="J23" s="18"/>
      <c r="K23" s="18">
        <v>21</v>
      </c>
      <c r="L23" s="18">
        <v>74.3</v>
      </c>
      <c r="M23" s="18">
        <v>5</v>
      </c>
      <c r="N23" s="18">
        <v>15.6</v>
      </c>
      <c r="O23" s="18">
        <f t="shared" si="5"/>
        <v>3.12</v>
      </c>
      <c r="P23" s="18">
        <f t="shared" si="0"/>
        <v>364.46000000000004</v>
      </c>
      <c r="Q23" s="18">
        <v>370.6</v>
      </c>
      <c r="R23" s="18">
        <v>300.8</v>
      </c>
      <c r="S23" s="18"/>
      <c r="T23" s="18"/>
      <c r="U23" s="18"/>
      <c r="V23" s="18"/>
      <c r="W23" s="18">
        <f t="shared" si="6"/>
        <v>0.90476190476190477</v>
      </c>
      <c r="X23" s="18">
        <f t="shared" si="7"/>
        <v>1.2320478723404256</v>
      </c>
      <c r="Y23" s="18">
        <f t="shared" si="1"/>
        <v>4.8947368421052628</v>
      </c>
      <c r="Z23" s="18">
        <f t="shared" si="2"/>
        <v>4.4285714285714288</v>
      </c>
      <c r="AA23" s="18">
        <f t="shared" si="8"/>
        <v>0.25094441446303289</v>
      </c>
      <c r="AB23" s="18">
        <f t="shared" si="9"/>
        <v>0.30917553191489361</v>
      </c>
      <c r="AC23" s="18">
        <f t="shared" si="3"/>
        <v>0.9834322719913654</v>
      </c>
      <c r="AD23" s="18">
        <f t="shared" si="4"/>
        <v>1.2116356382978724</v>
      </c>
      <c r="AE23" s="18">
        <f t="shared" si="10"/>
        <v>364.46000000000004</v>
      </c>
      <c r="AF23" s="18">
        <f t="shared" si="11"/>
        <v>0.9834322719913654</v>
      </c>
      <c r="AG23" s="18">
        <f t="shared" si="12"/>
        <v>1.2116356382978724</v>
      </c>
      <c r="AH23" s="18">
        <f t="shared" si="13"/>
        <v>0.54283586535597261</v>
      </c>
      <c r="AI23" s="18">
        <v>2.2999999999999998</v>
      </c>
      <c r="AJ23" s="18"/>
      <c r="AK23" s="18"/>
      <c r="AL23" s="18"/>
      <c r="AM23" s="18"/>
      <c r="AN23" s="32"/>
      <c r="AO23" s="32"/>
      <c r="AP23" s="32"/>
      <c r="AQ23" s="32"/>
      <c r="AR23" s="32"/>
      <c r="AS23" s="32"/>
    </row>
    <row r="24" spans="1:45" s="19" customFormat="1" ht="12.75">
      <c r="A24" s="17">
        <v>2002</v>
      </c>
      <c r="B24" s="17" t="s">
        <v>66</v>
      </c>
      <c r="C24" s="18">
        <v>45</v>
      </c>
      <c r="D24" s="18" t="s">
        <v>7</v>
      </c>
      <c r="E24" s="18">
        <v>127</v>
      </c>
      <c r="F24" s="32"/>
      <c r="G24" s="18"/>
      <c r="H24" s="18">
        <v>1</v>
      </c>
      <c r="I24" s="18">
        <v>43</v>
      </c>
      <c r="J24" s="18"/>
      <c r="K24" s="18">
        <v>12</v>
      </c>
      <c r="L24" s="18">
        <v>18.7</v>
      </c>
      <c r="M24" s="18">
        <v>5</v>
      </c>
      <c r="N24" s="18">
        <v>11.3</v>
      </c>
      <c r="O24" s="18">
        <f t="shared" si="5"/>
        <v>2.2600000000000002</v>
      </c>
      <c r="P24" s="18">
        <f t="shared" si="0"/>
        <v>305.72000000000003</v>
      </c>
      <c r="Q24" s="18">
        <v>136.30000000000001</v>
      </c>
      <c r="R24" s="18">
        <v>143.19999999999999</v>
      </c>
      <c r="S24" s="18">
        <v>5</v>
      </c>
      <c r="T24" s="19">
        <v>6.5600000000000006E-2</v>
      </c>
      <c r="U24" s="18">
        <f t="shared" si="14"/>
        <v>13.120000000000001</v>
      </c>
      <c r="V24" s="19">
        <v>800.9</v>
      </c>
      <c r="W24" s="18">
        <f t="shared" si="6"/>
        <v>3.5833333333333335</v>
      </c>
      <c r="X24" s="18">
        <f t="shared" si="7"/>
        <v>0.95181564245810069</v>
      </c>
      <c r="Y24" s="18">
        <f t="shared" si="1"/>
        <v>2.9534883720930232</v>
      </c>
      <c r="Z24" s="18">
        <f t="shared" si="2"/>
        <v>10.583333333333334</v>
      </c>
      <c r="AA24" s="18">
        <f t="shared" si="8"/>
        <v>0.93176815847395444</v>
      </c>
      <c r="AB24" s="18">
        <f t="shared" si="9"/>
        <v>0.88687150837988837</v>
      </c>
      <c r="AC24" s="18">
        <f t="shared" si="3"/>
        <v>2.2429933969185618</v>
      </c>
      <c r="AD24" s="18">
        <f t="shared" si="4"/>
        <v>2.1349162011173188</v>
      </c>
      <c r="AE24" s="18">
        <f t="shared" si="10"/>
        <v>305.72000000000003</v>
      </c>
      <c r="AF24" s="18">
        <f t="shared" si="11"/>
        <v>2.2429933969185618</v>
      </c>
      <c r="AG24" s="18">
        <f t="shared" si="12"/>
        <v>2.1349162011173188</v>
      </c>
      <c r="AH24" s="18">
        <f t="shared" si="13"/>
        <v>1.0938103756708408</v>
      </c>
      <c r="AI24" s="18">
        <v>5.4</v>
      </c>
      <c r="AJ24" s="18">
        <v>23.5</v>
      </c>
      <c r="AK24" s="19">
        <v>0.38879999999999998</v>
      </c>
      <c r="AL24" s="19">
        <v>0.38090000000000002</v>
      </c>
      <c r="AM24" s="19">
        <v>1.9800000000000002E-2</v>
      </c>
      <c r="AN24" s="32"/>
      <c r="AO24" s="32"/>
      <c r="AP24" s="32"/>
      <c r="AQ24" s="32"/>
      <c r="AR24" s="32"/>
      <c r="AS24" s="32"/>
    </row>
    <row r="25" spans="1:45" s="19" customFormat="1" ht="12.75">
      <c r="A25" s="17">
        <v>2002</v>
      </c>
      <c r="B25" s="17" t="s">
        <v>66</v>
      </c>
      <c r="C25" s="18">
        <v>47</v>
      </c>
      <c r="D25" s="18" t="s">
        <v>7</v>
      </c>
      <c r="E25" s="18">
        <v>102</v>
      </c>
      <c r="F25" s="33">
        <v>30</v>
      </c>
      <c r="G25" s="18"/>
      <c r="H25" s="18">
        <v>1</v>
      </c>
      <c r="I25" s="18">
        <v>20</v>
      </c>
      <c r="J25" s="18"/>
      <c r="K25" s="18">
        <v>12.5</v>
      </c>
      <c r="L25" s="18">
        <v>15.9</v>
      </c>
      <c r="M25" s="18">
        <v>5</v>
      </c>
      <c r="N25" s="18">
        <v>12.4</v>
      </c>
      <c r="O25" s="18">
        <f t="shared" si="5"/>
        <v>2.48</v>
      </c>
      <c r="P25" s="18">
        <f t="shared" si="0"/>
        <v>268.86</v>
      </c>
      <c r="Q25" s="18">
        <v>63.2</v>
      </c>
      <c r="R25" s="18">
        <v>153.4</v>
      </c>
      <c r="S25" s="18"/>
      <c r="T25" s="18"/>
      <c r="U25" s="18">
        <v>10.546666666666665</v>
      </c>
      <c r="V25" s="33">
        <v>316.39999999999998</v>
      </c>
      <c r="W25" s="18">
        <f t="shared" si="6"/>
        <v>1.6</v>
      </c>
      <c r="X25" s="18">
        <f t="shared" si="7"/>
        <v>0.41199478487614083</v>
      </c>
      <c r="Y25" s="18">
        <f t="shared" si="1"/>
        <v>5.0999999999999996</v>
      </c>
      <c r="Z25" s="18">
        <f t="shared" si="2"/>
        <v>8.16</v>
      </c>
      <c r="AA25" s="18">
        <f t="shared" si="8"/>
        <v>1.6139240506329113</v>
      </c>
      <c r="AB25" s="18">
        <f t="shared" si="9"/>
        <v>0.66492829204693604</v>
      </c>
      <c r="AC25" s="18">
        <f t="shared" si="3"/>
        <v>4.2541139240506327</v>
      </c>
      <c r="AD25" s="18">
        <f t="shared" si="4"/>
        <v>1.7526727509778357</v>
      </c>
      <c r="AE25" s="18">
        <f t="shared" si="10"/>
        <v>268.86</v>
      </c>
      <c r="AF25" s="18">
        <f t="shared" si="11"/>
        <v>4.2541139240506327</v>
      </c>
      <c r="AG25" s="18">
        <f t="shared" si="12"/>
        <v>1.7526727509778357</v>
      </c>
      <c r="AH25" s="18">
        <f t="shared" si="13"/>
        <v>1.2412742382271467</v>
      </c>
      <c r="AI25" s="18">
        <v>8</v>
      </c>
      <c r="AJ25" s="18"/>
      <c r="AK25" s="18"/>
      <c r="AL25" s="18"/>
      <c r="AM25" s="18"/>
      <c r="AN25" s="33">
        <v>130</v>
      </c>
      <c r="AO25" s="33">
        <v>20</v>
      </c>
      <c r="AP25" s="33">
        <f>AO25+AN25</f>
        <v>150</v>
      </c>
      <c r="AQ25" s="33">
        <f>(AN25/AP25)*100</f>
        <v>86.666666666666671</v>
      </c>
      <c r="AR25" s="33">
        <v>179.8</v>
      </c>
      <c r="AS25" s="32">
        <f>AR25/AN25</f>
        <v>1.3830769230769231</v>
      </c>
    </row>
    <row r="26" spans="1:45" s="19" customFormat="1" ht="12.75">
      <c r="A26" s="17">
        <v>2002</v>
      </c>
      <c r="B26" s="17" t="s">
        <v>66</v>
      </c>
      <c r="C26" s="18">
        <v>49</v>
      </c>
      <c r="D26" s="18" t="s">
        <v>7</v>
      </c>
      <c r="E26" s="18">
        <v>152</v>
      </c>
      <c r="F26" s="33">
        <v>20</v>
      </c>
      <c r="G26" s="18"/>
      <c r="H26" s="18">
        <v>1</v>
      </c>
      <c r="I26" s="18">
        <v>22</v>
      </c>
      <c r="J26" s="18"/>
      <c r="K26" s="18">
        <v>17.5</v>
      </c>
      <c r="L26" s="18">
        <v>10.7</v>
      </c>
      <c r="M26" s="18">
        <v>5</v>
      </c>
      <c r="N26" s="18">
        <v>10.5</v>
      </c>
      <c r="O26" s="18">
        <f t="shared" si="5"/>
        <v>2.1</v>
      </c>
      <c r="P26" s="18">
        <f t="shared" si="0"/>
        <v>329.9</v>
      </c>
      <c r="Q26" s="18">
        <v>62</v>
      </c>
      <c r="R26" s="18">
        <v>160</v>
      </c>
      <c r="S26" s="18">
        <v>5</v>
      </c>
      <c r="T26" s="19">
        <v>4.2299999999999997E-2</v>
      </c>
      <c r="U26" s="18">
        <f t="shared" si="14"/>
        <v>8.4599999999999991</v>
      </c>
      <c r="V26" s="19">
        <v>81.3</v>
      </c>
      <c r="W26" s="18">
        <f t="shared" si="6"/>
        <v>1.2571428571428571</v>
      </c>
      <c r="X26" s="18">
        <f t="shared" si="7"/>
        <v>0.38750000000000001</v>
      </c>
      <c r="Y26" s="18">
        <f t="shared" si="1"/>
        <v>6.9090909090909092</v>
      </c>
      <c r="Z26" s="18">
        <f t="shared" si="2"/>
        <v>8.6857142857142851</v>
      </c>
      <c r="AA26" s="18">
        <f t="shared" si="8"/>
        <v>2.4516129032258065</v>
      </c>
      <c r="AB26" s="18">
        <f t="shared" si="9"/>
        <v>0.95</v>
      </c>
      <c r="AC26" s="18">
        <f t="shared" si="3"/>
        <v>5.3209677419354833</v>
      </c>
      <c r="AD26" s="18">
        <f t="shared" si="4"/>
        <v>2.0618749999999997</v>
      </c>
      <c r="AE26" s="18">
        <f t="shared" si="10"/>
        <v>329.9</v>
      </c>
      <c r="AF26" s="18">
        <f t="shared" si="11"/>
        <v>5.3209677419354833</v>
      </c>
      <c r="AG26" s="18">
        <f t="shared" si="12"/>
        <v>2.0618749999999997</v>
      </c>
      <c r="AH26" s="18">
        <f t="shared" si="13"/>
        <v>1.4860360360360358</v>
      </c>
      <c r="AI26" s="18">
        <v>18</v>
      </c>
      <c r="AJ26" s="18">
        <v>14.5</v>
      </c>
      <c r="AK26" s="19">
        <v>8.8700000000000001E-2</v>
      </c>
      <c r="AL26" s="19">
        <v>6.2799999999999995E-2</v>
      </c>
      <c r="AM26" s="19">
        <v>8.9999999999999993E-3</v>
      </c>
      <c r="AN26" s="33">
        <v>37</v>
      </c>
      <c r="AO26" s="33">
        <v>63</v>
      </c>
      <c r="AP26" s="33">
        <f>AO26+AN26</f>
        <v>100</v>
      </c>
      <c r="AQ26" s="33">
        <f>(AN26/AP26)*100</f>
        <v>37</v>
      </c>
      <c r="AR26" s="33">
        <v>43.3</v>
      </c>
      <c r="AS26" s="32">
        <f>AR26/AN26</f>
        <v>1.1702702702702701</v>
      </c>
    </row>
    <row r="27" spans="1:45" s="19" customFormat="1" ht="12.75">
      <c r="A27" s="17">
        <v>2002</v>
      </c>
      <c r="B27" s="17" t="s">
        <v>66</v>
      </c>
      <c r="C27" s="18">
        <v>51</v>
      </c>
      <c r="D27" s="18" t="s">
        <v>7</v>
      </c>
      <c r="E27" s="18">
        <v>75</v>
      </c>
      <c r="F27" s="32"/>
      <c r="G27" s="18"/>
      <c r="H27" s="18">
        <v>1</v>
      </c>
      <c r="I27" s="18">
        <v>16</v>
      </c>
      <c r="J27" s="18"/>
      <c r="K27" s="18">
        <v>10</v>
      </c>
      <c r="L27" s="18">
        <v>9.6</v>
      </c>
      <c r="M27" s="18">
        <v>5</v>
      </c>
      <c r="N27" s="18">
        <v>10.3</v>
      </c>
      <c r="O27" s="18">
        <f t="shared" si="5"/>
        <v>2.06</v>
      </c>
      <c r="P27" s="18">
        <f t="shared" si="0"/>
        <v>164.1</v>
      </c>
      <c r="Q27" s="18">
        <v>58.1</v>
      </c>
      <c r="R27" s="18">
        <v>125.4</v>
      </c>
      <c r="S27" s="18">
        <v>5</v>
      </c>
      <c r="T27" s="19">
        <v>5.2200000000000003E-2</v>
      </c>
      <c r="U27" s="18">
        <f t="shared" si="14"/>
        <v>10.440000000000001</v>
      </c>
      <c r="V27" s="19">
        <v>771.5</v>
      </c>
      <c r="W27" s="18">
        <f t="shared" si="6"/>
        <v>1.6</v>
      </c>
      <c r="X27" s="18">
        <f t="shared" si="7"/>
        <v>0.46331738437001596</v>
      </c>
      <c r="Y27" s="18">
        <f t="shared" si="1"/>
        <v>4.6875</v>
      </c>
      <c r="Z27" s="18">
        <f t="shared" si="2"/>
        <v>7.5</v>
      </c>
      <c r="AA27" s="18">
        <f t="shared" si="8"/>
        <v>1.2908777969018932</v>
      </c>
      <c r="AB27" s="18">
        <f t="shared" si="9"/>
        <v>0.59808612440191389</v>
      </c>
      <c r="AC27" s="18">
        <f t="shared" si="3"/>
        <v>2.8244406196213423</v>
      </c>
      <c r="AD27" s="18">
        <f t="shared" si="4"/>
        <v>1.3086124401913874</v>
      </c>
      <c r="AE27" s="18">
        <f t="shared" si="10"/>
        <v>164.1</v>
      </c>
      <c r="AF27" s="18">
        <f t="shared" si="11"/>
        <v>2.8244406196213423</v>
      </c>
      <c r="AG27" s="18">
        <f t="shared" si="12"/>
        <v>1.3086124401913874</v>
      </c>
      <c r="AH27" s="18">
        <f t="shared" si="13"/>
        <v>0.89427792915531334</v>
      </c>
      <c r="AI27" s="18">
        <v>16</v>
      </c>
      <c r="AJ27" s="18">
        <v>15.5</v>
      </c>
      <c r="AK27" s="19">
        <v>0.2288</v>
      </c>
      <c r="AL27" s="19">
        <v>0.14599999999999999</v>
      </c>
      <c r="AM27" s="19">
        <v>2.75E-2</v>
      </c>
      <c r="AN27" s="32"/>
      <c r="AO27" s="32"/>
      <c r="AP27" s="32"/>
      <c r="AQ27" s="32"/>
      <c r="AR27" s="32"/>
      <c r="AS27" s="32"/>
    </row>
    <row r="28" spans="1:45" s="19" customFormat="1" ht="12.75">
      <c r="A28" s="17">
        <v>2002</v>
      </c>
      <c r="B28" s="17" t="s">
        <v>66</v>
      </c>
      <c r="C28" s="18">
        <v>53</v>
      </c>
      <c r="D28" s="18" t="s">
        <v>7</v>
      </c>
      <c r="E28" s="18">
        <v>97</v>
      </c>
      <c r="F28" s="32"/>
      <c r="G28" s="18"/>
      <c r="H28" s="18">
        <v>0</v>
      </c>
      <c r="I28" s="18">
        <v>28</v>
      </c>
      <c r="J28" s="18"/>
      <c r="K28" s="18">
        <v>10.5</v>
      </c>
      <c r="L28" s="18">
        <v>5.3</v>
      </c>
      <c r="M28" s="18">
        <v>5</v>
      </c>
      <c r="N28" s="18">
        <v>12</v>
      </c>
      <c r="O28" s="18">
        <f t="shared" si="5"/>
        <v>2.4</v>
      </c>
      <c r="P28" s="18">
        <f t="shared" si="0"/>
        <v>238.1</v>
      </c>
      <c r="Q28" s="18">
        <v>76.7</v>
      </c>
      <c r="R28" s="18">
        <v>151.30000000000001</v>
      </c>
      <c r="S28" s="18"/>
      <c r="T28" s="18"/>
      <c r="U28" s="18"/>
      <c r="V28" s="18"/>
      <c r="W28" s="18">
        <f t="shared" si="6"/>
        <v>2.6666666666666665</v>
      </c>
      <c r="X28" s="18">
        <f t="shared" si="7"/>
        <v>0.50693985459352275</v>
      </c>
      <c r="Y28" s="18">
        <f t="shared" si="1"/>
        <v>3.4642857142857144</v>
      </c>
      <c r="Z28" s="18">
        <f t="shared" si="2"/>
        <v>9.2380952380952372</v>
      </c>
      <c r="AA28" s="18">
        <f t="shared" si="8"/>
        <v>1.2646675358539765</v>
      </c>
      <c r="AB28" s="18">
        <f t="shared" si="9"/>
        <v>0.64111037673496363</v>
      </c>
      <c r="AC28" s="18">
        <f t="shared" si="3"/>
        <v>3.104302477183833</v>
      </c>
      <c r="AD28" s="18">
        <f t="shared" si="4"/>
        <v>1.5736946463978849</v>
      </c>
      <c r="AE28" s="18">
        <f t="shared" si="10"/>
        <v>238.1</v>
      </c>
      <c r="AF28" s="18">
        <f t="shared" si="11"/>
        <v>3.104302477183833</v>
      </c>
      <c r="AG28" s="18">
        <f t="shared" si="12"/>
        <v>1.5736946463978849</v>
      </c>
      <c r="AH28" s="18">
        <f t="shared" si="13"/>
        <v>1.0442982456140351</v>
      </c>
      <c r="AI28" s="18">
        <v>8</v>
      </c>
      <c r="AJ28" s="18"/>
      <c r="AN28" s="32"/>
      <c r="AO28" s="32"/>
      <c r="AP28" s="32"/>
      <c r="AQ28" s="32"/>
      <c r="AR28" s="32"/>
      <c r="AS28" s="32"/>
    </row>
    <row r="29" spans="1:45" s="19" customFormat="1" ht="12.75">
      <c r="A29" s="17">
        <v>2002</v>
      </c>
      <c r="B29" s="17" t="s">
        <v>66</v>
      </c>
      <c r="C29" s="18">
        <v>55</v>
      </c>
      <c r="D29" s="18" t="s">
        <v>7</v>
      </c>
      <c r="E29" s="18">
        <v>67</v>
      </c>
      <c r="F29" s="33">
        <v>14</v>
      </c>
      <c r="G29" s="18"/>
      <c r="H29" s="18">
        <v>1</v>
      </c>
      <c r="I29" s="18">
        <v>7</v>
      </c>
      <c r="J29" s="18"/>
      <c r="K29" s="18">
        <v>10</v>
      </c>
      <c r="L29" s="18">
        <v>17.399999999999999</v>
      </c>
      <c r="M29" s="18">
        <v>5</v>
      </c>
      <c r="N29" s="18">
        <v>14.1</v>
      </c>
      <c r="O29" s="18">
        <f t="shared" si="5"/>
        <v>2.82</v>
      </c>
      <c r="P29" s="18">
        <f t="shared" si="0"/>
        <v>206.34</v>
      </c>
      <c r="Q29" s="18">
        <v>79.2</v>
      </c>
      <c r="R29" s="18">
        <v>110.2</v>
      </c>
      <c r="S29" s="18">
        <v>5</v>
      </c>
      <c r="T29" s="19">
        <v>4.8800000000000003E-2</v>
      </c>
      <c r="U29" s="18">
        <f t="shared" si="14"/>
        <v>9.7600000000000016</v>
      </c>
      <c r="V29" s="19">
        <v>138.30000000000001</v>
      </c>
      <c r="W29" s="18">
        <f t="shared" si="6"/>
        <v>0.7</v>
      </c>
      <c r="X29" s="18">
        <f t="shared" si="7"/>
        <v>0.7186932849364791</v>
      </c>
      <c r="Y29" s="18">
        <f t="shared" si="1"/>
        <v>9.5714285714285712</v>
      </c>
      <c r="Z29" s="18">
        <f t="shared" si="2"/>
        <v>6.7</v>
      </c>
      <c r="AA29" s="18">
        <f t="shared" si="8"/>
        <v>0.84595959595959591</v>
      </c>
      <c r="AB29" s="18">
        <f t="shared" si="9"/>
        <v>0.60798548094373861</v>
      </c>
      <c r="AC29" s="18">
        <f t="shared" si="3"/>
        <v>2.6053030303030305</v>
      </c>
      <c r="AD29" s="18">
        <f t="shared" si="4"/>
        <v>1.8724137931034484</v>
      </c>
      <c r="AE29" s="18">
        <f t="shared" si="10"/>
        <v>206.34</v>
      </c>
      <c r="AF29" s="18">
        <f t="shared" si="11"/>
        <v>2.6053030303030305</v>
      </c>
      <c r="AG29" s="18">
        <f t="shared" si="12"/>
        <v>1.8724137931034484</v>
      </c>
      <c r="AH29" s="18">
        <f t="shared" si="13"/>
        <v>1.0894403379091868</v>
      </c>
      <c r="AI29" s="18">
        <v>9</v>
      </c>
      <c r="AJ29" s="18">
        <v>14</v>
      </c>
      <c r="AK29" s="19">
        <v>0.16470000000000001</v>
      </c>
      <c r="AL29" s="19">
        <v>7.4899999999999994E-2</v>
      </c>
      <c r="AM29" s="19">
        <v>7.4999999999999997E-3</v>
      </c>
      <c r="AN29" s="33">
        <v>22</v>
      </c>
      <c r="AO29" s="33">
        <v>53</v>
      </c>
      <c r="AP29" s="33">
        <f>AO29+AN29</f>
        <v>75</v>
      </c>
      <c r="AQ29" s="33">
        <f>(AN29/AP29)*100</f>
        <v>29.333333333333332</v>
      </c>
      <c r="AR29" s="33">
        <v>22.3</v>
      </c>
      <c r="AS29" s="32">
        <f>AR29/AN29</f>
        <v>1.0136363636363637</v>
      </c>
    </row>
    <row r="30" spans="1:45" s="19" customFormat="1" ht="12.75">
      <c r="A30" s="17">
        <v>2002</v>
      </c>
      <c r="B30" s="17" t="s">
        <v>66</v>
      </c>
      <c r="C30" s="18">
        <v>57</v>
      </c>
      <c r="D30" s="18" t="s">
        <v>7</v>
      </c>
      <c r="E30" s="18">
        <v>71</v>
      </c>
      <c r="F30" s="32"/>
      <c r="G30" s="18"/>
      <c r="H30" s="18">
        <v>0</v>
      </c>
      <c r="I30" s="18">
        <v>10</v>
      </c>
      <c r="J30" s="18"/>
      <c r="K30" s="18">
        <v>12.5</v>
      </c>
      <c r="L30" s="18">
        <v>8.5</v>
      </c>
      <c r="M30" s="18">
        <v>5</v>
      </c>
      <c r="N30" s="18">
        <v>13.5</v>
      </c>
      <c r="O30" s="18">
        <f t="shared" si="5"/>
        <v>2.7</v>
      </c>
      <c r="P30" s="18">
        <f t="shared" si="0"/>
        <v>200.20000000000002</v>
      </c>
      <c r="Q30" s="18">
        <v>10</v>
      </c>
      <c r="R30" s="18">
        <v>135.80000000000001</v>
      </c>
      <c r="S30" s="18"/>
      <c r="T30" s="18"/>
      <c r="U30" s="18"/>
      <c r="V30" s="18"/>
      <c r="W30" s="18">
        <f t="shared" si="6"/>
        <v>0.8</v>
      </c>
      <c r="X30" s="18">
        <f t="shared" si="7"/>
        <v>7.3637702503681873E-2</v>
      </c>
      <c r="Y30" s="18">
        <f t="shared" si="1"/>
        <v>7.1</v>
      </c>
      <c r="Z30" s="18">
        <f t="shared" si="2"/>
        <v>5.68</v>
      </c>
      <c r="AA30" s="18">
        <f t="shared" si="8"/>
        <v>7.1</v>
      </c>
      <c r="AB30" s="18">
        <f t="shared" si="9"/>
        <v>0.5228276877761413</v>
      </c>
      <c r="AC30" s="18">
        <f t="shared" si="3"/>
        <v>20.020000000000003</v>
      </c>
      <c r="AD30" s="18">
        <f t="shared" si="4"/>
        <v>1.4742268041237114</v>
      </c>
      <c r="AE30" s="18">
        <f t="shared" si="10"/>
        <v>200.20000000000002</v>
      </c>
      <c r="AF30" s="18">
        <f t="shared" si="11"/>
        <v>20.020000000000003</v>
      </c>
      <c r="AG30" s="18">
        <f t="shared" si="12"/>
        <v>1.4742268041237114</v>
      </c>
      <c r="AH30" s="18">
        <f t="shared" si="13"/>
        <v>1.3731138545953361</v>
      </c>
      <c r="AI30" s="18">
        <v>8.5</v>
      </c>
      <c r="AJ30" s="18"/>
      <c r="AN30" s="32"/>
      <c r="AO30" s="32"/>
      <c r="AP30" s="32"/>
      <c r="AQ30" s="32"/>
      <c r="AR30" s="32"/>
      <c r="AS30" s="32"/>
    </row>
    <row r="31" spans="1:45" s="19" customFormat="1" ht="12.75">
      <c r="A31" s="17">
        <v>2002</v>
      </c>
      <c r="B31" s="17" t="s">
        <v>66</v>
      </c>
      <c r="C31" s="18">
        <v>59</v>
      </c>
      <c r="D31" s="18" t="s">
        <v>7</v>
      </c>
      <c r="E31" s="18">
        <v>30</v>
      </c>
      <c r="F31" s="33">
        <v>18</v>
      </c>
      <c r="G31" s="18"/>
      <c r="H31" s="18">
        <v>1</v>
      </c>
      <c r="I31" s="18">
        <v>7</v>
      </c>
      <c r="J31" s="18"/>
      <c r="K31" s="18">
        <v>8.5</v>
      </c>
      <c r="L31" s="18">
        <v>5.4</v>
      </c>
      <c r="M31" s="18">
        <v>5</v>
      </c>
      <c r="N31" s="18">
        <v>11.9</v>
      </c>
      <c r="O31" s="18">
        <f t="shared" si="5"/>
        <v>2.38</v>
      </c>
      <c r="P31" s="18">
        <f t="shared" si="0"/>
        <v>76.8</v>
      </c>
      <c r="Q31" s="18">
        <v>33.1</v>
      </c>
      <c r="R31" s="18">
        <v>91.4</v>
      </c>
      <c r="S31" s="18">
        <v>5</v>
      </c>
      <c r="T31" s="19">
        <v>5.3999999999999999E-2</v>
      </c>
      <c r="U31" s="18">
        <f t="shared" si="14"/>
        <v>10.8</v>
      </c>
      <c r="V31" s="19">
        <v>146.1</v>
      </c>
      <c r="W31" s="18">
        <f t="shared" si="6"/>
        <v>0.82352941176470584</v>
      </c>
      <c r="X31" s="18">
        <f t="shared" si="7"/>
        <v>0.362144420131291</v>
      </c>
      <c r="Y31" s="18">
        <f t="shared" si="1"/>
        <v>4.2857142857142856</v>
      </c>
      <c r="Z31" s="18">
        <f t="shared" si="2"/>
        <v>3.5294117647058822</v>
      </c>
      <c r="AA31" s="18">
        <f t="shared" si="8"/>
        <v>0.90634441087613293</v>
      </c>
      <c r="AB31" s="18">
        <f t="shared" si="9"/>
        <v>0.32822757111597373</v>
      </c>
      <c r="AC31" s="18">
        <f t="shared" si="3"/>
        <v>2.3202416918429001</v>
      </c>
      <c r="AD31" s="18">
        <f t="shared" si="4"/>
        <v>0.84026258205689275</v>
      </c>
      <c r="AE31" s="18">
        <f t="shared" si="10"/>
        <v>76.8</v>
      </c>
      <c r="AF31" s="18">
        <f t="shared" si="11"/>
        <v>2.3202416918429001</v>
      </c>
      <c r="AG31" s="18">
        <f t="shared" si="12"/>
        <v>0.84026258205689275</v>
      </c>
      <c r="AH31" s="18">
        <f t="shared" si="13"/>
        <v>0.61686746987951802</v>
      </c>
      <c r="AI31" s="18">
        <v>6.2</v>
      </c>
      <c r="AJ31" s="18">
        <v>14.5</v>
      </c>
      <c r="AK31" s="19">
        <v>0.15179999999999999</v>
      </c>
      <c r="AL31" s="19">
        <v>4.5499999999999999E-2</v>
      </c>
      <c r="AM31" s="19">
        <v>2.5000000000000001E-3</v>
      </c>
      <c r="AN31" s="33">
        <v>51</v>
      </c>
      <c r="AO31" s="33">
        <v>45</v>
      </c>
      <c r="AP31" s="33">
        <f t="shared" ref="AP31:AP38" si="15">AO31+AN31</f>
        <v>96</v>
      </c>
      <c r="AQ31" s="33">
        <f t="shared" ref="AQ31:AQ38" si="16">(AN31/AP31)*100</f>
        <v>53.125</v>
      </c>
      <c r="AR31" s="33">
        <v>54.2</v>
      </c>
      <c r="AS31" s="32">
        <f t="shared" ref="AS31:AS38" si="17">AR31/AN31</f>
        <v>1.0627450980392157</v>
      </c>
    </row>
    <row r="32" spans="1:45" s="19" customFormat="1" ht="12.75">
      <c r="A32" s="17">
        <v>2002</v>
      </c>
      <c r="B32" s="17" t="s">
        <v>66</v>
      </c>
      <c r="C32" s="18">
        <v>61</v>
      </c>
      <c r="D32" s="18" t="s">
        <v>7</v>
      </c>
      <c r="E32" s="18">
        <v>35</v>
      </c>
      <c r="F32" s="33">
        <v>18</v>
      </c>
      <c r="G32" s="18"/>
      <c r="H32" s="18">
        <v>1</v>
      </c>
      <c r="I32" s="18">
        <v>15</v>
      </c>
      <c r="J32" s="18"/>
      <c r="K32" s="18">
        <v>6.5</v>
      </c>
      <c r="L32" s="18">
        <v>12.6</v>
      </c>
      <c r="M32" s="18">
        <v>5</v>
      </c>
      <c r="N32" s="18">
        <v>15.6</v>
      </c>
      <c r="O32" s="18">
        <f t="shared" si="5"/>
        <v>3.12</v>
      </c>
      <c r="P32" s="18">
        <f t="shared" si="0"/>
        <v>121.8</v>
      </c>
      <c r="Q32" s="18">
        <v>34.299999999999997</v>
      </c>
      <c r="R32" s="18">
        <v>73.7</v>
      </c>
      <c r="S32" s="18">
        <v>5</v>
      </c>
      <c r="T32" s="19">
        <v>7.2499999999999995E-2</v>
      </c>
      <c r="U32" s="18">
        <f t="shared" si="14"/>
        <v>14.499999999999998</v>
      </c>
      <c r="V32" s="19">
        <v>174.6</v>
      </c>
      <c r="W32" s="18">
        <f t="shared" si="6"/>
        <v>2.3076923076923075</v>
      </c>
      <c r="X32" s="18">
        <f t="shared" si="7"/>
        <v>0.46540027137042056</v>
      </c>
      <c r="Y32" s="18">
        <f t="shared" si="1"/>
        <v>2.3333333333333335</v>
      </c>
      <c r="Z32" s="18">
        <f t="shared" si="2"/>
        <v>5.384615384615385</v>
      </c>
      <c r="AA32" s="18">
        <f t="shared" si="8"/>
        <v>1.0204081632653061</v>
      </c>
      <c r="AB32" s="18">
        <f t="shared" si="9"/>
        <v>0.47489823609226595</v>
      </c>
      <c r="AC32" s="18">
        <f t="shared" si="3"/>
        <v>3.5510204081632657</v>
      </c>
      <c r="AD32" s="18">
        <f t="shared" si="4"/>
        <v>1.6526458616010853</v>
      </c>
      <c r="AE32" s="18">
        <f t="shared" si="10"/>
        <v>121.8</v>
      </c>
      <c r="AF32" s="18">
        <f t="shared" si="11"/>
        <v>3.5510204081632657</v>
      </c>
      <c r="AG32" s="18">
        <f t="shared" si="12"/>
        <v>1.6526458616010853</v>
      </c>
      <c r="AH32" s="18">
        <f t="shared" si="13"/>
        <v>1.1277777777777778</v>
      </c>
      <c r="AI32" s="18">
        <v>2.8</v>
      </c>
      <c r="AJ32" s="18">
        <v>6</v>
      </c>
      <c r="AK32" s="19">
        <v>5.2999999999999999E-2</v>
      </c>
      <c r="AL32" s="19">
        <v>9.0899999999999995E-2</v>
      </c>
      <c r="AM32" s="19">
        <v>6.3E-3</v>
      </c>
      <c r="AN32" s="33">
        <v>69</v>
      </c>
      <c r="AO32" s="33">
        <v>21</v>
      </c>
      <c r="AP32" s="33">
        <f t="shared" si="15"/>
        <v>90</v>
      </c>
      <c r="AQ32" s="33">
        <f t="shared" si="16"/>
        <v>76.666666666666671</v>
      </c>
      <c r="AR32" s="33">
        <v>90.4</v>
      </c>
      <c r="AS32" s="32">
        <f t="shared" si="17"/>
        <v>1.310144927536232</v>
      </c>
    </row>
    <row r="33" spans="1:45" s="19" customFormat="1" ht="12.75">
      <c r="A33" s="17">
        <v>2002</v>
      </c>
      <c r="B33" s="17" t="s">
        <v>66</v>
      </c>
      <c r="C33" s="18">
        <v>63</v>
      </c>
      <c r="D33" s="18" t="s">
        <v>7</v>
      </c>
      <c r="E33" s="18">
        <v>107</v>
      </c>
      <c r="F33" s="33">
        <v>30</v>
      </c>
      <c r="G33" s="18"/>
      <c r="H33" s="18">
        <v>1</v>
      </c>
      <c r="I33" s="18">
        <v>19</v>
      </c>
      <c r="J33" s="18"/>
      <c r="K33" s="18">
        <v>12</v>
      </c>
      <c r="L33" s="18">
        <v>31.1</v>
      </c>
      <c r="M33" s="18">
        <v>6</v>
      </c>
      <c r="N33" s="18">
        <v>17</v>
      </c>
      <c r="O33" s="18">
        <f t="shared" si="5"/>
        <v>2.8333333333333335</v>
      </c>
      <c r="P33" s="18">
        <f t="shared" si="0"/>
        <v>334.26666666666671</v>
      </c>
      <c r="Q33" s="18">
        <v>75.599999999999994</v>
      </c>
      <c r="R33" s="18">
        <v>167.9</v>
      </c>
      <c r="S33" s="18">
        <v>5</v>
      </c>
      <c r="T33" s="19">
        <v>6.2700000000000006E-2</v>
      </c>
      <c r="U33" s="18">
        <f t="shared" si="14"/>
        <v>12.540000000000001</v>
      </c>
      <c r="V33" s="19">
        <v>391.4</v>
      </c>
      <c r="W33" s="18">
        <f t="shared" si="6"/>
        <v>1.5833333333333333</v>
      </c>
      <c r="X33" s="18">
        <f t="shared" si="7"/>
        <v>0.45026801667659316</v>
      </c>
      <c r="Y33" s="18">
        <f t="shared" si="1"/>
        <v>5.6315789473684212</v>
      </c>
      <c r="Z33" s="18">
        <f t="shared" si="2"/>
        <v>8.9166666666666661</v>
      </c>
      <c r="AA33" s="18">
        <f t="shared" si="8"/>
        <v>1.4153439153439153</v>
      </c>
      <c r="AB33" s="18">
        <f t="shared" si="9"/>
        <v>0.63728409767718874</v>
      </c>
      <c r="AC33" s="18">
        <f t="shared" si="3"/>
        <v>4.4215167548500887</v>
      </c>
      <c r="AD33" s="18">
        <f t="shared" si="4"/>
        <v>1.9908675799086759</v>
      </c>
      <c r="AE33" s="18">
        <f t="shared" si="10"/>
        <v>334.26666666666671</v>
      </c>
      <c r="AF33" s="18">
        <f t="shared" si="11"/>
        <v>4.4215167548500887</v>
      </c>
      <c r="AG33" s="18">
        <f t="shared" si="12"/>
        <v>1.9908675799086759</v>
      </c>
      <c r="AH33" s="18">
        <f t="shared" si="13"/>
        <v>1.3727583846680358</v>
      </c>
      <c r="AI33" s="18">
        <v>8.1</v>
      </c>
      <c r="AJ33" s="18">
        <v>6.5</v>
      </c>
      <c r="AK33" s="19">
        <v>5.04E-2</v>
      </c>
      <c r="AL33" s="19">
        <v>6.54E-2</v>
      </c>
      <c r="AM33" s="19">
        <v>2.3E-2</v>
      </c>
      <c r="AN33" s="33">
        <v>94</v>
      </c>
      <c r="AO33" s="33">
        <v>56</v>
      </c>
      <c r="AP33" s="33">
        <f t="shared" si="15"/>
        <v>150</v>
      </c>
      <c r="AQ33" s="33">
        <f t="shared" si="16"/>
        <v>62.666666666666671</v>
      </c>
      <c r="AR33" s="33">
        <v>141</v>
      </c>
      <c r="AS33" s="32">
        <f t="shared" si="17"/>
        <v>1.5</v>
      </c>
    </row>
    <row r="34" spans="1:45" s="19" customFormat="1" ht="12.75">
      <c r="A34" s="17">
        <v>2002</v>
      </c>
      <c r="B34" s="17" t="s">
        <v>66</v>
      </c>
      <c r="C34" s="18">
        <v>65</v>
      </c>
      <c r="D34" s="18" t="s">
        <v>7</v>
      </c>
      <c r="E34" s="18">
        <v>36</v>
      </c>
      <c r="F34" s="33">
        <v>25</v>
      </c>
      <c r="G34" s="18"/>
      <c r="H34" s="18">
        <v>1</v>
      </c>
      <c r="I34" s="18">
        <v>21</v>
      </c>
      <c r="J34" s="18"/>
      <c r="K34" s="18">
        <v>11</v>
      </c>
      <c r="L34" s="18">
        <v>11.4</v>
      </c>
      <c r="M34" s="18">
        <v>5</v>
      </c>
      <c r="N34" s="18">
        <v>15.7</v>
      </c>
      <c r="O34" s="18">
        <f t="shared" si="5"/>
        <v>3.1399999999999997</v>
      </c>
      <c r="P34" s="18">
        <f t="shared" si="0"/>
        <v>124.44</v>
      </c>
      <c r="Q34" s="18">
        <v>53.7</v>
      </c>
      <c r="R34" s="18">
        <v>154.80000000000001</v>
      </c>
      <c r="S34" s="18">
        <v>5</v>
      </c>
      <c r="T34" s="19">
        <v>5.0099999999999999E-2</v>
      </c>
      <c r="U34" s="18">
        <f t="shared" si="14"/>
        <v>10.02</v>
      </c>
      <c r="V34" s="19">
        <v>130.1</v>
      </c>
      <c r="W34" s="18">
        <f t="shared" si="6"/>
        <v>1.9090909090909092</v>
      </c>
      <c r="X34" s="18">
        <f t="shared" si="7"/>
        <v>0.34689922480620156</v>
      </c>
      <c r="Y34" s="18">
        <f t="shared" si="1"/>
        <v>1.7142857142857142</v>
      </c>
      <c r="Z34" s="18">
        <f t="shared" si="2"/>
        <v>3.2727272727272729</v>
      </c>
      <c r="AA34" s="18">
        <f t="shared" si="8"/>
        <v>0.67039106145251393</v>
      </c>
      <c r="AB34" s="18">
        <f t="shared" si="9"/>
        <v>0.23255813953488372</v>
      </c>
      <c r="AC34" s="18">
        <f t="shared" si="3"/>
        <v>2.3173184357541898</v>
      </c>
      <c r="AD34" s="18">
        <f t="shared" si="4"/>
        <v>0.803875968992248</v>
      </c>
      <c r="AE34" s="18">
        <f t="shared" si="10"/>
        <v>124.44</v>
      </c>
      <c r="AF34" s="18">
        <f t="shared" si="11"/>
        <v>2.3173184357541898</v>
      </c>
      <c r="AG34" s="18">
        <f t="shared" si="12"/>
        <v>0.803875968992248</v>
      </c>
      <c r="AH34" s="18">
        <f t="shared" si="13"/>
        <v>0.59683453237410067</v>
      </c>
      <c r="AI34" s="18">
        <v>5</v>
      </c>
      <c r="AJ34" s="18">
        <v>8.5</v>
      </c>
      <c r="AK34" s="19">
        <v>8.1199999999999994E-2</v>
      </c>
      <c r="AL34" s="19">
        <v>9.6199999999999994E-2</v>
      </c>
      <c r="AM34" s="19">
        <v>7.3000000000000001E-3</v>
      </c>
      <c r="AN34" s="33">
        <v>80</v>
      </c>
      <c r="AO34" s="33">
        <v>45</v>
      </c>
      <c r="AP34" s="33">
        <f t="shared" si="15"/>
        <v>125</v>
      </c>
      <c r="AQ34" s="33">
        <f t="shared" si="16"/>
        <v>64</v>
      </c>
      <c r="AR34" s="33">
        <v>92.1</v>
      </c>
      <c r="AS34" s="32">
        <f t="shared" si="17"/>
        <v>1.1512499999999999</v>
      </c>
    </row>
    <row r="35" spans="1:45" s="19" customFormat="1" ht="12.75">
      <c r="A35" s="17">
        <v>2002</v>
      </c>
      <c r="B35" s="17" t="s">
        <v>66</v>
      </c>
      <c r="C35" s="18">
        <v>67</v>
      </c>
      <c r="D35" s="18" t="s">
        <v>7</v>
      </c>
      <c r="E35" s="18">
        <v>72</v>
      </c>
      <c r="F35" s="33">
        <v>18</v>
      </c>
      <c r="G35" s="18"/>
      <c r="H35" s="18">
        <v>1</v>
      </c>
      <c r="I35" s="18">
        <v>47</v>
      </c>
      <c r="J35" s="18"/>
      <c r="K35" s="18">
        <v>9.5</v>
      </c>
      <c r="L35" s="18">
        <v>5.6</v>
      </c>
      <c r="M35" s="18">
        <v>5</v>
      </c>
      <c r="N35" s="18">
        <v>14.6</v>
      </c>
      <c r="O35" s="18">
        <f t="shared" si="5"/>
        <v>2.92</v>
      </c>
      <c r="P35" s="18">
        <f t="shared" si="0"/>
        <v>215.84</v>
      </c>
      <c r="Q35" s="18">
        <v>146.5</v>
      </c>
      <c r="R35" s="18">
        <v>159.19999999999999</v>
      </c>
      <c r="S35" s="18"/>
      <c r="T35" s="18"/>
      <c r="U35" s="18">
        <v>7.8277777777777784</v>
      </c>
      <c r="V35" s="33">
        <v>140.9</v>
      </c>
      <c r="W35" s="18">
        <f t="shared" si="6"/>
        <v>4.9473684210526319</v>
      </c>
      <c r="X35" s="18">
        <f t="shared" si="7"/>
        <v>0.92022613065326642</v>
      </c>
      <c r="Y35" s="18">
        <f t="shared" si="1"/>
        <v>1.5319148936170213</v>
      </c>
      <c r="Z35" s="18">
        <f t="shared" si="2"/>
        <v>7.5789473684210522</v>
      </c>
      <c r="AA35" s="18">
        <f t="shared" si="8"/>
        <v>0.49146757679180886</v>
      </c>
      <c r="AB35" s="18">
        <f t="shared" si="9"/>
        <v>0.45226130653266333</v>
      </c>
      <c r="AC35" s="18">
        <f t="shared" si="3"/>
        <v>1.4733105802047781</v>
      </c>
      <c r="AD35" s="18">
        <f t="shared" si="4"/>
        <v>1.3557788944723619</v>
      </c>
      <c r="AE35" s="18">
        <f t="shared" si="10"/>
        <v>215.84</v>
      </c>
      <c r="AF35" s="18">
        <f t="shared" si="11"/>
        <v>1.4733105802047781</v>
      </c>
      <c r="AG35" s="18">
        <f t="shared" si="12"/>
        <v>1.3557788944723619</v>
      </c>
      <c r="AH35" s="18">
        <f t="shared" si="13"/>
        <v>0.70605168465816159</v>
      </c>
      <c r="AI35" s="18">
        <v>2.4</v>
      </c>
      <c r="AJ35" s="18"/>
      <c r="AN35" s="33">
        <v>50</v>
      </c>
      <c r="AO35" s="33">
        <v>40</v>
      </c>
      <c r="AP35" s="33">
        <f t="shared" si="15"/>
        <v>90</v>
      </c>
      <c r="AQ35" s="33">
        <f t="shared" si="16"/>
        <v>55.555555555555557</v>
      </c>
      <c r="AR35" s="33">
        <v>53.8</v>
      </c>
      <c r="AS35" s="32">
        <f t="shared" si="17"/>
        <v>1.0759999999999998</v>
      </c>
    </row>
    <row r="36" spans="1:45" s="19" customFormat="1" ht="12.75">
      <c r="A36" s="17">
        <v>2002</v>
      </c>
      <c r="B36" s="17" t="s">
        <v>66</v>
      </c>
      <c r="C36" s="18">
        <v>69</v>
      </c>
      <c r="D36" s="18" t="s">
        <v>7</v>
      </c>
      <c r="E36" s="18">
        <v>120</v>
      </c>
      <c r="F36" s="33">
        <v>30</v>
      </c>
      <c r="G36" s="18"/>
      <c r="H36" s="18">
        <v>1</v>
      </c>
      <c r="I36" s="18">
        <v>19</v>
      </c>
      <c r="J36" s="18"/>
      <c r="K36" s="18">
        <v>10.5</v>
      </c>
      <c r="L36" s="18">
        <v>35.299999999999997</v>
      </c>
      <c r="M36" s="18">
        <v>5</v>
      </c>
      <c r="N36" s="18">
        <v>12.3</v>
      </c>
      <c r="O36" s="18">
        <f t="shared" si="5"/>
        <v>2.46</v>
      </c>
      <c r="P36" s="18">
        <f t="shared" si="0"/>
        <v>330.5</v>
      </c>
      <c r="Q36" s="18">
        <v>85.9</v>
      </c>
      <c r="R36" s="18">
        <v>122</v>
      </c>
      <c r="S36" s="18">
        <v>5</v>
      </c>
      <c r="T36" s="19">
        <v>5.8500000000000003E-2</v>
      </c>
      <c r="U36" s="18">
        <f t="shared" si="14"/>
        <v>11.700000000000001</v>
      </c>
      <c r="V36" s="19">
        <v>112.2</v>
      </c>
      <c r="W36" s="18">
        <f t="shared" si="6"/>
        <v>1.8095238095238095</v>
      </c>
      <c r="X36" s="18">
        <f t="shared" si="7"/>
        <v>0.70409836065573772</v>
      </c>
      <c r="Y36" s="18">
        <f t="shared" si="1"/>
        <v>6.3157894736842106</v>
      </c>
      <c r="Z36" s="18">
        <f t="shared" si="2"/>
        <v>11.428571428571429</v>
      </c>
      <c r="AA36" s="18">
        <f t="shared" si="8"/>
        <v>1.3969732246798603</v>
      </c>
      <c r="AB36" s="18">
        <f t="shared" si="9"/>
        <v>0.98360655737704916</v>
      </c>
      <c r="AC36" s="18">
        <f t="shared" si="3"/>
        <v>3.847497089639115</v>
      </c>
      <c r="AD36" s="18">
        <f t="shared" si="4"/>
        <v>2.709016393442623</v>
      </c>
      <c r="AE36" s="18">
        <f t="shared" si="10"/>
        <v>330.5</v>
      </c>
      <c r="AF36" s="18">
        <f t="shared" si="11"/>
        <v>3.847497089639115</v>
      </c>
      <c r="AG36" s="18">
        <f t="shared" si="12"/>
        <v>2.709016393442623</v>
      </c>
      <c r="AH36" s="18">
        <f t="shared" si="13"/>
        <v>1.5897065897065896</v>
      </c>
      <c r="AI36" s="18">
        <v>9.6999999999999993</v>
      </c>
      <c r="AJ36" s="18">
        <v>5</v>
      </c>
      <c r="AK36" s="19">
        <v>3.7499999999999999E-2</v>
      </c>
      <c r="AL36" s="19">
        <v>3.49E-2</v>
      </c>
      <c r="AM36" s="19">
        <v>7.7999999999999996E-3</v>
      </c>
      <c r="AN36" s="33">
        <v>94</v>
      </c>
      <c r="AO36" s="33">
        <v>56</v>
      </c>
      <c r="AP36" s="33">
        <f t="shared" si="15"/>
        <v>150</v>
      </c>
      <c r="AQ36" s="33">
        <f t="shared" si="16"/>
        <v>62.666666666666671</v>
      </c>
      <c r="AR36" s="33">
        <v>123.9</v>
      </c>
      <c r="AS36" s="32">
        <f t="shared" si="17"/>
        <v>1.3180851063829788</v>
      </c>
    </row>
    <row r="37" spans="1:45" s="19" customFormat="1" ht="12.75">
      <c r="A37" s="17">
        <v>2002</v>
      </c>
      <c r="B37" s="17" t="s">
        <v>66</v>
      </c>
      <c r="C37" s="18">
        <v>71</v>
      </c>
      <c r="D37" s="18" t="s">
        <v>7</v>
      </c>
      <c r="E37" s="18">
        <v>109</v>
      </c>
      <c r="F37" s="33">
        <v>30</v>
      </c>
      <c r="G37" s="18"/>
      <c r="H37" s="18">
        <v>0</v>
      </c>
      <c r="I37" s="18">
        <v>6</v>
      </c>
      <c r="J37" s="18"/>
      <c r="K37" s="18">
        <v>7.5</v>
      </c>
      <c r="L37" s="18">
        <v>18</v>
      </c>
      <c r="M37" s="18">
        <v>5</v>
      </c>
      <c r="N37" s="18">
        <v>12.5</v>
      </c>
      <c r="O37" s="18">
        <f t="shared" si="5"/>
        <v>2.5</v>
      </c>
      <c r="P37" s="18">
        <f t="shared" si="0"/>
        <v>290.5</v>
      </c>
      <c r="Q37" s="18">
        <v>32.5</v>
      </c>
      <c r="R37" s="18">
        <v>92.3</v>
      </c>
      <c r="S37" s="18"/>
      <c r="T37" s="18"/>
      <c r="U37" s="18">
        <v>8.7666666666666675</v>
      </c>
      <c r="V37" s="33">
        <v>263</v>
      </c>
      <c r="W37" s="18">
        <f t="shared" si="6"/>
        <v>0.8</v>
      </c>
      <c r="X37" s="18">
        <f t="shared" si="7"/>
        <v>0.35211267605633806</v>
      </c>
      <c r="Y37" s="18">
        <f t="shared" si="1"/>
        <v>18.166666666666668</v>
      </c>
      <c r="Z37" s="18">
        <f t="shared" si="2"/>
        <v>14.533333333333333</v>
      </c>
      <c r="AA37" s="18">
        <f t="shared" si="8"/>
        <v>3.3538461538461539</v>
      </c>
      <c r="AB37" s="18">
        <f t="shared" si="9"/>
        <v>1.180931744312026</v>
      </c>
      <c r="AC37" s="18">
        <f t="shared" si="3"/>
        <v>8.9384615384615387</v>
      </c>
      <c r="AD37" s="18">
        <f t="shared" si="4"/>
        <v>3.1473456121343446</v>
      </c>
      <c r="AE37" s="18">
        <f t="shared" si="10"/>
        <v>290.5</v>
      </c>
      <c r="AF37" s="18">
        <f t="shared" si="11"/>
        <v>8.9384615384615387</v>
      </c>
      <c r="AG37" s="18">
        <f t="shared" si="12"/>
        <v>3.1473456121343446</v>
      </c>
      <c r="AH37" s="18">
        <f t="shared" si="13"/>
        <v>2.327724358974359</v>
      </c>
      <c r="AI37" s="18">
        <v>3</v>
      </c>
      <c r="AJ37" s="18"/>
      <c r="AN37" s="33">
        <v>77</v>
      </c>
      <c r="AO37" s="33">
        <v>73</v>
      </c>
      <c r="AP37" s="33">
        <f t="shared" si="15"/>
        <v>150</v>
      </c>
      <c r="AQ37" s="33">
        <f t="shared" si="16"/>
        <v>51.333333333333329</v>
      </c>
      <c r="AR37" s="33">
        <v>112.8</v>
      </c>
      <c r="AS37" s="32">
        <f t="shared" si="17"/>
        <v>1.464935064935065</v>
      </c>
    </row>
    <row r="38" spans="1:45" s="19" customFormat="1" ht="12.75">
      <c r="A38" s="17">
        <v>2002</v>
      </c>
      <c r="B38" s="17" t="s">
        <v>66</v>
      </c>
      <c r="C38" s="18">
        <v>73</v>
      </c>
      <c r="D38" s="18" t="s">
        <v>7</v>
      </c>
      <c r="E38" s="18">
        <v>60</v>
      </c>
      <c r="F38" s="33">
        <v>30</v>
      </c>
      <c r="G38" s="18"/>
      <c r="H38" s="18">
        <v>1</v>
      </c>
      <c r="I38" s="18">
        <v>9</v>
      </c>
      <c r="J38" s="18"/>
      <c r="K38" s="18">
        <v>11</v>
      </c>
      <c r="L38" s="18">
        <v>13</v>
      </c>
      <c r="M38" s="18">
        <v>5</v>
      </c>
      <c r="N38" s="18">
        <v>12.6</v>
      </c>
      <c r="O38" s="18">
        <f t="shared" si="5"/>
        <v>2.52</v>
      </c>
      <c r="P38" s="18">
        <f t="shared" si="0"/>
        <v>164.2</v>
      </c>
      <c r="Q38" s="18">
        <v>45.2</v>
      </c>
      <c r="R38" s="18">
        <v>136.30000000000001</v>
      </c>
      <c r="S38" s="18">
        <v>5</v>
      </c>
      <c r="T38" s="19">
        <v>5.9400000000000001E-2</v>
      </c>
      <c r="U38" s="18">
        <f t="shared" si="14"/>
        <v>11.88</v>
      </c>
      <c r="V38" s="19">
        <v>198.3</v>
      </c>
      <c r="W38" s="18">
        <f t="shared" si="6"/>
        <v>0.81818181818181823</v>
      </c>
      <c r="X38" s="18">
        <f t="shared" si="7"/>
        <v>0.33162142333088773</v>
      </c>
      <c r="Y38" s="18">
        <f t="shared" si="1"/>
        <v>6.666666666666667</v>
      </c>
      <c r="Z38" s="18">
        <f t="shared" si="2"/>
        <v>5.4545454545454541</v>
      </c>
      <c r="AA38" s="18">
        <f t="shared" si="8"/>
        <v>1.3274336283185839</v>
      </c>
      <c r="AB38" s="18">
        <f t="shared" si="9"/>
        <v>0.44020542920029343</v>
      </c>
      <c r="AC38" s="18">
        <f t="shared" si="3"/>
        <v>3.6327433628318579</v>
      </c>
      <c r="AD38" s="18">
        <f t="shared" si="4"/>
        <v>1.2046955245781363</v>
      </c>
      <c r="AE38" s="18">
        <f t="shared" si="10"/>
        <v>164.2</v>
      </c>
      <c r="AF38" s="18">
        <f t="shared" si="11"/>
        <v>3.6327433628318579</v>
      </c>
      <c r="AG38" s="18">
        <f t="shared" si="12"/>
        <v>1.2046955245781363</v>
      </c>
      <c r="AH38" s="18">
        <f t="shared" si="13"/>
        <v>0.90468319559228649</v>
      </c>
      <c r="AI38" s="18">
        <v>7.4</v>
      </c>
      <c r="AJ38" s="18">
        <v>5</v>
      </c>
      <c r="AK38" s="19">
        <v>5.1700000000000003E-2</v>
      </c>
      <c r="AL38" s="19">
        <v>2.1399999999999999E-2</v>
      </c>
      <c r="AM38" s="19">
        <v>6.7999999999999996E-3</v>
      </c>
      <c r="AN38" s="33">
        <v>70</v>
      </c>
      <c r="AO38" s="33">
        <v>80</v>
      </c>
      <c r="AP38" s="33">
        <f t="shared" si="15"/>
        <v>150</v>
      </c>
      <c r="AQ38" s="33">
        <f t="shared" si="16"/>
        <v>46.666666666666664</v>
      </c>
      <c r="AR38" s="33">
        <v>87.2</v>
      </c>
      <c r="AS38" s="32">
        <f t="shared" si="17"/>
        <v>1.2457142857142858</v>
      </c>
    </row>
    <row r="39" spans="1:45" s="19" customFormat="1" ht="12.75">
      <c r="A39" s="17">
        <v>2002</v>
      </c>
      <c r="B39" s="17" t="s">
        <v>66</v>
      </c>
      <c r="C39" s="18">
        <v>75</v>
      </c>
      <c r="D39" s="18" t="s">
        <v>7</v>
      </c>
      <c r="E39" s="18">
        <v>102</v>
      </c>
      <c r="F39" s="32"/>
      <c r="G39" s="18"/>
      <c r="H39" s="18">
        <v>1</v>
      </c>
      <c r="I39" s="18">
        <v>18</v>
      </c>
      <c r="J39" s="18"/>
      <c r="K39" s="18">
        <v>16</v>
      </c>
      <c r="L39" s="18">
        <v>45</v>
      </c>
      <c r="M39" s="18">
        <v>5</v>
      </c>
      <c r="N39" s="18">
        <v>12.6</v>
      </c>
      <c r="O39" s="18">
        <f t="shared" si="5"/>
        <v>2.52</v>
      </c>
      <c r="P39" s="18">
        <f t="shared" si="0"/>
        <v>302.04000000000002</v>
      </c>
      <c r="Q39" s="18">
        <v>31.5</v>
      </c>
      <c r="R39" s="18">
        <v>250.1</v>
      </c>
      <c r="S39" s="18">
        <v>4</v>
      </c>
      <c r="T39" s="19">
        <v>3.39E-2</v>
      </c>
      <c r="U39" s="18">
        <f t="shared" si="14"/>
        <v>8.4749999999999996</v>
      </c>
      <c r="V39" s="19">
        <v>218.9</v>
      </c>
      <c r="W39" s="18">
        <f t="shared" si="6"/>
        <v>1.125</v>
      </c>
      <c r="X39" s="18">
        <f t="shared" si="7"/>
        <v>0.12594962015193922</v>
      </c>
      <c r="Y39" s="18">
        <f t="shared" si="1"/>
        <v>5.666666666666667</v>
      </c>
      <c r="Z39" s="18">
        <f t="shared" si="2"/>
        <v>6.375</v>
      </c>
      <c r="AA39" s="18">
        <f t="shared" si="8"/>
        <v>3.2380952380952381</v>
      </c>
      <c r="AB39" s="18">
        <f t="shared" si="9"/>
        <v>0.40783686525389845</v>
      </c>
      <c r="AC39" s="18">
        <f t="shared" si="3"/>
        <v>9.588571428571429</v>
      </c>
      <c r="AD39" s="18">
        <f t="shared" si="4"/>
        <v>1.2076769292283087</v>
      </c>
      <c r="AE39" s="18">
        <f t="shared" si="10"/>
        <v>302.04000000000002</v>
      </c>
      <c r="AF39" s="18">
        <f t="shared" si="11"/>
        <v>9.588571428571429</v>
      </c>
      <c r="AG39" s="18">
        <f t="shared" si="12"/>
        <v>1.2076769292283087</v>
      </c>
      <c r="AH39" s="18">
        <f t="shared" si="13"/>
        <v>1.0725852272727272</v>
      </c>
      <c r="AI39" s="18">
        <v>11</v>
      </c>
      <c r="AJ39" s="18">
        <v>22.5</v>
      </c>
      <c r="AK39" s="19">
        <v>0.19170000000000001</v>
      </c>
      <c r="AL39" s="19">
        <v>7.4099999999999999E-2</v>
      </c>
      <c r="AM39" s="19">
        <v>4.53E-2</v>
      </c>
      <c r="AN39" s="32"/>
      <c r="AO39" s="32"/>
      <c r="AP39" s="32"/>
      <c r="AQ39" s="32"/>
      <c r="AR39" s="32"/>
      <c r="AS39" s="32"/>
    </row>
    <row r="40" spans="1:45" s="19" customFormat="1" ht="12.75">
      <c r="A40" s="17">
        <v>2002</v>
      </c>
      <c r="B40" s="17" t="s">
        <v>66</v>
      </c>
      <c r="C40" s="18">
        <v>77</v>
      </c>
      <c r="D40" s="18" t="s">
        <v>7</v>
      </c>
      <c r="E40" s="18">
        <v>98</v>
      </c>
      <c r="F40" s="33">
        <v>30</v>
      </c>
      <c r="G40" s="18"/>
      <c r="H40" s="18">
        <v>1</v>
      </c>
      <c r="I40" s="18">
        <v>20</v>
      </c>
      <c r="J40" s="18"/>
      <c r="K40" s="18">
        <v>13.5</v>
      </c>
      <c r="L40" s="18">
        <v>18.5</v>
      </c>
      <c r="M40" s="18">
        <v>5</v>
      </c>
      <c r="N40" s="18">
        <v>14.1</v>
      </c>
      <c r="O40" s="18">
        <f t="shared" si="5"/>
        <v>2.82</v>
      </c>
      <c r="P40" s="18">
        <f t="shared" si="0"/>
        <v>294.85999999999996</v>
      </c>
      <c r="Q40" s="18">
        <v>121.3</v>
      </c>
      <c r="R40" s="18">
        <v>156.69999999999999</v>
      </c>
      <c r="S40" s="18">
        <v>5</v>
      </c>
      <c r="T40" s="19">
        <v>4.41E-2</v>
      </c>
      <c r="U40" s="18">
        <f t="shared" si="14"/>
        <v>8.82</v>
      </c>
      <c r="V40" s="19">
        <v>247.3</v>
      </c>
      <c r="W40" s="18">
        <f t="shared" si="6"/>
        <v>1.4814814814814814</v>
      </c>
      <c r="X40" s="18">
        <f t="shared" si="7"/>
        <v>0.77409061901723042</v>
      </c>
      <c r="Y40" s="18">
        <f t="shared" si="1"/>
        <v>4.9000000000000004</v>
      </c>
      <c r="Z40" s="18">
        <f t="shared" si="2"/>
        <v>7.2592592592592595</v>
      </c>
      <c r="AA40" s="18">
        <f t="shared" si="8"/>
        <v>0.80791426215993412</v>
      </c>
      <c r="AB40" s="18">
        <f t="shared" si="9"/>
        <v>0.62539885130823236</v>
      </c>
      <c r="AC40" s="18">
        <f t="shared" si="3"/>
        <v>2.4308326463314094</v>
      </c>
      <c r="AD40" s="18">
        <f t="shared" si="4"/>
        <v>1.8816847479259731</v>
      </c>
      <c r="AE40" s="18">
        <f t="shared" si="10"/>
        <v>294.85999999999996</v>
      </c>
      <c r="AF40" s="18">
        <f t="shared" si="11"/>
        <v>2.4308326463314094</v>
      </c>
      <c r="AG40" s="18">
        <f t="shared" si="12"/>
        <v>1.8816847479259731</v>
      </c>
      <c r="AH40" s="18">
        <f t="shared" si="13"/>
        <v>1.0606474820143883</v>
      </c>
      <c r="AI40" s="18">
        <v>8.8000000000000007</v>
      </c>
      <c r="AJ40" s="18">
        <v>14.5</v>
      </c>
      <c r="AK40" s="19">
        <v>0.17810000000000001</v>
      </c>
      <c r="AL40" s="19">
        <v>0.33410000000000001</v>
      </c>
      <c r="AM40" s="19">
        <v>5.79E-2</v>
      </c>
      <c r="AN40" s="33">
        <v>49</v>
      </c>
      <c r="AO40" s="33">
        <v>101</v>
      </c>
      <c r="AP40" s="33">
        <f>AO40+AN40</f>
        <v>150</v>
      </c>
      <c r="AQ40" s="33">
        <f>(AN40/AP40)*100</f>
        <v>32.666666666666664</v>
      </c>
      <c r="AR40" s="33">
        <v>55.2</v>
      </c>
      <c r="AS40" s="32">
        <f>AR40/AN40</f>
        <v>1.1265306122448979</v>
      </c>
    </row>
    <row r="41" spans="1:45" s="19" customFormat="1" ht="12.75">
      <c r="A41" s="17">
        <v>2002</v>
      </c>
      <c r="B41" s="17" t="s">
        <v>66</v>
      </c>
      <c r="C41" s="18">
        <v>79</v>
      </c>
      <c r="D41" s="18" t="s">
        <v>7</v>
      </c>
      <c r="E41" s="18">
        <v>60</v>
      </c>
      <c r="F41" s="33">
        <v>20</v>
      </c>
      <c r="G41" s="18"/>
      <c r="H41" s="18">
        <v>1</v>
      </c>
      <c r="I41" s="18">
        <v>12</v>
      </c>
      <c r="J41" s="18"/>
      <c r="K41" s="18">
        <v>14</v>
      </c>
      <c r="L41" s="18">
        <v>15.1</v>
      </c>
      <c r="M41" s="18">
        <v>5</v>
      </c>
      <c r="N41" s="18">
        <v>11.5</v>
      </c>
      <c r="O41" s="18">
        <f t="shared" si="5"/>
        <v>2.2999999999999998</v>
      </c>
      <c r="P41" s="18">
        <f t="shared" si="0"/>
        <v>153.1</v>
      </c>
      <c r="Q41" s="18">
        <v>123.2</v>
      </c>
      <c r="R41" s="18">
        <v>183.9</v>
      </c>
      <c r="S41" s="18">
        <v>5</v>
      </c>
      <c r="T41" s="19">
        <v>4.6800000000000001E-2</v>
      </c>
      <c r="U41" s="18">
        <f t="shared" si="14"/>
        <v>9.36</v>
      </c>
      <c r="V41" s="19">
        <v>144.1</v>
      </c>
      <c r="W41" s="18">
        <f t="shared" si="6"/>
        <v>0.8571428571428571</v>
      </c>
      <c r="X41" s="18">
        <f t="shared" si="7"/>
        <v>0.66992930940728657</v>
      </c>
      <c r="Y41" s="18">
        <f t="shared" si="1"/>
        <v>5</v>
      </c>
      <c r="Z41" s="18">
        <f t="shared" si="2"/>
        <v>4.2857142857142856</v>
      </c>
      <c r="AA41" s="18">
        <f t="shared" si="8"/>
        <v>0.48701298701298701</v>
      </c>
      <c r="AB41" s="18">
        <f t="shared" si="9"/>
        <v>0.32626427406199021</v>
      </c>
      <c r="AC41" s="18">
        <f t="shared" si="3"/>
        <v>1.242694805194805</v>
      </c>
      <c r="AD41" s="18">
        <f t="shared" si="4"/>
        <v>0.83251767264817833</v>
      </c>
      <c r="AE41" s="18">
        <f t="shared" si="10"/>
        <v>153.1</v>
      </c>
      <c r="AF41" s="18">
        <f t="shared" si="11"/>
        <v>1.242694805194805</v>
      </c>
      <c r="AG41" s="18">
        <f t="shared" si="12"/>
        <v>0.83251767264817833</v>
      </c>
      <c r="AH41" s="18">
        <f t="shared" si="13"/>
        <v>0.49853467925757078</v>
      </c>
      <c r="AI41" s="18">
        <v>8.1</v>
      </c>
      <c r="AJ41" s="18">
        <v>10</v>
      </c>
      <c r="AK41" s="19">
        <v>9.7199999999999995E-2</v>
      </c>
      <c r="AL41" s="19">
        <v>5.79E-2</v>
      </c>
      <c r="AM41" s="19">
        <v>1.1299999999999999E-2</v>
      </c>
      <c r="AN41" s="33">
        <v>61</v>
      </c>
      <c r="AO41" s="33">
        <v>39</v>
      </c>
      <c r="AP41" s="33">
        <f>AO41+AN41</f>
        <v>100</v>
      </c>
      <c r="AQ41" s="33">
        <f>(AN41/AP41)*100</f>
        <v>61</v>
      </c>
      <c r="AR41" s="33">
        <v>53.2</v>
      </c>
      <c r="AS41" s="32">
        <f>AR41/AN41</f>
        <v>0.87213114754098364</v>
      </c>
    </row>
    <row r="42" spans="1:45" s="19" customFormat="1" ht="12.75">
      <c r="A42" s="17">
        <v>2002</v>
      </c>
      <c r="B42" s="17" t="s">
        <v>66</v>
      </c>
      <c r="C42" s="18">
        <v>81</v>
      </c>
      <c r="D42" s="18" t="s">
        <v>7</v>
      </c>
      <c r="E42" s="18">
        <v>69</v>
      </c>
      <c r="F42" s="33">
        <v>20</v>
      </c>
      <c r="G42" s="18"/>
      <c r="H42" s="18">
        <v>1</v>
      </c>
      <c r="I42" s="18">
        <v>20</v>
      </c>
      <c r="J42" s="18"/>
      <c r="K42" s="18">
        <v>13.5</v>
      </c>
      <c r="L42" s="18">
        <v>15.1</v>
      </c>
      <c r="M42" s="18">
        <v>5</v>
      </c>
      <c r="N42" s="18">
        <v>13.6</v>
      </c>
      <c r="O42" s="18">
        <f t="shared" si="5"/>
        <v>2.7199999999999998</v>
      </c>
      <c r="P42" s="18">
        <f t="shared" si="0"/>
        <v>202.77999999999997</v>
      </c>
      <c r="Q42" s="18">
        <v>86.7</v>
      </c>
      <c r="R42" s="18">
        <v>222.4</v>
      </c>
      <c r="S42" s="18">
        <v>4</v>
      </c>
      <c r="T42" s="19">
        <v>3.9199999999999999E-2</v>
      </c>
      <c r="U42" s="18">
        <f t="shared" si="14"/>
        <v>9.7999999999999989</v>
      </c>
      <c r="V42" s="19">
        <v>105.3</v>
      </c>
      <c r="W42" s="18">
        <f t="shared" si="6"/>
        <v>1.4814814814814814</v>
      </c>
      <c r="X42" s="18">
        <f t="shared" si="7"/>
        <v>0.3898381294964029</v>
      </c>
      <c r="Y42" s="18">
        <f t="shared" si="1"/>
        <v>3.45</v>
      </c>
      <c r="Z42" s="18">
        <f t="shared" si="2"/>
        <v>5.1111111111111107</v>
      </c>
      <c r="AA42" s="18">
        <f t="shared" si="8"/>
        <v>0.79584775086505188</v>
      </c>
      <c r="AB42" s="18">
        <f t="shared" si="9"/>
        <v>0.31025179856115109</v>
      </c>
      <c r="AC42" s="18">
        <f t="shared" si="3"/>
        <v>2.3388696655132639</v>
      </c>
      <c r="AD42" s="18">
        <f t="shared" si="4"/>
        <v>0.91178057553956815</v>
      </c>
      <c r="AE42" s="18">
        <f>P42</f>
        <v>202.77999999999997</v>
      </c>
      <c r="AF42" s="18">
        <f t="shared" si="11"/>
        <v>2.3388696655132639</v>
      </c>
      <c r="AG42" s="18">
        <f t="shared" si="12"/>
        <v>0.91178057553956815</v>
      </c>
      <c r="AH42" s="18">
        <f t="shared" si="13"/>
        <v>0.65603364606923309</v>
      </c>
      <c r="AI42" s="18">
        <v>3</v>
      </c>
      <c r="AJ42" s="18">
        <v>9</v>
      </c>
      <c r="AK42" s="19">
        <v>0.12920000000000001</v>
      </c>
      <c r="AL42" s="19">
        <v>4.6899999999999997E-2</v>
      </c>
      <c r="AM42" s="19">
        <v>1.41E-2</v>
      </c>
      <c r="AN42" s="33">
        <v>50</v>
      </c>
      <c r="AO42" s="33">
        <v>50</v>
      </c>
      <c r="AP42" s="33">
        <f>AO42+AN42</f>
        <v>100</v>
      </c>
      <c r="AQ42" s="33">
        <f>(AN42/AP42)*100</f>
        <v>50</v>
      </c>
      <c r="AR42" s="33">
        <v>61.9</v>
      </c>
      <c r="AS42" s="32">
        <f>AR42/AN42</f>
        <v>1.238</v>
      </c>
    </row>
    <row r="43" spans="1:45" s="19" customFormat="1" ht="12.75">
      <c r="A43" s="17">
        <v>2002</v>
      </c>
      <c r="B43" s="17" t="s">
        <v>66</v>
      </c>
      <c r="C43" s="18">
        <v>83</v>
      </c>
      <c r="D43" s="18" t="s">
        <v>7</v>
      </c>
      <c r="E43" s="18">
        <v>38</v>
      </c>
      <c r="F43" s="33">
        <v>16</v>
      </c>
      <c r="G43" s="18"/>
      <c r="H43" s="18">
        <v>1</v>
      </c>
      <c r="I43" s="18">
        <v>33</v>
      </c>
      <c r="J43" s="18"/>
      <c r="K43" s="18">
        <v>13</v>
      </c>
      <c r="L43" s="18">
        <v>11.9</v>
      </c>
      <c r="M43" s="18">
        <v>5</v>
      </c>
      <c r="N43" s="18">
        <v>14.9</v>
      </c>
      <c r="O43" s="18">
        <f t="shared" si="5"/>
        <v>2.98</v>
      </c>
      <c r="P43" s="18">
        <f t="shared" si="0"/>
        <v>125.14</v>
      </c>
      <c r="Q43" s="18">
        <v>151</v>
      </c>
      <c r="R43" s="18">
        <v>131.19999999999999</v>
      </c>
      <c r="S43" s="18">
        <v>5</v>
      </c>
      <c r="T43" s="19">
        <v>3.7199999999999997E-2</v>
      </c>
      <c r="U43" s="18">
        <f t="shared" si="14"/>
        <v>7.4399999999999995</v>
      </c>
      <c r="V43" s="19">
        <v>138.9</v>
      </c>
      <c r="W43" s="18">
        <f t="shared" si="6"/>
        <v>2.5384615384615383</v>
      </c>
      <c r="X43" s="18">
        <f t="shared" si="7"/>
        <v>1.1509146341463417</v>
      </c>
      <c r="Y43" s="18">
        <f t="shared" si="1"/>
        <v>1.1515151515151516</v>
      </c>
      <c r="Z43" s="18">
        <f t="shared" si="2"/>
        <v>2.9230769230769229</v>
      </c>
      <c r="AA43" s="18">
        <f t="shared" si="8"/>
        <v>0.25165562913907286</v>
      </c>
      <c r="AB43" s="18">
        <f t="shared" si="9"/>
        <v>0.28963414634146345</v>
      </c>
      <c r="AC43" s="18">
        <f t="shared" si="3"/>
        <v>0.82874172185430461</v>
      </c>
      <c r="AD43" s="18">
        <f t="shared" si="4"/>
        <v>0.95381097560975614</v>
      </c>
      <c r="AE43" s="18">
        <f t="shared" si="10"/>
        <v>125.14</v>
      </c>
      <c r="AF43" s="18">
        <f t="shared" si="11"/>
        <v>0.82874172185430461</v>
      </c>
      <c r="AG43" s="18">
        <f t="shared" si="12"/>
        <v>0.95381097560975614</v>
      </c>
      <c r="AH43" s="18">
        <f t="shared" si="13"/>
        <v>0.44344436569808648</v>
      </c>
      <c r="AI43" s="18">
        <v>2.4</v>
      </c>
      <c r="AJ43" s="18">
        <v>19</v>
      </c>
      <c r="AK43" s="19">
        <v>0.2586</v>
      </c>
      <c r="AL43" s="19">
        <v>0.20630000000000001</v>
      </c>
      <c r="AM43" s="19">
        <v>4.5999999999999999E-3</v>
      </c>
      <c r="AN43" s="33">
        <v>36</v>
      </c>
      <c r="AO43" s="33">
        <v>39</v>
      </c>
      <c r="AP43" s="33">
        <f>AO43+AN43</f>
        <v>75</v>
      </c>
      <c r="AQ43" s="33">
        <f>(AN43/AP43)*100</f>
        <v>48</v>
      </c>
      <c r="AR43" s="33">
        <v>43.1</v>
      </c>
      <c r="AS43" s="32">
        <f>AR43/AN43</f>
        <v>1.1972222222222222</v>
      </c>
    </row>
    <row r="44" spans="1:45" s="19" customFormat="1" ht="12.75">
      <c r="A44" s="17">
        <v>2002</v>
      </c>
      <c r="B44" s="17" t="s">
        <v>66</v>
      </c>
      <c r="C44" s="18">
        <v>85</v>
      </c>
      <c r="D44" s="18" t="s">
        <v>7</v>
      </c>
      <c r="E44" s="18">
        <v>49</v>
      </c>
      <c r="F44" s="32"/>
      <c r="G44" s="18"/>
      <c r="H44" s="18">
        <v>0</v>
      </c>
      <c r="I44" s="18">
        <v>34</v>
      </c>
      <c r="J44" s="18"/>
      <c r="K44" s="18">
        <v>15</v>
      </c>
      <c r="L44" s="18">
        <v>7.1</v>
      </c>
      <c r="M44" s="18">
        <v>5</v>
      </c>
      <c r="N44" s="18">
        <v>10.4</v>
      </c>
      <c r="O44" s="18">
        <f t="shared" si="5"/>
        <v>2.08</v>
      </c>
      <c r="P44" s="18">
        <f t="shared" si="0"/>
        <v>109.02</v>
      </c>
      <c r="Q44" s="18">
        <v>173</v>
      </c>
      <c r="R44" s="18">
        <v>224.2</v>
      </c>
      <c r="S44" s="18"/>
      <c r="T44" s="18"/>
      <c r="U44" s="18"/>
      <c r="V44" s="18"/>
      <c r="W44" s="18">
        <f t="shared" si="6"/>
        <v>2.2666666666666666</v>
      </c>
      <c r="X44" s="18">
        <f t="shared" si="7"/>
        <v>0.77163247100802856</v>
      </c>
      <c r="Y44" s="18">
        <f t="shared" si="1"/>
        <v>1.4411764705882353</v>
      </c>
      <c r="Z44" s="18">
        <f t="shared" si="2"/>
        <v>3.2666666666666666</v>
      </c>
      <c r="AA44" s="18">
        <f t="shared" si="8"/>
        <v>0.2832369942196532</v>
      </c>
      <c r="AB44" s="18">
        <f t="shared" si="9"/>
        <v>0.21855486173059768</v>
      </c>
      <c r="AC44" s="18">
        <f t="shared" si="3"/>
        <v>0.63017341040462427</v>
      </c>
      <c r="AD44" s="18">
        <f t="shared" si="4"/>
        <v>0.48626226583407672</v>
      </c>
      <c r="AE44" s="18">
        <f t="shared" si="10"/>
        <v>109.02</v>
      </c>
      <c r="AF44" s="18">
        <f t="shared" si="11"/>
        <v>0.63017341040462427</v>
      </c>
      <c r="AG44" s="18">
        <f t="shared" si="12"/>
        <v>0.48626226583407672</v>
      </c>
      <c r="AH44" s="18">
        <f t="shared" si="13"/>
        <v>0.27447129909365559</v>
      </c>
      <c r="AI44" s="18">
        <v>5</v>
      </c>
      <c r="AJ44" s="18"/>
      <c r="AK44" s="18"/>
      <c r="AL44" s="18"/>
      <c r="AM44" s="18"/>
      <c r="AN44" s="32"/>
      <c r="AO44" s="32"/>
      <c r="AP44" s="32"/>
      <c r="AQ44" s="32"/>
      <c r="AR44" s="32"/>
      <c r="AS44" s="32"/>
    </row>
    <row r="45" spans="1:45" s="19" customFormat="1" ht="12.75">
      <c r="A45" s="17">
        <v>2002</v>
      </c>
      <c r="B45" s="17" t="s">
        <v>66</v>
      </c>
      <c r="C45" s="18">
        <v>87</v>
      </c>
      <c r="D45" s="18" t="s">
        <v>7</v>
      </c>
      <c r="E45" s="18">
        <v>73</v>
      </c>
      <c r="F45" s="33">
        <v>20</v>
      </c>
      <c r="G45" s="18"/>
      <c r="H45" s="18">
        <v>1</v>
      </c>
      <c r="I45" s="18">
        <v>26</v>
      </c>
      <c r="J45" s="18"/>
      <c r="K45" s="18">
        <v>13</v>
      </c>
      <c r="L45" s="18">
        <v>18</v>
      </c>
      <c r="M45" s="18">
        <v>5</v>
      </c>
      <c r="N45" s="18">
        <v>11.8</v>
      </c>
      <c r="O45" s="18">
        <f t="shared" si="5"/>
        <v>2.3600000000000003</v>
      </c>
      <c r="P45" s="18">
        <f t="shared" si="0"/>
        <v>190.28000000000003</v>
      </c>
      <c r="Q45" s="18">
        <v>73.599999999999994</v>
      </c>
      <c r="R45" s="18">
        <v>155.5</v>
      </c>
      <c r="S45" s="18">
        <v>5</v>
      </c>
      <c r="T45" s="19">
        <v>4.2799999999999998E-2</v>
      </c>
      <c r="U45" s="18">
        <f t="shared" si="14"/>
        <v>8.56</v>
      </c>
      <c r="V45" s="19">
        <v>125.4</v>
      </c>
      <c r="W45" s="18">
        <f t="shared" si="6"/>
        <v>2</v>
      </c>
      <c r="X45" s="18">
        <f t="shared" si="7"/>
        <v>0.47331189710610927</v>
      </c>
      <c r="Y45" s="18">
        <f t="shared" si="1"/>
        <v>2.8076923076923075</v>
      </c>
      <c r="Z45" s="18">
        <f t="shared" si="2"/>
        <v>5.615384615384615</v>
      </c>
      <c r="AA45" s="18">
        <f t="shared" si="8"/>
        <v>0.99184782608695665</v>
      </c>
      <c r="AB45" s="18">
        <f t="shared" si="9"/>
        <v>0.46945337620578781</v>
      </c>
      <c r="AC45" s="18">
        <f t="shared" si="3"/>
        <v>2.5853260869565222</v>
      </c>
      <c r="AD45" s="18">
        <f t="shared" si="4"/>
        <v>1.2236655948553057</v>
      </c>
      <c r="AE45" s="18">
        <f t="shared" si="10"/>
        <v>190.28000000000003</v>
      </c>
      <c r="AF45" s="18">
        <f t="shared" si="11"/>
        <v>2.5853260869565222</v>
      </c>
      <c r="AG45" s="18">
        <f t="shared" si="12"/>
        <v>1.2236655948553057</v>
      </c>
      <c r="AH45" s="18">
        <f t="shared" si="13"/>
        <v>0.8305543430816239</v>
      </c>
      <c r="AI45" s="18">
        <v>2.5</v>
      </c>
      <c r="AJ45" s="18">
        <v>10.5</v>
      </c>
      <c r="AK45" s="19">
        <v>0.1149</v>
      </c>
      <c r="AL45" s="19">
        <v>0.1123</v>
      </c>
      <c r="AM45" s="19">
        <v>1.01E-2</v>
      </c>
      <c r="AN45" s="33">
        <v>45</v>
      </c>
      <c r="AO45" s="33">
        <v>55</v>
      </c>
      <c r="AP45" s="33">
        <f t="shared" ref="AP45:AP50" si="18">AO45+AN45</f>
        <v>100</v>
      </c>
      <c r="AQ45" s="33">
        <f t="shared" ref="AQ45:AQ50" si="19">(AN45/AP45)*100</f>
        <v>45</v>
      </c>
      <c r="AR45" s="33">
        <v>52.6</v>
      </c>
      <c r="AS45" s="32">
        <f t="shared" ref="AS45:AS50" si="20">AR45/AN45</f>
        <v>1.1688888888888889</v>
      </c>
    </row>
    <row r="46" spans="1:45" s="19" customFormat="1" ht="12.75">
      <c r="A46" s="17">
        <v>2002</v>
      </c>
      <c r="B46" s="17" t="s">
        <v>66</v>
      </c>
      <c r="C46" s="18">
        <v>89</v>
      </c>
      <c r="D46" s="18" t="s">
        <v>7</v>
      </c>
      <c r="E46" s="18">
        <v>105</v>
      </c>
      <c r="F46" s="33">
        <v>25</v>
      </c>
      <c r="G46" s="18"/>
      <c r="H46" s="18">
        <v>1</v>
      </c>
      <c r="I46" s="18">
        <v>10</v>
      </c>
      <c r="J46" s="18"/>
      <c r="K46" s="18">
        <v>7</v>
      </c>
      <c r="L46" s="18">
        <v>29.9</v>
      </c>
      <c r="M46" s="18">
        <v>5</v>
      </c>
      <c r="N46" s="18">
        <v>12</v>
      </c>
      <c r="O46" s="18">
        <f t="shared" si="5"/>
        <v>2.4</v>
      </c>
      <c r="P46" s="18">
        <f t="shared" si="0"/>
        <v>281.89999999999998</v>
      </c>
      <c r="Q46" s="18">
        <v>79.599999999999994</v>
      </c>
      <c r="R46" s="18">
        <v>78.099999999999994</v>
      </c>
      <c r="S46" s="18">
        <v>5</v>
      </c>
      <c r="T46" s="19">
        <v>5.2499999999999998E-2</v>
      </c>
      <c r="U46" s="18">
        <f t="shared" si="14"/>
        <v>10.499999999999998</v>
      </c>
      <c r="V46" s="19">
        <v>231.2</v>
      </c>
      <c r="W46" s="18">
        <f t="shared" si="6"/>
        <v>1.4285714285714286</v>
      </c>
      <c r="X46" s="18">
        <f t="shared" si="7"/>
        <v>1.0192061459667094</v>
      </c>
      <c r="Y46" s="18">
        <f t="shared" si="1"/>
        <v>10.5</v>
      </c>
      <c r="Z46" s="18">
        <f t="shared" si="2"/>
        <v>15</v>
      </c>
      <c r="AA46" s="18">
        <f t="shared" si="8"/>
        <v>1.3190954773869348</v>
      </c>
      <c r="AB46" s="18">
        <f t="shared" si="9"/>
        <v>1.3444302176696543</v>
      </c>
      <c r="AC46" s="18">
        <f t="shared" si="3"/>
        <v>3.541457286432161</v>
      </c>
      <c r="AD46" s="18">
        <f t="shared" si="4"/>
        <v>3.6094750320102431</v>
      </c>
      <c r="AE46" s="18">
        <f t="shared" si="10"/>
        <v>281.89999999999998</v>
      </c>
      <c r="AF46" s="18">
        <f t="shared" si="11"/>
        <v>3.541457286432161</v>
      </c>
      <c r="AG46" s="18">
        <f t="shared" si="12"/>
        <v>3.6094750320102431</v>
      </c>
      <c r="AH46" s="18">
        <f t="shared" si="13"/>
        <v>1.787571337983513</v>
      </c>
      <c r="AI46" s="18">
        <v>5</v>
      </c>
      <c r="AJ46" s="18">
        <v>10</v>
      </c>
      <c r="AK46" s="19">
        <v>0.1328</v>
      </c>
      <c r="AL46" s="19">
        <v>0.16339999999999999</v>
      </c>
      <c r="AM46" s="19">
        <v>3.2500000000000001E-2</v>
      </c>
      <c r="AN46" s="33">
        <v>55</v>
      </c>
      <c r="AO46" s="33">
        <v>70</v>
      </c>
      <c r="AP46" s="33">
        <f t="shared" si="18"/>
        <v>125</v>
      </c>
      <c r="AQ46" s="33">
        <f t="shared" si="19"/>
        <v>44</v>
      </c>
      <c r="AR46" s="33">
        <v>73.2</v>
      </c>
      <c r="AS46" s="32">
        <f t="shared" si="20"/>
        <v>1.330909090909091</v>
      </c>
    </row>
    <row r="47" spans="1:45" s="19" customFormat="1" ht="12.75">
      <c r="A47" s="17">
        <v>2002</v>
      </c>
      <c r="B47" s="17" t="s">
        <v>66</v>
      </c>
      <c r="C47" s="18">
        <v>91</v>
      </c>
      <c r="D47" s="18" t="s">
        <v>7</v>
      </c>
      <c r="E47" s="18">
        <v>94</v>
      </c>
      <c r="F47" s="33">
        <v>30</v>
      </c>
      <c r="G47" s="18"/>
      <c r="H47" s="18">
        <v>1</v>
      </c>
      <c r="I47" s="18">
        <v>19</v>
      </c>
      <c r="J47" s="18"/>
      <c r="K47" s="18">
        <v>13</v>
      </c>
      <c r="L47" s="18">
        <v>18.7</v>
      </c>
      <c r="M47" s="18">
        <v>5</v>
      </c>
      <c r="N47" s="18">
        <v>10.199999999999999</v>
      </c>
      <c r="O47" s="18">
        <f t="shared" si="5"/>
        <v>2.04</v>
      </c>
      <c r="P47" s="18">
        <f t="shared" si="0"/>
        <v>210.45999999999998</v>
      </c>
      <c r="Q47" s="18">
        <v>68.400000000000006</v>
      </c>
      <c r="R47" s="18">
        <v>160.19999999999999</v>
      </c>
      <c r="S47" s="18"/>
      <c r="T47" s="18"/>
      <c r="U47" s="18">
        <v>7.53</v>
      </c>
      <c r="V47" s="33">
        <v>225.9</v>
      </c>
      <c r="W47" s="18">
        <f t="shared" si="6"/>
        <v>1.4615384615384615</v>
      </c>
      <c r="X47" s="18">
        <f t="shared" si="7"/>
        <v>0.4269662921348315</v>
      </c>
      <c r="Y47" s="18">
        <f t="shared" si="1"/>
        <v>4.9473684210526319</v>
      </c>
      <c r="Z47" s="18">
        <f t="shared" si="2"/>
        <v>7.2307692307692308</v>
      </c>
      <c r="AA47" s="18">
        <f t="shared" si="8"/>
        <v>1.3742690058479532</v>
      </c>
      <c r="AB47" s="18">
        <f t="shared" si="9"/>
        <v>0.58676654182272159</v>
      </c>
      <c r="AC47" s="18">
        <f t="shared" si="3"/>
        <v>3.0769005847953212</v>
      </c>
      <c r="AD47" s="18">
        <f t="shared" si="4"/>
        <v>1.3137328339575529</v>
      </c>
      <c r="AE47" s="18">
        <f t="shared" si="10"/>
        <v>210.45999999999998</v>
      </c>
      <c r="AF47" s="18">
        <f t="shared" si="11"/>
        <v>3.0769005847953212</v>
      </c>
      <c r="AG47" s="18">
        <f t="shared" si="12"/>
        <v>1.3137328339575529</v>
      </c>
      <c r="AH47" s="18">
        <f t="shared" si="13"/>
        <v>0.92064741907261582</v>
      </c>
      <c r="AI47" s="18">
        <v>14</v>
      </c>
      <c r="AJ47" s="18"/>
      <c r="AK47" s="18"/>
      <c r="AL47" s="18"/>
      <c r="AM47" s="18"/>
      <c r="AN47" s="33">
        <v>96</v>
      </c>
      <c r="AO47" s="33">
        <v>54</v>
      </c>
      <c r="AP47" s="33">
        <f t="shared" si="18"/>
        <v>150</v>
      </c>
      <c r="AQ47" s="33">
        <f t="shared" si="19"/>
        <v>64</v>
      </c>
      <c r="AR47" s="33">
        <v>90.8</v>
      </c>
      <c r="AS47" s="32">
        <f t="shared" si="20"/>
        <v>0.9458333333333333</v>
      </c>
    </row>
    <row r="48" spans="1:45" s="19" customFormat="1" ht="12.75">
      <c r="A48" s="17">
        <v>2002</v>
      </c>
      <c r="B48" s="17" t="s">
        <v>66</v>
      </c>
      <c r="C48" s="18">
        <v>93</v>
      </c>
      <c r="D48" s="18" t="s">
        <v>7</v>
      </c>
      <c r="E48" s="18">
        <v>146</v>
      </c>
      <c r="F48" s="33">
        <v>25</v>
      </c>
      <c r="G48" s="18"/>
      <c r="H48" s="18">
        <v>0</v>
      </c>
      <c r="I48" s="18">
        <v>29</v>
      </c>
      <c r="J48" s="18"/>
      <c r="K48" s="18">
        <v>8.5</v>
      </c>
      <c r="L48" s="18">
        <v>27.8</v>
      </c>
      <c r="M48" s="18">
        <v>5</v>
      </c>
      <c r="N48" s="18">
        <v>11.6</v>
      </c>
      <c r="O48" s="18">
        <f t="shared" si="5"/>
        <v>2.3199999999999998</v>
      </c>
      <c r="P48" s="18">
        <f t="shared" si="0"/>
        <v>366.52</v>
      </c>
      <c r="Q48" s="18">
        <v>56</v>
      </c>
      <c r="R48" s="18">
        <v>104.8</v>
      </c>
      <c r="S48" s="18">
        <v>5</v>
      </c>
      <c r="T48" s="19">
        <v>4.8399999999999999E-2</v>
      </c>
      <c r="U48" s="18">
        <f t="shared" si="14"/>
        <v>9.68</v>
      </c>
      <c r="V48" s="19">
        <v>101.6</v>
      </c>
      <c r="W48" s="18">
        <f t="shared" si="6"/>
        <v>3.4117647058823528</v>
      </c>
      <c r="X48" s="18">
        <f t="shared" si="7"/>
        <v>0.53435114503816794</v>
      </c>
      <c r="Y48" s="18">
        <f t="shared" si="1"/>
        <v>5.0344827586206895</v>
      </c>
      <c r="Z48" s="18">
        <f t="shared" si="2"/>
        <v>17.176470588235293</v>
      </c>
      <c r="AA48" s="18">
        <f t="shared" si="8"/>
        <v>2.6071428571428572</v>
      </c>
      <c r="AB48" s="18">
        <f t="shared" si="9"/>
        <v>1.3931297709923665</v>
      </c>
      <c r="AC48" s="18">
        <f t="shared" si="3"/>
        <v>6.5449999999999999</v>
      </c>
      <c r="AD48" s="18">
        <f t="shared" si="4"/>
        <v>3.4973282442748093</v>
      </c>
      <c r="AE48" s="18">
        <f t="shared" si="10"/>
        <v>366.52</v>
      </c>
      <c r="AF48" s="18">
        <f t="shared" si="11"/>
        <v>6.5449999999999999</v>
      </c>
      <c r="AG48" s="18">
        <f t="shared" si="12"/>
        <v>3.4973282442748093</v>
      </c>
      <c r="AH48" s="18">
        <f t="shared" si="13"/>
        <v>2.2793532338308453</v>
      </c>
      <c r="AI48" s="18">
        <v>1.2</v>
      </c>
      <c r="AJ48" s="18">
        <v>5.5</v>
      </c>
      <c r="AK48" s="19">
        <v>4.3400000000000001E-2</v>
      </c>
      <c r="AL48" s="19">
        <v>7.7899999999999997E-2</v>
      </c>
      <c r="AM48" s="19">
        <v>3.0999999999999999E-3</v>
      </c>
      <c r="AN48" s="33">
        <v>63</v>
      </c>
      <c r="AO48" s="33">
        <v>62</v>
      </c>
      <c r="AP48" s="33">
        <f t="shared" si="18"/>
        <v>125</v>
      </c>
      <c r="AQ48" s="33">
        <f t="shared" si="19"/>
        <v>50.4</v>
      </c>
      <c r="AR48" s="33">
        <v>69.2</v>
      </c>
      <c r="AS48" s="32">
        <f t="shared" si="20"/>
        <v>1.0984126984126985</v>
      </c>
    </row>
    <row r="49" spans="1:45" s="19" customFormat="1" ht="12.75">
      <c r="A49" s="17">
        <v>2002</v>
      </c>
      <c r="B49" s="17" t="s">
        <v>66</v>
      </c>
      <c r="C49" s="18">
        <v>95</v>
      </c>
      <c r="D49" s="18" t="s">
        <v>7</v>
      </c>
      <c r="E49" s="18">
        <v>77</v>
      </c>
      <c r="F49" s="33">
        <v>8</v>
      </c>
      <c r="G49" s="18"/>
      <c r="H49" s="18">
        <v>1</v>
      </c>
      <c r="I49" s="18">
        <v>16</v>
      </c>
      <c r="J49" s="18"/>
      <c r="K49" s="18">
        <v>9.5</v>
      </c>
      <c r="L49" s="18">
        <v>8.9</v>
      </c>
      <c r="M49" s="18">
        <v>5</v>
      </c>
      <c r="N49" s="18">
        <v>10.6</v>
      </c>
      <c r="O49" s="18">
        <f t="shared" si="5"/>
        <v>2.12</v>
      </c>
      <c r="P49" s="18">
        <f t="shared" si="0"/>
        <v>172.14000000000001</v>
      </c>
      <c r="Q49" s="18">
        <v>161.5</v>
      </c>
      <c r="R49" s="18">
        <v>89.9</v>
      </c>
      <c r="S49" s="18">
        <v>5</v>
      </c>
      <c r="T49" s="19">
        <v>6.2E-2</v>
      </c>
      <c r="U49" s="18">
        <f t="shared" si="14"/>
        <v>12.4</v>
      </c>
      <c r="V49" s="19">
        <v>127.2</v>
      </c>
      <c r="W49" s="18">
        <f t="shared" si="6"/>
        <v>1.6842105263157894</v>
      </c>
      <c r="X49" s="18">
        <f t="shared" si="7"/>
        <v>1.7964404894327028</v>
      </c>
      <c r="Y49" s="18">
        <f t="shared" si="1"/>
        <v>4.8125</v>
      </c>
      <c r="Z49" s="18">
        <f t="shared" si="2"/>
        <v>8.1052631578947363</v>
      </c>
      <c r="AA49" s="18">
        <f t="shared" si="8"/>
        <v>0.47678018575851394</v>
      </c>
      <c r="AB49" s="18">
        <f t="shared" si="9"/>
        <v>0.85650723025583975</v>
      </c>
      <c r="AC49" s="18">
        <f t="shared" si="3"/>
        <v>1.0658823529411765</v>
      </c>
      <c r="AD49" s="18">
        <f t="shared" si="4"/>
        <v>1.9147942157953282</v>
      </c>
      <c r="AE49" s="18">
        <f t="shared" si="10"/>
        <v>172.14000000000001</v>
      </c>
      <c r="AF49" s="18">
        <f t="shared" si="11"/>
        <v>1.0658823529411765</v>
      </c>
      <c r="AG49" s="18">
        <f t="shared" si="12"/>
        <v>1.9147942157953282</v>
      </c>
      <c r="AH49" s="18">
        <f t="shared" si="13"/>
        <v>0.68472553699284011</v>
      </c>
      <c r="AI49" s="18">
        <v>10</v>
      </c>
      <c r="AJ49" s="18">
        <v>6.5</v>
      </c>
      <c r="AK49" s="19">
        <v>6.0499999999999998E-2</v>
      </c>
      <c r="AL49" s="19">
        <v>0.12529999999999999</v>
      </c>
      <c r="AM49" s="19">
        <v>6.7999999999999996E-3</v>
      </c>
      <c r="AN49" s="33">
        <v>34</v>
      </c>
      <c r="AO49" s="33">
        <v>6</v>
      </c>
      <c r="AP49" s="33">
        <f t="shared" si="18"/>
        <v>40</v>
      </c>
      <c r="AQ49" s="33">
        <f t="shared" si="19"/>
        <v>85</v>
      </c>
      <c r="AR49" s="33">
        <v>48.4</v>
      </c>
      <c r="AS49" s="32">
        <f t="shared" si="20"/>
        <v>1.4235294117647059</v>
      </c>
    </row>
    <row r="50" spans="1:45" s="19" customFormat="1" ht="12.75">
      <c r="A50" s="17">
        <v>2002</v>
      </c>
      <c r="B50" s="17" t="s">
        <v>66</v>
      </c>
      <c r="C50" s="18">
        <v>97</v>
      </c>
      <c r="D50" s="18" t="s">
        <v>7</v>
      </c>
      <c r="E50" s="18">
        <v>116</v>
      </c>
      <c r="F50" s="33">
        <v>25</v>
      </c>
      <c r="G50" s="18"/>
      <c r="H50" s="18">
        <v>1</v>
      </c>
      <c r="I50" s="18">
        <v>18</v>
      </c>
      <c r="J50" s="18"/>
      <c r="K50" s="18">
        <v>8.5</v>
      </c>
      <c r="L50" s="18">
        <v>13.4</v>
      </c>
      <c r="M50" s="18">
        <v>5</v>
      </c>
      <c r="N50" s="18">
        <v>12.5</v>
      </c>
      <c r="O50" s="18">
        <f t="shared" si="5"/>
        <v>2.5</v>
      </c>
      <c r="P50" s="18">
        <f t="shared" si="0"/>
        <v>303.39999999999998</v>
      </c>
      <c r="Q50" s="18">
        <v>23.7</v>
      </c>
      <c r="R50" s="18">
        <v>109</v>
      </c>
      <c r="S50" s="18">
        <v>5</v>
      </c>
      <c r="T50" s="19">
        <v>4.6300000000000001E-2</v>
      </c>
      <c r="U50" s="18">
        <f t="shared" si="14"/>
        <v>9.2600000000000016</v>
      </c>
      <c r="V50" s="19">
        <v>190.7</v>
      </c>
      <c r="W50" s="18">
        <f t="shared" si="6"/>
        <v>2.1176470588235294</v>
      </c>
      <c r="X50" s="18">
        <f t="shared" si="7"/>
        <v>0.21743119266055044</v>
      </c>
      <c r="Y50" s="18">
        <f t="shared" si="1"/>
        <v>6.4444444444444446</v>
      </c>
      <c r="Z50" s="18">
        <f t="shared" si="2"/>
        <v>13.647058823529411</v>
      </c>
      <c r="AA50" s="18">
        <f t="shared" si="8"/>
        <v>4.8945147679324892</v>
      </c>
      <c r="AB50" s="18">
        <f t="shared" si="9"/>
        <v>1.0642201834862386</v>
      </c>
      <c r="AC50" s="18">
        <f t="shared" si="3"/>
        <v>12.80168776371308</v>
      </c>
      <c r="AD50" s="18">
        <f t="shared" si="4"/>
        <v>2.78348623853211</v>
      </c>
      <c r="AE50" s="18">
        <f t="shared" si="10"/>
        <v>303.39999999999998</v>
      </c>
      <c r="AF50" s="18">
        <f t="shared" si="11"/>
        <v>12.80168776371308</v>
      </c>
      <c r="AG50" s="18">
        <f t="shared" si="12"/>
        <v>2.78348623853211</v>
      </c>
      <c r="AH50" s="18">
        <f t="shared" si="13"/>
        <v>2.2863602110022607</v>
      </c>
      <c r="AI50" s="18">
        <v>3.1</v>
      </c>
      <c r="AJ50" s="18">
        <v>9</v>
      </c>
      <c r="AK50" s="19">
        <v>8.3500000000000005E-2</v>
      </c>
      <c r="AL50" s="19">
        <v>6.0100000000000001E-2</v>
      </c>
      <c r="AM50" s="19">
        <v>2.0799999999999999E-2</v>
      </c>
      <c r="AN50" s="33">
        <v>55</v>
      </c>
      <c r="AO50" s="33">
        <v>70</v>
      </c>
      <c r="AP50" s="33">
        <f t="shared" si="18"/>
        <v>125</v>
      </c>
      <c r="AQ50" s="33">
        <f t="shared" si="19"/>
        <v>44</v>
      </c>
      <c r="AR50" s="33">
        <v>69.400000000000006</v>
      </c>
      <c r="AS50" s="32">
        <f t="shared" si="20"/>
        <v>1.2618181818181819</v>
      </c>
    </row>
    <row r="51" spans="1:45" s="19" customFormat="1" ht="12.75">
      <c r="A51" s="17">
        <v>2002</v>
      </c>
      <c r="B51" s="17" t="s">
        <v>66</v>
      </c>
      <c r="C51" s="18">
        <v>99</v>
      </c>
      <c r="D51" s="18" t="s">
        <v>7</v>
      </c>
      <c r="E51" s="18">
        <v>61</v>
      </c>
      <c r="F51" s="32"/>
      <c r="G51" s="18"/>
      <c r="H51" s="18">
        <v>0</v>
      </c>
      <c r="I51" s="18">
        <v>21</v>
      </c>
      <c r="J51" s="18"/>
      <c r="K51" s="18">
        <v>18.5</v>
      </c>
      <c r="L51" s="18">
        <v>15.5</v>
      </c>
      <c r="M51" s="18">
        <v>5</v>
      </c>
      <c r="N51" s="18">
        <v>13.2</v>
      </c>
      <c r="O51" s="18">
        <f t="shared" si="5"/>
        <v>2.6399999999999997</v>
      </c>
      <c r="P51" s="18">
        <f t="shared" si="0"/>
        <v>176.54</v>
      </c>
      <c r="Q51" s="18">
        <v>136.69999999999999</v>
      </c>
      <c r="R51" s="18">
        <v>272</v>
      </c>
      <c r="S51" s="18"/>
      <c r="T51" s="18"/>
      <c r="V51" s="18"/>
      <c r="W51" s="18">
        <f t="shared" si="6"/>
        <v>1.1351351351351351</v>
      </c>
      <c r="X51" s="18">
        <f t="shared" si="7"/>
        <v>0.5025735294117647</v>
      </c>
      <c r="Y51" s="18">
        <f t="shared" si="1"/>
        <v>2.9047619047619047</v>
      </c>
      <c r="Z51" s="18">
        <f t="shared" si="2"/>
        <v>3.2972972972972974</v>
      </c>
      <c r="AA51" s="18">
        <f t="shared" si="8"/>
        <v>0.44623262618873449</v>
      </c>
      <c r="AB51" s="18">
        <f t="shared" si="9"/>
        <v>0.22426470588235295</v>
      </c>
      <c r="AC51" s="18">
        <f t="shared" si="3"/>
        <v>1.2914411119239211</v>
      </c>
      <c r="AD51" s="18">
        <f t="shared" si="4"/>
        <v>0.64904411764705883</v>
      </c>
      <c r="AE51" s="18">
        <f t="shared" si="10"/>
        <v>176.54</v>
      </c>
      <c r="AF51" s="18">
        <f t="shared" si="11"/>
        <v>1.2914411119239211</v>
      </c>
      <c r="AG51" s="18">
        <f t="shared" si="12"/>
        <v>0.64904411764705883</v>
      </c>
      <c r="AH51" s="18">
        <f t="shared" si="13"/>
        <v>0.43195497920234888</v>
      </c>
      <c r="AI51" s="18">
        <v>2.8</v>
      </c>
      <c r="AJ51" s="18"/>
      <c r="AK51" s="18"/>
      <c r="AL51" s="18"/>
      <c r="AM51" s="18"/>
      <c r="AN51" s="32"/>
      <c r="AO51" s="32"/>
      <c r="AP51" s="32"/>
      <c r="AQ51" s="32"/>
      <c r="AR51" s="32"/>
      <c r="AS51" s="32"/>
    </row>
    <row r="52" spans="1:45" s="19" customFormat="1" ht="12.75">
      <c r="A52" s="17">
        <v>2002</v>
      </c>
      <c r="B52" s="17" t="s">
        <v>66</v>
      </c>
      <c r="C52" s="18">
        <v>101</v>
      </c>
      <c r="D52" s="18" t="s">
        <v>7</v>
      </c>
      <c r="E52" s="18">
        <v>79</v>
      </c>
      <c r="F52" s="33">
        <v>30</v>
      </c>
      <c r="G52" s="18"/>
      <c r="H52" s="18">
        <v>1</v>
      </c>
      <c r="I52" s="18">
        <v>16</v>
      </c>
      <c r="J52" s="18"/>
      <c r="K52" s="18">
        <v>14</v>
      </c>
      <c r="L52" s="18">
        <v>19.399999999999999</v>
      </c>
      <c r="M52" s="18">
        <v>5</v>
      </c>
      <c r="N52" s="18">
        <v>13.3</v>
      </c>
      <c r="O52" s="18">
        <f t="shared" si="5"/>
        <v>2.66</v>
      </c>
      <c r="P52" s="18">
        <f t="shared" si="0"/>
        <v>229.54000000000002</v>
      </c>
      <c r="Q52" s="18">
        <v>67.900000000000006</v>
      </c>
      <c r="R52" s="18">
        <v>185.4</v>
      </c>
      <c r="S52" s="18"/>
      <c r="T52" s="18"/>
      <c r="U52" s="18">
        <v>10.576666666666666</v>
      </c>
      <c r="V52" s="33">
        <v>317.3</v>
      </c>
      <c r="W52" s="18">
        <f t="shared" si="6"/>
        <v>1.1428571428571428</v>
      </c>
      <c r="X52" s="18">
        <f t="shared" si="7"/>
        <v>0.36623516720604099</v>
      </c>
      <c r="Y52" s="18">
        <f t="shared" si="1"/>
        <v>4.9375</v>
      </c>
      <c r="Z52" s="18">
        <f t="shared" si="2"/>
        <v>5.6428571428571432</v>
      </c>
      <c r="AA52" s="18">
        <f t="shared" si="8"/>
        <v>1.1634756995581736</v>
      </c>
      <c r="AB52" s="18">
        <f t="shared" si="9"/>
        <v>0.4261057173678533</v>
      </c>
      <c r="AC52" s="18">
        <f t="shared" si="3"/>
        <v>3.380559646539028</v>
      </c>
      <c r="AD52" s="18">
        <f t="shared" si="4"/>
        <v>1.2380798274002158</v>
      </c>
      <c r="AE52" s="18">
        <f t="shared" si="10"/>
        <v>229.54000000000002</v>
      </c>
      <c r="AF52" s="18">
        <f t="shared" si="11"/>
        <v>3.380559646539028</v>
      </c>
      <c r="AG52" s="18">
        <f t="shared" si="12"/>
        <v>1.2380798274002158</v>
      </c>
      <c r="AH52" s="18">
        <f t="shared" si="13"/>
        <v>0.90619818397157526</v>
      </c>
      <c r="AI52" s="18">
        <v>11.3</v>
      </c>
      <c r="AJ52" s="18"/>
      <c r="AK52" s="18"/>
      <c r="AL52" s="18"/>
      <c r="AM52" s="18"/>
      <c r="AN52" s="33">
        <v>113</v>
      </c>
      <c r="AO52" s="33">
        <v>37</v>
      </c>
      <c r="AP52" s="33">
        <f>AO52+AN52</f>
        <v>150</v>
      </c>
      <c r="AQ52" s="33">
        <f>(AN52/AP52)*100</f>
        <v>75.333333333333329</v>
      </c>
      <c r="AR52" s="33">
        <v>157.1</v>
      </c>
      <c r="AS52" s="32">
        <f>AR52/AN52</f>
        <v>1.3902654867256636</v>
      </c>
    </row>
    <row r="53" spans="1:45" s="19" customFormat="1" ht="12.75">
      <c r="A53" s="17">
        <v>2002</v>
      </c>
      <c r="B53" s="17" t="s">
        <v>66</v>
      </c>
      <c r="C53" s="18">
        <v>103</v>
      </c>
      <c r="D53" s="18" t="s">
        <v>7</v>
      </c>
      <c r="E53" s="18">
        <v>101</v>
      </c>
      <c r="F53" s="33">
        <v>30</v>
      </c>
      <c r="G53" s="18"/>
      <c r="H53" s="18">
        <v>1</v>
      </c>
      <c r="I53" s="18">
        <v>14</v>
      </c>
      <c r="J53" s="18"/>
      <c r="K53" s="18">
        <v>14</v>
      </c>
      <c r="L53" s="18">
        <v>34.299999999999997</v>
      </c>
      <c r="M53" s="18">
        <v>5</v>
      </c>
      <c r="N53" s="18">
        <v>12.6</v>
      </c>
      <c r="O53" s="18">
        <f t="shared" si="5"/>
        <v>2.52</v>
      </c>
      <c r="P53" s="18">
        <f t="shared" si="0"/>
        <v>288.82</v>
      </c>
      <c r="Q53" s="18">
        <v>43</v>
      </c>
      <c r="R53" s="18">
        <v>186.9</v>
      </c>
      <c r="S53" s="18"/>
      <c r="T53" s="18"/>
      <c r="U53" s="18">
        <v>13.626666666666667</v>
      </c>
      <c r="V53" s="33">
        <v>408.8</v>
      </c>
      <c r="W53" s="18">
        <f t="shared" si="6"/>
        <v>1</v>
      </c>
      <c r="X53" s="18">
        <f t="shared" si="7"/>
        <v>0.23006955591225253</v>
      </c>
      <c r="Y53" s="18">
        <f t="shared" si="1"/>
        <v>7.2142857142857144</v>
      </c>
      <c r="Z53" s="18">
        <f t="shared" si="2"/>
        <v>7.2142857142857144</v>
      </c>
      <c r="AA53" s="18">
        <f t="shared" si="8"/>
        <v>2.3488372093023258</v>
      </c>
      <c r="AB53" s="18">
        <f t="shared" si="9"/>
        <v>0.54039593365436056</v>
      </c>
      <c r="AC53" s="18">
        <f t="shared" si="3"/>
        <v>6.7167441860465118</v>
      </c>
      <c r="AD53" s="18">
        <f t="shared" si="4"/>
        <v>1.545318352059925</v>
      </c>
      <c r="AE53" s="18">
        <f t="shared" si="10"/>
        <v>288.82</v>
      </c>
      <c r="AF53" s="18">
        <f t="shared" si="11"/>
        <v>6.7167441860465118</v>
      </c>
      <c r="AG53" s="18">
        <f t="shared" si="12"/>
        <v>1.545318352059925</v>
      </c>
      <c r="AH53" s="18">
        <f t="shared" si="13"/>
        <v>1.2562853414528055</v>
      </c>
      <c r="AI53" s="18">
        <v>17.399999999999999</v>
      </c>
      <c r="AJ53" s="18"/>
      <c r="AK53" s="18"/>
      <c r="AL53" s="18"/>
      <c r="AM53" s="18"/>
      <c r="AN53" s="33">
        <v>111</v>
      </c>
      <c r="AO53" s="33">
        <v>39</v>
      </c>
      <c r="AP53" s="33">
        <f>AO53+AN53</f>
        <v>150</v>
      </c>
      <c r="AQ53" s="33">
        <f>(AN53/AP53)*100</f>
        <v>74</v>
      </c>
      <c r="AR53" s="33">
        <v>181.3</v>
      </c>
      <c r="AS53" s="32">
        <f>AR53/AN53</f>
        <v>1.6333333333333335</v>
      </c>
    </row>
    <row r="54" spans="1:45" s="19" customFormat="1" ht="12.75">
      <c r="A54" s="17">
        <v>2002</v>
      </c>
      <c r="B54" s="17" t="s">
        <v>66</v>
      </c>
      <c r="C54" s="18">
        <v>105</v>
      </c>
      <c r="D54" s="18" t="s">
        <v>7</v>
      </c>
      <c r="E54" s="18">
        <v>70</v>
      </c>
      <c r="F54" s="33">
        <v>30</v>
      </c>
      <c r="G54" s="18"/>
      <c r="H54" s="18">
        <v>1</v>
      </c>
      <c r="I54" s="18">
        <v>9</v>
      </c>
      <c r="J54" s="18"/>
      <c r="K54" s="18">
        <v>8</v>
      </c>
      <c r="L54" s="18">
        <v>11.3</v>
      </c>
      <c r="M54" s="18">
        <v>5</v>
      </c>
      <c r="N54" s="18">
        <v>15</v>
      </c>
      <c r="O54" s="18">
        <f t="shared" si="5"/>
        <v>3</v>
      </c>
      <c r="P54" s="18">
        <f t="shared" si="0"/>
        <v>221.3</v>
      </c>
      <c r="Q54" s="18">
        <v>58.2</v>
      </c>
      <c r="R54" s="18">
        <v>63.1</v>
      </c>
      <c r="S54" s="18"/>
      <c r="T54" s="18"/>
      <c r="U54" s="18">
        <v>12.663333333333332</v>
      </c>
      <c r="V54" s="33">
        <v>379.9</v>
      </c>
      <c r="W54" s="18">
        <f t="shared" si="6"/>
        <v>1.125</v>
      </c>
      <c r="X54" s="18">
        <f t="shared" si="7"/>
        <v>0.92234548335974642</v>
      </c>
      <c r="Y54" s="18">
        <f t="shared" si="1"/>
        <v>7.7777777777777777</v>
      </c>
      <c r="Z54" s="18">
        <f t="shared" si="2"/>
        <v>8.75</v>
      </c>
      <c r="AA54" s="18">
        <f t="shared" si="8"/>
        <v>1.2027491408934707</v>
      </c>
      <c r="AB54" s="18">
        <f t="shared" si="9"/>
        <v>1.1093502377179081</v>
      </c>
      <c r="AC54" s="18">
        <f t="shared" si="3"/>
        <v>3.8024054982817868</v>
      </c>
      <c r="AD54" s="18">
        <f t="shared" si="4"/>
        <v>3.5071315372424725</v>
      </c>
      <c r="AE54" s="18">
        <f t="shared" si="10"/>
        <v>221.3</v>
      </c>
      <c r="AF54" s="18">
        <f t="shared" si="11"/>
        <v>3.8024054982817868</v>
      </c>
      <c r="AG54" s="18">
        <f t="shared" si="12"/>
        <v>3.5071315372424725</v>
      </c>
      <c r="AH54" s="18">
        <f t="shared" si="13"/>
        <v>1.8244023083264633</v>
      </c>
      <c r="AI54" s="18">
        <v>20</v>
      </c>
      <c r="AJ54" s="18"/>
      <c r="AK54" s="18"/>
      <c r="AL54" s="18"/>
      <c r="AM54" s="18"/>
      <c r="AN54" s="33">
        <v>119</v>
      </c>
      <c r="AO54" s="33">
        <v>31</v>
      </c>
      <c r="AP54" s="33">
        <f>AO54+AN54</f>
        <v>150</v>
      </c>
      <c r="AQ54" s="33">
        <f>(AN54/AP54)*100</f>
        <v>79.333333333333329</v>
      </c>
      <c r="AR54" s="33">
        <v>169.3</v>
      </c>
      <c r="AS54" s="32">
        <f>AR54/AN54</f>
        <v>1.4226890756302522</v>
      </c>
    </row>
    <row r="55" spans="1:45" s="19" customFormat="1" ht="12.75">
      <c r="A55" s="17">
        <v>2002</v>
      </c>
      <c r="B55" s="17" t="s">
        <v>66</v>
      </c>
      <c r="C55" s="18">
        <v>107</v>
      </c>
      <c r="D55" s="18" t="s">
        <v>7</v>
      </c>
      <c r="E55" s="18">
        <v>77</v>
      </c>
      <c r="F55" s="32"/>
      <c r="G55" s="18"/>
      <c r="H55" s="18">
        <v>0</v>
      </c>
      <c r="I55" s="18">
        <v>6</v>
      </c>
      <c r="J55" s="18"/>
      <c r="K55" s="18">
        <v>6.5</v>
      </c>
      <c r="L55" s="18">
        <v>12.6</v>
      </c>
      <c r="M55" s="18">
        <v>5</v>
      </c>
      <c r="N55" s="18">
        <v>9.3000000000000007</v>
      </c>
      <c r="O55" s="18">
        <f t="shared" si="5"/>
        <v>1.86</v>
      </c>
      <c r="P55" s="18">
        <f t="shared" si="0"/>
        <v>155.82</v>
      </c>
      <c r="Q55" s="18">
        <v>39.299999999999997</v>
      </c>
      <c r="R55" s="18">
        <v>57.3</v>
      </c>
      <c r="S55" s="18"/>
      <c r="T55" s="18"/>
      <c r="U55" s="18"/>
      <c r="V55" s="32"/>
      <c r="W55" s="18">
        <f t="shared" si="6"/>
        <v>0.92307692307692313</v>
      </c>
      <c r="X55" s="18">
        <f t="shared" si="7"/>
        <v>0.68586387434554974</v>
      </c>
      <c r="Y55" s="18">
        <f t="shared" si="1"/>
        <v>12.833333333333334</v>
      </c>
      <c r="Z55" s="18">
        <f t="shared" si="2"/>
        <v>11.846153846153847</v>
      </c>
      <c r="AA55" s="18">
        <f t="shared" si="8"/>
        <v>1.9592875318066159</v>
      </c>
      <c r="AB55" s="18">
        <f t="shared" si="9"/>
        <v>1.3438045375218151</v>
      </c>
      <c r="AC55" s="18">
        <f t="shared" si="3"/>
        <v>3.9648854961832063</v>
      </c>
      <c r="AD55" s="18">
        <f t="shared" si="4"/>
        <v>2.7193717277486913</v>
      </c>
      <c r="AE55" s="18">
        <f t="shared" si="10"/>
        <v>155.82</v>
      </c>
      <c r="AF55" s="18">
        <f t="shared" si="11"/>
        <v>3.9648854961832063</v>
      </c>
      <c r="AG55" s="18">
        <f t="shared" si="12"/>
        <v>2.7193717277486913</v>
      </c>
      <c r="AH55" s="18">
        <f t="shared" si="13"/>
        <v>1.6130434782608696</v>
      </c>
      <c r="AI55" s="18">
        <v>24</v>
      </c>
      <c r="AJ55" s="18"/>
      <c r="AK55" s="18"/>
      <c r="AL55" s="18"/>
      <c r="AM55" s="18"/>
      <c r="AN55" s="32"/>
      <c r="AO55" s="32"/>
      <c r="AP55" s="32"/>
      <c r="AQ55" s="32"/>
      <c r="AR55" s="32"/>
      <c r="AS55" s="32"/>
    </row>
    <row r="56" spans="1:45" s="19" customFormat="1" ht="12.75">
      <c r="A56" s="17">
        <v>2002</v>
      </c>
      <c r="B56" s="17" t="s">
        <v>66</v>
      </c>
      <c r="C56" s="18">
        <v>109</v>
      </c>
      <c r="D56" s="18" t="s">
        <v>7</v>
      </c>
      <c r="E56" s="18">
        <v>28</v>
      </c>
      <c r="F56" s="33">
        <v>30</v>
      </c>
      <c r="G56" s="18"/>
      <c r="H56" s="18">
        <v>1</v>
      </c>
      <c r="I56" s="18">
        <v>14</v>
      </c>
      <c r="J56" s="18"/>
      <c r="K56" s="18">
        <v>6</v>
      </c>
      <c r="L56" s="18">
        <v>4.0999999999999996</v>
      </c>
      <c r="M56" s="18">
        <v>5</v>
      </c>
      <c r="N56" s="18">
        <v>18.100000000000001</v>
      </c>
      <c r="O56" s="18">
        <f t="shared" si="5"/>
        <v>3.62</v>
      </c>
      <c r="P56" s="18">
        <f t="shared" si="0"/>
        <v>105.46</v>
      </c>
      <c r="Q56" s="18">
        <v>57</v>
      </c>
      <c r="R56" s="18">
        <v>56</v>
      </c>
      <c r="S56" s="18"/>
      <c r="T56" s="18"/>
      <c r="U56" s="18">
        <v>13.84</v>
      </c>
      <c r="V56" s="33">
        <v>415.2</v>
      </c>
      <c r="W56" s="18">
        <f t="shared" si="6"/>
        <v>2.3333333333333335</v>
      </c>
      <c r="X56" s="18">
        <f t="shared" si="7"/>
        <v>1.0178571428571428</v>
      </c>
      <c r="Y56" s="18">
        <f t="shared" si="1"/>
        <v>2</v>
      </c>
      <c r="Z56" s="18">
        <f t="shared" si="2"/>
        <v>4.666666666666667</v>
      </c>
      <c r="AA56" s="18">
        <f t="shared" si="8"/>
        <v>0.49122807017543857</v>
      </c>
      <c r="AB56" s="18">
        <f t="shared" si="9"/>
        <v>0.5</v>
      </c>
      <c r="AC56" s="18">
        <f t="shared" si="3"/>
        <v>1.850175438596491</v>
      </c>
      <c r="AD56" s="18">
        <f t="shared" si="4"/>
        <v>1.8832142857142855</v>
      </c>
      <c r="AE56" s="18">
        <f t="shared" si="10"/>
        <v>105.46</v>
      </c>
      <c r="AF56" s="18">
        <f t="shared" si="11"/>
        <v>1.850175438596491</v>
      </c>
      <c r="AG56" s="18">
        <f t="shared" si="12"/>
        <v>1.8832142857142855</v>
      </c>
      <c r="AH56" s="18">
        <f t="shared" si="13"/>
        <v>0.93327433628318579</v>
      </c>
      <c r="AI56" s="18">
        <v>2.5</v>
      </c>
      <c r="AJ56" s="18"/>
      <c r="AK56" s="18"/>
      <c r="AL56" s="18"/>
      <c r="AM56" s="18"/>
      <c r="AN56" s="33">
        <v>102</v>
      </c>
      <c r="AO56" s="33">
        <v>48</v>
      </c>
      <c r="AP56" s="33">
        <f>AO56+AN56</f>
        <v>150</v>
      </c>
      <c r="AQ56" s="33">
        <f>(AN56/AP56)*100</f>
        <v>68</v>
      </c>
      <c r="AR56" s="33">
        <v>229.4</v>
      </c>
      <c r="AS56" s="32">
        <f>AR56/AN56</f>
        <v>2.2490196078431373</v>
      </c>
    </row>
    <row r="57" spans="1:45" s="12" customFormat="1" ht="12.75">
      <c r="A57" s="10">
        <v>2002</v>
      </c>
      <c r="B57" s="10" t="s">
        <v>66</v>
      </c>
      <c r="C57" s="11">
        <v>2</v>
      </c>
      <c r="D57" s="11" t="s">
        <v>8</v>
      </c>
      <c r="E57" s="11">
        <v>85</v>
      </c>
      <c r="F57" s="11">
        <v>66</v>
      </c>
      <c r="G57" s="11">
        <f t="shared" ref="G57:G104" si="21">(F57/E57)*100</f>
        <v>77.64705882352942</v>
      </c>
      <c r="H57" s="11"/>
      <c r="I57" s="11">
        <v>33</v>
      </c>
      <c r="J57" s="11">
        <v>37</v>
      </c>
      <c r="K57" s="11">
        <v>15.5</v>
      </c>
      <c r="L57" s="11">
        <v>16.7</v>
      </c>
      <c r="M57" s="11">
        <v>5</v>
      </c>
      <c r="N57" s="11">
        <v>6.2</v>
      </c>
      <c r="O57" s="11">
        <f t="shared" si="5"/>
        <v>1.24</v>
      </c>
      <c r="P57" s="11">
        <f t="shared" si="0"/>
        <v>122.10000000000001</v>
      </c>
      <c r="Q57" s="11">
        <v>423.7</v>
      </c>
      <c r="R57" s="11">
        <v>238.7</v>
      </c>
      <c r="S57" s="11">
        <v>5</v>
      </c>
      <c r="T57" s="11">
        <v>45.6</v>
      </c>
      <c r="U57" s="11">
        <f t="shared" ref="U57:U66" si="22">T57/S57</f>
        <v>9.120000000000001</v>
      </c>
      <c r="V57" s="11">
        <v>410.8</v>
      </c>
      <c r="W57" s="11">
        <f t="shared" ref="W57:W104" si="23">J57/K57</f>
        <v>2.3870967741935485</v>
      </c>
      <c r="X57" s="11">
        <f t="shared" si="7"/>
        <v>1.7750314201927107</v>
      </c>
      <c r="Y57" s="11">
        <f t="shared" si="1"/>
        <v>2.5757575757575757</v>
      </c>
      <c r="Z57" s="11">
        <f t="shared" si="2"/>
        <v>5.4838709677419351</v>
      </c>
      <c r="AA57" s="18">
        <f t="shared" si="8"/>
        <v>0.20061364172763749</v>
      </c>
      <c r="AB57" s="18">
        <f t="shared" si="9"/>
        <v>0.35609551738584</v>
      </c>
      <c r="AC57" s="11">
        <f t="shared" si="3"/>
        <v>0.288175595940524</v>
      </c>
      <c r="AD57" s="11">
        <f t="shared" si="4"/>
        <v>0.51152073732718895</v>
      </c>
      <c r="AE57" s="11">
        <f t="shared" ref="AE57:AE104" si="24">((E57-F57)*O57)+L57+V57</f>
        <v>451.06</v>
      </c>
      <c r="AF57" s="11">
        <f t="shared" si="11"/>
        <v>1.0645739910313903</v>
      </c>
      <c r="AG57" s="11">
        <f t="shared" si="12"/>
        <v>1.8896522832006704</v>
      </c>
      <c r="AH57" s="11">
        <f t="shared" si="13"/>
        <v>0.68094806763285032</v>
      </c>
      <c r="AI57" s="11">
        <v>12</v>
      </c>
      <c r="AJ57" s="34" t="s">
        <v>139</v>
      </c>
      <c r="AK57" s="34">
        <v>30</v>
      </c>
      <c r="AL57" s="36"/>
      <c r="AM57" s="37"/>
      <c r="AN57" s="37">
        <v>138</v>
      </c>
      <c r="AO57" s="37">
        <v>12</v>
      </c>
      <c r="AP57" s="37">
        <f>AO57+AN57</f>
        <v>150</v>
      </c>
      <c r="AQ57" s="37">
        <f>(AN57/AP57)*100</f>
        <v>92</v>
      </c>
      <c r="AR57" s="37">
        <v>215.5</v>
      </c>
      <c r="AS57" s="12">
        <f>AR57/AN57</f>
        <v>1.5615942028985508</v>
      </c>
    </row>
    <row r="58" spans="1:45" s="12" customFormat="1" ht="12.75">
      <c r="A58" s="10">
        <v>2002</v>
      </c>
      <c r="B58" s="10" t="s">
        <v>66</v>
      </c>
      <c r="C58" s="11">
        <v>4</v>
      </c>
      <c r="D58" s="11" t="s">
        <v>8</v>
      </c>
      <c r="E58" s="11">
        <v>144</v>
      </c>
      <c r="F58" s="11">
        <v>57</v>
      </c>
      <c r="G58" s="11">
        <f t="shared" si="21"/>
        <v>39.583333333333329</v>
      </c>
      <c r="H58" s="11"/>
      <c r="I58" s="11">
        <v>18</v>
      </c>
      <c r="J58" s="11">
        <v>24</v>
      </c>
      <c r="K58" s="11">
        <v>17</v>
      </c>
      <c r="L58" s="11">
        <v>32.799999999999997</v>
      </c>
      <c r="M58" s="11">
        <v>5</v>
      </c>
      <c r="N58" s="11">
        <v>6.8</v>
      </c>
      <c r="O58" s="11">
        <f t="shared" si="5"/>
        <v>1.3599999999999999</v>
      </c>
      <c r="P58" s="11">
        <f t="shared" si="0"/>
        <v>228.64</v>
      </c>
      <c r="Q58" s="11">
        <v>126.2</v>
      </c>
      <c r="R58" s="11">
        <v>256.8</v>
      </c>
      <c r="S58" s="11">
        <v>3</v>
      </c>
      <c r="T58" s="11">
        <v>18.399999999999999</v>
      </c>
      <c r="U58" s="11">
        <f t="shared" si="22"/>
        <v>6.1333333333333329</v>
      </c>
      <c r="V58" s="11">
        <v>228</v>
      </c>
      <c r="W58" s="11">
        <f t="shared" si="23"/>
        <v>1.411764705882353</v>
      </c>
      <c r="X58" s="11">
        <f t="shared" si="7"/>
        <v>0.49143302180685355</v>
      </c>
      <c r="Y58" s="11">
        <f t="shared" si="1"/>
        <v>8</v>
      </c>
      <c r="Z58" s="11">
        <f t="shared" si="2"/>
        <v>8.4705882352941178</v>
      </c>
      <c r="AA58" s="11">
        <f t="shared" si="8"/>
        <v>1.1410459587955626</v>
      </c>
      <c r="AB58" s="11">
        <f t="shared" si="9"/>
        <v>0.56074766355140182</v>
      </c>
      <c r="AC58" s="11">
        <f t="shared" si="3"/>
        <v>1.8117274167987321</v>
      </c>
      <c r="AD58" s="11">
        <f t="shared" si="4"/>
        <v>0.8903426791277258</v>
      </c>
      <c r="AE58" s="11">
        <f t="shared" si="24"/>
        <v>379.12</v>
      </c>
      <c r="AF58" s="11">
        <f t="shared" si="11"/>
        <v>3.0041204437400952</v>
      </c>
      <c r="AG58" s="11">
        <f t="shared" si="12"/>
        <v>1.4763239875389407</v>
      </c>
      <c r="AH58" s="11">
        <f t="shared" si="13"/>
        <v>0.98986945169712792</v>
      </c>
      <c r="AI58" s="11">
        <v>5</v>
      </c>
      <c r="AJ58" s="35" t="s">
        <v>139</v>
      </c>
      <c r="AK58" s="35">
        <v>27</v>
      </c>
    </row>
    <row r="59" spans="1:45" s="12" customFormat="1" ht="12.75">
      <c r="A59" s="10">
        <v>2002</v>
      </c>
      <c r="B59" s="10" t="s">
        <v>66</v>
      </c>
      <c r="C59" s="11">
        <v>6</v>
      </c>
      <c r="D59" s="11" t="s">
        <v>8</v>
      </c>
      <c r="E59" s="11">
        <v>63</v>
      </c>
      <c r="F59" s="11">
        <v>28</v>
      </c>
      <c r="G59" s="11">
        <f t="shared" si="21"/>
        <v>44.444444444444443</v>
      </c>
      <c r="H59" s="11"/>
      <c r="I59" s="11">
        <v>28</v>
      </c>
      <c r="J59" s="11">
        <v>20</v>
      </c>
      <c r="K59" s="11">
        <v>32.5</v>
      </c>
      <c r="L59" s="11">
        <v>5.9</v>
      </c>
      <c r="M59" s="11">
        <v>5</v>
      </c>
      <c r="N59" s="11">
        <v>7.4</v>
      </c>
      <c r="O59" s="11">
        <f t="shared" si="5"/>
        <v>1.48</v>
      </c>
      <c r="P59" s="11">
        <f t="shared" si="0"/>
        <v>99.14</v>
      </c>
      <c r="Q59" s="11">
        <v>610.70000000000005</v>
      </c>
      <c r="R59" s="11">
        <v>580.4</v>
      </c>
      <c r="S59" s="11">
        <v>3</v>
      </c>
      <c r="T59" s="11">
        <v>18</v>
      </c>
      <c r="U59" s="11">
        <f t="shared" si="22"/>
        <v>6</v>
      </c>
      <c r="V59" s="11">
        <v>111</v>
      </c>
      <c r="W59" s="11">
        <f t="shared" si="23"/>
        <v>0.61538461538461542</v>
      </c>
      <c r="X59" s="11">
        <f t="shared" si="7"/>
        <v>1.0522053756030325</v>
      </c>
      <c r="Y59" s="11">
        <f t="shared" si="1"/>
        <v>2.25</v>
      </c>
      <c r="Z59" s="11">
        <f t="shared" si="2"/>
        <v>1.9384615384615385</v>
      </c>
      <c r="AA59" s="11">
        <f t="shared" si="8"/>
        <v>0.10316030784345832</v>
      </c>
      <c r="AB59" s="11">
        <f t="shared" si="9"/>
        <v>0.10854583046175052</v>
      </c>
      <c r="AC59" s="11">
        <f t="shared" si="3"/>
        <v>0.16233830031111837</v>
      </c>
      <c r="AD59" s="11">
        <f t="shared" si="4"/>
        <v>0.17081323225361819</v>
      </c>
      <c r="AE59" s="11">
        <f t="shared" si="24"/>
        <v>168.7</v>
      </c>
      <c r="AF59" s="11">
        <f t="shared" si="11"/>
        <v>0.27624037989192723</v>
      </c>
      <c r="AG59" s="11">
        <f t="shared" si="12"/>
        <v>0.29066161268090973</v>
      </c>
      <c r="AH59" s="11">
        <f t="shared" si="13"/>
        <v>0.14163378389723785</v>
      </c>
      <c r="AI59" s="11">
        <v>2</v>
      </c>
      <c r="AJ59" s="35" t="s">
        <v>139</v>
      </c>
      <c r="AK59" s="35">
        <v>28</v>
      </c>
    </row>
    <row r="60" spans="1:45" s="12" customFormat="1" ht="12.75">
      <c r="A60" s="10">
        <v>2002</v>
      </c>
      <c r="B60" s="10" t="s">
        <v>66</v>
      </c>
      <c r="C60" s="11">
        <v>8</v>
      </c>
      <c r="D60" s="11" t="s">
        <v>8</v>
      </c>
      <c r="E60" s="11">
        <v>230</v>
      </c>
      <c r="F60" s="11">
        <v>157</v>
      </c>
      <c r="G60" s="11">
        <f t="shared" si="21"/>
        <v>68.260869565217391</v>
      </c>
      <c r="H60" s="11"/>
      <c r="I60" s="11">
        <v>37</v>
      </c>
      <c r="J60" s="11">
        <v>38</v>
      </c>
      <c r="K60" s="11">
        <v>27</v>
      </c>
      <c r="L60" s="11">
        <v>50.1</v>
      </c>
      <c r="M60" s="11">
        <v>5</v>
      </c>
      <c r="N60" s="11">
        <v>5.5</v>
      </c>
      <c r="O60" s="11">
        <f t="shared" si="5"/>
        <v>1.1000000000000001</v>
      </c>
      <c r="P60" s="11">
        <f t="shared" si="0"/>
        <v>303.10000000000002</v>
      </c>
      <c r="Q60" s="11">
        <v>207.8</v>
      </c>
      <c r="R60" s="11">
        <v>415.8</v>
      </c>
      <c r="S60" s="11">
        <v>5</v>
      </c>
      <c r="T60" s="11">
        <v>61.4</v>
      </c>
      <c r="U60" s="11">
        <f t="shared" si="22"/>
        <v>12.28</v>
      </c>
      <c r="V60" s="11">
        <v>1123</v>
      </c>
      <c r="W60" s="11">
        <f t="shared" si="23"/>
        <v>1.4074074074074074</v>
      </c>
      <c r="X60" s="11">
        <f t="shared" si="7"/>
        <v>0.49975949975949979</v>
      </c>
      <c r="Y60" s="11">
        <f t="shared" si="1"/>
        <v>6.2162162162162158</v>
      </c>
      <c r="Z60" s="11">
        <f t="shared" si="2"/>
        <v>8.518518518518519</v>
      </c>
      <c r="AA60" s="11">
        <f t="shared" si="8"/>
        <v>1.1068334937439845</v>
      </c>
      <c r="AB60" s="11">
        <f t="shared" si="9"/>
        <v>0.55315055315055317</v>
      </c>
      <c r="AC60" s="11">
        <f t="shared" si="3"/>
        <v>1.4586140519730511</v>
      </c>
      <c r="AD60" s="11">
        <f t="shared" si="4"/>
        <v>0.72895622895622902</v>
      </c>
      <c r="AE60" s="11">
        <f t="shared" si="24"/>
        <v>1253.4000000000001</v>
      </c>
      <c r="AF60" s="11">
        <f t="shared" si="11"/>
        <v>6.0317613089509141</v>
      </c>
      <c r="AG60" s="11">
        <f t="shared" si="12"/>
        <v>3.0144300144300145</v>
      </c>
      <c r="AH60" s="11">
        <f t="shared" si="13"/>
        <v>2.0099422706863375</v>
      </c>
      <c r="AI60" s="11">
        <v>8</v>
      </c>
      <c r="AJ60" s="35" t="s">
        <v>139</v>
      </c>
      <c r="AK60" s="35">
        <v>29</v>
      </c>
    </row>
    <row r="61" spans="1:45" s="12" customFormat="1" ht="12.75">
      <c r="A61" s="10">
        <v>2002</v>
      </c>
      <c r="B61" s="10" t="s">
        <v>66</v>
      </c>
      <c r="C61" s="11">
        <v>10</v>
      </c>
      <c r="D61" s="11" t="s">
        <v>8</v>
      </c>
      <c r="E61" s="11">
        <v>250</v>
      </c>
      <c r="F61" s="11">
        <v>69</v>
      </c>
      <c r="G61" s="11">
        <f t="shared" si="21"/>
        <v>27.6</v>
      </c>
      <c r="H61" s="11"/>
      <c r="I61" s="11">
        <v>57</v>
      </c>
      <c r="J61" s="11">
        <v>60</v>
      </c>
      <c r="K61" s="11">
        <v>30.5</v>
      </c>
      <c r="L61" s="11">
        <v>22.2</v>
      </c>
      <c r="M61" s="11">
        <v>5</v>
      </c>
      <c r="N61" s="11">
        <v>6.6</v>
      </c>
      <c r="O61" s="11">
        <f t="shared" si="5"/>
        <v>1.3199999999999998</v>
      </c>
      <c r="P61" s="11">
        <f t="shared" si="0"/>
        <v>352.19999999999993</v>
      </c>
      <c r="Q61" s="11">
        <v>462.7</v>
      </c>
      <c r="R61" s="11">
        <v>529.29999999999995</v>
      </c>
      <c r="S61" s="11">
        <v>5</v>
      </c>
      <c r="T61" s="11">
        <v>31.5</v>
      </c>
      <c r="U61" s="11">
        <f t="shared" si="22"/>
        <v>6.3</v>
      </c>
      <c r="V61" s="11">
        <v>314.39999999999998</v>
      </c>
      <c r="W61" s="11">
        <f t="shared" si="23"/>
        <v>1.9672131147540983</v>
      </c>
      <c r="X61" s="11">
        <f t="shared" si="7"/>
        <v>0.87417343661439639</v>
      </c>
      <c r="Y61" s="11">
        <f t="shared" si="1"/>
        <v>4.3859649122807021</v>
      </c>
      <c r="Z61" s="11">
        <f t="shared" si="2"/>
        <v>8.1967213114754092</v>
      </c>
      <c r="AA61" s="11">
        <f t="shared" si="8"/>
        <v>0.54030689431597145</v>
      </c>
      <c r="AB61" s="11">
        <f t="shared" si="9"/>
        <v>0.47232193463064431</v>
      </c>
      <c r="AC61" s="11">
        <f t="shared" si="3"/>
        <v>0.76118435271234053</v>
      </c>
      <c r="AD61" s="11">
        <f t="shared" si="4"/>
        <v>0.66540714150765157</v>
      </c>
      <c r="AE61" s="11">
        <f t="shared" si="24"/>
        <v>575.52</v>
      </c>
      <c r="AF61" s="11">
        <f t="shared" si="11"/>
        <v>1.2438296952669117</v>
      </c>
      <c r="AG61" s="11">
        <f t="shared" si="12"/>
        <v>1.0873228792745135</v>
      </c>
      <c r="AH61" s="11">
        <f t="shared" si="13"/>
        <v>0.58016129032258068</v>
      </c>
      <c r="AI61" s="11">
        <v>4</v>
      </c>
      <c r="AJ61" s="35" t="s">
        <v>139</v>
      </c>
      <c r="AK61" s="35">
        <v>24</v>
      </c>
    </row>
    <row r="62" spans="1:45" s="12" customFormat="1" ht="12.75">
      <c r="A62" s="10">
        <v>2002</v>
      </c>
      <c r="B62" s="10" t="s">
        <v>66</v>
      </c>
      <c r="C62" s="11">
        <v>12</v>
      </c>
      <c r="D62" s="11" t="s">
        <v>8</v>
      </c>
      <c r="E62" s="11">
        <v>59</v>
      </c>
      <c r="F62" s="11">
        <v>28</v>
      </c>
      <c r="G62" s="11">
        <f t="shared" si="21"/>
        <v>47.457627118644069</v>
      </c>
      <c r="H62" s="11"/>
      <c r="I62" s="11">
        <v>25</v>
      </c>
      <c r="J62" s="11">
        <v>26</v>
      </c>
      <c r="K62" s="11">
        <v>20</v>
      </c>
      <c r="L62" s="11">
        <v>2.7</v>
      </c>
      <c r="M62" s="11">
        <v>5</v>
      </c>
      <c r="N62" s="11">
        <v>5.9</v>
      </c>
      <c r="O62" s="11">
        <f t="shared" si="5"/>
        <v>1.1800000000000002</v>
      </c>
      <c r="P62" s="11">
        <f t="shared" si="0"/>
        <v>72.320000000000007</v>
      </c>
      <c r="Q62" s="11">
        <v>466.8</v>
      </c>
      <c r="R62" s="11">
        <v>406.1</v>
      </c>
      <c r="S62" s="11">
        <v>5</v>
      </c>
      <c r="T62" s="11">
        <v>33.9</v>
      </c>
      <c r="U62" s="11">
        <f t="shared" si="22"/>
        <v>6.7799999999999994</v>
      </c>
      <c r="V62" s="11">
        <v>100.6</v>
      </c>
      <c r="W62" s="11">
        <f t="shared" si="23"/>
        <v>1.3</v>
      </c>
      <c r="X62" s="11">
        <f t="shared" si="7"/>
        <v>1.1494705737503077</v>
      </c>
      <c r="Y62" s="11">
        <f t="shared" si="1"/>
        <v>2.36</v>
      </c>
      <c r="Z62" s="11">
        <f t="shared" si="2"/>
        <v>2.95</v>
      </c>
      <c r="AA62" s="11">
        <f t="shared" si="8"/>
        <v>0.12639245929734361</v>
      </c>
      <c r="AB62" s="11">
        <f t="shared" si="9"/>
        <v>0.14528441270622999</v>
      </c>
      <c r="AC62" s="11">
        <f t="shared" si="3"/>
        <v>0.15492716366752357</v>
      </c>
      <c r="AD62" s="11">
        <f t="shared" si="4"/>
        <v>0.17808421571041616</v>
      </c>
      <c r="AE62" s="11">
        <f t="shared" si="24"/>
        <v>139.88</v>
      </c>
      <c r="AF62" s="11">
        <f t="shared" si="11"/>
        <v>0.29965724078834616</v>
      </c>
      <c r="AG62" s="11">
        <f t="shared" si="12"/>
        <v>0.34444718049741441</v>
      </c>
      <c r="AH62" s="11">
        <f t="shared" si="13"/>
        <v>0.16024745102531787</v>
      </c>
      <c r="AI62" s="11">
        <v>2.8</v>
      </c>
      <c r="AJ62" s="35" t="s">
        <v>139</v>
      </c>
      <c r="AK62" s="35">
        <v>25</v>
      </c>
    </row>
    <row r="63" spans="1:45" s="12" customFormat="1" ht="12.75">
      <c r="A63" s="10">
        <v>2002</v>
      </c>
      <c r="B63" s="10" t="s">
        <v>66</v>
      </c>
      <c r="C63" s="11">
        <v>14</v>
      </c>
      <c r="D63" s="11" t="s">
        <v>8</v>
      </c>
      <c r="E63" s="11">
        <v>82</v>
      </c>
      <c r="F63" s="11">
        <v>34</v>
      </c>
      <c r="G63" s="11">
        <f t="shared" si="21"/>
        <v>41.463414634146339</v>
      </c>
      <c r="H63" s="11"/>
      <c r="I63" s="11">
        <v>20</v>
      </c>
      <c r="J63" s="11">
        <v>19</v>
      </c>
      <c r="K63" s="11">
        <v>11</v>
      </c>
      <c r="L63" s="11">
        <v>3.7</v>
      </c>
      <c r="M63" s="11">
        <v>5</v>
      </c>
      <c r="N63" s="11">
        <v>6</v>
      </c>
      <c r="O63" s="11">
        <f t="shared" si="5"/>
        <v>1.2</v>
      </c>
      <c r="P63" s="11">
        <f t="shared" si="0"/>
        <v>102.1</v>
      </c>
      <c r="Q63" s="11">
        <v>122</v>
      </c>
      <c r="R63" s="11">
        <v>204.8</v>
      </c>
      <c r="S63" s="11">
        <v>5</v>
      </c>
      <c r="T63" s="11">
        <v>28</v>
      </c>
      <c r="U63" s="11">
        <f t="shared" si="22"/>
        <v>5.6</v>
      </c>
      <c r="V63" s="11">
        <v>132.80000000000001</v>
      </c>
      <c r="W63" s="11">
        <f t="shared" si="23"/>
        <v>1.7272727272727273</v>
      </c>
      <c r="X63" s="11">
        <f t="shared" si="7"/>
        <v>0.595703125</v>
      </c>
      <c r="Y63" s="11">
        <f t="shared" si="1"/>
        <v>4.0999999999999996</v>
      </c>
      <c r="Z63" s="11">
        <f t="shared" si="2"/>
        <v>7.4545454545454541</v>
      </c>
      <c r="AA63" s="11">
        <f t="shared" si="8"/>
        <v>0.67213114754098358</v>
      </c>
      <c r="AB63" s="11">
        <f t="shared" si="9"/>
        <v>0.400390625</v>
      </c>
      <c r="AC63" s="11">
        <f t="shared" si="3"/>
        <v>0.83688524590163926</v>
      </c>
      <c r="AD63" s="11">
        <f t="shared" si="4"/>
        <v>0.49853515624999994</v>
      </c>
      <c r="AE63" s="11">
        <f t="shared" si="24"/>
        <v>194.10000000000002</v>
      </c>
      <c r="AF63" s="11">
        <f t="shared" si="11"/>
        <v>1.5909836065573773</v>
      </c>
      <c r="AG63" s="11">
        <f t="shared" si="12"/>
        <v>0.94775390625000011</v>
      </c>
      <c r="AH63" s="11">
        <f t="shared" si="13"/>
        <v>0.59394124847001228</v>
      </c>
      <c r="AI63" s="11">
        <v>3.3</v>
      </c>
      <c r="AJ63" s="35" t="s">
        <v>139</v>
      </c>
      <c r="AK63" s="35">
        <v>26</v>
      </c>
    </row>
    <row r="64" spans="1:45" s="12" customFormat="1" ht="12.75">
      <c r="A64" s="10">
        <v>2002</v>
      </c>
      <c r="B64" s="10" t="s">
        <v>66</v>
      </c>
      <c r="C64" s="11">
        <v>16</v>
      </c>
      <c r="D64" s="11" t="s">
        <v>8</v>
      </c>
      <c r="E64" s="11">
        <v>45</v>
      </c>
      <c r="F64" s="11">
        <v>4</v>
      </c>
      <c r="G64" s="11">
        <f t="shared" si="21"/>
        <v>8.8888888888888893</v>
      </c>
      <c r="H64" s="11"/>
      <c r="I64" s="11">
        <v>11</v>
      </c>
      <c r="J64" s="11">
        <v>8</v>
      </c>
      <c r="K64" s="11">
        <v>11.5</v>
      </c>
      <c r="L64" s="11">
        <v>4.8</v>
      </c>
      <c r="M64" s="11">
        <v>5</v>
      </c>
      <c r="N64" s="11">
        <v>6.3</v>
      </c>
      <c r="O64" s="11">
        <f t="shared" si="5"/>
        <v>1.26</v>
      </c>
      <c r="P64" s="11">
        <f t="shared" si="0"/>
        <v>61.5</v>
      </c>
      <c r="Q64" s="11">
        <v>141.30000000000001</v>
      </c>
      <c r="R64" s="11">
        <v>164.1</v>
      </c>
      <c r="S64" s="11">
        <v>4</v>
      </c>
      <c r="T64" s="11">
        <v>33.1</v>
      </c>
      <c r="U64" s="11">
        <f t="shared" si="22"/>
        <v>8.2750000000000004</v>
      </c>
      <c r="V64" s="11">
        <v>24</v>
      </c>
      <c r="W64" s="11">
        <f t="shared" si="23"/>
        <v>0.69565217391304346</v>
      </c>
      <c r="X64" s="11">
        <f t="shared" si="7"/>
        <v>0.86106032906764174</v>
      </c>
      <c r="Y64" s="11">
        <f t="shared" si="1"/>
        <v>4.0909090909090908</v>
      </c>
      <c r="Z64" s="11">
        <f t="shared" si="2"/>
        <v>3.9130434782608696</v>
      </c>
      <c r="AA64" s="11">
        <f t="shared" si="8"/>
        <v>0.31847133757961782</v>
      </c>
      <c r="AB64" s="11">
        <f t="shared" si="9"/>
        <v>0.27422303473491777</v>
      </c>
      <c r="AC64" s="11">
        <f t="shared" si="3"/>
        <v>0.435244161358811</v>
      </c>
      <c r="AD64" s="11">
        <f t="shared" si="4"/>
        <v>0.3747714808043876</v>
      </c>
      <c r="AE64" s="11">
        <f t="shared" si="24"/>
        <v>80.460000000000008</v>
      </c>
      <c r="AF64" s="11">
        <f t="shared" si="11"/>
        <v>0.56942675159235667</v>
      </c>
      <c r="AG64" s="11">
        <f t="shared" si="12"/>
        <v>0.49031078610603296</v>
      </c>
      <c r="AH64" s="11">
        <f t="shared" si="13"/>
        <v>0.26345776031434187</v>
      </c>
      <c r="AI64" s="11">
        <v>4</v>
      </c>
      <c r="AJ64" s="35" t="s">
        <v>139</v>
      </c>
      <c r="AK64" s="35">
        <v>22</v>
      </c>
    </row>
    <row r="65" spans="1:45" s="12" customFormat="1" ht="12.75">
      <c r="A65" s="10">
        <v>2002</v>
      </c>
      <c r="B65" s="10" t="s">
        <v>66</v>
      </c>
      <c r="C65" s="11">
        <v>18</v>
      </c>
      <c r="D65" s="11" t="s">
        <v>8</v>
      </c>
      <c r="E65" s="11">
        <v>40</v>
      </c>
      <c r="F65" s="11">
        <v>33</v>
      </c>
      <c r="G65" s="11">
        <f t="shared" si="21"/>
        <v>82.5</v>
      </c>
      <c r="H65" s="11"/>
      <c r="I65" s="11">
        <v>11</v>
      </c>
      <c r="J65" s="11">
        <v>11</v>
      </c>
      <c r="K65" s="11">
        <v>16.5</v>
      </c>
      <c r="L65" s="11">
        <v>8.6999999999999993</v>
      </c>
      <c r="M65" s="11">
        <v>6</v>
      </c>
      <c r="N65" s="11">
        <v>10.5</v>
      </c>
      <c r="O65" s="11">
        <f t="shared" si="5"/>
        <v>1.75</v>
      </c>
      <c r="P65" s="11">
        <f t="shared" si="0"/>
        <v>78.7</v>
      </c>
      <c r="Q65" s="11">
        <v>251.4</v>
      </c>
      <c r="R65" s="11">
        <v>240.1</v>
      </c>
      <c r="S65" s="11">
        <v>5</v>
      </c>
      <c r="T65" s="11">
        <v>47.9</v>
      </c>
      <c r="U65" s="11">
        <f t="shared" si="22"/>
        <v>9.58</v>
      </c>
      <c r="V65" s="11">
        <v>220.3</v>
      </c>
      <c r="W65" s="11">
        <f t="shared" si="23"/>
        <v>0.66666666666666663</v>
      </c>
      <c r="X65" s="11">
        <f t="shared" si="7"/>
        <v>1.0470637234485631</v>
      </c>
      <c r="Y65" s="11">
        <f t="shared" si="1"/>
        <v>3.6363636363636362</v>
      </c>
      <c r="Z65" s="11">
        <f t="shared" si="2"/>
        <v>2.4242424242424243</v>
      </c>
      <c r="AA65" s="11">
        <f t="shared" si="8"/>
        <v>0.15910898965791567</v>
      </c>
      <c r="AB65" s="11">
        <f t="shared" si="9"/>
        <v>0.16659725114535612</v>
      </c>
      <c r="AC65" s="11">
        <f t="shared" si="3"/>
        <v>0.31304693715194909</v>
      </c>
      <c r="AD65" s="11">
        <f t="shared" si="4"/>
        <v>0.32778009162848815</v>
      </c>
      <c r="AE65" s="11">
        <f t="shared" si="24"/>
        <v>241.25</v>
      </c>
      <c r="AF65" s="11">
        <f t="shared" si="11"/>
        <v>0.95962609387430386</v>
      </c>
      <c r="AG65" s="11">
        <f t="shared" si="12"/>
        <v>1.0047896709704289</v>
      </c>
      <c r="AH65" s="11">
        <f t="shared" si="13"/>
        <v>0.49084435401831128</v>
      </c>
      <c r="AI65" s="11">
        <v>1.8</v>
      </c>
      <c r="AJ65" s="35" t="s">
        <v>139</v>
      </c>
      <c r="AK65" s="35">
        <v>23</v>
      </c>
    </row>
    <row r="66" spans="1:45" s="12" customFormat="1" ht="12.75">
      <c r="A66" s="10">
        <v>2002</v>
      </c>
      <c r="B66" s="10" t="s">
        <v>66</v>
      </c>
      <c r="C66" s="11">
        <v>20</v>
      </c>
      <c r="D66" s="11" t="s">
        <v>8</v>
      </c>
      <c r="E66" s="11">
        <v>118</v>
      </c>
      <c r="F66" s="11">
        <v>48</v>
      </c>
      <c r="G66" s="11">
        <f t="shared" si="21"/>
        <v>40.677966101694921</v>
      </c>
      <c r="H66" s="11"/>
      <c r="I66" s="11">
        <v>33</v>
      </c>
      <c r="J66" s="11">
        <v>28</v>
      </c>
      <c r="K66" s="11">
        <v>23</v>
      </c>
      <c r="L66" s="11">
        <v>30.3</v>
      </c>
      <c r="M66" s="11">
        <v>4</v>
      </c>
      <c r="N66" s="11">
        <v>5.3</v>
      </c>
      <c r="O66" s="11">
        <f t="shared" si="5"/>
        <v>1.325</v>
      </c>
      <c r="P66" s="11">
        <f t="shared" ref="P66:P129" si="25">(E66*O66)+L66</f>
        <v>186.65</v>
      </c>
      <c r="Q66" s="11">
        <v>148.30000000000001</v>
      </c>
      <c r="R66" s="11">
        <v>324.8</v>
      </c>
      <c r="S66" s="11">
        <v>4</v>
      </c>
      <c r="T66" s="11">
        <v>30.8</v>
      </c>
      <c r="U66" s="11">
        <f t="shared" si="22"/>
        <v>7.7</v>
      </c>
      <c r="V66" s="11">
        <v>266</v>
      </c>
      <c r="W66" s="11">
        <f t="shared" si="23"/>
        <v>1.2173913043478262</v>
      </c>
      <c r="X66" s="11">
        <f t="shared" si="7"/>
        <v>0.45658866995073893</v>
      </c>
      <c r="Y66" s="11">
        <f t="shared" ref="Y66:Y104" si="26">E66/I66</f>
        <v>3.5757575757575757</v>
      </c>
      <c r="Z66" s="11">
        <f t="shared" ref="Z66:Z104" si="27">E66/K66</f>
        <v>5.1304347826086953</v>
      </c>
      <c r="AA66" s="11">
        <f t="shared" si="8"/>
        <v>0.79568442346594737</v>
      </c>
      <c r="AB66" s="11">
        <f t="shared" si="9"/>
        <v>0.36330049261083741</v>
      </c>
      <c r="AC66" s="11">
        <f t="shared" ref="AC66:AC129" si="28">((E66*O66)+L66)/Q66</f>
        <v>1.2585974376264328</v>
      </c>
      <c r="AD66" s="11">
        <f t="shared" ref="AD66:AD129" si="29">((E66*O66)+L66)/R66</f>
        <v>0.57466133004926112</v>
      </c>
      <c r="AE66" s="11">
        <f t="shared" si="24"/>
        <v>389.05</v>
      </c>
      <c r="AF66" s="11">
        <f t="shared" si="11"/>
        <v>2.6233985165205662</v>
      </c>
      <c r="AG66" s="11">
        <f t="shared" si="12"/>
        <v>1.197814039408867</v>
      </c>
      <c r="AH66" s="11">
        <f t="shared" si="13"/>
        <v>0.8223419995772564</v>
      </c>
      <c r="AI66" s="11">
        <v>4</v>
      </c>
      <c r="AJ66" s="35" t="s">
        <v>139</v>
      </c>
      <c r="AK66" s="35">
        <v>1</v>
      </c>
    </row>
    <row r="67" spans="1:45" s="12" customFormat="1" ht="12.75">
      <c r="A67" s="10">
        <v>2002</v>
      </c>
      <c r="B67" s="10" t="s">
        <v>66</v>
      </c>
      <c r="C67" s="11">
        <v>22</v>
      </c>
      <c r="D67" s="11" t="s">
        <v>8</v>
      </c>
      <c r="E67" s="11">
        <v>188</v>
      </c>
      <c r="F67" s="11">
        <v>118</v>
      </c>
      <c r="G67" s="11">
        <f t="shared" si="21"/>
        <v>62.765957446808507</v>
      </c>
      <c r="H67" s="11"/>
      <c r="I67" s="11">
        <v>41</v>
      </c>
      <c r="J67" s="11">
        <v>43</v>
      </c>
      <c r="K67" s="11">
        <v>14</v>
      </c>
      <c r="L67" s="11">
        <v>19.100000000000001</v>
      </c>
      <c r="M67" s="11">
        <v>5</v>
      </c>
      <c r="N67" s="11">
        <v>6.2</v>
      </c>
      <c r="O67" s="11">
        <f t="shared" ref="O67:O104" si="30">N67/M67</f>
        <v>1.24</v>
      </c>
      <c r="P67" s="11">
        <f t="shared" si="25"/>
        <v>252.22</v>
      </c>
      <c r="Q67" s="11">
        <v>262.60000000000002</v>
      </c>
      <c r="R67" s="11">
        <v>207.1</v>
      </c>
      <c r="S67" s="11">
        <v>5</v>
      </c>
      <c r="T67" s="11">
        <v>46.8</v>
      </c>
      <c r="U67" s="11">
        <f t="shared" ref="U67:U129" si="31">T67/S67</f>
        <v>9.36</v>
      </c>
      <c r="V67" s="11">
        <v>699.3</v>
      </c>
      <c r="W67" s="11">
        <f t="shared" si="23"/>
        <v>3.0714285714285716</v>
      </c>
      <c r="X67" s="11">
        <f t="shared" ref="X67:X104" si="32">Q67/R67</f>
        <v>1.2679864799613714</v>
      </c>
      <c r="Y67" s="11">
        <f t="shared" si="26"/>
        <v>4.5853658536585362</v>
      </c>
      <c r="Z67" s="11">
        <f t="shared" si="27"/>
        <v>13.428571428571429</v>
      </c>
      <c r="AA67" s="11">
        <f t="shared" ref="AA67:AA130" si="33">E67/Q67</f>
        <v>0.71591774562071586</v>
      </c>
      <c r="AB67" s="11">
        <f t="shared" ref="AB67:AB130" si="34">E67/R67</f>
        <v>0.90777402221149206</v>
      </c>
      <c r="AC67" s="11">
        <f t="shared" si="28"/>
        <v>0.96047220106626041</v>
      </c>
      <c r="AD67" s="11">
        <f t="shared" si="29"/>
        <v>1.2178657653307581</v>
      </c>
      <c r="AE67" s="11">
        <f t="shared" si="24"/>
        <v>805.19999999999993</v>
      </c>
      <c r="AF67" s="11">
        <f t="shared" ref="AF67:AF104" si="35">AE67/Q67</f>
        <v>3.0662604722010656</v>
      </c>
      <c r="AG67" s="11">
        <f t="shared" ref="AG67:AG130" si="36">AE67/R67</f>
        <v>3.8879768227909222</v>
      </c>
      <c r="AH67" s="11">
        <f t="shared" ref="AH67:AH130" si="37">AE67/(Q67+R67)</f>
        <v>1.714285714285714</v>
      </c>
      <c r="AI67" s="11">
        <v>15.5</v>
      </c>
      <c r="AJ67" s="35" t="s">
        <v>139</v>
      </c>
      <c r="AK67" s="35">
        <v>21</v>
      </c>
      <c r="AL67" s="36"/>
      <c r="AM67" s="37"/>
      <c r="AN67" s="37">
        <v>118</v>
      </c>
      <c r="AO67" s="37">
        <v>32</v>
      </c>
      <c r="AP67" s="37">
        <f>AO67+AN67</f>
        <v>150</v>
      </c>
      <c r="AQ67" s="37">
        <f>(AN67/AP67)*100</f>
        <v>78.666666666666657</v>
      </c>
      <c r="AR67" s="37">
        <v>187</v>
      </c>
      <c r="AS67" s="12">
        <f>AR67/AN67</f>
        <v>1.5847457627118644</v>
      </c>
    </row>
    <row r="68" spans="1:45" s="12" customFormat="1" ht="12.75">
      <c r="A68" s="10">
        <v>2002</v>
      </c>
      <c r="B68" s="10" t="s">
        <v>66</v>
      </c>
      <c r="C68" s="11">
        <v>24</v>
      </c>
      <c r="D68" s="11" t="s">
        <v>8</v>
      </c>
      <c r="E68" s="11">
        <v>63</v>
      </c>
      <c r="F68" s="11">
        <v>37</v>
      </c>
      <c r="G68" s="11">
        <f t="shared" si="21"/>
        <v>58.730158730158735</v>
      </c>
      <c r="H68" s="11"/>
      <c r="I68" s="11">
        <v>21</v>
      </c>
      <c r="J68" s="11">
        <v>23</v>
      </c>
      <c r="K68" s="11">
        <v>11</v>
      </c>
      <c r="L68" s="11">
        <v>3.2</v>
      </c>
      <c r="M68" s="11">
        <v>5</v>
      </c>
      <c r="N68" s="11">
        <v>6.1</v>
      </c>
      <c r="O68" s="11">
        <f t="shared" si="30"/>
        <v>1.22</v>
      </c>
      <c r="P68" s="11">
        <f t="shared" si="25"/>
        <v>80.06</v>
      </c>
      <c r="Q68" s="11">
        <v>172.8</v>
      </c>
      <c r="R68" s="11">
        <v>147.80000000000001</v>
      </c>
      <c r="S68" s="11">
        <v>5</v>
      </c>
      <c r="T68" s="11">
        <v>32</v>
      </c>
      <c r="U68" s="11">
        <f t="shared" si="31"/>
        <v>6.4</v>
      </c>
      <c r="V68" s="11">
        <v>153.6</v>
      </c>
      <c r="W68" s="11">
        <f t="shared" si="23"/>
        <v>2.0909090909090908</v>
      </c>
      <c r="X68" s="11">
        <f t="shared" si="32"/>
        <v>1.1691474966170501</v>
      </c>
      <c r="Y68" s="11">
        <f t="shared" si="26"/>
        <v>3</v>
      </c>
      <c r="Z68" s="11">
        <f t="shared" si="27"/>
        <v>5.7272727272727275</v>
      </c>
      <c r="AA68" s="11">
        <f t="shared" si="33"/>
        <v>0.36458333333333331</v>
      </c>
      <c r="AB68" s="11">
        <f t="shared" si="34"/>
        <v>0.42625169147496611</v>
      </c>
      <c r="AC68" s="11">
        <f t="shared" si="28"/>
        <v>0.46331018518518519</v>
      </c>
      <c r="AD68" s="11">
        <f t="shared" si="29"/>
        <v>0.54167794316644113</v>
      </c>
      <c r="AE68" s="11">
        <f t="shared" si="24"/>
        <v>188.51999999999998</v>
      </c>
      <c r="AF68" s="11">
        <f t="shared" si="35"/>
        <v>1.090972222222222</v>
      </c>
      <c r="AG68" s="11">
        <f t="shared" si="36"/>
        <v>1.2755074424898509</v>
      </c>
      <c r="AH68" s="11">
        <f t="shared" si="37"/>
        <v>0.58802245789145346</v>
      </c>
      <c r="AI68" s="11">
        <v>2</v>
      </c>
      <c r="AJ68" s="35" t="s">
        <v>139</v>
      </c>
      <c r="AK68" s="35">
        <v>20</v>
      </c>
    </row>
    <row r="69" spans="1:45" s="12" customFormat="1" ht="12.75">
      <c r="A69" s="10">
        <v>2002</v>
      </c>
      <c r="B69" s="10" t="s">
        <v>66</v>
      </c>
      <c r="C69" s="11">
        <v>26</v>
      </c>
      <c r="D69" s="11" t="s">
        <v>8</v>
      </c>
      <c r="E69" s="11">
        <v>91</v>
      </c>
      <c r="F69" s="11">
        <v>13</v>
      </c>
      <c r="G69" s="11">
        <f t="shared" si="21"/>
        <v>14.285714285714285</v>
      </c>
      <c r="H69" s="11"/>
      <c r="I69" s="11">
        <v>24</v>
      </c>
      <c r="J69" s="11">
        <v>25</v>
      </c>
      <c r="K69" s="11">
        <v>14.5</v>
      </c>
      <c r="L69" s="11">
        <v>17.3</v>
      </c>
      <c r="M69" s="11">
        <v>5</v>
      </c>
      <c r="N69" s="11">
        <v>5.9</v>
      </c>
      <c r="O69" s="11">
        <f t="shared" si="30"/>
        <v>1.1800000000000002</v>
      </c>
      <c r="P69" s="11">
        <f t="shared" si="25"/>
        <v>124.68</v>
      </c>
      <c r="Q69" s="11">
        <v>425.9</v>
      </c>
      <c r="R69" s="11">
        <v>231.6</v>
      </c>
      <c r="S69" s="11">
        <v>5</v>
      </c>
      <c r="T69" s="11">
        <v>37.799999999999997</v>
      </c>
      <c r="U69" s="11">
        <f t="shared" si="31"/>
        <v>7.56</v>
      </c>
      <c r="V69" s="11">
        <v>88.3</v>
      </c>
      <c r="W69" s="11">
        <f t="shared" si="23"/>
        <v>1.7241379310344827</v>
      </c>
      <c r="X69" s="11">
        <f t="shared" si="32"/>
        <v>1.8389464594127807</v>
      </c>
      <c r="Y69" s="11">
        <f t="shared" si="26"/>
        <v>3.7916666666666665</v>
      </c>
      <c r="Z69" s="11">
        <f t="shared" si="27"/>
        <v>6.2758620689655169</v>
      </c>
      <c r="AA69" s="11">
        <f t="shared" si="33"/>
        <v>0.21366517961962903</v>
      </c>
      <c r="AB69" s="11">
        <f t="shared" si="34"/>
        <v>0.39291882556131263</v>
      </c>
      <c r="AC69" s="11">
        <f t="shared" si="28"/>
        <v>0.29274477576895991</v>
      </c>
      <c r="AD69" s="11">
        <f t="shared" si="29"/>
        <v>0.5383419689119171</v>
      </c>
      <c r="AE69" s="11">
        <f t="shared" si="24"/>
        <v>197.64</v>
      </c>
      <c r="AF69" s="11">
        <f t="shared" si="35"/>
        <v>0.46405259450575254</v>
      </c>
      <c r="AG69" s="11">
        <f t="shared" si="36"/>
        <v>0.85336787564766836</v>
      </c>
      <c r="AH69" s="11">
        <f t="shared" si="37"/>
        <v>0.30059315589353608</v>
      </c>
      <c r="AI69" s="11">
        <v>4.0999999999999996</v>
      </c>
      <c r="AJ69" s="35" t="s">
        <v>139</v>
      </c>
      <c r="AK69" s="35">
        <v>19</v>
      </c>
    </row>
    <row r="70" spans="1:45" s="12" customFormat="1" ht="12.75">
      <c r="A70" s="10">
        <v>2002</v>
      </c>
      <c r="B70" s="10" t="s">
        <v>66</v>
      </c>
      <c r="C70" s="11">
        <v>28</v>
      </c>
      <c r="D70" s="11" t="s">
        <v>8</v>
      </c>
      <c r="E70" s="11">
        <v>43</v>
      </c>
      <c r="F70" s="11">
        <v>15</v>
      </c>
      <c r="G70" s="11">
        <f t="shared" si="21"/>
        <v>34.883720930232556</v>
      </c>
      <c r="H70" s="11"/>
      <c r="I70" s="11">
        <v>13</v>
      </c>
      <c r="J70" s="11">
        <v>14</v>
      </c>
      <c r="K70" s="11">
        <v>12</v>
      </c>
      <c r="L70" s="11">
        <v>8</v>
      </c>
      <c r="M70" s="11">
        <v>5</v>
      </c>
      <c r="N70" s="11">
        <v>5.9</v>
      </c>
      <c r="O70" s="11">
        <f t="shared" si="30"/>
        <v>1.1800000000000002</v>
      </c>
      <c r="P70" s="11">
        <f t="shared" si="25"/>
        <v>58.740000000000009</v>
      </c>
      <c r="Q70" s="11">
        <v>203.3</v>
      </c>
      <c r="R70" s="11">
        <v>134.80000000000001</v>
      </c>
      <c r="S70" s="11">
        <v>4</v>
      </c>
      <c r="T70" s="11">
        <v>35.1</v>
      </c>
      <c r="U70" s="11">
        <f t="shared" si="31"/>
        <v>8.7750000000000004</v>
      </c>
      <c r="V70" s="11">
        <v>54.8</v>
      </c>
      <c r="W70" s="11">
        <f t="shared" si="23"/>
        <v>1.1666666666666667</v>
      </c>
      <c r="X70" s="11">
        <f t="shared" si="32"/>
        <v>1.508160237388724</v>
      </c>
      <c r="Y70" s="11">
        <f t="shared" si="26"/>
        <v>3.3076923076923075</v>
      </c>
      <c r="Z70" s="11">
        <f t="shared" si="27"/>
        <v>3.5833333333333335</v>
      </c>
      <c r="AA70" s="11">
        <f t="shared" si="33"/>
        <v>0.2115100836202656</v>
      </c>
      <c r="AB70" s="11">
        <f t="shared" si="34"/>
        <v>0.31899109792284863</v>
      </c>
      <c r="AC70" s="11">
        <f t="shared" si="28"/>
        <v>0.28893261190359076</v>
      </c>
      <c r="AD70" s="11">
        <f t="shared" si="29"/>
        <v>0.43575667655786354</v>
      </c>
      <c r="AE70" s="11">
        <f t="shared" si="24"/>
        <v>95.84</v>
      </c>
      <c r="AF70" s="11">
        <f t="shared" si="35"/>
        <v>0.47142154451549434</v>
      </c>
      <c r="AG70" s="11">
        <f t="shared" si="36"/>
        <v>0.71097922848664685</v>
      </c>
      <c r="AH70" s="11">
        <f t="shared" si="37"/>
        <v>0.28346643005028099</v>
      </c>
      <c r="AI70" s="11">
        <v>4</v>
      </c>
      <c r="AJ70" s="35" t="s">
        <v>139</v>
      </c>
      <c r="AK70" s="35">
        <v>18</v>
      </c>
    </row>
    <row r="71" spans="1:45" s="12" customFormat="1" ht="12.75">
      <c r="A71" s="10">
        <v>2002</v>
      </c>
      <c r="B71" s="10" t="s">
        <v>66</v>
      </c>
      <c r="C71" s="11">
        <v>30</v>
      </c>
      <c r="D71" s="11" t="s">
        <v>8</v>
      </c>
      <c r="E71" s="11">
        <v>86</v>
      </c>
      <c r="F71" s="11">
        <v>52</v>
      </c>
      <c r="G71" s="11">
        <f t="shared" si="21"/>
        <v>60.465116279069761</v>
      </c>
      <c r="H71" s="11"/>
      <c r="I71" s="11">
        <v>19</v>
      </c>
      <c r="J71" s="11">
        <v>19</v>
      </c>
      <c r="K71" s="11">
        <v>19.5</v>
      </c>
      <c r="L71" s="11">
        <v>13.5</v>
      </c>
      <c r="M71" s="11">
        <v>5</v>
      </c>
      <c r="N71" s="11">
        <v>7.7</v>
      </c>
      <c r="O71" s="11">
        <f t="shared" si="30"/>
        <v>1.54</v>
      </c>
      <c r="P71" s="11">
        <f t="shared" si="25"/>
        <v>145.94</v>
      </c>
      <c r="Q71" s="11">
        <v>209.6</v>
      </c>
      <c r="R71" s="11">
        <v>289.60000000000002</v>
      </c>
      <c r="S71" s="11">
        <v>5</v>
      </c>
      <c r="T71" s="11">
        <v>48</v>
      </c>
      <c r="U71" s="11">
        <f t="shared" si="31"/>
        <v>9.6</v>
      </c>
      <c r="V71" s="11">
        <v>410.2</v>
      </c>
      <c r="W71" s="11">
        <f t="shared" si="23"/>
        <v>0.97435897435897434</v>
      </c>
      <c r="X71" s="11">
        <f t="shared" si="32"/>
        <v>0.72375690607734799</v>
      </c>
      <c r="Y71" s="11">
        <f t="shared" si="26"/>
        <v>4.5263157894736841</v>
      </c>
      <c r="Z71" s="11">
        <f t="shared" si="27"/>
        <v>4.4102564102564106</v>
      </c>
      <c r="AA71" s="11">
        <f t="shared" si="33"/>
        <v>0.41030534351145037</v>
      </c>
      <c r="AB71" s="11">
        <f t="shared" si="34"/>
        <v>0.29696132596685082</v>
      </c>
      <c r="AC71" s="11">
        <f t="shared" si="28"/>
        <v>0.69627862595419843</v>
      </c>
      <c r="AD71" s="11">
        <f t="shared" si="29"/>
        <v>0.50393646408839776</v>
      </c>
      <c r="AE71" s="11">
        <f t="shared" si="24"/>
        <v>476.06</v>
      </c>
      <c r="AF71" s="11">
        <f t="shared" si="35"/>
        <v>2.2712786259541984</v>
      </c>
      <c r="AG71" s="11">
        <f t="shared" si="36"/>
        <v>1.6438535911602208</v>
      </c>
      <c r="AH71" s="11">
        <f t="shared" si="37"/>
        <v>0.9536458333333333</v>
      </c>
      <c r="AI71" s="11">
        <v>4</v>
      </c>
      <c r="AJ71" s="35" t="s">
        <v>139</v>
      </c>
      <c r="AK71" s="35">
        <v>16</v>
      </c>
    </row>
    <row r="72" spans="1:45" s="12" customFormat="1" ht="12.75">
      <c r="A72" s="10">
        <v>2002</v>
      </c>
      <c r="B72" s="10" t="s">
        <v>66</v>
      </c>
      <c r="C72" s="11">
        <v>32</v>
      </c>
      <c r="D72" s="11" t="s">
        <v>8</v>
      </c>
      <c r="E72" s="11">
        <v>71</v>
      </c>
      <c r="F72" s="11">
        <v>13</v>
      </c>
      <c r="G72" s="11">
        <f t="shared" si="21"/>
        <v>18.30985915492958</v>
      </c>
      <c r="H72" s="11"/>
      <c r="I72" s="11">
        <v>17</v>
      </c>
      <c r="J72" s="11">
        <v>27</v>
      </c>
      <c r="K72" s="11">
        <v>17.5</v>
      </c>
      <c r="L72" s="11">
        <v>4.7</v>
      </c>
      <c r="M72" s="11">
        <v>5</v>
      </c>
      <c r="N72" s="11">
        <v>5.8</v>
      </c>
      <c r="O72" s="11">
        <f t="shared" si="30"/>
        <v>1.1599999999999999</v>
      </c>
      <c r="P72" s="11">
        <f t="shared" si="25"/>
        <v>87.06</v>
      </c>
      <c r="Q72" s="11">
        <v>189.6</v>
      </c>
      <c r="R72" s="11">
        <v>216.6</v>
      </c>
      <c r="S72" s="11">
        <v>3</v>
      </c>
      <c r="T72" s="11">
        <v>20</v>
      </c>
      <c r="U72" s="11">
        <f t="shared" si="31"/>
        <v>6.666666666666667</v>
      </c>
      <c r="V72" s="11">
        <v>57.8</v>
      </c>
      <c r="W72" s="11">
        <f t="shared" si="23"/>
        <v>1.5428571428571429</v>
      </c>
      <c r="X72" s="11">
        <f t="shared" si="32"/>
        <v>0.8753462603878116</v>
      </c>
      <c r="Y72" s="11">
        <f t="shared" si="26"/>
        <v>4.1764705882352944</v>
      </c>
      <c r="Z72" s="11">
        <f t="shared" si="27"/>
        <v>4.0571428571428569</v>
      </c>
      <c r="AA72" s="11">
        <f t="shared" si="33"/>
        <v>0.37447257383966248</v>
      </c>
      <c r="AB72" s="11">
        <f t="shared" si="34"/>
        <v>0.32779316712834722</v>
      </c>
      <c r="AC72" s="11">
        <f t="shared" si="28"/>
        <v>0.45917721518987342</v>
      </c>
      <c r="AD72" s="11">
        <f t="shared" si="29"/>
        <v>0.40193905817174519</v>
      </c>
      <c r="AE72" s="11">
        <f t="shared" si="24"/>
        <v>129.78</v>
      </c>
      <c r="AF72" s="11">
        <f t="shared" si="35"/>
        <v>0.68449367088607593</v>
      </c>
      <c r="AG72" s="11">
        <f t="shared" si="36"/>
        <v>0.59916897506925215</v>
      </c>
      <c r="AH72" s="11">
        <f t="shared" si="37"/>
        <v>0.31949778434268833</v>
      </c>
      <c r="AI72" s="11">
        <v>3.7</v>
      </c>
      <c r="AJ72" s="35" t="s">
        <v>139</v>
      </c>
      <c r="AK72" s="35">
        <v>17</v>
      </c>
    </row>
    <row r="73" spans="1:45" s="12" customFormat="1" ht="12.75">
      <c r="A73" s="10">
        <v>2002</v>
      </c>
      <c r="B73" s="10" t="s">
        <v>66</v>
      </c>
      <c r="C73" s="11">
        <v>34</v>
      </c>
      <c r="D73" s="11" t="s">
        <v>8</v>
      </c>
      <c r="E73" s="11">
        <v>77</v>
      </c>
      <c r="F73" s="11">
        <v>62</v>
      </c>
      <c r="G73" s="11">
        <f t="shared" si="21"/>
        <v>80.519480519480524</v>
      </c>
      <c r="H73" s="11"/>
      <c r="I73" s="11">
        <v>14</v>
      </c>
      <c r="J73" s="11">
        <v>14</v>
      </c>
      <c r="K73" s="11">
        <v>16.5</v>
      </c>
      <c r="L73" s="11">
        <v>22.8</v>
      </c>
      <c r="M73" s="11">
        <v>5</v>
      </c>
      <c r="N73" s="11">
        <v>6.9</v>
      </c>
      <c r="O73" s="11">
        <f t="shared" si="30"/>
        <v>1.3800000000000001</v>
      </c>
      <c r="P73" s="11">
        <f t="shared" si="25"/>
        <v>129.06</v>
      </c>
      <c r="Q73" s="11">
        <v>205.2</v>
      </c>
      <c r="R73" s="11">
        <v>283.8</v>
      </c>
      <c r="S73" s="11">
        <v>5</v>
      </c>
      <c r="T73" s="11">
        <v>57.5</v>
      </c>
      <c r="U73" s="11">
        <f t="shared" si="31"/>
        <v>11.5</v>
      </c>
      <c r="V73" s="11">
        <v>474.3</v>
      </c>
      <c r="W73" s="11">
        <f t="shared" si="23"/>
        <v>0.84848484848484851</v>
      </c>
      <c r="X73" s="11">
        <f t="shared" si="32"/>
        <v>0.72304439746300209</v>
      </c>
      <c r="Y73" s="11">
        <f t="shared" si="26"/>
        <v>5.5</v>
      </c>
      <c r="Z73" s="11">
        <f t="shared" si="27"/>
        <v>4.666666666666667</v>
      </c>
      <c r="AA73" s="11">
        <f t="shared" si="33"/>
        <v>0.37524366471734893</v>
      </c>
      <c r="AB73" s="11">
        <f t="shared" si="34"/>
        <v>0.27131782945736432</v>
      </c>
      <c r="AC73" s="11">
        <f t="shared" si="28"/>
        <v>0.6289473684210527</v>
      </c>
      <c r="AD73" s="11">
        <f t="shared" si="29"/>
        <v>0.45475687103594081</v>
      </c>
      <c r="AE73" s="11">
        <f t="shared" si="24"/>
        <v>517.79999999999995</v>
      </c>
      <c r="AF73" s="11">
        <f t="shared" si="35"/>
        <v>2.5233918128654969</v>
      </c>
      <c r="AG73" s="11">
        <f t="shared" si="36"/>
        <v>1.8245243128964057</v>
      </c>
      <c r="AH73" s="11">
        <f t="shared" si="37"/>
        <v>1.0588957055214723</v>
      </c>
      <c r="AI73" s="11">
        <v>2.9</v>
      </c>
      <c r="AJ73" s="35" t="s">
        <v>139</v>
      </c>
      <c r="AK73" s="35">
        <v>15</v>
      </c>
    </row>
    <row r="74" spans="1:45" s="12" customFormat="1" ht="12.75">
      <c r="A74" s="10">
        <v>2002</v>
      </c>
      <c r="B74" s="10" t="s">
        <v>66</v>
      </c>
      <c r="C74" s="11">
        <v>36</v>
      </c>
      <c r="D74" s="11" t="s">
        <v>8</v>
      </c>
      <c r="E74" s="11">
        <v>82</v>
      </c>
      <c r="F74" s="11">
        <v>83</v>
      </c>
      <c r="G74" s="11">
        <f t="shared" si="21"/>
        <v>101.21951219512195</v>
      </c>
      <c r="H74" s="11"/>
      <c r="I74" s="11">
        <v>51</v>
      </c>
      <c r="J74" s="11">
        <v>46</v>
      </c>
      <c r="K74" s="11">
        <v>25</v>
      </c>
      <c r="L74" s="11">
        <v>5.3</v>
      </c>
      <c r="M74" s="11">
        <v>5</v>
      </c>
      <c r="N74" s="11">
        <v>7.1</v>
      </c>
      <c r="O74" s="11">
        <f t="shared" si="30"/>
        <v>1.42</v>
      </c>
      <c r="P74" s="11">
        <f t="shared" si="25"/>
        <v>121.74</v>
      </c>
      <c r="Q74" s="11">
        <v>313.10000000000002</v>
      </c>
      <c r="R74" s="11">
        <v>370.1</v>
      </c>
      <c r="S74" s="11">
        <v>5</v>
      </c>
      <c r="T74" s="11">
        <v>58.5</v>
      </c>
      <c r="U74" s="11">
        <f t="shared" si="31"/>
        <v>11.7</v>
      </c>
      <c r="V74" s="11">
        <v>646</v>
      </c>
      <c r="W74" s="11">
        <f t="shared" si="23"/>
        <v>1.84</v>
      </c>
      <c r="X74" s="11">
        <f t="shared" si="32"/>
        <v>0.84598757092677657</v>
      </c>
      <c r="Y74" s="11">
        <f t="shared" si="26"/>
        <v>1.607843137254902</v>
      </c>
      <c r="Z74" s="11">
        <f t="shared" si="27"/>
        <v>3.28</v>
      </c>
      <c r="AA74" s="11">
        <f t="shared" si="33"/>
        <v>0.26189715745768122</v>
      </c>
      <c r="AB74" s="11">
        <f t="shared" si="34"/>
        <v>0.22156174007025126</v>
      </c>
      <c r="AC74" s="11">
        <f t="shared" si="28"/>
        <v>0.38882146279144036</v>
      </c>
      <c r="AD74" s="11">
        <f t="shared" si="29"/>
        <v>0.32893812483112667</v>
      </c>
      <c r="AE74" s="11">
        <f t="shared" si="24"/>
        <v>649.88</v>
      </c>
      <c r="AF74" s="11">
        <f t="shared" si="35"/>
        <v>2.07563078888534</v>
      </c>
      <c r="AG74" s="11">
        <f t="shared" si="36"/>
        <v>1.7559578492299377</v>
      </c>
      <c r="AH74" s="11">
        <f t="shared" si="37"/>
        <v>0.95122950819672125</v>
      </c>
      <c r="AI74" s="11">
        <v>14.7</v>
      </c>
      <c r="AJ74" s="35" t="s">
        <v>139</v>
      </c>
      <c r="AK74" s="35">
        <v>13</v>
      </c>
    </row>
    <row r="75" spans="1:45" s="12" customFormat="1" ht="12.75">
      <c r="A75" s="10">
        <v>2002</v>
      </c>
      <c r="B75" s="10" t="s">
        <v>66</v>
      </c>
      <c r="C75" s="11">
        <v>38</v>
      </c>
      <c r="D75" s="11" t="s">
        <v>8</v>
      </c>
      <c r="E75" s="11">
        <v>107</v>
      </c>
      <c r="F75" s="11">
        <v>57</v>
      </c>
      <c r="G75" s="11">
        <f t="shared" si="21"/>
        <v>53.271028037383175</v>
      </c>
      <c r="H75" s="11"/>
      <c r="I75" s="11">
        <v>15</v>
      </c>
      <c r="J75" s="11">
        <v>15</v>
      </c>
      <c r="K75" s="11">
        <v>14</v>
      </c>
      <c r="L75" s="11">
        <v>18</v>
      </c>
      <c r="M75" s="11">
        <v>5</v>
      </c>
      <c r="N75" s="11">
        <v>6.6</v>
      </c>
      <c r="O75" s="11">
        <f t="shared" si="30"/>
        <v>1.3199999999999998</v>
      </c>
      <c r="P75" s="11">
        <f t="shared" si="25"/>
        <v>159.23999999999998</v>
      </c>
      <c r="Q75" s="11">
        <v>102.3</v>
      </c>
      <c r="R75" s="11">
        <v>206</v>
      </c>
      <c r="S75" s="11">
        <v>5</v>
      </c>
      <c r="T75" s="11">
        <v>43.4</v>
      </c>
      <c r="U75" s="11">
        <f t="shared" si="31"/>
        <v>8.68</v>
      </c>
      <c r="V75" s="11">
        <v>375.9</v>
      </c>
      <c r="W75" s="11">
        <f t="shared" si="23"/>
        <v>1.0714285714285714</v>
      </c>
      <c r="X75" s="11">
        <f t="shared" si="32"/>
        <v>0.49660194174757283</v>
      </c>
      <c r="Y75" s="11">
        <f t="shared" si="26"/>
        <v>7.1333333333333337</v>
      </c>
      <c r="Z75" s="11">
        <f t="shared" si="27"/>
        <v>7.6428571428571432</v>
      </c>
      <c r="AA75" s="11">
        <f t="shared" si="33"/>
        <v>1.0459433040078201</v>
      </c>
      <c r="AB75" s="11">
        <f t="shared" si="34"/>
        <v>0.51941747572815533</v>
      </c>
      <c r="AC75" s="11">
        <f t="shared" si="28"/>
        <v>1.556598240469208</v>
      </c>
      <c r="AD75" s="11">
        <f t="shared" si="29"/>
        <v>0.77300970873786401</v>
      </c>
      <c r="AE75" s="11">
        <f t="shared" si="24"/>
        <v>459.9</v>
      </c>
      <c r="AF75" s="11">
        <f t="shared" si="35"/>
        <v>4.4956011730205274</v>
      </c>
      <c r="AG75" s="11">
        <f t="shared" si="36"/>
        <v>2.2325242718446603</v>
      </c>
      <c r="AH75" s="11">
        <f t="shared" si="37"/>
        <v>1.4917288355497891</v>
      </c>
      <c r="AI75" s="11">
        <v>6</v>
      </c>
      <c r="AJ75" s="35" t="s">
        <v>139</v>
      </c>
      <c r="AK75" s="35">
        <v>14</v>
      </c>
      <c r="AL75" s="36"/>
      <c r="AM75" s="37"/>
      <c r="AN75" s="37">
        <v>125</v>
      </c>
      <c r="AO75" s="37">
        <v>25</v>
      </c>
      <c r="AP75" s="37">
        <f>AO75+AN75</f>
        <v>150</v>
      </c>
      <c r="AQ75" s="37">
        <f>(AN75/AP75)*100</f>
        <v>83.333333333333343</v>
      </c>
      <c r="AR75" s="37">
        <v>147.1</v>
      </c>
      <c r="AS75" s="12">
        <f>AR75/AN75</f>
        <v>1.1767999999999998</v>
      </c>
    </row>
    <row r="76" spans="1:45" s="12" customFormat="1" ht="12.75">
      <c r="A76" s="10">
        <v>2002</v>
      </c>
      <c r="B76" s="10" t="s">
        <v>66</v>
      </c>
      <c r="C76" s="11">
        <v>40</v>
      </c>
      <c r="D76" s="11" t="s">
        <v>8</v>
      </c>
      <c r="E76" s="11">
        <v>109</v>
      </c>
      <c r="F76" s="11">
        <v>71</v>
      </c>
      <c r="G76" s="11">
        <f t="shared" si="21"/>
        <v>65.137614678899084</v>
      </c>
      <c r="H76" s="11"/>
      <c r="I76" s="11">
        <v>20</v>
      </c>
      <c r="J76" s="11">
        <v>18</v>
      </c>
      <c r="K76" s="11">
        <v>12</v>
      </c>
      <c r="L76" s="11">
        <v>27.4</v>
      </c>
      <c r="M76" s="11">
        <v>5</v>
      </c>
      <c r="N76" s="11">
        <v>8.1</v>
      </c>
      <c r="O76" s="11">
        <f t="shared" si="30"/>
        <v>1.6199999999999999</v>
      </c>
      <c r="P76" s="11">
        <f t="shared" si="25"/>
        <v>203.98</v>
      </c>
      <c r="Q76" s="11">
        <v>118.5</v>
      </c>
      <c r="R76" s="11">
        <v>158.4</v>
      </c>
      <c r="S76" s="11">
        <v>5</v>
      </c>
      <c r="T76" s="11">
        <v>78.2</v>
      </c>
      <c r="U76" s="11">
        <f t="shared" si="31"/>
        <v>15.64</v>
      </c>
      <c r="V76" s="11">
        <v>649.4</v>
      </c>
      <c r="W76" s="11">
        <f t="shared" si="23"/>
        <v>1.5</v>
      </c>
      <c r="X76" s="11">
        <f t="shared" si="32"/>
        <v>0.74810606060606055</v>
      </c>
      <c r="Y76" s="11">
        <f t="shared" si="26"/>
        <v>5.45</v>
      </c>
      <c r="Z76" s="11">
        <f t="shared" si="27"/>
        <v>9.0833333333333339</v>
      </c>
      <c r="AA76" s="11">
        <f t="shared" si="33"/>
        <v>0.91983122362869196</v>
      </c>
      <c r="AB76" s="11">
        <f t="shared" si="34"/>
        <v>0.68813131313131315</v>
      </c>
      <c r="AC76" s="11">
        <f t="shared" si="28"/>
        <v>1.7213502109704641</v>
      </c>
      <c r="AD76" s="11">
        <f t="shared" si="29"/>
        <v>1.287752525252525</v>
      </c>
      <c r="AE76" s="11">
        <f t="shared" si="24"/>
        <v>738.36</v>
      </c>
      <c r="AF76" s="11">
        <f t="shared" si="35"/>
        <v>6.2308860759493676</v>
      </c>
      <c r="AG76" s="11">
        <f t="shared" si="36"/>
        <v>4.6613636363636362</v>
      </c>
      <c r="AH76" s="11">
        <f t="shared" si="37"/>
        <v>2.6665222101841821</v>
      </c>
      <c r="AI76" s="11">
        <v>14.5</v>
      </c>
      <c r="AJ76" s="35" t="s">
        <v>139</v>
      </c>
      <c r="AK76" s="35">
        <v>12</v>
      </c>
      <c r="AL76" s="36"/>
      <c r="AM76" s="37"/>
      <c r="AN76" s="37">
        <v>108</v>
      </c>
      <c r="AO76" s="37">
        <v>42</v>
      </c>
      <c r="AP76" s="37">
        <f>AO76+AN76</f>
        <v>150</v>
      </c>
      <c r="AQ76" s="37">
        <f>(AN76/AP76)*100</f>
        <v>72</v>
      </c>
      <c r="AR76" s="37">
        <v>109.9</v>
      </c>
      <c r="AS76" s="12">
        <f>AR76/AN76</f>
        <v>1.0175925925925926</v>
      </c>
    </row>
    <row r="77" spans="1:45" s="12" customFormat="1" ht="12.75">
      <c r="A77" s="10">
        <v>2002</v>
      </c>
      <c r="B77" s="10" t="s">
        <v>66</v>
      </c>
      <c r="C77" s="11">
        <v>42</v>
      </c>
      <c r="D77" s="11" t="s">
        <v>8</v>
      </c>
      <c r="E77" s="11">
        <v>185</v>
      </c>
      <c r="F77" s="11">
        <v>69</v>
      </c>
      <c r="G77" s="11">
        <f t="shared" si="21"/>
        <v>37.297297297297298</v>
      </c>
      <c r="H77" s="11"/>
      <c r="I77" s="11">
        <v>32</v>
      </c>
      <c r="J77" s="11">
        <v>36</v>
      </c>
      <c r="K77" s="11">
        <v>17.5</v>
      </c>
      <c r="L77" s="11">
        <v>32.200000000000003</v>
      </c>
      <c r="M77" s="11">
        <v>5</v>
      </c>
      <c r="N77" s="11">
        <v>5.9</v>
      </c>
      <c r="O77" s="11">
        <f t="shared" si="30"/>
        <v>1.1800000000000002</v>
      </c>
      <c r="P77" s="11">
        <f t="shared" si="25"/>
        <v>250.50000000000006</v>
      </c>
      <c r="Q77" s="11">
        <v>136.69999999999999</v>
      </c>
      <c r="R77" s="11">
        <v>276.8</v>
      </c>
      <c r="S77" s="11">
        <v>5</v>
      </c>
      <c r="T77" s="11">
        <v>30.6</v>
      </c>
      <c r="U77" s="11">
        <f t="shared" si="31"/>
        <v>6.12</v>
      </c>
      <c r="V77" s="11">
        <v>250.8</v>
      </c>
      <c r="W77" s="11">
        <f t="shared" si="23"/>
        <v>2.0571428571428569</v>
      </c>
      <c r="X77" s="11">
        <f t="shared" si="32"/>
        <v>0.49385838150289013</v>
      </c>
      <c r="Y77" s="11">
        <f t="shared" si="26"/>
        <v>5.78125</v>
      </c>
      <c r="Z77" s="11">
        <f t="shared" si="27"/>
        <v>10.571428571428571</v>
      </c>
      <c r="AA77" s="11">
        <f t="shared" si="33"/>
        <v>1.3533284564740309</v>
      </c>
      <c r="AB77" s="11">
        <f t="shared" si="34"/>
        <v>0.66835260115606931</v>
      </c>
      <c r="AC77" s="11">
        <f t="shared" si="28"/>
        <v>1.8324798829553772</v>
      </c>
      <c r="AD77" s="11">
        <f t="shared" si="29"/>
        <v>0.90498554913294815</v>
      </c>
      <c r="AE77" s="11">
        <f t="shared" si="24"/>
        <v>419.88000000000005</v>
      </c>
      <c r="AF77" s="11">
        <f t="shared" si="35"/>
        <v>3.0715435259692763</v>
      </c>
      <c r="AG77" s="11">
        <f t="shared" si="36"/>
        <v>1.5169075144508672</v>
      </c>
      <c r="AH77" s="11">
        <f t="shared" si="37"/>
        <v>1.0154292623941961</v>
      </c>
      <c r="AI77" s="11">
        <v>17.5</v>
      </c>
      <c r="AJ77" s="35" t="s">
        <v>139</v>
      </c>
      <c r="AK77" s="35">
        <v>11</v>
      </c>
    </row>
    <row r="78" spans="1:45" s="12" customFormat="1" ht="12.75">
      <c r="A78" s="10">
        <v>2002</v>
      </c>
      <c r="B78" s="10" t="s">
        <v>66</v>
      </c>
      <c r="C78" s="11">
        <v>44</v>
      </c>
      <c r="D78" s="11" t="s">
        <v>8</v>
      </c>
      <c r="E78" s="11">
        <v>157</v>
      </c>
      <c r="F78" s="11">
        <v>30</v>
      </c>
      <c r="G78" s="11">
        <f t="shared" si="21"/>
        <v>19.108280254777071</v>
      </c>
      <c r="H78" s="11"/>
      <c r="I78" s="11">
        <v>39</v>
      </c>
      <c r="J78" s="11">
        <v>44</v>
      </c>
      <c r="K78" s="11">
        <v>16</v>
      </c>
      <c r="L78" s="11">
        <v>20.7</v>
      </c>
      <c r="M78" s="11">
        <v>5</v>
      </c>
      <c r="N78" s="11">
        <v>6.8</v>
      </c>
      <c r="O78" s="11">
        <f t="shared" si="30"/>
        <v>1.3599999999999999</v>
      </c>
      <c r="P78" s="11">
        <f t="shared" si="25"/>
        <v>234.21999999999997</v>
      </c>
      <c r="Q78" s="11">
        <v>230.2</v>
      </c>
      <c r="R78" s="11">
        <v>252.6</v>
      </c>
      <c r="S78" s="11">
        <v>4</v>
      </c>
      <c r="T78" s="11">
        <v>60.3</v>
      </c>
      <c r="U78" s="11">
        <f t="shared" si="31"/>
        <v>15.074999999999999</v>
      </c>
      <c r="V78" s="11">
        <v>204.3</v>
      </c>
      <c r="W78" s="11">
        <f t="shared" si="23"/>
        <v>2.75</v>
      </c>
      <c r="X78" s="11">
        <f t="shared" si="32"/>
        <v>0.91132224861441014</v>
      </c>
      <c r="Y78" s="11">
        <f t="shared" si="26"/>
        <v>4.0256410256410255</v>
      </c>
      <c r="Z78" s="11">
        <f t="shared" si="27"/>
        <v>9.8125</v>
      </c>
      <c r="AA78" s="11">
        <f t="shared" si="33"/>
        <v>0.68201563857515213</v>
      </c>
      <c r="AB78" s="11">
        <f t="shared" si="34"/>
        <v>0.62153602533650043</v>
      </c>
      <c r="AC78" s="11">
        <f t="shared" si="28"/>
        <v>1.0174630755864464</v>
      </c>
      <c r="AD78" s="11">
        <f t="shared" si="29"/>
        <v>0.92723673792557393</v>
      </c>
      <c r="AE78" s="11">
        <f t="shared" si="24"/>
        <v>397.71999999999997</v>
      </c>
      <c r="AF78" s="11">
        <f t="shared" si="35"/>
        <v>1.7277150304083406</v>
      </c>
      <c r="AG78" s="11">
        <f t="shared" si="36"/>
        <v>1.5745051464766429</v>
      </c>
      <c r="AH78" s="11">
        <f t="shared" si="37"/>
        <v>0.823777961888981</v>
      </c>
      <c r="AI78" s="11">
        <v>5.2</v>
      </c>
      <c r="AJ78" s="35" t="s">
        <v>139</v>
      </c>
      <c r="AK78" s="35">
        <v>9</v>
      </c>
      <c r="AL78" s="36"/>
      <c r="AM78" s="37"/>
      <c r="AN78" s="37">
        <v>104</v>
      </c>
      <c r="AO78" s="37">
        <v>46</v>
      </c>
      <c r="AP78" s="37">
        <f t="shared" ref="AP78:AP95" si="38">AO78+AN78</f>
        <v>150</v>
      </c>
      <c r="AQ78" s="37">
        <f t="shared" ref="AQ78:AQ95" si="39">(AN78/AP78)*100</f>
        <v>69.333333333333343</v>
      </c>
      <c r="AR78" s="37">
        <v>157.6</v>
      </c>
      <c r="AS78" s="12">
        <f t="shared" ref="AS78:AS95" si="40">AR78/AN78</f>
        <v>1.5153846153846153</v>
      </c>
    </row>
    <row r="79" spans="1:45" s="12" customFormat="1" ht="12.75">
      <c r="A79" s="10">
        <v>2002</v>
      </c>
      <c r="B79" s="10" t="s">
        <v>66</v>
      </c>
      <c r="C79" s="11">
        <v>46</v>
      </c>
      <c r="D79" s="11" t="s">
        <v>8</v>
      </c>
      <c r="E79" s="11">
        <v>163</v>
      </c>
      <c r="F79" s="11">
        <v>64</v>
      </c>
      <c r="G79" s="11">
        <f t="shared" si="21"/>
        <v>39.263803680981596</v>
      </c>
      <c r="H79" s="11"/>
      <c r="I79" s="11">
        <v>18</v>
      </c>
      <c r="J79" s="11">
        <v>19</v>
      </c>
      <c r="K79" s="11">
        <v>13.5</v>
      </c>
      <c r="L79" s="11">
        <v>19.2</v>
      </c>
      <c r="M79" s="11">
        <v>5</v>
      </c>
      <c r="N79" s="11">
        <v>5.8</v>
      </c>
      <c r="O79" s="11">
        <f t="shared" si="30"/>
        <v>1.1599999999999999</v>
      </c>
      <c r="P79" s="11">
        <f t="shared" si="25"/>
        <v>208.27999999999997</v>
      </c>
      <c r="Q79" s="11">
        <v>106.6</v>
      </c>
      <c r="R79" s="11">
        <v>210.7</v>
      </c>
      <c r="S79" s="11">
        <v>5</v>
      </c>
      <c r="T79" s="11">
        <v>63.9</v>
      </c>
      <c r="U79" s="11">
        <f t="shared" si="31"/>
        <v>12.78</v>
      </c>
      <c r="V79" s="11">
        <v>460.8</v>
      </c>
      <c r="W79" s="11">
        <f t="shared" si="23"/>
        <v>1.4074074074074074</v>
      </c>
      <c r="X79" s="11">
        <f t="shared" si="32"/>
        <v>0.50593260560037967</v>
      </c>
      <c r="Y79" s="11">
        <f t="shared" si="26"/>
        <v>9.0555555555555554</v>
      </c>
      <c r="Z79" s="11">
        <f t="shared" si="27"/>
        <v>12.074074074074074</v>
      </c>
      <c r="AA79" s="11">
        <f t="shared" si="33"/>
        <v>1.5290806754221389</v>
      </c>
      <c r="AB79" s="11">
        <f t="shared" si="34"/>
        <v>0.77361177028951122</v>
      </c>
      <c r="AC79" s="11">
        <f t="shared" si="28"/>
        <v>1.9538461538461538</v>
      </c>
      <c r="AD79" s="11">
        <f t="shared" si="29"/>
        <v>0.98851447555766481</v>
      </c>
      <c r="AE79" s="11">
        <f t="shared" si="24"/>
        <v>594.84</v>
      </c>
      <c r="AF79" s="11">
        <f t="shared" si="35"/>
        <v>5.5801125703564738</v>
      </c>
      <c r="AG79" s="11">
        <f t="shared" si="36"/>
        <v>2.8231608922638824</v>
      </c>
      <c r="AH79" s="11">
        <f t="shared" si="37"/>
        <v>1.8746927198235113</v>
      </c>
      <c r="AI79" s="11">
        <v>3.5</v>
      </c>
      <c r="AJ79" s="35" t="s">
        <v>139</v>
      </c>
      <c r="AK79" s="35">
        <v>10</v>
      </c>
      <c r="AL79" s="36"/>
      <c r="AM79" s="37"/>
      <c r="AN79" s="37">
        <v>104</v>
      </c>
      <c r="AO79" s="37">
        <v>46</v>
      </c>
      <c r="AP79" s="37">
        <f t="shared" si="38"/>
        <v>150</v>
      </c>
      <c r="AQ79" s="37">
        <f t="shared" si="39"/>
        <v>69.333333333333343</v>
      </c>
      <c r="AR79" s="37">
        <v>157.6</v>
      </c>
      <c r="AS79" s="12">
        <f t="shared" si="40"/>
        <v>1.5153846153846153</v>
      </c>
    </row>
    <row r="80" spans="1:45" s="12" customFormat="1" ht="12.75">
      <c r="A80" s="10">
        <v>2002</v>
      </c>
      <c r="B80" s="10" t="s">
        <v>66</v>
      </c>
      <c r="C80" s="11">
        <v>48</v>
      </c>
      <c r="D80" s="11" t="s">
        <v>8</v>
      </c>
      <c r="E80" s="11">
        <v>117</v>
      </c>
      <c r="F80" s="11">
        <v>59</v>
      </c>
      <c r="G80" s="11">
        <f t="shared" si="21"/>
        <v>50.427350427350426</v>
      </c>
      <c r="H80" s="11"/>
      <c r="I80" s="11">
        <v>28</v>
      </c>
      <c r="J80" s="11">
        <v>20</v>
      </c>
      <c r="K80" s="11">
        <v>17.5</v>
      </c>
      <c r="L80" s="11">
        <v>14.2</v>
      </c>
      <c r="M80" s="11">
        <v>5</v>
      </c>
      <c r="N80" s="11">
        <v>5.5</v>
      </c>
      <c r="O80" s="11">
        <f t="shared" si="30"/>
        <v>1.1000000000000001</v>
      </c>
      <c r="P80" s="11">
        <f t="shared" si="25"/>
        <v>142.9</v>
      </c>
      <c r="Q80" s="11">
        <v>97.5</v>
      </c>
      <c r="R80" s="11">
        <v>236.8</v>
      </c>
      <c r="S80" s="11">
        <v>5</v>
      </c>
      <c r="T80" s="11">
        <v>54.8</v>
      </c>
      <c r="U80" s="11">
        <f t="shared" si="31"/>
        <v>10.959999999999999</v>
      </c>
      <c r="V80" s="11">
        <v>512.70000000000005</v>
      </c>
      <c r="W80" s="11">
        <f t="shared" si="23"/>
        <v>1.1428571428571428</v>
      </c>
      <c r="X80" s="11">
        <f t="shared" si="32"/>
        <v>0.41173986486486486</v>
      </c>
      <c r="Y80" s="11">
        <f t="shared" si="26"/>
        <v>4.1785714285714288</v>
      </c>
      <c r="Z80" s="11">
        <f t="shared" si="27"/>
        <v>6.6857142857142859</v>
      </c>
      <c r="AA80" s="11">
        <f t="shared" si="33"/>
        <v>1.2</v>
      </c>
      <c r="AB80" s="11">
        <f t="shared" si="34"/>
        <v>0.49408783783783783</v>
      </c>
      <c r="AC80" s="11">
        <f t="shared" si="28"/>
        <v>1.4656410256410257</v>
      </c>
      <c r="AD80" s="11">
        <f t="shared" si="29"/>
        <v>0.60346283783783783</v>
      </c>
      <c r="AE80" s="11">
        <f t="shared" si="24"/>
        <v>590.70000000000005</v>
      </c>
      <c r="AF80" s="11">
        <f t="shared" si="35"/>
        <v>6.0584615384615388</v>
      </c>
      <c r="AG80" s="11">
        <f t="shared" si="36"/>
        <v>2.4945101351351351</v>
      </c>
      <c r="AH80" s="11">
        <f t="shared" si="37"/>
        <v>1.7669757702662281</v>
      </c>
      <c r="AI80" s="11">
        <v>7.5</v>
      </c>
      <c r="AJ80" s="35" t="s">
        <v>139</v>
      </c>
      <c r="AK80" s="35">
        <v>8</v>
      </c>
      <c r="AL80" s="36"/>
      <c r="AM80" s="37"/>
      <c r="AN80" s="37">
        <v>102</v>
      </c>
      <c r="AO80" s="37">
        <v>48</v>
      </c>
      <c r="AP80" s="37">
        <f t="shared" si="38"/>
        <v>150</v>
      </c>
      <c r="AQ80" s="37">
        <f t="shared" si="39"/>
        <v>68</v>
      </c>
      <c r="AR80" s="37">
        <v>177.1</v>
      </c>
      <c r="AS80" s="12">
        <f t="shared" si="40"/>
        <v>1.7362745098039216</v>
      </c>
    </row>
    <row r="81" spans="1:45" s="12" customFormat="1" ht="12.75">
      <c r="A81" s="10">
        <v>2002</v>
      </c>
      <c r="B81" s="10" t="s">
        <v>66</v>
      </c>
      <c r="C81" s="11">
        <v>50</v>
      </c>
      <c r="D81" s="11" t="s">
        <v>8</v>
      </c>
      <c r="E81" s="11">
        <v>164</v>
      </c>
      <c r="F81" s="11">
        <v>54</v>
      </c>
      <c r="G81" s="11">
        <f t="shared" si="21"/>
        <v>32.926829268292686</v>
      </c>
      <c r="H81" s="11"/>
      <c r="I81" s="11">
        <v>23</v>
      </c>
      <c r="J81" s="11">
        <v>25</v>
      </c>
      <c r="K81" s="11">
        <v>11.5</v>
      </c>
      <c r="L81" s="11">
        <v>12.4</v>
      </c>
      <c r="M81" s="11">
        <v>5</v>
      </c>
      <c r="N81" s="11">
        <v>6.3</v>
      </c>
      <c r="O81" s="11">
        <f t="shared" si="30"/>
        <v>1.26</v>
      </c>
      <c r="P81" s="11">
        <f t="shared" si="25"/>
        <v>219.04000000000002</v>
      </c>
      <c r="Q81" s="11">
        <v>171.8</v>
      </c>
      <c r="R81" s="11">
        <v>189.2</v>
      </c>
      <c r="S81" s="11">
        <v>4</v>
      </c>
      <c r="T81" s="11">
        <v>46.3</v>
      </c>
      <c r="U81" s="11">
        <f t="shared" si="31"/>
        <v>11.574999999999999</v>
      </c>
      <c r="V81" s="11">
        <v>339.4</v>
      </c>
      <c r="W81" s="11">
        <f t="shared" si="23"/>
        <v>2.1739130434782608</v>
      </c>
      <c r="X81" s="11">
        <f t="shared" si="32"/>
        <v>0.90803382663847787</v>
      </c>
      <c r="Y81" s="11">
        <f t="shared" si="26"/>
        <v>7.1304347826086953</v>
      </c>
      <c r="Z81" s="11">
        <f t="shared" si="27"/>
        <v>14.260869565217391</v>
      </c>
      <c r="AA81" s="11">
        <f t="shared" si="33"/>
        <v>0.9545983701979045</v>
      </c>
      <c r="AB81" s="11">
        <f t="shared" si="34"/>
        <v>0.86680761099365755</v>
      </c>
      <c r="AC81" s="11">
        <f t="shared" si="28"/>
        <v>1.2749708963911526</v>
      </c>
      <c r="AD81" s="11">
        <f t="shared" si="29"/>
        <v>1.1577167019027486</v>
      </c>
      <c r="AE81" s="11">
        <f t="shared" si="24"/>
        <v>490.4</v>
      </c>
      <c r="AF81" s="11">
        <f t="shared" si="35"/>
        <v>2.8544819557625143</v>
      </c>
      <c r="AG81" s="11">
        <f t="shared" si="36"/>
        <v>2.5919661733615222</v>
      </c>
      <c r="AH81" s="11">
        <f t="shared" si="37"/>
        <v>1.3584487534626037</v>
      </c>
      <c r="AI81" s="11">
        <v>11</v>
      </c>
      <c r="AJ81" s="35" t="s">
        <v>139</v>
      </c>
      <c r="AK81" s="35">
        <v>7</v>
      </c>
      <c r="AL81" s="36"/>
      <c r="AM81" s="37"/>
      <c r="AN81" s="37">
        <v>122</v>
      </c>
      <c r="AO81" s="37">
        <v>28</v>
      </c>
      <c r="AP81" s="37">
        <f t="shared" si="38"/>
        <v>150</v>
      </c>
      <c r="AQ81" s="37">
        <f t="shared" si="39"/>
        <v>81.333333333333329</v>
      </c>
      <c r="AR81" s="37">
        <v>195.5</v>
      </c>
      <c r="AS81" s="12">
        <f t="shared" si="40"/>
        <v>1.6024590163934427</v>
      </c>
    </row>
    <row r="82" spans="1:45" s="12" customFormat="1" ht="12.75">
      <c r="A82" s="10">
        <v>2002</v>
      </c>
      <c r="B82" s="10" t="s">
        <v>66</v>
      </c>
      <c r="C82" s="11">
        <v>52</v>
      </c>
      <c r="D82" s="11" t="s">
        <v>8</v>
      </c>
      <c r="E82" s="11">
        <v>124</v>
      </c>
      <c r="F82" s="11">
        <v>31</v>
      </c>
      <c r="G82" s="11">
        <f t="shared" si="21"/>
        <v>25</v>
      </c>
      <c r="H82" s="11"/>
      <c r="I82" s="11">
        <v>43</v>
      </c>
      <c r="J82" s="11">
        <v>35</v>
      </c>
      <c r="K82" s="11">
        <v>10.5</v>
      </c>
      <c r="L82" s="11">
        <v>11.4</v>
      </c>
      <c r="M82" s="11">
        <v>5</v>
      </c>
      <c r="N82" s="11">
        <v>6.9</v>
      </c>
      <c r="O82" s="11">
        <f t="shared" si="30"/>
        <v>1.3800000000000001</v>
      </c>
      <c r="P82" s="11">
        <f t="shared" si="25"/>
        <v>182.52</v>
      </c>
      <c r="Q82" s="11">
        <v>122.7</v>
      </c>
      <c r="R82" s="11">
        <v>175.1</v>
      </c>
      <c r="S82" s="11">
        <v>5</v>
      </c>
      <c r="T82" s="11">
        <v>57.9</v>
      </c>
      <c r="U82" s="11">
        <f t="shared" si="31"/>
        <v>11.58</v>
      </c>
      <c r="V82" s="11">
        <v>275.2</v>
      </c>
      <c r="W82" s="11">
        <f t="shared" si="23"/>
        <v>3.3333333333333335</v>
      </c>
      <c r="X82" s="11">
        <f t="shared" si="32"/>
        <v>0.70074243289548832</v>
      </c>
      <c r="Y82" s="11">
        <f t="shared" si="26"/>
        <v>2.8837209302325579</v>
      </c>
      <c r="Z82" s="11">
        <f t="shared" si="27"/>
        <v>11.80952380952381</v>
      </c>
      <c r="AA82" s="11">
        <f t="shared" si="33"/>
        <v>1.0105949470252649</v>
      </c>
      <c r="AB82" s="11">
        <f t="shared" si="34"/>
        <v>0.7081667618503712</v>
      </c>
      <c r="AC82" s="11">
        <f t="shared" si="28"/>
        <v>1.4875305623471884</v>
      </c>
      <c r="AD82" s="11">
        <f t="shared" si="29"/>
        <v>1.0423757852655626</v>
      </c>
      <c r="AE82" s="11">
        <f t="shared" si="24"/>
        <v>414.94</v>
      </c>
      <c r="AF82" s="11">
        <f t="shared" si="35"/>
        <v>3.3817440912795433</v>
      </c>
      <c r="AG82" s="11">
        <f t="shared" si="36"/>
        <v>2.3697315819531695</v>
      </c>
      <c r="AH82" s="11">
        <f t="shared" si="37"/>
        <v>1.3933512424445935</v>
      </c>
      <c r="AI82" s="11">
        <v>13.5</v>
      </c>
      <c r="AJ82" s="35" t="s">
        <v>139</v>
      </c>
      <c r="AK82" s="35">
        <v>5</v>
      </c>
      <c r="AL82" s="36"/>
      <c r="AM82" s="37"/>
      <c r="AN82" s="37">
        <v>112</v>
      </c>
      <c r="AO82" s="37">
        <v>38</v>
      </c>
      <c r="AP82" s="37">
        <f t="shared" si="38"/>
        <v>150</v>
      </c>
      <c r="AQ82" s="37">
        <f t="shared" si="39"/>
        <v>74.666666666666671</v>
      </c>
      <c r="AR82" s="37">
        <v>155.1</v>
      </c>
      <c r="AS82" s="12">
        <f t="shared" si="40"/>
        <v>1.3848214285714284</v>
      </c>
    </row>
    <row r="83" spans="1:45" s="12" customFormat="1" ht="12.75">
      <c r="A83" s="10">
        <v>2002</v>
      </c>
      <c r="B83" s="10" t="s">
        <v>66</v>
      </c>
      <c r="C83" s="11">
        <v>54</v>
      </c>
      <c r="D83" s="11" t="s">
        <v>8</v>
      </c>
      <c r="E83" s="11">
        <v>71</v>
      </c>
      <c r="F83" s="11">
        <v>25</v>
      </c>
      <c r="G83" s="11">
        <f t="shared" si="21"/>
        <v>35.2112676056338</v>
      </c>
      <c r="H83" s="11"/>
      <c r="I83" s="11">
        <v>25</v>
      </c>
      <c r="J83" s="11">
        <v>16</v>
      </c>
      <c r="K83" s="11">
        <v>18</v>
      </c>
      <c r="L83" s="11">
        <v>3.9</v>
      </c>
      <c r="M83" s="11">
        <v>5</v>
      </c>
      <c r="N83" s="11">
        <v>5.6</v>
      </c>
      <c r="O83" s="11">
        <f t="shared" si="30"/>
        <v>1.1199999999999999</v>
      </c>
      <c r="P83" s="11">
        <f t="shared" si="25"/>
        <v>83.42</v>
      </c>
      <c r="Q83" s="11">
        <v>128.19999999999999</v>
      </c>
      <c r="R83" s="11">
        <v>282.39999999999998</v>
      </c>
      <c r="S83" s="11">
        <v>3</v>
      </c>
      <c r="T83" s="11">
        <v>16.3</v>
      </c>
      <c r="U83" s="11">
        <f t="shared" si="31"/>
        <v>5.4333333333333336</v>
      </c>
      <c r="V83" s="11">
        <v>103.8</v>
      </c>
      <c r="W83" s="11">
        <f t="shared" si="23"/>
        <v>0.88888888888888884</v>
      </c>
      <c r="X83" s="11">
        <f t="shared" si="32"/>
        <v>0.45396600566572237</v>
      </c>
      <c r="Y83" s="11">
        <f t="shared" si="26"/>
        <v>2.84</v>
      </c>
      <c r="Z83" s="11">
        <f t="shared" si="27"/>
        <v>3.9444444444444446</v>
      </c>
      <c r="AA83" s="11">
        <f t="shared" si="33"/>
        <v>0.55382215288611547</v>
      </c>
      <c r="AB83" s="11">
        <f t="shared" si="34"/>
        <v>0.25141643059490087</v>
      </c>
      <c r="AC83" s="11">
        <f t="shared" si="28"/>
        <v>0.65070202808112332</v>
      </c>
      <c r="AD83" s="11">
        <f t="shared" si="29"/>
        <v>0.29539660056657224</v>
      </c>
      <c r="AE83" s="11">
        <f t="shared" si="24"/>
        <v>159.22</v>
      </c>
      <c r="AF83" s="11">
        <f t="shared" si="35"/>
        <v>1.2419656786271451</v>
      </c>
      <c r="AG83" s="11">
        <f t="shared" si="36"/>
        <v>0.56381019830028334</v>
      </c>
      <c r="AH83" s="11">
        <f t="shared" si="37"/>
        <v>0.38777398928397472</v>
      </c>
      <c r="AI83" s="11">
        <v>13</v>
      </c>
      <c r="AJ83" s="35" t="s">
        <v>139</v>
      </c>
      <c r="AK83" s="35">
        <v>6</v>
      </c>
      <c r="AL83" s="36"/>
      <c r="AM83" s="37"/>
      <c r="AN83" s="37">
        <v>121</v>
      </c>
      <c r="AO83" s="37">
        <v>29</v>
      </c>
      <c r="AP83" s="37">
        <f t="shared" si="38"/>
        <v>150</v>
      </c>
      <c r="AQ83" s="37">
        <f t="shared" si="39"/>
        <v>80.666666666666657</v>
      </c>
      <c r="AR83" s="37">
        <v>127.2</v>
      </c>
      <c r="AS83" s="12">
        <f t="shared" si="40"/>
        <v>1.0512396694214876</v>
      </c>
    </row>
    <row r="84" spans="1:45" s="12" customFormat="1" ht="12.75">
      <c r="A84" s="10">
        <v>2002</v>
      </c>
      <c r="B84" s="10" t="s">
        <v>66</v>
      </c>
      <c r="C84" s="11">
        <v>56</v>
      </c>
      <c r="D84" s="11" t="s">
        <v>8</v>
      </c>
      <c r="E84" s="11">
        <v>71</v>
      </c>
      <c r="F84" s="11">
        <v>58</v>
      </c>
      <c r="G84" s="11">
        <f t="shared" si="21"/>
        <v>81.690140845070431</v>
      </c>
      <c r="H84" s="11"/>
      <c r="I84" s="11">
        <v>46</v>
      </c>
      <c r="J84" s="11">
        <v>39</v>
      </c>
      <c r="K84" s="11">
        <v>16</v>
      </c>
      <c r="L84" s="11">
        <v>12.7</v>
      </c>
      <c r="M84" s="11">
        <v>5</v>
      </c>
      <c r="N84" s="11">
        <v>6.4</v>
      </c>
      <c r="O84" s="11">
        <f t="shared" si="30"/>
        <v>1.28</v>
      </c>
      <c r="P84" s="11">
        <f t="shared" si="25"/>
        <v>103.58</v>
      </c>
      <c r="Q84" s="11">
        <v>224.4</v>
      </c>
      <c r="R84" s="11">
        <v>307.3</v>
      </c>
      <c r="S84" s="11">
        <v>5</v>
      </c>
      <c r="T84" s="11">
        <v>52</v>
      </c>
      <c r="U84" s="11">
        <f t="shared" si="31"/>
        <v>10.4</v>
      </c>
      <c r="V84" s="11">
        <v>530.4</v>
      </c>
      <c r="W84" s="11">
        <f t="shared" si="23"/>
        <v>2.4375</v>
      </c>
      <c r="X84" s="11">
        <f t="shared" si="32"/>
        <v>0.73023104458184185</v>
      </c>
      <c r="Y84" s="11">
        <f t="shared" si="26"/>
        <v>1.5434782608695652</v>
      </c>
      <c r="Z84" s="11">
        <f t="shared" si="27"/>
        <v>4.4375</v>
      </c>
      <c r="AA84" s="11">
        <f t="shared" si="33"/>
        <v>0.31639928698752229</v>
      </c>
      <c r="AB84" s="11">
        <f t="shared" si="34"/>
        <v>0.23104458184184834</v>
      </c>
      <c r="AC84" s="11">
        <f t="shared" si="28"/>
        <v>0.46158645276292332</v>
      </c>
      <c r="AD84" s="11">
        <f t="shared" si="29"/>
        <v>0.33706475756589649</v>
      </c>
      <c r="AE84" s="11">
        <f t="shared" si="24"/>
        <v>559.74</v>
      </c>
      <c r="AF84" s="11">
        <f t="shared" si="35"/>
        <v>2.4943850267379677</v>
      </c>
      <c r="AG84" s="11">
        <f t="shared" si="36"/>
        <v>1.8214773836641718</v>
      </c>
      <c r="AH84" s="11">
        <f t="shared" si="37"/>
        <v>1.0527365055482414</v>
      </c>
      <c r="AI84" s="11">
        <v>12.5</v>
      </c>
      <c r="AJ84" s="35" t="s">
        <v>139</v>
      </c>
      <c r="AK84" s="35">
        <v>4</v>
      </c>
      <c r="AL84" s="36"/>
      <c r="AM84" s="37"/>
      <c r="AN84" s="37">
        <v>118</v>
      </c>
      <c r="AO84" s="37">
        <v>32</v>
      </c>
      <c r="AP84" s="37">
        <f t="shared" si="38"/>
        <v>150</v>
      </c>
      <c r="AQ84" s="37">
        <f t="shared" si="39"/>
        <v>78.666666666666657</v>
      </c>
      <c r="AR84" s="37">
        <v>130.80000000000001</v>
      </c>
      <c r="AS84" s="12">
        <f t="shared" si="40"/>
        <v>1.1084745762711865</v>
      </c>
    </row>
    <row r="85" spans="1:45" s="12" customFormat="1" ht="12.75">
      <c r="A85" s="10">
        <v>2002</v>
      </c>
      <c r="B85" s="10" t="s">
        <v>66</v>
      </c>
      <c r="C85" s="11">
        <v>58</v>
      </c>
      <c r="D85" s="11" t="s">
        <v>8</v>
      </c>
      <c r="E85" s="11">
        <v>120</v>
      </c>
      <c r="F85" s="11">
        <v>49</v>
      </c>
      <c r="G85" s="11">
        <f t="shared" si="21"/>
        <v>40.833333333333336</v>
      </c>
      <c r="H85" s="11"/>
      <c r="I85" s="11">
        <v>16</v>
      </c>
      <c r="J85" s="11">
        <v>19</v>
      </c>
      <c r="K85" s="11">
        <v>7.5</v>
      </c>
      <c r="L85" s="11">
        <v>12.5</v>
      </c>
      <c r="M85" s="11">
        <v>5</v>
      </c>
      <c r="N85" s="11">
        <v>6.9</v>
      </c>
      <c r="O85" s="11">
        <f t="shared" si="30"/>
        <v>1.3800000000000001</v>
      </c>
      <c r="P85" s="11">
        <f t="shared" si="25"/>
        <v>178.10000000000002</v>
      </c>
      <c r="Q85" s="11">
        <v>70</v>
      </c>
      <c r="R85" s="11">
        <v>122.4</v>
      </c>
      <c r="S85" s="11">
        <v>5</v>
      </c>
      <c r="T85" s="11">
        <v>54.7</v>
      </c>
      <c r="U85" s="11">
        <f t="shared" si="31"/>
        <v>10.940000000000001</v>
      </c>
      <c r="V85" s="11">
        <v>347.4</v>
      </c>
      <c r="W85" s="11">
        <f t="shared" si="23"/>
        <v>2.5333333333333332</v>
      </c>
      <c r="X85" s="11">
        <f t="shared" si="32"/>
        <v>0.57189542483660127</v>
      </c>
      <c r="Y85" s="11">
        <f t="shared" si="26"/>
        <v>7.5</v>
      </c>
      <c r="Z85" s="11">
        <f t="shared" si="27"/>
        <v>16</v>
      </c>
      <c r="AA85" s="11">
        <f t="shared" si="33"/>
        <v>1.7142857142857142</v>
      </c>
      <c r="AB85" s="11">
        <f t="shared" si="34"/>
        <v>0.98039215686274506</v>
      </c>
      <c r="AC85" s="11">
        <f t="shared" si="28"/>
        <v>2.5442857142857145</v>
      </c>
      <c r="AD85" s="11">
        <f t="shared" si="29"/>
        <v>1.4550653594771243</v>
      </c>
      <c r="AE85" s="11">
        <f t="shared" si="24"/>
        <v>457.88</v>
      </c>
      <c r="AF85" s="11">
        <f t="shared" si="35"/>
        <v>6.5411428571428569</v>
      </c>
      <c r="AG85" s="11">
        <f t="shared" si="36"/>
        <v>3.740849673202614</v>
      </c>
      <c r="AH85" s="11">
        <f t="shared" si="37"/>
        <v>2.3798336798336797</v>
      </c>
      <c r="AI85" s="11">
        <v>11</v>
      </c>
      <c r="AJ85" s="35" t="s">
        <v>139</v>
      </c>
      <c r="AK85" s="35">
        <v>3</v>
      </c>
      <c r="AL85" s="36"/>
      <c r="AM85" s="37"/>
      <c r="AN85" s="37">
        <v>116</v>
      </c>
      <c r="AO85" s="37">
        <v>34</v>
      </c>
      <c r="AP85" s="37">
        <f t="shared" si="38"/>
        <v>150</v>
      </c>
      <c r="AQ85" s="37">
        <f t="shared" si="39"/>
        <v>77.333333333333329</v>
      </c>
      <c r="AR85" s="37">
        <v>141.5</v>
      </c>
      <c r="AS85" s="12">
        <f t="shared" si="40"/>
        <v>1.2198275862068966</v>
      </c>
    </row>
    <row r="86" spans="1:45" s="12" customFormat="1" ht="12.75">
      <c r="A86" s="10">
        <v>2002</v>
      </c>
      <c r="B86" s="10" t="s">
        <v>66</v>
      </c>
      <c r="C86" s="11">
        <v>60</v>
      </c>
      <c r="D86" s="11" t="s">
        <v>8</v>
      </c>
      <c r="E86" s="11">
        <v>59</v>
      </c>
      <c r="F86" s="11">
        <v>30</v>
      </c>
      <c r="G86" s="11">
        <f t="shared" si="21"/>
        <v>50.847457627118644</v>
      </c>
      <c r="H86" s="11"/>
      <c r="I86" s="11">
        <v>26</v>
      </c>
      <c r="J86" s="11">
        <v>30</v>
      </c>
      <c r="K86" s="11">
        <v>12</v>
      </c>
      <c r="L86" s="11">
        <v>7</v>
      </c>
      <c r="M86" s="11">
        <v>5</v>
      </c>
      <c r="N86" s="11">
        <v>6.8</v>
      </c>
      <c r="O86" s="11">
        <f t="shared" si="30"/>
        <v>1.3599999999999999</v>
      </c>
      <c r="P86" s="11">
        <f t="shared" si="25"/>
        <v>87.24</v>
      </c>
      <c r="Q86" s="11">
        <v>202.6</v>
      </c>
      <c r="R86" s="11">
        <v>182.9</v>
      </c>
      <c r="S86" s="11">
        <v>5</v>
      </c>
      <c r="T86" s="11">
        <v>41.8</v>
      </c>
      <c r="U86" s="11">
        <f t="shared" si="31"/>
        <v>8.36</v>
      </c>
      <c r="V86" s="11">
        <v>211.8</v>
      </c>
      <c r="W86" s="11">
        <f t="shared" si="23"/>
        <v>2.5</v>
      </c>
      <c r="X86" s="11">
        <f t="shared" si="32"/>
        <v>1.1077091306724987</v>
      </c>
      <c r="Y86" s="11">
        <f t="shared" si="26"/>
        <v>2.2692307692307692</v>
      </c>
      <c r="Z86" s="11">
        <f t="shared" si="27"/>
        <v>4.916666666666667</v>
      </c>
      <c r="AA86" s="11">
        <f t="shared" si="33"/>
        <v>0.29121421520236923</v>
      </c>
      <c r="AB86" s="11">
        <f t="shared" si="34"/>
        <v>0.32258064516129031</v>
      </c>
      <c r="AC86" s="11">
        <f t="shared" si="28"/>
        <v>0.43060217176702864</v>
      </c>
      <c r="AD86" s="11">
        <f t="shared" si="29"/>
        <v>0.47698195735374516</v>
      </c>
      <c r="AE86" s="11">
        <f t="shared" si="24"/>
        <v>258.24</v>
      </c>
      <c r="AF86" s="11">
        <f t="shared" si="35"/>
        <v>1.2746298124383022</v>
      </c>
      <c r="AG86" s="11">
        <f t="shared" si="36"/>
        <v>1.4119190814652816</v>
      </c>
      <c r="AH86" s="11">
        <f t="shared" si="37"/>
        <v>0.66988326848249025</v>
      </c>
      <c r="AI86" s="11">
        <v>12.2</v>
      </c>
      <c r="AJ86" s="35" t="s">
        <v>139</v>
      </c>
      <c r="AK86" s="35">
        <v>2</v>
      </c>
      <c r="AL86" s="36"/>
      <c r="AM86" s="37"/>
      <c r="AN86" s="37">
        <v>105</v>
      </c>
      <c r="AO86" s="37">
        <v>45</v>
      </c>
      <c r="AP86" s="37">
        <f t="shared" si="38"/>
        <v>150</v>
      </c>
      <c r="AQ86" s="37">
        <f t="shared" si="39"/>
        <v>70</v>
      </c>
      <c r="AR86" s="37">
        <v>125.9</v>
      </c>
      <c r="AS86" s="12">
        <f t="shared" si="40"/>
        <v>1.1990476190476191</v>
      </c>
    </row>
    <row r="87" spans="1:45" s="12" customFormat="1" ht="12.75">
      <c r="A87" s="10">
        <v>2002</v>
      </c>
      <c r="B87" s="10" t="s">
        <v>66</v>
      </c>
      <c r="C87" s="11">
        <v>62</v>
      </c>
      <c r="D87" s="11" t="s">
        <v>8</v>
      </c>
      <c r="E87" s="11">
        <v>91</v>
      </c>
      <c r="F87" s="11">
        <v>46</v>
      </c>
      <c r="G87" s="11">
        <f t="shared" si="21"/>
        <v>50.549450549450547</v>
      </c>
      <c r="H87" s="11"/>
      <c r="I87" s="11">
        <v>40</v>
      </c>
      <c r="J87" s="11">
        <v>43</v>
      </c>
      <c r="K87" s="11">
        <v>18.5</v>
      </c>
      <c r="L87" s="11">
        <v>2.5</v>
      </c>
      <c r="M87" s="11">
        <v>5</v>
      </c>
      <c r="N87" s="11">
        <v>6.3</v>
      </c>
      <c r="O87" s="11">
        <f t="shared" si="30"/>
        <v>1.26</v>
      </c>
      <c r="P87" s="11">
        <f t="shared" si="25"/>
        <v>117.16</v>
      </c>
      <c r="Q87" s="11">
        <v>314.10000000000002</v>
      </c>
      <c r="R87" s="11">
        <v>331.1</v>
      </c>
      <c r="S87" s="11">
        <v>5</v>
      </c>
      <c r="T87" s="11">
        <v>51.9</v>
      </c>
      <c r="U87" s="11">
        <f t="shared" si="31"/>
        <v>10.379999999999999</v>
      </c>
      <c r="V87" s="11">
        <v>286.7</v>
      </c>
      <c r="W87" s="11">
        <f t="shared" si="23"/>
        <v>2.3243243243243241</v>
      </c>
      <c r="X87" s="11">
        <f t="shared" si="32"/>
        <v>0.94865599516762311</v>
      </c>
      <c r="Y87" s="11">
        <f t="shared" si="26"/>
        <v>2.2749999999999999</v>
      </c>
      <c r="Z87" s="11">
        <f t="shared" si="27"/>
        <v>4.9189189189189193</v>
      </c>
      <c r="AA87" s="11">
        <f t="shared" si="33"/>
        <v>0.28971665074816932</v>
      </c>
      <c r="AB87" s="11">
        <f t="shared" si="34"/>
        <v>0.27484143763213531</v>
      </c>
      <c r="AC87" s="11">
        <f t="shared" si="28"/>
        <v>0.37300222858962112</v>
      </c>
      <c r="AD87" s="11">
        <f t="shared" si="29"/>
        <v>0.35385080036242822</v>
      </c>
      <c r="AE87" s="11">
        <f t="shared" si="24"/>
        <v>345.9</v>
      </c>
      <c r="AF87" s="11">
        <f t="shared" si="35"/>
        <v>1.1012416427889207</v>
      </c>
      <c r="AG87" s="11">
        <f t="shared" si="36"/>
        <v>1.0446994865599515</v>
      </c>
      <c r="AH87" s="11">
        <f t="shared" si="37"/>
        <v>0.53611283323000614</v>
      </c>
      <c r="AI87" s="11">
        <v>6.1</v>
      </c>
      <c r="AL87" s="36"/>
      <c r="AM87" s="37"/>
      <c r="AN87" s="37">
        <v>98</v>
      </c>
      <c r="AO87" s="37">
        <v>52</v>
      </c>
      <c r="AP87" s="37">
        <f t="shared" si="38"/>
        <v>150</v>
      </c>
      <c r="AQ87" s="37">
        <f t="shared" si="39"/>
        <v>65.333333333333329</v>
      </c>
      <c r="AR87" s="37">
        <v>122.3</v>
      </c>
      <c r="AS87" s="12">
        <f t="shared" si="40"/>
        <v>1.2479591836734694</v>
      </c>
    </row>
    <row r="88" spans="1:45" s="12" customFormat="1" ht="12.75">
      <c r="A88" s="10">
        <v>2002</v>
      </c>
      <c r="B88" s="10" t="s">
        <v>66</v>
      </c>
      <c r="C88" s="11">
        <v>64</v>
      </c>
      <c r="D88" s="11" t="s">
        <v>8</v>
      </c>
      <c r="E88" s="11">
        <v>91</v>
      </c>
      <c r="F88" s="11">
        <v>52</v>
      </c>
      <c r="G88" s="11">
        <f t="shared" si="21"/>
        <v>57.142857142857139</v>
      </c>
      <c r="H88" s="11"/>
      <c r="I88" s="11">
        <v>44</v>
      </c>
      <c r="J88" s="11">
        <v>51</v>
      </c>
      <c r="K88" s="11">
        <v>18.5</v>
      </c>
      <c r="L88" s="11">
        <v>1</v>
      </c>
      <c r="M88" s="11">
        <v>5</v>
      </c>
      <c r="N88" s="11">
        <v>5.6</v>
      </c>
      <c r="O88" s="11">
        <f t="shared" si="30"/>
        <v>1.1199999999999999</v>
      </c>
      <c r="P88" s="11">
        <f t="shared" si="25"/>
        <v>102.91999999999999</v>
      </c>
      <c r="Q88" s="11">
        <v>394.8</v>
      </c>
      <c r="R88" s="11">
        <v>295.60000000000002</v>
      </c>
      <c r="S88" s="11">
        <v>5</v>
      </c>
      <c r="T88" s="11">
        <v>45.6</v>
      </c>
      <c r="U88" s="11">
        <f t="shared" si="31"/>
        <v>9.120000000000001</v>
      </c>
      <c r="V88" s="11">
        <v>276.89999999999998</v>
      </c>
      <c r="W88" s="11">
        <f t="shared" si="23"/>
        <v>2.7567567567567566</v>
      </c>
      <c r="X88" s="11">
        <f t="shared" si="32"/>
        <v>1.3355886332882272</v>
      </c>
      <c r="Y88" s="11">
        <f t="shared" si="26"/>
        <v>2.0681818181818183</v>
      </c>
      <c r="Z88" s="11">
        <f t="shared" si="27"/>
        <v>4.9189189189189193</v>
      </c>
      <c r="AA88" s="11">
        <f t="shared" si="33"/>
        <v>0.23049645390070922</v>
      </c>
      <c r="AB88" s="11">
        <f t="shared" si="34"/>
        <v>0.30784844384303112</v>
      </c>
      <c r="AC88" s="11">
        <f t="shared" si="28"/>
        <v>0.26068895643363726</v>
      </c>
      <c r="AD88" s="11">
        <f t="shared" si="29"/>
        <v>0.34817320703653581</v>
      </c>
      <c r="AE88" s="11">
        <f t="shared" si="24"/>
        <v>321.58</v>
      </c>
      <c r="AF88" s="11">
        <f t="shared" si="35"/>
        <v>0.81453900709219851</v>
      </c>
      <c r="AG88" s="11">
        <f t="shared" si="36"/>
        <v>1.0878890392422191</v>
      </c>
      <c r="AH88" s="11">
        <f t="shared" si="37"/>
        <v>0.46578794901506365</v>
      </c>
      <c r="AI88" s="11">
        <v>7.5</v>
      </c>
      <c r="AL88" s="36"/>
      <c r="AM88" s="37"/>
      <c r="AN88" s="37">
        <v>99</v>
      </c>
      <c r="AO88" s="37">
        <v>51</v>
      </c>
      <c r="AP88" s="37">
        <f t="shared" si="38"/>
        <v>150</v>
      </c>
      <c r="AQ88" s="37">
        <f t="shared" si="39"/>
        <v>66</v>
      </c>
      <c r="AR88" s="37">
        <v>110.6</v>
      </c>
      <c r="AS88" s="12">
        <f t="shared" si="40"/>
        <v>1.117171717171717</v>
      </c>
    </row>
    <row r="89" spans="1:45" s="12" customFormat="1" ht="12.75">
      <c r="A89" s="10">
        <v>2002</v>
      </c>
      <c r="B89" s="10" t="s">
        <v>66</v>
      </c>
      <c r="C89" s="11">
        <v>66</v>
      </c>
      <c r="D89" s="11" t="s">
        <v>8</v>
      </c>
      <c r="E89" s="11">
        <v>89</v>
      </c>
      <c r="F89" s="11">
        <v>40</v>
      </c>
      <c r="G89" s="11">
        <f t="shared" si="21"/>
        <v>44.943820224719097</v>
      </c>
      <c r="H89" s="11"/>
      <c r="I89" s="11">
        <v>47</v>
      </c>
      <c r="J89" s="11">
        <v>35</v>
      </c>
      <c r="K89" s="11">
        <v>16</v>
      </c>
      <c r="L89" s="11">
        <v>2.7</v>
      </c>
      <c r="M89" s="11">
        <v>5</v>
      </c>
      <c r="N89" s="11">
        <v>7.4</v>
      </c>
      <c r="O89" s="11">
        <f t="shared" si="30"/>
        <v>1.48</v>
      </c>
      <c r="P89" s="11">
        <f t="shared" si="25"/>
        <v>134.41999999999999</v>
      </c>
      <c r="Q89" s="11">
        <v>279.5</v>
      </c>
      <c r="R89" s="11">
        <v>296.2</v>
      </c>
      <c r="S89" s="11">
        <v>5</v>
      </c>
      <c r="T89" s="11">
        <v>60.5</v>
      </c>
      <c r="U89" s="11">
        <f t="shared" si="31"/>
        <v>12.1</v>
      </c>
      <c r="V89" s="11">
        <v>368</v>
      </c>
      <c r="W89" s="11">
        <f t="shared" si="23"/>
        <v>2.1875</v>
      </c>
      <c r="X89" s="11">
        <f t="shared" si="32"/>
        <v>0.94361917623227554</v>
      </c>
      <c r="Y89" s="11">
        <f t="shared" si="26"/>
        <v>1.8936170212765957</v>
      </c>
      <c r="Z89" s="11">
        <f t="shared" si="27"/>
        <v>5.5625</v>
      </c>
      <c r="AA89" s="11">
        <f t="shared" si="33"/>
        <v>0.31842576028622538</v>
      </c>
      <c r="AB89" s="11">
        <f t="shared" si="34"/>
        <v>0.30047265361242403</v>
      </c>
      <c r="AC89" s="11">
        <f t="shared" si="28"/>
        <v>0.48093023255813949</v>
      </c>
      <c r="AD89" s="11">
        <f t="shared" si="29"/>
        <v>0.45381498987170826</v>
      </c>
      <c r="AE89" s="11">
        <f t="shared" si="24"/>
        <v>443.22</v>
      </c>
      <c r="AF89" s="11">
        <f t="shared" si="35"/>
        <v>1.5857602862254025</v>
      </c>
      <c r="AG89" s="11">
        <f t="shared" si="36"/>
        <v>1.4963538149898719</v>
      </c>
      <c r="AH89" s="11">
        <f t="shared" si="37"/>
        <v>0.76988014590932774</v>
      </c>
      <c r="AI89" s="11">
        <v>5.5</v>
      </c>
      <c r="AL89" s="36"/>
      <c r="AM89" s="37"/>
      <c r="AN89" s="37">
        <v>127</v>
      </c>
      <c r="AO89" s="37">
        <v>23</v>
      </c>
      <c r="AP89" s="37">
        <f t="shared" si="38"/>
        <v>150</v>
      </c>
      <c r="AQ89" s="37">
        <f t="shared" si="39"/>
        <v>84.666666666666671</v>
      </c>
      <c r="AR89" s="37">
        <v>173.2</v>
      </c>
      <c r="AS89" s="12">
        <f t="shared" si="40"/>
        <v>1.363779527559055</v>
      </c>
    </row>
    <row r="90" spans="1:45" s="12" customFormat="1" ht="12.75">
      <c r="A90" s="10">
        <v>2002</v>
      </c>
      <c r="B90" s="10" t="s">
        <v>66</v>
      </c>
      <c r="C90" s="11">
        <v>68</v>
      </c>
      <c r="D90" s="11" t="s">
        <v>8</v>
      </c>
      <c r="E90" s="11">
        <v>99</v>
      </c>
      <c r="F90" s="11">
        <v>30</v>
      </c>
      <c r="G90" s="11">
        <f t="shared" si="21"/>
        <v>30.303030303030305</v>
      </c>
      <c r="H90" s="11"/>
      <c r="I90" s="11">
        <v>37</v>
      </c>
      <c r="J90" s="11">
        <v>30</v>
      </c>
      <c r="K90" s="11">
        <v>14.5</v>
      </c>
      <c r="L90" s="11">
        <v>13.2</v>
      </c>
      <c r="M90" s="11">
        <v>5</v>
      </c>
      <c r="N90" s="11">
        <v>7.3</v>
      </c>
      <c r="O90" s="11">
        <f t="shared" si="30"/>
        <v>1.46</v>
      </c>
      <c r="P90" s="11">
        <f t="shared" si="25"/>
        <v>157.73999999999998</v>
      </c>
      <c r="Q90" s="11">
        <v>183</v>
      </c>
      <c r="R90" s="11">
        <v>263.10000000000002</v>
      </c>
      <c r="S90" s="11">
        <v>5</v>
      </c>
      <c r="T90" s="11">
        <v>73.2</v>
      </c>
      <c r="U90" s="11">
        <f t="shared" si="31"/>
        <v>14.64</v>
      </c>
      <c r="V90" s="11">
        <v>429</v>
      </c>
      <c r="W90" s="11">
        <f t="shared" si="23"/>
        <v>2.0689655172413794</v>
      </c>
      <c r="X90" s="11">
        <f t="shared" si="32"/>
        <v>0.69555302166476618</v>
      </c>
      <c r="Y90" s="11">
        <f t="shared" si="26"/>
        <v>2.6756756756756759</v>
      </c>
      <c r="Z90" s="11">
        <f t="shared" si="27"/>
        <v>6.8275862068965516</v>
      </c>
      <c r="AA90" s="11">
        <f t="shared" si="33"/>
        <v>0.54098360655737709</v>
      </c>
      <c r="AB90" s="11">
        <f t="shared" si="34"/>
        <v>0.37628278221208661</v>
      </c>
      <c r="AC90" s="11">
        <f t="shared" si="28"/>
        <v>0.86196721311475399</v>
      </c>
      <c r="AD90" s="11">
        <f t="shared" si="29"/>
        <v>0.59954389965792465</v>
      </c>
      <c r="AE90" s="11">
        <f t="shared" si="24"/>
        <v>542.94000000000005</v>
      </c>
      <c r="AF90" s="11">
        <f t="shared" si="35"/>
        <v>2.9668852459016395</v>
      </c>
      <c r="AG90" s="11">
        <f t="shared" si="36"/>
        <v>2.0636259977194982</v>
      </c>
      <c r="AH90" s="11">
        <f t="shared" si="37"/>
        <v>1.2170813718897109</v>
      </c>
      <c r="AI90" s="11">
        <v>11</v>
      </c>
      <c r="AL90" s="36"/>
      <c r="AM90" s="37"/>
      <c r="AN90" s="37">
        <v>117</v>
      </c>
      <c r="AO90" s="37">
        <v>33</v>
      </c>
      <c r="AP90" s="37">
        <f t="shared" si="38"/>
        <v>150</v>
      </c>
      <c r="AQ90" s="37">
        <f t="shared" si="39"/>
        <v>78</v>
      </c>
      <c r="AR90" s="37">
        <v>138.80000000000001</v>
      </c>
      <c r="AS90" s="12">
        <f t="shared" si="40"/>
        <v>1.1863247863247863</v>
      </c>
    </row>
    <row r="91" spans="1:45" s="12" customFormat="1" ht="12.75">
      <c r="A91" s="10">
        <v>2002</v>
      </c>
      <c r="B91" s="10" t="s">
        <v>66</v>
      </c>
      <c r="C91" s="11">
        <v>70</v>
      </c>
      <c r="D91" s="11" t="s">
        <v>8</v>
      </c>
      <c r="E91" s="11">
        <v>93</v>
      </c>
      <c r="F91" s="11">
        <v>32</v>
      </c>
      <c r="G91" s="11">
        <f t="shared" si="21"/>
        <v>34.408602150537639</v>
      </c>
      <c r="H91" s="11"/>
      <c r="I91" s="11">
        <v>18</v>
      </c>
      <c r="J91" s="11">
        <v>15</v>
      </c>
      <c r="K91" s="11">
        <v>18.5</v>
      </c>
      <c r="L91" s="11">
        <v>12.9</v>
      </c>
      <c r="M91" s="11">
        <v>5</v>
      </c>
      <c r="N91" s="11">
        <v>6.7</v>
      </c>
      <c r="O91" s="11">
        <f t="shared" si="30"/>
        <v>1.34</v>
      </c>
      <c r="P91" s="11">
        <f t="shared" si="25"/>
        <v>137.52000000000001</v>
      </c>
      <c r="Q91" s="11">
        <v>95.7</v>
      </c>
      <c r="R91" s="11">
        <v>375.7</v>
      </c>
      <c r="S91" s="11">
        <v>5</v>
      </c>
      <c r="T91" s="11">
        <v>55.5</v>
      </c>
      <c r="U91" s="11">
        <f t="shared" si="31"/>
        <v>11.1</v>
      </c>
      <c r="V91" s="11">
        <v>244.8</v>
      </c>
      <c r="W91" s="11">
        <f t="shared" si="23"/>
        <v>0.81081081081081086</v>
      </c>
      <c r="X91" s="11">
        <f t="shared" si="32"/>
        <v>0.25472451424008519</v>
      </c>
      <c r="Y91" s="11">
        <f t="shared" si="26"/>
        <v>5.166666666666667</v>
      </c>
      <c r="Z91" s="11">
        <f t="shared" si="27"/>
        <v>5.0270270270270272</v>
      </c>
      <c r="AA91" s="11">
        <f t="shared" si="33"/>
        <v>0.97178683385579934</v>
      </c>
      <c r="AB91" s="11">
        <f t="shared" si="34"/>
        <v>0.24753792919882886</v>
      </c>
      <c r="AC91" s="11">
        <f t="shared" si="28"/>
        <v>1.4369905956112854</v>
      </c>
      <c r="AD91" s="11">
        <f t="shared" si="29"/>
        <v>0.36603673143465537</v>
      </c>
      <c r="AE91" s="11">
        <f t="shared" si="24"/>
        <v>339.44000000000005</v>
      </c>
      <c r="AF91" s="11">
        <f t="shared" si="35"/>
        <v>3.5469174503657266</v>
      </c>
      <c r="AG91" s="11">
        <f t="shared" si="36"/>
        <v>0.90348682459409124</v>
      </c>
      <c r="AH91" s="11">
        <f t="shared" si="37"/>
        <v>0.72006788290199419</v>
      </c>
      <c r="AI91" s="11">
        <v>6.9</v>
      </c>
      <c r="AL91" s="36"/>
      <c r="AM91" s="37"/>
      <c r="AN91" s="37">
        <v>140</v>
      </c>
      <c r="AO91" s="37">
        <v>10</v>
      </c>
      <c r="AP91" s="37">
        <f t="shared" si="38"/>
        <v>150</v>
      </c>
      <c r="AQ91" s="37">
        <f t="shared" si="39"/>
        <v>93.333333333333329</v>
      </c>
      <c r="AR91" s="37">
        <v>189.2</v>
      </c>
      <c r="AS91" s="12">
        <f t="shared" si="40"/>
        <v>1.3514285714285714</v>
      </c>
    </row>
    <row r="92" spans="1:45" s="12" customFormat="1" ht="12.75">
      <c r="A92" s="10">
        <v>2002</v>
      </c>
      <c r="B92" s="10" t="s">
        <v>66</v>
      </c>
      <c r="C92" s="11">
        <v>72</v>
      </c>
      <c r="D92" s="11" t="s">
        <v>8</v>
      </c>
      <c r="E92" s="11">
        <v>119</v>
      </c>
      <c r="F92" s="11">
        <v>47</v>
      </c>
      <c r="G92" s="11">
        <f t="shared" si="21"/>
        <v>39.495798319327733</v>
      </c>
      <c r="H92" s="11"/>
      <c r="I92" s="11">
        <v>23</v>
      </c>
      <c r="J92" s="11">
        <v>21</v>
      </c>
      <c r="K92" s="11">
        <v>15.5</v>
      </c>
      <c r="L92" s="11">
        <v>19.3</v>
      </c>
      <c r="M92" s="11">
        <v>5</v>
      </c>
      <c r="N92" s="11">
        <v>7</v>
      </c>
      <c r="O92" s="11">
        <f t="shared" si="30"/>
        <v>1.4</v>
      </c>
      <c r="P92" s="11">
        <f t="shared" si="25"/>
        <v>185.9</v>
      </c>
      <c r="Q92" s="11">
        <v>206.9</v>
      </c>
      <c r="R92" s="11">
        <v>247.4</v>
      </c>
      <c r="S92" s="11">
        <v>5</v>
      </c>
      <c r="T92" s="11">
        <v>50.3</v>
      </c>
      <c r="U92" s="11">
        <f t="shared" si="31"/>
        <v>10.059999999999999</v>
      </c>
      <c r="V92" s="11">
        <v>365.7</v>
      </c>
      <c r="W92" s="11">
        <f t="shared" si="23"/>
        <v>1.3548387096774193</v>
      </c>
      <c r="X92" s="11">
        <f t="shared" si="32"/>
        <v>0.83629749393694419</v>
      </c>
      <c r="Y92" s="11">
        <f t="shared" si="26"/>
        <v>5.1739130434782608</v>
      </c>
      <c r="Z92" s="11">
        <f t="shared" si="27"/>
        <v>7.67741935483871</v>
      </c>
      <c r="AA92" s="11">
        <f t="shared" si="33"/>
        <v>0.57515708071532134</v>
      </c>
      <c r="AB92" s="11">
        <f t="shared" si="34"/>
        <v>0.48100242522231201</v>
      </c>
      <c r="AC92" s="11">
        <f t="shared" si="28"/>
        <v>0.89850169163847271</v>
      </c>
      <c r="AD92" s="11">
        <f t="shared" si="29"/>
        <v>0.75141471301535978</v>
      </c>
      <c r="AE92" s="11">
        <f t="shared" si="24"/>
        <v>485.79999999999995</v>
      </c>
      <c r="AF92" s="11">
        <f t="shared" si="35"/>
        <v>2.3479942000966649</v>
      </c>
      <c r="AG92" s="11">
        <f t="shared" si="36"/>
        <v>1.9636216653193208</v>
      </c>
      <c r="AH92" s="11">
        <f t="shared" si="37"/>
        <v>1.069337442218798</v>
      </c>
      <c r="AI92" s="11">
        <v>4</v>
      </c>
      <c r="AL92" s="36"/>
      <c r="AM92" s="37"/>
      <c r="AN92" s="37">
        <v>125</v>
      </c>
      <c r="AO92" s="37">
        <v>25</v>
      </c>
      <c r="AP92" s="37">
        <f t="shared" si="38"/>
        <v>150</v>
      </c>
      <c r="AQ92" s="37">
        <f t="shared" si="39"/>
        <v>83.333333333333343</v>
      </c>
      <c r="AR92" s="37">
        <v>134.4</v>
      </c>
      <c r="AS92" s="12">
        <f t="shared" si="40"/>
        <v>1.0752000000000002</v>
      </c>
    </row>
    <row r="93" spans="1:45" s="12" customFormat="1" ht="12.75">
      <c r="A93" s="10">
        <v>2002</v>
      </c>
      <c r="B93" s="10" t="s">
        <v>66</v>
      </c>
      <c r="C93" s="11">
        <v>74</v>
      </c>
      <c r="D93" s="11" t="s">
        <v>8</v>
      </c>
      <c r="E93" s="11">
        <v>60</v>
      </c>
      <c r="F93" s="11">
        <v>37</v>
      </c>
      <c r="G93" s="11">
        <f t="shared" si="21"/>
        <v>61.666666666666671</v>
      </c>
      <c r="H93" s="11"/>
      <c r="I93" s="11">
        <v>18</v>
      </c>
      <c r="J93" s="11">
        <v>21</v>
      </c>
      <c r="K93" s="11">
        <v>8</v>
      </c>
      <c r="L93" s="11">
        <v>2.9</v>
      </c>
      <c r="M93" s="11">
        <v>5</v>
      </c>
      <c r="N93" s="11">
        <v>6.9</v>
      </c>
      <c r="O93" s="11">
        <f t="shared" si="30"/>
        <v>1.3800000000000001</v>
      </c>
      <c r="P93" s="11">
        <f t="shared" si="25"/>
        <v>85.700000000000017</v>
      </c>
      <c r="Q93" s="11">
        <v>152.19999999999999</v>
      </c>
      <c r="R93" s="11">
        <v>94.3</v>
      </c>
      <c r="S93" s="11">
        <v>5</v>
      </c>
      <c r="T93" s="11">
        <v>55.3</v>
      </c>
      <c r="U93" s="11">
        <f t="shared" si="31"/>
        <v>11.059999999999999</v>
      </c>
      <c r="V93" s="11">
        <v>301.3</v>
      </c>
      <c r="W93" s="11">
        <f t="shared" si="23"/>
        <v>2.625</v>
      </c>
      <c r="X93" s="11">
        <f t="shared" si="32"/>
        <v>1.6139978791092258</v>
      </c>
      <c r="Y93" s="11">
        <f t="shared" si="26"/>
        <v>3.3333333333333335</v>
      </c>
      <c r="Z93" s="11">
        <f t="shared" si="27"/>
        <v>7.5</v>
      </c>
      <c r="AA93" s="11">
        <f t="shared" si="33"/>
        <v>0.39421813403416561</v>
      </c>
      <c r="AB93" s="11">
        <f t="shared" si="34"/>
        <v>0.63626723223753978</v>
      </c>
      <c r="AC93" s="11">
        <f t="shared" si="28"/>
        <v>0.56307490144546668</v>
      </c>
      <c r="AD93" s="11">
        <f t="shared" si="29"/>
        <v>0.90880169671261946</v>
      </c>
      <c r="AE93" s="11">
        <f t="shared" si="24"/>
        <v>335.94</v>
      </c>
      <c r="AF93" s="11">
        <f t="shared" si="35"/>
        <v>2.2072273324572933</v>
      </c>
      <c r="AG93" s="11">
        <f t="shared" si="36"/>
        <v>3.5624602332979851</v>
      </c>
      <c r="AH93" s="11">
        <f t="shared" si="37"/>
        <v>1.3628397565922921</v>
      </c>
      <c r="AI93" s="11">
        <v>5.9</v>
      </c>
      <c r="AL93" s="36"/>
      <c r="AM93" s="37"/>
      <c r="AN93" s="37">
        <v>100</v>
      </c>
      <c r="AO93" s="37">
        <v>50</v>
      </c>
      <c r="AP93" s="37">
        <f t="shared" si="38"/>
        <v>150</v>
      </c>
      <c r="AQ93" s="37">
        <f t="shared" si="39"/>
        <v>66.666666666666657</v>
      </c>
      <c r="AR93" s="37">
        <v>129.30000000000001</v>
      </c>
      <c r="AS93" s="12">
        <f t="shared" si="40"/>
        <v>1.2930000000000001</v>
      </c>
    </row>
    <row r="94" spans="1:45" s="12" customFormat="1" ht="12.75">
      <c r="A94" s="10">
        <v>2002</v>
      </c>
      <c r="B94" s="10" t="s">
        <v>66</v>
      </c>
      <c r="C94" s="11">
        <v>76</v>
      </c>
      <c r="D94" s="11" t="s">
        <v>8</v>
      </c>
      <c r="E94" s="11">
        <v>45</v>
      </c>
      <c r="F94" s="11">
        <v>23</v>
      </c>
      <c r="G94" s="11">
        <f t="shared" si="21"/>
        <v>51.111111111111107</v>
      </c>
      <c r="H94" s="11"/>
      <c r="I94" s="11">
        <v>8</v>
      </c>
      <c r="J94" s="11">
        <v>9</v>
      </c>
      <c r="K94" s="11">
        <v>10</v>
      </c>
      <c r="L94" s="11">
        <v>2.9</v>
      </c>
      <c r="M94" s="11">
        <v>5</v>
      </c>
      <c r="N94" s="11">
        <v>7.2</v>
      </c>
      <c r="O94" s="11">
        <f t="shared" si="30"/>
        <v>1.44</v>
      </c>
      <c r="P94" s="11">
        <f t="shared" si="25"/>
        <v>67.7</v>
      </c>
      <c r="Q94" s="11">
        <v>29.1</v>
      </c>
      <c r="R94" s="11">
        <v>132</v>
      </c>
      <c r="S94" s="11">
        <v>5</v>
      </c>
      <c r="T94" s="11">
        <v>50.8</v>
      </c>
      <c r="U94" s="11">
        <f t="shared" si="31"/>
        <v>10.16</v>
      </c>
      <c r="V94" s="11">
        <v>193.6</v>
      </c>
      <c r="W94" s="11">
        <f t="shared" si="23"/>
        <v>0.9</v>
      </c>
      <c r="X94" s="11">
        <f t="shared" si="32"/>
        <v>0.22045454545454546</v>
      </c>
      <c r="Y94" s="11">
        <f t="shared" si="26"/>
        <v>5.625</v>
      </c>
      <c r="Z94" s="11">
        <f t="shared" si="27"/>
        <v>4.5</v>
      </c>
      <c r="AA94" s="11">
        <f t="shared" si="33"/>
        <v>1.5463917525773194</v>
      </c>
      <c r="AB94" s="11">
        <f t="shared" si="34"/>
        <v>0.34090909090909088</v>
      </c>
      <c r="AC94" s="11">
        <f t="shared" si="28"/>
        <v>2.3264604810996565</v>
      </c>
      <c r="AD94" s="11">
        <f t="shared" si="29"/>
        <v>0.51287878787878793</v>
      </c>
      <c r="AE94" s="11">
        <f t="shared" si="24"/>
        <v>228.18</v>
      </c>
      <c r="AF94" s="11">
        <f t="shared" si="35"/>
        <v>7.8412371134020615</v>
      </c>
      <c r="AG94" s="11">
        <f t="shared" si="36"/>
        <v>1.7286363636363637</v>
      </c>
      <c r="AH94" s="11">
        <f t="shared" si="37"/>
        <v>1.4163873370577282</v>
      </c>
      <c r="AI94" s="11">
        <v>2</v>
      </c>
      <c r="AL94" s="36"/>
      <c r="AM94" s="37"/>
      <c r="AN94" s="37">
        <v>127</v>
      </c>
      <c r="AO94" s="37">
        <v>23</v>
      </c>
      <c r="AP94" s="37">
        <f t="shared" si="38"/>
        <v>150</v>
      </c>
      <c r="AQ94" s="37">
        <f t="shared" si="39"/>
        <v>84.666666666666671</v>
      </c>
      <c r="AR94" s="37">
        <v>157.80000000000001</v>
      </c>
      <c r="AS94" s="12">
        <f t="shared" si="40"/>
        <v>1.2425196850393703</v>
      </c>
    </row>
    <row r="95" spans="1:45" s="12" customFormat="1" ht="12.75">
      <c r="A95" s="10">
        <v>2002</v>
      </c>
      <c r="B95" s="10" t="s">
        <v>66</v>
      </c>
      <c r="C95" s="11">
        <v>78</v>
      </c>
      <c r="D95" s="11" t="s">
        <v>8</v>
      </c>
      <c r="E95" s="11">
        <v>41</v>
      </c>
      <c r="F95" s="11">
        <v>42</v>
      </c>
      <c r="G95" s="11">
        <f t="shared" si="21"/>
        <v>102.4390243902439</v>
      </c>
      <c r="H95" s="11"/>
      <c r="I95" s="11">
        <v>27</v>
      </c>
      <c r="J95" s="11">
        <v>36</v>
      </c>
      <c r="K95" s="11">
        <v>19.5</v>
      </c>
      <c r="L95" s="11">
        <v>8.1</v>
      </c>
      <c r="M95" s="11">
        <v>5</v>
      </c>
      <c r="N95" s="11">
        <v>6.9</v>
      </c>
      <c r="O95" s="11">
        <f t="shared" si="30"/>
        <v>1.3800000000000001</v>
      </c>
      <c r="P95" s="11">
        <f t="shared" si="25"/>
        <v>64.680000000000007</v>
      </c>
      <c r="Q95" s="11">
        <v>657.3</v>
      </c>
      <c r="R95" s="11">
        <v>318.60000000000002</v>
      </c>
      <c r="S95" s="11">
        <v>5</v>
      </c>
      <c r="T95" s="11">
        <v>55.7</v>
      </c>
      <c r="U95" s="11">
        <f t="shared" si="31"/>
        <v>11.14</v>
      </c>
      <c r="V95" s="11">
        <v>406.2</v>
      </c>
      <c r="W95" s="11">
        <f t="shared" si="23"/>
        <v>1.8461538461538463</v>
      </c>
      <c r="X95" s="11">
        <f t="shared" si="32"/>
        <v>2.0630885122410545</v>
      </c>
      <c r="Y95" s="11">
        <f t="shared" si="26"/>
        <v>1.5185185185185186</v>
      </c>
      <c r="Z95" s="11">
        <f t="shared" si="27"/>
        <v>2.1025641025641026</v>
      </c>
      <c r="AA95" s="11">
        <f t="shared" si="33"/>
        <v>6.2376388254982505E-2</v>
      </c>
      <c r="AB95" s="11">
        <f t="shared" si="34"/>
        <v>0.12868801004394223</v>
      </c>
      <c r="AC95" s="11">
        <f t="shared" si="28"/>
        <v>9.8402555910543144E-2</v>
      </c>
      <c r="AD95" s="11">
        <f t="shared" si="29"/>
        <v>0.20301318267419963</v>
      </c>
      <c r="AE95" s="11">
        <f t="shared" si="24"/>
        <v>412.92</v>
      </c>
      <c r="AF95" s="11">
        <f t="shared" si="35"/>
        <v>0.62820629849383847</v>
      </c>
      <c r="AG95" s="11">
        <f t="shared" si="36"/>
        <v>1.2960451977401128</v>
      </c>
      <c r="AH95" s="11">
        <f t="shared" si="37"/>
        <v>0.42311712265600987</v>
      </c>
      <c r="AI95" s="11">
        <v>14</v>
      </c>
      <c r="AL95" s="36"/>
      <c r="AM95" s="37"/>
      <c r="AN95" s="37">
        <v>99</v>
      </c>
      <c r="AO95" s="37">
        <v>51</v>
      </c>
      <c r="AP95" s="37">
        <f t="shared" si="38"/>
        <v>150</v>
      </c>
      <c r="AQ95" s="37">
        <f t="shared" si="39"/>
        <v>66</v>
      </c>
      <c r="AR95" s="37">
        <v>136.1</v>
      </c>
      <c r="AS95" s="12">
        <f t="shared" si="40"/>
        <v>1.3747474747474746</v>
      </c>
    </row>
    <row r="96" spans="1:45" s="12" customFormat="1" ht="12.75">
      <c r="A96" s="10">
        <v>2002</v>
      </c>
      <c r="B96" s="10" t="s">
        <v>66</v>
      </c>
      <c r="C96" s="11">
        <v>80</v>
      </c>
      <c r="D96" s="11" t="s">
        <v>8</v>
      </c>
      <c r="E96" s="11">
        <v>91</v>
      </c>
      <c r="F96" s="11">
        <v>44</v>
      </c>
      <c r="G96" s="11">
        <f t="shared" si="21"/>
        <v>48.35164835164835</v>
      </c>
      <c r="H96" s="11"/>
      <c r="I96" s="11">
        <v>10</v>
      </c>
      <c r="J96" s="11">
        <v>16</v>
      </c>
      <c r="K96" s="11">
        <v>11</v>
      </c>
      <c r="L96" s="11">
        <v>4</v>
      </c>
      <c r="M96" s="11">
        <v>5</v>
      </c>
      <c r="N96" s="11">
        <v>4.9000000000000004</v>
      </c>
      <c r="O96" s="11">
        <f t="shared" si="30"/>
        <v>0.98000000000000009</v>
      </c>
      <c r="P96" s="11">
        <f t="shared" si="25"/>
        <v>93.18</v>
      </c>
      <c r="Q96" s="11">
        <v>142.5</v>
      </c>
      <c r="R96" s="11">
        <v>156.6</v>
      </c>
      <c r="S96" s="11">
        <v>4</v>
      </c>
      <c r="T96" s="11">
        <v>32.700000000000003</v>
      </c>
      <c r="U96" s="11">
        <f t="shared" si="31"/>
        <v>8.1750000000000007</v>
      </c>
      <c r="V96" s="11">
        <v>244.3</v>
      </c>
      <c r="W96" s="11">
        <f t="shared" si="23"/>
        <v>1.4545454545454546</v>
      </c>
      <c r="X96" s="11">
        <f t="shared" si="32"/>
        <v>0.90996168582375481</v>
      </c>
      <c r="Y96" s="11">
        <f t="shared" si="26"/>
        <v>9.1</v>
      </c>
      <c r="Z96" s="11">
        <f t="shared" si="27"/>
        <v>8.2727272727272734</v>
      </c>
      <c r="AA96" s="11">
        <f t="shared" si="33"/>
        <v>0.63859649122807016</v>
      </c>
      <c r="AB96" s="11">
        <f t="shared" si="34"/>
        <v>0.58109833971902936</v>
      </c>
      <c r="AC96" s="11">
        <f t="shared" si="28"/>
        <v>0.65389473684210531</v>
      </c>
      <c r="AD96" s="11">
        <f t="shared" si="29"/>
        <v>0.5950191570881227</v>
      </c>
      <c r="AE96" s="11">
        <f t="shared" si="24"/>
        <v>294.36</v>
      </c>
      <c r="AF96" s="11">
        <f t="shared" si="35"/>
        <v>2.065684210526316</v>
      </c>
      <c r="AG96" s="11">
        <f t="shared" si="36"/>
        <v>1.8796934865900385</v>
      </c>
      <c r="AH96" s="11">
        <f t="shared" si="37"/>
        <v>0.98415245737211632</v>
      </c>
      <c r="AI96" s="11">
        <v>3.2</v>
      </c>
    </row>
    <row r="97" spans="1:45" s="12" customFormat="1" ht="12.75">
      <c r="A97" s="10">
        <v>2002</v>
      </c>
      <c r="B97" s="10" t="s">
        <v>66</v>
      </c>
      <c r="C97" s="11">
        <v>82</v>
      </c>
      <c r="D97" s="11" t="s">
        <v>8</v>
      </c>
      <c r="E97" s="11">
        <v>20</v>
      </c>
      <c r="F97" s="11">
        <v>13</v>
      </c>
      <c r="G97" s="11">
        <f t="shared" si="21"/>
        <v>65</v>
      </c>
      <c r="H97" s="11"/>
      <c r="I97" s="11">
        <v>10</v>
      </c>
      <c r="J97" s="11">
        <v>8</v>
      </c>
      <c r="K97" s="11">
        <v>8</v>
      </c>
      <c r="L97" s="11">
        <v>6.2</v>
      </c>
      <c r="M97" s="11">
        <v>5</v>
      </c>
      <c r="N97" s="11">
        <v>5.7</v>
      </c>
      <c r="O97" s="11">
        <f t="shared" si="30"/>
        <v>1.1400000000000001</v>
      </c>
      <c r="P97" s="11">
        <f t="shared" si="25"/>
        <v>29.000000000000004</v>
      </c>
      <c r="Q97" s="11">
        <v>109.1</v>
      </c>
      <c r="R97" s="11">
        <v>76.8</v>
      </c>
      <c r="S97" s="11">
        <v>3</v>
      </c>
      <c r="T97" s="11">
        <v>22.6</v>
      </c>
      <c r="U97" s="11">
        <f t="shared" si="31"/>
        <v>7.5333333333333341</v>
      </c>
      <c r="V97" s="11">
        <v>70.5</v>
      </c>
      <c r="W97" s="11">
        <f t="shared" si="23"/>
        <v>1</v>
      </c>
      <c r="X97" s="11">
        <f t="shared" si="32"/>
        <v>1.4205729166666667</v>
      </c>
      <c r="Y97" s="11">
        <f t="shared" si="26"/>
        <v>2</v>
      </c>
      <c r="Z97" s="11">
        <f t="shared" si="27"/>
        <v>2.5</v>
      </c>
      <c r="AA97" s="11">
        <f t="shared" si="33"/>
        <v>0.18331805682859761</v>
      </c>
      <c r="AB97" s="11">
        <f t="shared" si="34"/>
        <v>0.26041666666666669</v>
      </c>
      <c r="AC97" s="11">
        <f t="shared" si="28"/>
        <v>0.26581118240146662</v>
      </c>
      <c r="AD97" s="11">
        <f t="shared" si="29"/>
        <v>0.37760416666666674</v>
      </c>
      <c r="AE97" s="11">
        <f t="shared" si="24"/>
        <v>84.68</v>
      </c>
      <c r="AF97" s="11">
        <f t="shared" si="35"/>
        <v>0.77616865261228241</v>
      </c>
      <c r="AG97" s="11">
        <f t="shared" si="36"/>
        <v>1.1026041666666668</v>
      </c>
      <c r="AH97" s="11">
        <f t="shared" si="37"/>
        <v>0.45551371705217869</v>
      </c>
      <c r="AI97" s="11">
        <v>2.4</v>
      </c>
      <c r="AL97" s="36"/>
      <c r="AM97" s="37"/>
      <c r="AN97" s="37">
        <v>81</v>
      </c>
      <c r="AO97" s="37">
        <v>69</v>
      </c>
      <c r="AP97" s="37">
        <f t="shared" ref="AP97:AP104" si="41">AO97+AN97</f>
        <v>150</v>
      </c>
      <c r="AQ97" s="37">
        <f t="shared" ref="AQ97:AQ104" si="42">(AN97/AP97)*100</f>
        <v>54</v>
      </c>
      <c r="AR97" s="37">
        <v>98.8</v>
      </c>
      <c r="AS97" s="12">
        <f t="shared" ref="AS97:AS104" si="43">AR97/AN97</f>
        <v>1.219753086419753</v>
      </c>
    </row>
    <row r="98" spans="1:45" s="12" customFormat="1" ht="12.75">
      <c r="A98" s="10">
        <v>2002</v>
      </c>
      <c r="B98" s="10" t="s">
        <v>66</v>
      </c>
      <c r="C98" s="11">
        <v>84</v>
      </c>
      <c r="D98" s="11" t="s">
        <v>8</v>
      </c>
      <c r="E98" s="11">
        <v>47</v>
      </c>
      <c r="F98" s="11">
        <v>27</v>
      </c>
      <c r="G98" s="11">
        <f t="shared" si="21"/>
        <v>57.446808510638306</v>
      </c>
      <c r="H98" s="11"/>
      <c r="I98" s="11">
        <v>14</v>
      </c>
      <c r="J98" s="11">
        <v>10</v>
      </c>
      <c r="K98" s="11">
        <v>6.5</v>
      </c>
      <c r="L98" s="11">
        <v>10.1</v>
      </c>
      <c r="M98" s="11">
        <v>5</v>
      </c>
      <c r="N98" s="11">
        <v>7.8</v>
      </c>
      <c r="O98" s="11">
        <f t="shared" si="30"/>
        <v>1.56</v>
      </c>
      <c r="P98" s="11">
        <f t="shared" si="25"/>
        <v>83.42</v>
      </c>
      <c r="Q98" s="11">
        <v>70.099999999999994</v>
      </c>
      <c r="R98" s="11">
        <v>73.8</v>
      </c>
      <c r="S98" s="11">
        <v>5</v>
      </c>
      <c r="T98" s="11">
        <v>45.6</v>
      </c>
      <c r="U98" s="11">
        <f t="shared" si="31"/>
        <v>9.120000000000001</v>
      </c>
      <c r="V98" s="11">
        <v>212.9</v>
      </c>
      <c r="W98" s="11">
        <f t="shared" si="23"/>
        <v>1.5384615384615385</v>
      </c>
      <c r="X98" s="11">
        <f t="shared" si="32"/>
        <v>0.94986449864498645</v>
      </c>
      <c r="Y98" s="11">
        <f t="shared" si="26"/>
        <v>3.3571428571428572</v>
      </c>
      <c r="Z98" s="11">
        <f t="shared" si="27"/>
        <v>7.2307692307692308</v>
      </c>
      <c r="AA98" s="11">
        <f t="shared" si="33"/>
        <v>0.67047075606276751</v>
      </c>
      <c r="AB98" s="11">
        <f t="shared" si="34"/>
        <v>0.63685636856368566</v>
      </c>
      <c r="AC98" s="11">
        <f t="shared" si="28"/>
        <v>1.1900142653352355</v>
      </c>
      <c r="AD98" s="11">
        <f t="shared" si="29"/>
        <v>1.1303523035230354</v>
      </c>
      <c r="AE98" s="11">
        <f t="shared" si="24"/>
        <v>254.20000000000002</v>
      </c>
      <c r="AF98" s="11">
        <f t="shared" si="35"/>
        <v>3.6262482168330963</v>
      </c>
      <c r="AG98" s="11">
        <f t="shared" si="36"/>
        <v>3.4444444444444446</v>
      </c>
      <c r="AH98" s="11">
        <f t="shared" si="37"/>
        <v>1.7665045170257128</v>
      </c>
      <c r="AI98" s="11">
        <v>4.3</v>
      </c>
      <c r="AL98" s="36"/>
      <c r="AM98" s="37"/>
      <c r="AN98" s="37">
        <v>122</v>
      </c>
      <c r="AO98" s="37">
        <v>28</v>
      </c>
      <c r="AP98" s="37">
        <f t="shared" si="41"/>
        <v>150</v>
      </c>
      <c r="AQ98" s="37">
        <f t="shared" si="42"/>
        <v>81.333333333333329</v>
      </c>
      <c r="AR98" s="37">
        <v>120.9</v>
      </c>
      <c r="AS98" s="12">
        <f t="shared" si="43"/>
        <v>0.99098360655737705</v>
      </c>
    </row>
    <row r="99" spans="1:45" s="12" customFormat="1" ht="12.75">
      <c r="A99" s="10">
        <v>2002</v>
      </c>
      <c r="B99" s="10" t="s">
        <v>66</v>
      </c>
      <c r="C99" s="11">
        <v>86</v>
      </c>
      <c r="D99" s="11" t="s">
        <v>8</v>
      </c>
      <c r="E99" s="11">
        <v>40</v>
      </c>
      <c r="F99" s="11">
        <v>21</v>
      </c>
      <c r="G99" s="11">
        <f t="shared" si="21"/>
        <v>52.5</v>
      </c>
      <c r="H99" s="11"/>
      <c r="I99" s="11">
        <v>19</v>
      </c>
      <c r="J99" s="11">
        <v>16</v>
      </c>
      <c r="K99" s="11">
        <v>5.5</v>
      </c>
      <c r="L99" s="11">
        <v>1.4</v>
      </c>
      <c r="M99" s="11">
        <v>4</v>
      </c>
      <c r="N99" s="11">
        <v>5.3</v>
      </c>
      <c r="O99" s="11">
        <f t="shared" si="30"/>
        <v>1.325</v>
      </c>
      <c r="P99" s="11">
        <f t="shared" si="25"/>
        <v>54.4</v>
      </c>
      <c r="Q99" s="11">
        <v>104.7</v>
      </c>
      <c r="R99" s="11">
        <v>44.8</v>
      </c>
      <c r="S99" s="11">
        <v>4</v>
      </c>
      <c r="T99" s="11">
        <v>38.4</v>
      </c>
      <c r="U99" s="11">
        <f t="shared" si="31"/>
        <v>9.6</v>
      </c>
      <c r="V99" s="11">
        <v>140.19999999999999</v>
      </c>
      <c r="W99" s="11">
        <f t="shared" si="23"/>
        <v>2.9090909090909092</v>
      </c>
      <c r="X99" s="11">
        <f t="shared" si="32"/>
        <v>2.3370535714285716</v>
      </c>
      <c r="Y99" s="11">
        <f t="shared" si="26"/>
        <v>2.1052631578947367</v>
      </c>
      <c r="Z99" s="11">
        <f t="shared" si="27"/>
        <v>7.2727272727272725</v>
      </c>
      <c r="AA99" s="11">
        <f t="shared" si="33"/>
        <v>0.38204393505253104</v>
      </c>
      <c r="AB99" s="11">
        <f t="shared" si="34"/>
        <v>0.8928571428571429</v>
      </c>
      <c r="AC99" s="11">
        <f t="shared" si="28"/>
        <v>0.51957975167144221</v>
      </c>
      <c r="AD99" s="11">
        <f t="shared" si="29"/>
        <v>1.2142857142857144</v>
      </c>
      <c r="AE99" s="11">
        <f t="shared" si="24"/>
        <v>166.77499999999998</v>
      </c>
      <c r="AF99" s="11">
        <f t="shared" si="35"/>
        <v>1.5928844317096464</v>
      </c>
      <c r="AG99" s="11">
        <f t="shared" si="36"/>
        <v>3.7226562499999996</v>
      </c>
      <c r="AH99" s="11">
        <f t="shared" si="37"/>
        <v>1.1155518394648829</v>
      </c>
      <c r="AI99" s="11">
        <v>3.5</v>
      </c>
      <c r="AL99" s="36"/>
      <c r="AM99" s="37"/>
      <c r="AN99" s="37">
        <v>116</v>
      </c>
      <c r="AO99" s="37">
        <v>34</v>
      </c>
      <c r="AP99" s="37">
        <f t="shared" si="41"/>
        <v>150</v>
      </c>
      <c r="AQ99" s="37">
        <f t="shared" si="42"/>
        <v>77.333333333333329</v>
      </c>
      <c r="AR99" s="37">
        <v>135.1</v>
      </c>
      <c r="AS99" s="12">
        <f t="shared" si="43"/>
        <v>1.164655172413793</v>
      </c>
    </row>
    <row r="100" spans="1:45" s="12" customFormat="1" ht="12.75">
      <c r="A100" s="10">
        <v>2002</v>
      </c>
      <c r="B100" s="10" t="s">
        <v>66</v>
      </c>
      <c r="C100" s="11">
        <v>88</v>
      </c>
      <c r="D100" s="11" t="s">
        <v>8</v>
      </c>
      <c r="E100" s="11">
        <v>73</v>
      </c>
      <c r="F100" s="11">
        <v>50</v>
      </c>
      <c r="G100" s="11">
        <f t="shared" si="21"/>
        <v>68.493150684931507</v>
      </c>
      <c r="H100" s="11"/>
      <c r="I100" s="11">
        <v>10</v>
      </c>
      <c r="J100" s="11">
        <v>12</v>
      </c>
      <c r="K100" s="11">
        <v>7</v>
      </c>
      <c r="L100" s="11">
        <v>6.8</v>
      </c>
      <c r="M100" s="11">
        <v>6</v>
      </c>
      <c r="N100" s="11">
        <v>6.7</v>
      </c>
      <c r="O100" s="11">
        <f t="shared" si="30"/>
        <v>1.1166666666666667</v>
      </c>
      <c r="P100" s="11">
        <f t="shared" si="25"/>
        <v>88.316666666666663</v>
      </c>
      <c r="Q100" s="11">
        <v>147.69999999999999</v>
      </c>
      <c r="R100" s="11">
        <v>103.7</v>
      </c>
      <c r="S100" s="11">
        <v>5</v>
      </c>
      <c r="T100" s="11">
        <v>50.4</v>
      </c>
      <c r="U100" s="11">
        <f t="shared" si="31"/>
        <v>10.08</v>
      </c>
      <c r="V100" s="11">
        <v>349.5</v>
      </c>
      <c r="W100" s="11">
        <f t="shared" si="23"/>
        <v>1.7142857142857142</v>
      </c>
      <c r="X100" s="11">
        <f t="shared" si="32"/>
        <v>1.4243008678881388</v>
      </c>
      <c r="Y100" s="11">
        <f t="shared" si="26"/>
        <v>7.3</v>
      </c>
      <c r="Z100" s="11">
        <f t="shared" si="27"/>
        <v>10.428571428571429</v>
      </c>
      <c r="AA100" s="11">
        <f t="shared" si="33"/>
        <v>0.49424509140148953</v>
      </c>
      <c r="AB100" s="11">
        <f t="shared" si="34"/>
        <v>0.70395371263259399</v>
      </c>
      <c r="AC100" s="11">
        <f t="shared" si="28"/>
        <v>0.59794628751974721</v>
      </c>
      <c r="AD100" s="11">
        <f t="shared" si="29"/>
        <v>0.85165541626486652</v>
      </c>
      <c r="AE100" s="11">
        <f t="shared" si="24"/>
        <v>381.98333333333335</v>
      </c>
      <c r="AF100" s="11">
        <f t="shared" si="35"/>
        <v>2.5862107876325888</v>
      </c>
      <c r="AG100" s="11">
        <f t="shared" si="36"/>
        <v>3.6835422693667632</v>
      </c>
      <c r="AH100" s="11">
        <f t="shared" si="37"/>
        <v>1.5194245558207373</v>
      </c>
      <c r="AI100" s="11">
        <v>7.3</v>
      </c>
      <c r="AL100" s="36"/>
      <c r="AM100" s="37"/>
      <c r="AN100" s="37">
        <v>72</v>
      </c>
      <c r="AO100" s="37">
        <v>53</v>
      </c>
      <c r="AP100" s="37">
        <f t="shared" si="41"/>
        <v>125</v>
      </c>
      <c r="AQ100" s="37">
        <f t="shared" si="42"/>
        <v>57.599999999999994</v>
      </c>
      <c r="AR100" s="37">
        <v>87.3</v>
      </c>
      <c r="AS100" s="12">
        <f t="shared" si="43"/>
        <v>1.2124999999999999</v>
      </c>
    </row>
    <row r="101" spans="1:45" s="12" customFormat="1" ht="12.75">
      <c r="A101" s="10">
        <v>2002</v>
      </c>
      <c r="B101" s="10" t="s">
        <v>66</v>
      </c>
      <c r="C101" s="11">
        <v>90</v>
      </c>
      <c r="D101" s="11" t="s">
        <v>8</v>
      </c>
      <c r="E101" s="11">
        <v>46</v>
      </c>
      <c r="F101" s="11">
        <v>33</v>
      </c>
      <c r="G101" s="11">
        <f t="shared" si="21"/>
        <v>71.739130434782609</v>
      </c>
      <c r="H101" s="11"/>
      <c r="I101" s="11">
        <v>19</v>
      </c>
      <c r="J101" s="11">
        <v>18</v>
      </c>
      <c r="K101" s="11">
        <v>11</v>
      </c>
      <c r="L101" s="11">
        <v>0</v>
      </c>
      <c r="M101" s="11">
        <v>8</v>
      </c>
      <c r="N101" s="11">
        <v>7.6</v>
      </c>
      <c r="O101" s="11">
        <f t="shared" si="30"/>
        <v>0.95</v>
      </c>
      <c r="P101" s="11">
        <f t="shared" si="25"/>
        <v>43.699999999999996</v>
      </c>
      <c r="Q101" s="11">
        <v>97.4</v>
      </c>
      <c r="R101" s="11">
        <v>174.1</v>
      </c>
      <c r="S101" s="11">
        <v>3</v>
      </c>
      <c r="T101" s="11">
        <v>28.1</v>
      </c>
      <c r="U101" s="11">
        <f t="shared" si="31"/>
        <v>9.3666666666666671</v>
      </c>
      <c r="V101" s="11">
        <v>184.4</v>
      </c>
      <c r="W101" s="11">
        <f t="shared" si="23"/>
        <v>1.6363636363636365</v>
      </c>
      <c r="X101" s="11">
        <f t="shared" si="32"/>
        <v>0.55944859276278003</v>
      </c>
      <c r="Y101" s="11">
        <f t="shared" si="26"/>
        <v>2.4210526315789473</v>
      </c>
      <c r="Z101" s="11">
        <f t="shared" si="27"/>
        <v>4.1818181818181817</v>
      </c>
      <c r="AA101" s="11">
        <f t="shared" si="33"/>
        <v>0.47227926078028742</v>
      </c>
      <c r="AB101" s="11">
        <f t="shared" si="34"/>
        <v>0.26421596783457785</v>
      </c>
      <c r="AC101" s="11">
        <f t="shared" si="28"/>
        <v>0.44866529774127301</v>
      </c>
      <c r="AD101" s="11">
        <f t="shared" si="29"/>
        <v>0.2510051694428489</v>
      </c>
      <c r="AE101" s="11">
        <f t="shared" si="24"/>
        <v>196.75</v>
      </c>
      <c r="AF101" s="11">
        <f t="shared" si="35"/>
        <v>2.0200205338809032</v>
      </c>
      <c r="AG101" s="11">
        <f t="shared" si="36"/>
        <v>1.1300976450315912</v>
      </c>
      <c r="AH101" s="11">
        <f t="shared" si="37"/>
        <v>0.72467771639042355</v>
      </c>
      <c r="AI101" s="11">
        <v>6.3</v>
      </c>
      <c r="AL101" s="36"/>
      <c r="AM101" s="37"/>
      <c r="AN101" s="37">
        <v>111</v>
      </c>
      <c r="AO101" s="37">
        <v>39</v>
      </c>
      <c r="AP101" s="37">
        <f t="shared" si="41"/>
        <v>150</v>
      </c>
      <c r="AQ101" s="37">
        <f t="shared" si="42"/>
        <v>74</v>
      </c>
      <c r="AR101" s="37">
        <v>144</v>
      </c>
      <c r="AS101" s="12">
        <f t="shared" si="43"/>
        <v>1.2972972972972974</v>
      </c>
    </row>
    <row r="102" spans="1:45" s="12" customFormat="1" ht="12.75">
      <c r="A102" s="10">
        <v>2002</v>
      </c>
      <c r="B102" s="10" t="s">
        <v>66</v>
      </c>
      <c r="C102" s="11">
        <v>92</v>
      </c>
      <c r="D102" s="11" t="s">
        <v>8</v>
      </c>
      <c r="E102" s="11">
        <v>101</v>
      </c>
      <c r="F102" s="11">
        <v>32</v>
      </c>
      <c r="G102" s="11">
        <f t="shared" si="21"/>
        <v>31.683168316831683</v>
      </c>
      <c r="H102" s="11"/>
      <c r="I102" s="11">
        <v>21</v>
      </c>
      <c r="J102" s="11">
        <v>23</v>
      </c>
      <c r="K102" s="11">
        <v>10</v>
      </c>
      <c r="L102" s="11">
        <v>11.8</v>
      </c>
      <c r="M102" s="11">
        <v>5</v>
      </c>
      <c r="N102" s="11">
        <v>6.9</v>
      </c>
      <c r="O102" s="11">
        <f t="shared" si="30"/>
        <v>1.3800000000000001</v>
      </c>
      <c r="P102" s="11">
        <f t="shared" si="25"/>
        <v>151.18000000000004</v>
      </c>
      <c r="Q102" s="11">
        <v>80.5</v>
      </c>
      <c r="R102" s="11">
        <v>118.6</v>
      </c>
      <c r="S102" s="11">
        <v>5</v>
      </c>
      <c r="T102" s="11">
        <v>76</v>
      </c>
      <c r="U102" s="11">
        <f t="shared" si="31"/>
        <v>15.2</v>
      </c>
      <c r="V102" s="11">
        <v>281</v>
      </c>
      <c r="W102" s="11">
        <f t="shared" si="23"/>
        <v>2.2999999999999998</v>
      </c>
      <c r="X102" s="11">
        <f t="shared" si="32"/>
        <v>0.6787521079258011</v>
      </c>
      <c r="Y102" s="11">
        <f t="shared" si="26"/>
        <v>4.8095238095238093</v>
      </c>
      <c r="Z102" s="11">
        <f t="shared" si="27"/>
        <v>10.1</v>
      </c>
      <c r="AA102" s="11">
        <f t="shared" si="33"/>
        <v>1.2546583850931676</v>
      </c>
      <c r="AB102" s="11">
        <f t="shared" si="34"/>
        <v>0.85160202360876902</v>
      </c>
      <c r="AC102" s="11">
        <f t="shared" si="28"/>
        <v>1.8780124223602488</v>
      </c>
      <c r="AD102" s="11">
        <f t="shared" si="29"/>
        <v>1.2747048903878586</v>
      </c>
      <c r="AE102" s="11">
        <f t="shared" si="24"/>
        <v>388.02</v>
      </c>
      <c r="AF102" s="11">
        <f t="shared" si="35"/>
        <v>4.8201242236024839</v>
      </c>
      <c r="AG102" s="11">
        <f t="shared" si="36"/>
        <v>3.2716694772344015</v>
      </c>
      <c r="AH102" s="11">
        <f t="shared" si="37"/>
        <v>1.9488699146157709</v>
      </c>
      <c r="AI102" s="11">
        <v>15.5</v>
      </c>
      <c r="AL102" s="36"/>
      <c r="AM102" s="37"/>
      <c r="AN102" s="37">
        <v>122</v>
      </c>
      <c r="AO102" s="37">
        <v>28</v>
      </c>
      <c r="AP102" s="37">
        <f t="shared" si="41"/>
        <v>150</v>
      </c>
      <c r="AQ102" s="37">
        <f t="shared" si="42"/>
        <v>81.333333333333329</v>
      </c>
      <c r="AR102" s="37">
        <v>190.4</v>
      </c>
      <c r="AS102" s="12">
        <f t="shared" si="43"/>
        <v>1.5606557377049182</v>
      </c>
    </row>
    <row r="103" spans="1:45" s="12" customFormat="1" ht="12.75">
      <c r="A103" s="10">
        <v>2002</v>
      </c>
      <c r="B103" s="10" t="s">
        <v>66</v>
      </c>
      <c r="C103" s="11">
        <v>94</v>
      </c>
      <c r="D103" s="11" t="s">
        <v>8</v>
      </c>
      <c r="E103" s="11">
        <v>64</v>
      </c>
      <c r="F103" s="11">
        <v>18</v>
      </c>
      <c r="G103" s="11">
        <f t="shared" si="21"/>
        <v>28.125</v>
      </c>
      <c r="H103" s="11"/>
      <c r="I103" s="11">
        <v>29</v>
      </c>
      <c r="J103" s="11">
        <v>30</v>
      </c>
      <c r="K103" s="11">
        <v>9</v>
      </c>
      <c r="L103" s="11">
        <v>1.6</v>
      </c>
      <c r="M103" s="11">
        <v>5</v>
      </c>
      <c r="N103" s="11">
        <v>6.5</v>
      </c>
      <c r="O103" s="11">
        <f t="shared" si="30"/>
        <v>1.3</v>
      </c>
      <c r="P103" s="11">
        <f t="shared" si="25"/>
        <v>84.8</v>
      </c>
      <c r="Q103" s="11">
        <v>134.4</v>
      </c>
      <c r="R103" s="11">
        <v>128.9</v>
      </c>
      <c r="S103" s="11">
        <v>3</v>
      </c>
      <c r="T103" s="11">
        <v>35.6</v>
      </c>
      <c r="U103" s="11">
        <f t="shared" si="31"/>
        <v>11.866666666666667</v>
      </c>
      <c r="V103" s="11">
        <v>139.6</v>
      </c>
      <c r="W103" s="11">
        <f t="shared" si="23"/>
        <v>3.3333333333333335</v>
      </c>
      <c r="X103" s="11">
        <f t="shared" si="32"/>
        <v>1.0426687354538402</v>
      </c>
      <c r="Y103" s="11">
        <f t="shared" si="26"/>
        <v>2.2068965517241379</v>
      </c>
      <c r="Z103" s="11">
        <f t="shared" si="27"/>
        <v>7.1111111111111107</v>
      </c>
      <c r="AA103" s="11">
        <f t="shared" si="33"/>
        <v>0.47619047619047616</v>
      </c>
      <c r="AB103" s="11">
        <f t="shared" si="34"/>
        <v>0.4965089216446858</v>
      </c>
      <c r="AC103" s="11">
        <f t="shared" si="28"/>
        <v>0.63095238095238093</v>
      </c>
      <c r="AD103" s="11">
        <f t="shared" si="29"/>
        <v>0.65787432117920863</v>
      </c>
      <c r="AE103" s="11">
        <f t="shared" si="24"/>
        <v>201</v>
      </c>
      <c r="AF103" s="11">
        <f t="shared" si="35"/>
        <v>1.4955357142857142</v>
      </c>
      <c r="AG103" s="11">
        <f t="shared" si="36"/>
        <v>1.5593483320403412</v>
      </c>
      <c r="AH103" s="11">
        <f t="shared" si="37"/>
        <v>0.76338777060387386</v>
      </c>
      <c r="AI103" s="11">
        <v>14</v>
      </c>
      <c r="AL103" s="36"/>
      <c r="AM103" s="37"/>
      <c r="AN103" s="37">
        <v>109</v>
      </c>
      <c r="AO103" s="37">
        <v>41</v>
      </c>
      <c r="AP103" s="37">
        <f t="shared" si="41"/>
        <v>150</v>
      </c>
      <c r="AQ103" s="37">
        <f t="shared" si="42"/>
        <v>72.666666666666671</v>
      </c>
      <c r="AR103" s="37">
        <v>174.2</v>
      </c>
      <c r="AS103" s="12">
        <f t="shared" si="43"/>
        <v>1.5981651376146788</v>
      </c>
    </row>
    <row r="104" spans="1:45" s="12" customFormat="1" ht="12.75">
      <c r="A104" s="10">
        <v>2002</v>
      </c>
      <c r="B104" s="10" t="s">
        <v>66</v>
      </c>
      <c r="C104" s="11">
        <v>96</v>
      </c>
      <c r="D104" s="11" t="s">
        <v>8</v>
      </c>
      <c r="E104" s="11">
        <v>52</v>
      </c>
      <c r="F104" s="11">
        <v>45</v>
      </c>
      <c r="G104" s="11">
        <f t="shared" si="21"/>
        <v>86.538461538461547</v>
      </c>
      <c r="H104" s="11"/>
      <c r="I104" s="11">
        <v>36</v>
      </c>
      <c r="J104" s="11">
        <v>34</v>
      </c>
      <c r="K104" s="11">
        <v>12</v>
      </c>
      <c r="L104" s="11">
        <v>9.4</v>
      </c>
      <c r="M104" s="11">
        <v>5</v>
      </c>
      <c r="N104" s="11">
        <v>8.6999999999999993</v>
      </c>
      <c r="O104" s="11">
        <f t="shared" si="30"/>
        <v>1.7399999999999998</v>
      </c>
      <c r="P104" s="11">
        <f t="shared" si="25"/>
        <v>99.88</v>
      </c>
      <c r="Q104" s="11">
        <v>240.2</v>
      </c>
      <c r="R104" s="11">
        <v>157.69999999999999</v>
      </c>
      <c r="S104" s="11">
        <v>5</v>
      </c>
      <c r="T104" s="11">
        <v>76</v>
      </c>
      <c r="U104" s="11">
        <f t="shared" si="31"/>
        <v>15.2</v>
      </c>
      <c r="V104" s="11">
        <v>491.3</v>
      </c>
      <c r="W104" s="11">
        <f t="shared" si="23"/>
        <v>2.8333333333333335</v>
      </c>
      <c r="X104" s="11">
        <f t="shared" si="32"/>
        <v>1.523145212428662</v>
      </c>
      <c r="Y104" s="11">
        <f t="shared" si="26"/>
        <v>1.4444444444444444</v>
      </c>
      <c r="Z104" s="11">
        <f t="shared" si="27"/>
        <v>4.333333333333333</v>
      </c>
      <c r="AA104" s="11">
        <f t="shared" si="33"/>
        <v>0.21648626144879268</v>
      </c>
      <c r="AB104" s="11">
        <f t="shared" si="34"/>
        <v>0.32974001268230818</v>
      </c>
      <c r="AC104" s="11">
        <f t="shared" si="28"/>
        <v>0.41582014987510407</v>
      </c>
      <c r="AD104" s="11">
        <f t="shared" si="29"/>
        <v>0.63335447051363347</v>
      </c>
      <c r="AE104" s="11">
        <f t="shared" si="24"/>
        <v>512.88</v>
      </c>
      <c r="AF104" s="11">
        <f t="shared" si="35"/>
        <v>2.1352206494587844</v>
      </c>
      <c r="AG104" s="11">
        <f t="shared" si="36"/>
        <v>3.252251109701966</v>
      </c>
      <c r="AH104" s="11">
        <f t="shared" si="37"/>
        <v>1.2889670771550641</v>
      </c>
      <c r="AI104" s="11">
        <v>2.2000000000000002</v>
      </c>
      <c r="AL104" s="36"/>
      <c r="AM104" s="37"/>
      <c r="AN104" s="37">
        <v>144</v>
      </c>
      <c r="AO104" s="37">
        <v>6</v>
      </c>
      <c r="AP104" s="37">
        <f t="shared" si="41"/>
        <v>150</v>
      </c>
      <c r="AQ104" s="37">
        <f t="shared" si="42"/>
        <v>96</v>
      </c>
      <c r="AR104" s="37">
        <v>327.10000000000002</v>
      </c>
      <c r="AS104" s="12">
        <f t="shared" si="43"/>
        <v>2.271527777777778</v>
      </c>
    </row>
    <row r="105" spans="1:45" s="19" customFormat="1" ht="12.75">
      <c r="A105" s="17">
        <v>2002</v>
      </c>
      <c r="B105" s="17" t="s">
        <v>67</v>
      </c>
      <c r="C105" s="18">
        <v>1</v>
      </c>
      <c r="D105" s="18" t="s">
        <v>7</v>
      </c>
      <c r="E105" s="21">
        <v>122</v>
      </c>
      <c r="F105" s="21"/>
      <c r="G105" s="21"/>
      <c r="H105" s="21">
        <v>1</v>
      </c>
      <c r="I105" s="21">
        <v>9</v>
      </c>
      <c r="J105" s="21"/>
      <c r="K105" s="21">
        <v>27</v>
      </c>
      <c r="L105" s="21">
        <v>27.9</v>
      </c>
      <c r="M105" s="21">
        <v>5</v>
      </c>
      <c r="N105" s="21">
        <v>10.6</v>
      </c>
      <c r="O105" s="21">
        <f>N105/M105</f>
        <v>2.12</v>
      </c>
      <c r="P105" s="21">
        <f t="shared" si="25"/>
        <v>286.53999999999996</v>
      </c>
      <c r="Q105" s="21">
        <v>158.80000000000001</v>
      </c>
      <c r="R105" s="21">
        <v>355</v>
      </c>
      <c r="S105" s="19">
        <v>5</v>
      </c>
      <c r="T105" s="19">
        <v>29.1</v>
      </c>
      <c r="U105" s="29">
        <f t="shared" si="31"/>
        <v>5.82</v>
      </c>
      <c r="V105" s="21"/>
      <c r="W105" s="21">
        <f>I105/K105</f>
        <v>0.33333333333333331</v>
      </c>
      <c r="X105" s="21">
        <f>Q105/R105</f>
        <v>0.44732394366197187</v>
      </c>
      <c r="Y105" s="21">
        <f>E105/I105</f>
        <v>13.555555555555555</v>
      </c>
      <c r="Z105" s="21">
        <f>E105/K105</f>
        <v>4.5185185185185182</v>
      </c>
      <c r="AA105" s="18">
        <f t="shared" si="33"/>
        <v>0.76826196473551633</v>
      </c>
      <c r="AB105" s="18">
        <f t="shared" si="34"/>
        <v>0.3436619718309859</v>
      </c>
      <c r="AC105" s="21">
        <f t="shared" si="28"/>
        <v>1.8044080604534001</v>
      </c>
      <c r="AD105" s="21">
        <f t="shared" si="29"/>
        <v>0.80715492957746471</v>
      </c>
      <c r="AE105" s="21">
        <v>286.54000000000002</v>
      </c>
      <c r="AF105" s="21">
        <f>AE105/Q105</f>
        <v>1.8044080604534005</v>
      </c>
      <c r="AG105" s="18">
        <f t="shared" si="36"/>
        <v>0.80715492957746482</v>
      </c>
      <c r="AH105" s="18">
        <f t="shared" si="37"/>
        <v>0.55768781627092268</v>
      </c>
      <c r="AI105" s="21">
        <v>2.8</v>
      </c>
    </row>
    <row r="106" spans="1:45" s="19" customFormat="1" ht="12.75">
      <c r="A106" s="17">
        <v>2002</v>
      </c>
      <c r="B106" s="17" t="s">
        <v>67</v>
      </c>
      <c r="C106" s="18">
        <v>3</v>
      </c>
      <c r="D106" s="18" t="s">
        <v>7</v>
      </c>
      <c r="E106" s="21">
        <v>111</v>
      </c>
      <c r="F106" s="21"/>
      <c r="G106" s="21"/>
      <c r="H106" s="21">
        <v>0</v>
      </c>
      <c r="I106" s="21">
        <v>6</v>
      </c>
      <c r="J106" s="21"/>
      <c r="K106" s="21">
        <v>14</v>
      </c>
      <c r="L106" s="21">
        <v>46.8</v>
      </c>
      <c r="M106" s="21">
        <v>5</v>
      </c>
      <c r="N106" s="21">
        <v>13.1</v>
      </c>
      <c r="O106" s="21">
        <f t="shared" ref="O106:O168" si="44">N106/M106</f>
        <v>2.62</v>
      </c>
      <c r="P106" s="21">
        <f t="shared" si="25"/>
        <v>337.62</v>
      </c>
      <c r="Q106" s="21">
        <v>78.8</v>
      </c>
      <c r="R106" s="21">
        <v>154.1</v>
      </c>
      <c r="U106" s="29"/>
      <c r="V106" s="21"/>
      <c r="W106" s="21">
        <f t="shared" ref="W106:W144" si="45">I106/K106</f>
        <v>0.42857142857142855</v>
      </c>
      <c r="X106" s="21">
        <f t="shared" ref="X106:X168" si="46">Q106/R106</f>
        <v>0.5113562621674238</v>
      </c>
      <c r="Y106" s="21">
        <f t="shared" ref="Y106:Y168" si="47">E106/I106</f>
        <v>18.5</v>
      </c>
      <c r="Z106" s="21">
        <f t="shared" ref="Z106:Z168" si="48">E106/K106</f>
        <v>7.9285714285714288</v>
      </c>
      <c r="AA106" s="18">
        <f t="shared" si="33"/>
        <v>1.4086294416243654</v>
      </c>
      <c r="AB106" s="18">
        <f t="shared" si="34"/>
        <v>0.72031148604802075</v>
      </c>
      <c r="AC106" s="21">
        <f t="shared" si="28"/>
        <v>4.2845177664974621</v>
      </c>
      <c r="AD106" s="21">
        <f t="shared" si="29"/>
        <v>2.190914990266061</v>
      </c>
      <c r="AE106" s="21">
        <v>337.62</v>
      </c>
      <c r="AF106" s="21">
        <f t="shared" ref="AF106:AF168" si="49">AE106/Q106</f>
        <v>4.2845177664974621</v>
      </c>
      <c r="AG106" s="18">
        <f t="shared" si="36"/>
        <v>2.190914990266061</v>
      </c>
      <c r="AH106" s="18">
        <f t="shared" si="37"/>
        <v>1.4496350364963506</v>
      </c>
      <c r="AI106" s="21">
        <v>3.2</v>
      </c>
    </row>
    <row r="107" spans="1:45" s="19" customFormat="1" ht="12.75">
      <c r="A107" s="17">
        <v>2002</v>
      </c>
      <c r="B107" s="17" t="s">
        <v>67</v>
      </c>
      <c r="C107" s="18">
        <v>5</v>
      </c>
      <c r="D107" s="18" t="s">
        <v>7</v>
      </c>
      <c r="E107" s="21">
        <v>107</v>
      </c>
      <c r="F107" s="21"/>
      <c r="G107" s="21"/>
      <c r="H107" s="21">
        <v>1</v>
      </c>
      <c r="I107" s="21">
        <v>15</v>
      </c>
      <c r="J107" s="21"/>
      <c r="K107" s="21">
        <v>17.5</v>
      </c>
      <c r="L107" s="21">
        <v>32.200000000000003</v>
      </c>
      <c r="M107" s="21">
        <v>5</v>
      </c>
      <c r="N107" s="21">
        <v>12.7</v>
      </c>
      <c r="O107" s="21">
        <f t="shared" si="44"/>
        <v>2.54</v>
      </c>
      <c r="P107" s="21">
        <f t="shared" si="25"/>
        <v>303.98</v>
      </c>
      <c r="Q107" s="21">
        <v>187.3</v>
      </c>
      <c r="R107" s="21">
        <v>214.3</v>
      </c>
      <c r="S107" s="19">
        <v>5</v>
      </c>
      <c r="T107" s="19">
        <v>34</v>
      </c>
      <c r="U107" s="29">
        <f t="shared" si="31"/>
        <v>6.8</v>
      </c>
      <c r="V107" s="21"/>
      <c r="W107" s="21">
        <f t="shared" si="45"/>
        <v>0.8571428571428571</v>
      </c>
      <c r="X107" s="21">
        <f t="shared" si="46"/>
        <v>0.87400839944003739</v>
      </c>
      <c r="Y107" s="21">
        <f t="shared" si="47"/>
        <v>7.1333333333333337</v>
      </c>
      <c r="Z107" s="21">
        <f t="shared" si="48"/>
        <v>6.1142857142857139</v>
      </c>
      <c r="AA107" s="18">
        <f t="shared" si="33"/>
        <v>0.57127602776294706</v>
      </c>
      <c r="AB107" s="18">
        <f t="shared" si="34"/>
        <v>0.49930004666355576</v>
      </c>
      <c r="AC107" s="21">
        <f t="shared" si="28"/>
        <v>1.6229578216764549</v>
      </c>
      <c r="AD107" s="21">
        <f t="shared" si="29"/>
        <v>1.4184787680821278</v>
      </c>
      <c r="AE107" s="21">
        <v>303.98</v>
      </c>
      <c r="AF107" s="21">
        <f t="shared" si="49"/>
        <v>1.6229578216764549</v>
      </c>
      <c r="AG107" s="18">
        <f t="shared" si="36"/>
        <v>1.4184787680821278</v>
      </c>
      <c r="AH107" s="18">
        <f t="shared" si="37"/>
        <v>0.75692231075697214</v>
      </c>
      <c r="AI107" s="21">
        <v>8.1</v>
      </c>
    </row>
    <row r="108" spans="1:45" s="19" customFormat="1" ht="12.75">
      <c r="A108" s="17">
        <v>2002</v>
      </c>
      <c r="B108" s="17" t="s">
        <v>67</v>
      </c>
      <c r="C108" s="18">
        <v>7</v>
      </c>
      <c r="D108" s="18" t="s">
        <v>7</v>
      </c>
      <c r="E108" s="21">
        <v>47</v>
      </c>
      <c r="F108" s="21"/>
      <c r="G108" s="21"/>
      <c r="H108" s="21">
        <v>1</v>
      </c>
      <c r="I108" s="21">
        <v>6</v>
      </c>
      <c r="J108" s="21"/>
      <c r="K108" s="21">
        <v>14</v>
      </c>
      <c r="L108" s="21">
        <v>7.2</v>
      </c>
      <c r="M108" s="21">
        <v>5</v>
      </c>
      <c r="N108" s="21">
        <v>15.6</v>
      </c>
      <c r="O108" s="21">
        <f t="shared" si="44"/>
        <v>3.12</v>
      </c>
      <c r="P108" s="21">
        <f t="shared" si="25"/>
        <v>153.84</v>
      </c>
      <c r="Q108" s="21">
        <v>59.3</v>
      </c>
      <c r="R108" s="21">
        <v>105.4</v>
      </c>
      <c r="S108" s="19">
        <v>5</v>
      </c>
      <c r="T108" s="19">
        <v>20.3</v>
      </c>
      <c r="U108" s="29">
        <f t="shared" si="31"/>
        <v>4.0600000000000005</v>
      </c>
      <c r="V108" s="21"/>
      <c r="W108" s="21">
        <f t="shared" si="45"/>
        <v>0.42857142857142855</v>
      </c>
      <c r="X108" s="21">
        <f t="shared" si="46"/>
        <v>0.56261859582542684</v>
      </c>
      <c r="Y108" s="21">
        <f t="shared" si="47"/>
        <v>7.833333333333333</v>
      </c>
      <c r="Z108" s="21">
        <f t="shared" si="48"/>
        <v>3.3571428571428572</v>
      </c>
      <c r="AA108" s="18">
        <f t="shared" si="33"/>
        <v>0.79258010118043853</v>
      </c>
      <c r="AB108" s="18">
        <f t="shared" si="34"/>
        <v>0.4459203036053131</v>
      </c>
      <c r="AC108" s="21">
        <f t="shared" si="28"/>
        <v>2.5942664418212482</v>
      </c>
      <c r="AD108" s="21">
        <f t="shared" si="29"/>
        <v>1.4595825426944971</v>
      </c>
      <c r="AE108" s="21">
        <v>153.84</v>
      </c>
      <c r="AF108" s="21">
        <f t="shared" si="49"/>
        <v>2.5942664418212482</v>
      </c>
      <c r="AG108" s="18">
        <f t="shared" si="36"/>
        <v>1.4595825426944971</v>
      </c>
      <c r="AH108" s="18">
        <f t="shared" si="37"/>
        <v>0.93406193078324229</v>
      </c>
      <c r="AI108" s="21">
        <v>2</v>
      </c>
    </row>
    <row r="109" spans="1:45" s="19" customFormat="1" ht="12.75">
      <c r="A109" s="17">
        <v>2002</v>
      </c>
      <c r="B109" s="17" t="s">
        <v>67</v>
      </c>
      <c r="C109" s="18">
        <v>9</v>
      </c>
      <c r="D109" s="18" t="s">
        <v>7</v>
      </c>
      <c r="E109" s="21">
        <v>113</v>
      </c>
      <c r="F109" s="21"/>
      <c r="G109" s="21"/>
      <c r="H109" s="21">
        <v>1</v>
      </c>
      <c r="I109" s="21">
        <v>13</v>
      </c>
      <c r="J109" s="21"/>
      <c r="K109" s="21">
        <v>20</v>
      </c>
      <c r="L109" s="21">
        <v>33.6</v>
      </c>
      <c r="M109" s="21">
        <v>5</v>
      </c>
      <c r="N109" s="21">
        <v>13.1</v>
      </c>
      <c r="O109" s="21">
        <f t="shared" si="44"/>
        <v>2.62</v>
      </c>
      <c r="P109" s="21">
        <f t="shared" si="25"/>
        <v>329.66</v>
      </c>
      <c r="Q109" s="21">
        <v>181.7</v>
      </c>
      <c r="R109" s="21">
        <v>207.6</v>
      </c>
      <c r="S109" s="19">
        <v>5</v>
      </c>
      <c r="T109" s="19">
        <v>41.3</v>
      </c>
      <c r="U109" s="29">
        <f t="shared" si="31"/>
        <v>8.26</v>
      </c>
      <c r="V109" s="21"/>
      <c r="W109" s="21">
        <f t="shared" si="45"/>
        <v>0.65</v>
      </c>
      <c r="X109" s="21">
        <f t="shared" si="46"/>
        <v>0.8752408477842003</v>
      </c>
      <c r="Y109" s="21">
        <f t="shared" si="47"/>
        <v>8.6923076923076916</v>
      </c>
      <c r="Z109" s="21">
        <f t="shared" si="48"/>
        <v>5.65</v>
      </c>
      <c r="AA109" s="18">
        <f t="shared" si="33"/>
        <v>0.62190423775454051</v>
      </c>
      <c r="AB109" s="18">
        <f t="shared" si="34"/>
        <v>0.54431599229287098</v>
      </c>
      <c r="AC109" s="21">
        <f t="shared" si="28"/>
        <v>1.8143093010456799</v>
      </c>
      <c r="AD109" s="21">
        <f t="shared" si="29"/>
        <v>1.5879576107899809</v>
      </c>
      <c r="AE109" s="21">
        <v>329.66</v>
      </c>
      <c r="AF109" s="21">
        <f t="shared" si="49"/>
        <v>1.8143093010456799</v>
      </c>
      <c r="AG109" s="18">
        <f t="shared" si="36"/>
        <v>1.5879576107899809</v>
      </c>
      <c r="AH109" s="18">
        <f t="shared" si="37"/>
        <v>0.84680195222193699</v>
      </c>
      <c r="AI109" s="21">
        <v>2.5</v>
      </c>
    </row>
    <row r="110" spans="1:45" s="19" customFormat="1" ht="12.75">
      <c r="A110" s="17">
        <v>2002</v>
      </c>
      <c r="B110" s="17" t="s">
        <v>67</v>
      </c>
      <c r="C110" s="18">
        <v>11</v>
      </c>
      <c r="D110" s="18" t="s">
        <v>7</v>
      </c>
      <c r="E110" s="21">
        <v>62</v>
      </c>
      <c r="F110" s="21"/>
      <c r="G110" s="21"/>
      <c r="H110" s="21">
        <v>0</v>
      </c>
      <c r="I110" s="21">
        <v>5</v>
      </c>
      <c r="J110" s="21"/>
      <c r="K110" s="21">
        <v>10.5</v>
      </c>
      <c r="L110" s="21">
        <v>21.3</v>
      </c>
      <c r="M110" s="21">
        <v>6</v>
      </c>
      <c r="N110" s="21">
        <v>13.4</v>
      </c>
      <c r="O110" s="21">
        <f t="shared" si="44"/>
        <v>2.2333333333333334</v>
      </c>
      <c r="P110" s="21">
        <f t="shared" si="25"/>
        <v>159.76666666666668</v>
      </c>
      <c r="Q110" s="21">
        <v>19.100000000000001</v>
      </c>
      <c r="R110" s="21">
        <v>94.4</v>
      </c>
      <c r="U110" s="29"/>
      <c r="V110" s="21"/>
      <c r="W110" s="21">
        <f t="shared" si="45"/>
        <v>0.47619047619047616</v>
      </c>
      <c r="X110" s="21">
        <f t="shared" si="46"/>
        <v>0.20233050847457629</v>
      </c>
      <c r="Y110" s="21">
        <f t="shared" si="47"/>
        <v>12.4</v>
      </c>
      <c r="Z110" s="21">
        <f t="shared" si="48"/>
        <v>5.9047619047619051</v>
      </c>
      <c r="AA110" s="18">
        <f t="shared" si="33"/>
        <v>3.246073298429319</v>
      </c>
      <c r="AB110" s="18">
        <f t="shared" si="34"/>
        <v>0.65677966101694907</v>
      </c>
      <c r="AC110" s="21">
        <f t="shared" si="28"/>
        <v>8.3647469458987782</v>
      </c>
      <c r="AD110" s="21">
        <f t="shared" si="29"/>
        <v>1.6924435028248588</v>
      </c>
      <c r="AE110" s="21">
        <v>159.76666666666668</v>
      </c>
      <c r="AF110" s="21">
        <f t="shared" si="49"/>
        <v>8.3647469458987782</v>
      </c>
      <c r="AG110" s="18">
        <f t="shared" si="36"/>
        <v>1.6924435028248588</v>
      </c>
      <c r="AH110" s="18">
        <f t="shared" si="37"/>
        <v>1.4076358296622615</v>
      </c>
      <c r="AI110" s="21">
        <v>4</v>
      </c>
    </row>
    <row r="111" spans="1:45" s="19" customFormat="1" ht="12.75">
      <c r="A111" s="17">
        <v>2002</v>
      </c>
      <c r="B111" s="17" t="s">
        <v>67</v>
      </c>
      <c r="C111" s="18">
        <v>13</v>
      </c>
      <c r="D111" s="18" t="s">
        <v>7</v>
      </c>
      <c r="E111" s="21">
        <v>184</v>
      </c>
      <c r="F111" s="21"/>
      <c r="G111" s="21"/>
      <c r="H111" s="21">
        <v>1</v>
      </c>
      <c r="I111" s="21">
        <v>6</v>
      </c>
      <c r="J111" s="21"/>
      <c r="K111" s="21">
        <v>13.5</v>
      </c>
      <c r="L111" s="21">
        <v>65.7</v>
      </c>
      <c r="M111" s="21">
        <v>5</v>
      </c>
      <c r="N111" s="21">
        <v>13.5</v>
      </c>
      <c r="O111" s="21">
        <f t="shared" si="44"/>
        <v>2.7</v>
      </c>
      <c r="P111" s="21">
        <f t="shared" si="25"/>
        <v>562.5</v>
      </c>
      <c r="Q111" s="21">
        <v>43.1</v>
      </c>
      <c r="R111" s="21">
        <v>131.4</v>
      </c>
      <c r="S111" s="19">
        <v>5</v>
      </c>
      <c r="T111" s="19">
        <v>24.9</v>
      </c>
      <c r="U111" s="29">
        <f t="shared" si="31"/>
        <v>4.9799999999999995</v>
      </c>
      <c r="V111" s="21"/>
      <c r="W111" s="21">
        <f t="shared" si="45"/>
        <v>0.44444444444444442</v>
      </c>
      <c r="X111" s="21">
        <f t="shared" si="46"/>
        <v>0.32800608828006089</v>
      </c>
      <c r="Y111" s="21">
        <f t="shared" si="47"/>
        <v>30.666666666666668</v>
      </c>
      <c r="Z111" s="21">
        <f t="shared" si="48"/>
        <v>13.62962962962963</v>
      </c>
      <c r="AA111" s="18">
        <f t="shared" si="33"/>
        <v>4.2691415313225054</v>
      </c>
      <c r="AB111" s="18">
        <f t="shared" si="34"/>
        <v>1.4003044140030441</v>
      </c>
      <c r="AC111" s="21">
        <f t="shared" si="28"/>
        <v>13.051044083526682</v>
      </c>
      <c r="AD111" s="21">
        <f t="shared" si="29"/>
        <v>4.2808219178082192</v>
      </c>
      <c r="AE111" s="21">
        <v>562.5</v>
      </c>
      <c r="AF111" s="21">
        <f t="shared" si="49"/>
        <v>13.051044083526682</v>
      </c>
      <c r="AG111" s="18">
        <f t="shared" si="36"/>
        <v>4.2808219178082192</v>
      </c>
      <c r="AH111" s="18">
        <f t="shared" si="37"/>
        <v>3.2234957020057307</v>
      </c>
      <c r="AI111" s="21">
        <v>9.1</v>
      </c>
    </row>
    <row r="112" spans="1:45" s="19" customFormat="1" ht="12.75">
      <c r="A112" s="17">
        <v>2002</v>
      </c>
      <c r="B112" s="17" t="s">
        <v>67</v>
      </c>
      <c r="C112" s="18">
        <v>15</v>
      </c>
      <c r="D112" s="18" t="s">
        <v>7</v>
      </c>
      <c r="E112" s="21">
        <v>213</v>
      </c>
      <c r="F112" s="21"/>
      <c r="G112" s="21"/>
      <c r="H112" s="21">
        <v>1</v>
      </c>
      <c r="I112" s="21">
        <v>21</v>
      </c>
      <c r="J112" s="21"/>
      <c r="K112" s="21">
        <v>14</v>
      </c>
      <c r="L112" s="21">
        <v>24.3</v>
      </c>
      <c r="M112" s="21">
        <v>5</v>
      </c>
      <c r="N112" s="21">
        <v>13.1</v>
      </c>
      <c r="O112" s="21">
        <f t="shared" si="44"/>
        <v>2.62</v>
      </c>
      <c r="P112" s="21">
        <f t="shared" si="25"/>
        <v>582.36</v>
      </c>
      <c r="Q112" s="21">
        <v>281.89999999999998</v>
      </c>
      <c r="R112" s="21">
        <v>245.2</v>
      </c>
      <c r="S112" s="19">
        <v>5</v>
      </c>
      <c r="T112" s="19">
        <v>27</v>
      </c>
      <c r="U112" s="29">
        <f t="shared" si="31"/>
        <v>5.4</v>
      </c>
      <c r="V112" s="21"/>
      <c r="W112" s="21">
        <f t="shared" si="45"/>
        <v>1.5</v>
      </c>
      <c r="X112" s="21">
        <f t="shared" si="46"/>
        <v>1.1496737357259379</v>
      </c>
      <c r="Y112" s="21">
        <f t="shared" si="47"/>
        <v>10.142857142857142</v>
      </c>
      <c r="Z112" s="21">
        <f t="shared" si="48"/>
        <v>15.214285714285714</v>
      </c>
      <c r="AA112" s="18">
        <f t="shared" si="33"/>
        <v>0.75558708761972337</v>
      </c>
      <c r="AB112" s="18">
        <f t="shared" si="34"/>
        <v>0.86867862969004894</v>
      </c>
      <c r="AC112" s="21">
        <f t="shared" si="28"/>
        <v>2.0658389499822634</v>
      </c>
      <c r="AD112" s="21">
        <f t="shared" si="29"/>
        <v>2.3750407830342577</v>
      </c>
      <c r="AE112" s="21">
        <v>582.36</v>
      </c>
      <c r="AF112" s="21">
        <f t="shared" si="49"/>
        <v>2.0658389499822634</v>
      </c>
      <c r="AG112" s="18">
        <f t="shared" si="36"/>
        <v>2.3750407830342577</v>
      </c>
      <c r="AH112" s="18">
        <f t="shared" si="37"/>
        <v>1.1048377916903815</v>
      </c>
      <c r="AI112" s="21">
        <v>3.5</v>
      </c>
    </row>
    <row r="113" spans="1:35" s="19" customFormat="1" ht="12.75">
      <c r="A113" s="17">
        <v>2002</v>
      </c>
      <c r="B113" s="17" t="s">
        <v>67</v>
      </c>
      <c r="C113" s="18">
        <v>17</v>
      </c>
      <c r="D113" s="18" t="s">
        <v>7</v>
      </c>
      <c r="E113" s="21">
        <v>152</v>
      </c>
      <c r="F113" s="21"/>
      <c r="G113" s="21"/>
      <c r="H113" s="21">
        <v>1</v>
      </c>
      <c r="I113" s="21">
        <v>15</v>
      </c>
      <c r="J113" s="21"/>
      <c r="K113" s="21">
        <v>11.5</v>
      </c>
      <c r="L113" s="21">
        <v>11.9</v>
      </c>
      <c r="M113" s="21">
        <v>5</v>
      </c>
      <c r="N113" s="21">
        <v>12.2</v>
      </c>
      <c r="O113" s="21">
        <f t="shared" si="44"/>
        <v>2.44</v>
      </c>
      <c r="P113" s="21">
        <f t="shared" si="25"/>
        <v>382.78</v>
      </c>
      <c r="Q113" s="21">
        <v>108</v>
      </c>
      <c r="R113" s="21">
        <v>152.1</v>
      </c>
      <c r="S113" s="19">
        <v>5</v>
      </c>
      <c r="T113" s="19">
        <v>38.700000000000003</v>
      </c>
      <c r="U113" s="29">
        <f t="shared" si="31"/>
        <v>7.74</v>
      </c>
      <c r="V113" s="21"/>
      <c r="W113" s="21">
        <f t="shared" si="45"/>
        <v>1.3043478260869565</v>
      </c>
      <c r="X113" s="21">
        <f t="shared" si="46"/>
        <v>0.71005917159763321</v>
      </c>
      <c r="Y113" s="21">
        <f t="shared" si="47"/>
        <v>10.133333333333333</v>
      </c>
      <c r="Z113" s="21">
        <f t="shared" si="48"/>
        <v>13.217391304347826</v>
      </c>
      <c r="AA113" s="18">
        <f t="shared" si="33"/>
        <v>1.4074074074074074</v>
      </c>
      <c r="AB113" s="18">
        <f t="shared" si="34"/>
        <v>0.99934253780407634</v>
      </c>
      <c r="AC113" s="21">
        <f t="shared" si="28"/>
        <v>3.5442592592592592</v>
      </c>
      <c r="AD113" s="21">
        <f t="shared" si="29"/>
        <v>2.5166337935568706</v>
      </c>
      <c r="AE113" s="21">
        <v>382.78</v>
      </c>
      <c r="AF113" s="21">
        <f t="shared" si="49"/>
        <v>3.5442592592592592</v>
      </c>
      <c r="AG113" s="18">
        <f t="shared" si="36"/>
        <v>2.5166337935568706</v>
      </c>
      <c r="AH113" s="18">
        <f t="shared" si="37"/>
        <v>1.471664744329104</v>
      </c>
      <c r="AI113" s="21">
        <v>1.9</v>
      </c>
    </row>
    <row r="114" spans="1:35" s="19" customFormat="1" ht="12.75">
      <c r="A114" s="17">
        <v>2002</v>
      </c>
      <c r="B114" s="17" t="s">
        <v>67</v>
      </c>
      <c r="C114" s="18">
        <v>19</v>
      </c>
      <c r="D114" s="18" t="s">
        <v>7</v>
      </c>
      <c r="E114" s="21">
        <v>52</v>
      </c>
      <c r="F114" s="21"/>
      <c r="G114" s="21"/>
      <c r="H114" s="21">
        <v>1</v>
      </c>
      <c r="I114" s="21">
        <v>9</v>
      </c>
      <c r="J114" s="21"/>
      <c r="K114" s="21">
        <v>25.5</v>
      </c>
      <c r="L114" s="21">
        <v>15</v>
      </c>
      <c r="M114" s="21">
        <v>5</v>
      </c>
      <c r="N114" s="21">
        <v>16</v>
      </c>
      <c r="O114" s="21">
        <f t="shared" si="44"/>
        <v>3.2</v>
      </c>
      <c r="P114" s="21">
        <f t="shared" si="25"/>
        <v>181.4</v>
      </c>
      <c r="Q114" s="21">
        <v>73.3</v>
      </c>
      <c r="R114" s="21">
        <v>361.6</v>
      </c>
      <c r="S114" s="19">
        <v>5</v>
      </c>
      <c r="T114" s="19">
        <v>58.7</v>
      </c>
      <c r="U114" s="29">
        <f t="shared" si="31"/>
        <v>11.74</v>
      </c>
      <c r="V114" s="21"/>
      <c r="W114" s="21">
        <f t="shared" si="45"/>
        <v>0.35294117647058826</v>
      </c>
      <c r="X114" s="21">
        <f t="shared" si="46"/>
        <v>0.20271017699115043</v>
      </c>
      <c r="Y114" s="21">
        <f t="shared" si="47"/>
        <v>5.7777777777777777</v>
      </c>
      <c r="Z114" s="21">
        <f t="shared" si="48"/>
        <v>2.0392156862745097</v>
      </c>
      <c r="AA114" s="18">
        <f t="shared" si="33"/>
        <v>0.70941336971350621</v>
      </c>
      <c r="AB114" s="18">
        <f t="shared" si="34"/>
        <v>0.14380530973451328</v>
      </c>
      <c r="AC114" s="21">
        <f t="shared" si="28"/>
        <v>2.4747612551159621</v>
      </c>
      <c r="AD114" s="21">
        <f t="shared" si="29"/>
        <v>0.50165929203539816</v>
      </c>
      <c r="AE114" s="21">
        <v>181.4</v>
      </c>
      <c r="AF114" s="21">
        <f t="shared" si="49"/>
        <v>2.4747612551159621</v>
      </c>
      <c r="AG114" s="18">
        <f t="shared" si="36"/>
        <v>0.50165929203539816</v>
      </c>
      <c r="AH114" s="18">
        <f t="shared" si="37"/>
        <v>0.41710738100712808</v>
      </c>
      <c r="AI114" s="21">
        <v>2</v>
      </c>
    </row>
    <row r="115" spans="1:35" s="19" customFormat="1" ht="12.75">
      <c r="A115" s="17">
        <v>2002</v>
      </c>
      <c r="B115" s="17" t="s">
        <v>67</v>
      </c>
      <c r="C115" s="18">
        <v>21</v>
      </c>
      <c r="D115" s="18" t="s">
        <v>7</v>
      </c>
      <c r="E115" s="21">
        <v>123</v>
      </c>
      <c r="F115" s="21"/>
      <c r="G115" s="21"/>
      <c r="H115" s="21">
        <v>1</v>
      </c>
      <c r="I115" s="21">
        <v>13</v>
      </c>
      <c r="J115" s="21"/>
      <c r="K115" s="21">
        <v>16</v>
      </c>
      <c r="L115" s="21">
        <v>9.8000000000000007</v>
      </c>
      <c r="M115" s="21">
        <v>4</v>
      </c>
      <c r="N115" s="21">
        <v>10</v>
      </c>
      <c r="O115" s="21">
        <f t="shared" si="44"/>
        <v>2.5</v>
      </c>
      <c r="P115" s="21">
        <f t="shared" si="25"/>
        <v>317.3</v>
      </c>
      <c r="Q115" s="21">
        <v>113.5</v>
      </c>
      <c r="R115" s="21">
        <v>200.6</v>
      </c>
      <c r="S115" s="19">
        <v>5</v>
      </c>
      <c r="T115" s="19">
        <v>47.5</v>
      </c>
      <c r="U115" s="29">
        <f t="shared" si="31"/>
        <v>9.5</v>
      </c>
      <c r="V115" s="21"/>
      <c r="W115" s="21">
        <f t="shared" si="45"/>
        <v>0.8125</v>
      </c>
      <c r="X115" s="21">
        <f t="shared" si="46"/>
        <v>0.56580259222333007</v>
      </c>
      <c r="Y115" s="21">
        <f t="shared" si="47"/>
        <v>9.4615384615384617</v>
      </c>
      <c r="Z115" s="21">
        <f t="shared" si="48"/>
        <v>7.6875</v>
      </c>
      <c r="AA115" s="18">
        <f t="shared" si="33"/>
        <v>1.0837004405286343</v>
      </c>
      <c r="AB115" s="18">
        <f t="shared" si="34"/>
        <v>0.61316051844466601</v>
      </c>
      <c r="AC115" s="21">
        <f t="shared" si="28"/>
        <v>2.7955947136563877</v>
      </c>
      <c r="AD115" s="21">
        <f t="shared" si="29"/>
        <v>1.5817547357926223</v>
      </c>
      <c r="AE115" s="21">
        <v>317.3</v>
      </c>
      <c r="AF115" s="21">
        <f t="shared" si="49"/>
        <v>2.7955947136563877</v>
      </c>
      <c r="AG115" s="18">
        <f t="shared" si="36"/>
        <v>1.5817547357926223</v>
      </c>
      <c r="AH115" s="18">
        <f t="shared" si="37"/>
        <v>1.0101878382680674</v>
      </c>
      <c r="AI115" s="21">
        <v>3</v>
      </c>
    </row>
    <row r="116" spans="1:35" s="19" customFormat="1" ht="12.75">
      <c r="A116" s="17">
        <v>2002</v>
      </c>
      <c r="B116" s="17" t="s">
        <v>67</v>
      </c>
      <c r="C116" s="18">
        <v>23</v>
      </c>
      <c r="D116" s="18" t="s">
        <v>7</v>
      </c>
      <c r="E116" s="21">
        <v>60</v>
      </c>
      <c r="F116" s="21"/>
      <c r="G116" s="21"/>
      <c r="H116" s="21">
        <v>1</v>
      </c>
      <c r="I116" s="21">
        <v>15</v>
      </c>
      <c r="J116" s="21"/>
      <c r="K116" s="21">
        <v>13.5</v>
      </c>
      <c r="L116" s="21">
        <v>6.9</v>
      </c>
      <c r="M116" s="21">
        <v>5</v>
      </c>
      <c r="N116" s="21">
        <v>11.1</v>
      </c>
      <c r="O116" s="21">
        <f t="shared" si="44"/>
        <v>2.2199999999999998</v>
      </c>
      <c r="P116" s="21">
        <f t="shared" si="25"/>
        <v>140.1</v>
      </c>
      <c r="Q116" s="21">
        <v>35.799999999999997</v>
      </c>
      <c r="R116" s="21">
        <v>135.19999999999999</v>
      </c>
      <c r="S116" s="19">
        <v>5</v>
      </c>
      <c r="T116" s="19">
        <v>56.5</v>
      </c>
      <c r="U116" s="29">
        <f t="shared" si="31"/>
        <v>11.3</v>
      </c>
      <c r="V116" s="21"/>
      <c r="W116" s="21">
        <f t="shared" si="45"/>
        <v>1.1111111111111112</v>
      </c>
      <c r="X116" s="21">
        <f t="shared" si="46"/>
        <v>0.26479289940828404</v>
      </c>
      <c r="Y116" s="21">
        <f t="shared" si="47"/>
        <v>4</v>
      </c>
      <c r="Z116" s="21">
        <f t="shared" si="48"/>
        <v>4.4444444444444446</v>
      </c>
      <c r="AA116" s="18">
        <f t="shared" si="33"/>
        <v>1.6759776536312851</v>
      </c>
      <c r="AB116" s="18">
        <f t="shared" si="34"/>
        <v>0.44378698224852076</v>
      </c>
      <c r="AC116" s="21">
        <f t="shared" si="28"/>
        <v>3.9134078212290504</v>
      </c>
      <c r="AD116" s="21">
        <f t="shared" si="29"/>
        <v>1.0362426035502958</v>
      </c>
      <c r="AE116" s="21">
        <v>140.1</v>
      </c>
      <c r="AF116" s="21">
        <f t="shared" si="49"/>
        <v>3.9134078212290504</v>
      </c>
      <c r="AG116" s="18">
        <f t="shared" si="36"/>
        <v>1.0362426035502958</v>
      </c>
      <c r="AH116" s="18">
        <f t="shared" si="37"/>
        <v>0.81929824561403508</v>
      </c>
      <c r="AI116" s="21">
        <v>3.1</v>
      </c>
    </row>
    <row r="117" spans="1:35" s="19" customFormat="1" ht="12.75">
      <c r="A117" s="17">
        <v>2002</v>
      </c>
      <c r="B117" s="17" t="s">
        <v>67</v>
      </c>
      <c r="C117" s="18">
        <v>25</v>
      </c>
      <c r="D117" s="18" t="s">
        <v>7</v>
      </c>
      <c r="E117" s="21">
        <v>113</v>
      </c>
      <c r="F117" s="21"/>
      <c r="G117" s="21"/>
      <c r="H117" s="21">
        <v>1</v>
      </c>
      <c r="I117" s="21">
        <v>16</v>
      </c>
      <c r="J117" s="21"/>
      <c r="K117" s="21">
        <v>12.5</v>
      </c>
      <c r="L117" s="21">
        <v>11.3</v>
      </c>
      <c r="M117" s="21">
        <v>6</v>
      </c>
      <c r="N117" s="21">
        <v>18.600000000000001</v>
      </c>
      <c r="O117" s="21">
        <f t="shared" si="44"/>
        <v>3.1</v>
      </c>
      <c r="P117" s="21">
        <f t="shared" si="25"/>
        <v>361.6</v>
      </c>
      <c r="Q117" s="21">
        <v>30.3</v>
      </c>
      <c r="R117" s="21">
        <v>133.4</v>
      </c>
      <c r="S117" s="19">
        <v>5</v>
      </c>
      <c r="T117" s="19">
        <v>42.2</v>
      </c>
      <c r="U117" s="29">
        <f t="shared" si="31"/>
        <v>8.4400000000000013</v>
      </c>
      <c r="V117" s="21"/>
      <c r="W117" s="21">
        <f t="shared" si="45"/>
        <v>1.28</v>
      </c>
      <c r="X117" s="21">
        <f t="shared" si="46"/>
        <v>0.22713643178410794</v>
      </c>
      <c r="Y117" s="21">
        <f t="shared" si="47"/>
        <v>7.0625</v>
      </c>
      <c r="Z117" s="21">
        <f t="shared" si="48"/>
        <v>9.0399999999999991</v>
      </c>
      <c r="AA117" s="18">
        <f t="shared" si="33"/>
        <v>3.7293729372937294</v>
      </c>
      <c r="AB117" s="18">
        <f t="shared" si="34"/>
        <v>0.84707646176911544</v>
      </c>
      <c r="AC117" s="21">
        <f t="shared" si="28"/>
        <v>11.933993399339935</v>
      </c>
      <c r="AD117" s="21">
        <f t="shared" si="29"/>
        <v>2.7106446776611697</v>
      </c>
      <c r="AE117" s="21">
        <v>361.6</v>
      </c>
      <c r="AF117" s="21">
        <f t="shared" si="49"/>
        <v>11.933993399339935</v>
      </c>
      <c r="AG117" s="18">
        <f t="shared" si="36"/>
        <v>2.7106446776611697</v>
      </c>
      <c r="AH117" s="18">
        <f t="shared" si="37"/>
        <v>2.2089187538179598</v>
      </c>
      <c r="AI117" s="21">
        <v>4</v>
      </c>
    </row>
    <row r="118" spans="1:35" s="19" customFormat="1" ht="12.75">
      <c r="A118" s="17">
        <v>2002</v>
      </c>
      <c r="B118" s="17" t="s">
        <v>67</v>
      </c>
      <c r="C118" s="18">
        <v>27</v>
      </c>
      <c r="D118" s="18" t="s">
        <v>7</v>
      </c>
      <c r="E118" s="21">
        <v>149</v>
      </c>
      <c r="F118" s="21"/>
      <c r="G118" s="21"/>
      <c r="H118" s="21">
        <v>1</v>
      </c>
      <c r="I118" s="21">
        <v>23</v>
      </c>
      <c r="J118" s="21"/>
      <c r="K118" s="21">
        <v>25</v>
      </c>
      <c r="L118" s="21">
        <v>31</v>
      </c>
      <c r="M118" s="21">
        <v>5</v>
      </c>
      <c r="N118" s="21">
        <v>15.2</v>
      </c>
      <c r="O118" s="21">
        <f t="shared" si="44"/>
        <v>3.04</v>
      </c>
      <c r="P118" s="21">
        <f t="shared" si="25"/>
        <v>483.96</v>
      </c>
      <c r="Q118" s="21">
        <v>299.2</v>
      </c>
      <c r="R118" s="21">
        <v>410.1</v>
      </c>
      <c r="S118" s="19">
        <v>5</v>
      </c>
      <c r="T118" s="19">
        <v>66.400000000000006</v>
      </c>
      <c r="U118" s="29">
        <f t="shared" si="31"/>
        <v>13.280000000000001</v>
      </c>
      <c r="V118" s="21"/>
      <c r="W118" s="21">
        <f t="shared" si="45"/>
        <v>0.92</v>
      </c>
      <c r="X118" s="21">
        <f t="shared" si="46"/>
        <v>0.72957815167032425</v>
      </c>
      <c r="Y118" s="21">
        <f t="shared" si="47"/>
        <v>6.4782608695652177</v>
      </c>
      <c r="Z118" s="21">
        <f t="shared" si="48"/>
        <v>5.96</v>
      </c>
      <c r="AA118" s="18">
        <f t="shared" si="33"/>
        <v>0.4979946524064171</v>
      </c>
      <c r="AB118" s="18">
        <f t="shared" si="34"/>
        <v>0.36332601804437942</v>
      </c>
      <c r="AC118" s="21">
        <f t="shared" si="28"/>
        <v>1.6175133689839571</v>
      </c>
      <c r="AD118" s="21">
        <f t="shared" si="29"/>
        <v>1.1801024140453547</v>
      </c>
      <c r="AE118" s="21">
        <v>483.96</v>
      </c>
      <c r="AF118" s="21">
        <f t="shared" si="49"/>
        <v>1.6175133689839571</v>
      </c>
      <c r="AG118" s="18">
        <f t="shared" si="36"/>
        <v>1.1801024140453547</v>
      </c>
      <c r="AH118" s="18">
        <f t="shared" si="37"/>
        <v>0.68230649936557175</v>
      </c>
      <c r="AI118" s="21">
        <v>2.8</v>
      </c>
    </row>
    <row r="119" spans="1:35" s="19" customFormat="1" ht="12.75">
      <c r="A119" s="17">
        <v>2002</v>
      </c>
      <c r="B119" s="17" t="s">
        <v>67</v>
      </c>
      <c r="C119" s="18">
        <v>29</v>
      </c>
      <c r="D119" s="18" t="s">
        <v>7</v>
      </c>
      <c r="E119" s="21">
        <v>110</v>
      </c>
      <c r="F119" s="21"/>
      <c r="G119" s="21"/>
      <c r="H119" s="21">
        <v>1</v>
      </c>
      <c r="I119" s="21">
        <v>40</v>
      </c>
      <c r="J119" s="21"/>
      <c r="K119" s="21">
        <v>33</v>
      </c>
      <c r="L119" s="21">
        <v>17.899999999999999</v>
      </c>
      <c r="M119" s="21">
        <v>5</v>
      </c>
      <c r="N119" s="21">
        <v>9.9</v>
      </c>
      <c r="O119" s="21">
        <f t="shared" si="44"/>
        <v>1.98</v>
      </c>
      <c r="P119" s="21">
        <f t="shared" si="25"/>
        <v>235.70000000000002</v>
      </c>
      <c r="Q119" s="21">
        <v>540.20000000000005</v>
      </c>
      <c r="R119" s="21">
        <v>496.6</v>
      </c>
      <c r="S119" s="19">
        <v>5</v>
      </c>
      <c r="T119" s="19">
        <v>48.2</v>
      </c>
      <c r="U119" s="29">
        <f t="shared" si="31"/>
        <v>9.64</v>
      </c>
      <c r="V119" s="21"/>
      <c r="W119" s="21">
        <f t="shared" si="45"/>
        <v>1.2121212121212122</v>
      </c>
      <c r="X119" s="21">
        <f t="shared" si="46"/>
        <v>1.0877970197341926</v>
      </c>
      <c r="Y119" s="21">
        <f t="shared" si="47"/>
        <v>2.75</v>
      </c>
      <c r="Z119" s="21">
        <f t="shared" si="48"/>
        <v>3.3333333333333335</v>
      </c>
      <c r="AA119" s="18">
        <f t="shared" si="33"/>
        <v>0.20362828582006662</v>
      </c>
      <c r="AB119" s="18">
        <f t="shared" si="34"/>
        <v>0.2215062424486508</v>
      </c>
      <c r="AC119" s="21">
        <f t="shared" si="28"/>
        <v>0.436319881525361</v>
      </c>
      <c r="AD119" s="21">
        <f t="shared" si="29"/>
        <v>0.47462746677406364</v>
      </c>
      <c r="AE119" s="21">
        <v>235.7</v>
      </c>
      <c r="AF119" s="21">
        <f t="shared" si="49"/>
        <v>0.43631988152536094</v>
      </c>
      <c r="AG119" s="18">
        <f t="shared" si="36"/>
        <v>0.47462746677406359</v>
      </c>
      <c r="AH119" s="18">
        <f t="shared" si="37"/>
        <v>0.22733410493827155</v>
      </c>
      <c r="AI119" s="21">
        <v>7</v>
      </c>
    </row>
    <row r="120" spans="1:35" s="19" customFormat="1" ht="12.75">
      <c r="A120" s="17">
        <v>2002</v>
      </c>
      <c r="B120" s="17" t="s">
        <v>67</v>
      </c>
      <c r="C120" s="18">
        <v>31</v>
      </c>
      <c r="D120" s="18" t="s">
        <v>7</v>
      </c>
      <c r="E120" s="21">
        <v>81</v>
      </c>
      <c r="F120" s="21"/>
      <c r="G120" s="21"/>
      <c r="H120" s="21">
        <v>0</v>
      </c>
      <c r="I120" s="21">
        <v>10</v>
      </c>
      <c r="J120" s="21"/>
      <c r="K120" s="21">
        <v>11</v>
      </c>
      <c r="L120" s="21">
        <v>16.5</v>
      </c>
      <c r="M120" s="21">
        <v>5</v>
      </c>
      <c r="N120" s="21">
        <v>9.5</v>
      </c>
      <c r="O120" s="21">
        <f t="shared" si="44"/>
        <v>1.9</v>
      </c>
      <c r="P120" s="21">
        <f t="shared" si="25"/>
        <v>170.4</v>
      </c>
      <c r="Q120" s="21">
        <v>57.6</v>
      </c>
      <c r="R120" s="21">
        <v>122.9</v>
      </c>
      <c r="U120" s="29"/>
      <c r="V120" s="21"/>
      <c r="W120" s="21">
        <f t="shared" si="45"/>
        <v>0.90909090909090906</v>
      </c>
      <c r="X120" s="21">
        <f t="shared" si="46"/>
        <v>0.46867371847030104</v>
      </c>
      <c r="Y120" s="21">
        <f t="shared" si="47"/>
        <v>8.1</v>
      </c>
      <c r="Z120" s="21">
        <f t="shared" si="48"/>
        <v>7.3636363636363633</v>
      </c>
      <c r="AA120" s="18">
        <f t="shared" si="33"/>
        <v>1.40625</v>
      </c>
      <c r="AB120" s="18">
        <f t="shared" si="34"/>
        <v>0.65907241659886084</v>
      </c>
      <c r="AC120" s="21">
        <f t="shared" si="28"/>
        <v>2.9583333333333335</v>
      </c>
      <c r="AD120" s="21">
        <f t="shared" si="29"/>
        <v>1.3864930838079739</v>
      </c>
      <c r="AE120" s="21">
        <v>170.4</v>
      </c>
      <c r="AF120" s="21">
        <f t="shared" si="49"/>
        <v>2.9583333333333335</v>
      </c>
      <c r="AG120" s="18">
        <f t="shared" si="36"/>
        <v>1.3864930838079739</v>
      </c>
      <c r="AH120" s="18">
        <f t="shared" si="37"/>
        <v>0.94404432132963989</v>
      </c>
      <c r="AI120" s="21">
        <v>7</v>
      </c>
    </row>
    <row r="121" spans="1:35" s="19" customFormat="1" ht="12.75">
      <c r="A121" s="17">
        <v>2002</v>
      </c>
      <c r="B121" s="17" t="s">
        <v>67</v>
      </c>
      <c r="C121" s="18">
        <v>33</v>
      </c>
      <c r="D121" s="18" t="s">
        <v>7</v>
      </c>
      <c r="E121" s="21">
        <v>65</v>
      </c>
      <c r="F121" s="21"/>
      <c r="G121" s="21"/>
      <c r="H121" s="21">
        <v>0</v>
      </c>
      <c r="I121" s="21">
        <v>7</v>
      </c>
      <c r="J121" s="21"/>
      <c r="K121" s="21">
        <v>12.5</v>
      </c>
      <c r="L121" s="21">
        <v>23.4</v>
      </c>
      <c r="M121" s="21">
        <v>5</v>
      </c>
      <c r="N121" s="21">
        <v>11.2</v>
      </c>
      <c r="O121" s="21">
        <f t="shared" si="44"/>
        <v>2.2399999999999998</v>
      </c>
      <c r="P121" s="21">
        <f t="shared" si="25"/>
        <v>169</v>
      </c>
      <c r="Q121" s="21">
        <v>76.5</v>
      </c>
      <c r="R121" s="21">
        <v>114.6</v>
      </c>
      <c r="U121" s="29"/>
      <c r="V121" s="21"/>
      <c r="W121" s="21">
        <f t="shared" si="45"/>
        <v>0.56000000000000005</v>
      </c>
      <c r="X121" s="21">
        <f t="shared" si="46"/>
        <v>0.66753926701570687</v>
      </c>
      <c r="Y121" s="21">
        <f t="shared" si="47"/>
        <v>9.2857142857142865</v>
      </c>
      <c r="Z121" s="21">
        <f t="shared" si="48"/>
        <v>5.2</v>
      </c>
      <c r="AA121" s="18">
        <f t="shared" si="33"/>
        <v>0.84967320261437906</v>
      </c>
      <c r="AB121" s="18">
        <f t="shared" si="34"/>
        <v>0.56719022687609078</v>
      </c>
      <c r="AC121" s="21">
        <f t="shared" si="28"/>
        <v>2.2091503267973858</v>
      </c>
      <c r="AD121" s="21">
        <f t="shared" si="29"/>
        <v>1.4746945898778361</v>
      </c>
      <c r="AE121" s="21">
        <v>169</v>
      </c>
      <c r="AF121" s="21">
        <f t="shared" si="49"/>
        <v>2.2091503267973858</v>
      </c>
      <c r="AG121" s="18">
        <f t="shared" si="36"/>
        <v>1.4746945898778361</v>
      </c>
      <c r="AH121" s="18">
        <f t="shared" si="37"/>
        <v>0.88435374149659862</v>
      </c>
      <c r="AI121" s="21">
        <v>7.5</v>
      </c>
    </row>
    <row r="122" spans="1:35" s="19" customFormat="1" ht="12.75">
      <c r="A122" s="17">
        <v>2002</v>
      </c>
      <c r="B122" s="17" t="s">
        <v>67</v>
      </c>
      <c r="C122" s="18">
        <v>35</v>
      </c>
      <c r="D122" s="18" t="s">
        <v>7</v>
      </c>
      <c r="E122" s="21">
        <v>89</v>
      </c>
      <c r="F122" s="21"/>
      <c r="G122" s="21"/>
      <c r="H122" s="21">
        <v>1</v>
      </c>
      <c r="I122" s="21">
        <v>7</v>
      </c>
      <c r="J122" s="21"/>
      <c r="K122" s="21">
        <v>10</v>
      </c>
      <c r="L122" s="21">
        <v>16.5</v>
      </c>
      <c r="M122" s="21">
        <v>5</v>
      </c>
      <c r="N122" s="21">
        <v>12.2</v>
      </c>
      <c r="O122" s="21">
        <f t="shared" si="44"/>
        <v>2.44</v>
      </c>
      <c r="P122" s="21">
        <f t="shared" si="25"/>
        <v>233.66</v>
      </c>
      <c r="Q122" s="21">
        <v>134.5</v>
      </c>
      <c r="R122" s="21">
        <v>119.2</v>
      </c>
      <c r="S122" s="19">
        <v>5</v>
      </c>
      <c r="T122" s="19">
        <v>29.4</v>
      </c>
      <c r="U122" s="29">
        <f t="shared" si="31"/>
        <v>5.88</v>
      </c>
      <c r="V122" s="21"/>
      <c r="W122" s="21">
        <f t="shared" si="45"/>
        <v>0.7</v>
      </c>
      <c r="X122" s="21">
        <f t="shared" si="46"/>
        <v>1.1283557046979866</v>
      </c>
      <c r="Y122" s="21">
        <f t="shared" si="47"/>
        <v>12.714285714285714</v>
      </c>
      <c r="Z122" s="21">
        <f t="shared" si="48"/>
        <v>8.9</v>
      </c>
      <c r="AA122" s="18">
        <f t="shared" si="33"/>
        <v>0.66171003717472121</v>
      </c>
      <c r="AB122" s="18">
        <f t="shared" si="34"/>
        <v>0.74664429530201337</v>
      </c>
      <c r="AC122" s="21">
        <f t="shared" si="28"/>
        <v>1.7372490706319703</v>
      </c>
      <c r="AD122" s="21">
        <f t="shared" si="29"/>
        <v>1.960234899328859</v>
      </c>
      <c r="AE122" s="21">
        <v>233.66</v>
      </c>
      <c r="AF122" s="21">
        <f t="shared" si="49"/>
        <v>1.7372490706319703</v>
      </c>
      <c r="AG122" s="18">
        <f t="shared" si="36"/>
        <v>1.960234899328859</v>
      </c>
      <c r="AH122" s="18">
        <f t="shared" si="37"/>
        <v>0.92100906582577846</v>
      </c>
      <c r="AI122" s="21">
        <v>7.5</v>
      </c>
    </row>
    <row r="123" spans="1:35" s="19" customFormat="1" ht="12.75">
      <c r="A123" s="17">
        <v>2002</v>
      </c>
      <c r="B123" s="17" t="s">
        <v>67</v>
      </c>
      <c r="C123" s="18">
        <v>37</v>
      </c>
      <c r="D123" s="18" t="s">
        <v>7</v>
      </c>
      <c r="E123" s="21">
        <v>107</v>
      </c>
      <c r="F123" s="21"/>
      <c r="G123" s="21"/>
      <c r="H123" s="21">
        <v>1</v>
      </c>
      <c r="I123" s="21">
        <v>20</v>
      </c>
      <c r="J123" s="21"/>
      <c r="K123" s="21">
        <v>17.5</v>
      </c>
      <c r="L123" s="21">
        <v>21</v>
      </c>
      <c r="M123" s="21">
        <v>5</v>
      </c>
      <c r="N123" s="21">
        <v>15.5</v>
      </c>
      <c r="O123" s="21">
        <f t="shared" si="44"/>
        <v>3.1</v>
      </c>
      <c r="P123" s="21">
        <f t="shared" si="25"/>
        <v>352.7</v>
      </c>
      <c r="Q123" s="21">
        <v>170.1</v>
      </c>
      <c r="R123" s="21">
        <v>249.9</v>
      </c>
      <c r="S123" s="19">
        <v>5</v>
      </c>
      <c r="T123" s="19">
        <v>51</v>
      </c>
      <c r="U123" s="29">
        <f t="shared" si="31"/>
        <v>10.199999999999999</v>
      </c>
      <c r="V123" s="21"/>
      <c r="W123" s="21">
        <f t="shared" si="45"/>
        <v>1.1428571428571428</v>
      </c>
      <c r="X123" s="21">
        <f t="shared" si="46"/>
        <v>0.68067226890756294</v>
      </c>
      <c r="Y123" s="21">
        <f t="shared" si="47"/>
        <v>5.35</v>
      </c>
      <c r="Z123" s="21">
        <f t="shared" si="48"/>
        <v>6.1142857142857139</v>
      </c>
      <c r="AA123" s="18">
        <f t="shared" si="33"/>
        <v>0.6290417401528513</v>
      </c>
      <c r="AB123" s="18">
        <f t="shared" si="34"/>
        <v>0.42817126850740295</v>
      </c>
      <c r="AC123" s="21">
        <f t="shared" si="28"/>
        <v>2.0734861845972956</v>
      </c>
      <c r="AD123" s="21">
        <f t="shared" si="29"/>
        <v>1.4113645458183273</v>
      </c>
      <c r="AE123" s="21">
        <v>352.7</v>
      </c>
      <c r="AF123" s="21">
        <f t="shared" si="49"/>
        <v>2.0734861845972956</v>
      </c>
      <c r="AG123" s="18">
        <f t="shared" si="36"/>
        <v>1.4113645458183273</v>
      </c>
      <c r="AH123" s="18">
        <f t="shared" si="37"/>
        <v>0.83976190476190471</v>
      </c>
      <c r="AI123" s="21">
        <v>9</v>
      </c>
    </row>
    <row r="124" spans="1:35" s="19" customFormat="1" ht="12.75">
      <c r="A124" s="17">
        <v>2002</v>
      </c>
      <c r="B124" s="17" t="s">
        <v>67</v>
      </c>
      <c r="C124" s="18">
        <v>39</v>
      </c>
      <c r="D124" s="18" t="s">
        <v>7</v>
      </c>
      <c r="E124" s="21">
        <v>129</v>
      </c>
      <c r="F124" s="21"/>
      <c r="G124" s="21"/>
      <c r="H124" s="21">
        <v>1</v>
      </c>
      <c r="I124" s="21">
        <v>8</v>
      </c>
      <c r="J124" s="21"/>
      <c r="K124" s="21">
        <v>13.5</v>
      </c>
      <c r="L124" s="21">
        <v>42.7</v>
      </c>
      <c r="M124" s="21">
        <v>5</v>
      </c>
      <c r="N124" s="21">
        <v>12.4</v>
      </c>
      <c r="O124" s="21">
        <f t="shared" si="44"/>
        <v>2.48</v>
      </c>
      <c r="P124" s="21">
        <f t="shared" si="25"/>
        <v>362.62</v>
      </c>
      <c r="Q124" s="21">
        <v>213</v>
      </c>
      <c r="R124" s="21">
        <v>148.4</v>
      </c>
      <c r="S124" s="19">
        <v>5</v>
      </c>
      <c r="T124" s="19">
        <v>46.9</v>
      </c>
      <c r="U124" s="29">
        <f t="shared" si="31"/>
        <v>9.379999999999999</v>
      </c>
      <c r="V124" s="21"/>
      <c r="W124" s="21">
        <f t="shared" si="45"/>
        <v>0.59259259259259256</v>
      </c>
      <c r="X124" s="21">
        <f t="shared" si="46"/>
        <v>1.4353099730458221</v>
      </c>
      <c r="Y124" s="21">
        <f t="shared" si="47"/>
        <v>16.125</v>
      </c>
      <c r="Z124" s="21">
        <f t="shared" si="48"/>
        <v>9.5555555555555554</v>
      </c>
      <c r="AA124" s="18">
        <f t="shared" si="33"/>
        <v>0.60563380281690138</v>
      </c>
      <c r="AB124" s="18">
        <f t="shared" si="34"/>
        <v>0.8692722371967655</v>
      </c>
      <c r="AC124" s="21">
        <f t="shared" si="28"/>
        <v>1.7024413145539907</v>
      </c>
      <c r="AD124" s="21">
        <f t="shared" si="29"/>
        <v>2.443530997304582</v>
      </c>
      <c r="AE124" s="21">
        <v>362.62</v>
      </c>
      <c r="AF124" s="21">
        <f t="shared" si="49"/>
        <v>1.7024413145539907</v>
      </c>
      <c r="AG124" s="18">
        <f t="shared" si="36"/>
        <v>2.443530997304582</v>
      </c>
      <c r="AH124" s="18">
        <f t="shared" si="37"/>
        <v>1.0033757609297178</v>
      </c>
      <c r="AI124" s="21">
        <v>3.5</v>
      </c>
    </row>
    <row r="125" spans="1:35" s="19" customFormat="1" ht="12.75">
      <c r="A125" s="17">
        <v>2002</v>
      </c>
      <c r="B125" s="17" t="s">
        <v>67</v>
      </c>
      <c r="C125" s="18">
        <v>41</v>
      </c>
      <c r="D125" s="18" t="s">
        <v>7</v>
      </c>
      <c r="E125" s="21">
        <v>81</v>
      </c>
      <c r="F125" s="21"/>
      <c r="G125" s="21"/>
      <c r="H125" s="21">
        <v>0</v>
      </c>
      <c r="I125" s="21">
        <v>5</v>
      </c>
      <c r="J125" s="21"/>
      <c r="K125" s="21">
        <v>9</v>
      </c>
      <c r="L125" s="21">
        <v>22.7</v>
      </c>
      <c r="M125" s="21">
        <v>5</v>
      </c>
      <c r="N125" s="21">
        <v>14.5</v>
      </c>
      <c r="O125" s="21">
        <f t="shared" si="44"/>
        <v>2.9</v>
      </c>
      <c r="P125" s="21">
        <f t="shared" si="25"/>
        <v>257.60000000000002</v>
      </c>
      <c r="Q125" s="21">
        <v>123.9</v>
      </c>
      <c r="R125" s="21">
        <v>124.4</v>
      </c>
      <c r="U125" s="29"/>
      <c r="V125" s="21"/>
      <c r="W125" s="21">
        <f t="shared" si="45"/>
        <v>0.55555555555555558</v>
      </c>
      <c r="X125" s="21">
        <f t="shared" si="46"/>
        <v>0.99598070739549838</v>
      </c>
      <c r="Y125" s="21">
        <f t="shared" si="47"/>
        <v>16.2</v>
      </c>
      <c r="Z125" s="21">
        <f t="shared" si="48"/>
        <v>9</v>
      </c>
      <c r="AA125" s="18">
        <f t="shared" si="33"/>
        <v>0.65375302663438251</v>
      </c>
      <c r="AB125" s="18">
        <f t="shared" si="34"/>
        <v>0.65112540192926038</v>
      </c>
      <c r="AC125" s="21">
        <f t="shared" si="28"/>
        <v>2.0790960451977401</v>
      </c>
      <c r="AD125" s="21">
        <f t="shared" si="29"/>
        <v>2.0707395498392285</v>
      </c>
      <c r="AE125" s="21">
        <v>257.60000000000002</v>
      </c>
      <c r="AF125" s="21">
        <f t="shared" si="49"/>
        <v>2.0790960451977401</v>
      </c>
      <c r="AG125" s="18">
        <f t="shared" si="36"/>
        <v>2.0707395498392285</v>
      </c>
      <c r="AH125" s="18">
        <f t="shared" si="37"/>
        <v>1.0374546919049537</v>
      </c>
      <c r="AI125" s="21">
        <v>3.2</v>
      </c>
    </row>
    <row r="126" spans="1:35" s="19" customFormat="1" ht="12.75">
      <c r="A126" s="17">
        <v>2002</v>
      </c>
      <c r="B126" s="17" t="s">
        <v>67</v>
      </c>
      <c r="C126" s="18">
        <v>43</v>
      </c>
      <c r="D126" s="18" t="s">
        <v>7</v>
      </c>
      <c r="E126" s="21">
        <v>46</v>
      </c>
      <c r="F126" s="21"/>
      <c r="G126" s="21"/>
      <c r="H126" s="21">
        <v>1</v>
      </c>
      <c r="I126" s="21">
        <v>6</v>
      </c>
      <c r="J126" s="21"/>
      <c r="K126" s="21">
        <v>11.5</v>
      </c>
      <c r="L126" s="21">
        <v>22.6</v>
      </c>
      <c r="M126" s="21">
        <v>5</v>
      </c>
      <c r="N126" s="21">
        <v>20</v>
      </c>
      <c r="O126" s="21">
        <f t="shared" si="44"/>
        <v>4</v>
      </c>
      <c r="P126" s="21">
        <f t="shared" si="25"/>
        <v>206.6</v>
      </c>
      <c r="Q126" s="21">
        <v>97.5</v>
      </c>
      <c r="R126" s="21">
        <v>108</v>
      </c>
      <c r="S126" s="19">
        <v>5</v>
      </c>
      <c r="T126" s="19">
        <v>70.599999999999994</v>
      </c>
      <c r="U126" s="29">
        <f t="shared" si="31"/>
        <v>14.12</v>
      </c>
      <c r="V126" s="21"/>
      <c r="W126" s="21">
        <f t="shared" si="45"/>
        <v>0.52173913043478259</v>
      </c>
      <c r="X126" s="21">
        <f t="shared" si="46"/>
        <v>0.90277777777777779</v>
      </c>
      <c r="Y126" s="21">
        <f t="shared" si="47"/>
        <v>7.666666666666667</v>
      </c>
      <c r="Z126" s="21">
        <f t="shared" si="48"/>
        <v>4</v>
      </c>
      <c r="AA126" s="18">
        <f t="shared" si="33"/>
        <v>0.47179487179487178</v>
      </c>
      <c r="AB126" s="18">
        <f t="shared" si="34"/>
        <v>0.42592592592592593</v>
      </c>
      <c r="AC126" s="21">
        <f t="shared" si="28"/>
        <v>2.1189743589743588</v>
      </c>
      <c r="AD126" s="21">
        <f t="shared" si="29"/>
        <v>1.912962962962963</v>
      </c>
      <c r="AE126" s="21">
        <v>206.6</v>
      </c>
      <c r="AF126" s="21">
        <f t="shared" si="49"/>
        <v>2.1189743589743588</v>
      </c>
      <c r="AG126" s="18">
        <f t="shared" si="36"/>
        <v>1.912962962962963</v>
      </c>
      <c r="AH126" s="18">
        <f t="shared" si="37"/>
        <v>1.005352798053528</v>
      </c>
      <c r="AI126" s="21">
        <v>4</v>
      </c>
    </row>
    <row r="127" spans="1:35" s="19" customFormat="1" ht="12.75">
      <c r="A127" s="17">
        <v>2002</v>
      </c>
      <c r="B127" s="17" t="s">
        <v>67</v>
      </c>
      <c r="C127" s="18">
        <v>45</v>
      </c>
      <c r="D127" s="18" t="s">
        <v>7</v>
      </c>
      <c r="E127" s="21">
        <v>38</v>
      </c>
      <c r="F127" s="21"/>
      <c r="G127" s="21"/>
      <c r="H127" s="21">
        <v>0</v>
      </c>
      <c r="I127" s="21">
        <v>21</v>
      </c>
      <c r="J127" s="21"/>
      <c r="K127" s="21">
        <v>17.5</v>
      </c>
      <c r="L127" s="21">
        <v>11</v>
      </c>
      <c r="M127" s="21">
        <v>5</v>
      </c>
      <c r="N127" s="21">
        <v>13</v>
      </c>
      <c r="O127" s="21">
        <f t="shared" si="44"/>
        <v>2.6</v>
      </c>
      <c r="P127" s="21">
        <f t="shared" si="25"/>
        <v>109.8</v>
      </c>
      <c r="Q127" s="21">
        <v>253.7</v>
      </c>
      <c r="R127" s="21">
        <v>172.6</v>
      </c>
      <c r="U127" s="29"/>
      <c r="V127" s="21"/>
      <c r="W127" s="21">
        <f t="shared" si="45"/>
        <v>1.2</v>
      </c>
      <c r="X127" s="21">
        <f t="shared" si="46"/>
        <v>1.469872537659328</v>
      </c>
      <c r="Y127" s="21">
        <f t="shared" si="47"/>
        <v>1.8095238095238095</v>
      </c>
      <c r="Z127" s="21">
        <f t="shared" si="48"/>
        <v>2.1714285714285713</v>
      </c>
      <c r="AA127" s="18">
        <f t="shared" si="33"/>
        <v>0.1497832085139929</v>
      </c>
      <c r="AB127" s="18">
        <f t="shared" si="34"/>
        <v>0.220162224797219</v>
      </c>
      <c r="AC127" s="21">
        <f t="shared" si="28"/>
        <v>0.43279463933780055</v>
      </c>
      <c r="AD127" s="21">
        <f t="shared" si="29"/>
        <v>0.63615295480880651</v>
      </c>
      <c r="AE127" s="21">
        <v>109.8</v>
      </c>
      <c r="AF127" s="21">
        <f t="shared" si="49"/>
        <v>0.43279463933780055</v>
      </c>
      <c r="AG127" s="18">
        <f t="shared" si="36"/>
        <v>0.63615295480880651</v>
      </c>
      <c r="AH127" s="18">
        <f t="shared" si="37"/>
        <v>0.25756509500351865</v>
      </c>
      <c r="AI127" s="21">
        <v>8.5</v>
      </c>
    </row>
    <row r="128" spans="1:35" s="19" customFormat="1" ht="12.75">
      <c r="A128" s="17">
        <v>2002</v>
      </c>
      <c r="B128" s="17" t="s">
        <v>67</v>
      </c>
      <c r="C128" s="18">
        <v>47</v>
      </c>
      <c r="D128" s="18" t="s">
        <v>7</v>
      </c>
      <c r="E128" s="21">
        <v>128</v>
      </c>
      <c r="F128" s="21"/>
      <c r="G128" s="21"/>
      <c r="H128" s="21">
        <v>1</v>
      </c>
      <c r="I128" s="21">
        <v>12</v>
      </c>
      <c r="J128" s="21"/>
      <c r="K128" s="21">
        <v>14.5</v>
      </c>
      <c r="L128" s="21">
        <v>59.4</v>
      </c>
      <c r="M128" s="21">
        <v>5</v>
      </c>
      <c r="N128" s="21">
        <v>15.7</v>
      </c>
      <c r="O128" s="21">
        <f t="shared" si="44"/>
        <v>3.1399999999999997</v>
      </c>
      <c r="P128" s="21">
        <f t="shared" si="25"/>
        <v>461.31999999999994</v>
      </c>
      <c r="Q128" s="21">
        <v>189.6</v>
      </c>
      <c r="R128" s="21">
        <v>155.80000000000001</v>
      </c>
      <c r="S128" s="19">
        <v>5</v>
      </c>
      <c r="T128" s="19">
        <v>62.6</v>
      </c>
      <c r="U128" s="29">
        <f t="shared" si="31"/>
        <v>12.52</v>
      </c>
      <c r="V128" s="21"/>
      <c r="W128" s="21">
        <f t="shared" si="45"/>
        <v>0.82758620689655171</v>
      </c>
      <c r="X128" s="21">
        <f t="shared" si="46"/>
        <v>1.2169448010269575</v>
      </c>
      <c r="Y128" s="21">
        <f t="shared" si="47"/>
        <v>10.666666666666666</v>
      </c>
      <c r="Z128" s="21">
        <f t="shared" si="48"/>
        <v>8.8275862068965516</v>
      </c>
      <c r="AA128" s="18">
        <f t="shared" si="33"/>
        <v>0.67510548523206748</v>
      </c>
      <c r="AB128" s="18">
        <f t="shared" si="34"/>
        <v>0.82156611039794603</v>
      </c>
      <c r="AC128" s="21">
        <f t="shared" si="28"/>
        <v>2.4331223628691983</v>
      </c>
      <c r="AD128" s="21">
        <f t="shared" si="29"/>
        <v>2.9609756097560971</v>
      </c>
      <c r="AE128" s="21">
        <v>461.32</v>
      </c>
      <c r="AF128" s="21">
        <f t="shared" si="49"/>
        <v>2.4331223628691983</v>
      </c>
      <c r="AG128" s="18">
        <f t="shared" si="36"/>
        <v>2.9609756097560971</v>
      </c>
      <c r="AH128" s="18">
        <f t="shared" si="37"/>
        <v>1.3356108859293574</v>
      </c>
      <c r="AI128" s="21">
        <v>8</v>
      </c>
    </row>
    <row r="129" spans="1:35" s="19" customFormat="1" ht="12.75">
      <c r="A129" s="17">
        <v>2002</v>
      </c>
      <c r="B129" s="17" t="s">
        <v>67</v>
      </c>
      <c r="C129" s="18">
        <v>49</v>
      </c>
      <c r="D129" s="18" t="s">
        <v>7</v>
      </c>
      <c r="E129" s="21">
        <v>75</v>
      </c>
      <c r="F129" s="21"/>
      <c r="G129" s="21"/>
      <c r="H129" s="21">
        <v>1</v>
      </c>
      <c r="I129" s="21">
        <v>12</v>
      </c>
      <c r="J129" s="21"/>
      <c r="K129" s="21">
        <v>21.5</v>
      </c>
      <c r="L129" s="21">
        <v>29.7</v>
      </c>
      <c r="M129" s="21">
        <v>5</v>
      </c>
      <c r="N129" s="21">
        <v>13.9</v>
      </c>
      <c r="O129" s="21">
        <f t="shared" si="44"/>
        <v>2.7800000000000002</v>
      </c>
      <c r="P129" s="21">
        <f t="shared" si="25"/>
        <v>238.20000000000002</v>
      </c>
      <c r="Q129" s="21">
        <v>93.6</v>
      </c>
      <c r="R129" s="21">
        <v>358.4</v>
      </c>
      <c r="S129" s="19">
        <v>5</v>
      </c>
      <c r="T129" s="19">
        <v>57.6</v>
      </c>
      <c r="U129" s="29">
        <f t="shared" si="31"/>
        <v>11.52</v>
      </c>
      <c r="V129" s="21"/>
      <c r="W129" s="21">
        <f t="shared" si="45"/>
        <v>0.55813953488372092</v>
      </c>
      <c r="X129" s="21">
        <f t="shared" si="46"/>
        <v>0.2611607142857143</v>
      </c>
      <c r="Y129" s="21">
        <f t="shared" si="47"/>
        <v>6.25</v>
      </c>
      <c r="Z129" s="21">
        <f t="shared" si="48"/>
        <v>3.4883720930232558</v>
      </c>
      <c r="AA129" s="18">
        <f t="shared" si="33"/>
        <v>0.80128205128205132</v>
      </c>
      <c r="AB129" s="18">
        <f t="shared" si="34"/>
        <v>0.20926339285714288</v>
      </c>
      <c r="AC129" s="21">
        <f t="shared" si="28"/>
        <v>2.5448717948717952</v>
      </c>
      <c r="AD129" s="21">
        <f t="shared" si="29"/>
        <v>0.66462053571428581</v>
      </c>
      <c r="AE129" s="21">
        <v>238.2</v>
      </c>
      <c r="AF129" s="21">
        <f t="shared" si="49"/>
        <v>2.5448717948717947</v>
      </c>
      <c r="AG129" s="18">
        <f t="shared" si="36"/>
        <v>0.6646205357142857</v>
      </c>
      <c r="AH129" s="18">
        <f t="shared" si="37"/>
        <v>0.5269911504424778</v>
      </c>
      <c r="AI129" s="21">
        <v>1.6</v>
      </c>
    </row>
    <row r="130" spans="1:35" s="19" customFormat="1" ht="12.75">
      <c r="A130" s="17">
        <v>2002</v>
      </c>
      <c r="B130" s="17" t="s">
        <v>67</v>
      </c>
      <c r="C130" s="18">
        <v>51</v>
      </c>
      <c r="D130" s="18" t="s">
        <v>7</v>
      </c>
      <c r="E130" s="21">
        <v>72</v>
      </c>
      <c r="F130" s="21"/>
      <c r="G130" s="21"/>
      <c r="H130" s="21">
        <v>0</v>
      </c>
      <c r="I130" s="21">
        <v>14</v>
      </c>
      <c r="J130" s="21"/>
      <c r="K130" s="21">
        <v>20.5</v>
      </c>
      <c r="L130" s="21">
        <v>26.2</v>
      </c>
      <c r="M130" s="21">
        <v>5</v>
      </c>
      <c r="N130" s="21">
        <v>10.3</v>
      </c>
      <c r="O130" s="21">
        <f t="shared" si="44"/>
        <v>2.06</v>
      </c>
      <c r="P130" s="21">
        <f t="shared" ref="P130:P167" si="50">(E130*O130)+L130</f>
        <v>174.51999999999998</v>
      </c>
      <c r="Q130" s="21">
        <v>314.8</v>
      </c>
      <c r="R130" s="21">
        <v>382.2</v>
      </c>
      <c r="U130" s="29"/>
      <c r="V130" s="21"/>
      <c r="W130" s="21">
        <f t="shared" si="45"/>
        <v>0.68292682926829273</v>
      </c>
      <c r="X130" s="21">
        <f t="shared" si="46"/>
        <v>0.82365253793825233</v>
      </c>
      <c r="Y130" s="21">
        <f t="shared" si="47"/>
        <v>5.1428571428571432</v>
      </c>
      <c r="Z130" s="21">
        <f t="shared" si="48"/>
        <v>3.5121951219512195</v>
      </c>
      <c r="AA130" s="18">
        <f t="shared" si="33"/>
        <v>0.22871664548919948</v>
      </c>
      <c r="AB130" s="18">
        <f t="shared" si="34"/>
        <v>0.18838304552590268</v>
      </c>
      <c r="AC130" s="21">
        <f t="shared" ref="AC130:AC167" si="51">((E130*O130)+L130)/Q130</f>
        <v>0.5543837357052096</v>
      </c>
      <c r="AD130" s="21">
        <f t="shared" ref="AD130:AD167" si="52">((E130*O130)+L130)/R130</f>
        <v>0.45661957090528515</v>
      </c>
      <c r="AE130" s="21">
        <v>174.52</v>
      </c>
      <c r="AF130" s="21">
        <f t="shared" si="49"/>
        <v>0.55438373570520971</v>
      </c>
      <c r="AG130" s="18">
        <f t="shared" si="36"/>
        <v>0.45661957090528521</v>
      </c>
      <c r="AH130" s="18">
        <f t="shared" si="37"/>
        <v>0.25038737446197995</v>
      </c>
      <c r="AI130" s="21">
        <v>1.5</v>
      </c>
    </row>
    <row r="131" spans="1:35" s="19" customFormat="1" ht="12.75">
      <c r="A131" s="17">
        <v>2002</v>
      </c>
      <c r="B131" s="17" t="s">
        <v>67</v>
      </c>
      <c r="C131" s="18">
        <v>53</v>
      </c>
      <c r="D131" s="18" t="s">
        <v>7</v>
      </c>
      <c r="E131" s="21">
        <v>44</v>
      </c>
      <c r="F131" s="21"/>
      <c r="G131" s="21"/>
      <c r="H131" s="21">
        <v>1</v>
      </c>
      <c r="I131" s="21">
        <v>8</v>
      </c>
      <c r="J131" s="21"/>
      <c r="K131" s="21">
        <v>5</v>
      </c>
      <c r="L131" s="21">
        <v>11.6</v>
      </c>
      <c r="M131" s="21"/>
      <c r="N131" s="21">
        <v>0</v>
      </c>
      <c r="O131" s="21">
        <f>AVERAGE(O132:O144,O105:O130)</f>
        <v>2.6823931623931623</v>
      </c>
      <c r="P131" s="21">
        <f t="shared" si="50"/>
        <v>129.62529914529915</v>
      </c>
      <c r="Q131" s="21">
        <v>101.3</v>
      </c>
      <c r="R131" s="21">
        <v>56.8</v>
      </c>
      <c r="S131" s="19">
        <v>5</v>
      </c>
      <c r="T131" s="19">
        <v>24.9</v>
      </c>
      <c r="U131" s="29">
        <f>T131/S131</f>
        <v>4.9799999999999995</v>
      </c>
      <c r="V131" s="21"/>
      <c r="W131" s="21">
        <f t="shared" si="45"/>
        <v>1.6</v>
      </c>
      <c r="X131" s="21">
        <f t="shared" si="46"/>
        <v>1.7834507042253522</v>
      </c>
      <c r="Y131" s="21">
        <f t="shared" si="47"/>
        <v>5.5</v>
      </c>
      <c r="Z131" s="21">
        <f t="shared" si="48"/>
        <v>8.8000000000000007</v>
      </c>
      <c r="AA131" s="18">
        <f t="shared" ref="AA131:AA194" si="53">E131/Q131</f>
        <v>0.43435340572556763</v>
      </c>
      <c r="AB131" s="18">
        <f t="shared" ref="AB131:AB194" si="54">E131/R131</f>
        <v>0.77464788732394374</v>
      </c>
      <c r="AC131" s="21">
        <f t="shared" si="51"/>
        <v>1.2796179579990046</v>
      </c>
      <c r="AD131" s="21">
        <f t="shared" si="52"/>
        <v>2.2821355483327315</v>
      </c>
      <c r="AE131" s="21">
        <v>129.62529914529915</v>
      </c>
      <c r="AF131" s="21">
        <f t="shared" si="49"/>
        <v>1.2796179579990046</v>
      </c>
      <c r="AG131" s="18">
        <f t="shared" ref="AG131:AG193" si="55">AE131/R131</f>
        <v>2.2821355483327315</v>
      </c>
      <c r="AH131" s="18">
        <f t="shared" ref="AH131:AH194" si="56">AE131/(Q131+R131)</f>
        <v>0.81989436524540893</v>
      </c>
      <c r="AI131" s="21">
        <v>3</v>
      </c>
    </row>
    <row r="132" spans="1:35" s="19" customFormat="1" ht="12.75">
      <c r="A132" s="17">
        <v>2002</v>
      </c>
      <c r="B132" s="17" t="s">
        <v>67</v>
      </c>
      <c r="C132" s="18">
        <v>55</v>
      </c>
      <c r="D132" s="18" t="s">
        <v>7</v>
      </c>
      <c r="E132" s="21">
        <v>96</v>
      </c>
      <c r="F132" s="21"/>
      <c r="G132" s="21"/>
      <c r="H132" s="21">
        <v>1</v>
      </c>
      <c r="I132" s="21">
        <v>33</v>
      </c>
      <c r="J132" s="21"/>
      <c r="K132" s="21">
        <v>15.5</v>
      </c>
      <c r="L132" s="21">
        <v>31.9</v>
      </c>
      <c r="M132" s="21">
        <v>5</v>
      </c>
      <c r="N132" s="21">
        <v>15.1</v>
      </c>
      <c r="O132" s="21">
        <f t="shared" si="44"/>
        <v>3.02</v>
      </c>
      <c r="P132" s="21">
        <f t="shared" si="50"/>
        <v>321.82</v>
      </c>
      <c r="Q132" s="21">
        <v>321.8</v>
      </c>
      <c r="R132" s="21">
        <v>178.5</v>
      </c>
      <c r="S132" s="19">
        <v>5</v>
      </c>
      <c r="T132" s="19">
        <v>52.1</v>
      </c>
      <c r="U132" s="29">
        <f>T132/S132</f>
        <v>10.42</v>
      </c>
      <c r="V132" s="21"/>
      <c r="W132" s="21">
        <f t="shared" si="45"/>
        <v>2.129032258064516</v>
      </c>
      <c r="X132" s="21">
        <f t="shared" si="46"/>
        <v>1.8028011204481793</v>
      </c>
      <c r="Y132" s="21">
        <f t="shared" si="47"/>
        <v>2.9090909090909092</v>
      </c>
      <c r="Z132" s="21">
        <f t="shared" si="48"/>
        <v>6.193548387096774</v>
      </c>
      <c r="AA132" s="18">
        <f t="shared" si="53"/>
        <v>0.29832193909260407</v>
      </c>
      <c r="AB132" s="18">
        <f t="shared" si="54"/>
        <v>0.53781512605042014</v>
      </c>
      <c r="AC132" s="21">
        <f t="shared" si="51"/>
        <v>1.0000621504039775</v>
      </c>
      <c r="AD132" s="21">
        <f t="shared" si="52"/>
        <v>1.8029131652661063</v>
      </c>
      <c r="AE132" s="21">
        <v>321.82</v>
      </c>
      <c r="AF132" s="21">
        <f t="shared" si="49"/>
        <v>1.0000621504039775</v>
      </c>
      <c r="AG132" s="18">
        <f t="shared" si="55"/>
        <v>1.8029131652661063</v>
      </c>
      <c r="AH132" s="18">
        <f t="shared" si="56"/>
        <v>0.6432540475714571</v>
      </c>
      <c r="AI132" s="21">
        <v>3</v>
      </c>
    </row>
    <row r="133" spans="1:35" s="19" customFormat="1" ht="12.75">
      <c r="A133" s="17">
        <v>2002</v>
      </c>
      <c r="B133" s="17" t="s">
        <v>67</v>
      </c>
      <c r="C133" s="18">
        <v>57</v>
      </c>
      <c r="D133" s="18" t="s">
        <v>7</v>
      </c>
      <c r="E133" s="21">
        <v>30</v>
      </c>
      <c r="F133" s="21"/>
      <c r="G133" s="21"/>
      <c r="H133" s="21">
        <v>1</v>
      </c>
      <c r="I133" s="21">
        <v>6</v>
      </c>
      <c r="J133" s="21"/>
      <c r="K133" s="21">
        <v>5</v>
      </c>
      <c r="L133" s="21">
        <v>13.8</v>
      </c>
      <c r="M133" s="21">
        <v>5</v>
      </c>
      <c r="N133" s="21">
        <v>19.899999999999999</v>
      </c>
      <c r="O133" s="21">
        <f t="shared" si="44"/>
        <v>3.9799999999999995</v>
      </c>
      <c r="P133" s="21">
        <f t="shared" si="50"/>
        <v>133.19999999999999</v>
      </c>
      <c r="Q133" s="21">
        <v>48.3</v>
      </c>
      <c r="R133" s="21">
        <v>40.5</v>
      </c>
      <c r="S133" s="19">
        <v>5</v>
      </c>
      <c r="T133" s="19">
        <v>53.5</v>
      </c>
      <c r="U133" s="29">
        <f>T133/S133</f>
        <v>10.7</v>
      </c>
      <c r="V133" s="21"/>
      <c r="W133" s="21">
        <f t="shared" si="45"/>
        <v>1.2</v>
      </c>
      <c r="X133" s="21">
        <f t="shared" si="46"/>
        <v>1.1925925925925924</v>
      </c>
      <c r="Y133" s="21">
        <f t="shared" si="47"/>
        <v>5</v>
      </c>
      <c r="Z133" s="21">
        <f t="shared" si="48"/>
        <v>6</v>
      </c>
      <c r="AA133" s="18">
        <f t="shared" si="53"/>
        <v>0.62111801242236031</v>
      </c>
      <c r="AB133" s="18">
        <f t="shared" si="54"/>
        <v>0.7407407407407407</v>
      </c>
      <c r="AC133" s="21">
        <f t="shared" si="51"/>
        <v>2.7577639751552794</v>
      </c>
      <c r="AD133" s="21">
        <f t="shared" si="52"/>
        <v>3.2888888888888888</v>
      </c>
      <c r="AE133" s="21">
        <v>133.19999999999999</v>
      </c>
      <c r="AF133" s="21">
        <f t="shared" si="49"/>
        <v>2.7577639751552794</v>
      </c>
      <c r="AG133" s="18">
        <f t="shared" si="55"/>
        <v>3.2888888888888888</v>
      </c>
      <c r="AH133" s="18">
        <f t="shared" si="56"/>
        <v>1.5</v>
      </c>
      <c r="AI133" s="21">
        <v>4.7</v>
      </c>
    </row>
    <row r="134" spans="1:35" s="19" customFormat="1" ht="12.75">
      <c r="A134" s="17">
        <v>2002</v>
      </c>
      <c r="B134" s="17" t="s">
        <v>67</v>
      </c>
      <c r="C134" s="18">
        <v>59</v>
      </c>
      <c r="D134" s="18" t="s">
        <v>7</v>
      </c>
      <c r="E134" s="21">
        <v>14</v>
      </c>
      <c r="F134" s="21"/>
      <c r="G134" s="21"/>
      <c r="H134" s="21">
        <v>0</v>
      </c>
      <c r="I134" s="21">
        <v>5</v>
      </c>
      <c r="J134" s="21"/>
      <c r="K134" s="21">
        <v>8</v>
      </c>
      <c r="L134" s="21">
        <v>0.6</v>
      </c>
      <c r="M134" s="21">
        <v>5</v>
      </c>
      <c r="N134" s="21">
        <v>10.199999999999999</v>
      </c>
      <c r="O134" s="21">
        <f t="shared" si="44"/>
        <v>2.04</v>
      </c>
      <c r="P134" s="21">
        <f t="shared" si="50"/>
        <v>29.160000000000004</v>
      </c>
      <c r="Q134" s="21">
        <v>15.5</v>
      </c>
      <c r="R134" s="21">
        <v>81.7</v>
      </c>
      <c r="U134" s="29"/>
      <c r="V134" s="21"/>
      <c r="W134" s="21">
        <f t="shared" si="45"/>
        <v>0.625</v>
      </c>
      <c r="X134" s="21">
        <f t="shared" si="46"/>
        <v>0.18971848225214197</v>
      </c>
      <c r="Y134" s="21">
        <f t="shared" si="47"/>
        <v>2.8</v>
      </c>
      <c r="Z134" s="21">
        <f t="shared" si="48"/>
        <v>1.75</v>
      </c>
      <c r="AA134" s="18">
        <f t="shared" si="53"/>
        <v>0.90322580645161288</v>
      </c>
      <c r="AB134" s="18">
        <f t="shared" si="54"/>
        <v>0.17135862913096694</v>
      </c>
      <c r="AC134" s="21">
        <f t="shared" si="51"/>
        <v>1.8812903225806454</v>
      </c>
      <c r="AD134" s="21">
        <f t="shared" si="52"/>
        <v>0.35691554467564263</v>
      </c>
      <c r="AE134" s="21">
        <v>29.16</v>
      </c>
      <c r="AF134" s="21">
        <f t="shared" si="49"/>
        <v>1.8812903225806452</v>
      </c>
      <c r="AG134" s="18">
        <f t="shared" si="55"/>
        <v>0.35691554467564257</v>
      </c>
      <c r="AH134" s="18">
        <f t="shared" si="56"/>
        <v>0.3</v>
      </c>
      <c r="AI134" s="21">
        <v>1.9</v>
      </c>
    </row>
    <row r="135" spans="1:35" s="19" customFormat="1" ht="12.75">
      <c r="A135" s="17">
        <v>2002</v>
      </c>
      <c r="B135" s="17" t="s">
        <v>67</v>
      </c>
      <c r="C135" s="18">
        <v>61</v>
      </c>
      <c r="D135" s="18" t="s">
        <v>7</v>
      </c>
      <c r="E135" s="21">
        <v>83</v>
      </c>
      <c r="F135" s="21"/>
      <c r="G135" s="21"/>
      <c r="H135" s="21">
        <v>1</v>
      </c>
      <c r="I135" s="21">
        <v>15</v>
      </c>
      <c r="J135" s="21"/>
      <c r="K135" s="21">
        <v>8.5</v>
      </c>
      <c r="L135" s="21">
        <v>79.8</v>
      </c>
      <c r="M135" s="21">
        <v>6</v>
      </c>
      <c r="N135" s="21">
        <v>16.2</v>
      </c>
      <c r="O135" s="21">
        <f t="shared" si="44"/>
        <v>2.6999999999999997</v>
      </c>
      <c r="P135" s="21">
        <f t="shared" si="50"/>
        <v>303.89999999999998</v>
      </c>
      <c r="Q135" s="21">
        <v>97.8</v>
      </c>
      <c r="R135" s="21">
        <v>73.2</v>
      </c>
      <c r="S135" s="19">
        <v>5</v>
      </c>
      <c r="T135" s="19">
        <v>53.6</v>
      </c>
      <c r="U135" s="29">
        <f>T135/S135</f>
        <v>10.72</v>
      </c>
      <c r="V135" s="21"/>
      <c r="W135" s="21">
        <f t="shared" si="45"/>
        <v>1.7647058823529411</v>
      </c>
      <c r="X135" s="21">
        <f t="shared" si="46"/>
        <v>1.3360655737704916</v>
      </c>
      <c r="Y135" s="21">
        <f t="shared" si="47"/>
        <v>5.5333333333333332</v>
      </c>
      <c r="Z135" s="21">
        <f t="shared" si="48"/>
        <v>9.764705882352942</v>
      </c>
      <c r="AA135" s="18">
        <f t="shared" si="53"/>
        <v>0.84867075664621683</v>
      </c>
      <c r="AB135" s="18">
        <f t="shared" si="54"/>
        <v>1.1338797814207651</v>
      </c>
      <c r="AC135" s="21">
        <f t="shared" si="51"/>
        <v>3.1073619631901841</v>
      </c>
      <c r="AD135" s="21">
        <f t="shared" si="52"/>
        <v>4.1516393442622945</v>
      </c>
      <c r="AE135" s="21">
        <v>303.89999999999998</v>
      </c>
      <c r="AF135" s="21">
        <f t="shared" si="49"/>
        <v>3.1073619631901841</v>
      </c>
      <c r="AG135" s="18">
        <f t="shared" si="55"/>
        <v>4.1516393442622945</v>
      </c>
      <c r="AH135" s="18">
        <f t="shared" si="56"/>
        <v>1.7771929824561403</v>
      </c>
      <c r="AI135" s="21">
        <v>3.8</v>
      </c>
    </row>
    <row r="136" spans="1:35" s="19" customFormat="1" ht="12.75">
      <c r="A136" s="17">
        <v>2002</v>
      </c>
      <c r="B136" s="17" t="s">
        <v>67</v>
      </c>
      <c r="C136" s="18">
        <v>63</v>
      </c>
      <c r="D136" s="18" t="s">
        <v>7</v>
      </c>
      <c r="E136" s="21">
        <v>41</v>
      </c>
      <c r="F136" s="21"/>
      <c r="G136" s="21"/>
      <c r="H136" s="21">
        <v>1</v>
      </c>
      <c r="I136" s="21">
        <v>3</v>
      </c>
      <c r="J136" s="21"/>
      <c r="K136" s="21">
        <v>7.5</v>
      </c>
      <c r="L136" s="21">
        <v>11.6</v>
      </c>
      <c r="M136" s="21">
        <v>5</v>
      </c>
      <c r="N136" s="21">
        <v>13.7</v>
      </c>
      <c r="O136" s="21">
        <f t="shared" si="44"/>
        <v>2.7399999999999998</v>
      </c>
      <c r="P136" s="21">
        <f t="shared" si="50"/>
        <v>123.93999999999998</v>
      </c>
      <c r="Q136" s="21">
        <v>3.1</v>
      </c>
      <c r="R136" s="21">
        <v>72.8</v>
      </c>
      <c r="S136" s="19">
        <v>5</v>
      </c>
      <c r="T136" s="19">
        <v>50</v>
      </c>
      <c r="U136" s="29">
        <f>T136/S136</f>
        <v>10</v>
      </c>
      <c r="V136" s="21"/>
      <c r="W136" s="21">
        <f t="shared" si="45"/>
        <v>0.4</v>
      </c>
      <c r="X136" s="21">
        <f t="shared" si="46"/>
        <v>4.2582417582417584E-2</v>
      </c>
      <c r="Y136" s="21">
        <f t="shared" si="47"/>
        <v>13.666666666666666</v>
      </c>
      <c r="Z136" s="21">
        <f t="shared" si="48"/>
        <v>5.4666666666666668</v>
      </c>
      <c r="AA136" s="18">
        <f t="shared" si="53"/>
        <v>13.225806451612902</v>
      </c>
      <c r="AB136" s="18">
        <f t="shared" si="54"/>
        <v>0.56318681318681318</v>
      </c>
      <c r="AC136" s="21">
        <f t="shared" si="51"/>
        <v>39.980645161290319</v>
      </c>
      <c r="AD136" s="21">
        <f>((E136*O136)+L136)/R136</f>
        <v>1.7024725274725274</v>
      </c>
      <c r="AE136" s="21">
        <v>123.94</v>
      </c>
      <c r="AF136" s="21">
        <f t="shared" si="49"/>
        <v>39.980645161290319</v>
      </c>
      <c r="AG136" s="18">
        <f t="shared" si="55"/>
        <v>1.7024725274725274</v>
      </c>
      <c r="AH136" s="18">
        <f t="shared" si="56"/>
        <v>1.6329380764163375</v>
      </c>
      <c r="AI136" s="21">
        <v>5.5</v>
      </c>
    </row>
    <row r="137" spans="1:35" s="19" customFormat="1" ht="12.75">
      <c r="A137" s="17">
        <v>2002</v>
      </c>
      <c r="B137" s="17" t="s">
        <v>67</v>
      </c>
      <c r="C137" s="18">
        <v>65</v>
      </c>
      <c r="D137" s="18" t="s">
        <v>7</v>
      </c>
      <c r="E137" s="21">
        <v>67</v>
      </c>
      <c r="F137" s="21"/>
      <c r="G137" s="21"/>
      <c r="H137" s="21">
        <v>1</v>
      </c>
      <c r="I137" s="21">
        <v>9</v>
      </c>
      <c r="J137" s="21"/>
      <c r="K137" s="21">
        <v>11.5</v>
      </c>
      <c r="L137" s="21">
        <v>61.2</v>
      </c>
      <c r="M137" s="21">
        <v>5</v>
      </c>
      <c r="N137" s="21">
        <v>10.199999999999999</v>
      </c>
      <c r="O137" s="21">
        <f t="shared" si="44"/>
        <v>2.04</v>
      </c>
      <c r="P137" s="21">
        <f t="shared" si="50"/>
        <v>197.88</v>
      </c>
      <c r="Q137" s="21">
        <v>185.9</v>
      </c>
      <c r="R137" s="21">
        <v>135.80000000000001</v>
      </c>
      <c r="S137" s="19">
        <v>6</v>
      </c>
      <c r="T137" s="19">
        <v>37.9</v>
      </c>
      <c r="U137" s="29">
        <f>T137/S137</f>
        <v>6.3166666666666664</v>
      </c>
      <c r="V137" s="21"/>
      <c r="W137" s="21">
        <f t="shared" si="45"/>
        <v>0.78260869565217395</v>
      </c>
      <c r="X137" s="21">
        <f t="shared" si="46"/>
        <v>1.3689248895434463</v>
      </c>
      <c r="Y137" s="21">
        <f t="shared" si="47"/>
        <v>7.4444444444444446</v>
      </c>
      <c r="Z137" s="21">
        <f t="shared" si="48"/>
        <v>5.8260869565217392</v>
      </c>
      <c r="AA137" s="18">
        <f t="shared" si="53"/>
        <v>0.36040882194728346</v>
      </c>
      <c r="AB137" s="18">
        <f t="shared" si="54"/>
        <v>0.4933726067746686</v>
      </c>
      <c r="AC137" s="21">
        <f t="shared" si="51"/>
        <v>1.0644432490586335</v>
      </c>
      <c r="AD137" s="21">
        <f t="shared" si="52"/>
        <v>1.4571428571428571</v>
      </c>
      <c r="AE137" s="21">
        <v>197.88</v>
      </c>
      <c r="AF137" s="21">
        <f t="shared" si="49"/>
        <v>1.0644432490586335</v>
      </c>
      <c r="AG137" s="18">
        <f t="shared" si="55"/>
        <v>1.4571428571428571</v>
      </c>
      <c r="AH137" s="18">
        <f t="shared" si="56"/>
        <v>0.61510724277276951</v>
      </c>
      <c r="AI137" s="21">
        <v>11</v>
      </c>
    </row>
    <row r="138" spans="1:35" s="19" customFormat="1" ht="12.75">
      <c r="A138" s="17">
        <v>2002</v>
      </c>
      <c r="B138" s="17" t="s">
        <v>67</v>
      </c>
      <c r="C138" s="18">
        <v>67</v>
      </c>
      <c r="D138" s="18" t="s">
        <v>7</v>
      </c>
      <c r="E138" s="21">
        <v>53</v>
      </c>
      <c r="F138" s="21"/>
      <c r="G138" s="21"/>
      <c r="H138" s="21">
        <v>0</v>
      </c>
      <c r="I138" s="21">
        <v>23</v>
      </c>
      <c r="J138" s="21"/>
      <c r="K138" s="21">
        <v>16</v>
      </c>
      <c r="L138" s="21">
        <v>16</v>
      </c>
      <c r="M138" s="21">
        <v>5</v>
      </c>
      <c r="N138" s="21">
        <v>8.6</v>
      </c>
      <c r="O138" s="21">
        <f t="shared" si="44"/>
        <v>1.72</v>
      </c>
      <c r="P138" s="21">
        <f t="shared" si="50"/>
        <v>107.16</v>
      </c>
      <c r="Q138" s="21">
        <v>117.5</v>
      </c>
      <c r="R138" s="21">
        <v>178.9</v>
      </c>
      <c r="U138" s="29"/>
      <c r="V138" s="21"/>
      <c r="W138" s="21">
        <f t="shared" si="45"/>
        <v>1.4375</v>
      </c>
      <c r="X138" s="21">
        <f t="shared" si="46"/>
        <v>0.65679150363331473</v>
      </c>
      <c r="Y138" s="21">
        <f t="shared" si="47"/>
        <v>2.3043478260869565</v>
      </c>
      <c r="Z138" s="21">
        <f t="shared" si="48"/>
        <v>3.3125</v>
      </c>
      <c r="AA138" s="18">
        <f t="shared" si="53"/>
        <v>0.45106382978723403</v>
      </c>
      <c r="AB138" s="18">
        <f t="shared" si="54"/>
        <v>0.29625489100055896</v>
      </c>
      <c r="AC138" s="21">
        <f t="shared" si="51"/>
        <v>0.91199999999999992</v>
      </c>
      <c r="AD138" s="21">
        <f t="shared" si="52"/>
        <v>0.59899385131358296</v>
      </c>
      <c r="AE138" s="21">
        <v>107.16</v>
      </c>
      <c r="AF138" s="21">
        <f t="shared" si="49"/>
        <v>0.91199999999999992</v>
      </c>
      <c r="AG138" s="18">
        <f t="shared" si="55"/>
        <v>0.59899385131358296</v>
      </c>
      <c r="AH138" s="18">
        <f t="shared" si="56"/>
        <v>0.36153846153846153</v>
      </c>
      <c r="AI138" s="21">
        <v>3.2</v>
      </c>
    </row>
    <row r="139" spans="1:35" s="19" customFormat="1" ht="12.75">
      <c r="A139" s="17">
        <v>2002</v>
      </c>
      <c r="B139" s="17" t="s">
        <v>67</v>
      </c>
      <c r="C139" s="18">
        <v>69</v>
      </c>
      <c r="D139" s="18" t="s">
        <v>7</v>
      </c>
      <c r="E139" s="21">
        <v>91</v>
      </c>
      <c r="F139" s="21"/>
      <c r="G139" s="21"/>
      <c r="H139" s="21">
        <v>0</v>
      </c>
      <c r="I139" s="21">
        <v>27</v>
      </c>
      <c r="J139" s="21"/>
      <c r="K139" s="21">
        <v>17.5</v>
      </c>
      <c r="L139" s="21">
        <v>42.6</v>
      </c>
      <c r="M139" s="21">
        <v>5</v>
      </c>
      <c r="N139" s="21">
        <v>15</v>
      </c>
      <c r="O139" s="21">
        <f t="shared" si="44"/>
        <v>3</v>
      </c>
      <c r="P139" s="21">
        <f t="shared" si="50"/>
        <v>315.60000000000002</v>
      </c>
      <c r="Q139" s="21">
        <v>373.2</v>
      </c>
      <c r="R139" s="21">
        <v>150.5</v>
      </c>
      <c r="U139" s="29"/>
      <c r="V139" s="21"/>
      <c r="W139" s="21">
        <f t="shared" si="45"/>
        <v>1.5428571428571429</v>
      </c>
      <c r="X139" s="21">
        <f t="shared" si="46"/>
        <v>2.479734219269103</v>
      </c>
      <c r="Y139" s="21">
        <f t="shared" si="47"/>
        <v>3.3703703703703702</v>
      </c>
      <c r="Z139" s="21">
        <f t="shared" si="48"/>
        <v>5.2</v>
      </c>
      <c r="AA139" s="18">
        <f t="shared" si="53"/>
        <v>0.24383708467309753</v>
      </c>
      <c r="AB139" s="18">
        <f t="shared" si="54"/>
        <v>0.60465116279069764</v>
      </c>
      <c r="AC139" s="21">
        <f t="shared" si="51"/>
        <v>0.84565916398713836</v>
      </c>
      <c r="AD139" s="21">
        <f t="shared" si="52"/>
        <v>2.0970099667774087</v>
      </c>
      <c r="AE139" s="21">
        <v>315.60000000000002</v>
      </c>
      <c r="AF139" s="21">
        <f t="shared" si="49"/>
        <v>0.84565916398713836</v>
      </c>
      <c r="AG139" s="18">
        <f t="shared" si="55"/>
        <v>2.0970099667774087</v>
      </c>
      <c r="AH139" s="18">
        <f t="shared" si="56"/>
        <v>0.60263509642925339</v>
      </c>
      <c r="AI139" s="21">
        <v>4</v>
      </c>
    </row>
    <row r="140" spans="1:35" s="19" customFormat="1" ht="12.75">
      <c r="A140" s="17">
        <v>2002</v>
      </c>
      <c r="B140" s="17" t="s">
        <v>67</v>
      </c>
      <c r="C140" s="18">
        <v>71</v>
      </c>
      <c r="D140" s="18" t="s">
        <v>7</v>
      </c>
      <c r="E140" s="21">
        <v>38</v>
      </c>
      <c r="F140" s="21"/>
      <c r="G140" s="21"/>
      <c r="H140" s="21">
        <v>0</v>
      </c>
      <c r="I140" s="21">
        <v>6</v>
      </c>
      <c r="J140" s="21"/>
      <c r="K140" s="21">
        <v>6.5</v>
      </c>
      <c r="L140" s="21">
        <v>21.6</v>
      </c>
      <c r="M140" s="21">
        <v>5</v>
      </c>
      <c r="N140" s="21">
        <v>10.199999999999999</v>
      </c>
      <c r="O140" s="21">
        <f t="shared" si="44"/>
        <v>2.04</v>
      </c>
      <c r="P140" s="21">
        <f t="shared" si="50"/>
        <v>99.12</v>
      </c>
      <c r="Q140" s="21">
        <v>115.5</v>
      </c>
      <c r="R140" s="21">
        <v>55.6</v>
      </c>
      <c r="U140" s="29"/>
      <c r="V140" s="21"/>
      <c r="W140" s="21">
        <f t="shared" si="45"/>
        <v>0.92307692307692313</v>
      </c>
      <c r="X140" s="21">
        <f t="shared" si="46"/>
        <v>2.0773381294964026</v>
      </c>
      <c r="Y140" s="21">
        <f t="shared" si="47"/>
        <v>6.333333333333333</v>
      </c>
      <c r="Z140" s="21">
        <f t="shared" si="48"/>
        <v>5.8461538461538458</v>
      </c>
      <c r="AA140" s="18">
        <f t="shared" si="53"/>
        <v>0.32900432900432902</v>
      </c>
      <c r="AB140" s="18">
        <f t="shared" si="54"/>
        <v>0.68345323741007191</v>
      </c>
      <c r="AC140" s="21">
        <f t="shared" si="51"/>
        <v>0.85818181818181827</v>
      </c>
      <c r="AD140" s="21">
        <f t="shared" si="52"/>
        <v>1.7827338129496404</v>
      </c>
      <c r="AE140" s="21">
        <v>99.12</v>
      </c>
      <c r="AF140" s="21">
        <f t="shared" si="49"/>
        <v>0.85818181818181827</v>
      </c>
      <c r="AG140" s="18">
        <f t="shared" si="55"/>
        <v>1.7827338129496404</v>
      </c>
      <c r="AH140" s="18">
        <f t="shared" si="56"/>
        <v>0.57931034482758625</v>
      </c>
      <c r="AI140" s="21">
        <v>2.2999999999999998</v>
      </c>
    </row>
    <row r="141" spans="1:35" s="19" customFormat="1" ht="12.75">
      <c r="A141" s="17">
        <v>2002</v>
      </c>
      <c r="B141" s="17" t="s">
        <v>67</v>
      </c>
      <c r="C141" s="18">
        <v>73</v>
      </c>
      <c r="D141" s="18" t="s">
        <v>7</v>
      </c>
      <c r="E141" s="21">
        <v>20</v>
      </c>
      <c r="F141" s="21"/>
      <c r="G141" s="21"/>
      <c r="H141" s="21">
        <v>0</v>
      </c>
      <c r="I141" s="21">
        <v>25</v>
      </c>
      <c r="J141" s="21"/>
      <c r="K141" s="21">
        <v>12</v>
      </c>
      <c r="L141" s="21">
        <v>4.8</v>
      </c>
      <c r="M141" s="21">
        <v>5</v>
      </c>
      <c r="N141" s="21">
        <v>12.2</v>
      </c>
      <c r="O141" s="21">
        <f>N141/M141</f>
        <v>2.44</v>
      </c>
      <c r="P141" s="21">
        <f t="shared" si="50"/>
        <v>53.599999999999994</v>
      </c>
      <c r="Q141" s="21">
        <v>144.30000000000001</v>
      </c>
      <c r="R141" s="21">
        <v>117</v>
      </c>
      <c r="U141" s="29"/>
      <c r="V141" s="21"/>
      <c r="W141" s="21">
        <f t="shared" si="45"/>
        <v>2.0833333333333335</v>
      </c>
      <c r="X141" s="21">
        <f t="shared" si="46"/>
        <v>1.2333333333333334</v>
      </c>
      <c r="Y141" s="21">
        <f t="shared" si="47"/>
        <v>0.8</v>
      </c>
      <c r="Z141" s="21">
        <f t="shared" si="48"/>
        <v>1.6666666666666667</v>
      </c>
      <c r="AA141" s="18">
        <f t="shared" si="53"/>
        <v>0.13860013860013859</v>
      </c>
      <c r="AB141" s="18">
        <f t="shared" si="54"/>
        <v>0.17094017094017094</v>
      </c>
      <c r="AC141" s="21">
        <f t="shared" si="51"/>
        <v>0.37144837144837139</v>
      </c>
      <c r="AD141" s="21">
        <f t="shared" si="52"/>
        <v>0.45811965811965805</v>
      </c>
      <c r="AE141" s="21">
        <v>53.6</v>
      </c>
      <c r="AF141" s="21">
        <f t="shared" si="49"/>
        <v>0.37144837144837145</v>
      </c>
      <c r="AG141" s="18">
        <f t="shared" si="55"/>
        <v>0.45811965811965816</v>
      </c>
      <c r="AH141" s="18">
        <f t="shared" si="56"/>
        <v>0.20512820512820512</v>
      </c>
      <c r="AI141" s="21">
        <v>5.5</v>
      </c>
    </row>
    <row r="142" spans="1:35" s="19" customFormat="1" ht="12.75">
      <c r="A142" s="17">
        <v>2002</v>
      </c>
      <c r="B142" s="17" t="s">
        <v>67</v>
      </c>
      <c r="C142" s="18">
        <v>75</v>
      </c>
      <c r="D142" s="18" t="s">
        <v>7</v>
      </c>
      <c r="E142" s="21">
        <v>39</v>
      </c>
      <c r="F142" s="21"/>
      <c r="G142" s="21"/>
      <c r="H142" s="21">
        <v>1</v>
      </c>
      <c r="I142" s="21">
        <v>10</v>
      </c>
      <c r="J142" s="21"/>
      <c r="K142" s="21">
        <v>10.5</v>
      </c>
      <c r="L142" s="21">
        <v>21.7</v>
      </c>
      <c r="M142" s="21">
        <v>5</v>
      </c>
      <c r="N142" s="21">
        <v>16.399999999999999</v>
      </c>
      <c r="O142" s="21">
        <f>N142/M142</f>
        <v>3.28</v>
      </c>
      <c r="P142" s="21">
        <f t="shared" si="50"/>
        <v>149.61999999999998</v>
      </c>
      <c r="Q142" s="21">
        <v>14.4</v>
      </c>
      <c r="R142" s="21">
        <v>142.6</v>
      </c>
      <c r="S142" s="19">
        <v>5</v>
      </c>
      <c r="T142" s="19">
        <v>56.1</v>
      </c>
      <c r="U142" s="29">
        <f>T142/S142</f>
        <v>11.22</v>
      </c>
      <c r="V142" s="21"/>
      <c r="W142" s="21">
        <f t="shared" si="45"/>
        <v>0.95238095238095233</v>
      </c>
      <c r="X142" s="21">
        <f t="shared" si="46"/>
        <v>0.10098176718092568</v>
      </c>
      <c r="Y142" s="21">
        <f t="shared" si="47"/>
        <v>3.9</v>
      </c>
      <c r="Z142" s="21">
        <f t="shared" si="48"/>
        <v>3.7142857142857144</v>
      </c>
      <c r="AA142" s="18">
        <f t="shared" si="53"/>
        <v>2.7083333333333335</v>
      </c>
      <c r="AB142" s="18">
        <f t="shared" si="54"/>
        <v>0.27349228611500703</v>
      </c>
      <c r="AC142" s="21">
        <f t="shared" si="51"/>
        <v>10.390277777777776</v>
      </c>
      <c r="AD142" s="21">
        <f t="shared" si="52"/>
        <v>1.0492286115007012</v>
      </c>
      <c r="AE142" s="21">
        <v>149.62</v>
      </c>
      <c r="AF142" s="21">
        <f t="shared" si="49"/>
        <v>10.390277777777778</v>
      </c>
      <c r="AG142" s="18">
        <f t="shared" si="55"/>
        <v>1.0492286115007012</v>
      </c>
      <c r="AH142" s="18">
        <f t="shared" si="56"/>
        <v>0.95299363057324848</v>
      </c>
      <c r="AI142" s="21">
        <v>6</v>
      </c>
    </row>
    <row r="143" spans="1:35" s="19" customFormat="1" ht="12.75">
      <c r="A143" s="17">
        <v>2002</v>
      </c>
      <c r="B143" s="17" t="s">
        <v>67</v>
      </c>
      <c r="C143" s="18">
        <v>77</v>
      </c>
      <c r="D143" s="18" t="s">
        <v>7</v>
      </c>
      <c r="E143" s="21">
        <v>52</v>
      </c>
      <c r="F143" s="21"/>
      <c r="G143" s="21"/>
      <c r="H143" s="21">
        <v>1</v>
      </c>
      <c r="I143" s="21">
        <v>6</v>
      </c>
      <c r="J143" s="21"/>
      <c r="K143" s="21">
        <v>16</v>
      </c>
      <c r="L143" s="21">
        <v>29.3</v>
      </c>
      <c r="M143" s="21">
        <v>5</v>
      </c>
      <c r="N143" s="21">
        <v>15.5</v>
      </c>
      <c r="O143" s="21">
        <f>N143/M143</f>
        <v>3.1</v>
      </c>
      <c r="P143" s="21">
        <f t="shared" si="50"/>
        <v>190.50000000000003</v>
      </c>
      <c r="Q143" s="21">
        <v>119.6</v>
      </c>
      <c r="R143" s="21">
        <v>221.2</v>
      </c>
      <c r="S143" s="19">
        <v>5</v>
      </c>
      <c r="T143" s="19">
        <v>15.5</v>
      </c>
      <c r="U143" s="29">
        <f>T143/S143</f>
        <v>3.1</v>
      </c>
      <c r="V143" s="21"/>
      <c r="W143" s="21">
        <f t="shared" si="45"/>
        <v>0.375</v>
      </c>
      <c r="X143" s="21">
        <f t="shared" si="46"/>
        <v>0.54068716094032554</v>
      </c>
      <c r="Y143" s="21">
        <f t="shared" si="47"/>
        <v>8.6666666666666661</v>
      </c>
      <c r="Z143" s="21">
        <f t="shared" si="48"/>
        <v>3.25</v>
      </c>
      <c r="AA143" s="18">
        <f t="shared" si="53"/>
        <v>0.43478260869565222</v>
      </c>
      <c r="AB143" s="18">
        <f t="shared" si="54"/>
        <v>0.23508137432188067</v>
      </c>
      <c r="AC143" s="21">
        <f t="shared" si="51"/>
        <v>1.5928093645484953</v>
      </c>
      <c r="AD143" s="21">
        <f t="shared" si="52"/>
        <v>0.8612115732368899</v>
      </c>
      <c r="AE143" s="21">
        <v>190.5</v>
      </c>
      <c r="AF143" s="21">
        <f t="shared" si="49"/>
        <v>1.5928093645484951</v>
      </c>
      <c r="AG143" s="18">
        <f t="shared" si="55"/>
        <v>0.86121157323688968</v>
      </c>
      <c r="AH143" s="18">
        <f t="shared" si="56"/>
        <v>0.55897887323943674</v>
      </c>
      <c r="AI143" s="21">
        <v>1.9</v>
      </c>
    </row>
    <row r="144" spans="1:35" s="19" customFormat="1" ht="12.75">
      <c r="A144" s="17">
        <v>2002</v>
      </c>
      <c r="B144" s="17" t="s">
        <v>67</v>
      </c>
      <c r="C144" s="18">
        <v>79</v>
      </c>
      <c r="D144" s="18" t="s">
        <v>7</v>
      </c>
      <c r="E144" s="21">
        <v>61</v>
      </c>
      <c r="F144" s="21"/>
      <c r="G144" s="21"/>
      <c r="H144" s="21">
        <v>0</v>
      </c>
      <c r="I144" s="21">
        <v>8</v>
      </c>
      <c r="J144" s="21"/>
      <c r="K144" s="21">
        <v>14.5</v>
      </c>
      <c r="L144" s="21">
        <v>20.7</v>
      </c>
      <c r="M144" s="21">
        <v>5</v>
      </c>
      <c r="N144" s="21">
        <v>19.100000000000001</v>
      </c>
      <c r="O144" s="21">
        <f>N144/M144</f>
        <v>3.8200000000000003</v>
      </c>
      <c r="P144" s="21">
        <f t="shared" si="50"/>
        <v>253.72</v>
      </c>
      <c r="Q144" s="21">
        <v>235.7</v>
      </c>
      <c r="R144" s="21">
        <v>178.1</v>
      </c>
      <c r="U144" s="29"/>
      <c r="V144" s="21"/>
      <c r="W144" s="21">
        <f t="shared" si="45"/>
        <v>0.55172413793103448</v>
      </c>
      <c r="X144" s="21">
        <f t="shared" si="46"/>
        <v>1.3234138124649073</v>
      </c>
      <c r="Y144" s="21">
        <f t="shared" si="47"/>
        <v>7.625</v>
      </c>
      <c r="Z144" s="21">
        <f t="shared" si="48"/>
        <v>4.2068965517241379</v>
      </c>
      <c r="AA144" s="18">
        <f t="shared" si="53"/>
        <v>0.2588035638523547</v>
      </c>
      <c r="AB144" s="18">
        <f t="shared" si="54"/>
        <v>0.3425042111173498</v>
      </c>
      <c r="AC144" s="21">
        <f t="shared" si="51"/>
        <v>1.0764531183708104</v>
      </c>
      <c r="AD144" s="21">
        <f t="shared" si="52"/>
        <v>1.4245929253228524</v>
      </c>
      <c r="AE144" s="21">
        <v>253.72</v>
      </c>
      <c r="AF144" s="21">
        <f t="shared" si="49"/>
        <v>1.0764531183708104</v>
      </c>
      <c r="AG144" s="18">
        <f t="shared" si="55"/>
        <v>1.4245929253228524</v>
      </c>
      <c r="AH144" s="18">
        <f t="shared" si="56"/>
        <v>0.61314644755920744</v>
      </c>
      <c r="AI144" s="21">
        <v>3</v>
      </c>
    </row>
    <row r="145" spans="1:35" s="12" customFormat="1" ht="12.75">
      <c r="A145" s="10">
        <v>2002</v>
      </c>
      <c r="B145" s="10" t="s">
        <v>67</v>
      </c>
      <c r="C145" s="11">
        <v>2</v>
      </c>
      <c r="D145" s="11" t="s">
        <v>8</v>
      </c>
      <c r="E145" s="22">
        <v>78</v>
      </c>
      <c r="F145" s="22">
        <v>44</v>
      </c>
      <c r="G145" s="22">
        <f>(F145/E145)*100</f>
        <v>56.410256410256409</v>
      </c>
      <c r="H145" s="22"/>
      <c r="I145" s="22">
        <v>7</v>
      </c>
      <c r="J145" s="22">
        <v>15</v>
      </c>
      <c r="K145" s="22">
        <v>23.5</v>
      </c>
      <c r="L145" s="22">
        <v>38.1</v>
      </c>
      <c r="M145" s="22">
        <v>5</v>
      </c>
      <c r="N145" s="22">
        <v>7</v>
      </c>
      <c r="O145" s="22">
        <f t="shared" si="44"/>
        <v>1.4</v>
      </c>
      <c r="P145" s="22">
        <f t="shared" si="50"/>
        <v>147.29999999999998</v>
      </c>
      <c r="Q145" s="22">
        <v>457</v>
      </c>
      <c r="R145" s="22">
        <v>459.4</v>
      </c>
      <c r="S145" s="22">
        <v>5</v>
      </c>
      <c r="T145" s="22">
        <v>108.1</v>
      </c>
      <c r="U145" s="22">
        <f>T145/S145</f>
        <v>21.619999999999997</v>
      </c>
      <c r="V145" s="22">
        <v>370.9</v>
      </c>
      <c r="W145" s="22">
        <f>J145/K145</f>
        <v>0.63829787234042556</v>
      </c>
      <c r="X145" s="22">
        <f t="shared" si="46"/>
        <v>0.99477579451458431</v>
      </c>
      <c r="Y145" s="22">
        <f t="shared" si="47"/>
        <v>11.142857142857142</v>
      </c>
      <c r="Z145" s="22">
        <f t="shared" si="48"/>
        <v>3.3191489361702127</v>
      </c>
      <c r="AA145" s="11">
        <f t="shared" si="53"/>
        <v>0.17067833698030635</v>
      </c>
      <c r="AB145" s="11">
        <f t="shared" si="54"/>
        <v>0.16978667827601221</v>
      </c>
      <c r="AC145" s="22">
        <f t="shared" si="51"/>
        <v>0.32231947483588619</v>
      </c>
      <c r="AD145" s="22">
        <f t="shared" si="52"/>
        <v>0.32063561166739224</v>
      </c>
      <c r="AE145" s="22">
        <v>456.6</v>
      </c>
      <c r="AF145" s="22">
        <f t="shared" si="49"/>
        <v>0.99912472647702411</v>
      </c>
      <c r="AG145" s="11">
        <f t="shared" si="55"/>
        <v>0.9939050936003484</v>
      </c>
      <c r="AH145" s="11">
        <f t="shared" si="56"/>
        <v>0.49825403753819297</v>
      </c>
      <c r="AI145" s="22">
        <v>2.2000000000000002</v>
      </c>
    </row>
    <row r="146" spans="1:35" s="12" customFormat="1" ht="12.75">
      <c r="A146" s="10">
        <v>2002</v>
      </c>
      <c r="B146" s="10" t="s">
        <v>67</v>
      </c>
      <c r="C146" s="11">
        <v>4</v>
      </c>
      <c r="D146" s="11" t="s">
        <v>8</v>
      </c>
      <c r="E146" s="22">
        <v>134</v>
      </c>
      <c r="F146" s="22">
        <v>60</v>
      </c>
      <c r="G146" s="22">
        <f t="shared" ref="G146:G172" si="57">(F146/E146)*100</f>
        <v>44.776119402985074</v>
      </c>
      <c r="H146" s="22"/>
      <c r="I146" s="22">
        <v>7</v>
      </c>
      <c r="J146" s="22">
        <v>8</v>
      </c>
      <c r="K146" s="22">
        <v>15.5</v>
      </c>
      <c r="L146" s="22">
        <v>46.4</v>
      </c>
      <c r="M146" s="22">
        <v>5</v>
      </c>
      <c r="N146" s="22">
        <v>7.7</v>
      </c>
      <c r="O146" s="22">
        <f t="shared" si="44"/>
        <v>1.54</v>
      </c>
      <c r="P146" s="22">
        <f t="shared" si="50"/>
        <v>252.76000000000002</v>
      </c>
      <c r="Q146" s="22">
        <v>192.4</v>
      </c>
      <c r="R146" s="22">
        <v>170.4</v>
      </c>
      <c r="S146" s="22">
        <v>5</v>
      </c>
      <c r="T146" s="22">
        <v>53.4</v>
      </c>
      <c r="U146" s="22">
        <f>T146/S146</f>
        <v>10.68</v>
      </c>
      <c r="V146" s="22">
        <v>304.39999999999998</v>
      </c>
      <c r="W146" s="22">
        <f t="shared" ref="W146:W172" si="58">J146/K146</f>
        <v>0.5161290322580645</v>
      </c>
      <c r="X146" s="22">
        <f t="shared" si="46"/>
        <v>1.1291079812206573</v>
      </c>
      <c r="Y146" s="22">
        <f t="shared" si="47"/>
        <v>19.142857142857142</v>
      </c>
      <c r="Z146" s="22">
        <f t="shared" si="48"/>
        <v>8.6451612903225801</v>
      </c>
      <c r="AA146" s="11">
        <f t="shared" si="53"/>
        <v>0.69646569646569645</v>
      </c>
      <c r="AB146" s="11">
        <f t="shared" si="54"/>
        <v>0.78638497652582162</v>
      </c>
      <c r="AC146" s="22">
        <f t="shared" si="51"/>
        <v>1.3137214137214137</v>
      </c>
      <c r="AD146" s="22">
        <f t="shared" si="52"/>
        <v>1.4833333333333334</v>
      </c>
      <c r="AE146" s="22">
        <v>464.76</v>
      </c>
      <c r="AF146" s="22">
        <f t="shared" si="49"/>
        <v>2.4155925155925155</v>
      </c>
      <c r="AG146" s="11">
        <f t="shared" si="55"/>
        <v>2.7274647887323944</v>
      </c>
      <c r="AH146" s="11">
        <f t="shared" si="56"/>
        <v>1.2810363836824696</v>
      </c>
      <c r="AI146" s="22">
        <v>8</v>
      </c>
    </row>
    <row r="147" spans="1:35" s="12" customFormat="1" ht="12.75">
      <c r="A147" s="10">
        <v>2002</v>
      </c>
      <c r="B147" s="10" t="s">
        <v>67</v>
      </c>
      <c r="C147" s="11">
        <v>6</v>
      </c>
      <c r="D147" s="11" t="s">
        <v>8</v>
      </c>
      <c r="E147" s="22">
        <v>118</v>
      </c>
      <c r="F147" s="22">
        <v>2</v>
      </c>
      <c r="G147" s="22">
        <f t="shared" si="57"/>
        <v>1.6949152542372881</v>
      </c>
      <c r="H147" s="22"/>
      <c r="I147" s="22">
        <v>33</v>
      </c>
      <c r="J147" s="22">
        <v>26</v>
      </c>
      <c r="K147" s="22">
        <v>34</v>
      </c>
      <c r="L147" s="22">
        <v>0</v>
      </c>
      <c r="M147" s="22">
        <v>5</v>
      </c>
      <c r="N147" s="22">
        <v>5.5</v>
      </c>
      <c r="O147" s="22">
        <f t="shared" si="44"/>
        <v>1.1000000000000001</v>
      </c>
      <c r="P147" s="22">
        <f t="shared" si="50"/>
        <v>129.80000000000001</v>
      </c>
      <c r="Q147" s="22">
        <v>233.1</v>
      </c>
      <c r="R147" s="22">
        <v>587</v>
      </c>
      <c r="S147" s="22"/>
      <c r="T147" s="22"/>
      <c r="U147" s="22"/>
      <c r="V147" s="22">
        <v>5.3</v>
      </c>
      <c r="W147" s="22">
        <f t="shared" si="58"/>
        <v>0.76470588235294112</v>
      </c>
      <c r="X147" s="22">
        <f t="shared" si="46"/>
        <v>0.3971039182282794</v>
      </c>
      <c r="Y147" s="22">
        <f t="shared" si="47"/>
        <v>3.5757575757575757</v>
      </c>
      <c r="Z147" s="22">
        <f t="shared" si="48"/>
        <v>3.4705882352941178</v>
      </c>
      <c r="AA147" s="11">
        <f t="shared" si="53"/>
        <v>0.50622050622050618</v>
      </c>
      <c r="AB147" s="11">
        <f t="shared" si="54"/>
        <v>0.20102214650766609</v>
      </c>
      <c r="AC147" s="22">
        <f t="shared" si="51"/>
        <v>0.5568425568425569</v>
      </c>
      <c r="AD147" s="22">
        <f t="shared" si="52"/>
        <v>0.22112436115843273</v>
      </c>
      <c r="AE147" s="22">
        <v>132.9</v>
      </c>
      <c r="AF147" s="22">
        <f t="shared" si="49"/>
        <v>0.57014157014157019</v>
      </c>
      <c r="AG147" s="11">
        <f t="shared" si="55"/>
        <v>0.22640545144804089</v>
      </c>
      <c r="AH147" s="11">
        <f t="shared" si="56"/>
        <v>0.16205340812096086</v>
      </c>
      <c r="AI147" s="22">
        <v>3.2</v>
      </c>
    </row>
    <row r="148" spans="1:35" s="12" customFormat="1" ht="12.75">
      <c r="A148" s="10">
        <v>2002</v>
      </c>
      <c r="B148" s="10" t="s">
        <v>67</v>
      </c>
      <c r="C148" s="11">
        <v>8</v>
      </c>
      <c r="D148" s="11" t="s">
        <v>8</v>
      </c>
      <c r="E148" s="22">
        <v>54</v>
      </c>
      <c r="F148" s="22">
        <v>14</v>
      </c>
      <c r="G148" s="22">
        <f t="shared" si="57"/>
        <v>25.925925925925924</v>
      </c>
      <c r="H148" s="22"/>
      <c r="I148" s="22">
        <v>13</v>
      </c>
      <c r="J148" s="22">
        <v>13</v>
      </c>
      <c r="K148" s="22">
        <v>10.5</v>
      </c>
      <c r="L148" s="22">
        <v>11.2</v>
      </c>
      <c r="M148" s="22">
        <v>5</v>
      </c>
      <c r="N148" s="22">
        <v>5.9</v>
      </c>
      <c r="O148" s="22">
        <f t="shared" si="44"/>
        <v>1.1800000000000002</v>
      </c>
      <c r="P148" s="22">
        <f t="shared" si="50"/>
        <v>74.92</v>
      </c>
      <c r="Q148" s="22">
        <v>156.5</v>
      </c>
      <c r="R148" s="22">
        <v>102.1</v>
      </c>
      <c r="S148" s="22">
        <v>4</v>
      </c>
      <c r="T148" s="22">
        <v>55.3</v>
      </c>
      <c r="U148" s="22">
        <f t="shared" ref="U148:U161" si="59">T148/S148</f>
        <v>13.824999999999999</v>
      </c>
      <c r="V148" s="22">
        <v>33.1</v>
      </c>
      <c r="W148" s="22">
        <f t="shared" si="58"/>
        <v>1.2380952380952381</v>
      </c>
      <c r="X148" s="22">
        <f t="shared" si="46"/>
        <v>1.5328109696376102</v>
      </c>
      <c r="Y148" s="22">
        <f t="shared" si="47"/>
        <v>4.1538461538461542</v>
      </c>
      <c r="Z148" s="22">
        <f t="shared" si="48"/>
        <v>5.1428571428571432</v>
      </c>
      <c r="AA148" s="11">
        <f t="shared" si="53"/>
        <v>0.34504792332268369</v>
      </c>
      <c r="AB148" s="11">
        <f t="shared" si="54"/>
        <v>0.52889324191968656</v>
      </c>
      <c r="AC148" s="22">
        <f t="shared" si="51"/>
        <v>0.47872204472843449</v>
      </c>
      <c r="AD148" s="22">
        <f t="shared" si="52"/>
        <v>0.73379040156709119</v>
      </c>
      <c r="AE148" s="22">
        <v>91.5</v>
      </c>
      <c r="AF148" s="22">
        <f t="shared" si="49"/>
        <v>0.5846645367412141</v>
      </c>
      <c r="AG148" s="11">
        <f t="shared" si="55"/>
        <v>0.89618021547502458</v>
      </c>
      <c r="AH148" s="11">
        <f t="shared" si="56"/>
        <v>0.35382830626450112</v>
      </c>
      <c r="AI148" s="22">
        <v>10</v>
      </c>
    </row>
    <row r="149" spans="1:35" s="12" customFormat="1" ht="12.75">
      <c r="A149" s="10">
        <v>2002</v>
      </c>
      <c r="B149" s="10" t="s">
        <v>67</v>
      </c>
      <c r="C149" s="11">
        <v>12</v>
      </c>
      <c r="D149" s="11" t="s">
        <v>8</v>
      </c>
      <c r="E149" s="22">
        <v>91</v>
      </c>
      <c r="F149" s="22">
        <v>29</v>
      </c>
      <c r="G149" s="22">
        <f t="shared" si="57"/>
        <v>31.868131868131865</v>
      </c>
      <c r="H149" s="22"/>
      <c r="I149" s="22">
        <v>9</v>
      </c>
      <c r="J149" s="22">
        <v>11</v>
      </c>
      <c r="K149" s="22">
        <v>8.5</v>
      </c>
      <c r="L149" s="22">
        <v>11.3</v>
      </c>
      <c r="M149" s="22">
        <v>5</v>
      </c>
      <c r="N149" s="22">
        <v>6.3</v>
      </c>
      <c r="O149" s="22">
        <f t="shared" si="44"/>
        <v>1.26</v>
      </c>
      <c r="P149" s="22">
        <f t="shared" si="50"/>
        <v>125.96</v>
      </c>
      <c r="Q149" s="22">
        <v>220.2</v>
      </c>
      <c r="R149" s="22">
        <v>64.8</v>
      </c>
      <c r="S149" s="22">
        <v>5</v>
      </c>
      <c r="T149" s="22">
        <v>38.799999999999997</v>
      </c>
      <c r="U149" s="22">
        <f t="shared" si="59"/>
        <v>7.76</v>
      </c>
      <c r="V149" s="22">
        <v>66.400000000000006</v>
      </c>
      <c r="W149" s="22">
        <f t="shared" si="58"/>
        <v>1.2941176470588236</v>
      </c>
      <c r="X149" s="22">
        <f t="shared" si="46"/>
        <v>3.3981481481481479</v>
      </c>
      <c r="Y149" s="22">
        <f t="shared" si="47"/>
        <v>10.111111111111111</v>
      </c>
      <c r="Z149" s="22">
        <f t="shared" si="48"/>
        <v>10.705882352941176</v>
      </c>
      <c r="AA149" s="11">
        <f t="shared" si="53"/>
        <v>0.41326067211625794</v>
      </c>
      <c r="AB149" s="11">
        <f t="shared" si="54"/>
        <v>1.404320987654321</v>
      </c>
      <c r="AC149" s="22">
        <f t="shared" si="51"/>
        <v>0.57202543142597639</v>
      </c>
      <c r="AD149" s="22">
        <f t="shared" si="52"/>
        <v>1.9438271604938271</v>
      </c>
      <c r="AE149" s="22">
        <v>155.82</v>
      </c>
      <c r="AF149" s="22">
        <f t="shared" si="49"/>
        <v>0.70762942779291549</v>
      </c>
      <c r="AG149" s="11">
        <f t="shared" si="55"/>
        <v>2.4046296296296297</v>
      </c>
      <c r="AH149" s="11">
        <f t="shared" si="56"/>
        <v>0.54673684210526319</v>
      </c>
      <c r="AI149" s="22">
        <v>0</v>
      </c>
    </row>
    <row r="150" spans="1:35" s="12" customFormat="1" ht="12.75">
      <c r="A150" s="10">
        <v>2002</v>
      </c>
      <c r="B150" s="10" t="s">
        <v>67</v>
      </c>
      <c r="C150" s="11">
        <v>14</v>
      </c>
      <c r="D150" s="11" t="s">
        <v>8</v>
      </c>
      <c r="E150" s="22">
        <v>51</v>
      </c>
      <c r="F150" s="22">
        <v>23</v>
      </c>
      <c r="G150" s="22">
        <f t="shared" si="57"/>
        <v>45.098039215686278</v>
      </c>
      <c r="H150" s="22"/>
      <c r="I150" s="22">
        <v>9</v>
      </c>
      <c r="J150" s="22">
        <v>13</v>
      </c>
      <c r="K150" s="22">
        <v>14</v>
      </c>
      <c r="L150" s="22">
        <v>6.5</v>
      </c>
      <c r="M150" s="22">
        <v>5</v>
      </c>
      <c r="N150" s="22">
        <v>6.6</v>
      </c>
      <c r="O150" s="22">
        <f t="shared" si="44"/>
        <v>1.3199999999999998</v>
      </c>
      <c r="P150" s="22">
        <f t="shared" si="50"/>
        <v>73.819999999999993</v>
      </c>
      <c r="Q150" s="22">
        <v>265.7</v>
      </c>
      <c r="R150" s="22">
        <v>155.4</v>
      </c>
      <c r="S150" s="22">
        <v>5</v>
      </c>
      <c r="T150" s="22">
        <v>61.5</v>
      </c>
      <c r="U150" s="22">
        <f t="shared" si="59"/>
        <v>12.3</v>
      </c>
      <c r="V150" s="22">
        <v>88.2</v>
      </c>
      <c r="W150" s="22">
        <f t="shared" si="58"/>
        <v>0.9285714285714286</v>
      </c>
      <c r="X150" s="22">
        <f t="shared" si="46"/>
        <v>1.7097812097812097</v>
      </c>
      <c r="Y150" s="22">
        <f t="shared" si="47"/>
        <v>5.666666666666667</v>
      </c>
      <c r="Z150" s="22">
        <f t="shared" si="48"/>
        <v>3.6428571428571428</v>
      </c>
      <c r="AA150" s="11">
        <f t="shared" si="53"/>
        <v>0.19194580353782462</v>
      </c>
      <c r="AB150" s="11">
        <f t="shared" si="54"/>
        <v>0.3281853281853282</v>
      </c>
      <c r="AC150" s="22">
        <f t="shared" si="51"/>
        <v>0.27783214151298458</v>
      </c>
      <c r="AD150" s="22">
        <f t="shared" si="52"/>
        <v>0.47503217503217499</v>
      </c>
      <c r="AE150" s="22">
        <v>131.66</v>
      </c>
      <c r="AF150" s="22">
        <f t="shared" si="49"/>
        <v>0.49552126458411744</v>
      </c>
      <c r="AG150" s="11">
        <f t="shared" si="55"/>
        <v>0.84723294723294718</v>
      </c>
      <c r="AH150" s="11">
        <f t="shared" si="56"/>
        <v>0.31265732605081925</v>
      </c>
      <c r="AI150" s="22">
        <v>4</v>
      </c>
    </row>
    <row r="151" spans="1:35" s="12" customFormat="1" ht="12.75">
      <c r="A151" s="10">
        <v>2002</v>
      </c>
      <c r="B151" s="10" t="s">
        <v>67</v>
      </c>
      <c r="C151" s="11">
        <v>16</v>
      </c>
      <c r="D151" s="11" t="s">
        <v>8</v>
      </c>
      <c r="E151" s="22">
        <v>18</v>
      </c>
      <c r="F151" s="22">
        <v>16</v>
      </c>
      <c r="G151" s="22">
        <f t="shared" si="57"/>
        <v>88.888888888888886</v>
      </c>
      <c r="H151" s="22"/>
      <c r="I151" s="22">
        <v>7</v>
      </c>
      <c r="J151" s="22">
        <v>15</v>
      </c>
      <c r="K151" s="22">
        <v>6.5</v>
      </c>
      <c r="L151" s="22">
        <v>0.6</v>
      </c>
      <c r="M151" s="22">
        <v>5</v>
      </c>
      <c r="N151" s="22">
        <v>6.8</v>
      </c>
      <c r="O151" s="22">
        <f t="shared" si="44"/>
        <v>1.3599999999999999</v>
      </c>
      <c r="P151" s="22">
        <f t="shared" si="50"/>
        <v>25.08</v>
      </c>
      <c r="Q151" s="22">
        <v>83.1</v>
      </c>
      <c r="R151" s="22">
        <v>75</v>
      </c>
      <c r="S151" s="22">
        <v>5</v>
      </c>
      <c r="T151" s="22">
        <v>49.9</v>
      </c>
      <c r="U151" s="22">
        <f t="shared" si="59"/>
        <v>9.98</v>
      </c>
      <c r="V151" s="22">
        <v>69.900000000000006</v>
      </c>
      <c r="W151" s="22">
        <f t="shared" si="58"/>
        <v>2.3076923076923075</v>
      </c>
      <c r="X151" s="22">
        <f t="shared" si="46"/>
        <v>1.1079999999999999</v>
      </c>
      <c r="Y151" s="22">
        <f t="shared" si="47"/>
        <v>2.5714285714285716</v>
      </c>
      <c r="Z151" s="22">
        <f t="shared" si="48"/>
        <v>2.7692307692307692</v>
      </c>
      <c r="AA151" s="11">
        <f t="shared" si="53"/>
        <v>0.21660649819494587</v>
      </c>
      <c r="AB151" s="11">
        <f t="shared" si="54"/>
        <v>0.24</v>
      </c>
      <c r="AC151" s="22">
        <f t="shared" si="51"/>
        <v>0.30180505415162456</v>
      </c>
      <c r="AD151" s="22">
        <f t="shared" si="52"/>
        <v>0.33439999999999998</v>
      </c>
      <c r="AE151" s="22">
        <v>73.22</v>
      </c>
      <c r="AF151" s="22">
        <f t="shared" si="49"/>
        <v>0.88110709987966307</v>
      </c>
      <c r="AG151" s="11">
        <f t="shared" si="55"/>
        <v>0.97626666666666662</v>
      </c>
      <c r="AH151" s="11">
        <f t="shared" si="56"/>
        <v>0.46312460468058192</v>
      </c>
      <c r="AI151" s="22">
        <v>1.8</v>
      </c>
    </row>
    <row r="152" spans="1:35" s="12" customFormat="1" ht="12.75">
      <c r="A152" s="10">
        <v>2002</v>
      </c>
      <c r="B152" s="10" t="s">
        <v>67</v>
      </c>
      <c r="C152" s="11">
        <v>18</v>
      </c>
      <c r="D152" s="11" t="s">
        <v>8</v>
      </c>
      <c r="E152" s="22">
        <v>58</v>
      </c>
      <c r="F152" s="22">
        <v>41</v>
      </c>
      <c r="G152" s="22">
        <f>(F152/E152)*100</f>
        <v>70.689655172413794</v>
      </c>
      <c r="H152" s="22"/>
      <c r="I152" s="22">
        <v>12</v>
      </c>
      <c r="J152" s="22">
        <v>16</v>
      </c>
      <c r="K152" s="22">
        <v>13</v>
      </c>
      <c r="L152" s="22">
        <v>13.3</v>
      </c>
      <c r="M152" s="22">
        <v>5</v>
      </c>
      <c r="N152" s="22">
        <v>7.2</v>
      </c>
      <c r="O152" s="22">
        <f t="shared" si="44"/>
        <v>1.44</v>
      </c>
      <c r="P152" s="22">
        <f t="shared" si="50"/>
        <v>96.82</v>
      </c>
      <c r="Q152" s="22">
        <v>130.1</v>
      </c>
      <c r="R152" s="22">
        <v>137.69999999999999</v>
      </c>
      <c r="S152" s="22">
        <v>5</v>
      </c>
      <c r="T152" s="22">
        <v>12.7</v>
      </c>
      <c r="U152" s="22">
        <f t="shared" si="59"/>
        <v>2.54</v>
      </c>
      <c r="V152" s="22">
        <v>147.69999999999999</v>
      </c>
      <c r="W152" s="22">
        <f t="shared" si="58"/>
        <v>1.2307692307692308</v>
      </c>
      <c r="X152" s="22">
        <f t="shared" si="46"/>
        <v>0.94480755265068994</v>
      </c>
      <c r="Y152" s="22">
        <f t="shared" si="47"/>
        <v>4.833333333333333</v>
      </c>
      <c r="Z152" s="22">
        <f t="shared" si="48"/>
        <v>4.4615384615384617</v>
      </c>
      <c r="AA152" s="11">
        <f t="shared" si="53"/>
        <v>0.44581091468101464</v>
      </c>
      <c r="AB152" s="11">
        <f t="shared" si="54"/>
        <v>0.42120551924473498</v>
      </c>
      <c r="AC152" s="22">
        <f t="shared" si="51"/>
        <v>0.74419677171406606</v>
      </c>
      <c r="AD152" s="22">
        <f t="shared" si="52"/>
        <v>0.703122730573711</v>
      </c>
      <c r="AE152" s="22">
        <v>185.48</v>
      </c>
      <c r="AF152" s="22">
        <f t="shared" si="49"/>
        <v>1.4256725595695618</v>
      </c>
      <c r="AG152" s="11">
        <f t="shared" si="55"/>
        <v>1.3469862018881626</v>
      </c>
      <c r="AH152" s="11">
        <f t="shared" si="56"/>
        <v>0.69260642270351014</v>
      </c>
      <c r="AI152" s="22">
        <v>10</v>
      </c>
    </row>
    <row r="153" spans="1:35" s="12" customFormat="1" ht="12.75">
      <c r="A153" s="10">
        <v>2002</v>
      </c>
      <c r="B153" s="10" t="s">
        <v>67</v>
      </c>
      <c r="C153" s="11">
        <v>20</v>
      </c>
      <c r="D153" s="11" t="s">
        <v>8</v>
      </c>
      <c r="E153" s="22">
        <v>142</v>
      </c>
      <c r="F153" s="22">
        <v>63</v>
      </c>
      <c r="G153" s="22">
        <f t="shared" si="57"/>
        <v>44.366197183098592</v>
      </c>
      <c r="H153" s="22"/>
      <c r="I153" s="22">
        <v>13</v>
      </c>
      <c r="J153" s="22">
        <v>16</v>
      </c>
      <c r="K153" s="22">
        <v>22.5</v>
      </c>
      <c r="L153" s="22">
        <v>40.4</v>
      </c>
      <c r="M153" s="22">
        <v>5</v>
      </c>
      <c r="N153" s="22">
        <v>5.8</v>
      </c>
      <c r="O153" s="22">
        <f t="shared" si="44"/>
        <v>1.1599999999999999</v>
      </c>
      <c r="P153" s="22">
        <f t="shared" si="50"/>
        <v>205.12</v>
      </c>
      <c r="Q153" s="22">
        <v>243.4</v>
      </c>
      <c r="R153" s="22">
        <v>338.5</v>
      </c>
      <c r="S153" s="22">
        <v>5</v>
      </c>
      <c r="T153" s="22">
        <v>41.5</v>
      </c>
      <c r="U153" s="22">
        <f t="shared" si="59"/>
        <v>8.3000000000000007</v>
      </c>
      <c r="V153" s="22">
        <v>502.6</v>
      </c>
      <c r="W153" s="22">
        <f t="shared" si="58"/>
        <v>0.71111111111111114</v>
      </c>
      <c r="X153" s="22">
        <f t="shared" si="46"/>
        <v>0.71905465288035453</v>
      </c>
      <c r="Y153" s="22">
        <f t="shared" si="47"/>
        <v>10.923076923076923</v>
      </c>
      <c r="Z153" s="22">
        <f t="shared" si="48"/>
        <v>6.3111111111111109</v>
      </c>
      <c r="AA153" s="11">
        <f t="shared" si="53"/>
        <v>0.58340180772391126</v>
      </c>
      <c r="AB153" s="11">
        <f t="shared" si="54"/>
        <v>0.41949778434268831</v>
      </c>
      <c r="AC153" s="22">
        <f t="shared" si="51"/>
        <v>0.8427280197206245</v>
      </c>
      <c r="AD153" s="22">
        <f t="shared" si="52"/>
        <v>0.6059675036927622</v>
      </c>
      <c r="AE153" s="22">
        <v>634.64</v>
      </c>
      <c r="AF153" s="22">
        <f t="shared" si="49"/>
        <v>2.6073952341824156</v>
      </c>
      <c r="AG153" s="11">
        <f t="shared" si="55"/>
        <v>1.8748596750369275</v>
      </c>
      <c r="AH153" s="11">
        <f t="shared" si="56"/>
        <v>1.0906341295755284</v>
      </c>
      <c r="AI153" s="22">
        <v>8</v>
      </c>
    </row>
    <row r="154" spans="1:35" s="12" customFormat="1" ht="12.75">
      <c r="A154" s="10">
        <v>2002</v>
      </c>
      <c r="B154" s="10" t="s">
        <v>67</v>
      </c>
      <c r="C154" s="11">
        <v>22</v>
      </c>
      <c r="D154" s="11" t="s">
        <v>8</v>
      </c>
      <c r="E154" s="22">
        <v>135</v>
      </c>
      <c r="F154" s="22">
        <v>54</v>
      </c>
      <c r="G154" s="22">
        <f t="shared" si="57"/>
        <v>40</v>
      </c>
      <c r="H154" s="22"/>
      <c r="I154" s="22">
        <v>18</v>
      </c>
      <c r="J154" s="22">
        <v>22</v>
      </c>
      <c r="K154" s="22">
        <v>11</v>
      </c>
      <c r="L154" s="22">
        <v>17.899999999999999</v>
      </c>
      <c r="M154" s="22">
        <v>5</v>
      </c>
      <c r="N154" s="22">
        <v>6.3</v>
      </c>
      <c r="O154" s="22">
        <f t="shared" si="44"/>
        <v>1.26</v>
      </c>
      <c r="P154" s="22">
        <f t="shared" si="50"/>
        <v>188</v>
      </c>
      <c r="Q154" s="22">
        <v>320.2</v>
      </c>
      <c r="R154" s="22">
        <v>143</v>
      </c>
      <c r="S154" s="22">
        <v>5</v>
      </c>
      <c r="T154" s="22">
        <v>89.7</v>
      </c>
      <c r="U154" s="22">
        <f t="shared" si="59"/>
        <v>17.940000000000001</v>
      </c>
      <c r="V154" s="22">
        <v>367.6</v>
      </c>
      <c r="W154" s="22">
        <f t="shared" si="58"/>
        <v>2</v>
      </c>
      <c r="X154" s="22">
        <f t="shared" si="46"/>
        <v>2.2391608391608391</v>
      </c>
      <c r="Y154" s="22">
        <f t="shared" si="47"/>
        <v>7.5</v>
      </c>
      <c r="Z154" s="22">
        <f t="shared" si="48"/>
        <v>12.272727272727273</v>
      </c>
      <c r="AA154" s="11">
        <f t="shared" si="53"/>
        <v>0.4216114928169894</v>
      </c>
      <c r="AB154" s="11">
        <f t="shared" si="54"/>
        <v>0.94405594405594406</v>
      </c>
      <c r="AC154" s="22">
        <f t="shared" si="51"/>
        <v>0.58713304184884452</v>
      </c>
      <c r="AD154" s="22">
        <f t="shared" si="52"/>
        <v>1.3146853146853146</v>
      </c>
      <c r="AE154" s="22">
        <v>487.56</v>
      </c>
      <c r="AF154" s="22">
        <f t="shared" si="49"/>
        <v>1.5226733291692693</v>
      </c>
      <c r="AG154" s="11">
        <f t="shared" si="55"/>
        <v>3.4095104895104895</v>
      </c>
      <c r="AH154" s="11">
        <f t="shared" si="56"/>
        <v>1.0525906735751296</v>
      </c>
      <c r="AI154" s="22">
        <v>4</v>
      </c>
    </row>
    <row r="155" spans="1:35" s="12" customFormat="1" ht="12.75">
      <c r="A155" s="10">
        <v>2002</v>
      </c>
      <c r="B155" s="10" t="s">
        <v>67</v>
      </c>
      <c r="C155" s="11">
        <v>24</v>
      </c>
      <c r="D155" s="11" t="s">
        <v>8</v>
      </c>
      <c r="E155" s="22">
        <v>116</v>
      </c>
      <c r="F155" s="22">
        <v>49</v>
      </c>
      <c r="G155" s="22">
        <f t="shared" si="57"/>
        <v>42.241379310344826</v>
      </c>
      <c r="H155" s="22"/>
      <c r="I155" s="22">
        <v>6</v>
      </c>
      <c r="J155" s="22">
        <v>9</v>
      </c>
      <c r="K155" s="22">
        <v>16</v>
      </c>
      <c r="L155" s="22">
        <v>46</v>
      </c>
      <c r="M155" s="22">
        <v>5</v>
      </c>
      <c r="N155" s="22">
        <v>8.8000000000000007</v>
      </c>
      <c r="O155" s="22">
        <f t="shared" si="44"/>
        <v>1.7600000000000002</v>
      </c>
      <c r="P155" s="22">
        <f t="shared" si="50"/>
        <v>250.16000000000003</v>
      </c>
      <c r="Q155" s="22">
        <v>208.9</v>
      </c>
      <c r="R155" s="22">
        <v>199.2</v>
      </c>
      <c r="S155" s="22">
        <v>5</v>
      </c>
      <c r="T155" s="22">
        <v>74.5</v>
      </c>
      <c r="U155" s="22">
        <f t="shared" si="59"/>
        <v>14.9</v>
      </c>
      <c r="V155" s="22">
        <v>386.1</v>
      </c>
      <c r="W155" s="22">
        <f t="shared" si="58"/>
        <v>0.5625</v>
      </c>
      <c r="X155" s="22">
        <f t="shared" si="46"/>
        <v>1.048694779116466</v>
      </c>
      <c r="Y155" s="22">
        <f t="shared" si="47"/>
        <v>19.333333333333332</v>
      </c>
      <c r="Z155" s="22">
        <f t="shared" si="48"/>
        <v>7.25</v>
      </c>
      <c r="AA155" s="11">
        <f t="shared" si="53"/>
        <v>0.55528961225466733</v>
      </c>
      <c r="AB155" s="11">
        <f t="shared" si="54"/>
        <v>0.58232931726907633</v>
      </c>
      <c r="AC155" s="22">
        <f t="shared" si="51"/>
        <v>1.1975107707036861</v>
      </c>
      <c r="AD155" s="22">
        <f t="shared" si="52"/>
        <v>1.2558232931726909</v>
      </c>
      <c r="AE155" s="22">
        <v>550.02</v>
      </c>
      <c r="AF155" s="22">
        <f t="shared" si="49"/>
        <v>2.6329344183820007</v>
      </c>
      <c r="AG155" s="11">
        <f t="shared" si="55"/>
        <v>2.7611445783132531</v>
      </c>
      <c r="AH155" s="11">
        <f t="shared" si="56"/>
        <v>1.3477579024748836</v>
      </c>
      <c r="AI155" s="22">
        <v>3.5</v>
      </c>
    </row>
    <row r="156" spans="1:35" s="12" customFormat="1" ht="12.75">
      <c r="A156" s="10">
        <v>2002</v>
      </c>
      <c r="B156" s="10" t="s">
        <v>67</v>
      </c>
      <c r="C156" s="11">
        <v>26</v>
      </c>
      <c r="D156" s="11" t="s">
        <v>8</v>
      </c>
      <c r="E156" s="22">
        <v>128</v>
      </c>
      <c r="F156" s="22">
        <v>71</v>
      </c>
      <c r="G156" s="22">
        <f t="shared" si="57"/>
        <v>55.46875</v>
      </c>
      <c r="H156" s="22"/>
      <c r="I156" s="22">
        <v>20</v>
      </c>
      <c r="J156" s="22">
        <v>28</v>
      </c>
      <c r="K156" s="22">
        <v>20.5</v>
      </c>
      <c r="L156" s="22">
        <v>58.3</v>
      </c>
      <c r="M156" s="22">
        <v>5</v>
      </c>
      <c r="N156" s="22">
        <v>8.9</v>
      </c>
      <c r="O156" s="22">
        <f t="shared" si="44"/>
        <v>1.78</v>
      </c>
      <c r="P156" s="22">
        <f t="shared" si="50"/>
        <v>286.14</v>
      </c>
      <c r="Q156" s="22">
        <v>326.7</v>
      </c>
      <c r="R156" s="22">
        <v>301.5</v>
      </c>
      <c r="S156" s="22">
        <v>5</v>
      </c>
      <c r="T156" s="22">
        <v>68.599999999999994</v>
      </c>
      <c r="U156" s="22">
        <f t="shared" si="59"/>
        <v>13.719999999999999</v>
      </c>
      <c r="V156" s="22">
        <v>650.5</v>
      </c>
      <c r="W156" s="22">
        <f t="shared" si="58"/>
        <v>1.3658536585365855</v>
      </c>
      <c r="X156" s="22">
        <f t="shared" si="46"/>
        <v>1.0835820895522388</v>
      </c>
      <c r="Y156" s="22">
        <f t="shared" si="47"/>
        <v>6.4</v>
      </c>
      <c r="Z156" s="22">
        <f t="shared" si="48"/>
        <v>6.2439024390243905</v>
      </c>
      <c r="AA156" s="11">
        <f t="shared" si="53"/>
        <v>0.39179675543311909</v>
      </c>
      <c r="AB156" s="11">
        <f t="shared" si="54"/>
        <v>0.42454394693200664</v>
      </c>
      <c r="AC156" s="22">
        <f t="shared" si="51"/>
        <v>0.87584940312213033</v>
      </c>
      <c r="AD156" s="22">
        <f t="shared" si="52"/>
        <v>0.94905472636815913</v>
      </c>
      <c r="AE156" s="22">
        <v>810.26</v>
      </c>
      <c r="AF156" s="22">
        <f t="shared" si="49"/>
        <v>2.4801346801346802</v>
      </c>
      <c r="AG156" s="11">
        <f t="shared" si="55"/>
        <v>2.6874295190713102</v>
      </c>
      <c r="AH156" s="11">
        <f t="shared" si="56"/>
        <v>1.2898121617319325</v>
      </c>
      <c r="AI156" s="22">
        <v>2</v>
      </c>
    </row>
    <row r="157" spans="1:35" s="12" customFormat="1" ht="12.75">
      <c r="A157" s="10">
        <v>2002</v>
      </c>
      <c r="B157" s="10" t="s">
        <v>67</v>
      </c>
      <c r="C157" s="11">
        <v>28</v>
      </c>
      <c r="D157" s="11" t="s">
        <v>8</v>
      </c>
      <c r="E157" s="22">
        <v>62</v>
      </c>
      <c r="F157" s="22">
        <v>41</v>
      </c>
      <c r="G157" s="22">
        <f t="shared" si="57"/>
        <v>66.129032258064512</v>
      </c>
      <c r="H157" s="22"/>
      <c r="I157" s="22">
        <v>22</v>
      </c>
      <c r="J157" s="22">
        <v>23</v>
      </c>
      <c r="K157" s="22">
        <v>14</v>
      </c>
      <c r="L157" s="22">
        <v>33.9</v>
      </c>
      <c r="M157" s="22">
        <v>5</v>
      </c>
      <c r="N157" s="22">
        <v>9.1999999999999993</v>
      </c>
      <c r="O157" s="22">
        <f t="shared" si="44"/>
        <v>1.8399999999999999</v>
      </c>
      <c r="P157" s="22">
        <f t="shared" si="50"/>
        <v>147.97999999999999</v>
      </c>
      <c r="Q157" s="22">
        <v>404</v>
      </c>
      <c r="R157" s="22">
        <v>168.5</v>
      </c>
      <c r="S157" s="22">
        <v>5</v>
      </c>
      <c r="T157" s="22">
        <v>53.3</v>
      </c>
      <c r="U157" s="22">
        <f t="shared" si="59"/>
        <v>10.66</v>
      </c>
      <c r="V157" s="22">
        <v>420.9</v>
      </c>
      <c r="W157" s="22">
        <f t="shared" si="58"/>
        <v>1.6428571428571428</v>
      </c>
      <c r="X157" s="22">
        <f t="shared" si="46"/>
        <v>2.3976261127596441</v>
      </c>
      <c r="Y157" s="22">
        <f t="shared" si="47"/>
        <v>2.8181818181818183</v>
      </c>
      <c r="Z157" s="22">
        <f t="shared" si="48"/>
        <v>4.4285714285714288</v>
      </c>
      <c r="AA157" s="11">
        <f t="shared" si="53"/>
        <v>0.15346534653465346</v>
      </c>
      <c r="AB157" s="11">
        <f t="shared" si="54"/>
        <v>0.36795252225519287</v>
      </c>
      <c r="AC157" s="22">
        <f t="shared" si="51"/>
        <v>0.36628712871287128</v>
      </c>
      <c r="AD157" s="22">
        <f t="shared" si="52"/>
        <v>0.87821958456973293</v>
      </c>
      <c r="AE157" s="22">
        <v>493.44</v>
      </c>
      <c r="AF157" s="22">
        <f t="shared" si="49"/>
        <v>1.2213861386138614</v>
      </c>
      <c r="AG157" s="11">
        <f t="shared" si="55"/>
        <v>2.9284272997032641</v>
      </c>
      <c r="AH157" s="11">
        <f t="shared" si="56"/>
        <v>0.86190393013100441</v>
      </c>
      <c r="AI157" s="22">
        <v>2.8</v>
      </c>
    </row>
    <row r="158" spans="1:35" s="12" customFormat="1" ht="12.75">
      <c r="A158" s="10">
        <v>2002</v>
      </c>
      <c r="B158" s="10" t="s">
        <v>67</v>
      </c>
      <c r="C158" s="11">
        <v>30</v>
      </c>
      <c r="D158" s="11" t="s">
        <v>8</v>
      </c>
      <c r="E158" s="22">
        <v>20</v>
      </c>
      <c r="F158" s="22">
        <v>11</v>
      </c>
      <c r="G158" s="22">
        <f t="shared" si="57"/>
        <v>55.000000000000007</v>
      </c>
      <c r="H158" s="22"/>
      <c r="I158" s="22">
        <v>10</v>
      </c>
      <c r="J158" s="22">
        <v>11</v>
      </c>
      <c r="K158" s="22">
        <v>6.5</v>
      </c>
      <c r="L158" s="22">
        <v>5.6</v>
      </c>
      <c r="M158" s="22">
        <v>5</v>
      </c>
      <c r="N158" s="22">
        <v>8</v>
      </c>
      <c r="O158" s="22">
        <f t="shared" si="44"/>
        <v>1.6</v>
      </c>
      <c r="P158" s="22">
        <f t="shared" si="50"/>
        <v>37.6</v>
      </c>
      <c r="Q158" s="22">
        <v>318.3</v>
      </c>
      <c r="R158" s="22">
        <v>73.7</v>
      </c>
      <c r="S158" s="22">
        <v>5</v>
      </c>
      <c r="T158" s="22">
        <v>76.2</v>
      </c>
      <c r="U158" s="22">
        <f t="shared" si="59"/>
        <v>15.24</v>
      </c>
      <c r="V158" s="22">
        <v>79</v>
      </c>
      <c r="W158" s="22">
        <f t="shared" si="58"/>
        <v>1.6923076923076923</v>
      </c>
      <c r="X158" s="22">
        <f t="shared" si="46"/>
        <v>4.3188602442333783</v>
      </c>
      <c r="Y158" s="22">
        <f t="shared" si="47"/>
        <v>2</v>
      </c>
      <c r="Z158" s="22">
        <f t="shared" si="48"/>
        <v>3.0769230769230771</v>
      </c>
      <c r="AA158" s="11">
        <f t="shared" si="53"/>
        <v>6.2833804586867728E-2</v>
      </c>
      <c r="AB158" s="11">
        <f t="shared" si="54"/>
        <v>0.27137042062415195</v>
      </c>
      <c r="AC158" s="22">
        <f t="shared" si="51"/>
        <v>0.11812755262331134</v>
      </c>
      <c r="AD158" s="22">
        <f t="shared" si="52"/>
        <v>0.51017639077340571</v>
      </c>
      <c r="AE158" s="22">
        <v>99</v>
      </c>
      <c r="AF158" s="22">
        <f t="shared" si="49"/>
        <v>0.31102733270499527</v>
      </c>
      <c r="AG158" s="11">
        <f t="shared" si="55"/>
        <v>1.3432835820895521</v>
      </c>
      <c r="AH158" s="11">
        <f t="shared" si="56"/>
        <v>0.25255102040816324</v>
      </c>
      <c r="AI158" s="22">
        <v>7</v>
      </c>
    </row>
    <row r="159" spans="1:35" s="12" customFormat="1" ht="12.75">
      <c r="A159" s="10">
        <v>2002</v>
      </c>
      <c r="B159" s="10" t="s">
        <v>67</v>
      </c>
      <c r="C159" s="11">
        <v>34</v>
      </c>
      <c r="D159" s="11" t="s">
        <v>8</v>
      </c>
      <c r="E159" s="22">
        <v>169</v>
      </c>
      <c r="F159" s="22">
        <v>128</v>
      </c>
      <c r="G159" s="22">
        <f t="shared" si="57"/>
        <v>75.739644970414204</v>
      </c>
      <c r="H159" s="22"/>
      <c r="I159" s="22">
        <v>41</v>
      </c>
      <c r="J159" s="22">
        <v>48</v>
      </c>
      <c r="K159" s="22">
        <v>20.5</v>
      </c>
      <c r="L159" s="22">
        <v>44.2</v>
      </c>
      <c r="M159" s="22">
        <v>5</v>
      </c>
      <c r="N159" s="22">
        <v>6.7</v>
      </c>
      <c r="O159" s="22">
        <f t="shared" si="44"/>
        <v>1.34</v>
      </c>
      <c r="P159" s="22">
        <f t="shared" si="50"/>
        <v>270.66000000000003</v>
      </c>
      <c r="Q159" s="22">
        <v>656.9</v>
      </c>
      <c r="R159" s="22">
        <v>284.3</v>
      </c>
      <c r="S159" s="22">
        <v>5</v>
      </c>
      <c r="T159" s="22">
        <v>46.2</v>
      </c>
      <c r="U159" s="22">
        <f t="shared" si="59"/>
        <v>9.24</v>
      </c>
      <c r="V159" s="22">
        <v>910.1</v>
      </c>
      <c r="W159" s="22">
        <f t="shared" si="58"/>
        <v>2.3414634146341462</v>
      </c>
      <c r="X159" s="22">
        <f t="shared" si="46"/>
        <v>2.3105874076679562</v>
      </c>
      <c r="Y159" s="22">
        <f t="shared" si="47"/>
        <v>4.1219512195121952</v>
      </c>
      <c r="Z159" s="22">
        <f t="shared" si="48"/>
        <v>8.2439024390243905</v>
      </c>
      <c r="AA159" s="11">
        <f t="shared" si="53"/>
        <v>0.25726899071395953</v>
      </c>
      <c r="AB159" s="11">
        <f t="shared" si="54"/>
        <v>0.59444249032711927</v>
      </c>
      <c r="AC159" s="22">
        <f t="shared" si="51"/>
        <v>0.41202618358958754</v>
      </c>
      <c r="AD159" s="22">
        <f t="shared" si="52"/>
        <v>0.95202251143158645</v>
      </c>
      <c r="AE159" s="22">
        <v>1009.24</v>
      </c>
      <c r="AF159" s="22">
        <f t="shared" si="49"/>
        <v>1.5363677880956006</v>
      </c>
      <c r="AG159" s="11">
        <f t="shared" si="55"/>
        <v>3.5499120647203659</v>
      </c>
      <c r="AH159" s="11">
        <f t="shared" si="56"/>
        <v>1.0722906927326816</v>
      </c>
      <c r="AI159" s="22">
        <v>3.5</v>
      </c>
    </row>
    <row r="160" spans="1:35" s="12" customFormat="1" ht="12.75">
      <c r="A160" s="10">
        <v>2002</v>
      </c>
      <c r="B160" s="10" t="s">
        <v>67</v>
      </c>
      <c r="C160" s="11">
        <v>36</v>
      </c>
      <c r="D160" s="11" t="s">
        <v>8</v>
      </c>
      <c r="E160" s="22">
        <v>13</v>
      </c>
      <c r="F160" s="22">
        <v>13</v>
      </c>
      <c r="G160" s="22">
        <f t="shared" si="57"/>
        <v>100</v>
      </c>
      <c r="H160" s="22"/>
      <c r="I160" s="22">
        <v>7</v>
      </c>
      <c r="J160" s="22">
        <v>9</v>
      </c>
      <c r="K160" s="22">
        <v>5</v>
      </c>
      <c r="L160" s="22">
        <v>2.9</v>
      </c>
      <c r="M160" s="22">
        <v>5</v>
      </c>
      <c r="N160" s="22">
        <v>7.9</v>
      </c>
      <c r="O160" s="22">
        <f t="shared" si="44"/>
        <v>1.58</v>
      </c>
      <c r="P160" s="22">
        <f t="shared" si="50"/>
        <v>23.439999999999998</v>
      </c>
      <c r="Q160" s="22">
        <v>122.6</v>
      </c>
      <c r="R160" s="22">
        <v>35.4</v>
      </c>
      <c r="S160" s="22">
        <v>3</v>
      </c>
      <c r="T160" s="22">
        <v>35.6</v>
      </c>
      <c r="U160" s="22">
        <f t="shared" si="59"/>
        <v>11.866666666666667</v>
      </c>
      <c r="V160" s="22">
        <v>87.2</v>
      </c>
      <c r="W160" s="22">
        <f t="shared" si="58"/>
        <v>1.8</v>
      </c>
      <c r="X160" s="22">
        <f t="shared" si="46"/>
        <v>3.463276836158192</v>
      </c>
      <c r="Y160" s="22">
        <f t="shared" si="47"/>
        <v>1.8571428571428572</v>
      </c>
      <c r="Z160" s="22">
        <f t="shared" si="48"/>
        <v>2.6</v>
      </c>
      <c r="AA160" s="11">
        <f t="shared" si="53"/>
        <v>0.10603588907014683</v>
      </c>
      <c r="AB160" s="11">
        <f t="shared" si="54"/>
        <v>0.3672316384180791</v>
      </c>
      <c r="AC160" s="22">
        <f t="shared" si="51"/>
        <v>0.19119086460032625</v>
      </c>
      <c r="AD160" s="22">
        <f t="shared" si="52"/>
        <v>0.66214689265536719</v>
      </c>
      <c r="AE160" s="22">
        <v>90.1</v>
      </c>
      <c r="AF160" s="22">
        <f t="shared" si="49"/>
        <v>0.73491027732463299</v>
      </c>
      <c r="AG160" s="11">
        <f t="shared" si="55"/>
        <v>2.5451977401129944</v>
      </c>
      <c r="AH160" s="11">
        <f t="shared" si="56"/>
        <v>0.57025316455696196</v>
      </c>
      <c r="AI160" s="22">
        <v>5</v>
      </c>
    </row>
    <row r="161" spans="1:45" s="12" customFormat="1" ht="12.75">
      <c r="A161" s="10">
        <v>2002</v>
      </c>
      <c r="B161" s="10" t="s">
        <v>67</v>
      </c>
      <c r="C161" s="11">
        <v>38</v>
      </c>
      <c r="D161" s="11" t="s">
        <v>8</v>
      </c>
      <c r="E161" s="22">
        <v>18</v>
      </c>
      <c r="F161" s="22">
        <v>2</v>
      </c>
      <c r="G161" s="22">
        <f t="shared" si="57"/>
        <v>11.111111111111111</v>
      </c>
      <c r="H161" s="22"/>
      <c r="I161" s="22">
        <v>22</v>
      </c>
      <c r="J161" s="22">
        <v>9</v>
      </c>
      <c r="K161" s="22">
        <v>15</v>
      </c>
      <c r="L161" s="22">
        <v>0</v>
      </c>
      <c r="M161" s="22">
        <v>6</v>
      </c>
      <c r="N161" s="22">
        <v>9.1</v>
      </c>
      <c r="O161" s="22">
        <f t="shared" si="44"/>
        <v>1.5166666666666666</v>
      </c>
      <c r="P161" s="22">
        <f t="shared" si="50"/>
        <v>27.299999999999997</v>
      </c>
      <c r="Q161" s="22">
        <v>72.900000000000006</v>
      </c>
      <c r="R161" s="22">
        <v>183.9</v>
      </c>
      <c r="S161" s="22">
        <v>5</v>
      </c>
      <c r="T161" s="22">
        <v>56.6</v>
      </c>
      <c r="U161" s="22">
        <f t="shared" si="59"/>
        <v>11.32</v>
      </c>
      <c r="V161" s="22">
        <v>10.5</v>
      </c>
      <c r="W161" s="22">
        <f t="shared" si="58"/>
        <v>0.6</v>
      </c>
      <c r="X161" s="22">
        <f t="shared" si="46"/>
        <v>0.39641109298531813</v>
      </c>
      <c r="Y161" s="22">
        <f t="shared" si="47"/>
        <v>0.81818181818181823</v>
      </c>
      <c r="Z161" s="22">
        <f t="shared" si="48"/>
        <v>1.2</v>
      </c>
      <c r="AA161" s="11">
        <f t="shared" si="53"/>
        <v>0.24691358024691357</v>
      </c>
      <c r="AB161" s="11">
        <f t="shared" si="54"/>
        <v>9.7879282218597055E-2</v>
      </c>
      <c r="AC161" s="22">
        <f t="shared" si="51"/>
        <v>0.37448559670781884</v>
      </c>
      <c r="AD161" s="22">
        <f t="shared" si="52"/>
        <v>0.14845024469820553</v>
      </c>
      <c r="AE161" s="22">
        <v>34.766666666666666</v>
      </c>
      <c r="AF161" s="22">
        <f t="shared" si="49"/>
        <v>0.47690900777320527</v>
      </c>
      <c r="AG161" s="11">
        <f t="shared" si="55"/>
        <v>0.18905202102591986</v>
      </c>
      <c r="AH161" s="11">
        <f t="shared" si="56"/>
        <v>0.13538421599169262</v>
      </c>
      <c r="AI161" s="22">
        <v>2.5</v>
      </c>
    </row>
    <row r="162" spans="1:45" s="12" customFormat="1" ht="12.75">
      <c r="A162" s="10">
        <v>2002</v>
      </c>
      <c r="B162" s="10" t="s">
        <v>67</v>
      </c>
      <c r="C162" s="11">
        <v>40</v>
      </c>
      <c r="D162" s="11" t="s">
        <v>8</v>
      </c>
      <c r="E162" s="22">
        <v>29</v>
      </c>
      <c r="F162" s="22">
        <v>1</v>
      </c>
      <c r="G162" s="22">
        <f t="shared" si="57"/>
        <v>3.4482758620689653</v>
      </c>
      <c r="H162" s="22"/>
      <c r="I162" s="22">
        <v>16</v>
      </c>
      <c r="J162" s="22">
        <v>16</v>
      </c>
      <c r="K162" s="22">
        <v>14</v>
      </c>
      <c r="L162" s="22">
        <v>3.7</v>
      </c>
      <c r="M162" s="22">
        <v>4</v>
      </c>
      <c r="N162" s="22">
        <v>4.5</v>
      </c>
      <c r="O162" s="22">
        <f t="shared" si="44"/>
        <v>1.125</v>
      </c>
      <c r="P162" s="22">
        <f t="shared" si="50"/>
        <v>36.325000000000003</v>
      </c>
      <c r="Q162" s="22">
        <v>121.2</v>
      </c>
      <c r="R162" s="22">
        <v>132.19999999999999</v>
      </c>
      <c r="S162" s="22"/>
      <c r="T162" s="22"/>
      <c r="U162" s="22"/>
      <c r="V162" s="22">
        <v>4.2</v>
      </c>
      <c r="W162" s="22">
        <f t="shared" si="58"/>
        <v>1.1428571428571428</v>
      </c>
      <c r="X162" s="22">
        <f t="shared" si="46"/>
        <v>0.91679273827534047</v>
      </c>
      <c r="Y162" s="22">
        <f t="shared" si="47"/>
        <v>1.8125</v>
      </c>
      <c r="Z162" s="22">
        <f t="shared" si="48"/>
        <v>2.0714285714285716</v>
      </c>
      <c r="AA162" s="11">
        <f t="shared" si="53"/>
        <v>0.23927392739273926</v>
      </c>
      <c r="AB162" s="11">
        <f t="shared" si="54"/>
        <v>0.21936459909228442</v>
      </c>
      <c r="AC162" s="22">
        <f t="shared" si="51"/>
        <v>0.29971122112211224</v>
      </c>
      <c r="AD162" s="22">
        <f t="shared" si="52"/>
        <v>0.27477307110438731</v>
      </c>
      <c r="AE162" s="22">
        <v>39.4</v>
      </c>
      <c r="AF162" s="22">
        <f t="shared" si="49"/>
        <v>0.32508250825082508</v>
      </c>
      <c r="AG162" s="11">
        <f t="shared" si="55"/>
        <v>0.29803328290468989</v>
      </c>
      <c r="AH162" s="11">
        <f t="shared" si="56"/>
        <v>0.15548539857932123</v>
      </c>
      <c r="AI162" s="22">
        <v>1</v>
      </c>
    </row>
    <row r="163" spans="1:45" s="12" customFormat="1" ht="12.75">
      <c r="A163" s="10">
        <v>2002</v>
      </c>
      <c r="B163" s="10" t="s">
        <v>67</v>
      </c>
      <c r="C163" s="11">
        <v>42</v>
      </c>
      <c r="D163" s="11" t="s">
        <v>8</v>
      </c>
      <c r="E163" s="22">
        <v>63</v>
      </c>
      <c r="F163" s="22">
        <v>34</v>
      </c>
      <c r="G163" s="22">
        <f t="shared" si="57"/>
        <v>53.968253968253968</v>
      </c>
      <c r="H163" s="22"/>
      <c r="I163" s="22">
        <v>7</v>
      </c>
      <c r="J163" s="22">
        <v>8</v>
      </c>
      <c r="K163" s="22">
        <v>6.5</v>
      </c>
      <c r="L163" s="22">
        <v>14.4</v>
      </c>
      <c r="M163" s="22">
        <v>5</v>
      </c>
      <c r="N163" s="22">
        <v>8.5</v>
      </c>
      <c r="O163" s="22">
        <f t="shared" si="44"/>
        <v>1.7</v>
      </c>
      <c r="P163" s="22">
        <f t="shared" si="50"/>
        <v>121.5</v>
      </c>
      <c r="Q163" s="22">
        <v>179</v>
      </c>
      <c r="R163" s="22">
        <v>54.2</v>
      </c>
      <c r="S163" s="22">
        <v>5</v>
      </c>
      <c r="T163" s="22">
        <v>50</v>
      </c>
      <c r="U163" s="22">
        <f>T163/S163</f>
        <v>10</v>
      </c>
      <c r="V163" s="22">
        <v>259.60000000000002</v>
      </c>
      <c r="W163" s="22">
        <f t="shared" si="58"/>
        <v>1.2307692307692308</v>
      </c>
      <c r="X163" s="22">
        <f t="shared" si="46"/>
        <v>3.3025830258302582</v>
      </c>
      <c r="Y163" s="22">
        <f t="shared" si="47"/>
        <v>9</v>
      </c>
      <c r="Z163" s="22">
        <f t="shared" si="48"/>
        <v>9.6923076923076916</v>
      </c>
      <c r="AA163" s="11">
        <f t="shared" si="53"/>
        <v>0.35195530726256985</v>
      </c>
      <c r="AB163" s="11">
        <f t="shared" si="54"/>
        <v>1.1623616236162362</v>
      </c>
      <c r="AC163" s="22">
        <f t="shared" si="51"/>
        <v>0.67877094972067042</v>
      </c>
      <c r="AD163" s="22">
        <f t="shared" si="52"/>
        <v>2.2416974169741697</v>
      </c>
      <c r="AE163" s="22">
        <v>323.3</v>
      </c>
      <c r="AF163" s="22">
        <f t="shared" si="49"/>
        <v>1.8061452513966481</v>
      </c>
      <c r="AG163" s="11">
        <f t="shared" si="55"/>
        <v>5.9649446494464939</v>
      </c>
      <c r="AH163" s="11">
        <f t="shared" si="56"/>
        <v>1.3863636363636365</v>
      </c>
      <c r="AI163" s="22">
        <v>2.5</v>
      </c>
    </row>
    <row r="164" spans="1:45" s="12" customFormat="1" ht="12.75">
      <c r="A164" s="10">
        <v>2002</v>
      </c>
      <c r="B164" s="10" t="s">
        <v>67</v>
      </c>
      <c r="C164" s="11">
        <v>44</v>
      </c>
      <c r="D164" s="11" t="s">
        <v>8</v>
      </c>
      <c r="E164" s="22">
        <v>41</v>
      </c>
      <c r="F164" s="22">
        <v>0</v>
      </c>
      <c r="G164" s="22">
        <f t="shared" si="57"/>
        <v>0</v>
      </c>
      <c r="H164" s="22"/>
      <c r="I164" s="22">
        <v>15</v>
      </c>
      <c r="J164" s="22">
        <v>18</v>
      </c>
      <c r="K164" s="22">
        <v>21.5</v>
      </c>
      <c r="L164" s="22">
        <v>5.0999999999999996</v>
      </c>
      <c r="M164" s="22">
        <v>5</v>
      </c>
      <c r="N164" s="22">
        <v>8.3000000000000007</v>
      </c>
      <c r="O164" s="22">
        <f t="shared" si="44"/>
        <v>1.6600000000000001</v>
      </c>
      <c r="P164" s="22">
        <f t="shared" si="50"/>
        <v>73.16</v>
      </c>
      <c r="Q164" s="22">
        <v>564.6</v>
      </c>
      <c r="R164" s="22">
        <v>330</v>
      </c>
      <c r="S164" s="22"/>
      <c r="T164" s="22"/>
      <c r="U164" s="22"/>
      <c r="V164" s="22">
        <v>0</v>
      </c>
      <c r="W164" s="22">
        <f t="shared" si="58"/>
        <v>0.83720930232558144</v>
      </c>
      <c r="X164" s="22">
        <f t="shared" si="46"/>
        <v>1.7109090909090909</v>
      </c>
      <c r="Y164" s="22">
        <f t="shared" si="47"/>
        <v>2.7333333333333334</v>
      </c>
      <c r="Z164" s="22">
        <f t="shared" si="48"/>
        <v>1.9069767441860466</v>
      </c>
      <c r="AA164" s="11">
        <f t="shared" si="53"/>
        <v>7.2617782500885575E-2</v>
      </c>
      <c r="AB164" s="11">
        <f t="shared" si="54"/>
        <v>0.12424242424242424</v>
      </c>
      <c r="AC164" s="22">
        <f t="shared" si="51"/>
        <v>0.12957846262840947</v>
      </c>
      <c r="AD164" s="22">
        <f t="shared" si="52"/>
        <v>0.2216969696969697</v>
      </c>
      <c r="AE164" s="22">
        <v>73.16</v>
      </c>
      <c r="AF164" s="22">
        <f t="shared" si="49"/>
        <v>0.12957846262840947</v>
      </c>
      <c r="AG164" s="11">
        <f t="shared" si="55"/>
        <v>0.2216969696969697</v>
      </c>
      <c r="AH164" s="11">
        <f t="shared" si="56"/>
        <v>8.177956628660854E-2</v>
      </c>
      <c r="AI164" s="22">
        <v>6.5</v>
      </c>
    </row>
    <row r="165" spans="1:45" s="12" customFormat="1" ht="12.75">
      <c r="A165" s="10">
        <v>2002</v>
      </c>
      <c r="B165" s="10" t="s">
        <v>67</v>
      </c>
      <c r="C165" s="11">
        <v>48</v>
      </c>
      <c r="D165" s="11" t="s">
        <v>8</v>
      </c>
      <c r="E165" s="22">
        <v>15</v>
      </c>
      <c r="F165" s="22">
        <v>0</v>
      </c>
      <c r="G165" s="22">
        <f t="shared" si="57"/>
        <v>0</v>
      </c>
      <c r="H165" s="22"/>
      <c r="I165" s="22">
        <v>7</v>
      </c>
      <c r="J165" s="22">
        <v>6</v>
      </c>
      <c r="K165" s="22">
        <v>4.5</v>
      </c>
      <c r="L165" s="22">
        <v>0.3</v>
      </c>
      <c r="M165" s="22">
        <v>5</v>
      </c>
      <c r="N165" s="22">
        <v>8.3000000000000007</v>
      </c>
      <c r="O165" s="22">
        <f t="shared" si="44"/>
        <v>1.6600000000000001</v>
      </c>
      <c r="P165" s="22">
        <f t="shared" si="50"/>
        <v>25.200000000000003</v>
      </c>
      <c r="Q165" s="22">
        <v>139.69999999999999</v>
      </c>
      <c r="R165" s="22">
        <v>41.6</v>
      </c>
      <c r="S165" s="22"/>
      <c r="T165" s="22"/>
      <c r="U165" s="22"/>
      <c r="V165" s="22">
        <v>0</v>
      </c>
      <c r="W165" s="22">
        <f t="shared" si="58"/>
        <v>1.3333333333333333</v>
      </c>
      <c r="X165" s="22">
        <f t="shared" si="46"/>
        <v>3.3581730769230766</v>
      </c>
      <c r="Y165" s="22">
        <f t="shared" si="47"/>
        <v>2.1428571428571428</v>
      </c>
      <c r="Z165" s="22">
        <f t="shared" si="48"/>
        <v>3.3333333333333335</v>
      </c>
      <c r="AA165" s="11">
        <f t="shared" si="53"/>
        <v>0.10737294201861132</v>
      </c>
      <c r="AB165" s="11">
        <f t="shared" si="54"/>
        <v>0.36057692307692307</v>
      </c>
      <c r="AC165" s="22">
        <f t="shared" si="51"/>
        <v>0.18038654259126705</v>
      </c>
      <c r="AD165" s="22">
        <f t="shared" si="52"/>
        <v>0.60576923076923084</v>
      </c>
      <c r="AE165" s="22">
        <v>25.2</v>
      </c>
      <c r="AF165" s="22">
        <f t="shared" si="49"/>
        <v>0.18038654259126702</v>
      </c>
      <c r="AG165" s="11">
        <f t="shared" si="55"/>
        <v>0.60576923076923073</v>
      </c>
      <c r="AH165" s="11">
        <f t="shared" si="56"/>
        <v>0.138996138996139</v>
      </c>
      <c r="AI165" s="22">
        <v>2.4</v>
      </c>
    </row>
    <row r="166" spans="1:45" s="12" customFormat="1" ht="12.75">
      <c r="A166" s="10">
        <v>2002</v>
      </c>
      <c r="B166" s="10" t="s">
        <v>67</v>
      </c>
      <c r="C166" s="11">
        <v>50</v>
      </c>
      <c r="D166" s="11" t="s">
        <v>8</v>
      </c>
      <c r="E166" s="22">
        <v>99</v>
      </c>
      <c r="F166" s="22">
        <v>12</v>
      </c>
      <c r="G166" s="22">
        <f t="shared" si="57"/>
        <v>12.121212121212121</v>
      </c>
      <c r="H166" s="22"/>
      <c r="I166" s="22">
        <v>17</v>
      </c>
      <c r="J166" s="22">
        <v>17</v>
      </c>
      <c r="K166" s="22">
        <v>15</v>
      </c>
      <c r="L166" s="22">
        <v>40.1</v>
      </c>
      <c r="M166" s="22">
        <v>5</v>
      </c>
      <c r="N166" s="22">
        <v>11.6</v>
      </c>
      <c r="O166" s="22">
        <f t="shared" si="44"/>
        <v>2.3199999999999998</v>
      </c>
      <c r="P166" s="22">
        <f t="shared" si="50"/>
        <v>269.77999999999997</v>
      </c>
      <c r="Q166" s="22">
        <v>262</v>
      </c>
      <c r="R166" s="22">
        <v>182</v>
      </c>
      <c r="S166" s="22"/>
      <c r="T166" s="22"/>
      <c r="U166" s="22"/>
      <c r="V166" s="22">
        <v>50.9</v>
      </c>
      <c r="W166" s="22">
        <f t="shared" si="58"/>
        <v>1.1333333333333333</v>
      </c>
      <c r="X166" s="22">
        <f t="shared" si="46"/>
        <v>1.4395604395604396</v>
      </c>
      <c r="Y166" s="22">
        <f t="shared" si="47"/>
        <v>5.8235294117647056</v>
      </c>
      <c r="Z166" s="22">
        <f t="shared" si="48"/>
        <v>6.6</v>
      </c>
      <c r="AA166" s="11">
        <f t="shared" si="53"/>
        <v>0.37786259541984735</v>
      </c>
      <c r="AB166" s="11">
        <f t="shared" si="54"/>
        <v>0.54395604395604391</v>
      </c>
      <c r="AC166" s="22">
        <f t="shared" si="51"/>
        <v>1.0296946564885494</v>
      </c>
      <c r="AD166" s="22">
        <f t="shared" si="52"/>
        <v>1.4823076923076921</v>
      </c>
      <c r="AE166" s="22">
        <v>292.83999999999997</v>
      </c>
      <c r="AF166" s="22">
        <f t="shared" si="49"/>
        <v>1.1177099236641221</v>
      </c>
      <c r="AG166" s="11">
        <f t="shared" si="55"/>
        <v>1.6090109890109889</v>
      </c>
      <c r="AH166" s="11">
        <f t="shared" si="56"/>
        <v>0.65954954954954947</v>
      </c>
      <c r="AI166" s="22">
        <v>4</v>
      </c>
    </row>
    <row r="167" spans="1:45" s="12" customFormat="1" ht="12.75">
      <c r="A167" s="10">
        <v>2002</v>
      </c>
      <c r="B167" s="10" t="s">
        <v>67</v>
      </c>
      <c r="C167" s="11">
        <v>52</v>
      </c>
      <c r="D167" s="11" t="s">
        <v>8</v>
      </c>
      <c r="E167" s="22">
        <v>25</v>
      </c>
      <c r="F167" s="22">
        <v>0</v>
      </c>
      <c r="G167" s="22">
        <f t="shared" si="57"/>
        <v>0</v>
      </c>
      <c r="H167" s="22"/>
      <c r="I167" s="22">
        <v>18</v>
      </c>
      <c r="J167" s="22">
        <v>22</v>
      </c>
      <c r="K167" s="22">
        <v>17.5</v>
      </c>
      <c r="L167" s="22">
        <v>6.4</v>
      </c>
      <c r="M167" s="22">
        <v>5</v>
      </c>
      <c r="N167" s="22">
        <v>8.3000000000000007</v>
      </c>
      <c r="O167" s="22">
        <f t="shared" si="44"/>
        <v>1.6600000000000001</v>
      </c>
      <c r="P167" s="22">
        <f t="shared" si="50"/>
        <v>47.9</v>
      </c>
      <c r="Q167" s="22">
        <v>296.10000000000002</v>
      </c>
      <c r="R167" s="22">
        <v>144.4</v>
      </c>
      <c r="S167" s="22">
        <v>3</v>
      </c>
      <c r="T167" s="22">
        <v>18.7</v>
      </c>
      <c r="U167" s="22">
        <f>T167/S167</f>
        <v>6.2333333333333334</v>
      </c>
      <c r="V167" s="22">
        <v>0</v>
      </c>
      <c r="W167" s="22">
        <f t="shared" si="58"/>
        <v>1.2571428571428571</v>
      </c>
      <c r="X167" s="22">
        <f t="shared" si="46"/>
        <v>2.0505540166204987</v>
      </c>
      <c r="Y167" s="22">
        <f t="shared" si="47"/>
        <v>1.3888888888888888</v>
      </c>
      <c r="Z167" s="22">
        <f t="shared" si="48"/>
        <v>1.4285714285714286</v>
      </c>
      <c r="AA167" s="11">
        <f t="shared" si="53"/>
        <v>8.4430935494765269E-2</v>
      </c>
      <c r="AB167" s="11">
        <f t="shared" si="54"/>
        <v>0.17313019390581716</v>
      </c>
      <c r="AC167" s="22">
        <f t="shared" si="51"/>
        <v>0.16176967240797027</v>
      </c>
      <c r="AD167" s="22">
        <f t="shared" si="52"/>
        <v>0.3317174515235457</v>
      </c>
      <c r="AE167" s="22">
        <v>47.9</v>
      </c>
      <c r="AF167" s="22">
        <f t="shared" si="49"/>
        <v>0.16176967240797027</v>
      </c>
      <c r="AG167" s="11">
        <f t="shared" si="55"/>
        <v>0.3317174515235457</v>
      </c>
      <c r="AH167" s="11">
        <f t="shared" si="56"/>
        <v>0.10874006810442678</v>
      </c>
      <c r="AI167" s="22">
        <v>3.5</v>
      </c>
    </row>
    <row r="168" spans="1:45" s="12" customFormat="1" ht="12.75">
      <c r="A168" s="10">
        <v>2002</v>
      </c>
      <c r="B168" s="10" t="s">
        <v>67</v>
      </c>
      <c r="C168" s="11">
        <v>54</v>
      </c>
      <c r="D168" s="11" t="s">
        <v>8</v>
      </c>
      <c r="E168" s="22">
        <v>43</v>
      </c>
      <c r="F168" s="22">
        <v>0</v>
      </c>
      <c r="G168" s="22">
        <f t="shared" si="57"/>
        <v>0</v>
      </c>
      <c r="H168" s="22"/>
      <c r="I168" s="22">
        <v>20</v>
      </c>
      <c r="J168" s="22">
        <v>23</v>
      </c>
      <c r="K168" s="22">
        <v>19</v>
      </c>
      <c r="L168" s="22">
        <v>4.9000000000000004</v>
      </c>
      <c r="M168" s="22">
        <v>5</v>
      </c>
      <c r="N168" s="22">
        <v>7.2</v>
      </c>
      <c r="O168" s="22">
        <f t="shared" si="44"/>
        <v>1.44</v>
      </c>
      <c r="P168" s="22">
        <f>(E168*O168)+L168</f>
        <v>66.819999999999993</v>
      </c>
      <c r="Q168" s="22">
        <v>132.9</v>
      </c>
      <c r="R168" s="22">
        <v>152.1</v>
      </c>
      <c r="S168" s="22"/>
      <c r="T168" s="22"/>
      <c r="U168" s="22"/>
      <c r="V168" s="22">
        <v>0</v>
      </c>
      <c r="W168" s="22">
        <f t="shared" si="58"/>
        <v>1.2105263157894737</v>
      </c>
      <c r="X168" s="22">
        <f t="shared" si="46"/>
        <v>0.87376725838264302</v>
      </c>
      <c r="Y168" s="22">
        <f t="shared" si="47"/>
        <v>2.15</v>
      </c>
      <c r="Z168" s="22">
        <f t="shared" si="48"/>
        <v>2.263157894736842</v>
      </c>
      <c r="AA168" s="11">
        <f t="shared" si="53"/>
        <v>0.32355154251316776</v>
      </c>
      <c r="AB168" s="11">
        <f t="shared" si="54"/>
        <v>0.28270874424720582</v>
      </c>
      <c r="AC168" s="22">
        <f>((E168*O168)+L168)/Q168</f>
        <v>0.50278404815650857</v>
      </c>
      <c r="AD168" s="22">
        <f t="shared" ref="AD168:AD176" si="60">((E168*O168)+L168)/R168</f>
        <v>0.43931623931623931</v>
      </c>
      <c r="AE168" s="22">
        <v>66.819999999999993</v>
      </c>
      <c r="AF168" s="22">
        <f t="shared" si="49"/>
        <v>0.50278404815650857</v>
      </c>
      <c r="AG168" s="11">
        <f t="shared" si="55"/>
        <v>0.43931623931623931</v>
      </c>
      <c r="AH168" s="11">
        <f t="shared" si="56"/>
        <v>0.23445614035087717</v>
      </c>
      <c r="AI168" s="22">
        <v>4.2</v>
      </c>
    </row>
    <row r="169" spans="1:45" s="12" customFormat="1" ht="12.75">
      <c r="A169" s="10">
        <v>2002</v>
      </c>
      <c r="B169" s="10" t="s">
        <v>67</v>
      </c>
      <c r="C169" s="11">
        <v>56</v>
      </c>
      <c r="D169" s="11" t="s">
        <v>8</v>
      </c>
      <c r="E169" s="22">
        <v>39</v>
      </c>
      <c r="F169" s="22">
        <v>6</v>
      </c>
      <c r="G169" s="22">
        <f t="shared" si="57"/>
        <v>15.384615384615385</v>
      </c>
      <c r="H169" s="22"/>
      <c r="I169" s="22">
        <v>15</v>
      </c>
      <c r="J169" s="22">
        <v>22</v>
      </c>
      <c r="K169" s="22">
        <v>12</v>
      </c>
      <c r="L169" s="22">
        <v>8.8000000000000007</v>
      </c>
      <c r="M169" s="22">
        <v>5</v>
      </c>
      <c r="N169" s="22">
        <v>7.3</v>
      </c>
      <c r="O169" s="22">
        <f>N169/M169</f>
        <v>1.46</v>
      </c>
      <c r="P169" s="22">
        <f>(E169*O169)+L169</f>
        <v>65.739999999999995</v>
      </c>
      <c r="Q169" s="22">
        <v>439.4</v>
      </c>
      <c r="R169" s="22">
        <v>137</v>
      </c>
      <c r="S169" s="22"/>
      <c r="T169" s="22"/>
      <c r="U169" s="22"/>
      <c r="V169" s="22">
        <v>21</v>
      </c>
      <c r="W169" s="22">
        <f t="shared" si="58"/>
        <v>1.8333333333333333</v>
      </c>
      <c r="X169" s="22">
        <f>Q169/R169</f>
        <v>3.2072992700729923</v>
      </c>
      <c r="Y169" s="22">
        <f>E169/I169</f>
        <v>2.6</v>
      </c>
      <c r="Z169" s="22">
        <f>E169/K169</f>
        <v>3.25</v>
      </c>
      <c r="AA169" s="11">
        <f t="shared" si="53"/>
        <v>8.8757396449704151E-2</v>
      </c>
      <c r="AB169" s="11">
        <f t="shared" si="54"/>
        <v>0.28467153284671531</v>
      </c>
      <c r="AC169" s="22">
        <f>((E169*O169)+L169)/Q169</f>
        <v>0.14961310878470641</v>
      </c>
      <c r="AD169" s="22">
        <f t="shared" si="60"/>
        <v>0.4798540145985401</v>
      </c>
      <c r="AE169" s="22">
        <v>77.98</v>
      </c>
      <c r="AF169" s="22">
        <f t="shared" ref="AF169:AF177" si="61">AE169/Q169</f>
        <v>0.17746927628584436</v>
      </c>
      <c r="AG169" s="11">
        <f t="shared" si="55"/>
        <v>0.5691970802919708</v>
      </c>
      <c r="AH169" s="11">
        <f t="shared" si="56"/>
        <v>0.13528799444829981</v>
      </c>
      <c r="AI169" s="22">
        <v>2.6</v>
      </c>
    </row>
    <row r="170" spans="1:45" s="12" customFormat="1" ht="12.75">
      <c r="A170" s="10">
        <v>2002</v>
      </c>
      <c r="B170" s="10" t="s">
        <v>67</v>
      </c>
      <c r="C170" s="11">
        <v>58</v>
      </c>
      <c r="D170" s="11" t="s">
        <v>8</v>
      </c>
      <c r="E170" s="22">
        <v>33</v>
      </c>
      <c r="F170" s="22">
        <v>0</v>
      </c>
      <c r="G170" s="22">
        <f t="shared" si="57"/>
        <v>0</v>
      </c>
      <c r="H170" s="22"/>
      <c r="I170" s="22">
        <v>9</v>
      </c>
      <c r="J170" s="22">
        <v>11</v>
      </c>
      <c r="K170" s="22">
        <v>10</v>
      </c>
      <c r="L170" s="22">
        <v>17.7</v>
      </c>
      <c r="M170" s="22">
        <v>5</v>
      </c>
      <c r="N170" s="22">
        <v>9.8000000000000007</v>
      </c>
      <c r="O170" s="22">
        <f>N170/M170</f>
        <v>1.9600000000000002</v>
      </c>
      <c r="P170" s="22">
        <f>(E170*O170)+L170</f>
        <v>82.38000000000001</v>
      </c>
      <c r="Q170" s="22">
        <v>307.89999999999998</v>
      </c>
      <c r="R170" s="22">
        <v>122.9</v>
      </c>
      <c r="S170" s="22"/>
      <c r="T170" s="22"/>
      <c r="U170" s="22"/>
      <c r="V170" s="22">
        <v>0</v>
      </c>
      <c r="W170" s="22">
        <f t="shared" si="58"/>
        <v>1.1000000000000001</v>
      </c>
      <c r="X170" s="22">
        <f>Q170/R170</f>
        <v>2.5052888527257928</v>
      </c>
      <c r="Y170" s="22">
        <f>E170/I170</f>
        <v>3.6666666666666665</v>
      </c>
      <c r="Z170" s="22">
        <f>E170/K170</f>
        <v>3.3</v>
      </c>
      <c r="AA170" s="11">
        <f t="shared" si="53"/>
        <v>0.10717765508281911</v>
      </c>
      <c r="AB170" s="11">
        <f t="shared" si="54"/>
        <v>0.26851098454027661</v>
      </c>
      <c r="AC170" s="22">
        <f>((E170*O170)+L170)/Q170</f>
        <v>0.2675544007794739</v>
      </c>
      <c r="AD170" s="22">
        <f t="shared" si="60"/>
        <v>0.67030105777054516</v>
      </c>
      <c r="AE170" s="22">
        <v>82.38</v>
      </c>
      <c r="AF170" s="22">
        <f t="shared" si="61"/>
        <v>0.26755440077947384</v>
      </c>
      <c r="AG170" s="11">
        <f t="shared" si="55"/>
        <v>0.67030105777054505</v>
      </c>
      <c r="AH170" s="11">
        <f t="shared" si="56"/>
        <v>0.19122562674094709</v>
      </c>
      <c r="AI170" s="22">
        <v>5</v>
      </c>
    </row>
    <row r="171" spans="1:45" s="12" customFormat="1" ht="12.75">
      <c r="A171" s="10">
        <v>2002</v>
      </c>
      <c r="B171" s="10" t="s">
        <v>67</v>
      </c>
      <c r="C171" s="11">
        <v>60</v>
      </c>
      <c r="D171" s="11" t="s">
        <v>8</v>
      </c>
      <c r="E171" s="22">
        <v>77</v>
      </c>
      <c r="F171" s="22">
        <v>61</v>
      </c>
      <c r="G171" s="22">
        <f t="shared" si="57"/>
        <v>79.220779220779221</v>
      </c>
      <c r="H171" s="22"/>
      <c r="I171" s="22">
        <v>21</v>
      </c>
      <c r="J171" s="22">
        <v>24</v>
      </c>
      <c r="K171" s="22">
        <v>20.5</v>
      </c>
      <c r="L171" s="22">
        <v>16.100000000000001</v>
      </c>
      <c r="M171" s="22">
        <v>5</v>
      </c>
      <c r="N171" s="22">
        <v>6.9</v>
      </c>
      <c r="O171" s="22">
        <f>N171/M171</f>
        <v>1.3800000000000001</v>
      </c>
      <c r="P171" s="22">
        <f>(E171*O171)+L171</f>
        <v>122.36000000000001</v>
      </c>
      <c r="Q171" s="22">
        <v>322.89999999999998</v>
      </c>
      <c r="R171" s="22">
        <v>266.7</v>
      </c>
      <c r="S171" s="22"/>
      <c r="T171" s="22"/>
      <c r="U171" s="22"/>
      <c r="V171" s="22">
        <v>271.60000000000002</v>
      </c>
      <c r="W171" s="22">
        <f t="shared" si="58"/>
        <v>1.1707317073170731</v>
      </c>
      <c r="X171" s="22">
        <f>Q171/R171</f>
        <v>1.2107236595425572</v>
      </c>
      <c r="Y171" s="22">
        <f>E171/I171</f>
        <v>3.6666666666666665</v>
      </c>
      <c r="Z171" s="22">
        <f>E171/K171</f>
        <v>3.7560975609756095</v>
      </c>
      <c r="AA171" s="11">
        <f t="shared" si="53"/>
        <v>0.23846392071848871</v>
      </c>
      <c r="AB171" s="11">
        <f t="shared" si="54"/>
        <v>0.28871391076115488</v>
      </c>
      <c r="AC171" s="22">
        <f>((E171*O171)+L171)/Q171</f>
        <v>0.37894084855992577</v>
      </c>
      <c r="AD171" s="22">
        <f t="shared" si="60"/>
        <v>0.45879265091863525</v>
      </c>
      <c r="AE171" s="22">
        <v>309.77999999999997</v>
      </c>
      <c r="AF171" s="22">
        <f t="shared" si="61"/>
        <v>0.95936822545679779</v>
      </c>
      <c r="AG171" s="11">
        <f t="shared" si="55"/>
        <v>1.1615298087739032</v>
      </c>
      <c r="AH171" s="11">
        <f t="shared" si="56"/>
        <v>0.52540705563093626</v>
      </c>
      <c r="AI171" s="22">
        <v>3</v>
      </c>
    </row>
    <row r="172" spans="1:45" s="12" customFormat="1" ht="12.75">
      <c r="A172" s="10">
        <v>2002</v>
      </c>
      <c r="B172" s="10" t="s">
        <v>67</v>
      </c>
      <c r="C172" s="11">
        <v>62</v>
      </c>
      <c r="D172" s="11" t="s">
        <v>8</v>
      </c>
      <c r="E172" s="22">
        <v>32</v>
      </c>
      <c r="F172" s="22">
        <v>9</v>
      </c>
      <c r="G172" s="22">
        <f t="shared" si="57"/>
        <v>28.125</v>
      </c>
      <c r="H172" s="22"/>
      <c r="I172" s="22">
        <v>13</v>
      </c>
      <c r="J172" s="22">
        <v>18</v>
      </c>
      <c r="K172" s="22">
        <v>8.5</v>
      </c>
      <c r="L172" s="22">
        <v>4.8</v>
      </c>
      <c r="M172" s="22">
        <v>5</v>
      </c>
      <c r="N172" s="22">
        <v>8.1</v>
      </c>
      <c r="O172" s="22">
        <f>N172/M172</f>
        <v>1.6199999999999999</v>
      </c>
      <c r="P172" s="22">
        <f>(E172*O172)+L172</f>
        <v>56.639999999999993</v>
      </c>
      <c r="Q172" s="22">
        <v>241.8</v>
      </c>
      <c r="R172" s="22">
        <v>63.2</v>
      </c>
      <c r="S172" s="22">
        <v>5</v>
      </c>
      <c r="T172" s="22">
        <v>30</v>
      </c>
      <c r="U172" s="22">
        <f>T172/S172</f>
        <v>6</v>
      </c>
      <c r="V172" s="22">
        <v>29.8</v>
      </c>
      <c r="W172" s="22">
        <f t="shared" si="58"/>
        <v>2.1176470588235294</v>
      </c>
      <c r="X172" s="22">
        <f>Q172/R172</f>
        <v>3.8259493670886076</v>
      </c>
      <c r="Y172" s="22">
        <f>E172/I172</f>
        <v>2.4615384615384617</v>
      </c>
      <c r="Z172" s="22">
        <f>E172/K172</f>
        <v>3.7647058823529411</v>
      </c>
      <c r="AA172" s="11">
        <f t="shared" si="53"/>
        <v>0.13234077750206782</v>
      </c>
      <c r="AB172" s="11">
        <f t="shared" si="54"/>
        <v>0.50632911392405056</v>
      </c>
      <c r="AC172" s="22">
        <f>((E172*O172)+L172)/Q172</f>
        <v>0.23424317617866</v>
      </c>
      <c r="AD172" s="22">
        <f t="shared" si="60"/>
        <v>0.89620253164556951</v>
      </c>
      <c r="AE172" s="22">
        <v>71.86</v>
      </c>
      <c r="AF172" s="22">
        <f t="shared" si="61"/>
        <v>0.29718775847808104</v>
      </c>
      <c r="AG172" s="11">
        <f t="shared" si="55"/>
        <v>1.137025316455696</v>
      </c>
      <c r="AH172" s="11">
        <f t="shared" si="56"/>
        <v>0.23560655737704919</v>
      </c>
      <c r="AI172" s="22">
        <v>3.2</v>
      </c>
    </row>
    <row r="173" spans="1:45" s="19" customFormat="1" ht="12.75">
      <c r="A173" s="17">
        <v>2002</v>
      </c>
      <c r="B173" s="17" t="s">
        <v>68</v>
      </c>
      <c r="C173" s="21">
        <v>1</v>
      </c>
      <c r="D173" s="21" t="s">
        <v>7</v>
      </c>
      <c r="E173" s="21">
        <v>110</v>
      </c>
      <c r="F173" s="21"/>
      <c r="G173" s="21"/>
      <c r="H173" s="21">
        <v>0</v>
      </c>
      <c r="I173" s="21">
        <v>15</v>
      </c>
      <c r="J173" s="21"/>
      <c r="K173" s="21">
        <v>13.5</v>
      </c>
      <c r="L173" s="21">
        <v>49.7</v>
      </c>
      <c r="M173" s="21">
        <v>5</v>
      </c>
      <c r="N173" s="21">
        <v>18.3</v>
      </c>
      <c r="O173" s="21">
        <f>N173/M173</f>
        <v>3.66</v>
      </c>
      <c r="P173" s="21">
        <f t="shared" ref="P173:P236" si="62">(E173*O173)+L173</f>
        <v>452.3</v>
      </c>
      <c r="Q173" s="21">
        <v>569.6</v>
      </c>
      <c r="R173" s="21">
        <v>164.1</v>
      </c>
      <c r="S173" s="21"/>
      <c r="T173" s="21"/>
      <c r="V173" s="21"/>
      <c r="W173" s="21">
        <f>I173/K173</f>
        <v>1.1111111111111112</v>
      </c>
      <c r="X173" s="21">
        <f>Q173/R173</f>
        <v>3.4710542352224256</v>
      </c>
      <c r="Y173" s="21">
        <f>E173/I173</f>
        <v>7.333333333333333</v>
      </c>
      <c r="Z173" s="21">
        <f>E173/K173</f>
        <v>8.1481481481481488</v>
      </c>
      <c r="AA173" s="18">
        <f t="shared" si="53"/>
        <v>0.19311797752808987</v>
      </c>
      <c r="AB173" s="18">
        <f t="shared" si="54"/>
        <v>0.67032297379646555</v>
      </c>
      <c r="AC173" s="21">
        <f t="shared" ref="AC173:AC236" si="63">((E173*O173)+L173)/Q173</f>
        <v>0.79406601123595499</v>
      </c>
      <c r="AD173" s="21">
        <f t="shared" si="60"/>
        <v>2.7562461913467398</v>
      </c>
      <c r="AE173" s="21">
        <f>P173</f>
        <v>452.3</v>
      </c>
      <c r="AF173" s="21">
        <f t="shared" si="61"/>
        <v>0.79406601123595499</v>
      </c>
      <c r="AG173" s="18">
        <f t="shared" si="55"/>
        <v>2.7562461913467398</v>
      </c>
      <c r="AH173" s="18">
        <f t="shared" si="56"/>
        <v>0.61646449502521461</v>
      </c>
      <c r="AI173" s="21">
        <v>5.2</v>
      </c>
    </row>
    <row r="174" spans="1:45" s="19" customFormat="1" ht="12.75">
      <c r="A174" s="17">
        <v>2002</v>
      </c>
      <c r="B174" s="17" t="s">
        <v>68</v>
      </c>
      <c r="C174" s="21">
        <v>3</v>
      </c>
      <c r="D174" s="21" t="s">
        <v>7</v>
      </c>
      <c r="E174" s="21">
        <v>12</v>
      </c>
      <c r="F174" s="19">
        <v>13</v>
      </c>
      <c r="G174" s="21"/>
      <c r="H174" s="21">
        <v>1</v>
      </c>
      <c r="I174" s="21">
        <v>9</v>
      </c>
      <c r="J174" s="21"/>
      <c r="K174" s="21">
        <v>7</v>
      </c>
      <c r="L174" s="21">
        <v>4.9000000000000004</v>
      </c>
      <c r="M174" s="21">
        <v>5</v>
      </c>
      <c r="N174" s="21">
        <v>25.1</v>
      </c>
      <c r="O174" s="21">
        <f t="shared" ref="O174:O237" si="64">N174/M174</f>
        <v>5.0200000000000005</v>
      </c>
      <c r="P174" s="21">
        <f t="shared" si="62"/>
        <v>65.140000000000015</v>
      </c>
      <c r="Q174" s="21">
        <v>179.1</v>
      </c>
      <c r="R174" s="21">
        <v>71.400000000000006</v>
      </c>
      <c r="S174" s="21"/>
      <c r="T174" s="21"/>
      <c r="U174" s="19">
        <v>11.523076923076925</v>
      </c>
      <c r="V174" s="19">
        <v>149.80000000000001</v>
      </c>
      <c r="W174" s="21">
        <f t="shared" ref="W174:W237" si="65">I174/K174</f>
        <v>1.2857142857142858</v>
      </c>
      <c r="X174" s="21">
        <f t="shared" ref="X174:X237" si="66">Q174/R174</f>
        <v>2.5084033613445373</v>
      </c>
      <c r="Y174" s="21">
        <f t="shared" ref="Y174:Y237" si="67">E174/I174</f>
        <v>1.3333333333333333</v>
      </c>
      <c r="Z174" s="21">
        <f t="shared" ref="Z174:Z237" si="68">E174/K174</f>
        <v>1.7142857142857142</v>
      </c>
      <c r="AA174" s="18">
        <f t="shared" si="53"/>
        <v>6.7001675041876055E-2</v>
      </c>
      <c r="AB174" s="18">
        <f t="shared" si="54"/>
        <v>0.16806722689075629</v>
      </c>
      <c r="AC174" s="21">
        <f t="shared" si="63"/>
        <v>0.36370742601898393</v>
      </c>
      <c r="AD174" s="21">
        <f t="shared" si="60"/>
        <v>0.91232492997198888</v>
      </c>
      <c r="AE174" s="21">
        <f>P174</f>
        <v>65.140000000000015</v>
      </c>
      <c r="AF174" s="21">
        <f t="shared" si="61"/>
        <v>0.36370742601898393</v>
      </c>
      <c r="AG174" s="18">
        <f t="shared" si="55"/>
        <v>0.91232492997198888</v>
      </c>
      <c r="AH174" s="18">
        <f t="shared" si="56"/>
        <v>0.26003992015968069</v>
      </c>
      <c r="AI174" s="21">
        <v>6</v>
      </c>
      <c r="AN174" s="19">
        <v>46</v>
      </c>
      <c r="AO174" s="19">
        <v>19</v>
      </c>
      <c r="AP174" s="19">
        <v>65</v>
      </c>
      <c r="AQ174" s="19">
        <v>70.769230769230774</v>
      </c>
      <c r="AR174" s="19">
        <v>52.7</v>
      </c>
      <c r="AS174" s="19">
        <v>1.1456521739130436</v>
      </c>
    </row>
    <row r="175" spans="1:45" s="19" customFormat="1" ht="12.75">
      <c r="A175" s="17">
        <v>2002</v>
      </c>
      <c r="B175" s="17" t="s">
        <v>68</v>
      </c>
      <c r="C175" s="21">
        <v>7</v>
      </c>
      <c r="D175" s="21" t="s">
        <v>7</v>
      </c>
      <c r="E175" s="21">
        <v>27</v>
      </c>
      <c r="G175" s="21"/>
      <c r="H175" s="21">
        <v>0</v>
      </c>
      <c r="I175" s="21">
        <v>13</v>
      </c>
      <c r="J175" s="21"/>
      <c r="K175" s="21">
        <v>17.5</v>
      </c>
      <c r="L175" s="21">
        <v>10.6</v>
      </c>
      <c r="M175" s="21">
        <v>5</v>
      </c>
      <c r="N175" s="21">
        <v>28</v>
      </c>
      <c r="O175" s="21">
        <f t="shared" si="64"/>
        <v>5.6</v>
      </c>
      <c r="P175" s="21">
        <f t="shared" si="62"/>
        <v>161.79999999999998</v>
      </c>
      <c r="Q175" s="21">
        <v>1101.9000000000001</v>
      </c>
      <c r="R175" s="21">
        <v>361</v>
      </c>
      <c r="S175" s="21"/>
      <c r="T175" s="21"/>
      <c r="W175" s="21">
        <f t="shared" si="65"/>
        <v>0.74285714285714288</v>
      </c>
      <c r="X175" s="21">
        <f t="shared" si="66"/>
        <v>3.0523545706371196</v>
      </c>
      <c r="Y175" s="21">
        <f t="shared" si="67"/>
        <v>2.0769230769230771</v>
      </c>
      <c r="Z175" s="21">
        <f t="shared" si="68"/>
        <v>1.5428571428571429</v>
      </c>
      <c r="AA175" s="18">
        <f t="shared" si="53"/>
        <v>2.4503130955622104E-2</v>
      </c>
      <c r="AB175" s="18">
        <f t="shared" si="54"/>
        <v>7.4792243767313013E-2</v>
      </c>
      <c r="AC175" s="21">
        <f t="shared" si="63"/>
        <v>0.14683728105998728</v>
      </c>
      <c r="AD175" s="21">
        <f t="shared" si="60"/>
        <v>0.44819944598337946</v>
      </c>
      <c r="AE175" s="21">
        <f>P175</f>
        <v>161.79999999999998</v>
      </c>
      <c r="AF175" s="21">
        <f t="shared" si="61"/>
        <v>0.14683728105998728</v>
      </c>
      <c r="AG175" s="18">
        <f t="shared" si="55"/>
        <v>0.44819944598337946</v>
      </c>
      <c r="AH175" s="18">
        <f t="shared" si="56"/>
        <v>0.11060222845033835</v>
      </c>
      <c r="AI175" s="21">
        <v>1.8</v>
      </c>
    </row>
    <row r="176" spans="1:45" s="19" customFormat="1" ht="12.75">
      <c r="A176" s="17">
        <v>2002</v>
      </c>
      <c r="B176" s="17" t="s">
        <v>68</v>
      </c>
      <c r="C176" s="21">
        <v>9</v>
      </c>
      <c r="D176" s="21" t="s">
        <v>7</v>
      </c>
      <c r="E176" s="21">
        <v>56</v>
      </c>
      <c r="F176" s="19">
        <v>16</v>
      </c>
      <c r="G176" s="21"/>
      <c r="H176" s="21">
        <v>1</v>
      </c>
      <c r="I176" s="21">
        <v>12</v>
      </c>
      <c r="J176" s="21"/>
      <c r="K176" s="21">
        <v>17</v>
      </c>
      <c r="L176" s="21">
        <v>29.7</v>
      </c>
      <c r="M176" s="21">
        <v>5</v>
      </c>
      <c r="N176" s="21">
        <v>30.2</v>
      </c>
      <c r="O176" s="21">
        <f t="shared" si="64"/>
        <v>6.04</v>
      </c>
      <c r="P176" s="21">
        <f t="shared" si="62"/>
        <v>367.94</v>
      </c>
      <c r="Q176" s="21">
        <v>776.1</v>
      </c>
      <c r="R176" s="21">
        <v>280.10000000000002</v>
      </c>
      <c r="S176" s="21"/>
      <c r="T176" s="21"/>
      <c r="U176" s="19">
        <v>14.45</v>
      </c>
      <c r="V176" s="19">
        <v>231.2</v>
      </c>
      <c r="W176" s="21">
        <f t="shared" si="65"/>
        <v>0.70588235294117652</v>
      </c>
      <c r="X176" s="21">
        <f t="shared" si="66"/>
        <v>2.7707961442342017</v>
      </c>
      <c r="Y176" s="21">
        <f t="shared" si="67"/>
        <v>4.666666666666667</v>
      </c>
      <c r="Z176" s="21">
        <f t="shared" si="68"/>
        <v>3.2941176470588234</v>
      </c>
      <c r="AA176" s="18">
        <f t="shared" si="53"/>
        <v>7.2155650045097275E-2</v>
      </c>
      <c r="AB176" s="18">
        <f t="shared" si="54"/>
        <v>0.19992859692966797</v>
      </c>
      <c r="AC176" s="21">
        <f t="shared" si="63"/>
        <v>0.4740883906713052</v>
      </c>
      <c r="AD176" s="21">
        <f t="shared" si="60"/>
        <v>1.3136022848982505</v>
      </c>
      <c r="AE176" s="21">
        <f>P176</f>
        <v>367.94</v>
      </c>
      <c r="AF176" s="21">
        <f t="shared" si="61"/>
        <v>0.4740883906713052</v>
      </c>
      <c r="AG176" s="18">
        <f t="shared" si="55"/>
        <v>1.3136022848982505</v>
      </c>
      <c r="AH176" s="18">
        <f t="shared" si="56"/>
        <v>0.34836205264154513</v>
      </c>
      <c r="AI176" s="21">
        <v>1.9</v>
      </c>
      <c r="AN176" s="19">
        <v>70</v>
      </c>
      <c r="AO176" s="19">
        <v>10</v>
      </c>
      <c r="AP176" s="19">
        <v>80</v>
      </c>
      <c r="AQ176" s="19">
        <v>87.5</v>
      </c>
      <c r="AR176" s="19">
        <v>88.2</v>
      </c>
      <c r="AS176" s="19">
        <v>1.26</v>
      </c>
    </row>
    <row r="177" spans="1:45" s="19" customFormat="1" ht="12.75">
      <c r="A177" s="17">
        <v>2002</v>
      </c>
      <c r="B177" s="17" t="s">
        <v>68</v>
      </c>
      <c r="C177" s="21">
        <v>11</v>
      </c>
      <c r="D177" s="21" t="s">
        <v>7</v>
      </c>
      <c r="E177" s="21">
        <v>66</v>
      </c>
      <c r="G177" s="21"/>
      <c r="H177" s="21">
        <v>0</v>
      </c>
      <c r="I177" s="21">
        <v>10</v>
      </c>
      <c r="J177" s="21"/>
      <c r="K177" s="21">
        <v>13</v>
      </c>
      <c r="L177" s="21">
        <v>26.2</v>
      </c>
      <c r="M177" s="21">
        <v>5</v>
      </c>
      <c r="N177" s="21">
        <v>29</v>
      </c>
      <c r="O177" s="21">
        <f t="shared" si="64"/>
        <v>5.8</v>
      </c>
      <c r="P177" s="21">
        <f t="shared" si="62"/>
        <v>409</v>
      </c>
      <c r="Q177" s="21">
        <v>381.7</v>
      </c>
      <c r="R177" s="21">
        <v>213</v>
      </c>
      <c r="S177" s="21"/>
      <c r="T177" s="21"/>
      <c r="W177" s="21">
        <f t="shared" si="65"/>
        <v>0.76923076923076927</v>
      </c>
      <c r="X177" s="21">
        <f t="shared" si="66"/>
        <v>1.7920187793427229</v>
      </c>
      <c r="Y177" s="21">
        <f t="shared" si="67"/>
        <v>6.6</v>
      </c>
      <c r="Z177" s="21">
        <f t="shared" si="68"/>
        <v>5.0769230769230766</v>
      </c>
      <c r="AA177" s="18">
        <f t="shared" si="53"/>
        <v>0.1729106628242075</v>
      </c>
      <c r="AB177" s="18">
        <f t="shared" si="54"/>
        <v>0.30985915492957744</v>
      </c>
      <c r="AC177" s="21">
        <f t="shared" ref="AC177:AC192" si="69">((E177*O177)+L176)/Q177</f>
        <v>1.0806916426512969</v>
      </c>
      <c r="AD177" s="21">
        <f t="shared" ref="AD177:AD192" si="70">((E177*O177)+L176)/R177</f>
        <v>1.9366197183098592</v>
      </c>
      <c r="AE177" s="21">
        <f>P177</f>
        <v>409</v>
      </c>
      <c r="AF177" s="21">
        <f t="shared" si="61"/>
        <v>1.0715221378045585</v>
      </c>
      <c r="AG177" s="18">
        <f t="shared" si="55"/>
        <v>1.92018779342723</v>
      </c>
      <c r="AH177" s="18">
        <f t="shared" si="56"/>
        <v>0.68774171851353616</v>
      </c>
      <c r="AI177" s="21">
        <v>2.5</v>
      </c>
    </row>
    <row r="178" spans="1:45" s="19" customFormat="1" ht="12.75">
      <c r="A178" s="17">
        <v>2002</v>
      </c>
      <c r="B178" s="17" t="s">
        <v>68</v>
      </c>
      <c r="C178" s="21">
        <v>13</v>
      </c>
      <c r="D178" s="21" t="s">
        <v>7</v>
      </c>
      <c r="E178" s="21">
        <v>114</v>
      </c>
      <c r="G178" s="21"/>
      <c r="H178" s="21">
        <v>0</v>
      </c>
      <c r="I178" s="21">
        <v>18</v>
      </c>
      <c r="J178" s="21"/>
      <c r="K178" s="21">
        <v>14.5</v>
      </c>
      <c r="L178" s="21">
        <v>31</v>
      </c>
      <c r="M178" s="21">
        <v>5</v>
      </c>
      <c r="N178" s="21">
        <v>18.8</v>
      </c>
      <c r="O178" s="21">
        <f t="shared" si="64"/>
        <v>3.7600000000000002</v>
      </c>
      <c r="P178" s="21">
        <f t="shared" ref="P178:P192" si="71">(E178*O178)+L177</f>
        <v>454.84000000000003</v>
      </c>
      <c r="Q178" s="21">
        <v>516.6</v>
      </c>
      <c r="R178" s="21">
        <v>221.1</v>
      </c>
      <c r="S178" s="21"/>
      <c r="T178" s="21"/>
      <c r="W178" s="21">
        <f t="shared" si="65"/>
        <v>1.2413793103448276</v>
      </c>
      <c r="X178" s="21">
        <f t="shared" si="66"/>
        <v>2.3364993215739487</v>
      </c>
      <c r="Y178" s="21">
        <f t="shared" si="67"/>
        <v>6.333333333333333</v>
      </c>
      <c r="Z178" s="21">
        <f t="shared" si="68"/>
        <v>7.8620689655172411</v>
      </c>
      <c r="AA178" s="18">
        <f t="shared" si="53"/>
        <v>0.22067363530778164</v>
      </c>
      <c r="AB178" s="18">
        <f t="shared" si="54"/>
        <v>0.51560379918588872</v>
      </c>
      <c r="AC178" s="21">
        <f t="shared" si="69"/>
        <v>0.8804490902051878</v>
      </c>
      <c r="AD178" s="21">
        <f t="shared" si="70"/>
        <v>2.0571687019448217</v>
      </c>
      <c r="AE178" s="21">
        <f t="shared" ref="AE178:AE241" si="72">P178</f>
        <v>454.84000000000003</v>
      </c>
      <c r="AF178" s="21">
        <f t="shared" ref="AF178:AF241" si="73">AE178/Q178</f>
        <v>0.8804490902051878</v>
      </c>
      <c r="AG178" s="18">
        <f t="shared" si="55"/>
        <v>2.0571687019448217</v>
      </c>
      <c r="AH178" s="18">
        <f t="shared" si="56"/>
        <v>0.61656499932221775</v>
      </c>
      <c r="AI178" s="21">
        <v>7.6</v>
      </c>
    </row>
    <row r="179" spans="1:45" s="19" customFormat="1" ht="12.75">
      <c r="A179" s="17">
        <v>2002</v>
      </c>
      <c r="B179" s="17" t="s">
        <v>68</v>
      </c>
      <c r="C179" s="21">
        <v>15</v>
      </c>
      <c r="D179" s="21" t="s">
        <v>7</v>
      </c>
      <c r="E179" s="21">
        <v>69</v>
      </c>
      <c r="G179" s="21"/>
      <c r="H179" s="21">
        <v>0</v>
      </c>
      <c r="I179" s="21">
        <v>11</v>
      </c>
      <c r="J179" s="21"/>
      <c r="K179" s="21">
        <v>11.5</v>
      </c>
      <c r="L179" s="21">
        <v>20.5</v>
      </c>
      <c r="M179" s="21">
        <v>5</v>
      </c>
      <c r="N179" s="21">
        <v>18.399999999999999</v>
      </c>
      <c r="O179" s="21">
        <f t="shared" si="64"/>
        <v>3.6799999999999997</v>
      </c>
      <c r="P179" s="21">
        <f t="shared" si="71"/>
        <v>284.91999999999996</v>
      </c>
      <c r="Q179" s="21">
        <v>361</v>
      </c>
      <c r="R179" s="21">
        <v>151.19999999999999</v>
      </c>
      <c r="S179" s="21"/>
      <c r="T179" s="21"/>
      <c r="W179" s="21">
        <f t="shared" si="65"/>
        <v>0.95652173913043481</v>
      </c>
      <c r="X179" s="21">
        <f t="shared" si="66"/>
        <v>2.3875661375661377</v>
      </c>
      <c r="Y179" s="21">
        <f t="shared" si="67"/>
        <v>6.2727272727272725</v>
      </c>
      <c r="Z179" s="21">
        <f t="shared" si="68"/>
        <v>6</v>
      </c>
      <c r="AA179" s="18">
        <f t="shared" si="53"/>
        <v>0.19113573407202217</v>
      </c>
      <c r="AB179" s="18">
        <f t="shared" si="54"/>
        <v>0.45634920634920639</v>
      </c>
      <c r="AC179" s="21">
        <f t="shared" si="69"/>
        <v>0.78925207756232674</v>
      </c>
      <c r="AD179" s="21">
        <f t="shared" si="70"/>
        <v>1.8843915343915343</v>
      </c>
      <c r="AE179" s="21">
        <f t="shared" si="72"/>
        <v>284.91999999999996</v>
      </c>
      <c r="AF179" s="21">
        <f t="shared" si="73"/>
        <v>0.78925207756232674</v>
      </c>
      <c r="AG179" s="18">
        <f t="shared" si="55"/>
        <v>1.8843915343915343</v>
      </c>
      <c r="AH179" s="18">
        <f t="shared" si="56"/>
        <v>0.55626708317063633</v>
      </c>
      <c r="AI179" s="21">
        <v>3.3</v>
      </c>
    </row>
    <row r="180" spans="1:45" s="19" customFormat="1" ht="12.75">
      <c r="A180" s="17">
        <v>2002</v>
      </c>
      <c r="B180" s="17" t="s">
        <v>68</v>
      </c>
      <c r="C180" s="21">
        <v>17</v>
      </c>
      <c r="D180" s="21" t="s">
        <v>7</v>
      </c>
      <c r="E180" s="21">
        <v>42</v>
      </c>
      <c r="G180" s="21"/>
      <c r="H180" s="21">
        <v>0</v>
      </c>
      <c r="I180" s="21">
        <v>16</v>
      </c>
      <c r="J180" s="21"/>
      <c r="K180" s="21">
        <v>17</v>
      </c>
      <c r="L180" s="21">
        <v>8.8000000000000007</v>
      </c>
      <c r="M180" s="21">
        <v>5</v>
      </c>
      <c r="N180" s="21">
        <v>18.8</v>
      </c>
      <c r="O180" s="21">
        <f t="shared" si="64"/>
        <v>3.7600000000000002</v>
      </c>
      <c r="P180" s="21">
        <f t="shared" si="71"/>
        <v>178.42000000000002</v>
      </c>
      <c r="Q180" s="21">
        <v>512.6</v>
      </c>
      <c r="R180" s="21">
        <v>262.89999999999998</v>
      </c>
      <c r="S180" s="21"/>
      <c r="T180" s="21"/>
      <c r="W180" s="21">
        <f t="shared" si="65"/>
        <v>0.94117647058823528</v>
      </c>
      <c r="X180" s="21">
        <f t="shared" si="66"/>
        <v>1.9497907949790798</v>
      </c>
      <c r="Y180" s="21">
        <f t="shared" si="67"/>
        <v>2.625</v>
      </c>
      <c r="Z180" s="21">
        <f t="shared" si="68"/>
        <v>2.4705882352941178</v>
      </c>
      <c r="AA180" s="18">
        <f t="shared" si="53"/>
        <v>8.1935232149824427E-2</v>
      </c>
      <c r="AB180" s="18">
        <f t="shared" si="54"/>
        <v>0.15975656143020162</v>
      </c>
      <c r="AC180" s="21">
        <f t="shared" si="69"/>
        <v>0.348068669527897</v>
      </c>
      <c r="AD180" s="21">
        <f t="shared" si="70"/>
        <v>0.6786610878661089</v>
      </c>
      <c r="AE180" s="21">
        <f t="shared" si="72"/>
        <v>178.42000000000002</v>
      </c>
      <c r="AF180" s="21">
        <f t="shared" si="73"/>
        <v>0.348068669527897</v>
      </c>
      <c r="AG180" s="18">
        <f t="shared" si="55"/>
        <v>0.6786610878661089</v>
      </c>
      <c r="AH180" s="18">
        <f t="shared" si="56"/>
        <v>0.23007092198581564</v>
      </c>
      <c r="AI180" s="21">
        <v>2.8</v>
      </c>
    </row>
    <row r="181" spans="1:45" s="19" customFormat="1" ht="12.75">
      <c r="A181" s="17">
        <v>2002</v>
      </c>
      <c r="B181" s="17" t="s">
        <v>68</v>
      </c>
      <c r="C181" s="21">
        <v>19</v>
      </c>
      <c r="D181" s="21" t="s">
        <v>7</v>
      </c>
      <c r="E181" s="21">
        <v>72</v>
      </c>
      <c r="G181" s="21"/>
      <c r="H181" s="21">
        <v>0</v>
      </c>
      <c r="I181" s="21">
        <v>22</v>
      </c>
      <c r="J181" s="21"/>
      <c r="K181" s="21">
        <v>12</v>
      </c>
      <c r="L181" s="21">
        <v>20.8</v>
      </c>
      <c r="M181" s="21">
        <v>5</v>
      </c>
      <c r="N181" s="21">
        <v>31.1</v>
      </c>
      <c r="O181" s="21">
        <f t="shared" si="64"/>
        <v>6.2200000000000006</v>
      </c>
      <c r="P181" s="21">
        <f t="shared" si="71"/>
        <v>456.64000000000004</v>
      </c>
      <c r="Q181" s="21">
        <v>617.4</v>
      </c>
      <c r="R181" s="21">
        <v>150</v>
      </c>
      <c r="S181" s="21"/>
      <c r="T181" s="21"/>
      <c r="W181" s="21">
        <f t="shared" si="65"/>
        <v>1.8333333333333333</v>
      </c>
      <c r="X181" s="21">
        <f t="shared" si="66"/>
        <v>4.1159999999999997</v>
      </c>
      <c r="Y181" s="21">
        <f t="shared" si="67"/>
        <v>3.2727272727272729</v>
      </c>
      <c r="Z181" s="21">
        <f t="shared" si="68"/>
        <v>6</v>
      </c>
      <c r="AA181" s="18">
        <f t="shared" si="53"/>
        <v>0.11661807580174928</v>
      </c>
      <c r="AB181" s="18">
        <f t="shared" si="54"/>
        <v>0.48</v>
      </c>
      <c r="AC181" s="21">
        <f t="shared" si="69"/>
        <v>0.73961775186264989</v>
      </c>
      <c r="AD181" s="21">
        <f t="shared" si="70"/>
        <v>3.0442666666666671</v>
      </c>
      <c r="AE181" s="21">
        <f t="shared" si="72"/>
        <v>456.64000000000004</v>
      </c>
      <c r="AF181" s="21">
        <f t="shared" si="73"/>
        <v>0.73961775186264989</v>
      </c>
      <c r="AG181" s="18">
        <f t="shared" si="55"/>
        <v>3.0442666666666671</v>
      </c>
      <c r="AH181" s="18">
        <f t="shared" si="56"/>
        <v>0.5950482147511077</v>
      </c>
      <c r="AI181" s="21">
        <v>10.199999999999999</v>
      </c>
    </row>
    <row r="182" spans="1:45" s="19" customFormat="1" ht="12.75">
      <c r="A182" s="17">
        <v>2002</v>
      </c>
      <c r="B182" s="17" t="s">
        <v>68</v>
      </c>
      <c r="C182" s="21">
        <v>21</v>
      </c>
      <c r="D182" s="21" t="s">
        <v>7</v>
      </c>
      <c r="E182" s="21">
        <v>50</v>
      </c>
      <c r="G182" s="21"/>
      <c r="H182" s="21">
        <v>0</v>
      </c>
      <c r="I182" s="21">
        <v>8</v>
      </c>
      <c r="J182" s="21"/>
      <c r="K182" s="21">
        <v>9</v>
      </c>
      <c r="L182" s="21">
        <v>15.3</v>
      </c>
      <c r="M182" s="21">
        <v>5</v>
      </c>
      <c r="N182" s="21">
        <v>22.6</v>
      </c>
      <c r="O182" s="21">
        <f t="shared" si="64"/>
        <v>4.5200000000000005</v>
      </c>
      <c r="P182" s="21">
        <f t="shared" si="71"/>
        <v>246.80000000000004</v>
      </c>
      <c r="Q182" s="21">
        <v>321.5</v>
      </c>
      <c r="R182" s="21">
        <v>87.8</v>
      </c>
      <c r="S182" s="21"/>
      <c r="T182" s="21"/>
      <c r="W182" s="21">
        <f t="shared" si="65"/>
        <v>0.88888888888888884</v>
      </c>
      <c r="X182" s="21">
        <f t="shared" si="66"/>
        <v>3.6617312072892938</v>
      </c>
      <c r="Y182" s="21">
        <f t="shared" si="67"/>
        <v>6.25</v>
      </c>
      <c r="Z182" s="21">
        <f t="shared" si="68"/>
        <v>5.5555555555555554</v>
      </c>
      <c r="AA182" s="18">
        <f t="shared" si="53"/>
        <v>0.15552099533437014</v>
      </c>
      <c r="AB182" s="18">
        <f t="shared" si="54"/>
        <v>0.56947608200455579</v>
      </c>
      <c r="AC182" s="21">
        <f t="shared" si="69"/>
        <v>0.76765163297045114</v>
      </c>
      <c r="AD182" s="21">
        <f t="shared" si="70"/>
        <v>2.810933940774488</v>
      </c>
      <c r="AE182" s="21">
        <f t="shared" si="72"/>
        <v>246.80000000000004</v>
      </c>
      <c r="AF182" s="21">
        <f t="shared" si="73"/>
        <v>0.76765163297045114</v>
      </c>
      <c r="AG182" s="18">
        <f t="shared" si="55"/>
        <v>2.810933940774488</v>
      </c>
      <c r="AH182" s="18">
        <f t="shared" si="56"/>
        <v>0.60298069875397031</v>
      </c>
      <c r="AI182" s="21">
        <v>8</v>
      </c>
    </row>
    <row r="183" spans="1:45" s="19" customFormat="1" ht="12.75">
      <c r="A183" s="17">
        <v>2002</v>
      </c>
      <c r="B183" s="17" t="s">
        <v>68</v>
      </c>
      <c r="C183" s="21">
        <v>23</v>
      </c>
      <c r="D183" s="21" t="s">
        <v>7</v>
      </c>
      <c r="E183" s="21">
        <v>85</v>
      </c>
      <c r="F183" s="19">
        <v>16</v>
      </c>
      <c r="G183" s="21"/>
      <c r="H183" s="21">
        <v>1</v>
      </c>
      <c r="I183" s="21">
        <v>15</v>
      </c>
      <c r="J183" s="21"/>
      <c r="K183" s="21">
        <v>18</v>
      </c>
      <c r="L183" s="21">
        <v>67.599999999999994</v>
      </c>
      <c r="M183" s="21">
        <v>5</v>
      </c>
      <c r="N183" s="21">
        <v>28.3</v>
      </c>
      <c r="O183" s="21">
        <f t="shared" si="64"/>
        <v>5.66</v>
      </c>
      <c r="P183" s="21">
        <f t="shared" si="71"/>
        <v>496.40000000000003</v>
      </c>
      <c r="Q183" s="21">
        <v>1020.4</v>
      </c>
      <c r="R183" s="21">
        <v>287.60000000000002</v>
      </c>
      <c r="S183" s="21"/>
      <c r="T183" s="21"/>
      <c r="U183" s="19">
        <v>10.80625</v>
      </c>
      <c r="V183" s="19">
        <v>172.9</v>
      </c>
      <c r="W183" s="21">
        <f t="shared" si="65"/>
        <v>0.83333333333333337</v>
      </c>
      <c r="X183" s="21">
        <f t="shared" si="66"/>
        <v>3.5479833101529898</v>
      </c>
      <c r="Y183" s="21">
        <f t="shared" si="67"/>
        <v>5.666666666666667</v>
      </c>
      <c r="Z183" s="21">
        <f t="shared" si="68"/>
        <v>4.7222222222222223</v>
      </c>
      <c r="AA183" s="18">
        <f t="shared" si="53"/>
        <v>8.330066640533125E-2</v>
      </c>
      <c r="AB183" s="18">
        <f t="shared" si="54"/>
        <v>0.29554937413073712</v>
      </c>
      <c r="AC183" s="21">
        <f t="shared" si="69"/>
        <v>0.48647589180713452</v>
      </c>
      <c r="AD183" s="21">
        <f t="shared" si="70"/>
        <v>1.7260083449235049</v>
      </c>
      <c r="AE183" s="21">
        <f t="shared" si="72"/>
        <v>496.40000000000003</v>
      </c>
      <c r="AF183" s="21">
        <f t="shared" si="73"/>
        <v>0.48647589180713452</v>
      </c>
      <c r="AG183" s="18">
        <f t="shared" si="55"/>
        <v>1.7260083449235049</v>
      </c>
      <c r="AH183" s="18">
        <f t="shared" si="56"/>
        <v>0.3795107033639144</v>
      </c>
      <c r="AI183" s="21">
        <v>9.1999999999999993</v>
      </c>
      <c r="AN183" s="19">
        <v>53</v>
      </c>
      <c r="AO183" s="19">
        <v>22</v>
      </c>
      <c r="AP183" s="19">
        <v>75</v>
      </c>
      <c r="AQ183" s="19">
        <v>70.666666666666671</v>
      </c>
      <c r="AR183" s="19">
        <v>51.4</v>
      </c>
      <c r="AS183" s="19">
        <v>0.96981132075471699</v>
      </c>
    </row>
    <row r="184" spans="1:45" s="19" customFormat="1" ht="12.75">
      <c r="A184" s="17">
        <v>2002</v>
      </c>
      <c r="B184" s="17" t="s">
        <v>68</v>
      </c>
      <c r="C184" s="21">
        <v>25</v>
      </c>
      <c r="D184" s="21" t="s">
        <v>7</v>
      </c>
      <c r="E184" s="21">
        <v>59</v>
      </c>
      <c r="G184" s="21"/>
      <c r="H184" s="21">
        <v>0</v>
      </c>
      <c r="I184" s="21">
        <v>12</v>
      </c>
      <c r="J184" s="21"/>
      <c r="K184" s="21">
        <v>18.5</v>
      </c>
      <c r="L184" s="21">
        <v>13.7</v>
      </c>
      <c r="M184" s="21">
        <v>5</v>
      </c>
      <c r="N184" s="21">
        <v>20</v>
      </c>
      <c r="O184" s="21">
        <f t="shared" si="64"/>
        <v>4</v>
      </c>
      <c r="P184" s="21">
        <f t="shared" si="71"/>
        <v>303.60000000000002</v>
      </c>
      <c r="Q184" s="21">
        <v>485</v>
      </c>
      <c r="R184" s="21">
        <v>317.7</v>
      </c>
      <c r="S184" s="21"/>
      <c r="T184" s="21"/>
      <c r="W184" s="21">
        <f t="shared" si="65"/>
        <v>0.64864864864864868</v>
      </c>
      <c r="X184" s="21">
        <f t="shared" si="66"/>
        <v>1.5265974189486937</v>
      </c>
      <c r="Y184" s="21">
        <f t="shared" si="67"/>
        <v>4.916666666666667</v>
      </c>
      <c r="Z184" s="21">
        <f t="shared" si="68"/>
        <v>3.189189189189189</v>
      </c>
      <c r="AA184" s="18">
        <f t="shared" si="53"/>
        <v>0.12164948453608247</v>
      </c>
      <c r="AB184" s="18">
        <f t="shared" si="54"/>
        <v>0.18570978910922253</v>
      </c>
      <c r="AC184" s="21">
        <f t="shared" si="69"/>
        <v>0.62597938144329901</v>
      </c>
      <c r="AD184" s="21">
        <f t="shared" si="70"/>
        <v>0.95561850802644011</v>
      </c>
      <c r="AE184" s="21">
        <f t="shared" si="72"/>
        <v>303.60000000000002</v>
      </c>
      <c r="AF184" s="21">
        <f t="shared" si="73"/>
        <v>0.62597938144329901</v>
      </c>
      <c r="AG184" s="18">
        <f t="shared" si="55"/>
        <v>0.95561850802644011</v>
      </c>
      <c r="AH184" s="18">
        <f t="shared" si="56"/>
        <v>0.37822349570200575</v>
      </c>
      <c r="AI184" s="21">
        <v>8.1999999999999993</v>
      </c>
    </row>
    <row r="185" spans="1:45" s="19" customFormat="1" ht="12.75">
      <c r="A185" s="17">
        <v>2002</v>
      </c>
      <c r="B185" s="17" t="s">
        <v>68</v>
      </c>
      <c r="C185" s="21">
        <v>27</v>
      </c>
      <c r="D185" s="21" t="s">
        <v>7</v>
      </c>
      <c r="E185" s="21">
        <v>264</v>
      </c>
      <c r="G185" s="21"/>
      <c r="H185" s="21">
        <v>0</v>
      </c>
      <c r="I185" s="21">
        <v>22</v>
      </c>
      <c r="J185" s="21"/>
      <c r="K185" s="21">
        <v>34</v>
      </c>
      <c r="L185" s="21">
        <v>106.3</v>
      </c>
      <c r="M185" s="21">
        <v>5</v>
      </c>
      <c r="N185" s="21">
        <v>23.6</v>
      </c>
      <c r="O185" s="21">
        <f t="shared" si="64"/>
        <v>4.7200000000000006</v>
      </c>
      <c r="P185" s="21">
        <f t="shared" si="71"/>
        <v>1259.7800000000002</v>
      </c>
      <c r="Q185" s="21">
        <v>1049.5999999999999</v>
      </c>
      <c r="R185" s="21">
        <v>794.1</v>
      </c>
      <c r="S185" s="21"/>
      <c r="T185" s="21"/>
      <c r="W185" s="21">
        <f t="shared" si="65"/>
        <v>0.6470588235294118</v>
      </c>
      <c r="X185" s="21">
        <f t="shared" si="66"/>
        <v>1.3217478906938671</v>
      </c>
      <c r="Y185" s="21">
        <f t="shared" si="67"/>
        <v>12</v>
      </c>
      <c r="Z185" s="21">
        <f t="shared" si="68"/>
        <v>7.7647058823529411</v>
      </c>
      <c r="AA185" s="18">
        <f t="shared" si="53"/>
        <v>0.25152439024390244</v>
      </c>
      <c r="AB185" s="18">
        <f t="shared" si="54"/>
        <v>0.33245183226293917</v>
      </c>
      <c r="AC185" s="21">
        <f t="shared" si="69"/>
        <v>1.2002477134146345</v>
      </c>
      <c r="AD185" s="21">
        <f t="shared" si="70"/>
        <v>1.5864248835159303</v>
      </c>
      <c r="AE185" s="21">
        <f t="shared" si="72"/>
        <v>1259.7800000000002</v>
      </c>
      <c r="AF185" s="21">
        <f t="shared" si="73"/>
        <v>1.2002477134146345</v>
      </c>
      <c r="AG185" s="18">
        <f t="shared" si="55"/>
        <v>1.5864248835159303</v>
      </c>
      <c r="AH185" s="18">
        <f t="shared" si="56"/>
        <v>0.68328903834680277</v>
      </c>
      <c r="AI185" s="21">
        <v>4.9000000000000004</v>
      </c>
    </row>
    <row r="186" spans="1:45" s="19" customFormat="1" ht="12.75">
      <c r="A186" s="17">
        <v>2002</v>
      </c>
      <c r="B186" s="17" t="s">
        <v>68</v>
      </c>
      <c r="C186" s="21">
        <v>29</v>
      </c>
      <c r="D186" s="21" t="s">
        <v>7</v>
      </c>
      <c r="E186" s="21">
        <v>149</v>
      </c>
      <c r="G186" s="21"/>
      <c r="H186" s="21">
        <v>0</v>
      </c>
      <c r="I186" s="21">
        <v>12</v>
      </c>
      <c r="J186" s="21"/>
      <c r="K186" s="21">
        <v>18.5</v>
      </c>
      <c r="L186" s="21">
        <v>76.8</v>
      </c>
      <c r="M186" s="21">
        <v>5</v>
      </c>
      <c r="N186" s="21">
        <v>19.100000000000001</v>
      </c>
      <c r="O186" s="21">
        <f t="shared" si="64"/>
        <v>3.8200000000000003</v>
      </c>
      <c r="P186" s="21">
        <f t="shared" si="71"/>
        <v>675.48</v>
      </c>
      <c r="Q186" s="21">
        <v>696.8</v>
      </c>
      <c r="R186" s="21">
        <v>299.2</v>
      </c>
      <c r="S186" s="21"/>
      <c r="T186" s="21"/>
      <c r="W186" s="21">
        <f t="shared" si="65"/>
        <v>0.64864864864864868</v>
      </c>
      <c r="X186" s="21">
        <f t="shared" si="66"/>
        <v>2.3288770053475933</v>
      </c>
      <c r="Y186" s="21">
        <f t="shared" si="67"/>
        <v>12.416666666666666</v>
      </c>
      <c r="Z186" s="21">
        <f t="shared" si="68"/>
        <v>8.0540540540540544</v>
      </c>
      <c r="AA186" s="18">
        <f t="shared" si="53"/>
        <v>0.21383467278989668</v>
      </c>
      <c r="AB186" s="18">
        <f t="shared" si="54"/>
        <v>0.4979946524064171</v>
      </c>
      <c r="AC186" s="21">
        <f t="shared" si="69"/>
        <v>0.96940298507462697</v>
      </c>
      <c r="AD186" s="21">
        <f t="shared" si="70"/>
        <v>2.2576203208556151</v>
      </c>
      <c r="AE186" s="21">
        <f t="shared" si="72"/>
        <v>675.48</v>
      </c>
      <c r="AF186" s="21">
        <f t="shared" si="73"/>
        <v>0.96940298507462697</v>
      </c>
      <c r="AG186" s="18">
        <f t="shared" si="55"/>
        <v>2.2576203208556151</v>
      </c>
      <c r="AH186" s="18">
        <f t="shared" si="56"/>
        <v>0.6781927710843374</v>
      </c>
      <c r="AI186" s="21">
        <v>5.2</v>
      </c>
    </row>
    <row r="187" spans="1:45" s="19" customFormat="1" ht="12.75">
      <c r="A187" s="17">
        <v>2002</v>
      </c>
      <c r="B187" s="17" t="s">
        <v>68</v>
      </c>
      <c r="C187" s="21">
        <v>31</v>
      </c>
      <c r="D187" s="21" t="s">
        <v>7</v>
      </c>
      <c r="E187" s="21">
        <v>88</v>
      </c>
      <c r="F187" s="19">
        <v>26</v>
      </c>
      <c r="G187" s="21"/>
      <c r="H187" s="21">
        <v>1</v>
      </c>
      <c r="I187" s="21">
        <v>10</v>
      </c>
      <c r="J187" s="21"/>
      <c r="K187" s="21">
        <v>14</v>
      </c>
      <c r="L187" s="21">
        <v>51.1</v>
      </c>
      <c r="M187" s="21">
        <v>5</v>
      </c>
      <c r="N187" s="21">
        <v>25.4</v>
      </c>
      <c r="O187" s="21">
        <f t="shared" si="64"/>
        <v>5.08</v>
      </c>
      <c r="P187" s="21">
        <f t="shared" si="71"/>
        <v>523.84</v>
      </c>
      <c r="Q187" s="21">
        <v>323.89999999999998</v>
      </c>
      <c r="R187" s="21">
        <v>202.8</v>
      </c>
      <c r="S187" s="21"/>
      <c r="T187" s="21"/>
      <c r="U187" s="19">
        <v>10.403846153846153</v>
      </c>
      <c r="V187" s="19">
        <v>270.5</v>
      </c>
      <c r="W187" s="21">
        <f t="shared" si="65"/>
        <v>0.7142857142857143</v>
      </c>
      <c r="X187" s="21">
        <f t="shared" si="66"/>
        <v>1.5971400394477315</v>
      </c>
      <c r="Y187" s="21">
        <f t="shared" si="67"/>
        <v>8.8000000000000007</v>
      </c>
      <c r="Z187" s="21">
        <f t="shared" si="68"/>
        <v>6.2857142857142856</v>
      </c>
      <c r="AA187" s="18">
        <f t="shared" si="53"/>
        <v>0.27168879283729547</v>
      </c>
      <c r="AB187" s="18">
        <f t="shared" si="54"/>
        <v>0.43392504930966469</v>
      </c>
      <c r="AC187" s="21">
        <f t="shared" si="69"/>
        <v>1.6172892868169191</v>
      </c>
      <c r="AD187" s="21">
        <f t="shared" si="70"/>
        <v>2.5830374753451677</v>
      </c>
      <c r="AE187" s="21">
        <f t="shared" si="72"/>
        <v>523.84</v>
      </c>
      <c r="AF187" s="21">
        <f t="shared" si="73"/>
        <v>1.6172892868169191</v>
      </c>
      <c r="AG187" s="18">
        <f t="shared" si="55"/>
        <v>2.5830374753451677</v>
      </c>
      <c r="AH187" s="18">
        <f t="shared" si="56"/>
        <v>0.99456996392633379</v>
      </c>
      <c r="AI187" s="21">
        <v>3.2</v>
      </c>
      <c r="AN187" s="19">
        <v>102</v>
      </c>
      <c r="AO187" s="19">
        <v>28</v>
      </c>
      <c r="AP187" s="19">
        <v>130</v>
      </c>
      <c r="AQ187" s="19">
        <v>78.461538461538467</v>
      </c>
      <c r="AR187" s="19">
        <v>97.3</v>
      </c>
      <c r="AS187" s="19">
        <v>0.95392156862745092</v>
      </c>
    </row>
    <row r="188" spans="1:45" s="19" customFormat="1" ht="12.75">
      <c r="A188" s="17">
        <v>2002</v>
      </c>
      <c r="B188" s="17" t="s">
        <v>68</v>
      </c>
      <c r="C188" s="21">
        <v>33</v>
      </c>
      <c r="D188" s="21" t="s">
        <v>7</v>
      </c>
      <c r="E188" s="21">
        <v>18</v>
      </c>
      <c r="G188" s="21"/>
      <c r="H188" s="21">
        <v>0</v>
      </c>
      <c r="I188" s="21">
        <v>20</v>
      </c>
      <c r="J188" s="21"/>
      <c r="K188" s="21">
        <v>13</v>
      </c>
      <c r="L188" s="21">
        <v>2.1</v>
      </c>
      <c r="M188" s="21">
        <v>5</v>
      </c>
      <c r="N188" s="21">
        <v>22.7</v>
      </c>
      <c r="O188" s="21">
        <f t="shared" si="64"/>
        <v>4.54</v>
      </c>
      <c r="P188" s="21">
        <f t="shared" si="71"/>
        <v>132.82</v>
      </c>
      <c r="Q188" s="21">
        <v>239.9</v>
      </c>
      <c r="R188" s="21">
        <v>140.6</v>
      </c>
      <c r="S188" s="21"/>
      <c r="T188" s="21"/>
      <c r="W188" s="21">
        <f t="shared" si="65"/>
        <v>1.5384615384615385</v>
      </c>
      <c r="X188" s="21">
        <f t="shared" si="66"/>
        <v>1.7062588904694169</v>
      </c>
      <c r="Y188" s="21">
        <f t="shared" si="67"/>
        <v>0.9</v>
      </c>
      <c r="Z188" s="21">
        <f t="shared" si="68"/>
        <v>1.3846153846153846</v>
      </c>
      <c r="AA188" s="18">
        <f t="shared" si="53"/>
        <v>7.5031263026260939E-2</v>
      </c>
      <c r="AB188" s="18">
        <f t="shared" si="54"/>
        <v>0.12802275960170698</v>
      </c>
      <c r="AC188" s="21">
        <f t="shared" si="69"/>
        <v>0.55364735306377655</v>
      </c>
      <c r="AD188" s="21">
        <f t="shared" si="70"/>
        <v>0.94466571834992885</v>
      </c>
      <c r="AE188" s="21">
        <f t="shared" si="72"/>
        <v>132.82</v>
      </c>
      <c r="AF188" s="21">
        <f t="shared" si="73"/>
        <v>0.55364735306377655</v>
      </c>
      <c r="AG188" s="18">
        <f t="shared" si="55"/>
        <v>0.94466571834992885</v>
      </c>
      <c r="AH188" s="18">
        <f t="shared" si="56"/>
        <v>0.34906701708278581</v>
      </c>
      <c r="AI188" s="21">
        <v>1.7</v>
      </c>
    </row>
    <row r="189" spans="1:45" s="19" customFormat="1" ht="12.75">
      <c r="A189" s="17">
        <v>2002</v>
      </c>
      <c r="B189" s="17" t="s">
        <v>68</v>
      </c>
      <c r="C189" s="21">
        <v>35</v>
      </c>
      <c r="D189" s="21" t="s">
        <v>7</v>
      </c>
      <c r="E189" s="21">
        <v>110</v>
      </c>
      <c r="G189" s="21"/>
      <c r="H189" s="21">
        <v>0</v>
      </c>
      <c r="I189" s="21">
        <v>31</v>
      </c>
      <c r="J189" s="21"/>
      <c r="K189" s="21">
        <v>30</v>
      </c>
      <c r="L189" s="21">
        <v>31.8</v>
      </c>
      <c r="M189" s="21">
        <v>5</v>
      </c>
      <c r="N189" s="21">
        <v>19.2</v>
      </c>
      <c r="O189" s="21">
        <f t="shared" si="64"/>
        <v>3.84</v>
      </c>
      <c r="P189" s="21">
        <f t="shared" si="71"/>
        <v>424.5</v>
      </c>
      <c r="Q189" s="21">
        <v>1111.9000000000001</v>
      </c>
      <c r="R189" s="21">
        <v>463.4</v>
      </c>
      <c r="S189" s="21"/>
      <c r="T189" s="21"/>
      <c r="W189" s="21">
        <f t="shared" si="65"/>
        <v>1.0333333333333334</v>
      </c>
      <c r="X189" s="21">
        <f t="shared" si="66"/>
        <v>2.3994389296504104</v>
      </c>
      <c r="Y189" s="21">
        <f t="shared" si="67"/>
        <v>3.5483870967741935</v>
      </c>
      <c r="Z189" s="21">
        <f t="shared" si="68"/>
        <v>3.6666666666666665</v>
      </c>
      <c r="AA189" s="18">
        <f t="shared" si="53"/>
        <v>9.8929759870491948E-2</v>
      </c>
      <c r="AB189" s="18">
        <f t="shared" si="54"/>
        <v>0.23737591713422529</v>
      </c>
      <c r="AC189" s="21">
        <f t="shared" si="69"/>
        <v>0.38177893695476206</v>
      </c>
      <c r="AD189" s="21">
        <f t="shared" si="70"/>
        <v>0.91605524384980586</v>
      </c>
      <c r="AE189" s="21">
        <f t="shared" si="72"/>
        <v>424.5</v>
      </c>
      <c r="AF189" s="21">
        <f t="shared" si="73"/>
        <v>0.38177893695476206</v>
      </c>
      <c r="AG189" s="18">
        <f t="shared" si="55"/>
        <v>0.91605524384980586</v>
      </c>
      <c r="AH189" s="18">
        <f t="shared" si="56"/>
        <v>0.26947248143210811</v>
      </c>
      <c r="AI189" s="21">
        <v>3.5</v>
      </c>
    </row>
    <row r="190" spans="1:45" s="19" customFormat="1" ht="12.75">
      <c r="A190" s="17">
        <v>2002</v>
      </c>
      <c r="B190" s="17" t="s">
        <v>68</v>
      </c>
      <c r="C190" s="21">
        <v>37</v>
      </c>
      <c r="D190" s="21" t="s">
        <v>7</v>
      </c>
      <c r="E190" s="21">
        <v>24</v>
      </c>
      <c r="F190" s="19">
        <v>21</v>
      </c>
      <c r="G190" s="21"/>
      <c r="H190" s="21">
        <v>1</v>
      </c>
      <c r="I190" s="21">
        <v>16</v>
      </c>
      <c r="J190" s="21"/>
      <c r="K190" s="21">
        <v>18.5</v>
      </c>
      <c r="L190" s="21">
        <v>2.2999999999999998</v>
      </c>
      <c r="M190" s="21">
        <v>5</v>
      </c>
      <c r="N190" s="21">
        <v>29.6</v>
      </c>
      <c r="O190" s="21">
        <f t="shared" si="64"/>
        <v>5.92</v>
      </c>
      <c r="P190" s="21">
        <f t="shared" si="71"/>
        <v>173.88</v>
      </c>
      <c r="Q190" s="21">
        <v>622.20000000000005</v>
      </c>
      <c r="R190" s="21">
        <v>256.39999999999998</v>
      </c>
      <c r="S190" s="21"/>
      <c r="T190" s="21"/>
      <c r="U190" s="19">
        <v>9.9190476190476193</v>
      </c>
      <c r="V190" s="19">
        <v>208.3</v>
      </c>
      <c r="W190" s="21">
        <f t="shared" si="65"/>
        <v>0.86486486486486491</v>
      </c>
      <c r="X190" s="21">
        <f t="shared" si="66"/>
        <v>2.4266770670826836</v>
      </c>
      <c r="Y190" s="21">
        <f t="shared" si="67"/>
        <v>1.5</v>
      </c>
      <c r="Z190" s="21">
        <f t="shared" si="68"/>
        <v>1.2972972972972974</v>
      </c>
      <c r="AA190" s="18">
        <f t="shared" si="53"/>
        <v>3.8572806171648988E-2</v>
      </c>
      <c r="AB190" s="18">
        <f t="shared" si="54"/>
        <v>9.3603744149765994E-2</v>
      </c>
      <c r="AC190" s="21">
        <f t="shared" si="69"/>
        <v>0.2794599807135969</v>
      </c>
      <c r="AD190" s="21">
        <f t="shared" si="70"/>
        <v>0.6781591263650546</v>
      </c>
      <c r="AE190" s="21">
        <f t="shared" si="72"/>
        <v>173.88</v>
      </c>
      <c r="AF190" s="21">
        <f t="shared" si="73"/>
        <v>0.2794599807135969</v>
      </c>
      <c r="AG190" s="18">
        <f t="shared" si="55"/>
        <v>0.6781591263650546</v>
      </c>
      <c r="AH190" s="18">
        <f t="shared" si="56"/>
        <v>0.19790575916230366</v>
      </c>
      <c r="AI190" s="21">
        <v>2.8</v>
      </c>
      <c r="AN190" s="19">
        <v>71</v>
      </c>
      <c r="AO190" s="19">
        <v>34</v>
      </c>
      <c r="AP190" s="19">
        <v>105</v>
      </c>
      <c r="AQ190" s="19">
        <v>67.61904761904762</v>
      </c>
      <c r="AR190" s="19">
        <v>60.6</v>
      </c>
      <c r="AS190" s="19">
        <v>0.85352112676056335</v>
      </c>
    </row>
    <row r="191" spans="1:45" s="19" customFormat="1" ht="12.75">
      <c r="A191" s="17">
        <v>2002</v>
      </c>
      <c r="B191" s="17" t="s">
        <v>68</v>
      </c>
      <c r="C191" s="21">
        <v>39</v>
      </c>
      <c r="D191" s="21" t="s">
        <v>7</v>
      </c>
      <c r="E191" s="21">
        <v>115</v>
      </c>
      <c r="F191" s="19">
        <v>22</v>
      </c>
      <c r="G191" s="21"/>
      <c r="H191" s="21">
        <v>1</v>
      </c>
      <c r="I191" s="21">
        <v>32</v>
      </c>
      <c r="J191" s="21"/>
      <c r="K191" s="21">
        <v>21</v>
      </c>
      <c r="L191" s="21">
        <v>61.1</v>
      </c>
      <c r="M191" s="21">
        <v>5</v>
      </c>
      <c r="N191" s="21">
        <v>22.5</v>
      </c>
      <c r="O191" s="21">
        <f t="shared" si="64"/>
        <v>4.5</v>
      </c>
      <c r="P191" s="21">
        <f t="shared" si="71"/>
        <v>519.79999999999995</v>
      </c>
      <c r="Q191" s="21">
        <v>1621.2</v>
      </c>
      <c r="R191" s="21">
        <v>422.5</v>
      </c>
      <c r="S191" s="21"/>
      <c r="T191" s="21"/>
      <c r="U191" s="19">
        <v>8.6999999999999993</v>
      </c>
      <c r="V191" s="19">
        <v>191.4</v>
      </c>
      <c r="W191" s="21">
        <f t="shared" si="65"/>
        <v>1.5238095238095237</v>
      </c>
      <c r="X191" s="21">
        <f t="shared" si="66"/>
        <v>3.8371597633136094</v>
      </c>
      <c r="Y191" s="21">
        <f t="shared" si="67"/>
        <v>3.59375</v>
      </c>
      <c r="Z191" s="21">
        <f t="shared" si="68"/>
        <v>5.4761904761904763</v>
      </c>
      <c r="AA191" s="18">
        <f t="shared" si="53"/>
        <v>7.0935109795213419E-2</v>
      </c>
      <c r="AB191" s="18">
        <f t="shared" si="54"/>
        <v>0.27218934911242604</v>
      </c>
      <c r="AC191" s="21">
        <f t="shared" si="69"/>
        <v>0.32062669627436463</v>
      </c>
      <c r="AD191" s="21">
        <f t="shared" si="70"/>
        <v>1.2302958579881655</v>
      </c>
      <c r="AE191" s="21">
        <f t="shared" si="72"/>
        <v>519.79999999999995</v>
      </c>
      <c r="AF191" s="21">
        <f t="shared" si="73"/>
        <v>0.32062669627436463</v>
      </c>
      <c r="AG191" s="18">
        <f t="shared" si="55"/>
        <v>1.2302958579881655</v>
      </c>
      <c r="AH191" s="18">
        <f t="shared" si="56"/>
        <v>0.25434261388657825</v>
      </c>
      <c r="AI191" s="21">
        <v>4</v>
      </c>
      <c r="AN191" s="19">
        <v>60</v>
      </c>
      <c r="AO191" s="19">
        <v>50</v>
      </c>
      <c r="AP191" s="19">
        <v>110</v>
      </c>
      <c r="AQ191" s="19">
        <v>54.54545454545454</v>
      </c>
      <c r="AR191" s="19">
        <v>50</v>
      </c>
      <c r="AS191" s="19">
        <v>0.83333333333333337</v>
      </c>
    </row>
    <row r="192" spans="1:45" s="19" customFormat="1" ht="12.75">
      <c r="A192" s="17">
        <v>2002</v>
      </c>
      <c r="B192" s="17" t="s">
        <v>68</v>
      </c>
      <c r="C192" s="21">
        <v>41</v>
      </c>
      <c r="D192" s="21" t="s">
        <v>7</v>
      </c>
      <c r="E192" s="21">
        <v>132</v>
      </c>
      <c r="F192" s="19">
        <v>26</v>
      </c>
      <c r="G192" s="21"/>
      <c r="H192" s="21">
        <v>1</v>
      </c>
      <c r="I192" s="21">
        <v>28</v>
      </c>
      <c r="J192" s="21"/>
      <c r="K192" s="21">
        <v>13</v>
      </c>
      <c r="L192" s="21">
        <v>54</v>
      </c>
      <c r="M192" s="21">
        <v>5</v>
      </c>
      <c r="N192" s="21">
        <v>19</v>
      </c>
      <c r="O192" s="21">
        <f t="shared" si="64"/>
        <v>3.8</v>
      </c>
      <c r="P192" s="21">
        <f t="shared" si="71"/>
        <v>562.69999999999993</v>
      </c>
      <c r="Q192" s="21">
        <v>818.3</v>
      </c>
      <c r="R192" s="21">
        <v>227.3</v>
      </c>
      <c r="S192" s="21"/>
      <c r="T192" s="21"/>
      <c r="U192" s="19">
        <v>8.8769230769230774</v>
      </c>
      <c r="V192" s="19">
        <v>230.8</v>
      </c>
      <c r="W192" s="21">
        <f t="shared" si="65"/>
        <v>2.1538461538461537</v>
      </c>
      <c r="X192" s="21">
        <f t="shared" si="66"/>
        <v>3.6000879894412665</v>
      </c>
      <c r="Y192" s="21">
        <f t="shared" si="67"/>
        <v>4.7142857142857144</v>
      </c>
      <c r="Z192" s="21">
        <f t="shared" si="68"/>
        <v>10.153846153846153</v>
      </c>
      <c r="AA192" s="18">
        <f t="shared" si="53"/>
        <v>0.16131003299523403</v>
      </c>
      <c r="AB192" s="18">
        <f t="shared" si="54"/>
        <v>0.58073031236251649</v>
      </c>
      <c r="AC192" s="21">
        <f t="shared" si="69"/>
        <v>0.68764511792741045</v>
      </c>
      <c r="AD192" s="21">
        <f t="shared" si="70"/>
        <v>2.4755829300483936</v>
      </c>
      <c r="AE192" s="21">
        <f t="shared" si="72"/>
        <v>562.69999999999993</v>
      </c>
      <c r="AF192" s="21">
        <f t="shared" si="73"/>
        <v>0.68764511792741045</v>
      </c>
      <c r="AG192" s="18">
        <f t="shared" si="55"/>
        <v>2.4755829300483936</v>
      </c>
      <c r="AH192" s="18">
        <f t="shared" si="56"/>
        <v>0.53815990818668702</v>
      </c>
      <c r="AI192" s="21">
        <v>3.2</v>
      </c>
      <c r="AN192" s="19">
        <v>62</v>
      </c>
      <c r="AO192" s="19">
        <v>63</v>
      </c>
      <c r="AP192" s="19">
        <v>125</v>
      </c>
      <c r="AQ192" s="19">
        <v>49.6</v>
      </c>
      <c r="AR192" s="19">
        <v>59.2</v>
      </c>
      <c r="AS192" s="19">
        <v>0.95483870967741935</v>
      </c>
    </row>
    <row r="193" spans="1:45" s="19" customFormat="1" ht="12.75">
      <c r="A193" s="17">
        <v>2002</v>
      </c>
      <c r="B193" s="17" t="s">
        <v>68</v>
      </c>
      <c r="C193" s="21">
        <v>43</v>
      </c>
      <c r="D193" s="21" t="s">
        <v>7</v>
      </c>
      <c r="E193" s="21">
        <v>77</v>
      </c>
      <c r="G193" s="21"/>
      <c r="H193" s="21">
        <v>0</v>
      </c>
      <c r="I193" s="21">
        <v>14</v>
      </c>
      <c r="J193" s="21"/>
      <c r="K193" s="21">
        <v>17.5</v>
      </c>
      <c r="L193" s="21">
        <v>30.4</v>
      </c>
      <c r="M193" s="21">
        <v>5</v>
      </c>
      <c r="N193" s="21">
        <v>28.9</v>
      </c>
      <c r="O193" s="21">
        <f t="shared" si="64"/>
        <v>5.7799999999999994</v>
      </c>
      <c r="P193" s="21">
        <f t="shared" si="62"/>
        <v>475.45999999999992</v>
      </c>
      <c r="Q193" s="21">
        <v>649.29999999999995</v>
      </c>
      <c r="R193" s="21">
        <v>190.2</v>
      </c>
      <c r="S193" s="21"/>
      <c r="T193" s="21"/>
      <c r="W193" s="21">
        <f t="shared" si="65"/>
        <v>0.8</v>
      </c>
      <c r="X193" s="21">
        <f t="shared" si="66"/>
        <v>3.4137749737118823</v>
      </c>
      <c r="Y193" s="21">
        <f t="shared" si="67"/>
        <v>5.5</v>
      </c>
      <c r="Z193" s="21">
        <f t="shared" si="68"/>
        <v>4.4000000000000004</v>
      </c>
      <c r="AA193" s="18">
        <f t="shared" si="53"/>
        <v>0.118589249961497</v>
      </c>
      <c r="AB193" s="18">
        <f t="shared" si="54"/>
        <v>0.40483701366982128</v>
      </c>
      <c r="AC193" s="21">
        <f t="shared" si="63"/>
        <v>0.73226551671030338</v>
      </c>
      <c r="AD193" s="21">
        <f t="shared" ref="AD193:AD256" si="74">((E193*O193)+L193)/R193</f>
        <v>2.4997896950578338</v>
      </c>
      <c r="AE193" s="21">
        <f t="shared" si="72"/>
        <v>475.45999999999992</v>
      </c>
      <c r="AF193" s="21">
        <f t="shared" si="73"/>
        <v>0.73226551671030338</v>
      </c>
      <c r="AG193" s="18">
        <f t="shared" si="55"/>
        <v>2.4997896950578338</v>
      </c>
      <c r="AH193" s="18">
        <f t="shared" si="56"/>
        <v>0.56636092912447877</v>
      </c>
      <c r="AI193" s="21">
        <v>5.6</v>
      </c>
    </row>
    <row r="194" spans="1:45" s="19" customFormat="1" ht="12.75">
      <c r="A194" s="17">
        <v>2002</v>
      </c>
      <c r="B194" s="17" t="s">
        <v>68</v>
      </c>
      <c r="C194" s="21">
        <v>45</v>
      </c>
      <c r="D194" s="21" t="s">
        <v>7</v>
      </c>
      <c r="E194" s="21">
        <v>178</v>
      </c>
      <c r="G194" s="21"/>
      <c r="H194" s="21">
        <v>0</v>
      </c>
      <c r="I194" s="21">
        <v>22</v>
      </c>
      <c r="J194" s="21"/>
      <c r="K194" s="21">
        <v>15</v>
      </c>
      <c r="L194" s="21">
        <v>72.900000000000006</v>
      </c>
      <c r="M194" s="21">
        <v>5</v>
      </c>
      <c r="N194" s="21">
        <v>25</v>
      </c>
      <c r="O194" s="21">
        <f t="shared" si="64"/>
        <v>5</v>
      </c>
      <c r="P194" s="21">
        <f t="shared" si="62"/>
        <v>962.9</v>
      </c>
      <c r="Q194" s="21">
        <v>625.79999999999995</v>
      </c>
      <c r="R194" s="21">
        <v>225.3</v>
      </c>
      <c r="S194" s="21"/>
      <c r="T194" s="21"/>
      <c r="W194" s="21">
        <f t="shared" si="65"/>
        <v>1.4666666666666666</v>
      </c>
      <c r="X194" s="21">
        <f t="shared" si="66"/>
        <v>2.7776298268974697</v>
      </c>
      <c r="Y194" s="21">
        <f t="shared" si="67"/>
        <v>8.0909090909090917</v>
      </c>
      <c r="Z194" s="21">
        <f t="shared" si="68"/>
        <v>11.866666666666667</v>
      </c>
      <c r="AA194" s="18">
        <f t="shared" si="53"/>
        <v>0.28443592201981466</v>
      </c>
      <c r="AB194" s="18">
        <f t="shared" si="54"/>
        <v>0.79005770084331994</v>
      </c>
      <c r="AC194" s="21">
        <f t="shared" si="63"/>
        <v>1.5386705017577502</v>
      </c>
      <c r="AD194" s="21">
        <f t="shared" si="74"/>
        <v>4.2738570794496225</v>
      </c>
      <c r="AE194" s="21">
        <f t="shared" si="72"/>
        <v>962.9</v>
      </c>
      <c r="AF194" s="21">
        <f t="shared" si="73"/>
        <v>1.5386705017577502</v>
      </c>
      <c r="AG194" s="18">
        <f t="shared" ref="AG194:AG257" si="75">AE194/R194</f>
        <v>4.2738570794496225</v>
      </c>
      <c r="AH194" s="18">
        <f t="shared" si="56"/>
        <v>1.1313594172247681</v>
      </c>
      <c r="AI194" s="21">
        <v>4.5999999999999996</v>
      </c>
    </row>
    <row r="195" spans="1:45" s="19" customFormat="1" ht="12.75">
      <c r="A195" s="17">
        <v>2002</v>
      </c>
      <c r="B195" s="17" t="s">
        <v>68</v>
      </c>
      <c r="C195" s="21">
        <v>47</v>
      </c>
      <c r="D195" s="21" t="s">
        <v>7</v>
      </c>
      <c r="E195" s="21">
        <v>124</v>
      </c>
      <c r="F195" s="19">
        <v>30</v>
      </c>
      <c r="G195" s="21"/>
      <c r="H195" s="21">
        <v>1</v>
      </c>
      <c r="I195" s="21">
        <v>12</v>
      </c>
      <c r="J195" s="21"/>
      <c r="K195" s="21">
        <v>20.5</v>
      </c>
      <c r="L195" s="21">
        <v>63.2</v>
      </c>
      <c r="M195" s="21">
        <v>5</v>
      </c>
      <c r="N195" s="21">
        <v>22.8</v>
      </c>
      <c r="O195" s="21">
        <f t="shared" si="64"/>
        <v>4.5600000000000005</v>
      </c>
      <c r="P195" s="21">
        <f t="shared" si="62"/>
        <v>628.6400000000001</v>
      </c>
      <c r="Q195" s="21">
        <v>395.6</v>
      </c>
      <c r="R195" s="21">
        <v>217.2</v>
      </c>
      <c r="S195" s="21"/>
      <c r="T195" s="21"/>
      <c r="U195" s="19">
        <v>10.443333333333333</v>
      </c>
      <c r="V195" s="19">
        <v>313.3</v>
      </c>
      <c r="W195" s="21">
        <f t="shared" si="65"/>
        <v>0.58536585365853655</v>
      </c>
      <c r="X195" s="21">
        <f t="shared" si="66"/>
        <v>1.8213627992633519</v>
      </c>
      <c r="Y195" s="21">
        <f t="shared" si="67"/>
        <v>10.333333333333334</v>
      </c>
      <c r="Z195" s="21">
        <f t="shared" si="68"/>
        <v>6.0487804878048781</v>
      </c>
      <c r="AA195" s="18">
        <f t="shared" ref="AA195:AA258" si="76">E195/Q195</f>
        <v>0.31344792719919107</v>
      </c>
      <c r="AB195" s="18">
        <f t="shared" ref="AB195:AB258" si="77">E195/R195</f>
        <v>0.57090239410681398</v>
      </c>
      <c r="AC195" s="21">
        <f t="shared" si="63"/>
        <v>1.5890798786653186</v>
      </c>
      <c r="AD195" s="21">
        <f t="shared" si="74"/>
        <v>2.8942909760589326</v>
      </c>
      <c r="AE195" s="21">
        <f t="shared" si="72"/>
        <v>628.6400000000001</v>
      </c>
      <c r="AF195" s="21">
        <f t="shared" si="73"/>
        <v>1.5890798786653186</v>
      </c>
      <c r="AG195" s="18">
        <f t="shared" si="75"/>
        <v>2.8942909760589326</v>
      </c>
      <c r="AH195" s="18">
        <f t="shared" ref="AH195:AH258" si="78">AE195/(Q195+R195)</f>
        <v>1.0258485639686687</v>
      </c>
      <c r="AI195" s="21">
        <v>6.5</v>
      </c>
      <c r="AN195" s="19">
        <v>82</v>
      </c>
      <c r="AO195" s="19">
        <v>68</v>
      </c>
      <c r="AP195" s="19">
        <v>150</v>
      </c>
      <c r="AQ195" s="19">
        <v>54.666666666666664</v>
      </c>
      <c r="AR195" s="19">
        <v>63</v>
      </c>
      <c r="AS195" s="19">
        <v>0.76829268292682928</v>
      </c>
    </row>
    <row r="196" spans="1:45" s="19" customFormat="1" ht="12.75">
      <c r="A196" s="17">
        <v>2002</v>
      </c>
      <c r="B196" s="17" t="s">
        <v>68</v>
      </c>
      <c r="C196" s="21">
        <v>49</v>
      </c>
      <c r="D196" s="21" t="s">
        <v>7</v>
      </c>
      <c r="E196" s="21">
        <v>96</v>
      </c>
      <c r="F196" s="19">
        <v>30</v>
      </c>
      <c r="G196" s="21"/>
      <c r="H196" s="21">
        <v>1</v>
      </c>
      <c r="I196" s="21">
        <v>15</v>
      </c>
      <c r="J196" s="21"/>
      <c r="K196" s="21">
        <v>21.5</v>
      </c>
      <c r="L196" s="21">
        <v>35.799999999999997</v>
      </c>
      <c r="M196" s="21">
        <v>5</v>
      </c>
      <c r="N196" s="21">
        <v>19.600000000000001</v>
      </c>
      <c r="O196" s="21">
        <f t="shared" si="64"/>
        <v>3.9200000000000004</v>
      </c>
      <c r="P196" s="21">
        <f t="shared" si="62"/>
        <v>412.12000000000006</v>
      </c>
      <c r="Q196" s="21">
        <v>857.2</v>
      </c>
      <c r="R196" s="21">
        <v>334.3</v>
      </c>
      <c r="S196" s="21"/>
      <c r="T196" s="21"/>
      <c r="U196" s="19">
        <v>9.6066666666666656</v>
      </c>
      <c r="V196" s="19">
        <v>288.2</v>
      </c>
      <c r="W196" s="21">
        <f t="shared" si="65"/>
        <v>0.69767441860465118</v>
      </c>
      <c r="X196" s="21">
        <f t="shared" si="66"/>
        <v>2.5641639246186059</v>
      </c>
      <c r="Y196" s="21">
        <f t="shared" si="67"/>
        <v>6.4</v>
      </c>
      <c r="Z196" s="21">
        <f t="shared" si="68"/>
        <v>4.4651162790697674</v>
      </c>
      <c r="AA196" s="18">
        <f t="shared" si="76"/>
        <v>0.11199253383107792</v>
      </c>
      <c r="AB196" s="18">
        <f t="shared" si="77"/>
        <v>0.28716721507627879</v>
      </c>
      <c r="AC196" s="21">
        <f t="shared" si="63"/>
        <v>0.48077461502566499</v>
      </c>
      <c r="AD196" s="21">
        <f t="shared" si="74"/>
        <v>1.2327849237212087</v>
      </c>
      <c r="AE196" s="21">
        <f t="shared" si="72"/>
        <v>412.12000000000006</v>
      </c>
      <c r="AF196" s="21">
        <f t="shared" si="73"/>
        <v>0.48077461502566499</v>
      </c>
      <c r="AG196" s="18">
        <f t="shared" si="75"/>
        <v>1.2327849237212087</v>
      </c>
      <c r="AH196" s="18">
        <f t="shared" si="78"/>
        <v>0.34588334032731854</v>
      </c>
      <c r="AI196" s="21">
        <v>3.3</v>
      </c>
      <c r="AN196" s="19">
        <v>68</v>
      </c>
      <c r="AO196" s="19">
        <v>82</v>
      </c>
      <c r="AP196" s="19">
        <v>150</v>
      </c>
      <c r="AQ196" s="19">
        <v>45.333333333333329</v>
      </c>
      <c r="AR196" s="19">
        <v>61.8</v>
      </c>
      <c r="AS196" s="19">
        <v>0.9088235294117647</v>
      </c>
    </row>
    <row r="197" spans="1:45" s="19" customFormat="1" ht="12.75">
      <c r="A197" s="17">
        <v>2002</v>
      </c>
      <c r="B197" s="17" t="s">
        <v>68</v>
      </c>
      <c r="C197" s="21">
        <v>51</v>
      </c>
      <c r="D197" s="21" t="s">
        <v>7</v>
      </c>
      <c r="E197" s="21">
        <v>132</v>
      </c>
      <c r="F197" s="19">
        <v>13</v>
      </c>
      <c r="G197" s="21"/>
      <c r="H197" s="21">
        <v>1</v>
      </c>
      <c r="I197" s="21">
        <v>16</v>
      </c>
      <c r="J197" s="21"/>
      <c r="K197" s="21">
        <v>16.5</v>
      </c>
      <c r="L197" s="21">
        <v>71.599999999999994</v>
      </c>
      <c r="M197" s="21">
        <v>5</v>
      </c>
      <c r="N197" s="21">
        <v>19.100000000000001</v>
      </c>
      <c r="O197" s="21">
        <f t="shared" si="64"/>
        <v>3.8200000000000003</v>
      </c>
      <c r="P197" s="21">
        <f t="shared" si="62"/>
        <v>575.84</v>
      </c>
      <c r="Q197" s="21">
        <v>671.6</v>
      </c>
      <c r="R197" s="21">
        <v>208.2</v>
      </c>
      <c r="S197" s="21"/>
      <c r="T197" s="21"/>
      <c r="U197" s="19">
        <v>8.069230769230769</v>
      </c>
      <c r="V197" s="19">
        <v>104.9</v>
      </c>
      <c r="W197" s="21">
        <f t="shared" si="65"/>
        <v>0.96969696969696972</v>
      </c>
      <c r="X197" s="21">
        <f t="shared" si="66"/>
        <v>3.2257444764649379</v>
      </c>
      <c r="Y197" s="21">
        <f t="shared" si="67"/>
        <v>8.25</v>
      </c>
      <c r="Z197" s="21">
        <f t="shared" si="68"/>
        <v>8</v>
      </c>
      <c r="AA197" s="18">
        <f t="shared" si="76"/>
        <v>0.19654556283502084</v>
      </c>
      <c r="AB197" s="18">
        <f t="shared" si="77"/>
        <v>0.63400576368876083</v>
      </c>
      <c r="AC197" s="21">
        <f t="shared" si="63"/>
        <v>0.85741512805241216</v>
      </c>
      <c r="AD197" s="21">
        <f t="shared" si="74"/>
        <v>2.7658021133525459</v>
      </c>
      <c r="AE197" s="21">
        <f t="shared" si="72"/>
        <v>575.84</v>
      </c>
      <c r="AF197" s="21">
        <f t="shared" si="73"/>
        <v>0.85741512805241216</v>
      </c>
      <c r="AG197" s="18">
        <f t="shared" si="75"/>
        <v>2.7658021133525459</v>
      </c>
      <c r="AH197" s="18">
        <f t="shared" si="78"/>
        <v>0.65451238917935906</v>
      </c>
      <c r="AI197" s="21">
        <v>4.5</v>
      </c>
      <c r="AN197" s="19">
        <v>36</v>
      </c>
      <c r="AO197" s="19">
        <v>29</v>
      </c>
      <c r="AP197" s="19">
        <v>65</v>
      </c>
      <c r="AQ197" s="19">
        <v>55.384615384615387</v>
      </c>
      <c r="AR197" s="19">
        <v>23.5</v>
      </c>
      <c r="AS197" s="19">
        <v>0.65277777777777779</v>
      </c>
    </row>
    <row r="198" spans="1:45" s="19" customFormat="1" ht="12.75">
      <c r="A198" s="17">
        <v>2002</v>
      </c>
      <c r="B198" s="17" t="s">
        <v>68</v>
      </c>
      <c r="C198" s="21">
        <v>53</v>
      </c>
      <c r="D198" s="21" t="s">
        <v>7</v>
      </c>
      <c r="E198" s="21">
        <v>117</v>
      </c>
      <c r="F198" s="19">
        <v>30</v>
      </c>
      <c r="G198" s="21"/>
      <c r="H198" s="21">
        <v>1</v>
      </c>
      <c r="I198" s="21">
        <v>19</v>
      </c>
      <c r="J198" s="21"/>
      <c r="K198" s="21">
        <v>23</v>
      </c>
      <c r="L198" s="21">
        <v>66.8</v>
      </c>
      <c r="M198" s="21">
        <v>5</v>
      </c>
      <c r="N198" s="21">
        <v>21.7</v>
      </c>
      <c r="O198" s="21">
        <f t="shared" si="64"/>
        <v>4.34</v>
      </c>
      <c r="P198" s="21">
        <f t="shared" si="62"/>
        <v>574.57999999999993</v>
      </c>
      <c r="Q198" s="21">
        <v>1190.8</v>
      </c>
      <c r="R198" s="21">
        <v>350.6</v>
      </c>
      <c r="S198" s="21"/>
      <c r="T198" s="21"/>
      <c r="U198" s="19">
        <v>9.5466666666666651</v>
      </c>
      <c r="V198" s="19">
        <v>286.39999999999998</v>
      </c>
      <c r="W198" s="21">
        <f t="shared" si="65"/>
        <v>0.82608695652173914</v>
      </c>
      <c r="X198" s="21">
        <f t="shared" si="66"/>
        <v>3.3964632059326867</v>
      </c>
      <c r="Y198" s="21">
        <f t="shared" si="67"/>
        <v>6.1578947368421053</v>
      </c>
      <c r="Z198" s="21">
        <f t="shared" si="68"/>
        <v>5.0869565217391308</v>
      </c>
      <c r="AA198" s="18">
        <f t="shared" si="76"/>
        <v>9.8253275109170313E-2</v>
      </c>
      <c r="AB198" s="18">
        <f t="shared" si="77"/>
        <v>0.33371363377067881</v>
      </c>
      <c r="AC198" s="21">
        <f t="shared" si="63"/>
        <v>0.48251595566006045</v>
      </c>
      <c r="AD198" s="21">
        <f t="shared" si="74"/>
        <v>1.6388476896748427</v>
      </c>
      <c r="AE198" s="21">
        <f t="shared" si="72"/>
        <v>574.57999999999993</v>
      </c>
      <c r="AF198" s="21">
        <f t="shared" si="73"/>
        <v>0.48251595566006045</v>
      </c>
      <c r="AG198" s="18">
        <f t="shared" si="75"/>
        <v>1.6388476896748427</v>
      </c>
      <c r="AH198" s="18">
        <f t="shared" si="78"/>
        <v>0.37276501881406504</v>
      </c>
      <c r="AI198" s="21">
        <v>3.6</v>
      </c>
      <c r="AN198" s="19">
        <v>96</v>
      </c>
      <c r="AO198" s="19">
        <v>54</v>
      </c>
      <c r="AP198" s="19">
        <v>150</v>
      </c>
      <c r="AQ198" s="19">
        <v>64</v>
      </c>
      <c r="AR198" s="19">
        <v>79.7</v>
      </c>
      <c r="AS198" s="19">
        <v>0.83020833333333333</v>
      </c>
    </row>
    <row r="199" spans="1:45" s="19" customFormat="1" ht="12.75">
      <c r="A199" s="17">
        <v>2002</v>
      </c>
      <c r="B199" s="17" t="s">
        <v>68</v>
      </c>
      <c r="C199" s="21">
        <v>55</v>
      </c>
      <c r="D199" s="21" t="s">
        <v>7</v>
      </c>
      <c r="E199" s="21">
        <v>54</v>
      </c>
      <c r="F199" s="19">
        <v>6</v>
      </c>
      <c r="G199" s="21"/>
      <c r="H199" s="21">
        <v>1</v>
      </c>
      <c r="I199" s="21">
        <v>14</v>
      </c>
      <c r="J199" s="21"/>
      <c r="K199" s="21">
        <v>15</v>
      </c>
      <c r="L199" s="21">
        <v>37.299999999999997</v>
      </c>
      <c r="M199" s="21">
        <v>5</v>
      </c>
      <c r="N199" s="21">
        <v>31.7</v>
      </c>
      <c r="O199" s="21">
        <f t="shared" si="64"/>
        <v>6.34</v>
      </c>
      <c r="P199" s="21">
        <f t="shared" si="62"/>
        <v>379.66</v>
      </c>
      <c r="Q199" s="21">
        <v>783.2</v>
      </c>
      <c r="R199" s="21">
        <v>202</v>
      </c>
      <c r="S199" s="21"/>
      <c r="T199" s="21"/>
      <c r="U199" s="19">
        <v>13.4</v>
      </c>
      <c r="V199" s="19">
        <v>80.400000000000006</v>
      </c>
      <c r="W199" s="21">
        <f t="shared" si="65"/>
        <v>0.93333333333333335</v>
      </c>
      <c r="X199" s="21">
        <f t="shared" si="66"/>
        <v>3.8772277227722776</v>
      </c>
      <c r="Y199" s="21">
        <f t="shared" si="67"/>
        <v>3.8571428571428572</v>
      </c>
      <c r="Z199" s="21">
        <f t="shared" si="68"/>
        <v>3.6</v>
      </c>
      <c r="AA199" s="18">
        <f t="shared" si="76"/>
        <v>6.8947906026557704E-2</v>
      </c>
      <c r="AB199" s="18">
        <f t="shared" si="77"/>
        <v>0.26732673267326734</v>
      </c>
      <c r="AC199" s="21">
        <f t="shared" si="63"/>
        <v>0.48475485188968337</v>
      </c>
      <c r="AD199" s="21">
        <f t="shared" si="74"/>
        <v>1.8795049504950496</v>
      </c>
      <c r="AE199" s="21">
        <f t="shared" si="72"/>
        <v>379.66</v>
      </c>
      <c r="AF199" s="21">
        <f t="shared" si="73"/>
        <v>0.48475485188968337</v>
      </c>
      <c r="AG199" s="18">
        <f t="shared" si="75"/>
        <v>1.8795049504950496</v>
      </c>
      <c r="AH199" s="18">
        <f t="shared" si="78"/>
        <v>0.38536337799431586</v>
      </c>
      <c r="AI199" s="21">
        <v>1.9</v>
      </c>
      <c r="AN199" s="19">
        <v>22</v>
      </c>
      <c r="AO199" s="19">
        <v>8</v>
      </c>
      <c r="AP199" s="19">
        <v>30</v>
      </c>
      <c r="AQ199" s="19">
        <v>73.333333333333329</v>
      </c>
      <c r="AR199" s="19">
        <v>25</v>
      </c>
      <c r="AS199" s="19">
        <v>1.1363636363636365</v>
      </c>
    </row>
    <row r="200" spans="1:45" s="19" customFormat="1" ht="12.75">
      <c r="A200" s="17">
        <v>2002</v>
      </c>
      <c r="B200" s="17" t="s">
        <v>68</v>
      </c>
      <c r="C200" s="21">
        <v>57</v>
      </c>
      <c r="D200" s="21" t="s">
        <v>7</v>
      </c>
      <c r="E200" s="21">
        <v>183</v>
      </c>
      <c r="G200" s="21"/>
      <c r="H200" s="21">
        <v>0</v>
      </c>
      <c r="I200" s="21">
        <v>29</v>
      </c>
      <c r="J200" s="21"/>
      <c r="K200" s="21">
        <v>31</v>
      </c>
      <c r="L200" s="21">
        <v>116.5</v>
      </c>
      <c r="M200" s="21">
        <v>5</v>
      </c>
      <c r="N200" s="21">
        <v>23.1</v>
      </c>
      <c r="O200" s="21">
        <f t="shared" si="64"/>
        <v>4.62</v>
      </c>
      <c r="P200" s="21">
        <f t="shared" si="62"/>
        <v>961.96</v>
      </c>
      <c r="Q200" s="21">
        <v>866.2</v>
      </c>
      <c r="R200" s="21">
        <v>622.20000000000005</v>
      </c>
      <c r="S200" s="21"/>
      <c r="T200" s="21"/>
      <c r="W200" s="21">
        <f t="shared" si="65"/>
        <v>0.93548387096774188</v>
      </c>
      <c r="X200" s="21">
        <f t="shared" si="66"/>
        <v>1.392156862745098</v>
      </c>
      <c r="Y200" s="21">
        <f t="shared" si="67"/>
        <v>6.3103448275862073</v>
      </c>
      <c r="Z200" s="21">
        <f t="shared" si="68"/>
        <v>5.903225806451613</v>
      </c>
      <c r="AA200" s="18">
        <f t="shared" si="76"/>
        <v>0.21126760563380281</v>
      </c>
      <c r="AB200" s="18">
        <f t="shared" si="77"/>
        <v>0.29411764705882348</v>
      </c>
      <c r="AC200" s="21">
        <f t="shared" si="63"/>
        <v>1.1105518356037867</v>
      </c>
      <c r="AD200" s="21">
        <f t="shared" si="74"/>
        <v>1.5460623593699774</v>
      </c>
      <c r="AE200" s="21">
        <f t="shared" si="72"/>
        <v>961.96</v>
      </c>
      <c r="AF200" s="21">
        <f t="shared" si="73"/>
        <v>1.1105518356037867</v>
      </c>
      <c r="AG200" s="18">
        <f t="shared" si="75"/>
        <v>1.5460623593699774</v>
      </c>
      <c r="AH200" s="18">
        <f t="shared" si="78"/>
        <v>0.64630475678581023</v>
      </c>
      <c r="AI200" s="21">
        <v>3.2</v>
      </c>
    </row>
    <row r="201" spans="1:45" s="19" customFormat="1" ht="12.75">
      <c r="A201" s="17">
        <v>2002</v>
      </c>
      <c r="B201" s="17" t="s">
        <v>68</v>
      </c>
      <c r="C201" s="21">
        <v>59</v>
      </c>
      <c r="D201" s="21" t="s">
        <v>7</v>
      </c>
      <c r="E201" s="21">
        <v>77</v>
      </c>
      <c r="F201" s="19">
        <v>10</v>
      </c>
      <c r="G201" s="21"/>
      <c r="H201" s="21">
        <v>1</v>
      </c>
      <c r="I201" s="21">
        <v>27</v>
      </c>
      <c r="J201" s="21"/>
      <c r="K201" s="21">
        <v>25</v>
      </c>
      <c r="L201" s="21">
        <v>12.7</v>
      </c>
      <c r="M201" s="21">
        <v>5</v>
      </c>
      <c r="N201" s="21">
        <v>22.6</v>
      </c>
      <c r="O201" s="21">
        <f t="shared" si="64"/>
        <v>4.5200000000000005</v>
      </c>
      <c r="P201" s="21">
        <f t="shared" si="62"/>
        <v>360.74</v>
      </c>
      <c r="Q201" s="21">
        <v>754.4</v>
      </c>
      <c r="R201" s="21">
        <v>564.1</v>
      </c>
      <c r="S201" s="21"/>
      <c r="T201" s="21"/>
      <c r="U201" s="19">
        <v>9.69</v>
      </c>
      <c r="V201" s="19">
        <v>96.9</v>
      </c>
      <c r="W201" s="21">
        <f t="shared" si="65"/>
        <v>1.08</v>
      </c>
      <c r="X201" s="21">
        <f t="shared" si="66"/>
        <v>1.3373515334160608</v>
      </c>
      <c r="Y201" s="21">
        <f t="shared" si="67"/>
        <v>2.8518518518518516</v>
      </c>
      <c r="Z201" s="21">
        <f t="shared" si="68"/>
        <v>3.08</v>
      </c>
      <c r="AA201" s="18">
        <f t="shared" si="76"/>
        <v>0.10206786850477201</v>
      </c>
      <c r="AB201" s="18">
        <f t="shared" si="77"/>
        <v>0.13650062045736572</v>
      </c>
      <c r="AC201" s="21">
        <f t="shared" si="63"/>
        <v>0.47818133616118774</v>
      </c>
      <c r="AD201" s="21">
        <f t="shared" si="74"/>
        <v>0.63949654316610527</v>
      </c>
      <c r="AE201" s="21">
        <f t="shared" si="72"/>
        <v>360.74</v>
      </c>
      <c r="AF201" s="21">
        <f t="shared" si="73"/>
        <v>0.47818133616118774</v>
      </c>
      <c r="AG201" s="18">
        <f t="shared" si="75"/>
        <v>0.63949654316610527</v>
      </c>
      <c r="AH201" s="18">
        <f t="shared" si="78"/>
        <v>0.2735987864998104</v>
      </c>
      <c r="AI201" s="21">
        <v>4.8</v>
      </c>
      <c r="AN201" s="19">
        <v>21</v>
      </c>
      <c r="AO201" s="19">
        <v>29</v>
      </c>
      <c r="AP201" s="19">
        <v>50</v>
      </c>
      <c r="AQ201" s="19">
        <v>42</v>
      </c>
      <c r="AR201" s="19">
        <v>24.8</v>
      </c>
      <c r="AS201" s="19">
        <v>1.180952380952381</v>
      </c>
    </row>
    <row r="202" spans="1:45" s="19" customFormat="1" ht="12.75">
      <c r="A202" s="17">
        <v>2002</v>
      </c>
      <c r="B202" s="17" t="s">
        <v>68</v>
      </c>
      <c r="C202" s="21">
        <v>61</v>
      </c>
      <c r="D202" s="21" t="s">
        <v>7</v>
      </c>
      <c r="E202" s="21">
        <v>92</v>
      </c>
      <c r="G202" s="21"/>
      <c r="H202" s="21">
        <v>0</v>
      </c>
      <c r="I202" s="21">
        <v>18</v>
      </c>
      <c r="J202" s="21"/>
      <c r="K202" s="21">
        <v>25</v>
      </c>
      <c r="L202" s="21">
        <v>65.5</v>
      </c>
      <c r="M202" s="21">
        <v>4</v>
      </c>
      <c r="N202" s="21">
        <v>19.3</v>
      </c>
      <c r="O202" s="21">
        <f t="shared" si="64"/>
        <v>4.8250000000000002</v>
      </c>
      <c r="P202" s="21">
        <f t="shared" si="62"/>
        <v>509.40000000000003</v>
      </c>
      <c r="Q202" s="21">
        <v>1029.2</v>
      </c>
      <c r="R202" s="21">
        <v>383.9</v>
      </c>
      <c r="S202" s="21"/>
      <c r="T202" s="21"/>
      <c r="W202" s="21">
        <f t="shared" si="65"/>
        <v>0.72</v>
      </c>
      <c r="X202" s="21">
        <f t="shared" si="66"/>
        <v>2.6809064860640794</v>
      </c>
      <c r="Y202" s="21">
        <f t="shared" si="67"/>
        <v>5.1111111111111107</v>
      </c>
      <c r="Z202" s="21">
        <f t="shared" si="68"/>
        <v>3.68</v>
      </c>
      <c r="AA202" s="18">
        <f t="shared" si="76"/>
        <v>8.9389817333851526E-2</v>
      </c>
      <c r="AB202" s="18">
        <f t="shared" si="77"/>
        <v>0.23964574107840586</v>
      </c>
      <c r="AC202" s="21">
        <f t="shared" si="63"/>
        <v>0.49494753206373882</v>
      </c>
      <c r="AD202" s="21">
        <f t="shared" si="74"/>
        <v>1.3269080489710865</v>
      </c>
      <c r="AE202" s="21">
        <f t="shared" si="72"/>
        <v>509.40000000000003</v>
      </c>
      <c r="AF202" s="21">
        <f t="shared" si="73"/>
        <v>0.49494753206373882</v>
      </c>
      <c r="AG202" s="18">
        <f t="shared" si="75"/>
        <v>1.3269080489710865</v>
      </c>
      <c r="AH202" s="18">
        <f t="shared" si="78"/>
        <v>0.36048404217677449</v>
      </c>
      <c r="AI202" s="21">
        <v>3.5</v>
      </c>
    </row>
    <row r="203" spans="1:45" s="19" customFormat="1" ht="12.75">
      <c r="A203" s="17">
        <v>2002</v>
      </c>
      <c r="B203" s="17" t="s">
        <v>68</v>
      </c>
      <c r="C203" s="21">
        <v>63</v>
      </c>
      <c r="D203" s="21" t="s">
        <v>7</v>
      </c>
      <c r="E203" s="21">
        <v>216</v>
      </c>
      <c r="G203" s="21"/>
      <c r="H203" s="21">
        <v>0</v>
      </c>
      <c r="I203" s="21">
        <v>24</v>
      </c>
      <c r="J203" s="21"/>
      <c r="K203" s="21">
        <v>23</v>
      </c>
      <c r="L203" s="21">
        <v>115.4</v>
      </c>
      <c r="M203" s="21">
        <v>5</v>
      </c>
      <c r="N203" s="21">
        <v>20.6</v>
      </c>
      <c r="O203" s="21">
        <f t="shared" si="64"/>
        <v>4.12</v>
      </c>
      <c r="P203" s="21">
        <f t="shared" si="62"/>
        <v>1005.32</v>
      </c>
      <c r="Q203" s="21">
        <v>1002.6</v>
      </c>
      <c r="R203" s="21">
        <v>435.3</v>
      </c>
      <c r="S203" s="21"/>
      <c r="T203" s="21"/>
      <c r="W203" s="21">
        <f t="shared" si="65"/>
        <v>1.0434782608695652</v>
      </c>
      <c r="X203" s="21">
        <f t="shared" si="66"/>
        <v>2.3032391454169536</v>
      </c>
      <c r="Y203" s="21">
        <f t="shared" si="67"/>
        <v>9</v>
      </c>
      <c r="Z203" s="21">
        <f t="shared" si="68"/>
        <v>9.3913043478260878</v>
      </c>
      <c r="AA203" s="18">
        <f t="shared" si="76"/>
        <v>0.21543985637342908</v>
      </c>
      <c r="AB203" s="18">
        <f t="shared" si="77"/>
        <v>0.49620951068228808</v>
      </c>
      <c r="AC203" s="21">
        <f t="shared" si="63"/>
        <v>1.0027129463395172</v>
      </c>
      <c r="AD203" s="21">
        <f t="shared" si="74"/>
        <v>2.3094877096255457</v>
      </c>
      <c r="AE203" s="21">
        <f t="shared" si="72"/>
        <v>1005.32</v>
      </c>
      <c r="AF203" s="21">
        <f t="shared" si="73"/>
        <v>1.0027129463395172</v>
      </c>
      <c r="AG203" s="18">
        <f t="shared" si="75"/>
        <v>2.3094877096255457</v>
      </c>
      <c r="AH203" s="18">
        <f t="shared" si="78"/>
        <v>0.69915849502747063</v>
      </c>
      <c r="AI203" s="21">
        <v>6.5</v>
      </c>
    </row>
    <row r="204" spans="1:45" s="19" customFormat="1" ht="12.75">
      <c r="A204" s="17">
        <v>2002</v>
      </c>
      <c r="B204" s="17" t="s">
        <v>68</v>
      </c>
      <c r="C204" s="21">
        <v>65</v>
      </c>
      <c r="D204" s="21" t="s">
        <v>7</v>
      </c>
      <c r="E204" s="21">
        <v>205</v>
      </c>
      <c r="G204" s="21"/>
      <c r="H204" s="21">
        <v>0</v>
      </c>
      <c r="I204" s="21">
        <v>15</v>
      </c>
      <c r="J204" s="21"/>
      <c r="K204" s="21">
        <v>18</v>
      </c>
      <c r="L204" s="21">
        <v>85.9</v>
      </c>
      <c r="M204" s="21">
        <v>5</v>
      </c>
      <c r="N204" s="21">
        <v>20.7</v>
      </c>
      <c r="O204" s="21">
        <f t="shared" si="64"/>
        <v>4.1399999999999997</v>
      </c>
      <c r="P204" s="21">
        <f t="shared" si="62"/>
        <v>934.59999999999991</v>
      </c>
      <c r="Q204" s="21">
        <v>525.6</v>
      </c>
      <c r="R204" s="21">
        <v>224.7</v>
      </c>
      <c r="S204" s="21"/>
      <c r="T204" s="21"/>
      <c r="W204" s="21">
        <f t="shared" si="65"/>
        <v>0.83333333333333337</v>
      </c>
      <c r="X204" s="21">
        <f t="shared" si="66"/>
        <v>2.3391188251001336</v>
      </c>
      <c r="Y204" s="21">
        <f t="shared" si="67"/>
        <v>13.666666666666666</v>
      </c>
      <c r="Z204" s="21">
        <f t="shared" si="68"/>
        <v>11.388888888888889</v>
      </c>
      <c r="AA204" s="18">
        <f t="shared" si="76"/>
        <v>0.39003044140030441</v>
      </c>
      <c r="AB204" s="18">
        <f t="shared" si="77"/>
        <v>0.91232754784156656</v>
      </c>
      <c r="AC204" s="21">
        <f t="shared" si="63"/>
        <v>1.7781582952815826</v>
      </c>
      <c r="AD204" s="21">
        <f t="shared" si="74"/>
        <v>4.1593235425011121</v>
      </c>
      <c r="AE204" s="21">
        <f t="shared" si="72"/>
        <v>934.59999999999991</v>
      </c>
      <c r="AF204" s="21">
        <f t="shared" si="73"/>
        <v>1.7781582952815826</v>
      </c>
      <c r="AG204" s="18">
        <f t="shared" si="75"/>
        <v>4.1593235425011121</v>
      </c>
      <c r="AH204" s="18">
        <f t="shared" si="78"/>
        <v>1.2456350793016127</v>
      </c>
      <c r="AI204" s="21">
        <v>3.2</v>
      </c>
    </row>
    <row r="205" spans="1:45" s="19" customFormat="1" ht="12.75">
      <c r="A205" s="17">
        <v>2002</v>
      </c>
      <c r="B205" s="17" t="s">
        <v>68</v>
      </c>
      <c r="C205" s="21">
        <v>67</v>
      </c>
      <c r="D205" s="21" t="s">
        <v>7</v>
      </c>
      <c r="E205" s="21">
        <v>37</v>
      </c>
      <c r="F205" s="19">
        <v>29</v>
      </c>
      <c r="G205" s="21"/>
      <c r="H205" s="21">
        <v>1</v>
      </c>
      <c r="I205" s="21">
        <v>11</v>
      </c>
      <c r="J205" s="21"/>
      <c r="K205" s="21">
        <v>12.5</v>
      </c>
      <c r="L205" s="21">
        <v>13.4</v>
      </c>
      <c r="M205" s="21">
        <v>3</v>
      </c>
      <c r="N205" s="21">
        <v>12.8</v>
      </c>
      <c r="O205" s="21">
        <f t="shared" si="64"/>
        <v>4.2666666666666666</v>
      </c>
      <c r="P205" s="21">
        <f t="shared" si="62"/>
        <v>171.26666666666668</v>
      </c>
      <c r="Q205" s="21">
        <v>470.1</v>
      </c>
      <c r="R205" s="21">
        <v>156.80000000000001</v>
      </c>
      <c r="S205" s="21"/>
      <c r="T205" s="21"/>
      <c r="U205" s="19">
        <v>5.024137931034482</v>
      </c>
      <c r="V205" s="19">
        <v>145.69999999999999</v>
      </c>
      <c r="W205" s="21">
        <f t="shared" si="65"/>
        <v>0.88</v>
      </c>
      <c r="X205" s="21">
        <f t="shared" si="66"/>
        <v>2.9980867346938775</v>
      </c>
      <c r="Y205" s="21">
        <f t="shared" si="67"/>
        <v>3.3636363636363638</v>
      </c>
      <c r="Z205" s="21">
        <f t="shared" si="68"/>
        <v>2.96</v>
      </c>
      <c r="AA205" s="18">
        <f t="shared" si="76"/>
        <v>7.8706658157838755E-2</v>
      </c>
      <c r="AB205" s="18">
        <f t="shared" si="77"/>
        <v>0.23596938775510201</v>
      </c>
      <c r="AC205" s="21">
        <f t="shared" si="63"/>
        <v>0.36431964830177976</v>
      </c>
      <c r="AD205" s="21">
        <f t="shared" si="74"/>
        <v>1.0922619047619049</v>
      </c>
      <c r="AE205" s="21">
        <f t="shared" si="72"/>
        <v>171.26666666666668</v>
      </c>
      <c r="AF205" s="21">
        <f t="shared" si="73"/>
        <v>0.36431964830177976</v>
      </c>
      <c r="AG205" s="18">
        <f t="shared" si="75"/>
        <v>1.0922619047619049</v>
      </c>
      <c r="AH205" s="18">
        <f t="shared" si="78"/>
        <v>0.27319615036954326</v>
      </c>
      <c r="AI205" s="21">
        <v>2.7</v>
      </c>
      <c r="AN205" s="19">
        <v>67</v>
      </c>
      <c r="AO205" s="19">
        <v>83</v>
      </c>
      <c r="AP205" s="19">
        <v>150</v>
      </c>
      <c r="AQ205" s="19">
        <v>44.666666666666664</v>
      </c>
      <c r="AR205" s="19">
        <v>28.1</v>
      </c>
      <c r="AS205" s="19">
        <v>0.41940298507462687</v>
      </c>
    </row>
    <row r="206" spans="1:45" s="19" customFormat="1" ht="12.75">
      <c r="A206" s="17">
        <v>2002</v>
      </c>
      <c r="B206" s="17" t="s">
        <v>68</v>
      </c>
      <c r="C206" s="21">
        <v>69</v>
      </c>
      <c r="D206" s="21" t="s">
        <v>7</v>
      </c>
      <c r="E206" s="21">
        <v>65</v>
      </c>
      <c r="G206" s="21"/>
      <c r="H206" s="21">
        <v>0</v>
      </c>
      <c r="I206" s="21">
        <v>18</v>
      </c>
      <c r="J206" s="21"/>
      <c r="K206" s="21">
        <v>11.5</v>
      </c>
      <c r="L206" s="21">
        <v>30.1</v>
      </c>
      <c r="M206" s="21">
        <v>5</v>
      </c>
      <c r="N206" s="21">
        <v>22.7</v>
      </c>
      <c r="O206" s="21">
        <f t="shared" si="64"/>
        <v>4.54</v>
      </c>
      <c r="P206" s="21">
        <f t="shared" si="62"/>
        <v>325.20000000000005</v>
      </c>
      <c r="Q206" s="21">
        <v>184</v>
      </c>
      <c r="R206" s="21">
        <v>128.30000000000001</v>
      </c>
      <c r="S206" s="21"/>
      <c r="T206" s="21"/>
      <c r="W206" s="21">
        <f t="shared" si="65"/>
        <v>1.5652173913043479</v>
      </c>
      <c r="X206" s="21">
        <f t="shared" si="66"/>
        <v>1.4341387373343724</v>
      </c>
      <c r="Y206" s="21">
        <f t="shared" si="67"/>
        <v>3.6111111111111112</v>
      </c>
      <c r="Z206" s="21">
        <f t="shared" si="68"/>
        <v>5.6521739130434785</v>
      </c>
      <c r="AA206" s="18">
        <f t="shared" si="76"/>
        <v>0.35326086956521741</v>
      </c>
      <c r="AB206" s="18">
        <f t="shared" si="77"/>
        <v>0.50662509742790329</v>
      </c>
      <c r="AC206" s="21">
        <f t="shared" si="63"/>
        <v>1.7673913043478264</v>
      </c>
      <c r="AD206" s="21">
        <f t="shared" si="74"/>
        <v>2.534684333593141</v>
      </c>
      <c r="AE206" s="21">
        <f t="shared" si="72"/>
        <v>325.20000000000005</v>
      </c>
      <c r="AF206" s="21">
        <f t="shared" si="73"/>
        <v>1.7673913043478264</v>
      </c>
      <c r="AG206" s="18">
        <f t="shared" si="75"/>
        <v>2.534684333593141</v>
      </c>
      <c r="AH206" s="18">
        <f t="shared" si="78"/>
        <v>1.0413064361191164</v>
      </c>
      <c r="AI206" s="21">
        <v>11.2</v>
      </c>
    </row>
    <row r="207" spans="1:45" s="19" customFormat="1" ht="12.75">
      <c r="A207" s="17">
        <v>2002</v>
      </c>
      <c r="B207" s="17" t="s">
        <v>68</v>
      </c>
      <c r="C207" s="21">
        <v>71</v>
      </c>
      <c r="D207" s="21" t="s">
        <v>7</v>
      </c>
      <c r="E207" s="21">
        <v>45</v>
      </c>
      <c r="G207" s="21"/>
      <c r="H207" s="21">
        <v>0</v>
      </c>
      <c r="I207" s="21">
        <v>14</v>
      </c>
      <c r="J207" s="21"/>
      <c r="K207" s="21">
        <v>17</v>
      </c>
      <c r="L207" s="21">
        <v>22.7</v>
      </c>
      <c r="M207" s="21">
        <v>5</v>
      </c>
      <c r="N207" s="21">
        <v>24.4</v>
      </c>
      <c r="O207" s="21">
        <f t="shared" si="64"/>
        <v>4.88</v>
      </c>
      <c r="P207" s="21">
        <f t="shared" si="62"/>
        <v>242.29999999999998</v>
      </c>
      <c r="Q207" s="21">
        <v>706.5</v>
      </c>
      <c r="R207" s="21">
        <v>205.6</v>
      </c>
      <c r="S207" s="21"/>
      <c r="T207" s="21"/>
      <c r="W207" s="21">
        <f t="shared" si="65"/>
        <v>0.82352941176470584</v>
      </c>
      <c r="X207" s="21">
        <f t="shared" si="66"/>
        <v>3.4362840466926072</v>
      </c>
      <c r="Y207" s="21">
        <f t="shared" si="67"/>
        <v>3.2142857142857144</v>
      </c>
      <c r="Z207" s="21">
        <f t="shared" si="68"/>
        <v>2.6470588235294117</v>
      </c>
      <c r="AA207" s="18">
        <f t="shared" si="76"/>
        <v>6.3694267515923567E-2</v>
      </c>
      <c r="AB207" s="18">
        <f t="shared" si="77"/>
        <v>0.2188715953307393</v>
      </c>
      <c r="AC207" s="21">
        <f t="shared" si="63"/>
        <v>0.34295824486907289</v>
      </c>
      <c r="AD207" s="21">
        <f t="shared" si="74"/>
        <v>1.1785019455252919</v>
      </c>
      <c r="AE207" s="21">
        <f t="shared" si="72"/>
        <v>242.29999999999998</v>
      </c>
      <c r="AF207" s="21">
        <f t="shared" si="73"/>
        <v>0.34295824486907289</v>
      </c>
      <c r="AG207" s="18">
        <f t="shared" si="75"/>
        <v>1.1785019455252919</v>
      </c>
      <c r="AH207" s="18">
        <f t="shared" si="78"/>
        <v>0.26565069619559256</v>
      </c>
      <c r="AI207" s="21">
        <v>3.2</v>
      </c>
    </row>
    <row r="208" spans="1:45" s="19" customFormat="1" ht="12.75">
      <c r="A208" s="17">
        <v>2002</v>
      </c>
      <c r="B208" s="17" t="s">
        <v>68</v>
      </c>
      <c r="C208" s="21">
        <v>73</v>
      </c>
      <c r="D208" s="21" t="s">
        <v>7</v>
      </c>
      <c r="E208" s="21">
        <v>130</v>
      </c>
      <c r="G208" s="21"/>
      <c r="H208" s="21">
        <v>0</v>
      </c>
      <c r="I208" s="21">
        <v>18</v>
      </c>
      <c r="J208" s="21"/>
      <c r="K208" s="21">
        <v>15.5</v>
      </c>
      <c r="L208" s="21">
        <v>152.6</v>
      </c>
      <c r="M208" s="21">
        <v>5</v>
      </c>
      <c r="N208" s="21">
        <v>24.4</v>
      </c>
      <c r="O208" s="21">
        <f t="shared" si="64"/>
        <v>4.88</v>
      </c>
      <c r="P208" s="21">
        <f t="shared" si="62"/>
        <v>787</v>
      </c>
      <c r="Q208" s="21">
        <v>759.9</v>
      </c>
      <c r="R208" s="21">
        <v>226.2</v>
      </c>
      <c r="S208" s="21"/>
      <c r="T208" s="21"/>
      <c r="W208" s="21">
        <f t="shared" si="65"/>
        <v>1.1612903225806452</v>
      </c>
      <c r="X208" s="21">
        <f t="shared" si="66"/>
        <v>3.3594164456233422</v>
      </c>
      <c r="Y208" s="21">
        <f t="shared" si="67"/>
        <v>7.2222222222222223</v>
      </c>
      <c r="Z208" s="21">
        <f t="shared" si="68"/>
        <v>8.387096774193548</v>
      </c>
      <c r="AA208" s="18">
        <f t="shared" si="76"/>
        <v>0.17107514146598238</v>
      </c>
      <c r="AB208" s="18">
        <f t="shared" si="77"/>
        <v>0.57471264367816099</v>
      </c>
      <c r="AC208" s="21">
        <f t="shared" si="63"/>
        <v>1.035662587182524</v>
      </c>
      <c r="AD208" s="21">
        <f t="shared" si="74"/>
        <v>3.4792219274977896</v>
      </c>
      <c r="AE208" s="21">
        <f t="shared" si="72"/>
        <v>787</v>
      </c>
      <c r="AF208" s="21">
        <f t="shared" si="73"/>
        <v>1.035662587182524</v>
      </c>
      <c r="AG208" s="18">
        <f t="shared" si="75"/>
        <v>3.4792219274977896</v>
      </c>
      <c r="AH208" s="18">
        <f t="shared" si="78"/>
        <v>0.79809349964506648</v>
      </c>
      <c r="AI208" s="21">
        <v>3.6</v>
      </c>
    </row>
    <row r="209" spans="1:45" s="19" customFormat="1" ht="12.75">
      <c r="A209" s="17">
        <v>2002</v>
      </c>
      <c r="B209" s="17" t="s">
        <v>68</v>
      </c>
      <c r="C209" s="21">
        <v>75</v>
      </c>
      <c r="D209" s="21" t="s">
        <v>7</v>
      </c>
      <c r="E209" s="21">
        <v>121</v>
      </c>
      <c r="F209" s="19">
        <v>21</v>
      </c>
      <c r="G209" s="21"/>
      <c r="H209" s="21">
        <v>1</v>
      </c>
      <c r="I209" s="21">
        <v>34</v>
      </c>
      <c r="J209" s="21"/>
      <c r="K209" s="21">
        <v>25</v>
      </c>
      <c r="L209" s="21">
        <v>38.1</v>
      </c>
      <c r="M209" s="21">
        <v>5</v>
      </c>
      <c r="N209" s="21">
        <v>19.5</v>
      </c>
      <c r="O209" s="21">
        <f t="shared" si="64"/>
        <v>3.9</v>
      </c>
      <c r="P209" s="21">
        <f t="shared" si="62"/>
        <v>510</v>
      </c>
      <c r="Q209" s="21">
        <v>728.2</v>
      </c>
      <c r="R209" s="21">
        <v>399.5</v>
      </c>
      <c r="S209" s="21"/>
      <c r="T209" s="21"/>
      <c r="U209" s="19">
        <v>7.8952380952380956</v>
      </c>
      <c r="V209" s="19">
        <v>165.8</v>
      </c>
      <c r="W209" s="21">
        <f t="shared" si="65"/>
        <v>1.36</v>
      </c>
      <c r="X209" s="21">
        <f t="shared" si="66"/>
        <v>1.8227784730913643</v>
      </c>
      <c r="Y209" s="21">
        <f t="shared" si="67"/>
        <v>3.5588235294117645</v>
      </c>
      <c r="Z209" s="21">
        <f t="shared" si="68"/>
        <v>4.84</v>
      </c>
      <c r="AA209" s="18">
        <f t="shared" si="76"/>
        <v>0.16616314199395768</v>
      </c>
      <c r="AB209" s="18">
        <f t="shared" si="77"/>
        <v>0.30287859824780977</v>
      </c>
      <c r="AC209" s="21">
        <f t="shared" si="63"/>
        <v>0.70035704476792082</v>
      </c>
      <c r="AD209" s="21">
        <f t="shared" si="74"/>
        <v>1.2765957446808511</v>
      </c>
      <c r="AE209" s="21">
        <f t="shared" si="72"/>
        <v>510</v>
      </c>
      <c r="AF209" s="21">
        <f t="shared" si="73"/>
        <v>0.70035704476792082</v>
      </c>
      <c r="AG209" s="18">
        <f t="shared" si="75"/>
        <v>1.2765957446808511</v>
      </c>
      <c r="AH209" s="18">
        <f t="shared" si="78"/>
        <v>0.45224793828145782</v>
      </c>
      <c r="AI209" s="21">
        <v>2.7</v>
      </c>
      <c r="AN209" s="19">
        <v>41</v>
      </c>
      <c r="AO209" s="19">
        <v>64</v>
      </c>
      <c r="AP209" s="19">
        <v>105</v>
      </c>
      <c r="AQ209" s="19">
        <v>39.047619047619051</v>
      </c>
      <c r="AR209" s="19">
        <v>34.9</v>
      </c>
      <c r="AS209" s="19">
        <v>0.85121951219512193</v>
      </c>
    </row>
    <row r="210" spans="1:45" s="19" customFormat="1" ht="12.75">
      <c r="A210" s="17">
        <v>2002</v>
      </c>
      <c r="B210" s="17" t="s">
        <v>68</v>
      </c>
      <c r="C210" s="21">
        <v>77</v>
      </c>
      <c r="D210" s="21" t="s">
        <v>7</v>
      </c>
      <c r="E210" s="21">
        <v>24</v>
      </c>
      <c r="G210" s="21"/>
      <c r="H210" s="21">
        <v>0</v>
      </c>
      <c r="I210" s="21">
        <v>21</v>
      </c>
      <c r="J210" s="21"/>
      <c r="K210" s="21">
        <v>35</v>
      </c>
      <c r="L210" s="21">
        <v>6.7</v>
      </c>
      <c r="M210" s="21">
        <v>5</v>
      </c>
      <c r="N210" s="21">
        <v>29.3</v>
      </c>
      <c r="O210" s="21">
        <f t="shared" si="64"/>
        <v>5.86</v>
      </c>
      <c r="P210" s="21">
        <f t="shared" si="62"/>
        <v>147.34</v>
      </c>
      <c r="Q210" s="21">
        <v>1109.9000000000001</v>
      </c>
      <c r="R210" s="21">
        <v>898.9</v>
      </c>
      <c r="S210" s="21"/>
      <c r="T210" s="21"/>
      <c r="W210" s="21">
        <f t="shared" si="65"/>
        <v>0.6</v>
      </c>
      <c r="X210" s="21">
        <f t="shared" si="66"/>
        <v>1.2347313383023697</v>
      </c>
      <c r="Y210" s="21">
        <f t="shared" si="67"/>
        <v>1.1428571428571428</v>
      </c>
      <c r="Z210" s="21">
        <f t="shared" si="68"/>
        <v>0.68571428571428572</v>
      </c>
      <c r="AA210" s="18">
        <f t="shared" si="76"/>
        <v>2.1623569690963147E-2</v>
      </c>
      <c r="AB210" s="18">
        <f t="shared" si="77"/>
        <v>2.6699299143397488E-2</v>
      </c>
      <c r="AC210" s="21">
        <f t="shared" si="63"/>
        <v>0.13275069826110458</v>
      </c>
      <c r="AD210" s="21">
        <f t="shared" si="74"/>
        <v>0.16391144732450774</v>
      </c>
      <c r="AE210" s="21">
        <f t="shared" si="72"/>
        <v>147.34</v>
      </c>
      <c r="AF210" s="21">
        <f t="shared" si="73"/>
        <v>0.13275069826110458</v>
      </c>
      <c r="AG210" s="18">
        <f t="shared" si="75"/>
        <v>0.16391144732450774</v>
      </c>
      <c r="AH210" s="18">
        <f t="shared" si="78"/>
        <v>7.334727200318597E-2</v>
      </c>
      <c r="AI210" s="21">
        <v>1.7</v>
      </c>
    </row>
    <row r="211" spans="1:45" s="19" customFormat="1" ht="12.75">
      <c r="A211" s="17">
        <v>2002</v>
      </c>
      <c r="B211" s="17" t="s">
        <v>68</v>
      </c>
      <c r="C211" s="21">
        <v>79</v>
      </c>
      <c r="D211" s="21" t="s">
        <v>7</v>
      </c>
      <c r="E211" s="21">
        <v>157</v>
      </c>
      <c r="G211" s="21"/>
      <c r="H211" s="21">
        <v>0</v>
      </c>
      <c r="I211" s="21">
        <v>22</v>
      </c>
      <c r="J211" s="21"/>
      <c r="K211" s="21">
        <v>21.5</v>
      </c>
      <c r="L211" s="21">
        <v>87.6</v>
      </c>
      <c r="M211" s="21">
        <v>5</v>
      </c>
      <c r="N211" s="21">
        <v>21.6</v>
      </c>
      <c r="O211" s="21">
        <f t="shared" si="64"/>
        <v>4.32</v>
      </c>
      <c r="P211" s="21">
        <f t="shared" si="62"/>
        <v>765.84</v>
      </c>
      <c r="Q211" s="21">
        <v>857.2</v>
      </c>
      <c r="R211" s="21">
        <v>407.3</v>
      </c>
      <c r="S211" s="21"/>
      <c r="T211" s="21"/>
      <c r="W211" s="21">
        <f t="shared" si="65"/>
        <v>1.0232558139534884</v>
      </c>
      <c r="X211" s="21">
        <f t="shared" si="66"/>
        <v>2.1045912104100171</v>
      </c>
      <c r="Y211" s="21">
        <f t="shared" si="67"/>
        <v>7.1363636363636367</v>
      </c>
      <c r="Z211" s="21">
        <f t="shared" si="68"/>
        <v>7.3023255813953485</v>
      </c>
      <c r="AA211" s="18">
        <f t="shared" si="76"/>
        <v>0.18315445636957536</v>
      </c>
      <c r="AB211" s="18">
        <f t="shared" si="77"/>
        <v>0.3854652590228333</v>
      </c>
      <c r="AC211" s="21">
        <f t="shared" si="63"/>
        <v>0.89342043863742415</v>
      </c>
      <c r="AD211" s="21">
        <f t="shared" si="74"/>
        <v>1.8802848023569851</v>
      </c>
      <c r="AE211" s="21">
        <f t="shared" si="72"/>
        <v>765.84</v>
      </c>
      <c r="AF211" s="21">
        <f t="shared" si="73"/>
        <v>0.89342043863742415</v>
      </c>
      <c r="AG211" s="18">
        <f t="shared" si="75"/>
        <v>1.8802848023569851</v>
      </c>
      <c r="AH211" s="18">
        <f t="shared" si="78"/>
        <v>0.60564650059311986</v>
      </c>
      <c r="AI211" s="21">
        <v>7</v>
      </c>
    </row>
    <row r="212" spans="1:45" s="19" customFormat="1" ht="12.75">
      <c r="A212" s="17">
        <v>2002</v>
      </c>
      <c r="B212" s="17" t="s">
        <v>68</v>
      </c>
      <c r="C212" s="21">
        <v>81</v>
      </c>
      <c r="D212" s="21" t="s">
        <v>7</v>
      </c>
      <c r="E212" s="21">
        <v>250</v>
      </c>
      <c r="G212" s="21"/>
      <c r="H212" s="21">
        <v>0</v>
      </c>
      <c r="I212" s="21">
        <v>30</v>
      </c>
      <c r="J212" s="21"/>
      <c r="K212" s="21">
        <v>31.5</v>
      </c>
      <c r="L212" s="21">
        <v>122.4</v>
      </c>
      <c r="M212" s="21">
        <v>5</v>
      </c>
      <c r="N212" s="21">
        <v>20</v>
      </c>
      <c r="O212" s="21">
        <f t="shared" si="64"/>
        <v>4</v>
      </c>
      <c r="P212" s="21">
        <f t="shared" si="62"/>
        <v>1122.4000000000001</v>
      </c>
      <c r="Q212" s="21">
        <v>1318.2</v>
      </c>
      <c r="R212" s="21">
        <v>905.2</v>
      </c>
      <c r="S212" s="21"/>
      <c r="T212" s="21"/>
      <c r="W212" s="21">
        <f t="shared" si="65"/>
        <v>0.95238095238095233</v>
      </c>
      <c r="X212" s="21">
        <f t="shared" si="66"/>
        <v>1.456252761820592</v>
      </c>
      <c r="Y212" s="21">
        <f t="shared" si="67"/>
        <v>8.3333333333333339</v>
      </c>
      <c r="Z212" s="21">
        <f t="shared" si="68"/>
        <v>7.9365079365079367</v>
      </c>
      <c r="AA212" s="18">
        <f t="shared" si="76"/>
        <v>0.18965255651646185</v>
      </c>
      <c r="AB212" s="18">
        <f t="shared" si="77"/>
        <v>0.27618205921343347</v>
      </c>
      <c r="AC212" s="21">
        <f t="shared" si="63"/>
        <v>0.85146411773630715</v>
      </c>
      <c r="AD212" s="21">
        <f t="shared" si="74"/>
        <v>1.2399469730446311</v>
      </c>
      <c r="AE212" s="21">
        <f t="shared" si="72"/>
        <v>1122.4000000000001</v>
      </c>
      <c r="AF212" s="21">
        <f t="shared" si="73"/>
        <v>0.85146411773630715</v>
      </c>
      <c r="AG212" s="18">
        <f t="shared" si="75"/>
        <v>1.2399469730446311</v>
      </c>
      <c r="AH212" s="18">
        <f t="shared" si="78"/>
        <v>0.50481244940181702</v>
      </c>
      <c r="AI212" s="21">
        <v>2.5</v>
      </c>
    </row>
    <row r="213" spans="1:45" s="19" customFormat="1" ht="12.75">
      <c r="A213" s="17">
        <v>2002</v>
      </c>
      <c r="B213" s="17" t="s">
        <v>68</v>
      </c>
      <c r="C213" s="21">
        <v>83</v>
      </c>
      <c r="D213" s="21" t="s">
        <v>7</v>
      </c>
      <c r="E213" s="21">
        <v>57</v>
      </c>
      <c r="F213" s="19">
        <v>23</v>
      </c>
      <c r="G213" s="21"/>
      <c r="H213" s="21">
        <v>1</v>
      </c>
      <c r="I213" s="21">
        <v>10</v>
      </c>
      <c r="J213" s="21"/>
      <c r="K213" s="21">
        <v>25.5</v>
      </c>
      <c r="L213" s="21">
        <v>28</v>
      </c>
      <c r="M213" s="21">
        <v>5</v>
      </c>
      <c r="N213" s="21">
        <v>28</v>
      </c>
      <c r="O213" s="21">
        <f t="shared" si="64"/>
        <v>5.6</v>
      </c>
      <c r="P213" s="21">
        <f t="shared" si="62"/>
        <v>347.2</v>
      </c>
      <c r="Q213" s="21">
        <v>539.79999999999995</v>
      </c>
      <c r="R213" s="21">
        <v>485.2</v>
      </c>
      <c r="S213" s="21"/>
      <c r="T213" s="21"/>
      <c r="U213" s="19">
        <v>10.595652173913043</v>
      </c>
      <c r="V213" s="19">
        <v>243.7</v>
      </c>
      <c r="W213" s="21">
        <f t="shared" si="65"/>
        <v>0.39215686274509803</v>
      </c>
      <c r="X213" s="21">
        <f t="shared" si="66"/>
        <v>1.1125309150865621</v>
      </c>
      <c r="Y213" s="21">
        <f t="shared" si="67"/>
        <v>5.7</v>
      </c>
      <c r="Z213" s="21">
        <f t="shared" si="68"/>
        <v>2.2352941176470589</v>
      </c>
      <c r="AA213" s="18">
        <f t="shared" si="76"/>
        <v>0.10559466469062617</v>
      </c>
      <c r="AB213" s="18">
        <f t="shared" si="77"/>
        <v>0.11747732893652102</v>
      </c>
      <c r="AC213" s="21">
        <f t="shared" si="63"/>
        <v>0.64320118562430528</v>
      </c>
      <c r="AD213" s="21">
        <f t="shared" si="74"/>
        <v>0.7155812036273701</v>
      </c>
      <c r="AE213" s="21">
        <f t="shared" si="72"/>
        <v>347.2</v>
      </c>
      <c r="AF213" s="21">
        <f t="shared" si="73"/>
        <v>0.64320118562430528</v>
      </c>
      <c r="AG213" s="18">
        <f t="shared" si="75"/>
        <v>0.7155812036273701</v>
      </c>
      <c r="AH213" s="18">
        <f t="shared" si="78"/>
        <v>0.33873170731707314</v>
      </c>
      <c r="AI213" s="21">
        <v>3.4</v>
      </c>
      <c r="AN213" s="19">
        <v>70</v>
      </c>
      <c r="AO213" s="19">
        <v>45</v>
      </c>
      <c r="AP213" s="19">
        <v>115</v>
      </c>
      <c r="AQ213" s="19">
        <v>60.869565217391312</v>
      </c>
      <c r="AR213" s="19">
        <v>70.400000000000006</v>
      </c>
      <c r="AS213" s="19">
        <v>1.0057142857142858</v>
      </c>
    </row>
    <row r="214" spans="1:45" s="19" customFormat="1" ht="12.75">
      <c r="A214" s="17">
        <v>2002</v>
      </c>
      <c r="B214" s="17" t="s">
        <v>68</v>
      </c>
      <c r="C214" s="21">
        <v>85</v>
      </c>
      <c r="D214" s="21" t="s">
        <v>7</v>
      </c>
      <c r="E214" s="21">
        <v>175</v>
      </c>
      <c r="F214" s="19">
        <v>28</v>
      </c>
      <c r="G214" s="21"/>
      <c r="H214" s="21">
        <v>1</v>
      </c>
      <c r="I214" s="21">
        <v>24</v>
      </c>
      <c r="J214" s="21"/>
      <c r="K214" s="21">
        <v>28</v>
      </c>
      <c r="L214" s="21">
        <v>187.8</v>
      </c>
      <c r="M214" s="21">
        <v>5</v>
      </c>
      <c r="N214" s="21">
        <v>28.9</v>
      </c>
      <c r="O214" s="21">
        <f t="shared" si="64"/>
        <v>5.7799999999999994</v>
      </c>
      <c r="P214" s="21">
        <f t="shared" si="62"/>
        <v>1199.3</v>
      </c>
      <c r="Q214" s="21">
        <v>1794.3</v>
      </c>
      <c r="R214" s="21">
        <v>621.20000000000005</v>
      </c>
      <c r="S214" s="21"/>
      <c r="T214" s="21"/>
      <c r="U214" s="19">
        <v>7.4</v>
      </c>
      <c r="V214" s="19">
        <v>207.2</v>
      </c>
      <c r="W214" s="21">
        <f t="shared" si="65"/>
        <v>0.8571428571428571</v>
      </c>
      <c r="X214" s="21">
        <f t="shared" si="66"/>
        <v>2.8884417256922084</v>
      </c>
      <c r="Y214" s="21">
        <f t="shared" si="67"/>
        <v>7.291666666666667</v>
      </c>
      <c r="Z214" s="21">
        <f t="shared" si="68"/>
        <v>6.25</v>
      </c>
      <c r="AA214" s="18">
        <f t="shared" si="76"/>
        <v>9.7531070612495122E-2</v>
      </c>
      <c r="AB214" s="18">
        <f t="shared" si="77"/>
        <v>0.28171281390856406</v>
      </c>
      <c r="AC214" s="21">
        <f t="shared" si="63"/>
        <v>0.66839435991751661</v>
      </c>
      <c r="AD214" s="21">
        <f t="shared" si="74"/>
        <v>1.9306181584030906</v>
      </c>
      <c r="AE214" s="21">
        <f t="shared" si="72"/>
        <v>1199.3</v>
      </c>
      <c r="AF214" s="21">
        <f t="shared" si="73"/>
        <v>0.66839435991751661</v>
      </c>
      <c r="AG214" s="18">
        <f t="shared" si="75"/>
        <v>1.9306181584030906</v>
      </c>
      <c r="AH214" s="18">
        <f t="shared" si="78"/>
        <v>0.49650175947008901</v>
      </c>
      <c r="AI214" s="21">
        <v>3.1</v>
      </c>
      <c r="AN214" s="19">
        <v>90</v>
      </c>
      <c r="AO214" s="19">
        <v>50</v>
      </c>
      <c r="AP214" s="19">
        <v>140</v>
      </c>
      <c r="AQ214" s="19">
        <v>64.285714285714292</v>
      </c>
      <c r="AR214" s="19">
        <v>47.3</v>
      </c>
      <c r="AS214" s="19">
        <v>0.52555555555555555</v>
      </c>
    </row>
    <row r="215" spans="1:45" s="19" customFormat="1" ht="12.75">
      <c r="A215" s="17">
        <v>2002</v>
      </c>
      <c r="B215" s="17" t="s">
        <v>68</v>
      </c>
      <c r="C215" s="21">
        <v>87</v>
      </c>
      <c r="D215" s="21" t="s">
        <v>7</v>
      </c>
      <c r="E215" s="21">
        <v>148</v>
      </c>
      <c r="G215" s="21"/>
      <c r="H215" s="21">
        <v>0</v>
      </c>
      <c r="I215" s="21">
        <v>26</v>
      </c>
      <c r="J215" s="21"/>
      <c r="K215" s="21">
        <v>19</v>
      </c>
      <c r="L215" s="21">
        <v>102.3</v>
      </c>
      <c r="M215" s="21">
        <v>5</v>
      </c>
      <c r="N215" s="21">
        <v>25.1</v>
      </c>
      <c r="O215" s="21">
        <f t="shared" si="64"/>
        <v>5.0200000000000005</v>
      </c>
      <c r="P215" s="21">
        <f t="shared" si="62"/>
        <v>845.26</v>
      </c>
      <c r="Q215" s="21">
        <v>1496.5</v>
      </c>
      <c r="R215" s="21">
        <v>499.2</v>
      </c>
      <c r="S215" s="21"/>
      <c r="T215" s="21"/>
      <c r="W215" s="21">
        <f t="shared" si="65"/>
        <v>1.368421052631579</v>
      </c>
      <c r="X215" s="21">
        <f t="shared" si="66"/>
        <v>2.9977964743589745</v>
      </c>
      <c r="Y215" s="21">
        <f t="shared" si="67"/>
        <v>5.6923076923076925</v>
      </c>
      <c r="Z215" s="21">
        <f t="shared" si="68"/>
        <v>7.7894736842105265</v>
      </c>
      <c r="AA215" s="18">
        <f t="shared" si="76"/>
        <v>9.8897427330437687E-2</v>
      </c>
      <c r="AB215" s="18">
        <f t="shared" si="77"/>
        <v>0.29647435897435898</v>
      </c>
      <c r="AC215" s="21">
        <f t="shared" si="63"/>
        <v>0.56482459071166058</v>
      </c>
      <c r="AD215" s="21">
        <f t="shared" si="74"/>
        <v>1.6932291666666668</v>
      </c>
      <c r="AE215" s="21">
        <f t="shared" si="72"/>
        <v>845.26</v>
      </c>
      <c r="AF215" s="21">
        <f t="shared" si="73"/>
        <v>0.56482459071166058</v>
      </c>
      <c r="AG215" s="18">
        <f t="shared" si="75"/>
        <v>1.6932291666666668</v>
      </c>
      <c r="AH215" s="18">
        <f t="shared" si="78"/>
        <v>0.42354061231648044</v>
      </c>
      <c r="AI215" s="21">
        <v>2.8</v>
      </c>
    </row>
    <row r="216" spans="1:45" s="19" customFormat="1" ht="12.75">
      <c r="A216" s="17">
        <v>2002</v>
      </c>
      <c r="B216" s="17" t="s">
        <v>68</v>
      </c>
      <c r="C216" s="21">
        <v>89</v>
      </c>
      <c r="D216" s="21" t="s">
        <v>7</v>
      </c>
      <c r="E216" s="21">
        <v>205</v>
      </c>
      <c r="F216" s="19">
        <v>30</v>
      </c>
      <c r="G216" s="21"/>
      <c r="H216" s="21">
        <v>1</v>
      </c>
      <c r="I216" s="21">
        <v>29</v>
      </c>
      <c r="J216" s="21"/>
      <c r="K216" s="21">
        <v>31.5</v>
      </c>
      <c r="L216" s="21">
        <v>126.3</v>
      </c>
      <c r="M216" s="21">
        <v>5</v>
      </c>
      <c r="N216" s="21">
        <v>21.6</v>
      </c>
      <c r="O216" s="21">
        <f t="shared" si="64"/>
        <v>4.32</v>
      </c>
      <c r="P216" s="21">
        <f t="shared" si="62"/>
        <v>1011.9</v>
      </c>
      <c r="Q216" s="21">
        <v>1448.1</v>
      </c>
      <c r="R216" s="21">
        <v>720.3</v>
      </c>
      <c r="S216" s="21"/>
      <c r="T216" s="21"/>
      <c r="U216" s="19">
        <v>7.6533333333333333</v>
      </c>
      <c r="V216" s="19">
        <v>229.6</v>
      </c>
      <c r="W216" s="21">
        <f t="shared" si="65"/>
        <v>0.92063492063492058</v>
      </c>
      <c r="X216" s="21">
        <f t="shared" si="66"/>
        <v>2.0104123281965847</v>
      </c>
      <c r="Y216" s="21">
        <f t="shared" si="67"/>
        <v>7.068965517241379</v>
      </c>
      <c r="Z216" s="21">
        <f t="shared" si="68"/>
        <v>6.5079365079365079</v>
      </c>
      <c r="AA216" s="18">
        <f t="shared" si="76"/>
        <v>0.14156480906014779</v>
      </c>
      <c r="AB216" s="18">
        <f t="shared" si="77"/>
        <v>0.28460363737331668</v>
      </c>
      <c r="AC216" s="21">
        <f t="shared" si="63"/>
        <v>0.69877770872177336</v>
      </c>
      <c r="AD216" s="21">
        <f t="shared" si="74"/>
        <v>1.4048313202832154</v>
      </c>
      <c r="AE216" s="21">
        <f t="shared" si="72"/>
        <v>1011.9</v>
      </c>
      <c r="AF216" s="21">
        <f t="shared" si="73"/>
        <v>0.69877770872177336</v>
      </c>
      <c r="AG216" s="18">
        <f t="shared" si="75"/>
        <v>1.4048313202832154</v>
      </c>
      <c r="AH216" s="18">
        <f t="shared" si="78"/>
        <v>0.46665744327614839</v>
      </c>
      <c r="AI216" s="21">
        <v>8.4</v>
      </c>
      <c r="AN216" s="19">
        <v>87</v>
      </c>
      <c r="AO216" s="19">
        <v>63</v>
      </c>
      <c r="AP216" s="19">
        <v>150</v>
      </c>
      <c r="AQ216" s="19">
        <v>58</v>
      </c>
      <c r="AR216" s="19">
        <v>59.8</v>
      </c>
      <c r="AS216" s="19">
        <v>0.68735632183908046</v>
      </c>
    </row>
    <row r="217" spans="1:45" s="19" customFormat="1" ht="12.75">
      <c r="A217" s="17">
        <v>2002</v>
      </c>
      <c r="B217" s="17" t="s">
        <v>68</v>
      </c>
      <c r="C217" s="21">
        <v>91</v>
      </c>
      <c r="D217" s="21" t="s">
        <v>7</v>
      </c>
      <c r="E217" s="21">
        <v>89</v>
      </c>
      <c r="G217" s="21"/>
      <c r="H217" s="21">
        <v>0</v>
      </c>
      <c r="I217" s="21">
        <v>20</v>
      </c>
      <c r="J217" s="21"/>
      <c r="K217" s="21">
        <v>27</v>
      </c>
      <c r="L217" s="21">
        <v>29.4</v>
      </c>
      <c r="M217" s="21">
        <v>5</v>
      </c>
      <c r="N217" s="21">
        <v>26.4</v>
      </c>
      <c r="O217" s="21">
        <f t="shared" si="64"/>
        <v>5.2799999999999994</v>
      </c>
      <c r="P217" s="21">
        <f t="shared" si="62"/>
        <v>499.31999999999994</v>
      </c>
      <c r="Q217" s="21">
        <v>909.8</v>
      </c>
      <c r="R217" s="21">
        <v>642</v>
      </c>
      <c r="S217" s="21"/>
      <c r="T217" s="21"/>
      <c r="W217" s="21">
        <f t="shared" si="65"/>
        <v>0.7407407407407407</v>
      </c>
      <c r="X217" s="21">
        <f t="shared" si="66"/>
        <v>1.4171339563862928</v>
      </c>
      <c r="Y217" s="21">
        <f t="shared" si="67"/>
        <v>4.45</v>
      </c>
      <c r="Z217" s="21">
        <f t="shared" si="68"/>
        <v>3.2962962962962963</v>
      </c>
      <c r="AA217" s="18">
        <f t="shared" si="76"/>
        <v>9.7823697515937572E-2</v>
      </c>
      <c r="AB217" s="18">
        <f t="shared" si="77"/>
        <v>0.13862928348909656</v>
      </c>
      <c r="AC217" s="21">
        <f t="shared" si="63"/>
        <v>0.54882391734447122</v>
      </c>
      <c r="AD217" s="21">
        <f t="shared" si="74"/>
        <v>0.77775700934579428</v>
      </c>
      <c r="AE217" s="21">
        <f t="shared" si="72"/>
        <v>499.31999999999994</v>
      </c>
      <c r="AF217" s="21">
        <f t="shared" si="73"/>
        <v>0.54882391734447122</v>
      </c>
      <c r="AG217" s="18">
        <f t="shared" si="75"/>
        <v>0.77775700934579428</v>
      </c>
      <c r="AH217" s="18">
        <f t="shared" si="78"/>
        <v>0.32176826910684364</v>
      </c>
      <c r="AI217" s="21">
        <v>6</v>
      </c>
    </row>
    <row r="218" spans="1:45" s="19" customFormat="1" ht="12.75">
      <c r="A218" s="17">
        <v>2002</v>
      </c>
      <c r="B218" s="17" t="s">
        <v>68</v>
      </c>
      <c r="C218" s="21">
        <v>93</v>
      </c>
      <c r="D218" s="21" t="s">
        <v>7</v>
      </c>
      <c r="E218" s="21">
        <v>21</v>
      </c>
      <c r="G218" s="21"/>
      <c r="H218" s="21">
        <v>0</v>
      </c>
      <c r="I218" s="21">
        <v>10</v>
      </c>
      <c r="J218" s="21"/>
      <c r="K218" s="21">
        <v>9</v>
      </c>
      <c r="L218" s="21">
        <v>11.7</v>
      </c>
      <c r="M218" s="21">
        <v>5</v>
      </c>
      <c r="N218" s="21">
        <v>24.3</v>
      </c>
      <c r="O218" s="21">
        <f t="shared" si="64"/>
        <v>4.8600000000000003</v>
      </c>
      <c r="P218" s="21">
        <f t="shared" si="62"/>
        <v>113.76</v>
      </c>
      <c r="Q218" s="21">
        <v>549</v>
      </c>
      <c r="R218" s="21">
        <v>119.1</v>
      </c>
      <c r="S218" s="21"/>
      <c r="T218" s="21"/>
      <c r="W218" s="21">
        <f t="shared" si="65"/>
        <v>1.1111111111111112</v>
      </c>
      <c r="X218" s="21">
        <f t="shared" si="66"/>
        <v>4.6095717884130982</v>
      </c>
      <c r="Y218" s="21">
        <f t="shared" si="67"/>
        <v>2.1</v>
      </c>
      <c r="Z218" s="21">
        <f t="shared" si="68"/>
        <v>2.3333333333333335</v>
      </c>
      <c r="AA218" s="18">
        <f t="shared" si="76"/>
        <v>3.825136612021858E-2</v>
      </c>
      <c r="AB218" s="18">
        <f t="shared" si="77"/>
        <v>0.17632241813602015</v>
      </c>
      <c r="AC218" s="21">
        <f t="shared" si="63"/>
        <v>0.20721311475409837</v>
      </c>
      <c r="AD218" s="21">
        <f t="shared" si="74"/>
        <v>0.95516372795969784</v>
      </c>
      <c r="AE218" s="21">
        <f t="shared" si="72"/>
        <v>113.76</v>
      </c>
      <c r="AF218" s="21">
        <f t="shared" si="73"/>
        <v>0.20721311475409837</v>
      </c>
      <c r="AG218" s="18">
        <f t="shared" si="75"/>
        <v>0.95516372795969784</v>
      </c>
      <c r="AH218" s="18">
        <f t="shared" si="78"/>
        <v>0.17027391109115403</v>
      </c>
      <c r="AI218" s="21">
        <v>2.5</v>
      </c>
    </row>
    <row r="219" spans="1:45" s="19" customFormat="1" ht="12.75">
      <c r="A219" s="17">
        <v>2002</v>
      </c>
      <c r="B219" s="17" t="s">
        <v>68</v>
      </c>
      <c r="C219" s="21">
        <v>95</v>
      </c>
      <c r="D219" s="21" t="s">
        <v>7</v>
      </c>
      <c r="E219" s="21">
        <v>121</v>
      </c>
      <c r="G219" s="21"/>
      <c r="H219" s="21">
        <v>0</v>
      </c>
      <c r="I219" s="21">
        <v>22</v>
      </c>
      <c r="J219" s="21"/>
      <c r="K219" s="21">
        <v>28</v>
      </c>
      <c r="L219" s="21">
        <v>36.700000000000003</v>
      </c>
      <c r="M219" s="21">
        <v>5</v>
      </c>
      <c r="N219" s="21">
        <v>28.6</v>
      </c>
      <c r="O219" s="21">
        <f t="shared" si="64"/>
        <v>5.7200000000000006</v>
      </c>
      <c r="P219" s="21">
        <f t="shared" si="62"/>
        <v>728.82000000000016</v>
      </c>
      <c r="Q219" s="21">
        <v>1013.2</v>
      </c>
      <c r="R219" s="21">
        <v>705.2</v>
      </c>
      <c r="S219" s="21"/>
      <c r="T219" s="21"/>
      <c r="W219" s="21">
        <f t="shared" si="65"/>
        <v>0.7857142857142857</v>
      </c>
      <c r="X219" s="21">
        <f t="shared" si="66"/>
        <v>1.4367555303460011</v>
      </c>
      <c r="Y219" s="21">
        <f t="shared" si="67"/>
        <v>5.5</v>
      </c>
      <c r="Z219" s="21">
        <f t="shared" si="68"/>
        <v>4.3214285714285712</v>
      </c>
      <c r="AA219" s="18">
        <f t="shared" si="76"/>
        <v>0.1194236083695223</v>
      </c>
      <c r="AB219" s="18">
        <f t="shared" si="77"/>
        <v>0.17158252977878616</v>
      </c>
      <c r="AC219" s="21">
        <f t="shared" si="63"/>
        <v>0.71932491117252284</v>
      </c>
      <c r="AD219" s="21">
        <f t="shared" si="74"/>
        <v>1.0334940442427683</v>
      </c>
      <c r="AE219" s="21">
        <f t="shared" si="72"/>
        <v>728.82000000000016</v>
      </c>
      <c r="AF219" s="21">
        <f t="shared" si="73"/>
        <v>0.71932491117252284</v>
      </c>
      <c r="AG219" s="18">
        <f t="shared" si="75"/>
        <v>1.0334940442427683</v>
      </c>
      <c r="AH219" s="18">
        <f t="shared" si="78"/>
        <v>0.42412709497206713</v>
      </c>
      <c r="AI219" s="21">
        <v>4.7</v>
      </c>
    </row>
    <row r="220" spans="1:45" s="19" customFormat="1" ht="12.75">
      <c r="A220" s="17">
        <v>2002</v>
      </c>
      <c r="B220" s="17" t="s">
        <v>68</v>
      </c>
      <c r="C220" s="21">
        <v>97</v>
      </c>
      <c r="D220" s="21" t="s">
        <v>7</v>
      </c>
      <c r="E220" s="21">
        <v>59</v>
      </c>
      <c r="G220" s="21"/>
      <c r="H220" s="21">
        <v>0</v>
      </c>
      <c r="I220" s="21">
        <v>22</v>
      </c>
      <c r="J220" s="21"/>
      <c r="K220" s="21">
        <v>14</v>
      </c>
      <c r="L220" s="21">
        <v>16.399999999999999</v>
      </c>
      <c r="M220" s="21">
        <v>5</v>
      </c>
      <c r="N220" s="21">
        <v>16.899999999999999</v>
      </c>
      <c r="O220" s="21">
        <f t="shared" si="64"/>
        <v>3.38</v>
      </c>
      <c r="P220" s="21">
        <f t="shared" si="62"/>
        <v>215.82</v>
      </c>
      <c r="Q220" s="21">
        <v>97.8</v>
      </c>
      <c r="R220" s="21">
        <v>141.80000000000001</v>
      </c>
      <c r="S220" s="21"/>
      <c r="T220" s="21"/>
      <c r="W220" s="21">
        <f t="shared" si="65"/>
        <v>1.5714285714285714</v>
      </c>
      <c r="X220" s="21">
        <f t="shared" si="66"/>
        <v>0.68970380818053589</v>
      </c>
      <c r="Y220" s="21">
        <f t="shared" si="67"/>
        <v>2.6818181818181817</v>
      </c>
      <c r="Z220" s="21">
        <f t="shared" si="68"/>
        <v>4.2142857142857144</v>
      </c>
      <c r="AA220" s="18">
        <f t="shared" si="76"/>
        <v>0.60327198364008183</v>
      </c>
      <c r="AB220" s="18">
        <f t="shared" si="77"/>
        <v>0.41607898448519037</v>
      </c>
      <c r="AC220" s="21">
        <f t="shared" si="63"/>
        <v>2.2067484662576686</v>
      </c>
      <c r="AD220" s="21">
        <f t="shared" si="74"/>
        <v>1.5220028208744709</v>
      </c>
      <c r="AE220" s="21">
        <f t="shared" si="72"/>
        <v>215.82</v>
      </c>
      <c r="AF220" s="21">
        <f t="shared" si="73"/>
        <v>2.2067484662576686</v>
      </c>
      <c r="AG220" s="18">
        <f t="shared" si="75"/>
        <v>1.5220028208744709</v>
      </c>
      <c r="AH220" s="18">
        <f t="shared" si="78"/>
        <v>0.90075125208681128</v>
      </c>
      <c r="AI220" s="21">
        <v>3</v>
      </c>
    </row>
    <row r="221" spans="1:45" s="19" customFormat="1" ht="12.75">
      <c r="A221" s="17">
        <v>2002</v>
      </c>
      <c r="B221" s="17" t="s">
        <v>68</v>
      </c>
      <c r="C221" s="21">
        <v>99</v>
      </c>
      <c r="D221" s="21" t="s">
        <v>7</v>
      </c>
      <c r="E221" s="21">
        <v>104</v>
      </c>
      <c r="G221" s="21"/>
      <c r="H221" s="21">
        <v>0</v>
      </c>
      <c r="I221" s="21">
        <v>11</v>
      </c>
      <c r="J221" s="21"/>
      <c r="K221" s="21">
        <v>8</v>
      </c>
      <c r="L221" s="21">
        <v>48.2</v>
      </c>
      <c r="M221" s="21">
        <v>5</v>
      </c>
      <c r="N221" s="21">
        <v>21.8</v>
      </c>
      <c r="O221" s="21">
        <f t="shared" si="64"/>
        <v>4.3600000000000003</v>
      </c>
      <c r="P221" s="21">
        <f t="shared" si="62"/>
        <v>501.64000000000004</v>
      </c>
      <c r="Q221" s="21">
        <v>383</v>
      </c>
      <c r="R221" s="21">
        <v>194.8</v>
      </c>
      <c r="S221" s="21"/>
      <c r="T221" s="21"/>
      <c r="W221" s="21">
        <f t="shared" si="65"/>
        <v>1.375</v>
      </c>
      <c r="X221" s="21">
        <f t="shared" si="66"/>
        <v>1.9661190965092401</v>
      </c>
      <c r="Y221" s="21">
        <f t="shared" si="67"/>
        <v>9.454545454545455</v>
      </c>
      <c r="Z221" s="21">
        <f t="shared" si="68"/>
        <v>13</v>
      </c>
      <c r="AA221" s="18">
        <f t="shared" si="76"/>
        <v>0.27154046997389036</v>
      </c>
      <c r="AB221" s="18">
        <f t="shared" si="77"/>
        <v>0.53388090349075967</v>
      </c>
      <c r="AC221" s="21">
        <f t="shared" si="63"/>
        <v>1.3097650130548304</v>
      </c>
      <c r="AD221" s="21">
        <f t="shared" si="74"/>
        <v>2.5751540041067762</v>
      </c>
      <c r="AE221" s="21">
        <f t="shared" si="72"/>
        <v>501.64000000000004</v>
      </c>
      <c r="AF221" s="21">
        <f t="shared" si="73"/>
        <v>1.3097650130548304</v>
      </c>
      <c r="AG221" s="18">
        <f t="shared" si="75"/>
        <v>2.5751540041067762</v>
      </c>
      <c r="AH221" s="18">
        <f t="shared" si="78"/>
        <v>0.86818968501211502</v>
      </c>
      <c r="AI221" s="21">
        <v>5</v>
      </c>
    </row>
    <row r="222" spans="1:45" s="19" customFormat="1" ht="12.75">
      <c r="A222" s="17">
        <v>2002</v>
      </c>
      <c r="B222" s="17" t="s">
        <v>68</v>
      </c>
      <c r="C222" s="21">
        <v>101</v>
      </c>
      <c r="D222" s="21" t="s">
        <v>7</v>
      </c>
      <c r="E222" s="21">
        <v>116</v>
      </c>
      <c r="G222" s="21"/>
      <c r="H222" s="21">
        <v>0</v>
      </c>
      <c r="I222" s="21">
        <v>40</v>
      </c>
      <c r="J222" s="21"/>
      <c r="K222" s="21">
        <v>30</v>
      </c>
      <c r="L222" s="21">
        <v>68.3</v>
      </c>
      <c r="M222" s="21">
        <v>5</v>
      </c>
      <c r="N222" s="21">
        <v>25.1</v>
      </c>
      <c r="O222" s="21">
        <f t="shared" si="64"/>
        <v>5.0200000000000005</v>
      </c>
      <c r="P222" s="21">
        <f t="shared" si="62"/>
        <v>650.62</v>
      </c>
      <c r="Q222" s="21">
        <v>1516.3</v>
      </c>
      <c r="R222" s="21">
        <v>662</v>
      </c>
      <c r="S222" s="21"/>
      <c r="T222" s="21"/>
      <c r="W222" s="21">
        <f t="shared" si="65"/>
        <v>1.3333333333333333</v>
      </c>
      <c r="X222" s="21">
        <f t="shared" si="66"/>
        <v>2.2904833836858005</v>
      </c>
      <c r="Y222" s="21">
        <f t="shared" si="67"/>
        <v>2.9</v>
      </c>
      <c r="Z222" s="21">
        <f t="shared" si="68"/>
        <v>3.8666666666666667</v>
      </c>
      <c r="AA222" s="18">
        <f t="shared" si="76"/>
        <v>7.6502011475301723E-2</v>
      </c>
      <c r="AB222" s="18">
        <f t="shared" si="77"/>
        <v>0.17522658610271905</v>
      </c>
      <c r="AC222" s="21">
        <f t="shared" si="63"/>
        <v>0.42908395436259317</v>
      </c>
      <c r="AD222" s="21">
        <f t="shared" si="74"/>
        <v>0.98280966767371603</v>
      </c>
      <c r="AE222" s="21">
        <f t="shared" si="72"/>
        <v>650.62</v>
      </c>
      <c r="AF222" s="21">
        <f t="shared" si="73"/>
        <v>0.42908395436259317</v>
      </c>
      <c r="AG222" s="18">
        <f t="shared" si="75"/>
        <v>0.98280966767371603</v>
      </c>
      <c r="AH222" s="18">
        <f t="shared" si="78"/>
        <v>0.29868245879814531</v>
      </c>
      <c r="AI222" s="21">
        <v>7</v>
      </c>
    </row>
    <row r="223" spans="1:45" s="19" customFormat="1" ht="12.75">
      <c r="A223" s="17">
        <v>2002</v>
      </c>
      <c r="B223" s="17" t="s">
        <v>68</v>
      </c>
      <c r="C223" s="21">
        <v>103</v>
      </c>
      <c r="D223" s="21" t="s">
        <v>7</v>
      </c>
      <c r="E223" s="21">
        <v>137</v>
      </c>
      <c r="G223" s="21"/>
      <c r="H223" s="21">
        <v>0</v>
      </c>
      <c r="I223" s="21">
        <v>32</v>
      </c>
      <c r="J223" s="21"/>
      <c r="K223" s="21">
        <v>27</v>
      </c>
      <c r="L223" s="21">
        <v>126.5</v>
      </c>
      <c r="M223" s="21">
        <v>5</v>
      </c>
      <c r="N223" s="21">
        <v>25</v>
      </c>
      <c r="O223" s="21">
        <f t="shared" si="64"/>
        <v>5</v>
      </c>
      <c r="P223" s="21">
        <f t="shared" si="62"/>
        <v>811.5</v>
      </c>
      <c r="Q223" s="21">
        <v>1778.8</v>
      </c>
      <c r="R223" s="21">
        <v>729.1</v>
      </c>
      <c r="S223" s="21"/>
      <c r="T223" s="21"/>
      <c r="W223" s="21">
        <f t="shared" si="65"/>
        <v>1.1851851851851851</v>
      </c>
      <c r="X223" s="21">
        <f t="shared" si="66"/>
        <v>2.4397202029899874</v>
      </c>
      <c r="Y223" s="21">
        <f t="shared" si="67"/>
        <v>4.28125</v>
      </c>
      <c r="Z223" s="21">
        <f t="shared" si="68"/>
        <v>5.0740740740740744</v>
      </c>
      <c r="AA223" s="18">
        <f t="shared" si="76"/>
        <v>7.7018214526647186E-2</v>
      </c>
      <c r="AB223" s="18">
        <f t="shared" si="77"/>
        <v>0.18790289397887805</v>
      </c>
      <c r="AC223" s="21">
        <f t="shared" si="63"/>
        <v>0.45620643130200134</v>
      </c>
      <c r="AD223" s="21">
        <f t="shared" si="74"/>
        <v>1.1130160471814565</v>
      </c>
      <c r="AE223" s="21">
        <f t="shared" si="72"/>
        <v>811.5</v>
      </c>
      <c r="AF223" s="21">
        <f t="shared" si="73"/>
        <v>0.45620643130200134</v>
      </c>
      <c r="AG223" s="18">
        <f t="shared" si="75"/>
        <v>1.1130160471814565</v>
      </c>
      <c r="AH223" s="18">
        <f t="shared" si="78"/>
        <v>0.32357749511543521</v>
      </c>
      <c r="AI223" s="21">
        <v>2.2999999999999998</v>
      </c>
    </row>
    <row r="224" spans="1:45" s="19" customFormat="1" ht="12.75">
      <c r="A224" s="17">
        <v>2002</v>
      </c>
      <c r="B224" s="17" t="s">
        <v>68</v>
      </c>
      <c r="C224" s="21">
        <v>105</v>
      </c>
      <c r="D224" s="21" t="s">
        <v>7</v>
      </c>
      <c r="E224" s="21">
        <v>102</v>
      </c>
      <c r="G224" s="21"/>
      <c r="H224" s="21">
        <v>0</v>
      </c>
      <c r="I224" s="21">
        <v>23</v>
      </c>
      <c r="J224" s="21"/>
      <c r="K224" s="21">
        <v>25.5</v>
      </c>
      <c r="L224" s="21">
        <v>42.5</v>
      </c>
      <c r="M224" s="21">
        <v>5</v>
      </c>
      <c r="N224" s="21">
        <v>19.8</v>
      </c>
      <c r="O224" s="21">
        <f t="shared" si="64"/>
        <v>3.96</v>
      </c>
      <c r="P224" s="21">
        <f t="shared" si="62"/>
        <v>446.42</v>
      </c>
      <c r="Q224" s="21">
        <v>932.4</v>
      </c>
      <c r="R224" s="21">
        <v>460.6</v>
      </c>
      <c r="S224" s="21"/>
      <c r="T224" s="21"/>
      <c r="W224" s="21">
        <f t="shared" si="65"/>
        <v>0.90196078431372551</v>
      </c>
      <c r="X224" s="21">
        <f t="shared" si="66"/>
        <v>2.0243161094224922</v>
      </c>
      <c r="Y224" s="21">
        <f t="shared" si="67"/>
        <v>4.4347826086956523</v>
      </c>
      <c r="Z224" s="21">
        <f t="shared" si="68"/>
        <v>4</v>
      </c>
      <c r="AA224" s="18">
        <f t="shared" si="76"/>
        <v>0.10939510939510939</v>
      </c>
      <c r="AB224" s="18">
        <f t="shared" si="77"/>
        <v>0.2214502822405558</v>
      </c>
      <c r="AC224" s="21">
        <f t="shared" si="63"/>
        <v>0.47878592878592879</v>
      </c>
      <c r="AD224" s="21">
        <f t="shared" si="74"/>
        <v>0.96921406860616588</v>
      </c>
      <c r="AE224" s="21">
        <f t="shared" si="72"/>
        <v>446.42</v>
      </c>
      <c r="AF224" s="21">
        <f t="shared" si="73"/>
        <v>0.47878592878592879</v>
      </c>
      <c r="AG224" s="18">
        <f t="shared" si="75"/>
        <v>0.96921406860616588</v>
      </c>
      <c r="AH224" s="18">
        <f t="shared" si="78"/>
        <v>0.32047379755922473</v>
      </c>
      <c r="AI224" s="21">
        <v>4</v>
      </c>
    </row>
    <row r="225" spans="1:45" s="19" customFormat="1" ht="12.75">
      <c r="A225" s="17">
        <v>2002</v>
      </c>
      <c r="B225" s="17" t="s">
        <v>68</v>
      </c>
      <c r="C225" s="21">
        <v>107</v>
      </c>
      <c r="D225" s="21" t="s">
        <v>7</v>
      </c>
      <c r="E225" s="21">
        <v>115</v>
      </c>
      <c r="G225" s="21"/>
      <c r="H225" s="21">
        <v>0</v>
      </c>
      <c r="I225" s="21">
        <v>33</v>
      </c>
      <c r="J225" s="21"/>
      <c r="K225" s="21">
        <v>25.5</v>
      </c>
      <c r="L225" s="21">
        <v>65.8</v>
      </c>
      <c r="M225" s="21">
        <v>5</v>
      </c>
      <c r="N225" s="21">
        <v>25.8</v>
      </c>
      <c r="O225" s="21">
        <f t="shared" si="64"/>
        <v>5.16</v>
      </c>
      <c r="P225" s="21">
        <f t="shared" si="62"/>
        <v>659.19999999999993</v>
      </c>
      <c r="Q225" s="21">
        <v>662.9</v>
      </c>
      <c r="R225" s="21">
        <v>415.6</v>
      </c>
      <c r="S225" s="21"/>
      <c r="T225" s="21"/>
      <c r="W225" s="21">
        <f t="shared" si="65"/>
        <v>1.2941176470588236</v>
      </c>
      <c r="X225" s="21">
        <f t="shared" si="66"/>
        <v>1.5950433108758419</v>
      </c>
      <c r="Y225" s="21">
        <f t="shared" si="67"/>
        <v>3.4848484848484849</v>
      </c>
      <c r="Z225" s="21">
        <f t="shared" si="68"/>
        <v>4.5098039215686274</v>
      </c>
      <c r="AA225" s="18">
        <f t="shared" si="76"/>
        <v>0.17348016292050084</v>
      </c>
      <c r="AB225" s="18">
        <f t="shared" si="77"/>
        <v>0.27670837343599614</v>
      </c>
      <c r="AC225" s="21">
        <f t="shared" si="63"/>
        <v>0.99441846432342729</v>
      </c>
      <c r="AD225" s="21">
        <f t="shared" si="74"/>
        <v>1.5861405197305098</v>
      </c>
      <c r="AE225" s="21">
        <f t="shared" si="72"/>
        <v>659.19999999999993</v>
      </c>
      <c r="AF225" s="21">
        <f t="shared" si="73"/>
        <v>0.99441846432342729</v>
      </c>
      <c r="AG225" s="18">
        <f t="shared" si="75"/>
        <v>1.5861405197305098</v>
      </c>
      <c r="AH225" s="18">
        <f t="shared" si="78"/>
        <v>0.61121928604543341</v>
      </c>
      <c r="AI225" s="21">
        <v>2.8</v>
      </c>
    </row>
    <row r="226" spans="1:45" s="19" customFormat="1" ht="12.75">
      <c r="A226" s="17">
        <v>2002</v>
      </c>
      <c r="B226" s="17" t="s">
        <v>68</v>
      </c>
      <c r="C226" s="21">
        <v>109</v>
      </c>
      <c r="D226" s="21" t="s">
        <v>7</v>
      </c>
      <c r="E226" s="21">
        <v>99</v>
      </c>
      <c r="G226" s="21"/>
      <c r="H226" s="21">
        <v>0</v>
      </c>
      <c r="I226" s="21">
        <v>22</v>
      </c>
      <c r="J226" s="21"/>
      <c r="K226" s="21">
        <v>31</v>
      </c>
      <c r="L226" s="21">
        <v>55.5</v>
      </c>
      <c r="M226" s="21">
        <v>5</v>
      </c>
      <c r="N226" s="21">
        <v>24.1</v>
      </c>
      <c r="O226" s="21">
        <f t="shared" si="64"/>
        <v>4.82</v>
      </c>
      <c r="P226" s="21">
        <f t="shared" si="62"/>
        <v>532.68000000000006</v>
      </c>
      <c r="Q226" s="21">
        <v>1482.8</v>
      </c>
      <c r="R226" s="21">
        <v>807.9</v>
      </c>
      <c r="S226" s="21"/>
      <c r="T226" s="21"/>
      <c r="W226" s="21">
        <f t="shared" si="65"/>
        <v>0.70967741935483875</v>
      </c>
      <c r="X226" s="21">
        <f t="shared" si="66"/>
        <v>1.8353756653051121</v>
      </c>
      <c r="Y226" s="21">
        <f t="shared" si="67"/>
        <v>4.5</v>
      </c>
      <c r="Z226" s="21">
        <f t="shared" si="68"/>
        <v>3.193548387096774</v>
      </c>
      <c r="AA226" s="18">
        <f t="shared" si="76"/>
        <v>6.6765578635014838E-2</v>
      </c>
      <c r="AB226" s="18">
        <f t="shared" si="77"/>
        <v>0.12253991830672113</v>
      </c>
      <c r="AC226" s="21">
        <f t="shared" si="63"/>
        <v>0.35923927704343139</v>
      </c>
      <c r="AD226" s="21">
        <f t="shared" si="74"/>
        <v>0.6593390271073154</v>
      </c>
      <c r="AE226" s="21">
        <f t="shared" si="72"/>
        <v>532.68000000000006</v>
      </c>
      <c r="AF226" s="21">
        <f t="shared" si="73"/>
        <v>0.35923927704343139</v>
      </c>
      <c r="AG226" s="18">
        <f t="shared" si="75"/>
        <v>0.6593390271073154</v>
      </c>
      <c r="AH226" s="18">
        <f t="shared" si="78"/>
        <v>0.23254027153271931</v>
      </c>
      <c r="AI226" s="21">
        <v>5.2</v>
      </c>
    </row>
    <row r="227" spans="1:45" s="19" customFormat="1" ht="12.75">
      <c r="A227" s="17">
        <v>2002</v>
      </c>
      <c r="B227" s="17" t="s">
        <v>68</v>
      </c>
      <c r="C227" s="21">
        <v>111</v>
      </c>
      <c r="D227" s="21" t="s">
        <v>7</v>
      </c>
      <c r="E227" s="21">
        <v>29</v>
      </c>
      <c r="G227" s="21"/>
      <c r="H227" s="21">
        <v>0</v>
      </c>
      <c r="I227" s="21">
        <v>20</v>
      </c>
      <c r="J227" s="21"/>
      <c r="K227" s="21">
        <v>24.5</v>
      </c>
      <c r="L227" s="21">
        <v>13.4</v>
      </c>
      <c r="M227" s="21">
        <v>5</v>
      </c>
      <c r="N227" s="21">
        <v>21</v>
      </c>
      <c r="O227" s="21">
        <f t="shared" si="64"/>
        <v>4.2</v>
      </c>
      <c r="P227" s="21">
        <f t="shared" si="62"/>
        <v>135.20000000000002</v>
      </c>
      <c r="Q227" s="21">
        <v>994.1</v>
      </c>
      <c r="R227" s="21">
        <v>477.3</v>
      </c>
      <c r="S227" s="21"/>
      <c r="T227" s="21"/>
      <c r="W227" s="21">
        <f t="shared" si="65"/>
        <v>0.81632653061224492</v>
      </c>
      <c r="X227" s="21">
        <f t="shared" si="66"/>
        <v>2.0827571757804315</v>
      </c>
      <c r="Y227" s="21">
        <f t="shared" si="67"/>
        <v>1.45</v>
      </c>
      <c r="Z227" s="21">
        <f t="shared" si="68"/>
        <v>1.1836734693877551</v>
      </c>
      <c r="AA227" s="18">
        <f t="shared" si="76"/>
        <v>2.9172115481339904E-2</v>
      </c>
      <c r="AB227" s="18">
        <f t="shared" si="77"/>
        <v>6.0758432851456108E-2</v>
      </c>
      <c r="AC227" s="21">
        <f t="shared" si="63"/>
        <v>0.13600241424403986</v>
      </c>
      <c r="AD227" s="21">
        <f t="shared" si="74"/>
        <v>0.28326000419023678</v>
      </c>
      <c r="AE227" s="21">
        <f t="shared" si="72"/>
        <v>135.20000000000002</v>
      </c>
      <c r="AF227" s="21">
        <f t="shared" si="73"/>
        <v>0.13600241424403986</v>
      </c>
      <c r="AG227" s="18">
        <f t="shared" si="75"/>
        <v>0.28326000419023678</v>
      </c>
      <c r="AH227" s="18">
        <f t="shared" si="78"/>
        <v>9.1885279325812155E-2</v>
      </c>
      <c r="AI227" s="21">
        <v>3.2</v>
      </c>
    </row>
    <row r="228" spans="1:45" s="19" customFormat="1" ht="12.75">
      <c r="A228" s="17">
        <v>2002</v>
      </c>
      <c r="B228" s="17" t="s">
        <v>68</v>
      </c>
      <c r="C228" s="21">
        <v>113</v>
      </c>
      <c r="D228" s="21" t="s">
        <v>7</v>
      </c>
      <c r="E228" s="21">
        <v>185</v>
      </c>
      <c r="F228" s="19">
        <v>30</v>
      </c>
      <c r="G228" s="21"/>
      <c r="H228" s="21">
        <v>0</v>
      </c>
      <c r="I228" s="21">
        <v>33</v>
      </c>
      <c r="J228" s="21"/>
      <c r="K228" s="21">
        <v>25.5</v>
      </c>
      <c r="L228" s="21">
        <v>66.2</v>
      </c>
      <c r="M228" s="21">
        <v>5</v>
      </c>
      <c r="N228" s="21">
        <v>23.4</v>
      </c>
      <c r="O228" s="21">
        <f t="shared" si="64"/>
        <v>4.68</v>
      </c>
      <c r="P228" s="21">
        <f t="shared" si="62"/>
        <v>932</v>
      </c>
      <c r="Q228" s="21">
        <v>622.79999999999995</v>
      </c>
      <c r="R228" s="21">
        <v>522.5</v>
      </c>
      <c r="S228" s="21"/>
      <c r="T228" s="21"/>
      <c r="U228" s="19">
        <v>8.0533333333333328</v>
      </c>
      <c r="V228" s="19">
        <v>241.6</v>
      </c>
      <c r="W228" s="21">
        <f t="shared" si="65"/>
        <v>1.2941176470588236</v>
      </c>
      <c r="X228" s="21">
        <f t="shared" si="66"/>
        <v>1.1919617224880381</v>
      </c>
      <c r="Y228" s="21">
        <f t="shared" si="67"/>
        <v>5.6060606060606064</v>
      </c>
      <c r="Z228" s="21">
        <f t="shared" si="68"/>
        <v>7.2549019607843137</v>
      </c>
      <c r="AA228" s="18">
        <f t="shared" si="76"/>
        <v>0.29704560051380863</v>
      </c>
      <c r="AB228" s="18">
        <f t="shared" si="77"/>
        <v>0.35406698564593303</v>
      </c>
      <c r="AC228" s="21">
        <f t="shared" si="63"/>
        <v>1.4964675658317277</v>
      </c>
      <c r="AD228" s="21">
        <f t="shared" si="74"/>
        <v>1.7837320574162678</v>
      </c>
      <c r="AE228" s="21">
        <f t="shared" si="72"/>
        <v>932</v>
      </c>
      <c r="AF228" s="21">
        <f t="shared" si="73"/>
        <v>1.4964675658317277</v>
      </c>
      <c r="AG228" s="18">
        <f t="shared" si="75"/>
        <v>1.7837320574162678</v>
      </c>
      <c r="AH228" s="18">
        <f t="shared" si="78"/>
        <v>0.81376058674583085</v>
      </c>
      <c r="AI228" s="21">
        <v>6.5</v>
      </c>
      <c r="AN228" s="19">
        <v>109</v>
      </c>
      <c r="AO228" s="19">
        <v>41</v>
      </c>
      <c r="AP228" s="19">
        <v>150</v>
      </c>
      <c r="AQ228" s="19">
        <v>72.666666666666671</v>
      </c>
      <c r="AR228" s="19">
        <v>62.6</v>
      </c>
      <c r="AS228" s="19">
        <v>0.57431192660550456</v>
      </c>
    </row>
    <row r="229" spans="1:45" s="19" customFormat="1" ht="12.75">
      <c r="A229" s="17">
        <v>2002</v>
      </c>
      <c r="B229" s="17" t="s">
        <v>68</v>
      </c>
      <c r="C229" s="21">
        <v>115</v>
      </c>
      <c r="D229" s="21" t="s">
        <v>7</v>
      </c>
      <c r="E229" s="21">
        <v>76</v>
      </c>
      <c r="G229" s="21"/>
      <c r="H229" s="21">
        <v>0</v>
      </c>
      <c r="I229" s="21">
        <v>19</v>
      </c>
      <c r="J229" s="21"/>
      <c r="K229" s="21">
        <v>20</v>
      </c>
      <c r="L229" s="21">
        <v>80</v>
      </c>
      <c r="M229" s="21">
        <v>5</v>
      </c>
      <c r="N229" s="21">
        <v>27.3</v>
      </c>
      <c r="O229" s="21">
        <f t="shared" si="64"/>
        <v>5.46</v>
      </c>
      <c r="P229" s="21">
        <f t="shared" si="62"/>
        <v>494.96</v>
      </c>
      <c r="Q229" s="21">
        <v>1721.6</v>
      </c>
      <c r="R229" s="21">
        <v>442.8</v>
      </c>
      <c r="S229" s="21"/>
      <c r="T229" s="21"/>
      <c r="W229" s="21">
        <f t="shared" si="65"/>
        <v>0.95</v>
      </c>
      <c r="X229" s="21">
        <f t="shared" si="66"/>
        <v>3.8879855465221316</v>
      </c>
      <c r="Y229" s="21">
        <f t="shared" si="67"/>
        <v>4</v>
      </c>
      <c r="Z229" s="21">
        <f t="shared" si="68"/>
        <v>3.8</v>
      </c>
      <c r="AA229" s="18">
        <f t="shared" si="76"/>
        <v>4.4144981412639409E-2</v>
      </c>
      <c r="AB229" s="18">
        <f t="shared" si="77"/>
        <v>0.17163504968383017</v>
      </c>
      <c r="AC229" s="21">
        <f t="shared" si="63"/>
        <v>0.28749999999999998</v>
      </c>
      <c r="AD229" s="21">
        <f t="shared" si="74"/>
        <v>1.1177958446251128</v>
      </c>
      <c r="AE229" s="21">
        <f t="shared" si="72"/>
        <v>494.96</v>
      </c>
      <c r="AF229" s="21">
        <f t="shared" si="73"/>
        <v>0.28749999999999998</v>
      </c>
      <c r="AG229" s="18">
        <f t="shared" si="75"/>
        <v>1.1177958446251128</v>
      </c>
      <c r="AH229" s="18">
        <f t="shared" si="78"/>
        <v>0.22868231380521159</v>
      </c>
      <c r="AI229" s="21">
        <v>1</v>
      </c>
    </row>
    <row r="230" spans="1:45" s="19" customFormat="1" ht="12.75">
      <c r="A230" s="17">
        <v>2002</v>
      </c>
      <c r="B230" s="17" t="s">
        <v>68</v>
      </c>
      <c r="C230" s="21">
        <v>117</v>
      </c>
      <c r="D230" s="21" t="s">
        <v>7</v>
      </c>
      <c r="E230" s="21">
        <v>102</v>
      </c>
      <c r="F230" s="19">
        <v>24</v>
      </c>
      <c r="G230" s="21"/>
      <c r="H230" s="21">
        <v>1</v>
      </c>
      <c r="I230" s="21">
        <v>18</v>
      </c>
      <c r="J230" s="21"/>
      <c r="K230" s="21">
        <v>27.5</v>
      </c>
      <c r="L230" s="21">
        <v>66.2</v>
      </c>
      <c r="M230" s="21">
        <v>5</v>
      </c>
      <c r="N230" s="21">
        <v>18.8</v>
      </c>
      <c r="O230" s="21">
        <f t="shared" si="64"/>
        <v>3.7600000000000002</v>
      </c>
      <c r="P230" s="21">
        <f t="shared" si="62"/>
        <v>449.72</v>
      </c>
      <c r="Q230" s="21">
        <v>910.9</v>
      </c>
      <c r="R230" s="21">
        <v>540.5</v>
      </c>
      <c r="S230" s="21"/>
      <c r="T230" s="21"/>
      <c r="U230" s="19">
        <v>7.0083333333333329</v>
      </c>
      <c r="V230" s="19">
        <v>168.2</v>
      </c>
      <c r="W230" s="21">
        <f t="shared" si="65"/>
        <v>0.65454545454545454</v>
      </c>
      <c r="X230" s="21">
        <f t="shared" si="66"/>
        <v>1.685291396854764</v>
      </c>
      <c r="Y230" s="21">
        <f t="shared" si="67"/>
        <v>5.666666666666667</v>
      </c>
      <c r="Z230" s="21">
        <f t="shared" si="68"/>
        <v>3.709090909090909</v>
      </c>
      <c r="AA230" s="18">
        <f t="shared" si="76"/>
        <v>0.11197716544077287</v>
      </c>
      <c r="AB230" s="18">
        <f t="shared" si="77"/>
        <v>0.18871415356151711</v>
      </c>
      <c r="AC230" s="21">
        <f t="shared" si="63"/>
        <v>0.49370951805906249</v>
      </c>
      <c r="AD230" s="21">
        <f t="shared" si="74"/>
        <v>0.83204440333024987</v>
      </c>
      <c r="AE230" s="21">
        <f t="shared" si="72"/>
        <v>449.72</v>
      </c>
      <c r="AF230" s="21">
        <f t="shared" si="73"/>
        <v>0.49370951805906249</v>
      </c>
      <c r="AG230" s="18">
        <f t="shared" si="75"/>
        <v>0.83204440333024987</v>
      </c>
      <c r="AH230" s="18">
        <f t="shared" si="78"/>
        <v>0.30985255615268015</v>
      </c>
      <c r="AI230" s="21">
        <v>9</v>
      </c>
      <c r="AN230" s="19">
        <v>47</v>
      </c>
      <c r="AO230" s="19">
        <v>73</v>
      </c>
      <c r="AP230" s="19">
        <v>120</v>
      </c>
      <c r="AQ230" s="19">
        <v>39.166666666666664</v>
      </c>
      <c r="AR230" s="19">
        <v>29.3</v>
      </c>
      <c r="AS230" s="19">
        <v>0.623404255319149</v>
      </c>
    </row>
    <row r="231" spans="1:45" s="19" customFormat="1" ht="12.75">
      <c r="A231" s="17">
        <v>2002</v>
      </c>
      <c r="B231" s="17" t="s">
        <v>68</v>
      </c>
      <c r="C231" s="21">
        <v>119</v>
      </c>
      <c r="D231" s="21" t="s">
        <v>7</v>
      </c>
      <c r="E231" s="21">
        <v>26</v>
      </c>
      <c r="G231" s="21"/>
      <c r="H231" s="21">
        <v>0</v>
      </c>
      <c r="I231" s="21">
        <v>4</v>
      </c>
      <c r="J231" s="21"/>
      <c r="K231" s="21">
        <v>7</v>
      </c>
      <c r="L231" s="21">
        <v>9.4</v>
      </c>
      <c r="M231" s="21">
        <v>5</v>
      </c>
      <c r="N231" s="21">
        <v>17.3</v>
      </c>
      <c r="O231" s="21">
        <f t="shared" si="64"/>
        <v>3.46</v>
      </c>
      <c r="P231" s="21">
        <f t="shared" si="62"/>
        <v>99.36</v>
      </c>
      <c r="Q231" s="21">
        <v>101.7</v>
      </c>
      <c r="R231" s="21">
        <v>81.400000000000006</v>
      </c>
      <c r="S231" s="21"/>
      <c r="T231" s="21"/>
      <c r="W231" s="21">
        <f t="shared" si="65"/>
        <v>0.5714285714285714</v>
      </c>
      <c r="X231" s="21">
        <f t="shared" si="66"/>
        <v>1.2493857493857494</v>
      </c>
      <c r="Y231" s="21">
        <f t="shared" si="67"/>
        <v>6.5</v>
      </c>
      <c r="Z231" s="21">
        <f t="shared" si="68"/>
        <v>3.7142857142857144</v>
      </c>
      <c r="AA231" s="18">
        <f t="shared" si="76"/>
        <v>0.25565388397246802</v>
      </c>
      <c r="AB231" s="18">
        <f t="shared" si="77"/>
        <v>0.31941031941031939</v>
      </c>
      <c r="AC231" s="21">
        <f t="shared" si="63"/>
        <v>0.97699115044247786</v>
      </c>
      <c r="AD231" s="21">
        <f t="shared" si="74"/>
        <v>1.2206388206388206</v>
      </c>
      <c r="AE231" s="21">
        <f t="shared" si="72"/>
        <v>99.36</v>
      </c>
      <c r="AF231" s="21">
        <f t="shared" si="73"/>
        <v>0.97699115044247786</v>
      </c>
      <c r="AG231" s="18">
        <f t="shared" si="75"/>
        <v>1.2206388206388206</v>
      </c>
      <c r="AH231" s="18">
        <f t="shared" si="78"/>
        <v>0.54265428727471321</v>
      </c>
      <c r="AI231" s="21">
        <v>8</v>
      </c>
    </row>
    <row r="232" spans="1:45" s="19" customFormat="1" ht="12.75">
      <c r="A232" s="17">
        <v>2002</v>
      </c>
      <c r="B232" s="17" t="s">
        <v>68</v>
      </c>
      <c r="C232" s="21">
        <v>121</v>
      </c>
      <c r="D232" s="21" t="s">
        <v>7</v>
      </c>
      <c r="E232" s="21">
        <v>178</v>
      </c>
      <c r="G232" s="21"/>
      <c r="H232" s="21">
        <v>0</v>
      </c>
      <c r="I232" s="21">
        <v>18</v>
      </c>
      <c r="J232" s="21"/>
      <c r="K232" s="21">
        <v>33.5</v>
      </c>
      <c r="L232" s="21">
        <v>110.2</v>
      </c>
      <c r="M232" s="21">
        <v>5</v>
      </c>
      <c r="N232" s="21">
        <v>23.2</v>
      </c>
      <c r="O232" s="21">
        <f t="shared" si="64"/>
        <v>4.6399999999999997</v>
      </c>
      <c r="P232" s="21">
        <f t="shared" si="62"/>
        <v>936.12</v>
      </c>
      <c r="Q232" s="21">
        <v>831.3</v>
      </c>
      <c r="R232" s="21">
        <v>897</v>
      </c>
      <c r="S232" s="21"/>
      <c r="T232" s="21"/>
      <c r="W232" s="21">
        <f t="shared" si="65"/>
        <v>0.53731343283582089</v>
      </c>
      <c r="X232" s="21">
        <f t="shared" si="66"/>
        <v>0.92675585284280937</v>
      </c>
      <c r="Y232" s="21">
        <f t="shared" si="67"/>
        <v>9.8888888888888893</v>
      </c>
      <c r="Z232" s="21">
        <f t="shared" si="68"/>
        <v>5.3134328358208958</v>
      </c>
      <c r="AA232" s="18">
        <f t="shared" si="76"/>
        <v>0.21412245879947073</v>
      </c>
      <c r="AB232" s="18">
        <f t="shared" si="77"/>
        <v>0.19843924191750278</v>
      </c>
      <c r="AC232" s="21">
        <f t="shared" si="63"/>
        <v>1.1260916636593288</v>
      </c>
      <c r="AD232" s="21">
        <f t="shared" si="74"/>
        <v>1.0436120401337792</v>
      </c>
      <c r="AE232" s="21">
        <f t="shared" si="72"/>
        <v>936.12</v>
      </c>
      <c r="AF232" s="21">
        <f t="shared" si="73"/>
        <v>1.1260916636593288</v>
      </c>
      <c r="AG232" s="18">
        <f t="shared" si="75"/>
        <v>1.0436120401337792</v>
      </c>
      <c r="AH232" s="18">
        <f t="shared" si="78"/>
        <v>0.54164207602846726</v>
      </c>
      <c r="AI232" s="21">
        <v>8.6999999999999993</v>
      </c>
    </row>
    <row r="233" spans="1:45" s="19" customFormat="1" ht="12.75">
      <c r="A233" s="17">
        <v>2002</v>
      </c>
      <c r="B233" s="17" t="s">
        <v>68</v>
      </c>
      <c r="C233" s="21">
        <v>123</v>
      </c>
      <c r="D233" s="21" t="s">
        <v>7</v>
      </c>
      <c r="E233" s="21">
        <v>229</v>
      </c>
      <c r="F233" s="19">
        <v>20</v>
      </c>
      <c r="G233" s="21"/>
      <c r="H233" s="21">
        <v>1</v>
      </c>
      <c r="I233" s="21">
        <v>23</v>
      </c>
      <c r="J233" s="21"/>
      <c r="K233" s="21">
        <v>29.5</v>
      </c>
      <c r="L233" s="21">
        <v>113</v>
      </c>
      <c r="M233" s="21">
        <v>5</v>
      </c>
      <c r="N233" s="21">
        <v>22.1</v>
      </c>
      <c r="O233" s="21">
        <f t="shared" si="64"/>
        <v>4.42</v>
      </c>
      <c r="P233" s="21">
        <f t="shared" si="62"/>
        <v>1125.1799999999998</v>
      </c>
      <c r="Q233" s="21">
        <v>1649.3</v>
      </c>
      <c r="R233" s="21">
        <v>993.8</v>
      </c>
      <c r="S233" s="21"/>
      <c r="T233" s="21"/>
      <c r="U233" s="19">
        <v>5.0999999999999996</v>
      </c>
      <c r="V233" s="19">
        <v>102</v>
      </c>
      <c r="W233" s="21">
        <f t="shared" si="65"/>
        <v>0.77966101694915257</v>
      </c>
      <c r="X233" s="21">
        <f t="shared" si="66"/>
        <v>1.6595894546186356</v>
      </c>
      <c r="Y233" s="21">
        <f t="shared" si="67"/>
        <v>9.9565217391304355</v>
      </c>
      <c r="Z233" s="21">
        <f t="shared" si="68"/>
        <v>7.7627118644067794</v>
      </c>
      <c r="AA233" s="18">
        <f t="shared" si="76"/>
        <v>0.13884678348390225</v>
      </c>
      <c r="AB233" s="18">
        <f t="shared" si="77"/>
        <v>0.23042865767760115</v>
      </c>
      <c r="AC233" s="21">
        <f t="shared" si="63"/>
        <v>0.68221669799308793</v>
      </c>
      <c r="AD233" s="21">
        <f t="shared" si="74"/>
        <v>1.1321996377540751</v>
      </c>
      <c r="AE233" s="21">
        <f t="shared" si="72"/>
        <v>1125.1799999999998</v>
      </c>
      <c r="AF233" s="21">
        <f t="shared" si="73"/>
        <v>0.68221669799308793</v>
      </c>
      <c r="AG233" s="18">
        <f t="shared" si="75"/>
        <v>1.1321996377540751</v>
      </c>
      <c r="AH233" s="18">
        <f t="shared" si="78"/>
        <v>0.42570466497673182</v>
      </c>
      <c r="AI233" s="21">
        <v>4.5999999999999996</v>
      </c>
      <c r="AN233" s="19">
        <v>27</v>
      </c>
      <c r="AO233" s="19">
        <v>73</v>
      </c>
      <c r="AP233" s="19">
        <v>100</v>
      </c>
      <c r="AQ233" s="19">
        <v>27</v>
      </c>
      <c r="AR233" s="19">
        <v>11.5</v>
      </c>
      <c r="AS233" s="19">
        <v>0.42592592592592593</v>
      </c>
    </row>
    <row r="234" spans="1:45" s="19" customFormat="1" ht="12.75">
      <c r="A234" s="17">
        <v>2002</v>
      </c>
      <c r="B234" s="17" t="s">
        <v>68</v>
      </c>
      <c r="C234" s="21">
        <v>125</v>
      </c>
      <c r="D234" s="21" t="s">
        <v>7</v>
      </c>
      <c r="E234" s="21">
        <v>256</v>
      </c>
      <c r="G234" s="21"/>
      <c r="H234" s="21">
        <v>0</v>
      </c>
      <c r="I234" s="21">
        <v>33</v>
      </c>
      <c r="J234" s="21"/>
      <c r="K234" s="21">
        <v>29</v>
      </c>
      <c r="L234" s="21">
        <v>151</v>
      </c>
      <c r="M234" s="21">
        <v>5</v>
      </c>
      <c r="N234" s="21">
        <v>20.399999999999999</v>
      </c>
      <c r="O234" s="21">
        <f t="shared" si="64"/>
        <v>4.08</v>
      </c>
      <c r="P234" s="21">
        <f t="shared" si="62"/>
        <v>1195.48</v>
      </c>
      <c r="Q234" s="21">
        <v>1194.4000000000001</v>
      </c>
      <c r="R234" s="21">
        <v>643.79999999999995</v>
      </c>
      <c r="S234" s="21"/>
      <c r="T234" s="21"/>
      <c r="W234" s="21">
        <f t="shared" si="65"/>
        <v>1.1379310344827587</v>
      </c>
      <c r="X234" s="21">
        <f t="shared" si="66"/>
        <v>1.8552345448897176</v>
      </c>
      <c r="Y234" s="21">
        <f t="shared" si="67"/>
        <v>7.7575757575757578</v>
      </c>
      <c r="Z234" s="21">
        <f t="shared" si="68"/>
        <v>8.8275862068965516</v>
      </c>
      <c r="AA234" s="18">
        <f t="shared" si="76"/>
        <v>0.21433355659745476</v>
      </c>
      <c r="AB234" s="18">
        <f t="shared" si="77"/>
        <v>0.39763901832867354</v>
      </c>
      <c r="AC234" s="21">
        <f t="shared" si="63"/>
        <v>1.0009042196918954</v>
      </c>
      <c r="AD234" s="21">
        <f t="shared" si="74"/>
        <v>1.8569120844982916</v>
      </c>
      <c r="AE234" s="21">
        <f t="shared" si="72"/>
        <v>1195.48</v>
      </c>
      <c r="AF234" s="21">
        <f t="shared" si="73"/>
        <v>1.0009042196918954</v>
      </c>
      <c r="AG234" s="18">
        <f t="shared" si="75"/>
        <v>1.8569120844982916</v>
      </c>
      <c r="AH234" s="18">
        <f t="shared" si="78"/>
        <v>0.65035360678925036</v>
      </c>
      <c r="AI234" s="21">
        <v>3.5</v>
      </c>
    </row>
    <row r="235" spans="1:45" s="19" customFormat="1" ht="12.75">
      <c r="A235" s="17">
        <v>2002</v>
      </c>
      <c r="B235" s="17" t="s">
        <v>68</v>
      </c>
      <c r="C235" s="21">
        <v>127</v>
      </c>
      <c r="D235" s="21" t="s">
        <v>7</v>
      </c>
      <c r="E235" s="21">
        <v>41</v>
      </c>
      <c r="G235" s="21"/>
      <c r="H235" s="21">
        <v>0</v>
      </c>
      <c r="I235" s="21">
        <v>8</v>
      </c>
      <c r="J235" s="21"/>
      <c r="K235" s="21">
        <v>18</v>
      </c>
      <c r="L235" s="21">
        <v>39.1</v>
      </c>
      <c r="M235" s="21">
        <v>5</v>
      </c>
      <c r="N235" s="21">
        <v>25.7</v>
      </c>
      <c r="O235" s="21">
        <f t="shared" si="64"/>
        <v>5.14</v>
      </c>
      <c r="P235" s="21">
        <f t="shared" si="62"/>
        <v>249.83999999999997</v>
      </c>
      <c r="Q235" s="21">
        <v>686.4</v>
      </c>
      <c r="R235" s="21">
        <v>290.60000000000002</v>
      </c>
      <c r="S235" s="21"/>
      <c r="T235" s="21"/>
      <c r="W235" s="21">
        <f t="shared" si="65"/>
        <v>0.44444444444444442</v>
      </c>
      <c r="X235" s="21">
        <f t="shared" si="66"/>
        <v>2.3620096352374396</v>
      </c>
      <c r="Y235" s="21">
        <f t="shared" si="67"/>
        <v>5.125</v>
      </c>
      <c r="Z235" s="21">
        <f t="shared" si="68"/>
        <v>2.2777777777777777</v>
      </c>
      <c r="AA235" s="18">
        <f t="shared" si="76"/>
        <v>5.9731934731934735E-2</v>
      </c>
      <c r="AB235" s="18">
        <f t="shared" si="77"/>
        <v>0.14108740536820372</v>
      </c>
      <c r="AC235" s="21">
        <f t="shared" si="63"/>
        <v>0.36398601398601393</v>
      </c>
      <c r="AD235" s="21">
        <f t="shared" si="74"/>
        <v>0.85973847212663435</v>
      </c>
      <c r="AE235" s="21">
        <f t="shared" si="72"/>
        <v>249.83999999999997</v>
      </c>
      <c r="AF235" s="21">
        <f t="shared" si="73"/>
        <v>0.36398601398601393</v>
      </c>
      <c r="AG235" s="18">
        <f t="shared" si="75"/>
        <v>0.85973847212663435</v>
      </c>
      <c r="AH235" s="18">
        <f t="shared" si="78"/>
        <v>0.25572159672466732</v>
      </c>
      <c r="AI235" s="21">
        <v>2.5</v>
      </c>
    </row>
    <row r="236" spans="1:45" s="19" customFormat="1" ht="12.75">
      <c r="A236" s="17">
        <v>2002</v>
      </c>
      <c r="B236" s="17" t="s">
        <v>68</v>
      </c>
      <c r="C236" s="21">
        <v>129</v>
      </c>
      <c r="D236" s="21" t="s">
        <v>7</v>
      </c>
      <c r="E236" s="21">
        <v>108</v>
      </c>
      <c r="G236" s="21"/>
      <c r="H236" s="21">
        <v>0</v>
      </c>
      <c r="I236" s="21">
        <v>11</v>
      </c>
      <c r="J236" s="21"/>
      <c r="K236" s="21">
        <v>22.5</v>
      </c>
      <c r="L236" s="21">
        <v>82</v>
      </c>
      <c r="M236" s="21">
        <v>5</v>
      </c>
      <c r="N236" s="21">
        <v>26.4</v>
      </c>
      <c r="O236" s="21">
        <f t="shared" si="64"/>
        <v>5.2799999999999994</v>
      </c>
      <c r="P236" s="21">
        <f t="shared" si="62"/>
        <v>652.2399999999999</v>
      </c>
      <c r="Q236" s="21">
        <v>695.8</v>
      </c>
      <c r="R236" s="21">
        <v>519.70000000000005</v>
      </c>
      <c r="S236" s="21"/>
      <c r="T236" s="21"/>
      <c r="W236" s="21">
        <f t="shared" si="65"/>
        <v>0.48888888888888887</v>
      </c>
      <c r="X236" s="21">
        <f t="shared" si="66"/>
        <v>1.3388493361554741</v>
      </c>
      <c r="Y236" s="21">
        <f t="shared" si="67"/>
        <v>9.8181818181818183</v>
      </c>
      <c r="Z236" s="21">
        <f t="shared" si="68"/>
        <v>4.8</v>
      </c>
      <c r="AA236" s="18">
        <f t="shared" si="76"/>
        <v>0.15521701638401841</v>
      </c>
      <c r="AB236" s="18">
        <f t="shared" si="77"/>
        <v>0.20781219934577638</v>
      </c>
      <c r="AC236" s="21">
        <f t="shared" si="63"/>
        <v>0.93739580339177919</v>
      </c>
      <c r="AD236" s="21">
        <f t="shared" si="74"/>
        <v>1.2550317490860108</v>
      </c>
      <c r="AE236" s="21">
        <f t="shared" si="72"/>
        <v>652.2399999999999</v>
      </c>
      <c r="AF236" s="21">
        <f t="shared" si="73"/>
        <v>0.93739580339177919</v>
      </c>
      <c r="AG236" s="18">
        <f t="shared" si="75"/>
        <v>1.2550317490860108</v>
      </c>
      <c r="AH236" s="18">
        <f t="shared" si="78"/>
        <v>0.53660222130810353</v>
      </c>
      <c r="AI236" s="21">
        <v>3</v>
      </c>
    </row>
    <row r="237" spans="1:45" s="19" customFormat="1" ht="12.75">
      <c r="A237" s="17">
        <v>2002</v>
      </c>
      <c r="B237" s="17" t="s">
        <v>68</v>
      </c>
      <c r="C237" s="21">
        <v>131</v>
      </c>
      <c r="D237" s="21" t="s">
        <v>7</v>
      </c>
      <c r="E237" s="21">
        <v>25</v>
      </c>
      <c r="G237" s="21"/>
      <c r="H237" s="21">
        <v>0</v>
      </c>
      <c r="I237" s="21">
        <v>12</v>
      </c>
      <c r="J237" s="21"/>
      <c r="K237" s="21">
        <v>20.5</v>
      </c>
      <c r="L237" s="21">
        <v>15.6</v>
      </c>
      <c r="M237" s="21">
        <v>5</v>
      </c>
      <c r="N237" s="21">
        <v>24.5</v>
      </c>
      <c r="O237" s="21">
        <f t="shared" si="64"/>
        <v>4.9000000000000004</v>
      </c>
      <c r="P237" s="21">
        <f t="shared" ref="P237:P299" si="79">(E237*O237)+L237</f>
        <v>138.10000000000002</v>
      </c>
      <c r="Q237" s="21">
        <v>711.2</v>
      </c>
      <c r="R237" s="21">
        <v>282.2</v>
      </c>
      <c r="S237" s="21"/>
      <c r="T237" s="21"/>
      <c r="W237" s="21">
        <f t="shared" si="65"/>
        <v>0.58536585365853655</v>
      </c>
      <c r="X237" s="21">
        <f t="shared" si="66"/>
        <v>2.5201984408221123</v>
      </c>
      <c r="Y237" s="21">
        <f t="shared" si="67"/>
        <v>2.0833333333333335</v>
      </c>
      <c r="Z237" s="21">
        <f t="shared" si="68"/>
        <v>1.2195121951219512</v>
      </c>
      <c r="AA237" s="18">
        <f t="shared" si="76"/>
        <v>3.5151856017997751E-2</v>
      </c>
      <c r="AB237" s="18">
        <f t="shared" si="77"/>
        <v>8.8589652728561313E-2</v>
      </c>
      <c r="AC237" s="21">
        <f t="shared" ref="AC237:AC299" si="80">((E237*O237)+L237)/Q237</f>
        <v>0.19417885264341958</v>
      </c>
      <c r="AD237" s="21">
        <f t="shared" si="74"/>
        <v>0.48936924167257273</v>
      </c>
      <c r="AE237" s="21">
        <f t="shared" si="72"/>
        <v>138.10000000000002</v>
      </c>
      <c r="AF237" s="21">
        <f t="shared" si="73"/>
        <v>0.19417885264341958</v>
      </c>
      <c r="AG237" s="18">
        <f t="shared" si="75"/>
        <v>0.48936924167257273</v>
      </c>
      <c r="AH237" s="18">
        <f t="shared" si="78"/>
        <v>0.13901751560297967</v>
      </c>
      <c r="AI237" s="21">
        <v>5</v>
      </c>
    </row>
    <row r="238" spans="1:45" s="19" customFormat="1" ht="12.75">
      <c r="A238" s="17">
        <v>2002</v>
      </c>
      <c r="B238" s="17" t="s">
        <v>68</v>
      </c>
      <c r="C238" s="21">
        <v>133</v>
      </c>
      <c r="D238" s="21" t="s">
        <v>7</v>
      </c>
      <c r="E238" s="21">
        <v>113</v>
      </c>
      <c r="F238" s="19">
        <v>30</v>
      </c>
      <c r="G238" s="21"/>
      <c r="H238" s="21">
        <v>1</v>
      </c>
      <c r="I238" s="21">
        <v>8</v>
      </c>
      <c r="J238" s="21"/>
      <c r="K238" s="21">
        <v>16</v>
      </c>
      <c r="L238" s="21">
        <v>72.900000000000006</v>
      </c>
      <c r="M238" s="21">
        <v>6</v>
      </c>
      <c r="N238" s="21">
        <v>24.7</v>
      </c>
      <c r="O238" s="21">
        <f t="shared" ref="O238:O299" si="81">N238/M238</f>
        <v>4.1166666666666663</v>
      </c>
      <c r="P238" s="21">
        <f t="shared" si="79"/>
        <v>538.08333333333326</v>
      </c>
      <c r="Q238" s="21">
        <v>453.3</v>
      </c>
      <c r="R238" s="21">
        <v>289.60000000000002</v>
      </c>
      <c r="S238" s="21"/>
      <c r="T238" s="21"/>
      <c r="U238" s="19">
        <v>10.586666666666668</v>
      </c>
      <c r="V238" s="19">
        <v>317.60000000000002</v>
      </c>
      <c r="W238" s="21">
        <f>I238/K238</f>
        <v>0.5</v>
      </c>
      <c r="X238" s="21">
        <f t="shared" ref="X238:X299" si="82">Q238/R238</f>
        <v>1.5652624309392265</v>
      </c>
      <c r="Y238" s="21">
        <f t="shared" ref="Y238:Y301" si="83">E238/I238</f>
        <v>14.125</v>
      </c>
      <c r="Z238" s="21">
        <f t="shared" ref="Z238:Z299" si="84">E238/K238</f>
        <v>7.0625</v>
      </c>
      <c r="AA238" s="18">
        <f t="shared" si="76"/>
        <v>0.24928303551731745</v>
      </c>
      <c r="AB238" s="18">
        <f t="shared" si="77"/>
        <v>0.39019337016574585</v>
      </c>
      <c r="AC238" s="21">
        <f t="shared" si="80"/>
        <v>1.1870358114567245</v>
      </c>
      <c r="AD238" s="21">
        <f t="shared" si="74"/>
        <v>1.8580225598526698</v>
      </c>
      <c r="AE238" s="21">
        <f t="shared" si="72"/>
        <v>538.08333333333326</v>
      </c>
      <c r="AF238" s="21">
        <f t="shared" si="73"/>
        <v>1.1870358114567245</v>
      </c>
      <c r="AG238" s="18">
        <f t="shared" si="75"/>
        <v>1.8580225598526698</v>
      </c>
      <c r="AH238" s="18">
        <f t="shared" si="78"/>
        <v>0.724301162112442</v>
      </c>
      <c r="AI238" s="21">
        <v>5</v>
      </c>
      <c r="AN238" s="19">
        <v>103</v>
      </c>
      <c r="AO238" s="19">
        <v>47</v>
      </c>
      <c r="AP238" s="19">
        <v>150</v>
      </c>
      <c r="AQ238" s="19">
        <v>68.666666666666671</v>
      </c>
      <c r="AR238" s="19">
        <v>81.400000000000006</v>
      </c>
      <c r="AS238" s="19">
        <v>0.79029126213592238</v>
      </c>
    </row>
    <row r="239" spans="1:45" s="19" customFormat="1" ht="12.75">
      <c r="A239" s="17">
        <v>2002</v>
      </c>
      <c r="B239" s="17" t="s">
        <v>68</v>
      </c>
      <c r="C239" s="21">
        <v>135</v>
      </c>
      <c r="D239" s="21" t="s">
        <v>7</v>
      </c>
      <c r="E239" s="21">
        <v>210</v>
      </c>
      <c r="G239" s="21"/>
      <c r="H239" s="21">
        <v>0</v>
      </c>
      <c r="I239" s="21">
        <v>30</v>
      </c>
      <c r="J239" s="21"/>
      <c r="K239" s="21">
        <v>25</v>
      </c>
      <c r="L239" s="21">
        <v>73</v>
      </c>
      <c r="M239" s="21">
        <v>6</v>
      </c>
      <c r="N239" s="21">
        <v>25.8</v>
      </c>
      <c r="O239" s="21">
        <f t="shared" si="81"/>
        <v>4.3</v>
      </c>
      <c r="P239" s="21">
        <f t="shared" si="79"/>
        <v>976</v>
      </c>
      <c r="Q239" s="21">
        <v>1125.0999999999999</v>
      </c>
      <c r="R239" s="21">
        <v>761.3</v>
      </c>
      <c r="S239" s="21"/>
      <c r="T239" s="21"/>
      <c r="W239" s="21">
        <f>I239/K239</f>
        <v>1.2</v>
      </c>
      <c r="X239" s="21">
        <f t="shared" si="82"/>
        <v>1.47786680677788</v>
      </c>
      <c r="Y239" s="21">
        <f t="shared" si="83"/>
        <v>7</v>
      </c>
      <c r="Z239" s="21">
        <f t="shared" si="84"/>
        <v>8.4</v>
      </c>
      <c r="AA239" s="18">
        <f t="shared" si="76"/>
        <v>0.18665007554884011</v>
      </c>
      <c r="AB239" s="18">
        <f t="shared" si="77"/>
        <v>0.2758439511362144</v>
      </c>
      <c r="AC239" s="21">
        <f t="shared" si="80"/>
        <v>0.86747844636032356</v>
      </c>
      <c r="AD239" s="21">
        <f t="shared" si="74"/>
        <v>1.2820176014711677</v>
      </c>
      <c r="AE239" s="21">
        <f t="shared" si="72"/>
        <v>976</v>
      </c>
      <c r="AF239" s="21">
        <f t="shared" si="73"/>
        <v>0.86747844636032356</v>
      </c>
      <c r="AG239" s="18">
        <f t="shared" si="75"/>
        <v>1.2820176014711677</v>
      </c>
      <c r="AH239" s="18">
        <f t="shared" si="78"/>
        <v>0.51738761662425792</v>
      </c>
      <c r="AI239" s="21">
        <v>5</v>
      </c>
    </row>
    <row r="240" spans="1:45" s="19" customFormat="1" ht="12.75">
      <c r="A240" s="17">
        <v>2002</v>
      </c>
      <c r="B240" s="17" t="s">
        <v>68</v>
      </c>
      <c r="C240" s="21">
        <v>137</v>
      </c>
      <c r="D240" s="21" t="s">
        <v>7</v>
      </c>
      <c r="E240" s="21">
        <v>23</v>
      </c>
      <c r="G240" s="21"/>
      <c r="H240" s="21">
        <v>0</v>
      </c>
      <c r="I240" s="21">
        <v>5</v>
      </c>
      <c r="J240" s="21"/>
      <c r="K240" s="21">
        <v>8</v>
      </c>
      <c r="L240" s="21">
        <v>21.7</v>
      </c>
      <c r="M240" s="21">
        <v>5</v>
      </c>
      <c r="N240" s="21">
        <v>21.2</v>
      </c>
      <c r="O240" s="21">
        <f t="shared" si="81"/>
        <v>4.24</v>
      </c>
      <c r="P240" s="21">
        <f t="shared" si="79"/>
        <v>119.22000000000001</v>
      </c>
      <c r="Q240" s="21">
        <v>200.7</v>
      </c>
      <c r="R240" s="21">
        <v>85.3</v>
      </c>
      <c r="S240" s="21"/>
      <c r="T240" s="21"/>
      <c r="W240" s="21">
        <f>I240/K240</f>
        <v>0.625</v>
      </c>
      <c r="X240" s="21">
        <f t="shared" si="82"/>
        <v>2.3528722157092612</v>
      </c>
      <c r="Y240" s="21">
        <f t="shared" si="83"/>
        <v>4.5999999999999996</v>
      </c>
      <c r="Z240" s="21">
        <f t="shared" si="84"/>
        <v>2.875</v>
      </c>
      <c r="AA240" s="18">
        <f t="shared" si="76"/>
        <v>0.11459890383657201</v>
      </c>
      <c r="AB240" s="18">
        <f t="shared" si="77"/>
        <v>0.26963657678780772</v>
      </c>
      <c r="AC240" s="21">
        <f t="shared" si="80"/>
        <v>0.59402092675635287</v>
      </c>
      <c r="AD240" s="21">
        <f t="shared" si="74"/>
        <v>1.3976553341148887</v>
      </c>
      <c r="AE240" s="21">
        <f t="shared" si="72"/>
        <v>119.22000000000001</v>
      </c>
      <c r="AF240" s="21">
        <f t="shared" si="73"/>
        <v>0.59402092675635287</v>
      </c>
      <c r="AG240" s="18">
        <f t="shared" si="75"/>
        <v>1.3976553341148887</v>
      </c>
      <c r="AH240" s="18">
        <f t="shared" si="78"/>
        <v>0.41685314685314689</v>
      </c>
      <c r="AI240" s="21">
        <v>3</v>
      </c>
    </row>
    <row r="241" spans="1:45" s="19" customFormat="1" ht="12.75">
      <c r="A241" s="17">
        <v>2002</v>
      </c>
      <c r="B241" s="17" t="s">
        <v>68</v>
      </c>
      <c r="C241" s="21">
        <v>139</v>
      </c>
      <c r="D241" s="21" t="s">
        <v>7</v>
      </c>
      <c r="E241" s="21">
        <v>114</v>
      </c>
      <c r="F241" s="19">
        <v>30</v>
      </c>
      <c r="G241" s="21"/>
      <c r="H241" s="21">
        <v>0</v>
      </c>
      <c r="I241" s="21">
        <v>15</v>
      </c>
      <c r="J241" s="21"/>
      <c r="K241" s="21">
        <v>15</v>
      </c>
      <c r="L241" s="21">
        <v>81.599999999999994</v>
      </c>
      <c r="M241" s="21">
        <v>6</v>
      </c>
      <c r="N241" s="21">
        <v>19.600000000000001</v>
      </c>
      <c r="O241" s="21">
        <f t="shared" si="81"/>
        <v>3.2666666666666671</v>
      </c>
      <c r="P241" s="21">
        <f t="shared" si="79"/>
        <v>454</v>
      </c>
      <c r="Q241" s="21">
        <v>758.5</v>
      </c>
      <c r="R241" s="21">
        <v>279</v>
      </c>
      <c r="S241" s="21"/>
      <c r="T241" s="21"/>
      <c r="U241" s="19">
        <v>12.34</v>
      </c>
      <c r="V241" s="19">
        <v>370.2</v>
      </c>
      <c r="W241" s="21">
        <f>I241/K241</f>
        <v>1</v>
      </c>
      <c r="X241" s="21">
        <f t="shared" si="82"/>
        <v>2.7186379928315412</v>
      </c>
      <c r="Y241" s="21">
        <f t="shared" si="83"/>
        <v>7.6</v>
      </c>
      <c r="Z241" s="21">
        <f t="shared" si="84"/>
        <v>7.6</v>
      </c>
      <c r="AA241" s="18">
        <f t="shared" si="76"/>
        <v>0.15029663810151614</v>
      </c>
      <c r="AB241" s="18">
        <f t="shared" si="77"/>
        <v>0.40860215053763443</v>
      </c>
      <c r="AC241" s="21">
        <f t="shared" si="80"/>
        <v>0.59854976928147663</v>
      </c>
      <c r="AD241" s="21">
        <f t="shared" si="74"/>
        <v>1.6272401433691757</v>
      </c>
      <c r="AE241" s="21">
        <f t="shared" si="72"/>
        <v>454</v>
      </c>
      <c r="AF241" s="21">
        <f t="shared" si="73"/>
        <v>0.59854976928147663</v>
      </c>
      <c r="AG241" s="18">
        <f t="shared" si="75"/>
        <v>1.6272401433691757</v>
      </c>
      <c r="AH241" s="18">
        <f t="shared" si="78"/>
        <v>0.43759036144578312</v>
      </c>
      <c r="AI241" s="21">
        <v>5.5</v>
      </c>
      <c r="AN241" s="19">
        <v>127</v>
      </c>
      <c r="AO241" s="19">
        <v>23</v>
      </c>
      <c r="AP241" s="19">
        <v>150</v>
      </c>
      <c r="AQ241" s="19">
        <v>84.666666666666671</v>
      </c>
      <c r="AR241" s="19">
        <v>128.69999999999999</v>
      </c>
      <c r="AS241" s="19">
        <v>1.0133858267716536</v>
      </c>
    </row>
    <row r="242" spans="1:45" s="19" customFormat="1" ht="12.75">
      <c r="A242" s="17">
        <v>2002</v>
      </c>
      <c r="B242" s="17" t="s">
        <v>68</v>
      </c>
      <c r="C242" s="21">
        <v>141</v>
      </c>
      <c r="D242" s="21" t="s">
        <v>7</v>
      </c>
      <c r="E242" s="21">
        <v>80</v>
      </c>
      <c r="G242" s="21"/>
      <c r="H242" s="21">
        <v>1</v>
      </c>
      <c r="I242" s="21">
        <v>11</v>
      </c>
      <c r="J242" s="21"/>
      <c r="K242" s="21">
        <v>12</v>
      </c>
      <c r="L242" s="21">
        <v>36</v>
      </c>
      <c r="M242" s="21">
        <v>5</v>
      </c>
      <c r="N242" s="21">
        <v>23.5</v>
      </c>
      <c r="O242" s="21">
        <f t="shared" si="81"/>
        <v>4.7</v>
      </c>
      <c r="P242" s="21">
        <f t="shared" si="79"/>
        <v>412</v>
      </c>
      <c r="Q242" s="21">
        <v>368.7</v>
      </c>
      <c r="R242" s="21">
        <v>290.10000000000002</v>
      </c>
      <c r="S242" s="21"/>
      <c r="T242" s="21"/>
      <c r="W242" s="21">
        <f>I242/K242</f>
        <v>0.91666666666666663</v>
      </c>
      <c r="X242" s="21">
        <f t="shared" si="82"/>
        <v>1.2709410548086866</v>
      </c>
      <c r="Y242" s="21">
        <f t="shared" si="83"/>
        <v>7.2727272727272725</v>
      </c>
      <c r="Z242" s="21">
        <f t="shared" si="84"/>
        <v>6.666666666666667</v>
      </c>
      <c r="AA242" s="18">
        <f t="shared" si="76"/>
        <v>0.21697857336588014</v>
      </c>
      <c r="AB242" s="18">
        <f t="shared" si="77"/>
        <v>0.27576697690451568</v>
      </c>
      <c r="AC242" s="21">
        <f t="shared" si="80"/>
        <v>1.1174396528342827</v>
      </c>
      <c r="AD242" s="21">
        <f t="shared" si="74"/>
        <v>1.4201999310582556</v>
      </c>
      <c r="AE242" s="21">
        <f>P242</f>
        <v>412</v>
      </c>
      <c r="AF242" s="21">
        <f>AE242/Q242</f>
        <v>1.1174396528342827</v>
      </c>
      <c r="AG242" s="18">
        <f t="shared" si="75"/>
        <v>1.4201999310582556</v>
      </c>
      <c r="AH242" s="18">
        <f t="shared" si="78"/>
        <v>0.62537947783849424</v>
      </c>
      <c r="AI242" s="21">
        <v>4</v>
      </c>
    </row>
    <row r="243" spans="1:45" s="12" customFormat="1" ht="12.75">
      <c r="A243" s="10">
        <v>2002</v>
      </c>
      <c r="B243" s="10" t="s">
        <v>68</v>
      </c>
      <c r="C243" s="22">
        <v>2</v>
      </c>
      <c r="D243" s="22" t="s">
        <v>8</v>
      </c>
      <c r="E243" s="22">
        <v>123</v>
      </c>
      <c r="F243" s="22">
        <v>72</v>
      </c>
      <c r="G243" s="22">
        <f t="shared" ref="G243:G299" si="85">(F243/E243)*100</f>
        <v>58.536585365853654</v>
      </c>
      <c r="H243" s="22"/>
      <c r="I243" s="22">
        <v>15</v>
      </c>
      <c r="J243" s="22">
        <v>14</v>
      </c>
      <c r="K243" s="22">
        <v>14</v>
      </c>
      <c r="L243" s="22">
        <v>57.1</v>
      </c>
      <c r="M243" s="22">
        <v>5</v>
      </c>
      <c r="N243" s="22">
        <v>10.3</v>
      </c>
      <c r="O243" s="22">
        <f t="shared" si="81"/>
        <v>2.06</v>
      </c>
      <c r="P243" s="22">
        <f t="shared" si="79"/>
        <v>310.48</v>
      </c>
      <c r="Q243" s="22">
        <v>1000.8</v>
      </c>
      <c r="R243" s="22">
        <v>302.8</v>
      </c>
      <c r="S243" s="22">
        <v>5</v>
      </c>
      <c r="T243" s="22">
        <v>47.7</v>
      </c>
      <c r="U243" s="22">
        <f t="shared" ref="U243:U298" si="86">T243/S243</f>
        <v>9.5400000000000009</v>
      </c>
      <c r="V243" s="22">
        <v>512.5</v>
      </c>
      <c r="W243" s="22">
        <f>J243/K243</f>
        <v>1</v>
      </c>
      <c r="X243" s="22">
        <f t="shared" si="82"/>
        <v>3.3051519154557463</v>
      </c>
      <c r="Y243" s="22">
        <f t="shared" si="83"/>
        <v>8.1999999999999993</v>
      </c>
      <c r="Z243" s="22">
        <f t="shared" si="84"/>
        <v>8.7857142857142865</v>
      </c>
      <c r="AA243" s="11">
        <f t="shared" si="76"/>
        <v>0.12290167865707434</v>
      </c>
      <c r="AB243" s="11">
        <f t="shared" si="77"/>
        <v>0.40620871862615587</v>
      </c>
      <c r="AC243" s="22">
        <f t="shared" si="80"/>
        <v>0.31023181454836135</v>
      </c>
      <c r="AD243" s="22">
        <f t="shared" si="74"/>
        <v>1.0253632760898284</v>
      </c>
      <c r="AE243" s="22">
        <f>((E243-F243)*O243)+L243+V243</f>
        <v>674.66</v>
      </c>
      <c r="AF243" s="22">
        <f>AE243/Q243</f>
        <v>0.67412070343725017</v>
      </c>
      <c r="AG243" s="11">
        <f t="shared" si="75"/>
        <v>2.2280713342140026</v>
      </c>
      <c r="AH243" s="11">
        <f t="shared" si="78"/>
        <v>0.51753605400429581</v>
      </c>
      <c r="AI243" s="22">
        <v>4.4000000000000004</v>
      </c>
    </row>
    <row r="244" spans="1:45" s="12" customFormat="1" ht="12.75">
      <c r="A244" s="10">
        <v>2002</v>
      </c>
      <c r="B244" s="10" t="s">
        <v>68</v>
      </c>
      <c r="C244" s="22">
        <v>4</v>
      </c>
      <c r="D244" s="22" t="s">
        <v>8</v>
      </c>
      <c r="E244" s="22">
        <v>43</v>
      </c>
      <c r="F244" s="22">
        <v>31</v>
      </c>
      <c r="G244" s="22">
        <f t="shared" si="85"/>
        <v>72.093023255813947</v>
      </c>
      <c r="H244" s="22"/>
      <c r="I244" s="22">
        <v>10</v>
      </c>
      <c r="J244" s="22">
        <v>13</v>
      </c>
      <c r="K244" s="22">
        <v>13</v>
      </c>
      <c r="L244" s="22">
        <v>20.3</v>
      </c>
      <c r="M244" s="22">
        <v>5</v>
      </c>
      <c r="N244" s="22">
        <v>13.4</v>
      </c>
      <c r="O244" s="22">
        <f t="shared" si="81"/>
        <v>2.68</v>
      </c>
      <c r="P244" s="22">
        <f t="shared" si="79"/>
        <v>135.54000000000002</v>
      </c>
      <c r="Q244" s="22">
        <v>1284.4000000000001</v>
      </c>
      <c r="R244" s="22">
        <v>233.2</v>
      </c>
      <c r="S244" s="22">
        <v>5</v>
      </c>
      <c r="T244" s="22">
        <v>50.7</v>
      </c>
      <c r="U244" s="22">
        <f t="shared" si="86"/>
        <v>10.14</v>
      </c>
      <c r="V244" s="22">
        <v>246.8</v>
      </c>
      <c r="W244" s="22">
        <f>J244/K244</f>
        <v>1</v>
      </c>
      <c r="X244" s="22">
        <f t="shared" si="82"/>
        <v>5.5077186963979425</v>
      </c>
      <c r="Y244" s="22">
        <f t="shared" si="83"/>
        <v>4.3</v>
      </c>
      <c r="Z244" s="22">
        <f t="shared" si="84"/>
        <v>3.3076923076923075</v>
      </c>
      <c r="AA244" s="11">
        <f t="shared" si="76"/>
        <v>3.3478667081905944E-2</v>
      </c>
      <c r="AB244" s="11">
        <f t="shared" si="77"/>
        <v>0.18439108061749573</v>
      </c>
      <c r="AC244" s="22">
        <f t="shared" si="80"/>
        <v>0.10552787293677983</v>
      </c>
      <c r="AD244" s="22">
        <f t="shared" si="74"/>
        <v>0.58121783876500865</v>
      </c>
      <c r="AE244" s="22">
        <f t="shared" ref="AE244:AE299" si="87">((E244-F244)*O244)+L244+V244</f>
        <v>299.26</v>
      </c>
      <c r="AF244" s="22">
        <f t="shared" ref="AF244:AF299" si="88">AE244/Q244</f>
        <v>0.23299595141700402</v>
      </c>
      <c r="AG244" s="11">
        <f t="shared" si="75"/>
        <v>1.2832761578044598</v>
      </c>
      <c r="AH244" s="11">
        <f t="shared" si="78"/>
        <v>0.19719293621507641</v>
      </c>
      <c r="AI244" s="22">
        <v>1.9</v>
      </c>
    </row>
    <row r="245" spans="1:45" s="12" customFormat="1" ht="12.75">
      <c r="A245" s="10">
        <v>2002</v>
      </c>
      <c r="B245" s="10" t="s">
        <v>68</v>
      </c>
      <c r="C245" s="22">
        <v>6</v>
      </c>
      <c r="D245" s="22" t="s">
        <v>8</v>
      </c>
      <c r="E245" s="22">
        <v>45</v>
      </c>
      <c r="F245" s="22">
        <v>11</v>
      </c>
      <c r="G245" s="22">
        <f t="shared" si="85"/>
        <v>24.444444444444443</v>
      </c>
      <c r="H245" s="22"/>
      <c r="I245" s="22">
        <v>23</v>
      </c>
      <c r="J245" s="22">
        <v>22</v>
      </c>
      <c r="K245" s="22">
        <v>22.5</v>
      </c>
      <c r="L245" s="22">
        <v>6.5</v>
      </c>
      <c r="M245" s="22">
        <v>5</v>
      </c>
      <c r="N245" s="22">
        <v>10.6</v>
      </c>
      <c r="O245" s="22">
        <f t="shared" si="81"/>
        <v>2.12</v>
      </c>
      <c r="P245" s="22">
        <f t="shared" si="79"/>
        <v>101.9</v>
      </c>
      <c r="Q245" s="22">
        <v>578.20000000000005</v>
      </c>
      <c r="R245" s="22">
        <v>592.20000000000005</v>
      </c>
      <c r="S245" s="22">
        <v>5</v>
      </c>
      <c r="T245" s="22">
        <v>61.5</v>
      </c>
      <c r="U245" s="22">
        <f t="shared" si="86"/>
        <v>12.3</v>
      </c>
      <c r="V245" s="22">
        <v>97</v>
      </c>
      <c r="W245" s="22">
        <f t="shared" ref="W245:W250" si="89">J245/K246</f>
        <v>1.4666666666666666</v>
      </c>
      <c r="X245" s="22">
        <f t="shared" si="82"/>
        <v>0.97635933806146569</v>
      </c>
      <c r="Y245" s="22">
        <f t="shared" si="83"/>
        <v>1.9565217391304348</v>
      </c>
      <c r="Z245" s="22">
        <f t="shared" si="84"/>
        <v>2</v>
      </c>
      <c r="AA245" s="11">
        <f t="shared" si="76"/>
        <v>7.7827741265997924E-2</v>
      </c>
      <c r="AB245" s="11">
        <f t="shared" si="77"/>
        <v>7.598784194528875E-2</v>
      </c>
      <c r="AC245" s="22">
        <f t="shared" si="80"/>
        <v>0.17623659633344863</v>
      </c>
      <c r="AD245" s="22">
        <f t="shared" si="74"/>
        <v>0.17207024653833164</v>
      </c>
      <c r="AE245" s="22">
        <f t="shared" si="87"/>
        <v>175.57999999999998</v>
      </c>
      <c r="AF245" s="22">
        <f t="shared" si="88"/>
        <v>0.30366655136630916</v>
      </c>
      <c r="AG245" s="11">
        <f t="shared" si="75"/>
        <v>0.29648767308341772</v>
      </c>
      <c r="AH245" s="11">
        <f t="shared" si="78"/>
        <v>0.15001708817498288</v>
      </c>
      <c r="AI245" s="22">
        <v>7.6</v>
      </c>
    </row>
    <row r="246" spans="1:45" s="12" customFormat="1" ht="12.75">
      <c r="A246" s="10">
        <v>2002</v>
      </c>
      <c r="B246" s="10" t="s">
        <v>68</v>
      </c>
      <c r="C246" s="22">
        <v>8</v>
      </c>
      <c r="D246" s="22" t="s">
        <v>8</v>
      </c>
      <c r="E246" s="22">
        <v>46</v>
      </c>
      <c r="F246" s="22">
        <v>0</v>
      </c>
      <c r="G246" s="22">
        <f t="shared" si="85"/>
        <v>0</v>
      </c>
      <c r="H246" s="22"/>
      <c r="I246" s="22">
        <v>13</v>
      </c>
      <c r="J246" s="22">
        <v>15</v>
      </c>
      <c r="K246" s="22">
        <v>15</v>
      </c>
      <c r="L246" s="22">
        <v>9.5</v>
      </c>
      <c r="M246" s="22">
        <v>8</v>
      </c>
      <c r="N246" s="22">
        <v>15.2</v>
      </c>
      <c r="O246" s="22">
        <f t="shared" si="81"/>
        <v>1.9</v>
      </c>
      <c r="P246" s="22">
        <f t="shared" si="79"/>
        <v>96.899999999999991</v>
      </c>
      <c r="Q246" s="22">
        <v>521.1</v>
      </c>
      <c r="R246" s="22">
        <v>195.6</v>
      </c>
      <c r="S246" s="22">
        <v>5</v>
      </c>
      <c r="T246" s="22">
        <v>56.7</v>
      </c>
      <c r="U246" s="22">
        <f t="shared" si="86"/>
        <v>11.34</v>
      </c>
      <c r="V246" s="22"/>
      <c r="W246" s="22">
        <f t="shared" si="89"/>
        <v>0.65217391304347827</v>
      </c>
      <c r="X246" s="22">
        <f t="shared" si="82"/>
        <v>2.6641104294478528</v>
      </c>
      <c r="Y246" s="22">
        <f t="shared" si="83"/>
        <v>3.5384615384615383</v>
      </c>
      <c r="Z246" s="22">
        <f t="shared" si="84"/>
        <v>3.0666666666666669</v>
      </c>
      <c r="AA246" s="11">
        <f t="shared" si="76"/>
        <v>8.8274803300710039E-2</v>
      </c>
      <c r="AB246" s="11">
        <f t="shared" si="77"/>
        <v>0.23517382413087934</v>
      </c>
      <c r="AC246" s="22">
        <f t="shared" si="80"/>
        <v>0.18595279217040872</v>
      </c>
      <c r="AD246" s="22">
        <f t="shared" si="74"/>
        <v>0.49539877300613494</v>
      </c>
      <c r="AE246" s="22">
        <f t="shared" si="87"/>
        <v>96.899999999999991</v>
      </c>
      <c r="AF246" s="22">
        <f t="shared" si="88"/>
        <v>0.18595279217040872</v>
      </c>
      <c r="AG246" s="11">
        <f t="shared" si="75"/>
        <v>0.49539877300613494</v>
      </c>
      <c r="AH246" s="11">
        <f t="shared" si="78"/>
        <v>0.13520301381331098</v>
      </c>
      <c r="AI246" s="22">
        <v>6</v>
      </c>
    </row>
    <row r="247" spans="1:45" s="12" customFormat="1" ht="12.75">
      <c r="A247" s="10">
        <v>2002</v>
      </c>
      <c r="B247" s="10" t="s">
        <v>68</v>
      </c>
      <c r="C247" s="22">
        <v>10</v>
      </c>
      <c r="D247" s="22" t="s">
        <v>8</v>
      </c>
      <c r="E247" s="22">
        <v>76</v>
      </c>
      <c r="F247" s="22">
        <v>38</v>
      </c>
      <c r="G247" s="22">
        <f t="shared" si="85"/>
        <v>50</v>
      </c>
      <c r="H247" s="22"/>
      <c r="I247" s="22">
        <v>12</v>
      </c>
      <c r="J247" s="22">
        <v>13</v>
      </c>
      <c r="K247" s="22">
        <v>23</v>
      </c>
      <c r="L247" s="22">
        <v>27.9</v>
      </c>
      <c r="M247" s="22">
        <v>5</v>
      </c>
      <c r="N247" s="22">
        <v>11.1</v>
      </c>
      <c r="O247" s="22">
        <f t="shared" si="81"/>
        <v>2.2199999999999998</v>
      </c>
      <c r="P247" s="22">
        <f t="shared" si="79"/>
        <v>196.61999999999998</v>
      </c>
      <c r="Q247" s="22">
        <v>698.9</v>
      </c>
      <c r="R247" s="22">
        <v>499.8</v>
      </c>
      <c r="S247" s="22">
        <v>5</v>
      </c>
      <c r="T247" s="22">
        <v>54.7</v>
      </c>
      <c r="U247" s="22">
        <f t="shared" si="86"/>
        <v>10.940000000000001</v>
      </c>
      <c r="V247" s="22">
        <v>219.3</v>
      </c>
      <c r="W247" s="22">
        <f t="shared" si="89"/>
        <v>0.78787878787878785</v>
      </c>
      <c r="X247" s="22">
        <f t="shared" si="82"/>
        <v>1.3983593437374948</v>
      </c>
      <c r="Y247" s="22">
        <f t="shared" si="83"/>
        <v>6.333333333333333</v>
      </c>
      <c r="Z247" s="22">
        <f t="shared" si="84"/>
        <v>3.3043478260869565</v>
      </c>
      <c r="AA247" s="11">
        <f t="shared" si="76"/>
        <v>0.10874230934325368</v>
      </c>
      <c r="AB247" s="11">
        <f t="shared" si="77"/>
        <v>0.15206082432973189</v>
      </c>
      <c r="AC247" s="22">
        <f t="shared" si="80"/>
        <v>0.28132780082987552</v>
      </c>
      <c r="AD247" s="22">
        <f t="shared" si="74"/>
        <v>0.39339735894357736</v>
      </c>
      <c r="AE247" s="22">
        <f t="shared" si="87"/>
        <v>331.56</v>
      </c>
      <c r="AF247" s="22">
        <f t="shared" si="88"/>
        <v>0.47440263270854199</v>
      </c>
      <c r="AG247" s="11">
        <f t="shared" si="75"/>
        <v>0.66338535414165667</v>
      </c>
      <c r="AH247" s="11">
        <f t="shared" si="78"/>
        <v>0.27659964962042211</v>
      </c>
      <c r="AI247" s="22">
        <v>9</v>
      </c>
      <c r="AN247" s="12">
        <v>72</v>
      </c>
      <c r="AO247" s="12">
        <v>78</v>
      </c>
      <c r="AP247" s="12">
        <v>150</v>
      </c>
      <c r="AQ247" s="12">
        <v>48</v>
      </c>
      <c r="AR247" s="12">
        <v>59</v>
      </c>
      <c r="AS247" s="12">
        <v>0.81944444444444442</v>
      </c>
    </row>
    <row r="248" spans="1:45" s="12" customFormat="1" ht="12.75">
      <c r="A248" s="10">
        <v>2002</v>
      </c>
      <c r="B248" s="10" t="s">
        <v>68</v>
      </c>
      <c r="C248" s="22">
        <v>12</v>
      </c>
      <c r="D248" s="22" t="s">
        <v>8</v>
      </c>
      <c r="E248" s="22">
        <v>87</v>
      </c>
      <c r="F248" s="22">
        <v>50</v>
      </c>
      <c r="G248" s="22">
        <f t="shared" si="85"/>
        <v>57.47126436781609</v>
      </c>
      <c r="H248" s="22"/>
      <c r="I248" s="22">
        <v>10</v>
      </c>
      <c r="J248" s="22">
        <v>10</v>
      </c>
      <c r="K248" s="22">
        <v>16.5</v>
      </c>
      <c r="L248" s="22">
        <v>46.4</v>
      </c>
      <c r="M248" s="22">
        <v>5</v>
      </c>
      <c r="N248" s="22">
        <v>14.1</v>
      </c>
      <c r="O248" s="22">
        <f t="shared" si="81"/>
        <v>2.82</v>
      </c>
      <c r="P248" s="22">
        <f t="shared" si="79"/>
        <v>291.73999999999995</v>
      </c>
      <c r="Q248" s="22">
        <v>681.8</v>
      </c>
      <c r="R248" s="22">
        <v>247.5</v>
      </c>
      <c r="S248" s="22">
        <v>5</v>
      </c>
      <c r="T248" s="22">
        <v>51.9</v>
      </c>
      <c r="U248" s="22">
        <f t="shared" si="86"/>
        <v>10.379999999999999</v>
      </c>
      <c r="V248" s="22">
        <v>379</v>
      </c>
      <c r="W248" s="22">
        <f t="shared" si="89"/>
        <v>0.30303030303030304</v>
      </c>
      <c r="X248" s="22">
        <f t="shared" si="82"/>
        <v>2.7547474747474747</v>
      </c>
      <c r="Y248" s="22">
        <f t="shared" si="83"/>
        <v>8.6999999999999993</v>
      </c>
      <c r="Z248" s="22">
        <f t="shared" si="84"/>
        <v>5.2727272727272725</v>
      </c>
      <c r="AA248" s="11">
        <f t="shared" si="76"/>
        <v>0.12760340275740686</v>
      </c>
      <c r="AB248" s="11">
        <f t="shared" si="77"/>
        <v>0.3515151515151515</v>
      </c>
      <c r="AC248" s="22">
        <f t="shared" si="80"/>
        <v>0.42789674391317095</v>
      </c>
      <c r="AD248" s="22">
        <f t="shared" si="74"/>
        <v>1.1787474747474747</v>
      </c>
      <c r="AE248" s="22">
        <f t="shared" si="87"/>
        <v>529.74</v>
      </c>
      <c r="AF248" s="22">
        <f t="shared" si="88"/>
        <v>0.77697271927251399</v>
      </c>
      <c r="AG248" s="11">
        <f t="shared" si="75"/>
        <v>2.1403636363636362</v>
      </c>
      <c r="AH248" s="11">
        <f t="shared" si="78"/>
        <v>0.57004196707198973</v>
      </c>
      <c r="AI248" s="22">
        <v>3.7</v>
      </c>
      <c r="AN248" s="12">
        <v>100</v>
      </c>
      <c r="AO248" s="12">
        <v>50</v>
      </c>
      <c r="AP248" s="12">
        <v>150</v>
      </c>
      <c r="AQ248" s="12">
        <v>66.666666666666657</v>
      </c>
      <c r="AR248" s="12">
        <v>73.400000000000006</v>
      </c>
      <c r="AS248" s="12">
        <v>0.7340000000000001</v>
      </c>
    </row>
    <row r="249" spans="1:45" s="12" customFormat="1" ht="12.75">
      <c r="A249" s="10">
        <v>2002</v>
      </c>
      <c r="B249" s="10" t="s">
        <v>68</v>
      </c>
      <c r="C249" s="22">
        <v>14</v>
      </c>
      <c r="D249" s="22" t="s">
        <v>8</v>
      </c>
      <c r="E249" s="22">
        <v>97</v>
      </c>
      <c r="F249" s="22">
        <v>0</v>
      </c>
      <c r="G249" s="22">
        <f t="shared" si="85"/>
        <v>0</v>
      </c>
      <c r="H249" s="22"/>
      <c r="I249" s="22">
        <v>35</v>
      </c>
      <c r="J249" s="22">
        <v>48</v>
      </c>
      <c r="K249" s="22">
        <v>33</v>
      </c>
      <c r="L249" s="22">
        <v>28.6</v>
      </c>
      <c r="M249" s="22">
        <v>6</v>
      </c>
      <c r="N249" s="22">
        <v>9.9</v>
      </c>
      <c r="O249" s="22">
        <f t="shared" si="81"/>
        <v>1.6500000000000001</v>
      </c>
      <c r="P249" s="22">
        <f t="shared" si="79"/>
        <v>188.65</v>
      </c>
      <c r="Q249" s="22">
        <v>813.9</v>
      </c>
      <c r="R249" s="22">
        <v>579.4</v>
      </c>
      <c r="S249" s="22">
        <v>5</v>
      </c>
      <c r="T249" s="22">
        <v>64.400000000000006</v>
      </c>
      <c r="U249" s="22">
        <f t="shared" si="86"/>
        <v>12.88</v>
      </c>
      <c r="V249" s="22"/>
      <c r="W249" s="22">
        <f t="shared" si="89"/>
        <v>3.096774193548387</v>
      </c>
      <c r="X249" s="22">
        <f t="shared" si="82"/>
        <v>1.4047290300310666</v>
      </c>
      <c r="Y249" s="22">
        <f t="shared" si="83"/>
        <v>2.7714285714285714</v>
      </c>
      <c r="Z249" s="22">
        <f t="shared" si="84"/>
        <v>2.9393939393939394</v>
      </c>
      <c r="AA249" s="11">
        <f t="shared" si="76"/>
        <v>0.11917926035139452</v>
      </c>
      <c r="AB249" s="11">
        <f t="shared" si="77"/>
        <v>0.16741456679323438</v>
      </c>
      <c r="AC249" s="22">
        <f t="shared" si="80"/>
        <v>0.23178523160093378</v>
      </c>
      <c r="AD249" s="22">
        <f t="shared" si="74"/>
        <v>0.32559544356230585</v>
      </c>
      <c r="AE249" s="22">
        <f t="shared" si="87"/>
        <v>188.65</v>
      </c>
      <c r="AF249" s="22">
        <f t="shared" si="88"/>
        <v>0.23178523160093378</v>
      </c>
      <c r="AG249" s="11">
        <f t="shared" si="75"/>
        <v>0.32559544356230585</v>
      </c>
      <c r="AH249" s="11">
        <f t="shared" si="78"/>
        <v>0.13539797602813466</v>
      </c>
      <c r="AI249" s="22">
        <v>3.5</v>
      </c>
      <c r="AN249" s="12">
        <v>124</v>
      </c>
      <c r="AO249" s="12">
        <v>26</v>
      </c>
      <c r="AP249" s="12">
        <v>150</v>
      </c>
      <c r="AQ249" s="12">
        <v>82.666666666666671</v>
      </c>
      <c r="AR249" s="12">
        <v>132</v>
      </c>
      <c r="AS249" s="12">
        <v>1.064516129032258</v>
      </c>
    </row>
    <row r="250" spans="1:45" s="12" customFormat="1" ht="12.75">
      <c r="A250" s="10">
        <v>2002</v>
      </c>
      <c r="B250" s="10" t="s">
        <v>68</v>
      </c>
      <c r="C250" s="22">
        <v>16</v>
      </c>
      <c r="D250" s="22" t="s">
        <v>8</v>
      </c>
      <c r="E250" s="22">
        <v>45</v>
      </c>
      <c r="F250" s="22">
        <v>23</v>
      </c>
      <c r="G250" s="22">
        <f t="shared" si="85"/>
        <v>51.111111111111107</v>
      </c>
      <c r="H250" s="22"/>
      <c r="I250" s="22">
        <v>15</v>
      </c>
      <c r="J250" s="22">
        <v>14</v>
      </c>
      <c r="K250" s="22">
        <v>15.5</v>
      </c>
      <c r="L250" s="22">
        <v>4.0999999999999996</v>
      </c>
      <c r="M250" s="22">
        <v>5</v>
      </c>
      <c r="N250" s="22">
        <v>12.4</v>
      </c>
      <c r="O250" s="22">
        <f t="shared" si="81"/>
        <v>2.48</v>
      </c>
      <c r="P250" s="22">
        <f t="shared" si="79"/>
        <v>115.69999999999999</v>
      </c>
      <c r="Q250" s="22">
        <v>911.4</v>
      </c>
      <c r="R250" s="22">
        <v>344.1</v>
      </c>
      <c r="S250" s="22">
        <v>5</v>
      </c>
      <c r="T250" s="22">
        <v>39.700000000000003</v>
      </c>
      <c r="U250" s="22">
        <f t="shared" si="86"/>
        <v>7.94</v>
      </c>
      <c r="V250" s="22">
        <v>133.80000000000001</v>
      </c>
      <c r="W250" s="22">
        <f t="shared" si="89"/>
        <v>0.84848484848484851</v>
      </c>
      <c r="X250" s="22">
        <f t="shared" si="82"/>
        <v>2.6486486486486482</v>
      </c>
      <c r="Y250" s="22">
        <f t="shared" si="83"/>
        <v>3</v>
      </c>
      <c r="Z250" s="22">
        <f t="shared" si="84"/>
        <v>2.903225806451613</v>
      </c>
      <c r="AA250" s="11">
        <f t="shared" si="76"/>
        <v>4.9374588545095459E-2</v>
      </c>
      <c r="AB250" s="11">
        <f t="shared" si="77"/>
        <v>0.13077593722755013</v>
      </c>
      <c r="AC250" s="22">
        <f t="shared" si="80"/>
        <v>0.12694755321483431</v>
      </c>
      <c r="AD250" s="22">
        <f t="shared" si="74"/>
        <v>0.33623946527172327</v>
      </c>
      <c r="AE250" s="22">
        <f t="shared" si="87"/>
        <v>192.46</v>
      </c>
      <c r="AF250" s="22">
        <f t="shared" si="88"/>
        <v>0.2111696291419794</v>
      </c>
      <c r="AG250" s="11">
        <f t="shared" si="75"/>
        <v>0.55931415286253994</v>
      </c>
      <c r="AH250" s="11">
        <f t="shared" si="78"/>
        <v>0.15329350856232576</v>
      </c>
      <c r="AI250" s="22">
        <v>4</v>
      </c>
      <c r="AN250" s="12">
        <v>69</v>
      </c>
      <c r="AO250" s="12">
        <v>81</v>
      </c>
      <c r="AP250" s="12">
        <v>150</v>
      </c>
      <c r="AQ250" s="12">
        <v>46</v>
      </c>
      <c r="AR250" s="12">
        <v>40.799999999999997</v>
      </c>
      <c r="AS250" s="12">
        <v>0.59130434782608687</v>
      </c>
    </row>
    <row r="251" spans="1:45" s="12" customFormat="1" ht="12.75">
      <c r="A251" s="10">
        <v>2002</v>
      </c>
      <c r="B251" s="10" t="s">
        <v>68</v>
      </c>
      <c r="C251" s="22">
        <v>18</v>
      </c>
      <c r="D251" s="22" t="s">
        <v>8</v>
      </c>
      <c r="E251" s="22">
        <v>84</v>
      </c>
      <c r="F251" s="22">
        <v>13</v>
      </c>
      <c r="G251" s="22">
        <f t="shared" si="85"/>
        <v>15.476190476190476</v>
      </c>
      <c r="H251" s="22"/>
      <c r="I251" s="22">
        <v>10</v>
      </c>
      <c r="J251" s="22">
        <v>12</v>
      </c>
      <c r="K251" s="22">
        <v>16.5</v>
      </c>
      <c r="L251" s="22">
        <v>81</v>
      </c>
      <c r="M251" s="22">
        <v>5</v>
      </c>
      <c r="N251" s="22">
        <v>14.4</v>
      </c>
      <c r="O251" s="22">
        <f t="shared" si="81"/>
        <v>2.88</v>
      </c>
      <c r="P251" s="22">
        <f t="shared" si="79"/>
        <v>322.91999999999996</v>
      </c>
      <c r="Q251" s="22">
        <v>1010.3</v>
      </c>
      <c r="R251" s="22">
        <v>337.6</v>
      </c>
      <c r="S251" s="22">
        <v>5</v>
      </c>
      <c r="T251" s="22">
        <v>83</v>
      </c>
      <c r="U251" s="22">
        <f t="shared" si="86"/>
        <v>16.600000000000001</v>
      </c>
      <c r="V251" s="22">
        <v>104.2</v>
      </c>
      <c r="W251" s="22">
        <f t="shared" ref="W251:W299" si="90">J251/K251</f>
        <v>0.72727272727272729</v>
      </c>
      <c r="X251" s="22">
        <f t="shared" si="82"/>
        <v>2.9925947867298577</v>
      </c>
      <c r="Y251" s="22">
        <f t="shared" si="83"/>
        <v>8.4</v>
      </c>
      <c r="Z251" s="22">
        <f t="shared" si="84"/>
        <v>5.0909090909090908</v>
      </c>
      <c r="AA251" s="11">
        <f t="shared" si="76"/>
        <v>8.3143620706720781E-2</v>
      </c>
      <c r="AB251" s="11">
        <f t="shared" si="77"/>
        <v>0.24881516587677724</v>
      </c>
      <c r="AC251" s="22">
        <f t="shared" si="80"/>
        <v>0.31962783331683653</v>
      </c>
      <c r="AD251" s="22">
        <f t="shared" si="74"/>
        <v>0.95651658767772496</v>
      </c>
      <c r="AE251" s="22">
        <f t="shared" si="87"/>
        <v>389.68</v>
      </c>
      <c r="AF251" s="22">
        <f t="shared" si="88"/>
        <v>0.38570721567851135</v>
      </c>
      <c r="AG251" s="11">
        <f t="shared" si="75"/>
        <v>1.1542654028436019</v>
      </c>
      <c r="AH251" s="11">
        <f t="shared" si="78"/>
        <v>0.28910156539802656</v>
      </c>
      <c r="AI251" s="22">
        <v>3.9</v>
      </c>
    </row>
    <row r="252" spans="1:45" s="12" customFormat="1" ht="12.75">
      <c r="A252" s="10">
        <v>2002</v>
      </c>
      <c r="B252" s="10" t="s">
        <v>68</v>
      </c>
      <c r="C252" s="22">
        <v>20</v>
      </c>
      <c r="D252" s="22" t="s">
        <v>8</v>
      </c>
      <c r="E252" s="22">
        <v>48</v>
      </c>
      <c r="F252" s="22">
        <v>28</v>
      </c>
      <c r="G252" s="22">
        <f t="shared" si="85"/>
        <v>58.333333333333336</v>
      </c>
      <c r="H252" s="22"/>
      <c r="I252" s="22">
        <v>12</v>
      </c>
      <c r="J252" s="22">
        <v>11</v>
      </c>
      <c r="K252" s="22">
        <v>15.5</v>
      </c>
      <c r="L252" s="22">
        <v>15.9</v>
      </c>
      <c r="M252" s="22">
        <v>5</v>
      </c>
      <c r="N252" s="22">
        <v>11.5</v>
      </c>
      <c r="O252" s="22">
        <f t="shared" si="81"/>
        <v>2.2999999999999998</v>
      </c>
      <c r="P252" s="22">
        <f t="shared" si="79"/>
        <v>126.3</v>
      </c>
      <c r="Q252" s="22">
        <v>918.6</v>
      </c>
      <c r="R252" s="22">
        <v>361.3</v>
      </c>
      <c r="S252" s="22">
        <v>5</v>
      </c>
      <c r="T252" s="22">
        <v>44.4</v>
      </c>
      <c r="U252" s="22">
        <f t="shared" si="86"/>
        <v>8.879999999999999</v>
      </c>
      <c r="V252" s="22">
        <v>203.3</v>
      </c>
      <c r="W252" s="22">
        <f t="shared" si="90"/>
        <v>0.70967741935483875</v>
      </c>
      <c r="X252" s="22">
        <f t="shared" si="82"/>
        <v>2.5424854691392196</v>
      </c>
      <c r="Y252" s="22">
        <f t="shared" si="83"/>
        <v>4</v>
      </c>
      <c r="Z252" s="22">
        <f t="shared" si="84"/>
        <v>3.096774193548387</v>
      </c>
      <c r="AA252" s="11">
        <f t="shared" si="76"/>
        <v>5.2253429131286742E-2</v>
      </c>
      <c r="AB252" s="11">
        <f t="shared" si="77"/>
        <v>0.13285358427899252</v>
      </c>
      <c r="AC252" s="22">
        <f t="shared" si="80"/>
        <v>0.13749183540169824</v>
      </c>
      <c r="AD252" s="22">
        <f t="shared" si="74"/>
        <v>0.34957099363409905</v>
      </c>
      <c r="AE252" s="22">
        <f t="shared" si="87"/>
        <v>265.2</v>
      </c>
      <c r="AF252" s="22">
        <f t="shared" si="88"/>
        <v>0.28870019595035923</v>
      </c>
      <c r="AG252" s="11">
        <f t="shared" si="75"/>
        <v>0.7340160531414337</v>
      </c>
      <c r="AH252" s="11">
        <f t="shared" si="78"/>
        <v>0.20720368778810841</v>
      </c>
      <c r="AI252" s="22">
        <v>7.5</v>
      </c>
      <c r="AN252" s="12">
        <v>81</v>
      </c>
      <c r="AO252" s="12">
        <v>69</v>
      </c>
      <c r="AP252" s="12">
        <v>150</v>
      </c>
      <c r="AQ252" s="12">
        <v>54</v>
      </c>
      <c r="AR252" s="12">
        <v>53.3</v>
      </c>
      <c r="AS252" s="12">
        <v>0.65802469135802466</v>
      </c>
    </row>
    <row r="253" spans="1:45" s="12" customFormat="1" ht="12.75">
      <c r="A253" s="10">
        <v>2002</v>
      </c>
      <c r="B253" s="10" t="s">
        <v>68</v>
      </c>
      <c r="C253" s="22">
        <v>22</v>
      </c>
      <c r="D253" s="22" t="s">
        <v>8</v>
      </c>
      <c r="E253" s="22">
        <v>58</v>
      </c>
      <c r="F253" s="22">
        <v>51</v>
      </c>
      <c r="G253" s="22">
        <f t="shared" si="85"/>
        <v>87.931034482758619</v>
      </c>
      <c r="H253" s="22"/>
      <c r="I253" s="22">
        <v>19</v>
      </c>
      <c r="J253" s="22">
        <v>15</v>
      </c>
      <c r="K253" s="22">
        <v>20.5</v>
      </c>
      <c r="L253" s="22">
        <v>21.3</v>
      </c>
      <c r="M253" s="22">
        <v>5</v>
      </c>
      <c r="N253" s="22">
        <v>8.8000000000000007</v>
      </c>
      <c r="O253" s="22">
        <f t="shared" si="81"/>
        <v>1.7600000000000002</v>
      </c>
      <c r="P253" s="22">
        <f t="shared" si="79"/>
        <v>123.38000000000001</v>
      </c>
      <c r="Q253" s="22">
        <v>467.6</v>
      </c>
      <c r="R253" s="22">
        <v>335.8</v>
      </c>
      <c r="S253" s="22">
        <v>5</v>
      </c>
      <c r="T253" s="22">
        <v>56.7</v>
      </c>
      <c r="U253" s="22">
        <f t="shared" si="86"/>
        <v>11.34</v>
      </c>
      <c r="V253" s="22">
        <v>394.9</v>
      </c>
      <c r="W253" s="22">
        <f t="shared" si="90"/>
        <v>0.73170731707317072</v>
      </c>
      <c r="X253" s="22">
        <f t="shared" si="82"/>
        <v>1.3924955330553901</v>
      </c>
      <c r="Y253" s="22">
        <f t="shared" si="83"/>
        <v>3.0526315789473686</v>
      </c>
      <c r="Z253" s="22">
        <f t="shared" si="84"/>
        <v>2.8292682926829267</v>
      </c>
      <c r="AA253" s="11">
        <f t="shared" si="76"/>
        <v>0.12403763900769889</v>
      </c>
      <c r="AB253" s="11">
        <f t="shared" si="77"/>
        <v>0.17272185824895769</v>
      </c>
      <c r="AC253" s="22">
        <f t="shared" si="80"/>
        <v>0.26385799828913603</v>
      </c>
      <c r="AD253" s="22">
        <f t="shared" si="74"/>
        <v>0.36742108397855866</v>
      </c>
      <c r="AE253" s="22">
        <f t="shared" si="87"/>
        <v>428.52</v>
      </c>
      <c r="AF253" s="22">
        <f t="shared" si="88"/>
        <v>0.91642429426860561</v>
      </c>
      <c r="AG253" s="11">
        <f t="shared" si="75"/>
        <v>1.2761167361524717</v>
      </c>
      <c r="AH253" s="11">
        <f t="shared" si="78"/>
        <v>0.53338312173263625</v>
      </c>
      <c r="AI253" s="22">
        <v>5.5</v>
      </c>
      <c r="AN253" s="12">
        <v>116</v>
      </c>
      <c r="AO253" s="12">
        <v>34</v>
      </c>
      <c r="AP253" s="12">
        <v>150</v>
      </c>
      <c r="AQ253" s="12">
        <v>77.333333333333329</v>
      </c>
      <c r="AR253" s="12">
        <v>114.5</v>
      </c>
      <c r="AS253" s="12">
        <v>0.98706896551724133</v>
      </c>
    </row>
    <row r="254" spans="1:45" s="12" customFormat="1" ht="12.75">
      <c r="A254" s="10">
        <v>2002</v>
      </c>
      <c r="B254" s="10" t="s">
        <v>68</v>
      </c>
      <c r="C254" s="22">
        <v>24</v>
      </c>
      <c r="D254" s="22" t="s">
        <v>8</v>
      </c>
      <c r="E254" s="22">
        <v>62</v>
      </c>
      <c r="F254" s="22">
        <v>33</v>
      </c>
      <c r="G254" s="22">
        <f t="shared" si="85"/>
        <v>53.225806451612897</v>
      </c>
      <c r="H254" s="22"/>
      <c r="I254" s="22">
        <v>18</v>
      </c>
      <c r="J254" s="22">
        <v>22</v>
      </c>
      <c r="K254" s="22">
        <v>15</v>
      </c>
      <c r="L254" s="22">
        <v>12.2</v>
      </c>
      <c r="M254" s="22">
        <v>5</v>
      </c>
      <c r="N254" s="22">
        <v>11.8</v>
      </c>
      <c r="O254" s="22">
        <f t="shared" si="81"/>
        <v>2.3600000000000003</v>
      </c>
      <c r="P254" s="22">
        <f t="shared" si="79"/>
        <v>158.52000000000001</v>
      </c>
      <c r="Q254" s="22">
        <v>835.7</v>
      </c>
      <c r="R254" s="22">
        <v>230.9</v>
      </c>
      <c r="S254" s="22">
        <v>5</v>
      </c>
      <c r="T254" s="22">
        <v>65.5</v>
      </c>
      <c r="U254" s="22">
        <f t="shared" si="86"/>
        <v>13.1</v>
      </c>
      <c r="V254" s="22">
        <v>187</v>
      </c>
      <c r="W254" s="22">
        <f t="shared" si="90"/>
        <v>1.4666666666666666</v>
      </c>
      <c r="X254" s="22">
        <f t="shared" si="82"/>
        <v>3.6193157210913816</v>
      </c>
      <c r="Y254" s="22">
        <f t="shared" si="83"/>
        <v>3.4444444444444446</v>
      </c>
      <c r="Z254" s="22">
        <f t="shared" si="84"/>
        <v>4.1333333333333337</v>
      </c>
      <c r="AA254" s="11">
        <f t="shared" si="76"/>
        <v>7.4189302381237276E-2</v>
      </c>
      <c r="AB254" s="11">
        <f t="shared" si="77"/>
        <v>0.26851450844521435</v>
      </c>
      <c r="AC254" s="22">
        <f t="shared" si="80"/>
        <v>0.18968529376570539</v>
      </c>
      <c r="AD254" s="22">
        <f t="shared" si="74"/>
        <v>0.68653096578605455</v>
      </c>
      <c r="AE254" s="22">
        <f t="shared" si="87"/>
        <v>267.64</v>
      </c>
      <c r="AF254" s="22">
        <f t="shared" si="88"/>
        <v>0.320258465956683</v>
      </c>
      <c r="AG254" s="11">
        <f t="shared" si="75"/>
        <v>1.1591165006496318</v>
      </c>
      <c r="AH254" s="11">
        <f t="shared" si="78"/>
        <v>0.25092818301143816</v>
      </c>
      <c r="AI254" s="22">
        <v>6.7</v>
      </c>
      <c r="AN254" s="12">
        <v>59</v>
      </c>
      <c r="AO254" s="12">
        <v>41</v>
      </c>
      <c r="AP254" s="12">
        <v>100</v>
      </c>
      <c r="AQ254" s="12">
        <v>59</v>
      </c>
      <c r="AR254" s="12">
        <v>39.1</v>
      </c>
      <c r="AS254" s="12">
        <v>0.66271186440677965</v>
      </c>
    </row>
    <row r="255" spans="1:45" s="12" customFormat="1" ht="12.75">
      <c r="A255" s="10">
        <v>2002</v>
      </c>
      <c r="B255" s="10" t="s">
        <v>68</v>
      </c>
      <c r="C255" s="22">
        <v>26</v>
      </c>
      <c r="D255" s="22" t="s">
        <v>8</v>
      </c>
      <c r="E255" s="22">
        <v>76</v>
      </c>
      <c r="F255" s="22">
        <v>64</v>
      </c>
      <c r="G255" s="22">
        <f t="shared" si="85"/>
        <v>84.210526315789465</v>
      </c>
      <c r="H255" s="22"/>
      <c r="I255" s="22">
        <v>10</v>
      </c>
      <c r="J255" s="22">
        <v>10</v>
      </c>
      <c r="K255" s="22">
        <v>20</v>
      </c>
      <c r="L255" s="22">
        <v>40.5</v>
      </c>
      <c r="M255" s="22">
        <v>5</v>
      </c>
      <c r="N255" s="22">
        <v>14.2</v>
      </c>
      <c r="O255" s="22">
        <f t="shared" si="81"/>
        <v>2.84</v>
      </c>
      <c r="P255" s="22">
        <f t="shared" si="79"/>
        <v>256.33999999999997</v>
      </c>
      <c r="Q255" s="22">
        <v>549.20000000000005</v>
      </c>
      <c r="R255" s="22">
        <v>342.4</v>
      </c>
      <c r="S255" s="22">
        <v>5</v>
      </c>
      <c r="T255" s="22">
        <v>63.3</v>
      </c>
      <c r="U255" s="22">
        <f t="shared" si="86"/>
        <v>12.66</v>
      </c>
      <c r="V255" s="22">
        <v>547.9</v>
      </c>
      <c r="W255" s="22">
        <f t="shared" si="90"/>
        <v>0.5</v>
      </c>
      <c r="X255" s="22">
        <f t="shared" si="82"/>
        <v>1.6039719626168227</v>
      </c>
      <c r="Y255" s="22">
        <f t="shared" si="83"/>
        <v>7.6</v>
      </c>
      <c r="Z255" s="22">
        <f t="shared" si="84"/>
        <v>3.8</v>
      </c>
      <c r="AA255" s="11">
        <f t="shared" si="76"/>
        <v>0.13838310269482884</v>
      </c>
      <c r="AB255" s="11">
        <f t="shared" si="77"/>
        <v>0.22196261682242993</v>
      </c>
      <c r="AC255" s="22">
        <f t="shared" si="80"/>
        <v>0.46675163874726866</v>
      </c>
      <c r="AD255" s="22">
        <f t="shared" si="74"/>
        <v>0.74865654205607479</v>
      </c>
      <c r="AE255" s="22">
        <f t="shared" si="87"/>
        <v>622.48</v>
      </c>
      <c r="AF255" s="22">
        <f t="shared" si="88"/>
        <v>1.1334304442825929</v>
      </c>
      <c r="AG255" s="11">
        <f t="shared" si="75"/>
        <v>1.8179906542056077</v>
      </c>
      <c r="AH255" s="11">
        <f t="shared" si="78"/>
        <v>0.69816061013907582</v>
      </c>
      <c r="AI255" s="22">
        <v>4.3</v>
      </c>
      <c r="AN255" s="12">
        <v>88</v>
      </c>
      <c r="AO255" s="12">
        <v>62</v>
      </c>
      <c r="AP255" s="12">
        <v>150</v>
      </c>
      <c r="AQ255" s="12">
        <v>58.666666666666664</v>
      </c>
      <c r="AR255" s="12">
        <v>84.8</v>
      </c>
      <c r="AS255" s="12">
        <v>0.96363636363636362</v>
      </c>
    </row>
    <row r="256" spans="1:45" s="12" customFormat="1" ht="12.75">
      <c r="A256" s="10">
        <v>2002</v>
      </c>
      <c r="B256" s="10" t="s">
        <v>68</v>
      </c>
      <c r="C256" s="22">
        <v>28</v>
      </c>
      <c r="D256" s="22" t="s">
        <v>8</v>
      </c>
      <c r="E256" s="22">
        <v>138</v>
      </c>
      <c r="F256" s="22">
        <v>110</v>
      </c>
      <c r="G256" s="22">
        <f t="shared" si="85"/>
        <v>79.710144927536234</v>
      </c>
      <c r="H256" s="22"/>
      <c r="I256" s="22">
        <v>20</v>
      </c>
      <c r="J256" s="22">
        <v>24</v>
      </c>
      <c r="K256" s="22">
        <v>28</v>
      </c>
      <c r="L256" s="22">
        <v>63.2</v>
      </c>
      <c r="M256" s="22">
        <v>6</v>
      </c>
      <c r="N256" s="22">
        <v>16.100000000000001</v>
      </c>
      <c r="O256" s="22">
        <f t="shared" si="81"/>
        <v>2.6833333333333336</v>
      </c>
      <c r="P256" s="22">
        <f t="shared" si="79"/>
        <v>433.5</v>
      </c>
      <c r="Q256" s="22">
        <v>1190</v>
      </c>
      <c r="R256" s="22">
        <v>521.20000000000005</v>
      </c>
      <c r="S256" s="22">
        <v>5</v>
      </c>
      <c r="T256" s="22">
        <v>48.9</v>
      </c>
      <c r="U256" s="22">
        <f t="shared" si="86"/>
        <v>9.7799999999999994</v>
      </c>
      <c r="V256" s="22">
        <v>867.6</v>
      </c>
      <c r="W256" s="22">
        <f t="shared" si="90"/>
        <v>0.8571428571428571</v>
      </c>
      <c r="X256" s="22">
        <f t="shared" si="82"/>
        <v>2.2831926323867995</v>
      </c>
      <c r="Y256" s="22">
        <f t="shared" si="83"/>
        <v>6.9</v>
      </c>
      <c r="Z256" s="22">
        <f t="shared" si="84"/>
        <v>4.9285714285714288</v>
      </c>
      <c r="AA256" s="11">
        <f t="shared" si="76"/>
        <v>0.11596638655462185</v>
      </c>
      <c r="AB256" s="11">
        <f t="shared" si="77"/>
        <v>0.26477359938603223</v>
      </c>
      <c r="AC256" s="22">
        <f t="shared" si="80"/>
        <v>0.36428571428571427</v>
      </c>
      <c r="AD256" s="22">
        <f t="shared" si="74"/>
        <v>0.83173445894090547</v>
      </c>
      <c r="AE256" s="22">
        <f t="shared" si="87"/>
        <v>1005.9333333333334</v>
      </c>
      <c r="AF256" s="22">
        <f t="shared" si="88"/>
        <v>0.84532212885154068</v>
      </c>
      <c r="AG256" s="11">
        <f t="shared" si="75"/>
        <v>1.9300332565873624</v>
      </c>
      <c r="AH256" s="11">
        <f t="shared" si="78"/>
        <v>0.58785257908680066</v>
      </c>
      <c r="AI256" s="22">
        <v>4.2</v>
      </c>
      <c r="AN256" s="12">
        <v>89</v>
      </c>
      <c r="AO256" s="12">
        <v>61</v>
      </c>
      <c r="AP256" s="12">
        <v>150</v>
      </c>
      <c r="AQ256" s="12">
        <v>59.333333333333336</v>
      </c>
      <c r="AR256" s="12">
        <v>80</v>
      </c>
      <c r="AS256" s="12">
        <v>0.898876404494382</v>
      </c>
    </row>
    <row r="257" spans="1:45" s="12" customFormat="1" ht="12.75">
      <c r="A257" s="10">
        <v>2002</v>
      </c>
      <c r="B257" s="10" t="s">
        <v>68</v>
      </c>
      <c r="C257" s="22">
        <v>30</v>
      </c>
      <c r="D257" s="22" t="s">
        <v>8</v>
      </c>
      <c r="E257" s="22">
        <v>55</v>
      </c>
      <c r="F257" s="22">
        <v>41</v>
      </c>
      <c r="G257" s="22">
        <f t="shared" si="85"/>
        <v>74.545454545454547</v>
      </c>
      <c r="H257" s="22"/>
      <c r="I257" s="22">
        <v>21</v>
      </c>
      <c r="J257" s="22">
        <v>21</v>
      </c>
      <c r="K257" s="22">
        <v>23.5</v>
      </c>
      <c r="L257" s="22">
        <v>19.3</v>
      </c>
      <c r="M257" s="22">
        <v>5</v>
      </c>
      <c r="N257" s="22">
        <v>13</v>
      </c>
      <c r="O257" s="22">
        <f t="shared" si="81"/>
        <v>2.6</v>
      </c>
      <c r="P257" s="22">
        <f t="shared" si="79"/>
        <v>162.30000000000001</v>
      </c>
      <c r="Q257" s="22">
        <v>598</v>
      </c>
      <c r="R257" s="22">
        <v>527.9</v>
      </c>
      <c r="S257" s="22">
        <v>5</v>
      </c>
      <c r="T257" s="22">
        <v>61.9</v>
      </c>
      <c r="U257" s="22">
        <f t="shared" si="86"/>
        <v>12.379999999999999</v>
      </c>
      <c r="V257" s="22">
        <v>408.1</v>
      </c>
      <c r="W257" s="22">
        <f t="shared" si="90"/>
        <v>0.8936170212765957</v>
      </c>
      <c r="X257" s="22">
        <f t="shared" si="82"/>
        <v>1.132790301193408</v>
      </c>
      <c r="Y257" s="22">
        <f t="shared" si="83"/>
        <v>2.6190476190476191</v>
      </c>
      <c r="Z257" s="22">
        <f t="shared" si="84"/>
        <v>2.3404255319148937</v>
      </c>
      <c r="AA257" s="11">
        <f t="shared" si="76"/>
        <v>9.1973244147157185E-2</v>
      </c>
      <c r="AB257" s="11">
        <f t="shared" si="77"/>
        <v>0.10418639893919303</v>
      </c>
      <c r="AC257" s="22">
        <f t="shared" si="80"/>
        <v>0.27140468227424752</v>
      </c>
      <c r="AD257" s="22">
        <f t="shared" ref="AD257:AD299" si="91">((E257*O257)+L257)/R257</f>
        <v>0.307444591778746</v>
      </c>
      <c r="AE257" s="22">
        <f t="shared" si="87"/>
        <v>463.8</v>
      </c>
      <c r="AF257" s="22">
        <f t="shared" si="88"/>
        <v>0.77558528428093643</v>
      </c>
      <c r="AG257" s="11">
        <f t="shared" si="75"/>
        <v>0.87857548778177696</v>
      </c>
      <c r="AH257" s="11">
        <f t="shared" si="78"/>
        <v>0.41193711697308816</v>
      </c>
      <c r="AI257" s="22">
        <v>7.5</v>
      </c>
      <c r="AN257" s="12">
        <v>141</v>
      </c>
      <c r="AO257" s="12">
        <v>9</v>
      </c>
      <c r="AP257" s="12">
        <v>150</v>
      </c>
      <c r="AQ257" s="12">
        <v>94</v>
      </c>
      <c r="AR257" s="12">
        <v>150.4</v>
      </c>
      <c r="AS257" s="12">
        <v>1.0666666666666667</v>
      </c>
    </row>
    <row r="258" spans="1:45" s="12" customFormat="1" ht="12.75">
      <c r="A258" s="10">
        <v>2002</v>
      </c>
      <c r="B258" s="10" t="s">
        <v>68</v>
      </c>
      <c r="C258" s="22">
        <v>32</v>
      </c>
      <c r="D258" s="22" t="s">
        <v>8</v>
      </c>
      <c r="E258" s="22">
        <v>80</v>
      </c>
      <c r="F258" s="22">
        <v>46</v>
      </c>
      <c r="G258" s="22">
        <f t="shared" si="85"/>
        <v>57.499999999999993</v>
      </c>
      <c r="H258" s="22"/>
      <c r="I258" s="22">
        <v>15</v>
      </c>
      <c r="J258" s="22">
        <v>16</v>
      </c>
      <c r="K258" s="22">
        <v>12</v>
      </c>
      <c r="L258" s="22">
        <v>20.8</v>
      </c>
      <c r="M258" s="22">
        <v>5</v>
      </c>
      <c r="N258" s="22">
        <v>10.9</v>
      </c>
      <c r="O258" s="22">
        <f t="shared" si="81"/>
        <v>2.1800000000000002</v>
      </c>
      <c r="P258" s="22">
        <f t="shared" si="79"/>
        <v>195.20000000000002</v>
      </c>
      <c r="Q258" s="22">
        <v>1124.5999999999999</v>
      </c>
      <c r="R258" s="22">
        <v>231.9</v>
      </c>
      <c r="S258" s="22">
        <v>5</v>
      </c>
      <c r="T258" s="22">
        <v>66.3</v>
      </c>
      <c r="U258" s="22">
        <f t="shared" si="86"/>
        <v>13.26</v>
      </c>
      <c r="V258" s="22">
        <v>537.5</v>
      </c>
      <c r="W258" s="22">
        <f t="shared" si="90"/>
        <v>1.3333333333333333</v>
      </c>
      <c r="X258" s="22">
        <f t="shared" si="82"/>
        <v>4.8495040965933587</v>
      </c>
      <c r="Y258" s="22">
        <f t="shared" si="83"/>
        <v>5.333333333333333</v>
      </c>
      <c r="Z258" s="22">
        <f t="shared" si="84"/>
        <v>6.666666666666667</v>
      </c>
      <c r="AA258" s="11">
        <f t="shared" si="76"/>
        <v>7.1136404054775032E-2</v>
      </c>
      <c r="AB258" s="11">
        <f t="shared" si="77"/>
        <v>0.34497628288055193</v>
      </c>
      <c r="AC258" s="22">
        <f t="shared" si="80"/>
        <v>0.17357282589365111</v>
      </c>
      <c r="AD258" s="22">
        <f t="shared" si="91"/>
        <v>0.84174213022854683</v>
      </c>
      <c r="AE258" s="22">
        <f t="shared" si="87"/>
        <v>632.41999999999996</v>
      </c>
      <c r="AF258" s="22">
        <f t="shared" si="88"/>
        <v>0.56235105815401032</v>
      </c>
      <c r="AG258" s="11">
        <f t="shared" ref="AG258:AG299" si="92">AE258/R258</f>
        <v>2.7271237602414833</v>
      </c>
      <c r="AH258" s="11">
        <f t="shared" si="78"/>
        <v>0.4662145226686325</v>
      </c>
      <c r="AI258" s="22">
        <v>4.5</v>
      </c>
      <c r="AN258" s="12">
        <v>135</v>
      </c>
      <c r="AO258" s="12">
        <v>14</v>
      </c>
      <c r="AP258" s="12">
        <v>149</v>
      </c>
      <c r="AQ258" s="12">
        <v>90.604026845637591</v>
      </c>
      <c r="AR258" s="12">
        <v>153.6</v>
      </c>
      <c r="AS258" s="12">
        <v>1.1377777777777778</v>
      </c>
    </row>
    <row r="259" spans="1:45" s="12" customFormat="1" ht="12.75">
      <c r="A259" s="10">
        <v>2002</v>
      </c>
      <c r="B259" s="10" t="s">
        <v>68</v>
      </c>
      <c r="C259" s="22">
        <v>34</v>
      </c>
      <c r="D259" s="22" t="s">
        <v>8</v>
      </c>
      <c r="E259" s="22">
        <v>65</v>
      </c>
      <c r="F259" s="22">
        <v>56</v>
      </c>
      <c r="G259" s="22">
        <f t="shared" si="85"/>
        <v>86.15384615384616</v>
      </c>
      <c r="H259" s="22"/>
      <c r="I259" s="22">
        <v>15</v>
      </c>
      <c r="J259" s="22">
        <v>16</v>
      </c>
      <c r="K259" s="22">
        <v>21</v>
      </c>
      <c r="L259" s="22">
        <v>34.299999999999997</v>
      </c>
      <c r="M259" s="22">
        <v>5</v>
      </c>
      <c r="N259" s="22">
        <v>14.3</v>
      </c>
      <c r="O259" s="22">
        <f t="shared" si="81"/>
        <v>2.8600000000000003</v>
      </c>
      <c r="P259" s="22">
        <f t="shared" si="79"/>
        <v>220.20000000000005</v>
      </c>
      <c r="Q259" s="22">
        <v>1475.3</v>
      </c>
      <c r="R259" s="22">
        <v>507.3</v>
      </c>
      <c r="S259" s="22">
        <v>5</v>
      </c>
      <c r="T259" s="22">
        <v>62.8</v>
      </c>
      <c r="U259" s="22">
        <f t="shared" si="86"/>
        <v>12.559999999999999</v>
      </c>
      <c r="V259" s="22">
        <v>587.70000000000005</v>
      </c>
      <c r="W259" s="22">
        <f t="shared" si="90"/>
        <v>0.76190476190476186</v>
      </c>
      <c r="X259" s="22">
        <f t="shared" si="82"/>
        <v>2.908141139365267</v>
      </c>
      <c r="Y259" s="22">
        <f t="shared" si="83"/>
        <v>4.333333333333333</v>
      </c>
      <c r="Z259" s="22">
        <f t="shared" si="84"/>
        <v>3.0952380952380953</v>
      </c>
      <c r="AA259" s="11">
        <f t="shared" ref="AA259:AA322" si="93">E259/Q259</f>
        <v>4.4058835491086558E-2</v>
      </c>
      <c r="AB259" s="11">
        <f t="shared" ref="AB259:AB322" si="94">E259/R259</f>
        <v>0.12812931204415534</v>
      </c>
      <c r="AC259" s="22">
        <f t="shared" si="80"/>
        <v>0.14925777807903481</v>
      </c>
      <c r="AD259" s="22">
        <f t="shared" si="91"/>
        <v>0.43406268480189247</v>
      </c>
      <c r="AE259" s="22">
        <f t="shared" si="87"/>
        <v>647.74</v>
      </c>
      <c r="AF259" s="22">
        <f t="shared" si="88"/>
        <v>0.43905646309225244</v>
      </c>
      <c r="AG259" s="11">
        <f t="shared" si="92"/>
        <v>1.2768381628227874</v>
      </c>
      <c r="AH259" s="11">
        <f t="shared" ref="AH259:AH299" si="95">AE259/(Q259+R259)</f>
        <v>0.32671239786139417</v>
      </c>
      <c r="AI259" s="22">
        <v>5.5</v>
      </c>
      <c r="AN259" s="12">
        <v>118</v>
      </c>
      <c r="AO259" s="12">
        <v>32</v>
      </c>
      <c r="AP259" s="12">
        <v>150</v>
      </c>
      <c r="AQ259" s="12">
        <v>78.666666666666657</v>
      </c>
      <c r="AR259" s="12">
        <v>154.6</v>
      </c>
      <c r="AS259" s="12">
        <v>1.3101694915254236</v>
      </c>
    </row>
    <row r="260" spans="1:45" s="12" customFormat="1" ht="12.75">
      <c r="A260" s="10">
        <v>2002</v>
      </c>
      <c r="B260" s="10" t="s">
        <v>68</v>
      </c>
      <c r="C260" s="22">
        <v>36</v>
      </c>
      <c r="D260" s="22" t="s">
        <v>8</v>
      </c>
      <c r="E260" s="22">
        <v>72</v>
      </c>
      <c r="F260" s="22">
        <v>63</v>
      </c>
      <c r="G260" s="22">
        <f t="shared" si="85"/>
        <v>87.5</v>
      </c>
      <c r="H260" s="22"/>
      <c r="I260" s="22">
        <v>33</v>
      </c>
      <c r="J260" s="22">
        <v>30</v>
      </c>
      <c r="K260" s="22">
        <v>25</v>
      </c>
      <c r="L260" s="22">
        <v>20.3</v>
      </c>
      <c r="M260" s="22">
        <v>5</v>
      </c>
      <c r="N260" s="22">
        <v>12.3</v>
      </c>
      <c r="O260" s="22">
        <f t="shared" si="81"/>
        <v>2.46</v>
      </c>
      <c r="P260" s="22">
        <f t="shared" si="79"/>
        <v>197.42000000000002</v>
      </c>
      <c r="Q260" s="22">
        <v>1902.6</v>
      </c>
      <c r="R260" s="22">
        <v>686.2</v>
      </c>
      <c r="S260" s="22">
        <v>5</v>
      </c>
      <c r="T260" s="22">
        <v>67.099999999999994</v>
      </c>
      <c r="U260" s="22">
        <f t="shared" si="86"/>
        <v>13.419999999999998</v>
      </c>
      <c r="V260" s="22">
        <v>718.1</v>
      </c>
      <c r="W260" s="22">
        <f t="shared" si="90"/>
        <v>1.2</v>
      </c>
      <c r="X260" s="22">
        <f t="shared" si="82"/>
        <v>2.7726610317691631</v>
      </c>
      <c r="Y260" s="22">
        <f t="shared" si="83"/>
        <v>2.1818181818181817</v>
      </c>
      <c r="Z260" s="22">
        <f t="shared" si="84"/>
        <v>2.88</v>
      </c>
      <c r="AA260" s="11">
        <f t="shared" si="93"/>
        <v>3.7842951750236518E-2</v>
      </c>
      <c r="AB260" s="11">
        <f t="shared" si="94"/>
        <v>0.10492567764500145</v>
      </c>
      <c r="AC260" s="22">
        <f t="shared" si="80"/>
        <v>0.10376327131294021</v>
      </c>
      <c r="AD260" s="22">
        <f t="shared" si="91"/>
        <v>0.28770037889828037</v>
      </c>
      <c r="AE260" s="22">
        <f t="shared" si="87"/>
        <v>760.54</v>
      </c>
      <c r="AF260" s="22">
        <f t="shared" si="88"/>
        <v>0.39973720172395671</v>
      </c>
      <c r="AG260" s="11">
        <f t="shared" si="92"/>
        <v>1.108335762168464</v>
      </c>
      <c r="AH260" s="11">
        <f t="shared" si="95"/>
        <v>0.29378090234857845</v>
      </c>
      <c r="AI260" s="22">
        <v>2.9</v>
      </c>
      <c r="AN260" s="12">
        <v>139</v>
      </c>
      <c r="AO260" s="12">
        <v>2</v>
      </c>
      <c r="AP260" s="12">
        <v>141</v>
      </c>
      <c r="AQ260" s="12">
        <v>98.581560283687935</v>
      </c>
      <c r="AR260" s="12">
        <v>210.2</v>
      </c>
      <c r="AS260" s="12">
        <v>1.512230215827338</v>
      </c>
    </row>
    <row r="261" spans="1:45" s="12" customFormat="1" ht="12.75">
      <c r="A261" s="10">
        <v>2002</v>
      </c>
      <c r="B261" s="10" t="s">
        <v>68</v>
      </c>
      <c r="C261" s="22">
        <v>38</v>
      </c>
      <c r="D261" s="22" t="s">
        <v>8</v>
      </c>
      <c r="E261" s="22">
        <v>39</v>
      </c>
      <c r="F261" s="22">
        <v>37</v>
      </c>
      <c r="G261" s="22">
        <f t="shared" si="85"/>
        <v>94.871794871794862</v>
      </c>
      <c r="H261" s="22"/>
      <c r="I261" s="22">
        <v>9</v>
      </c>
      <c r="J261" s="22">
        <v>10</v>
      </c>
      <c r="K261" s="22">
        <v>12</v>
      </c>
      <c r="L261" s="22">
        <v>14</v>
      </c>
      <c r="M261" s="22">
        <v>5</v>
      </c>
      <c r="N261" s="22">
        <v>10.8</v>
      </c>
      <c r="O261" s="22">
        <f t="shared" si="81"/>
        <v>2.16</v>
      </c>
      <c r="P261" s="22">
        <f t="shared" si="79"/>
        <v>98.240000000000009</v>
      </c>
      <c r="Q261" s="22">
        <v>964</v>
      </c>
      <c r="R261" s="22">
        <v>211.7</v>
      </c>
      <c r="S261" s="22">
        <v>5</v>
      </c>
      <c r="T261" s="22">
        <v>60.1</v>
      </c>
      <c r="U261" s="22">
        <f t="shared" si="86"/>
        <v>12.02</v>
      </c>
      <c r="V261" s="22">
        <v>374</v>
      </c>
      <c r="W261" s="22">
        <f t="shared" si="90"/>
        <v>0.83333333333333337</v>
      </c>
      <c r="X261" s="22">
        <f t="shared" si="82"/>
        <v>4.5536136041568263</v>
      </c>
      <c r="Y261" s="22">
        <f t="shared" si="83"/>
        <v>4.333333333333333</v>
      </c>
      <c r="Z261" s="22">
        <f t="shared" si="84"/>
        <v>3.25</v>
      </c>
      <c r="AA261" s="11">
        <f t="shared" si="93"/>
        <v>4.0456431535269712E-2</v>
      </c>
      <c r="AB261" s="11">
        <f t="shared" si="94"/>
        <v>0.18422295701464336</v>
      </c>
      <c r="AC261" s="22">
        <f t="shared" si="80"/>
        <v>0.10190871369294607</v>
      </c>
      <c r="AD261" s="22">
        <f t="shared" si="91"/>
        <v>0.46405290505432223</v>
      </c>
      <c r="AE261" s="22">
        <f t="shared" si="87"/>
        <v>392.32</v>
      </c>
      <c r="AF261" s="22">
        <f t="shared" si="88"/>
        <v>0.40697095435684649</v>
      </c>
      <c r="AG261" s="11">
        <f t="shared" si="92"/>
        <v>1.8531884742560227</v>
      </c>
      <c r="AH261" s="11">
        <f t="shared" si="95"/>
        <v>0.33369056732159563</v>
      </c>
      <c r="AI261" s="22">
        <v>4</v>
      </c>
      <c r="AN261" s="12">
        <v>153</v>
      </c>
      <c r="AO261" s="12">
        <v>11</v>
      </c>
      <c r="AP261" s="12">
        <v>164</v>
      </c>
      <c r="AQ261" s="12">
        <v>93.292682926829272</v>
      </c>
      <c r="AR261" s="12">
        <v>187.3</v>
      </c>
      <c r="AS261" s="12">
        <v>1.2241830065359478</v>
      </c>
    </row>
    <row r="262" spans="1:45" s="12" customFormat="1" ht="12.75">
      <c r="A262" s="10">
        <v>2002</v>
      </c>
      <c r="B262" s="10" t="s">
        <v>68</v>
      </c>
      <c r="C262" s="22">
        <v>40</v>
      </c>
      <c r="D262" s="22" t="s">
        <v>8</v>
      </c>
      <c r="E262" s="22">
        <v>67</v>
      </c>
      <c r="F262" s="22">
        <v>51</v>
      </c>
      <c r="G262" s="22">
        <f t="shared" si="85"/>
        <v>76.119402985074629</v>
      </c>
      <c r="H262" s="22"/>
      <c r="I262" s="22">
        <v>13</v>
      </c>
      <c r="J262" s="22">
        <v>15</v>
      </c>
      <c r="K262" s="22">
        <v>20</v>
      </c>
      <c r="L262" s="22">
        <v>24.3</v>
      </c>
      <c r="M262" s="22">
        <v>5</v>
      </c>
      <c r="N262" s="22">
        <v>10.8</v>
      </c>
      <c r="O262" s="22">
        <f t="shared" si="81"/>
        <v>2.16</v>
      </c>
      <c r="P262" s="22">
        <f t="shared" si="79"/>
        <v>169.02</v>
      </c>
      <c r="Q262" s="22">
        <v>1344.5</v>
      </c>
      <c r="R262" s="22">
        <v>369.8</v>
      </c>
      <c r="S262" s="22">
        <v>5</v>
      </c>
      <c r="T262" s="22">
        <v>67.400000000000006</v>
      </c>
      <c r="U262" s="22">
        <f t="shared" si="86"/>
        <v>13.48</v>
      </c>
      <c r="V262" s="22">
        <v>617.1</v>
      </c>
      <c r="W262" s="22">
        <f t="shared" si="90"/>
        <v>0.75</v>
      </c>
      <c r="X262" s="22">
        <f t="shared" si="82"/>
        <v>3.6357490535424555</v>
      </c>
      <c r="Y262" s="22">
        <f t="shared" si="83"/>
        <v>5.1538461538461542</v>
      </c>
      <c r="Z262" s="22">
        <f t="shared" si="84"/>
        <v>3.35</v>
      </c>
      <c r="AA262" s="11">
        <f t="shared" si="93"/>
        <v>4.9832651543324655E-2</v>
      </c>
      <c r="AB262" s="11">
        <f t="shared" si="94"/>
        <v>0.18117901568415359</v>
      </c>
      <c r="AC262" s="22">
        <f t="shared" si="80"/>
        <v>0.12571216065451843</v>
      </c>
      <c r="AD262" s="22">
        <f t="shared" si="91"/>
        <v>0.45705786911844243</v>
      </c>
      <c r="AE262" s="22">
        <f t="shared" si="87"/>
        <v>675.96</v>
      </c>
      <c r="AF262" s="22">
        <f t="shared" si="88"/>
        <v>0.50275939010784676</v>
      </c>
      <c r="AG262" s="11">
        <f t="shared" si="92"/>
        <v>1.827906976744186</v>
      </c>
      <c r="AH262" s="11">
        <f t="shared" si="95"/>
        <v>0.39430671411071577</v>
      </c>
      <c r="AI262" s="22">
        <v>5.8</v>
      </c>
      <c r="AN262" s="12">
        <v>140</v>
      </c>
      <c r="AO262" s="12">
        <v>10</v>
      </c>
      <c r="AP262" s="12">
        <v>150</v>
      </c>
      <c r="AQ262" s="12">
        <v>93.333333333333329</v>
      </c>
      <c r="AR262" s="12">
        <v>175.7</v>
      </c>
      <c r="AS262" s="12">
        <v>1.2549999999999999</v>
      </c>
    </row>
    <row r="263" spans="1:45" s="12" customFormat="1" ht="12.75">
      <c r="A263" s="10">
        <v>2002</v>
      </c>
      <c r="B263" s="10" t="s">
        <v>68</v>
      </c>
      <c r="C263" s="22">
        <v>42</v>
      </c>
      <c r="D263" s="22" t="s">
        <v>8</v>
      </c>
      <c r="E263" s="22">
        <v>37</v>
      </c>
      <c r="F263" s="22">
        <v>35</v>
      </c>
      <c r="G263" s="22">
        <f t="shared" si="85"/>
        <v>94.594594594594597</v>
      </c>
      <c r="H263" s="22"/>
      <c r="I263" s="22">
        <v>8</v>
      </c>
      <c r="J263" s="22">
        <v>8</v>
      </c>
      <c r="K263" s="22">
        <v>14.5</v>
      </c>
      <c r="L263" s="22">
        <v>14.5</v>
      </c>
      <c r="M263" s="22">
        <v>6</v>
      </c>
      <c r="N263" s="22">
        <v>11.8</v>
      </c>
      <c r="O263" s="22">
        <f t="shared" si="81"/>
        <v>1.9666666666666668</v>
      </c>
      <c r="P263" s="22">
        <f t="shared" si="79"/>
        <v>87.266666666666666</v>
      </c>
      <c r="Q263" s="22">
        <v>738.9</v>
      </c>
      <c r="R263" s="22">
        <v>272.7</v>
      </c>
      <c r="S263" s="22">
        <v>5</v>
      </c>
      <c r="T263" s="22">
        <v>64.3</v>
      </c>
      <c r="U263" s="22">
        <f t="shared" si="86"/>
        <v>12.86</v>
      </c>
      <c r="V263" s="22">
        <v>418.1</v>
      </c>
      <c r="W263" s="22">
        <f t="shared" si="90"/>
        <v>0.55172413793103448</v>
      </c>
      <c r="X263" s="22">
        <f t="shared" si="82"/>
        <v>2.7095709570957096</v>
      </c>
      <c r="Y263" s="22">
        <f t="shared" si="83"/>
        <v>4.625</v>
      </c>
      <c r="Z263" s="22">
        <f t="shared" si="84"/>
        <v>2.5517241379310347</v>
      </c>
      <c r="AA263" s="11">
        <f t="shared" si="93"/>
        <v>5.0074434970902693E-2</v>
      </c>
      <c r="AB263" s="11">
        <f t="shared" si="94"/>
        <v>0.13568023469013568</v>
      </c>
      <c r="AC263" s="22">
        <f t="shared" si="80"/>
        <v>0.11810348716560654</v>
      </c>
      <c r="AD263" s="22">
        <f t="shared" si="91"/>
        <v>0.32000977875565334</v>
      </c>
      <c r="AE263" s="22">
        <f t="shared" si="87"/>
        <v>436.53333333333336</v>
      </c>
      <c r="AF263" s="22">
        <f t="shared" si="88"/>
        <v>0.59078810844949703</v>
      </c>
      <c r="AG263" s="11">
        <f t="shared" si="92"/>
        <v>1.6007823004522677</v>
      </c>
      <c r="AH263" s="11">
        <f t="shared" si="95"/>
        <v>0.43152761302227499</v>
      </c>
      <c r="AI263" s="22">
        <v>4</v>
      </c>
      <c r="AN263" s="12">
        <v>152</v>
      </c>
      <c r="AO263" s="12">
        <v>3</v>
      </c>
      <c r="AP263" s="12">
        <v>155</v>
      </c>
      <c r="AQ263" s="12">
        <v>98.064516129032256</v>
      </c>
      <c r="AR263" s="12">
        <v>168.2</v>
      </c>
      <c r="AS263" s="12">
        <v>1.1065789473684209</v>
      </c>
    </row>
    <row r="264" spans="1:45" s="12" customFormat="1" ht="12.75">
      <c r="A264" s="10">
        <v>2002</v>
      </c>
      <c r="B264" s="10" t="s">
        <v>68</v>
      </c>
      <c r="C264" s="22">
        <v>44</v>
      </c>
      <c r="D264" s="22" t="s">
        <v>8</v>
      </c>
      <c r="E264" s="22">
        <v>241</v>
      </c>
      <c r="F264" s="22">
        <v>58</v>
      </c>
      <c r="G264" s="22">
        <f t="shared" si="85"/>
        <v>24.066390041493776</v>
      </c>
      <c r="H264" s="22"/>
      <c r="I264" s="22">
        <v>15</v>
      </c>
      <c r="J264" s="22">
        <v>17</v>
      </c>
      <c r="K264" s="22">
        <v>32</v>
      </c>
      <c r="L264" s="22">
        <v>104.1</v>
      </c>
      <c r="M264" s="22">
        <v>5</v>
      </c>
      <c r="N264" s="22">
        <v>12.7</v>
      </c>
      <c r="O264" s="22">
        <f t="shared" si="81"/>
        <v>2.54</v>
      </c>
      <c r="P264" s="22">
        <f t="shared" si="79"/>
        <v>716.24</v>
      </c>
      <c r="Q264" s="22">
        <v>1266.0999999999999</v>
      </c>
      <c r="R264" s="22">
        <v>682</v>
      </c>
      <c r="S264" s="22">
        <v>5</v>
      </c>
      <c r="T264" s="22">
        <v>48.6</v>
      </c>
      <c r="U264" s="22">
        <f t="shared" si="86"/>
        <v>9.7200000000000006</v>
      </c>
      <c r="V264" s="22">
        <v>463.8</v>
      </c>
      <c r="W264" s="22">
        <f t="shared" si="90"/>
        <v>0.53125</v>
      </c>
      <c r="X264" s="22">
        <f t="shared" si="82"/>
        <v>1.8564516129032256</v>
      </c>
      <c r="Y264" s="22">
        <f t="shared" si="83"/>
        <v>16.066666666666666</v>
      </c>
      <c r="Z264" s="22">
        <f t="shared" si="84"/>
        <v>7.53125</v>
      </c>
      <c r="AA264" s="11">
        <f t="shared" si="93"/>
        <v>0.19034831371929548</v>
      </c>
      <c r="AB264" s="11">
        <f t="shared" si="94"/>
        <v>0.35337243401759533</v>
      </c>
      <c r="AC264" s="22">
        <f t="shared" si="80"/>
        <v>0.56570571044941165</v>
      </c>
      <c r="AD264" s="22">
        <f t="shared" si="91"/>
        <v>1.0502052785923754</v>
      </c>
      <c r="AE264" s="22">
        <f t="shared" si="87"/>
        <v>1032.72</v>
      </c>
      <c r="AF264" s="22">
        <f t="shared" si="88"/>
        <v>0.81567016823315697</v>
      </c>
      <c r="AG264" s="11">
        <f t="shared" si="92"/>
        <v>1.5142521994134899</v>
      </c>
      <c r="AH264" s="11">
        <f t="shared" si="95"/>
        <v>0.53011652379241314</v>
      </c>
      <c r="AI264" s="22">
        <v>5.3</v>
      </c>
      <c r="AN264" s="12">
        <v>115</v>
      </c>
      <c r="AO264" s="12">
        <v>35</v>
      </c>
      <c r="AP264" s="12">
        <v>150</v>
      </c>
      <c r="AQ264" s="12">
        <v>76.666666666666671</v>
      </c>
      <c r="AR264" s="12">
        <v>93.5</v>
      </c>
      <c r="AS264" s="12">
        <v>0.81304347826086953</v>
      </c>
    </row>
    <row r="265" spans="1:45" s="12" customFormat="1" ht="12.75">
      <c r="A265" s="10">
        <v>2002</v>
      </c>
      <c r="B265" s="10" t="s">
        <v>68</v>
      </c>
      <c r="C265" s="22">
        <v>46</v>
      </c>
      <c r="D265" s="22" t="s">
        <v>8</v>
      </c>
      <c r="E265" s="22">
        <v>86</v>
      </c>
      <c r="F265" s="22">
        <v>48</v>
      </c>
      <c r="G265" s="22">
        <f t="shared" si="85"/>
        <v>55.813953488372093</v>
      </c>
      <c r="H265" s="22"/>
      <c r="I265" s="22">
        <v>9</v>
      </c>
      <c r="J265" s="22">
        <v>10</v>
      </c>
      <c r="K265" s="22">
        <v>13</v>
      </c>
      <c r="L265" s="22">
        <v>63</v>
      </c>
      <c r="M265" s="22">
        <v>5</v>
      </c>
      <c r="N265" s="22">
        <v>9.9</v>
      </c>
      <c r="O265" s="22">
        <f t="shared" si="81"/>
        <v>1.98</v>
      </c>
      <c r="P265" s="22">
        <f t="shared" si="79"/>
        <v>233.28</v>
      </c>
      <c r="Q265" s="22">
        <v>512.79999999999995</v>
      </c>
      <c r="R265" s="22">
        <v>211.6</v>
      </c>
      <c r="S265" s="22">
        <v>5</v>
      </c>
      <c r="T265" s="22">
        <v>44.5</v>
      </c>
      <c r="U265" s="22">
        <f t="shared" si="86"/>
        <v>8.9</v>
      </c>
      <c r="V265" s="22">
        <v>249.1</v>
      </c>
      <c r="W265" s="22">
        <f t="shared" si="90"/>
        <v>0.76923076923076927</v>
      </c>
      <c r="X265" s="22">
        <f t="shared" si="82"/>
        <v>2.4234404536862004</v>
      </c>
      <c r="Y265" s="22">
        <f t="shared" si="83"/>
        <v>9.5555555555555554</v>
      </c>
      <c r="Z265" s="22">
        <f t="shared" si="84"/>
        <v>6.615384615384615</v>
      </c>
      <c r="AA265" s="11">
        <f t="shared" si="93"/>
        <v>0.16770670826833076</v>
      </c>
      <c r="AB265" s="11">
        <f t="shared" si="94"/>
        <v>0.40642722117202268</v>
      </c>
      <c r="AC265" s="22">
        <f t="shared" si="80"/>
        <v>0.45491419656786275</v>
      </c>
      <c r="AD265" s="22">
        <f t="shared" si="91"/>
        <v>1.1024574669187146</v>
      </c>
      <c r="AE265" s="22">
        <f t="shared" si="87"/>
        <v>387.34000000000003</v>
      </c>
      <c r="AF265" s="22">
        <f t="shared" si="88"/>
        <v>0.75534321372854929</v>
      </c>
      <c r="AG265" s="11">
        <f t="shared" si="92"/>
        <v>1.8305293005671079</v>
      </c>
      <c r="AH265" s="11">
        <f t="shared" si="95"/>
        <v>0.53470458310325797</v>
      </c>
      <c r="AI265" s="22">
        <v>5</v>
      </c>
      <c r="AN265" s="12">
        <v>116</v>
      </c>
      <c r="AO265" s="12">
        <v>34</v>
      </c>
      <c r="AP265" s="12">
        <v>150</v>
      </c>
      <c r="AQ265" s="12">
        <v>77.333333333333329</v>
      </c>
      <c r="AR265" s="12">
        <v>95.6</v>
      </c>
      <c r="AS265" s="12">
        <v>0.82413793103448274</v>
      </c>
    </row>
    <row r="266" spans="1:45" s="12" customFormat="1" ht="12.75">
      <c r="A266" s="10">
        <v>2002</v>
      </c>
      <c r="B266" s="10" t="s">
        <v>68</v>
      </c>
      <c r="C266" s="22">
        <v>48</v>
      </c>
      <c r="D266" s="22" t="s">
        <v>8</v>
      </c>
      <c r="E266" s="22">
        <v>82</v>
      </c>
      <c r="F266" s="22">
        <v>74</v>
      </c>
      <c r="G266" s="22">
        <f t="shared" si="85"/>
        <v>90.243902439024396</v>
      </c>
      <c r="H266" s="22"/>
      <c r="I266" s="22">
        <v>12</v>
      </c>
      <c r="J266" s="22">
        <v>14</v>
      </c>
      <c r="K266" s="22">
        <v>21</v>
      </c>
      <c r="L266" s="22">
        <v>54</v>
      </c>
      <c r="M266" s="22">
        <v>6</v>
      </c>
      <c r="N266" s="22">
        <v>11.6</v>
      </c>
      <c r="O266" s="22">
        <f t="shared" si="81"/>
        <v>1.9333333333333333</v>
      </c>
      <c r="P266" s="22">
        <f t="shared" si="79"/>
        <v>212.53333333333333</v>
      </c>
      <c r="Q266" s="22">
        <v>1083.3</v>
      </c>
      <c r="R266" s="22">
        <v>441.1</v>
      </c>
      <c r="S266" s="22">
        <v>5</v>
      </c>
      <c r="T266" s="22">
        <v>60.7</v>
      </c>
      <c r="U266" s="22">
        <f t="shared" si="86"/>
        <v>12.14</v>
      </c>
      <c r="V266" s="22">
        <v>725.2</v>
      </c>
      <c r="W266" s="22">
        <f t="shared" si="90"/>
        <v>0.66666666666666663</v>
      </c>
      <c r="X266" s="22">
        <f t="shared" si="82"/>
        <v>2.4559056903196552</v>
      </c>
      <c r="Y266" s="22">
        <f t="shared" si="83"/>
        <v>6.833333333333333</v>
      </c>
      <c r="Z266" s="22">
        <f t="shared" si="84"/>
        <v>3.9047619047619047</v>
      </c>
      <c r="AA266" s="11">
        <f t="shared" si="93"/>
        <v>7.5694636758054101E-2</v>
      </c>
      <c r="AB266" s="11">
        <f t="shared" si="94"/>
        <v>0.1858988891407844</v>
      </c>
      <c r="AC266" s="22">
        <f t="shared" si="80"/>
        <v>0.19619065202006217</v>
      </c>
      <c r="AD266" s="22">
        <f t="shared" si="91"/>
        <v>0.48182573868359402</v>
      </c>
      <c r="AE266" s="22">
        <f t="shared" si="87"/>
        <v>794.66666666666674</v>
      </c>
      <c r="AF266" s="22">
        <f t="shared" si="88"/>
        <v>0.73356103264715844</v>
      </c>
      <c r="AG266" s="11">
        <f t="shared" si="92"/>
        <v>1.8015567142749189</v>
      </c>
      <c r="AH266" s="11">
        <f t="shared" si="95"/>
        <v>0.52129799702615243</v>
      </c>
      <c r="AI266" s="22">
        <v>4</v>
      </c>
      <c r="AN266" s="12">
        <v>106</v>
      </c>
      <c r="AO266" s="12">
        <v>44</v>
      </c>
      <c r="AP266" s="12">
        <v>150</v>
      </c>
      <c r="AQ266" s="12">
        <v>70.666666666666671</v>
      </c>
      <c r="AR266" s="12">
        <v>110.6</v>
      </c>
      <c r="AS266" s="12">
        <v>1.0433962264150942</v>
      </c>
    </row>
    <row r="267" spans="1:45" s="12" customFormat="1" ht="12.75">
      <c r="A267" s="10">
        <v>2002</v>
      </c>
      <c r="B267" s="10" t="s">
        <v>68</v>
      </c>
      <c r="C267" s="22">
        <v>50</v>
      </c>
      <c r="D267" s="22" t="s">
        <v>8</v>
      </c>
      <c r="E267" s="22">
        <v>43</v>
      </c>
      <c r="F267" s="22">
        <v>28</v>
      </c>
      <c r="G267" s="22">
        <f t="shared" si="85"/>
        <v>65.116279069767444</v>
      </c>
      <c r="H267" s="22"/>
      <c r="I267" s="22">
        <v>12</v>
      </c>
      <c r="J267" s="22">
        <v>13</v>
      </c>
      <c r="K267" s="22">
        <v>10</v>
      </c>
      <c r="L267" s="22">
        <v>15.3</v>
      </c>
      <c r="M267" s="22">
        <v>5</v>
      </c>
      <c r="N267" s="22">
        <v>11.8</v>
      </c>
      <c r="O267" s="22">
        <f t="shared" si="81"/>
        <v>2.3600000000000003</v>
      </c>
      <c r="P267" s="22">
        <f t="shared" si="79"/>
        <v>116.78000000000002</v>
      </c>
      <c r="Q267" s="22">
        <v>751.8</v>
      </c>
      <c r="R267" s="22">
        <v>158.6</v>
      </c>
      <c r="S267" s="22">
        <v>5</v>
      </c>
      <c r="T267" s="22">
        <v>40.1</v>
      </c>
      <c r="U267" s="22">
        <f t="shared" si="86"/>
        <v>8.02</v>
      </c>
      <c r="V267" s="22">
        <v>137.5</v>
      </c>
      <c r="W267" s="22">
        <f t="shared" si="90"/>
        <v>1.3</v>
      </c>
      <c r="X267" s="22">
        <f t="shared" si="82"/>
        <v>4.7402269861286257</v>
      </c>
      <c r="Y267" s="22">
        <f t="shared" si="83"/>
        <v>3.5833333333333335</v>
      </c>
      <c r="Z267" s="22">
        <f t="shared" si="84"/>
        <v>4.3</v>
      </c>
      <c r="AA267" s="11">
        <f t="shared" si="93"/>
        <v>5.7196062782654968E-2</v>
      </c>
      <c r="AB267" s="11">
        <f t="shared" si="94"/>
        <v>0.27112232030264816</v>
      </c>
      <c r="AC267" s="22">
        <f t="shared" si="80"/>
        <v>0.15533386538973135</v>
      </c>
      <c r="AD267" s="22">
        <f t="shared" si="91"/>
        <v>0.7363177805800758</v>
      </c>
      <c r="AE267" s="22">
        <f t="shared" si="87"/>
        <v>188.2</v>
      </c>
      <c r="AF267" s="22">
        <f t="shared" si="88"/>
        <v>0.25033253524873639</v>
      </c>
      <c r="AG267" s="11">
        <f t="shared" si="92"/>
        <v>1.1866330390920554</v>
      </c>
      <c r="AH267" s="11">
        <f t="shared" si="95"/>
        <v>0.20672231985940245</v>
      </c>
      <c r="AI267" s="22">
        <v>3.5</v>
      </c>
      <c r="AN267" s="12">
        <v>127</v>
      </c>
      <c r="AO267" s="12">
        <v>23</v>
      </c>
      <c r="AP267" s="12">
        <v>150</v>
      </c>
      <c r="AQ267" s="12">
        <v>84.666666666666671</v>
      </c>
      <c r="AR267" s="12">
        <v>107.6</v>
      </c>
      <c r="AS267" s="12">
        <v>0.84724409448818894</v>
      </c>
    </row>
    <row r="268" spans="1:45" s="12" customFormat="1" ht="12.75">
      <c r="A268" s="10">
        <v>2002</v>
      </c>
      <c r="B268" s="10" t="s">
        <v>68</v>
      </c>
      <c r="C268" s="22">
        <v>52</v>
      </c>
      <c r="D268" s="22" t="s">
        <v>8</v>
      </c>
      <c r="E268" s="22">
        <v>41</v>
      </c>
      <c r="F268" s="22">
        <v>38</v>
      </c>
      <c r="G268" s="22">
        <f t="shared" si="85"/>
        <v>92.682926829268297</v>
      </c>
      <c r="H268" s="22"/>
      <c r="I268" s="22">
        <v>13</v>
      </c>
      <c r="J268" s="22">
        <v>15</v>
      </c>
      <c r="K268" s="22">
        <v>15</v>
      </c>
      <c r="L268" s="22">
        <v>31.8</v>
      </c>
      <c r="M268" s="22">
        <v>5</v>
      </c>
      <c r="N268" s="22">
        <v>13.9</v>
      </c>
      <c r="O268" s="22">
        <f t="shared" si="81"/>
        <v>2.7800000000000002</v>
      </c>
      <c r="P268" s="22">
        <f t="shared" si="79"/>
        <v>145.78</v>
      </c>
      <c r="Q268" s="22">
        <v>896.3</v>
      </c>
      <c r="R268" s="22">
        <v>249.8</v>
      </c>
      <c r="S268" s="22">
        <v>5</v>
      </c>
      <c r="T268" s="22">
        <v>66</v>
      </c>
      <c r="U268" s="22">
        <f t="shared" si="86"/>
        <v>13.2</v>
      </c>
      <c r="V268" s="22">
        <v>489.9</v>
      </c>
      <c r="W268" s="22">
        <f t="shared" si="90"/>
        <v>1</v>
      </c>
      <c r="X268" s="22">
        <f t="shared" si="82"/>
        <v>3.5880704563650916</v>
      </c>
      <c r="Y268" s="22">
        <f t="shared" si="83"/>
        <v>3.1538461538461537</v>
      </c>
      <c r="Z268" s="22">
        <f t="shared" si="84"/>
        <v>2.7333333333333334</v>
      </c>
      <c r="AA268" s="11">
        <f t="shared" si="93"/>
        <v>4.5743612629699879E-2</v>
      </c>
      <c r="AB268" s="11">
        <f t="shared" si="94"/>
        <v>0.16413130504403523</v>
      </c>
      <c r="AC268" s="22">
        <f t="shared" si="80"/>
        <v>0.16264643534530851</v>
      </c>
      <c r="AD268" s="22">
        <f t="shared" si="91"/>
        <v>0.58358686949559646</v>
      </c>
      <c r="AE268" s="22">
        <f t="shared" si="87"/>
        <v>530.04</v>
      </c>
      <c r="AF268" s="22">
        <f t="shared" si="88"/>
        <v>0.5913644984938079</v>
      </c>
      <c r="AG268" s="11">
        <f t="shared" si="92"/>
        <v>2.1218574859887909</v>
      </c>
      <c r="AH268" s="11">
        <f t="shared" si="95"/>
        <v>0.46247273361835789</v>
      </c>
      <c r="AI268" s="22">
        <v>4.9000000000000004</v>
      </c>
      <c r="AN268" s="12">
        <v>128</v>
      </c>
      <c r="AO268" s="12">
        <v>17</v>
      </c>
      <c r="AP268" s="12">
        <v>145</v>
      </c>
      <c r="AQ268" s="12">
        <v>88.275862068965523</v>
      </c>
      <c r="AR268" s="12">
        <v>149.9</v>
      </c>
      <c r="AS268" s="12">
        <v>1.17109375</v>
      </c>
    </row>
    <row r="269" spans="1:45" s="12" customFormat="1" ht="12.75">
      <c r="A269" s="10">
        <v>2002</v>
      </c>
      <c r="B269" s="10" t="s">
        <v>68</v>
      </c>
      <c r="C269" s="22">
        <v>54</v>
      </c>
      <c r="D269" s="22" t="s">
        <v>8</v>
      </c>
      <c r="E269" s="22">
        <v>140</v>
      </c>
      <c r="F269" s="22">
        <v>101</v>
      </c>
      <c r="G269" s="22">
        <f t="shared" si="85"/>
        <v>72.142857142857139</v>
      </c>
      <c r="H269" s="22"/>
      <c r="I269" s="22">
        <v>28</v>
      </c>
      <c r="J269" s="22">
        <v>28</v>
      </c>
      <c r="K269" s="22">
        <v>33.5</v>
      </c>
      <c r="L269" s="22">
        <v>38</v>
      </c>
      <c r="M269" s="22">
        <v>6</v>
      </c>
      <c r="N269" s="22">
        <v>16.8</v>
      </c>
      <c r="O269" s="22">
        <f t="shared" si="81"/>
        <v>2.8000000000000003</v>
      </c>
      <c r="P269" s="22">
        <f t="shared" si="79"/>
        <v>430.00000000000006</v>
      </c>
      <c r="Q269" s="22">
        <v>1923.2</v>
      </c>
      <c r="R269" s="22">
        <v>868.1</v>
      </c>
      <c r="S269" s="22">
        <v>5</v>
      </c>
      <c r="T269" s="22">
        <v>68.900000000000006</v>
      </c>
      <c r="U269" s="22">
        <f t="shared" si="86"/>
        <v>13.780000000000001</v>
      </c>
      <c r="V269" s="22">
        <v>1060.5999999999999</v>
      </c>
      <c r="W269" s="22">
        <f t="shared" si="90"/>
        <v>0.83582089552238803</v>
      </c>
      <c r="X269" s="22">
        <f t="shared" si="82"/>
        <v>2.2154129708558923</v>
      </c>
      <c r="Y269" s="22">
        <f t="shared" si="83"/>
        <v>5</v>
      </c>
      <c r="Z269" s="22">
        <f t="shared" si="84"/>
        <v>4.1791044776119399</v>
      </c>
      <c r="AA269" s="11">
        <f t="shared" si="93"/>
        <v>7.2795341098169722E-2</v>
      </c>
      <c r="AB269" s="11">
        <f t="shared" si="94"/>
        <v>0.16127174288676419</v>
      </c>
      <c r="AC269" s="22">
        <f t="shared" si="80"/>
        <v>0.22358569051580701</v>
      </c>
      <c r="AD269" s="22">
        <f t="shared" si="91"/>
        <v>0.4953346388664901</v>
      </c>
      <c r="AE269" s="22">
        <f t="shared" si="87"/>
        <v>1207.8</v>
      </c>
      <c r="AF269" s="22">
        <f t="shared" si="88"/>
        <v>0.62801580698835269</v>
      </c>
      <c r="AG269" s="11">
        <f t="shared" si="92"/>
        <v>1.391314364704527</v>
      </c>
      <c r="AH269" s="11">
        <f t="shared" si="95"/>
        <v>0.4327016085694837</v>
      </c>
      <c r="AI269" s="22">
        <v>3.8</v>
      </c>
      <c r="AN269" s="12">
        <v>138</v>
      </c>
      <c r="AO269" s="12">
        <v>12</v>
      </c>
      <c r="AP269" s="12">
        <v>150</v>
      </c>
      <c r="AQ269" s="12">
        <v>92</v>
      </c>
      <c r="AR269" s="12">
        <v>156.69999999999999</v>
      </c>
      <c r="AS269" s="12">
        <v>1.1355072463768114</v>
      </c>
    </row>
    <row r="270" spans="1:45" s="12" customFormat="1" ht="12.75">
      <c r="A270" s="10">
        <v>2002</v>
      </c>
      <c r="B270" s="10" t="s">
        <v>68</v>
      </c>
      <c r="C270" s="22">
        <v>56</v>
      </c>
      <c r="D270" s="22" t="s">
        <v>8</v>
      </c>
      <c r="E270" s="22">
        <v>62</v>
      </c>
      <c r="F270" s="22">
        <v>61</v>
      </c>
      <c r="G270" s="22">
        <f t="shared" si="85"/>
        <v>98.387096774193552</v>
      </c>
      <c r="H270" s="22"/>
      <c r="I270" s="22">
        <v>19</v>
      </c>
      <c r="J270" s="22">
        <v>18</v>
      </c>
      <c r="K270" s="22">
        <v>17</v>
      </c>
      <c r="L270" s="22">
        <v>14.5</v>
      </c>
      <c r="M270" s="22">
        <v>6</v>
      </c>
      <c r="N270" s="22">
        <v>11.6</v>
      </c>
      <c r="O270" s="22">
        <f t="shared" si="81"/>
        <v>1.9333333333333333</v>
      </c>
      <c r="P270" s="22">
        <f t="shared" si="79"/>
        <v>134.36666666666667</v>
      </c>
      <c r="Q270" s="22">
        <v>979.3</v>
      </c>
      <c r="R270" s="22">
        <v>387.4</v>
      </c>
      <c r="S270" s="22">
        <v>5</v>
      </c>
      <c r="T270" s="22">
        <v>78.900000000000006</v>
      </c>
      <c r="U270" s="22">
        <f t="shared" si="86"/>
        <v>15.780000000000001</v>
      </c>
      <c r="V270" s="22">
        <v>757.6</v>
      </c>
      <c r="W270" s="22">
        <f t="shared" si="90"/>
        <v>1.0588235294117647</v>
      </c>
      <c r="X270" s="22">
        <f t="shared" si="82"/>
        <v>2.52787816210635</v>
      </c>
      <c r="Y270" s="22">
        <f t="shared" si="83"/>
        <v>3.263157894736842</v>
      </c>
      <c r="Z270" s="22">
        <f t="shared" si="84"/>
        <v>3.6470588235294117</v>
      </c>
      <c r="AA270" s="11">
        <f t="shared" si="93"/>
        <v>6.3310527928111926E-2</v>
      </c>
      <c r="AB270" s="11">
        <f t="shared" si="94"/>
        <v>0.1600413009808983</v>
      </c>
      <c r="AC270" s="22">
        <f t="shared" si="80"/>
        <v>0.1372068484291501</v>
      </c>
      <c r="AD270" s="22">
        <f t="shared" si="91"/>
        <v>0.34684219583548448</v>
      </c>
      <c r="AE270" s="22">
        <f t="shared" si="87"/>
        <v>774.0333333333333</v>
      </c>
      <c r="AF270" s="22">
        <f t="shared" si="88"/>
        <v>0.79039449947241225</v>
      </c>
      <c r="AG270" s="11">
        <f t="shared" si="92"/>
        <v>1.99802099466529</v>
      </c>
      <c r="AH270" s="11">
        <f t="shared" si="95"/>
        <v>0.56635204019414165</v>
      </c>
      <c r="AI270" s="22">
        <v>6</v>
      </c>
      <c r="AN270" s="12">
        <v>121</v>
      </c>
      <c r="AO270" s="12">
        <v>29</v>
      </c>
      <c r="AP270" s="12">
        <v>150</v>
      </c>
      <c r="AQ270" s="12">
        <v>80.666666666666657</v>
      </c>
      <c r="AR270" s="12">
        <v>133.5</v>
      </c>
      <c r="AS270" s="12">
        <v>1.1033057851239669</v>
      </c>
    </row>
    <row r="271" spans="1:45" s="12" customFormat="1" ht="12.75">
      <c r="A271" s="10">
        <v>2002</v>
      </c>
      <c r="B271" s="10" t="s">
        <v>68</v>
      </c>
      <c r="C271" s="22">
        <v>58</v>
      </c>
      <c r="D271" s="22" t="s">
        <v>8</v>
      </c>
      <c r="E271" s="22">
        <v>57</v>
      </c>
      <c r="F271" s="22">
        <v>29</v>
      </c>
      <c r="G271" s="22">
        <f t="shared" si="85"/>
        <v>50.877192982456144</v>
      </c>
      <c r="H271" s="22"/>
      <c r="I271" s="22">
        <v>14</v>
      </c>
      <c r="J271" s="22">
        <v>14</v>
      </c>
      <c r="K271" s="22">
        <v>14.5</v>
      </c>
      <c r="L271" s="22">
        <v>30.1</v>
      </c>
      <c r="M271" s="22">
        <v>5</v>
      </c>
      <c r="N271" s="22">
        <v>14.6</v>
      </c>
      <c r="O271" s="22">
        <f t="shared" si="81"/>
        <v>2.92</v>
      </c>
      <c r="P271" s="22">
        <f t="shared" si="79"/>
        <v>196.54</v>
      </c>
      <c r="Q271" s="22">
        <v>997</v>
      </c>
      <c r="R271" s="22">
        <v>305.5</v>
      </c>
      <c r="S271" s="22">
        <v>5</v>
      </c>
      <c r="T271" s="22">
        <v>51.5</v>
      </c>
      <c r="U271" s="22">
        <f t="shared" si="86"/>
        <v>10.3</v>
      </c>
      <c r="V271" s="22">
        <v>209.2</v>
      </c>
      <c r="W271" s="22">
        <f t="shared" si="90"/>
        <v>0.96551724137931039</v>
      </c>
      <c r="X271" s="22">
        <f t="shared" si="82"/>
        <v>3.2635024549918166</v>
      </c>
      <c r="Y271" s="22">
        <f t="shared" si="83"/>
        <v>4.0714285714285712</v>
      </c>
      <c r="Z271" s="22">
        <f t="shared" si="84"/>
        <v>3.9310344827586206</v>
      </c>
      <c r="AA271" s="11">
        <f t="shared" si="93"/>
        <v>5.717151454363089E-2</v>
      </c>
      <c r="AB271" s="11">
        <f t="shared" si="94"/>
        <v>0.18657937806873978</v>
      </c>
      <c r="AC271" s="22">
        <f t="shared" si="80"/>
        <v>0.19713139418254763</v>
      </c>
      <c r="AD271" s="22">
        <f t="shared" si="91"/>
        <v>0.64333878887070373</v>
      </c>
      <c r="AE271" s="22">
        <f t="shared" si="87"/>
        <v>321.05999999999995</v>
      </c>
      <c r="AF271" s="22">
        <f t="shared" si="88"/>
        <v>0.32202607823470408</v>
      </c>
      <c r="AG271" s="11">
        <f t="shared" si="92"/>
        <v>1.0509328968903435</v>
      </c>
      <c r="AH271" s="11">
        <f t="shared" si="95"/>
        <v>0.24649520153550861</v>
      </c>
      <c r="AI271" s="22">
        <v>4</v>
      </c>
    </row>
    <row r="272" spans="1:45" s="12" customFormat="1" ht="12.75">
      <c r="A272" s="10">
        <v>2002</v>
      </c>
      <c r="B272" s="10" t="s">
        <v>68</v>
      </c>
      <c r="C272" s="22">
        <v>60</v>
      </c>
      <c r="D272" s="22" t="s">
        <v>8</v>
      </c>
      <c r="E272" s="22">
        <v>130</v>
      </c>
      <c r="F272" s="22">
        <v>110</v>
      </c>
      <c r="G272" s="22">
        <f t="shared" si="85"/>
        <v>84.615384615384613</v>
      </c>
      <c r="H272" s="22"/>
      <c r="I272" s="22">
        <v>15</v>
      </c>
      <c r="J272" s="22">
        <v>18</v>
      </c>
      <c r="K272" s="22">
        <v>21.5</v>
      </c>
      <c r="L272" s="22">
        <v>73.8</v>
      </c>
      <c r="M272" s="22">
        <v>5</v>
      </c>
      <c r="N272" s="22">
        <v>12.2</v>
      </c>
      <c r="O272" s="22">
        <f t="shared" si="81"/>
        <v>2.44</v>
      </c>
      <c r="P272" s="22">
        <f t="shared" si="79"/>
        <v>391</v>
      </c>
      <c r="Q272" s="22">
        <v>1264.0999999999999</v>
      </c>
      <c r="R272" s="22">
        <v>355</v>
      </c>
      <c r="S272" s="22">
        <v>5</v>
      </c>
      <c r="T272" s="22">
        <v>54.6</v>
      </c>
      <c r="U272" s="22">
        <f t="shared" si="86"/>
        <v>10.92</v>
      </c>
      <c r="V272" s="22">
        <v>1017.5</v>
      </c>
      <c r="W272" s="22">
        <f t="shared" si="90"/>
        <v>0.83720930232558144</v>
      </c>
      <c r="X272" s="22">
        <f t="shared" si="82"/>
        <v>3.560845070422535</v>
      </c>
      <c r="Y272" s="22">
        <f t="shared" si="83"/>
        <v>8.6666666666666661</v>
      </c>
      <c r="Z272" s="22">
        <f t="shared" si="84"/>
        <v>6.0465116279069768</v>
      </c>
      <c r="AA272" s="11">
        <f t="shared" si="93"/>
        <v>0.10283996519262717</v>
      </c>
      <c r="AB272" s="11">
        <f t="shared" si="94"/>
        <v>0.36619718309859156</v>
      </c>
      <c r="AC272" s="22">
        <f t="shared" si="80"/>
        <v>0.30931097223320941</v>
      </c>
      <c r="AD272" s="22">
        <f t="shared" si="91"/>
        <v>1.1014084507042254</v>
      </c>
      <c r="AE272" s="22">
        <f t="shared" si="87"/>
        <v>1140.0999999999999</v>
      </c>
      <c r="AF272" s="22">
        <f t="shared" si="88"/>
        <v>0.90190649473934026</v>
      </c>
      <c r="AG272" s="11">
        <f t="shared" si="92"/>
        <v>3.2115492957746476</v>
      </c>
      <c r="AH272" s="11">
        <f t="shared" si="95"/>
        <v>0.70415663022666908</v>
      </c>
      <c r="AI272" s="22">
        <v>4.3</v>
      </c>
      <c r="AN272" s="12">
        <v>141</v>
      </c>
      <c r="AO272" s="12">
        <v>9</v>
      </c>
      <c r="AP272" s="12">
        <v>150</v>
      </c>
      <c r="AQ272" s="12">
        <v>94</v>
      </c>
      <c r="AR272" s="12">
        <v>153.30000000000001</v>
      </c>
      <c r="AS272" s="12">
        <v>1.0872340425531917</v>
      </c>
    </row>
    <row r="273" spans="1:45" s="12" customFormat="1" ht="12.75">
      <c r="A273" s="10">
        <v>2002</v>
      </c>
      <c r="B273" s="10" t="s">
        <v>68</v>
      </c>
      <c r="C273" s="22">
        <v>62</v>
      </c>
      <c r="D273" s="22" t="s">
        <v>8</v>
      </c>
      <c r="E273" s="22">
        <v>161</v>
      </c>
      <c r="F273" s="22">
        <v>111</v>
      </c>
      <c r="G273" s="22">
        <f t="shared" si="85"/>
        <v>68.944099378881987</v>
      </c>
      <c r="H273" s="22"/>
      <c r="I273" s="22">
        <v>13</v>
      </c>
      <c r="J273" s="22">
        <v>17</v>
      </c>
      <c r="K273" s="22">
        <v>20.5</v>
      </c>
      <c r="L273" s="22">
        <v>82.9</v>
      </c>
      <c r="M273" s="22">
        <v>5</v>
      </c>
      <c r="N273" s="22">
        <v>13.4</v>
      </c>
      <c r="O273" s="22">
        <f t="shared" si="81"/>
        <v>2.68</v>
      </c>
      <c r="P273" s="22">
        <f t="shared" si="79"/>
        <v>514.38</v>
      </c>
      <c r="Q273" s="22">
        <v>1163.9000000000001</v>
      </c>
      <c r="R273" s="22">
        <v>433.5</v>
      </c>
      <c r="S273" s="22">
        <v>5</v>
      </c>
      <c r="T273" s="22">
        <v>63.8</v>
      </c>
      <c r="U273" s="22">
        <f t="shared" si="86"/>
        <v>12.76</v>
      </c>
      <c r="V273" s="22">
        <v>1032.3</v>
      </c>
      <c r="W273" s="22">
        <f t="shared" si="90"/>
        <v>0.82926829268292679</v>
      </c>
      <c r="X273" s="22">
        <f t="shared" si="82"/>
        <v>2.6848904267589391</v>
      </c>
      <c r="Y273" s="22">
        <f t="shared" si="83"/>
        <v>12.384615384615385</v>
      </c>
      <c r="Z273" s="22">
        <f t="shared" si="84"/>
        <v>7.8536585365853657</v>
      </c>
      <c r="AA273" s="11">
        <f t="shared" si="93"/>
        <v>0.13832803505455793</v>
      </c>
      <c r="AB273" s="11">
        <f t="shared" si="94"/>
        <v>0.37139561707035756</v>
      </c>
      <c r="AC273" s="22">
        <f t="shared" si="80"/>
        <v>0.44194518429418334</v>
      </c>
      <c r="AD273" s="22">
        <f t="shared" si="91"/>
        <v>1.1865743944636677</v>
      </c>
      <c r="AE273" s="22">
        <f t="shared" si="87"/>
        <v>1249.2</v>
      </c>
      <c r="AF273" s="22">
        <f t="shared" si="88"/>
        <v>1.0732880831686571</v>
      </c>
      <c r="AG273" s="11">
        <f t="shared" si="92"/>
        <v>2.8816608996539794</v>
      </c>
      <c r="AH273" s="11">
        <f t="shared" si="95"/>
        <v>0.78202078377363216</v>
      </c>
      <c r="AI273" s="22">
        <v>6</v>
      </c>
      <c r="AN273" s="12">
        <v>120</v>
      </c>
      <c r="AO273" s="12">
        <v>30</v>
      </c>
      <c r="AP273" s="12">
        <v>150</v>
      </c>
      <c r="AQ273" s="12">
        <v>80</v>
      </c>
      <c r="AR273" s="12">
        <v>119</v>
      </c>
      <c r="AS273" s="12">
        <v>0.9916666666666667</v>
      </c>
    </row>
    <row r="274" spans="1:45" s="12" customFormat="1" ht="12.75">
      <c r="A274" s="10">
        <v>2002</v>
      </c>
      <c r="B274" s="10" t="s">
        <v>68</v>
      </c>
      <c r="C274" s="22">
        <v>64</v>
      </c>
      <c r="D274" s="22" t="s">
        <v>8</v>
      </c>
      <c r="E274" s="22">
        <v>59</v>
      </c>
      <c r="F274" s="22">
        <v>50</v>
      </c>
      <c r="G274" s="22">
        <f t="shared" si="85"/>
        <v>84.745762711864401</v>
      </c>
      <c r="H274" s="22"/>
      <c r="I274" s="22">
        <v>11</v>
      </c>
      <c r="J274" s="22">
        <v>13</v>
      </c>
      <c r="K274" s="22">
        <v>17</v>
      </c>
      <c r="L274" s="22">
        <v>30.4</v>
      </c>
      <c r="M274" s="22">
        <v>6</v>
      </c>
      <c r="N274" s="22">
        <v>13.7</v>
      </c>
      <c r="O274" s="22">
        <f t="shared" si="81"/>
        <v>2.2833333333333332</v>
      </c>
      <c r="P274" s="22">
        <f t="shared" si="79"/>
        <v>165.11666666666667</v>
      </c>
      <c r="Q274" s="22">
        <v>875.6</v>
      </c>
      <c r="R274" s="22">
        <v>299.7</v>
      </c>
      <c r="S274" s="22">
        <v>5</v>
      </c>
      <c r="T274" s="22">
        <v>55.4</v>
      </c>
      <c r="U274" s="22">
        <f t="shared" si="86"/>
        <v>11.08</v>
      </c>
      <c r="V274" s="22">
        <v>517.20000000000005</v>
      </c>
      <c r="W274" s="22">
        <f t="shared" si="90"/>
        <v>0.76470588235294112</v>
      </c>
      <c r="X274" s="22">
        <f t="shared" si="82"/>
        <v>2.9215882549215886</v>
      </c>
      <c r="Y274" s="22">
        <f t="shared" si="83"/>
        <v>5.3636363636363633</v>
      </c>
      <c r="Z274" s="22">
        <f t="shared" si="84"/>
        <v>3.4705882352941178</v>
      </c>
      <c r="AA274" s="11">
        <f t="shared" si="93"/>
        <v>6.7382366377341255E-2</v>
      </c>
      <c r="AB274" s="11">
        <f t="shared" si="94"/>
        <v>0.19686353019686353</v>
      </c>
      <c r="AC274" s="22">
        <f t="shared" si="80"/>
        <v>0.18857545302268922</v>
      </c>
      <c r="AD274" s="22">
        <f t="shared" si="91"/>
        <v>0.55093982871760649</v>
      </c>
      <c r="AE274" s="22">
        <f t="shared" si="87"/>
        <v>568.15000000000009</v>
      </c>
      <c r="AF274" s="22">
        <f t="shared" si="88"/>
        <v>0.64886934673366847</v>
      </c>
      <c r="AG274" s="11">
        <f t="shared" si="92"/>
        <v>1.8957290623957295</v>
      </c>
      <c r="AH274" s="11">
        <f t="shared" si="95"/>
        <v>0.48340849144899184</v>
      </c>
      <c r="AI274" s="22">
        <v>4.8</v>
      </c>
      <c r="AN274" s="12">
        <v>126</v>
      </c>
      <c r="AO274" s="12">
        <v>24</v>
      </c>
      <c r="AP274" s="12">
        <v>150</v>
      </c>
      <c r="AQ274" s="12">
        <v>84</v>
      </c>
      <c r="AR274" s="12">
        <v>132.80000000000001</v>
      </c>
      <c r="AS274" s="12">
        <v>1.053968253968254</v>
      </c>
    </row>
    <row r="275" spans="1:45" s="12" customFormat="1" ht="12.75">
      <c r="A275" s="10">
        <v>2002</v>
      </c>
      <c r="B275" s="10" t="s">
        <v>68</v>
      </c>
      <c r="C275" s="22">
        <v>66</v>
      </c>
      <c r="D275" s="22" t="s">
        <v>8</v>
      </c>
      <c r="E275" s="22">
        <v>33</v>
      </c>
      <c r="F275" s="22">
        <v>27</v>
      </c>
      <c r="G275" s="22">
        <f t="shared" si="85"/>
        <v>81.818181818181827</v>
      </c>
      <c r="H275" s="22"/>
      <c r="I275" s="22">
        <v>11</v>
      </c>
      <c r="J275" s="22">
        <v>12</v>
      </c>
      <c r="K275" s="22">
        <v>16</v>
      </c>
      <c r="L275" s="22">
        <v>16.600000000000001</v>
      </c>
      <c r="M275" s="22">
        <v>5</v>
      </c>
      <c r="N275" s="22">
        <v>12.7</v>
      </c>
      <c r="O275" s="22">
        <f t="shared" si="81"/>
        <v>2.54</v>
      </c>
      <c r="P275" s="22">
        <f t="shared" si="79"/>
        <v>100.42000000000002</v>
      </c>
      <c r="Q275" s="22">
        <v>1105.3</v>
      </c>
      <c r="R275" s="22">
        <v>279.89999999999998</v>
      </c>
      <c r="S275" s="22">
        <v>5</v>
      </c>
      <c r="T275" s="22">
        <v>46.5</v>
      </c>
      <c r="U275" s="22">
        <f t="shared" si="86"/>
        <v>9.3000000000000007</v>
      </c>
      <c r="V275" s="22">
        <v>239.5</v>
      </c>
      <c r="W275" s="22">
        <f t="shared" si="90"/>
        <v>0.75</v>
      </c>
      <c r="X275" s="22">
        <f t="shared" si="82"/>
        <v>3.9489103251161128</v>
      </c>
      <c r="Y275" s="22">
        <f t="shared" si="83"/>
        <v>3</v>
      </c>
      <c r="Z275" s="22">
        <f t="shared" si="84"/>
        <v>2.0625</v>
      </c>
      <c r="AA275" s="11">
        <f t="shared" si="93"/>
        <v>2.9856147652221117E-2</v>
      </c>
      <c r="AB275" s="11">
        <f t="shared" si="94"/>
        <v>0.11789924973204717</v>
      </c>
      <c r="AC275" s="22">
        <f t="shared" si="80"/>
        <v>9.0853162037455915E-2</v>
      </c>
      <c r="AD275" s="22">
        <f t="shared" si="91"/>
        <v>0.35877098963915693</v>
      </c>
      <c r="AE275" s="22">
        <f t="shared" si="87"/>
        <v>271.34000000000003</v>
      </c>
      <c r="AF275" s="22">
        <f t="shared" si="88"/>
        <v>0.24548991224102057</v>
      </c>
      <c r="AG275" s="11">
        <f t="shared" si="92"/>
        <v>0.96941764916041462</v>
      </c>
      <c r="AH275" s="11">
        <f t="shared" si="95"/>
        <v>0.19588507074790648</v>
      </c>
      <c r="AI275" s="22">
        <v>2.2000000000000002</v>
      </c>
      <c r="AN275" s="12">
        <v>85</v>
      </c>
      <c r="AO275" s="12">
        <v>65</v>
      </c>
      <c r="AP275" s="12">
        <v>150</v>
      </c>
      <c r="AQ275" s="12">
        <v>56.666666666666664</v>
      </c>
      <c r="AR275" s="12">
        <v>51.1</v>
      </c>
      <c r="AS275" s="12">
        <v>0.60117647058823531</v>
      </c>
    </row>
    <row r="276" spans="1:45" s="12" customFormat="1" ht="12.75">
      <c r="A276" s="10">
        <v>2002</v>
      </c>
      <c r="B276" s="10" t="s">
        <v>68</v>
      </c>
      <c r="C276" s="22">
        <v>68</v>
      </c>
      <c r="D276" s="22" t="s">
        <v>8</v>
      </c>
      <c r="E276" s="22">
        <v>113</v>
      </c>
      <c r="F276" s="22">
        <v>94</v>
      </c>
      <c r="G276" s="22">
        <f t="shared" si="85"/>
        <v>83.185840707964601</v>
      </c>
      <c r="H276" s="22"/>
      <c r="I276" s="22">
        <v>16</v>
      </c>
      <c r="J276" s="22">
        <v>17</v>
      </c>
      <c r="K276" s="22">
        <v>24.5</v>
      </c>
      <c r="L276" s="22">
        <v>55.3</v>
      </c>
      <c r="M276" s="22">
        <v>5</v>
      </c>
      <c r="N276" s="22">
        <v>14.6</v>
      </c>
      <c r="O276" s="22">
        <f t="shared" si="81"/>
        <v>2.92</v>
      </c>
      <c r="P276" s="22">
        <f t="shared" si="79"/>
        <v>385.26</v>
      </c>
      <c r="Q276" s="22">
        <v>1345</v>
      </c>
      <c r="R276" s="22">
        <v>682.5</v>
      </c>
      <c r="S276" s="22">
        <v>5</v>
      </c>
      <c r="T276" s="22">
        <v>44.7</v>
      </c>
      <c r="U276" s="22">
        <f t="shared" si="86"/>
        <v>8.9400000000000013</v>
      </c>
      <c r="V276" s="22">
        <v>934.8</v>
      </c>
      <c r="W276" s="22">
        <f t="shared" si="90"/>
        <v>0.69387755102040816</v>
      </c>
      <c r="X276" s="22">
        <f t="shared" si="82"/>
        <v>1.9706959706959708</v>
      </c>
      <c r="Y276" s="22">
        <f t="shared" si="83"/>
        <v>7.0625</v>
      </c>
      <c r="Z276" s="22">
        <f t="shared" si="84"/>
        <v>4.6122448979591839</v>
      </c>
      <c r="AA276" s="11">
        <f t="shared" si="93"/>
        <v>8.401486988847584E-2</v>
      </c>
      <c r="AB276" s="11">
        <f t="shared" si="94"/>
        <v>0.16556776556776556</v>
      </c>
      <c r="AC276" s="22">
        <f t="shared" si="80"/>
        <v>0.28643866171003718</v>
      </c>
      <c r="AD276" s="22">
        <f t="shared" si="91"/>
        <v>0.56448351648351647</v>
      </c>
      <c r="AE276" s="22">
        <f t="shared" si="87"/>
        <v>1045.58</v>
      </c>
      <c r="AF276" s="22">
        <f t="shared" si="88"/>
        <v>0.77738289962825269</v>
      </c>
      <c r="AG276" s="11">
        <f t="shared" si="92"/>
        <v>1.5319853479853478</v>
      </c>
      <c r="AH276" s="11">
        <f t="shared" si="95"/>
        <v>0.51569913686806412</v>
      </c>
      <c r="AI276" s="22">
        <v>3.5</v>
      </c>
      <c r="AN276" s="12">
        <v>139</v>
      </c>
      <c r="AO276" s="12">
        <v>11</v>
      </c>
      <c r="AP276" s="12">
        <v>150</v>
      </c>
      <c r="AQ276" s="12">
        <v>92.666666666666657</v>
      </c>
      <c r="AR276" s="12">
        <v>174.1</v>
      </c>
      <c r="AS276" s="12">
        <v>1.2525179856115107</v>
      </c>
    </row>
    <row r="277" spans="1:45" s="12" customFormat="1" ht="12.75">
      <c r="A277" s="10">
        <v>2002</v>
      </c>
      <c r="B277" s="10" t="s">
        <v>68</v>
      </c>
      <c r="C277" s="22">
        <v>70</v>
      </c>
      <c r="D277" s="22" t="s">
        <v>8</v>
      </c>
      <c r="E277" s="22">
        <v>79</v>
      </c>
      <c r="F277" s="22">
        <v>60</v>
      </c>
      <c r="G277" s="22">
        <f t="shared" si="85"/>
        <v>75.949367088607602</v>
      </c>
      <c r="H277" s="22"/>
      <c r="I277" s="22">
        <v>16</v>
      </c>
      <c r="J277" s="22">
        <v>21</v>
      </c>
      <c r="K277" s="22">
        <v>32.5</v>
      </c>
      <c r="L277" s="22">
        <v>37.4</v>
      </c>
      <c r="M277" s="22">
        <v>5</v>
      </c>
      <c r="N277" s="22">
        <v>15.1</v>
      </c>
      <c r="O277" s="22">
        <f t="shared" si="81"/>
        <v>3.02</v>
      </c>
      <c r="P277" s="22">
        <f t="shared" si="79"/>
        <v>275.98</v>
      </c>
      <c r="Q277" s="22">
        <v>1805.5</v>
      </c>
      <c r="R277" s="22">
        <v>824.4</v>
      </c>
      <c r="S277" s="22">
        <v>5</v>
      </c>
      <c r="T277" s="22">
        <v>73.400000000000006</v>
      </c>
      <c r="U277" s="22">
        <f t="shared" si="86"/>
        <v>14.680000000000001</v>
      </c>
      <c r="V277" s="22">
        <v>677.3</v>
      </c>
      <c r="W277" s="22">
        <f t="shared" si="90"/>
        <v>0.64615384615384619</v>
      </c>
      <c r="X277" s="22">
        <f t="shared" si="82"/>
        <v>2.1900776322173701</v>
      </c>
      <c r="Y277" s="22">
        <f t="shared" si="83"/>
        <v>4.9375</v>
      </c>
      <c r="Z277" s="22">
        <f t="shared" si="84"/>
        <v>2.4307692307692306</v>
      </c>
      <c r="AA277" s="11">
        <f t="shared" si="93"/>
        <v>4.3755192467460534E-2</v>
      </c>
      <c r="AB277" s="11">
        <f t="shared" si="94"/>
        <v>9.5827268316351286E-2</v>
      </c>
      <c r="AC277" s="22">
        <f t="shared" si="80"/>
        <v>0.15285516477430075</v>
      </c>
      <c r="AD277" s="22">
        <f t="shared" si="91"/>
        <v>0.33476467734109661</v>
      </c>
      <c r="AE277" s="22">
        <f t="shared" si="87"/>
        <v>772.07999999999993</v>
      </c>
      <c r="AF277" s="22">
        <f t="shared" si="88"/>
        <v>0.42762669620603705</v>
      </c>
      <c r="AG277" s="11">
        <f t="shared" si="92"/>
        <v>0.93653566229985441</v>
      </c>
      <c r="AH277" s="11">
        <f t="shared" si="95"/>
        <v>0.29357770257424232</v>
      </c>
      <c r="AI277" s="22">
        <v>1.5</v>
      </c>
      <c r="AN277" s="12">
        <v>139</v>
      </c>
      <c r="AO277" s="12">
        <v>11</v>
      </c>
      <c r="AP277" s="12">
        <v>150</v>
      </c>
      <c r="AQ277" s="12">
        <v>92.666666666666657</v>
      </c>
      <c r="AR277" s="12">
        <v>161.80000000000001</v>
      </c>
      <c r="AS277" s="12">
        <v>1.1640287769784174</v>
      </c>
    </row>
    <row r="278" spans="1:45" s="12" customFormat="1" ht="12.75">
      <c r="A278" s="10">
        <v>2002</v>
      </c>
      <c r="B278" s="10" t="s">
        <v>68</v>
      </c>
      <c r="C278" s="22">
        <v>72</v>
      </c>
      <c r="D278" s="22" t="s">
        <v>8</v>
      </c>
      <c r="E278" s="22">
        <v>107</v>
      </c>
      <c r="F278" s="22">
        <v>73</v>
      </c>
      <c r="G278" s="22">
        <f t="shared" si="85"/>
        <v>68.224299065420553</v>
      </c>
      <c r="H278" s="22"/>
      <c r="I278" s="22">
        <v>9</v>
      </c>
      <c r="J278" s="22">
        <v>10</v>
      </c>
      <c r="K278" s="22">
        <v>15.5</v>
      </c>
      <c r="L278" s="22">
        <v>52.9</v>
      </c>
      <c r="M278" s="22">
        <v>5</v>
      </c>
      <c r="N278" s="22">
        <v>12</v>
      </c>
      <c r="O278" s="22">
        <f t="shared" si="81"/>
        <v>2.4</v>
      </c>
      <c r="P278" s="22">
        <f t="shared" si="79"/>
        <v>309.7</v>
      </c>
      <c r="Q278" s="22">
        <v>750.9</v>
      </c>
      <c r="R278" s="22">
        <v>248.8</v>
      </c>
      <c r="S278" s="22">
        <v>5</v>
      </c>
      <c r="T278" s="22">
        <v>48.5</v>
      </c>
      <c r="U278" s="22">
        <f t="shared" si="86"/>
        <v>9.6999999999999993</v>
      </c>
      <c r="V278" s="22">
        <v>587.4</v>
      </c>
      <c r="W278" s="22">
        <f t="shared" si="90"/>
        <v>0.64516129032258063</v>
      </c>
      <c r="X278" s="22">
        <f t="shared" si="82"/>
        <v>3.018086816720257</v>
      </c>
      <c r="Y278" s="22">
        <f t="shared" si="83"/>
        <v>11.888888888888889</v>
      </c>
      <c r="Z278" s="22">
        <f t="shared" si="84"/>
        <v>6.903225806451613</v>
      </c>
      <c r="AA278" s="11">
        <f t="shared" si="93"/>
        <v>0.14249567186043416</v>
      </c>
      <c r="AB278" s="11">
        <f t="shared" si="94"/>
        <v>0.430064308681672</v>
      </c>
      <c r="AC278" s="22">
        <f t="shared" si="80"/>
        <v>0.41243840724463976</v>
      </c>
      <c r="AD278" s="22">
        <f t="shared" si="91"/>
        <v>1.2447749196141478</v>
      </c>
      <c r="AE278" s="22">
        <f t="shared" si="87"/>
        <v>721.9</v>
      </c>
      <c r="AF278" s="22">
        <f t="shared" si="88"/>
        <v>0.96137967772006927</v>
      </c>
      <c r="AG278" s="11">
        <f t="shared" si="92"/>
        <v>2.9015273311897105</v>
      </c>
      <c r="AH278" s="11">
        <f t="shared" si="95"/>
        <v>0.72211663499049705</v>
      </c>
      <c r="AI278" s="22">
        <v>4</v>
      </c>
    </row>
    <row r="279" spans="1:45" s="12" customFormat="1" ht="12.75">
      <c r="A279" s="10">
        <v>2002</v>
      </c>
      <c r="B279" s="10" t="s">
        <v>68</v>
      </c>
      <c r="C279" s="22">
        <v>74</v>
      </c>
      <c r="D279" s="22" t="s">
        <v>8</v>
      </c>
      <c r="E279" s="22">
        <v>150</v>
      </c>
      <c r="F279" s="22">
        <v>129</v>
      </c>
      <c r="G279" s="22">
        <f t="shared" si="85"/>
        <v>86</v>
      </c>
      <c r="H279" s="22"/>
      <c r="I279" s="22">
        <v>36</v>
      </c>
      <c r="J279" s="22">
        <v>42</v>
      </c>
      <c r="K279" s="22">
        <v>30</v>
      </c>
      <c r="L279" s="22">
        <v>172.4</v>
      </c>
      <c r="M279" s="22">
        <v>5</v>
      </c>
      <c r="N279" s="22">
        <v>11.1</v>
      </c>
      <c r="O279" s="22">
        <f t="shared" si="81"/>
        <v>2.2199999999999998</v>
      </c>
      <c r="P279" s="22">
        <f t="shared" si="79"/>
        <v>505.4</v>
      </c>
      <c r="Q279" s="22">
        <v>1575.7</v>
      </c>
      <c r="R279" s="22">
        <v>818.5</v>
      </c>
      <c r="S279" s="22">
        <v>5</v>
      </c>
      <c r="T279" s="22">
        <v>71.099999999999994</v>
      </c>
      <c r="U279" s="22">
        <f t="shared" si="86"/>
        <v>14.219999999999999</v>
      </c>
      <c r="V279" s="22">
        <v>1391.5</v>
      </c>
      <c r="W279" s="22">
        <f t="shared" si="90"/>
        <v>1.4</v>
      </c>
      <c r="X279" s="22">
        <f t="shared" si="82"/>
        <v>1.9251069028711056</v>
      </c>
      <c r="Y279" s="22">
        <f t="shared" si="83"/>
        <v>4.166666666666667</v>
      </c>
      <c r="Z279" s="22">
        <f t="shared" si="84"/>
        <v>5</v>
      </c>
      <c r="AA279" s="11">
        <f t="shared" si="93"/>
        <v>9.5195785999873064E-2</v>
      </c>
      <c r="AB279" s="11">
        <f t="shared" si="94"/>
        <v>0.18326206475259621</v>
      </c>
      <c r="AC279" s="22">
        <f t="shared" si="80"/>
        <v>0.32074633496223898</v>
      </c>
      <c r="AD279" s="22">
        <f t="shared" si="91"/>
        <v>0.61747098350641416</v>
      </c>
      <c r="AE279" s="22">
        <f t="shared" si="87"/>
        <v>1610.52</v>
      </c>
      <c r="AF279" s="22">
        <f t="shared" si="88"/>
        <v>1.0220981151234372</v>
      </c>
      <c r="AG279" s="11">
        <f t="shared" si="92"/>
        <v>1.9676481368356751</v>
      </c>
      <c r="AH279" s="11">
        <f t="shared" si="95"/>
        <v>0.67267563277921649</v>
      </c>
      <c r="AI279" s="22">
        <v>4.7</v>
      </c>
    </row>
    <row r="280" spans="1:45" s="12" customFormat="1" ht="12.75">
      <c r="A280" s="10">
        <v>2002</v>
      </c>
      <c r="B280" s="10" t="s">
        <v>68</v>
      </c>
      <c r="C280" s="22">
        <v>76</v>
      </c>
      <c r="D280" s="22" t="s">
        <v>8</v>
      </c>
      <c r="E280" s="22">
        <v>49</v>
      </c>
      <c r="F280" s="22">
        <v>45</v>
      </c>
      <c r="G280" s="22">
        <f t="shared" si="85"/>
        <v>91.83673469387756</v>
      </c>
      <c r="H280" s="22"/>
      <c r="I280" s="22">
        <v>8</v>
      </c>
      <c r="J280" s="22">
        <v>14</v>
      </c>
      <c r="K280" s="22">
        <v>22</v>
      </c>
      <c r="L280" s="22">
        <v>13.2</v>
      </c>
      <c r="M280" s="22">
        <v>5</v>
      </c>
      <c r="N280" s="22">
        <v>13.4</v>
      </c>
      <c r="O280" s="22">
        <f t="shared" si="81"/>
        <v>2.68</v>
      </c>
      <c r="P280" s="22">
        <f t="shared" si="79"/>
        <v>144.52000000000001</v>
      </c>
      <c r="Q280" s="22">
        <v>660.4</v>
      </c>
      <c r="R280" s="22">
        <v>708.7</v>
      </c>
      <c r="S280" s="22">
        <v>5</v>
      </c>
      <c r="T280" s="22">
        <v>77.400000000000006</v>
      </c>
      <c r="U280" s="22">
        <f t="shared" si="86"/>
        <v>15.48</v>
      </c>
      <c r="V280" s="22">
        <v>447.4</v>
      </c>
      <c r="W280" s="22">
        <f t="shared" si="90"/>
        <v>0.63636363636363635</v>
      </c>
      <c r="X280" s="22">
        <f t="shared" si="82"/>
        <v>0.9318470438831663</v>
      </c>
      <c r="Y280" s="22">
        <f t="shared" si="83"/>
        <v>6.125</v>
      </c>
      <c r="Z280" s="22">
        <f t="shared" si="84"/>
        <v>2.2272727272727271</v>
      </c>
      <c r="AA280" s="11">
        <f t="shared" si="93"/>
        <v>7.4197456087219865E-2</v>
      </c>
      <c r="AB280" s="11">
        <f t="shared" si="94"/>
        <v>6.9140680118526879E-2</v>
      </c>
      <c r="AC280" s="22">
        <f t="shared" si="80"/>
        <v>0.21883706844336767</v>
      </c>
      <c r="AD280" s="22">
        <f t="shared" si="91"/>
        <v>0.2039226753210103</v>
      </c>
      <c r="AE280" s="22">
        <f t="shared" si="87"/>
        <v>471.32</v>
      </c>
      <c r="AF280" s="22">
        <f t="shared" si="88"/>
        <v>0.71368867353119325</v>
      </c>
      <c r="AG280" s="11">
        <f t="shared" si="92"/>
        <v>0.66504868068294054</v>
      </c>
      <c r="AH280" s="11">
        <f t="shared" si="95"/>
        <v>0.34425535023007819</v>
      </c>
      <c r="AI280" s="22">
        <v>3</v>
      </c>
    </row>
    <row r="281" spans="1:45" s="12" customFormat="1" ht="12.75">
      <c r="A281" s="10">
        <v>2002</v>
      </c>
      <c r="B281" s="10" t="s">
        <v>68</v>
      </c>
      <c r="C281" s="22">
        <v>78</v>
      </c>
      <c r="D281" s="22" t="s">
        <v>8</v>
      </c>
      <c r="E281" s="22">
        <v>30</v>
      </c>
      <c r="F281" s="22">
        <v>23</v>
      </c>
      <c r="G281" s="22">
        <f t="shared" si="85"/>
        <v>76.666666666666671</v>
      </c>
      <c r="H281" s="22"/>
      <c r="I281" s="22">
        <v>14</v>
      </c>
      <c r="J281" s="22">
        <v>10</v>
      </c>
      <c r="K281" s="22">
        <v>16</v>
      </c>
      <c r="L281" s="22">
        <v>5.9</v>
      </c>
      <c r="M281" s="22">
        <v>5</v>
      </c>
      <c r="N281" s="22">
        <v>7.5</v>
      </c>
      <c r="O281" s="22">
        <f t="shared" si="81"/>
        <v>1.5</v>
      </c>
      <c r="P281" s="22">
        <f t="shared" si="79"/>
        <v>50.9</v>
      </c>
      <c r="Q281" s="22">
        <v>525.5</v>
      </c>
      <c r="R281" s="22">
        <v>360.3</v>
      </c>
      <c r="S281" s="22">
        <v>5</v>
      </c>
      <c r="T281" s="22">
        <v>47.6</v>
      </c>
      <c r="U281" s="22">
        <f t="shared" si="86"/>
        <v>9.52</v>
      </c>
      <c r="V281" s="22">
        <v>149.30000000000001</v>
      </c>
      <c r="W281" s="22">
        <f t="shared" si="90"/>
        <v>0.625</v>
      </c>
      <c r="X281" s="22">
        <f t="shared" si="82"/>
        <v>1.4585067998889814</v>
      </c>
      <c r="Y281" s="22">
        <f t="shared" si="83"/>
        <v>2.1428571428571428</v>
      </c>
      <c r="Z281" s="22">
        <f t="shared" si="84"/>
        <v>1.875</v>
      </c>
      <c r="AA281" s="11">
        <f t="shared" si="93"/>
        <v>5.7088487155090392E-2</v>
      </c>
      <c r="AB281" s="11">
        <f t="shared" si="94"/>
        <v>8.3263946711074108E-2</v>
      </c>
      <c r="AC281" s="22">
        <f t="shared" si="80"/>
        <v>9.6860133206470023E-2</v>
      </c>
      <c r="AD281" s="22">
        <f t="shared" si="91"/>
        <v>0.14127116291978906</v>
      </c>
      <c r="AE281" s="22">
        <f t="shared" si="87"/>
        <v>165.70000000000002</v>
      </c>
      <c r="AF281" s="22">
        <f t="shared" si="88"/>
        <v>0.31531874405328264</v>
      </c>
      <c r="AG281" s="11">
        <f t="shared" si="92"/>
        <v>0.459894532334166</v>
      </c>
      <c r="AH281" s="11">
        <f t="shared" si="95"/>
        <v>0.18706254233461281</v>
      </c>
      <c r="AI281" s="22">
        <v>9.5</v>
      </c>
    </row>
    <row r="282" spans="1:45" s="12" customFormat="1" ht="12.75">
      <c r="A282" s="10">
        <v>2002</v>
      </c>
      <c r="B282" s="10" t="s">
        <v>68</v>
      </c>
      <c r="C282" s="22">
        <v>80</v>
      </c>
      <c r="D282" s="22" t="s">
        <v>8</v>
      </c>
      <c r="E282" s="22">
        <v>62</v>
      </c>
      <c r="F282" s="22">
        <v>60</v>
      </c>
      <c r="G282" s="22">
        <f t="shared" si="85"/>
        <v>96.774193548387103</v>
      </c>
      <c r="H282" s="22"/>
      <c r="I282" s="22">
        <v>11</v>
      </c>
      <c r="J282" s="22">
        <v>14</v>
      </c>
      <c r="K282" s="22">
        <v>15</v>
      </c>
      <c r="L282" s="22">
        <v>28.8</v>
      </c>
      <c r="M282" s="22">
        <v>5</v>
      </c>
      <c r="N282" s="22">
        <v>10.1</v>
      </c>
      <c r="O282" s="22">
        <f t="shared" si="81"/>
        <v>2.02</v>
      </c>
      <c r="P282" s="22">
        <f t="shared" si="79"/>
        <v>154.04</v>
      </c>
      <c r="Q282" s="22">
        <v>698.1</v>
      </c>
      <c r="R282" s="22">
        <v>237.6</v>
      </c>
      <c r="S282" s="22">
        <v>5</v>
      </c>
      <c r="T282" s="22">
        <v>46.6</v>
      </c>
      <c r="U282" s="22">
        <f t="shared" si="86"/>
        <v>9.32</v>
      </c>
      <c r="V282" s="22">
        <v>398.7</v>
      </c>
      <c r="W282" s="22">
        <f t="shared" si="90"/>
        <v>0.93333333333333335</v>
      </c>
      <c r="X282" s="22">
        <f t="shared" si="82"/>
        <v>2.9381313131313131</v>
      </c>
      <c r="Y282" s="22">
        <f t="shared" si="83"/>
        <v>5.6363636363636367</v>
      </c>
      <c r="Z282" s="22">
        <f t="shared" si="84"/>
        <v>4.1333333333333337</v>
      </c>
      <c r="AA282" s="11">
        <f t="shared" si="93"/>
        <v>8.881249104712792E-2</v>
      </c>
      <c r="AB282" s="11">
        <f t="shared" si="94"/>
        <v>0.26094276094276098</v>
      </c>
      <c r="AC282" s="22">
        <f t="shared" si="80"/>
        <v>0.22065606646612232</v>
      </c>
      <c r="AD282" s="22">
        <f t="shared" si="91"/>
        <v>0.64831649831649829</v>
      </c>
      <c r="AE282" s="22">
        <f t="shared" si="87"/>
        <v>431.53999999999996</v>
      </c>
      <c r="AF282" s="22">
        <f t="shared" si="88"/>
        <v>0.61816358687867057</v>
      </c>
      <c r="AG282" s="11">
        <f t="shared" si="92"/>
        <v>1.8162457912457912</v>
      </c>
      <c r="AH282" s="11">
        <f t="shared" si="95"/>
        <v>0.46119482740194501</v>
      </c>
      <c r="AI282" s="22">
        <v>10</v>
      </c>
    </row>
    <row r="283" spans="1:45" s="12" customFormat="1" ht="12.75">
      <c r="A283" s="10">
        <v>2002</v>
      </c>
      <c r="B283" s="10" t="s">
        <v>68</v>
      </c>
      <c r="C283" s="22">
        <v>82</v>
      </c>
      <c r="D283" s="22" t="s">
        <v>8</v>
      </c>
      <c r="E283" s="22">
        <v>100</v>
      </c>
      <c r="F283" s="22">
        <v>70</v>
      </c>
      <c r="G283" s="22">
        <f t="shared" si="85"/>
        <v>70</v>
      </c>
      <c r="H283" s="22"/>
      <c r="I283" s="22">
        <v>14</v>
      </c>
      <c r="J283" s="22">
        <v>14</v>
      </c>
      <c r="K283" s="22">
        <v>26</v>
      </c>
      <c r="L283" s="22">
        <v>82.4</v>
      </c>
      <c r="M283" s="22">
        <v>5</v>
      </c>
      <c r="N283" s="22">
        <v>10.9</v>
      </c>
      <c r="O283" s="22">
        <f t="shared" si="81"/>
        <v>2.1800000000000002</v>
      </c>
      <c r="P283" s="22">
        <f t="shared" si="79"/>
        <v>300.40000000000003</v>
      </c>
      <c r="Q283" s="22">
        <v>1089.3</v>
      </c>
      <c r="R283" s="22">
        <v>550.9</v>
      </c>
      <c r="S283" s="22">
        <v>5</v>
      </c>
      <c r="T283" s="22">
        <v>49.8</v>
      </c>
      <c r="U283" s="22">
        <f t="shared" si="86"/>
        <v>9.9599999999999991</v>
      </c>
      <c r="V283" s="22">
        <v>467</v>
      </c>
      <c r="W283" s="22">
        <f t="shared" si="90"/>
        <v>0.53846153846153844</v>
      </c>
      <c r="X283" s="22">
        <f t="shared" si="82"/>
        <v>1.9773098565982936</v>
      </c>
      <c r="Y283" s="22">
        <f t="shared" si="83"/>
        <v>7.1428571428571432</v>
      </c>
      <c r="Z283" s="22">
        <f t="shared" si="84"/>
        <v>3.8461538461538463</v>
      </c>
      <c r="AA283" s="11">
        <f t="shared" si="93"/>
        <v>9.1802074726888838E-2</v>
      </c>
      <c r="AB283" s="11">
        <f t="shared" si="94"/>
        <v>0.1815211472136504</v>
      </c>
      <c r="AC283" s="22">
        <f t="shared" si="80"/>
        <v>0.27577343247957409</v>
      </c>
      <c r="AD283" s="22">
        <f t="shared" si="91"/>
        <v>0.54528952622980587</v>
      </c>
      <c r="AE283" s="22">
        <f t="shared" si="87"/>
        <v>614.79999999999995</v>
      </c>
      <c r="AF283" s="22">
        <f t="shared" si="88"/>
        <v>0.56439915542091246</v>
      </c>
      <c r="AG283" s="11">
        <f t="shared" si="92"/>
        <v>1.1159920130695227</v>
      </c>
      <c r="AH283" s="11">
        <f t="shared" si="95"/>
        <v>0.37483233751981465</v>
      </c>
      <c r="AI283" s="22">
        <v>4.5</v>
      </c>
    </row>
    <row r="284" spans="1:45" s="12" customFormat="1" ht="12.75">
      <c r="A284" s="10">
        <v>2002</v>
      </c>
      <c r="B284" s="10" t="s">
        <v>68</v>
      </c>
      <c r="C284" s="22">
        <v>84</v>
      </c>
      <c r="D284" s="22" t="s">
        <v>8</v>
      </c>
      <c r="E284" s="22">
        <v>96</v>
      </c>
      <c r="F284" s="22">
        <v>55</v>
      </c>
      <c r="G284" s="22">
        <f t="shared" si="85"/>
        <v>57.291666666666664</v>
      </c>
      <c r="H284" s="22"/>
      <c r="I284" s="22">
        <v>11</v>
      </c>
      <c r="J284" s="22">
        <v>12</v>
      </c>
      <c r="K284" s="22">
        <v>15</v>
      </c>
      <c r="L284" s="22">
        <v>44.9</v>
      </c>
      <c r="M284" s="22">
        <v>5</v>
      </c>
      <c r="N284" s="22">
        <v>11.3</v>
      </c>
      <c r="O284" s="22">
        <f t="shared" si="81"/>
        <v>2.2600000000000002</v>
      </c>
      <c r="P284" s="22">
        <f t="shared" si="79"/>
        <v>261.86</v>
      </c>
      <c r="Q284" s="22">
        <v>627.9</v>
      </c>
      <c r="R284" s="22">
        <v>291.60000000000002</v>
      </c>
      <c r="S284" s="22">
        <v>5</v>
      </c>
      <c r="T284" s="22">
        <v>39.5</v>
      </c>
      <c r="U284" s="22">
        <f t="shared" si="86"/>
        <v>7.9</v>
      </c>
      <c r="V284" s="22">
        <v>302.7</v>
      </c>
      <c r="W284" s="22">
        <f t="shared" si="90"/>
        <v>0.8</v>
      </c>
      <c r="X284" s="22">
        <f t="shared" si="82"/>
        <v>2.1532921810699586</v>
      </c>
      <c r="Y284" s="22">
        <f t="shared" si="83"/>
        <v>8.7272727272727266</v>
      </c>
      <c r="Z284" s="22">
        <f t="shared" si="84"/>
        <v>6.4</v>
      </c>
      <c r="AA284" s="11">
        <f t="shared" si="93"/>
        <v>0.15289058767319638</v>
      </c>
      <c r="AB284" s="11">
        <f t="shared" si="94"/>
        <v>0.32921810699588477</v>
      </c>
      <c r="AC284" s="22">
        <f t="shared" si="80"/>
        <v>0.4170409300844084</v>
      </c>
      <c r="AD284" s="22">
        <f t="shared" si="91"/>
        <v>0.89801097393689988</v>
      </c>
      <c r="AE284" s="22">
        <f t="shared" si="87"/>
        <v>440.26</v>
      </c>
      <c r="AF284" s="22">
        <f t="shared" si="88"/>
        <v>0.70116260551043164</v>
      </c>
      <c r="AG284" s="11">
        <f t="shared" si="92"/>
        <v>1.5098079561042523</v>
      </c>
      <c r="AH284" s="11">
        <f t="shared" si="95"/>
        <v>0.47880369766177272</v>
      </c>
      <c r="AI284" s="22">
        <v>8.5</v>
      </c>
    </row>
    <row r="285" spans="1:45" s="12" customFormat="1" ht="12.75">
      <c r="A285" s="10">
        <v>2002</v>
      </c>
      <c r="B285" s="10" t="s">
        <v>68</v>
      </c>
      <c r="C285" s="22">
        <v>86</v>
      </c>
      <c r="D285" s="22" t="s">
        <v>8</v>
      </c>
      <c r="E285" s="22">
        <v>126</v>
      </c>
      <c r="F285" s="22">
        <v>97</v>
      </c>
      <c r="G285" s="22">
        <f t="shared" si="85"/>
        <v>76.984126984126988</v>
      </c>
      <c r="H285" s="22"/>
      <c r="I285" s="22">
        <v>19</v>
      </c>
      <c r="J285" s="22">
        <v>17</v>
      </c>
      <c r="K285" s="22">
        <v>19</v>
      </c>
      <c r="L285" s="22">
        <v>19.399999999999999</v>
      </c>
      <c r="M285" s="22">
        <v>5</v>
      </c>
      <c r="N285" s="22">
        <v>12.6</v>
      </c>
      <c r="O285" s="22">
        <f t="shared" si="81"/>
        <v>2.52</v>
      </c>
      <c r="P285" s="22">
        <f t="shared" si="79"/>
        <v>336.91999999999996</v>
      </c>
      <c r="Q285" s="22">
        <v>623.6</v>
      </c>
      <c r="R285" s="22">
        <v>503</v>
      </c>
      <c r="S285" s="22">
        <v>5</v>
      </c>
      <c r="T285" s="22">
        <v>66.599999999999994</v>
      </c>
      <c r="U285" s="22">
        <f t="shared" si="86"/>
        <v>13.319999999999999</v>
      </c>
      <c r="V285" s="22">
        <v>585.6</v>
      </c>
      <c r="W285" s="22">
        <f t="shared" si="90"/>
        <v>0.89473684210526316</v>
      </c>
      <c r="X285" s="22">
        <f t="shared" si="82"/>
        <v>1.2397614314115308</v>
      </c>
      <c r="Y285" s="22">
        <f t="shared" si="83"/>
        <v>6.6315789473684212</v>
      </c>
      <c r="Z285" s="22">
        <f t="shared" si="84"/>
        <v>6.6315789473684212</v>
      </c>
      <c r="AA285" s="11">
        <f t="shared" si="93"/>
        <v>0.2020525978191148</v>
      </c>
      <c r="AB285" s="11">
        <f t="shared" si="94"/>
        <v>0.25049701789264411</v>
      </c>
      <c r="AC285" s="22">
        <f t="shared" si="80"/>
        <v>0.54028223220012817</v>
      </c>
      <c r="AD285" s="22">
        <f t="shared" si="91"/>
        <v>0.66982107355864806</v>
      </c>
      <c r="AE285" s="22">
        <f t="shared" si="87"/>
        <v>678.08</v>
      </c>
      <c r="AF285" s="22">
        <f t="shared" si="88"/>
        <v>1.0873636946760745</v>
      </c>
      <c r="AG285" s="11">
        <f t="shared" si="92"/>
        <v>1.3480715705765409</v>
      </c>
      <c r="AH285" s="11">
        <f t="shared" si="95"/>
        <v>0.6018817681519617</v>
      </c>
      <c r="AI285" s="22">
        <v>10.5</v>
      </c>
    </row>
    <row r="286" spans="1:45" s="12" customFormat="1" ht="12.75">
      <c r="A286" s="10">
        <v>2002</v>
      </c>
      <c r="B286" s="10" t="s">
        <v>68</v>
      </c>
      <c r="C286" s="22">
        <v>88</v>
      </c>
      <c r="D286" s="22" t="s">
        <v>8</v>
      </c>
      <c r="E286" s="22">
        <v>173</v>
      </c>
      <c r="F286" s="22">
        <v>55</v>
      </c>
      <c r="G286" s="22">
        <f t="shared" si="85"/>
        <v>31.79190751445087</v>
      </c>
      <c r="H286" s="22"/>
      <c r="I286" s="22">
        <v>33</v>
      </c>
      <c r="J286" s="22">
        <v>36</v>
      </c>
      <c r="K286" s="22">
        <v>38</v>
      </c>
      <c r="L286" s="22">
        <v>50.2</v>
      </c>
      <c r="M286" s="22">
        <v>5</v>
      </c>
      <c r="N286" s="22">
        <v>12.9</v>
      </c>
      <c r="O286" s="22">
        <f t="shared" si="81"/>
        <v>2.58</v>
      </c>
      <c r="P286" s="22">
        <f t="shared" si="79"/>
        <v>496.54</v>
      </c>
      <c r="Q286" s="22">
        <v>1190.9000000000001</v>
      </c>
      <c r="R286" s="22">
        <v>917.2</v>
      </c>
      <c r="S286" s="22">
        <v>5</v>
      </c>
      <c r="T286" s="22">
        <v>45.1</v>
      </c>
      <c r="U286" s="22">
        <f t="shared" si="86"/>
        <v>9.02</v>
      </c>
      <c r="V286" s="22">
        <v>248.2</v>
      </c>
      <c r="W286" s="22">
        <f t="shared" si="90"/>
        <v>0.94736842105263153</v>
      </c>
      <c r="X286" s="22">
        <f t="shared" si="82"/>
        <v>1.2984081988661142</v>
      </c>
      <c r="Y286" s="22">
        <f t="shared" si="83"/>
        <v>5.2424242424242422</v>
      </c>
      <c r="Z286" s="22">
        <f t="shared" si="84"/>
        <v>4.5526315789473681</v>
      </c>
      <c r="AA286" s="11">
        <f t="shared" si="93"/>
        <v>0.14526828449072129</v>
      </c>
      <c r="AB286" s="11">
        <f t="shared" si="94"/>
        <v>0.18861753161796771</v>
      </c>
      <c r="AC286" s="22">
        <f t="shared" si="80"/>
        <v>0.41694516752036276</v>
      </c>
      <c r="AD286" s="22">
        <f t="shared" si="91"/>
        <v>0.54136502398604447</v>
      </c>
      <c r="AE286" s="22">
        <f t="shared" si="87"/>
        <v>602.83999999999992</v>
      </c>
      <c r="AF286" s="22">
        <f t="shared" si="88"/>
        <v>0.50620539088084626</v>
      </c>
      <c r="AG286" s="11">
        <f t="shared" si="92"/>
        <v>0.65726122982991697</v>
      </c>
      <c r="AH286" s="11">
        <f t="shared" si="95"/>
        <v>0.28596366396281003</v>
      </c>
      <c r="AI286" s="22">
        <v>9</v>
      </c>
    </row>
    <row r="287" spans="1:45" s="12" customFormat="1" ht="12.75">
      <c r="A287" s="10">
        <v>2002</v>
      </c>
      <c r="B287" s="10" t="s">
        <v>68</v>
      </c>
      <c r="C287" s="22">
        <v>90</v>
      </c>
      <c r="D287" s="22" t="s">
        <v>8</v>
      </c>
      <c r="E287" s="22">
        <v>105</v>
      </c>
      <c r="F287" s="22">
        <v>46</v>
      </c>
      <c r="G287" s="22">
        <f t="shared" si="85"/>
        <v>43.80952380952381</v>
      </c>
      <c r="H287" s="22"/>
      <c r="I287" s="22">
        <v>21</v>
      </c>
      <c r="J287" s="22">
        <v>29</v>
      </c>
      <c r="K287" s="22">
        <v>36</v>
      </c>
      <c r="L287" s="22">
        <v>83</v>
      </c>
      <c r="M287" s="22">
        <v>5</v>
      </c>
      <c r="N287" s="22">
        <v>11.2</v>
      </c>
      <c r="O287" s="22">
        <f t="shared" si="81"/>
        <v>2.2399999999999998</v>
      </c>
      <c r="P287" s="22">
        <f t="shared" si="79"/>
        <v>318.2</v>
      </c>
      <c r="Q287" s="22">
        <v>1619.6</v>
      </c>
      <c r="R287" s="22">
        <v>845.6</v>
      </c>
      <c r="S287" s="22">
        <v>5</v>
      </c>
      <c r="T287" s="22">
        <v>38.4</v>
      </c>
      <c r="U287" s="22">
        <f t="shared" si="86"/>
        <v>7.68</v>
      </c>
      <c r="V287" s="22">
        <v>191.2</v>
      </c>
      <c r="W287" s="22">
        <f t="shared" si="90"/>
        <v>0.80555555555555558</v>
      </c>
      <c r="X287" s="22">
        <f t="shared" si="82"/>
        <v>1.9153263954588455</v>
      </c>
      <c r="Y287" s="22">
        <f t="shared" si="83"/>
        <v>5</v>
      </c>
      <c r="Z287" s="22">
        <f t="shared" si="84"/>
        <v>2.9166666666666665</v>
      </c>
      <c r="AA287" s="11">
        <f t="shared" si="93"/>
        <v>6.4830822425290202E-2</v>
      </c>
      <c r="AB287" s="11">
        <f t="shared" si="94"/>
        <v>0.12417218543046357</v>
      </c>
      <c r="AC287" s="22">
        <f t="shared" si="80"/>
        <v>0.19646826376883181</v>
      </c>
      <c r="AD287" s="22">
        <f t="shared" si="91"/>
        <v>0.37630085146641434</v>
      </c>
      <c r="AE287" s="22">
        <f t="shared" si="87"/>
        <v>406.36</v>
      </c>
      <c r="AF287" s="22">
        <f t="shared" si="88"/>
        <v>0.25090145714991358</v>
      </c>
      <c r="AG287" s="11">
        <f t="shared" si="92"/>
        <v>0.48055818353831598</v>
      </c>
      <c r="AH287" s="11">
        <f t="shared" si="95"/>
        <v>0.16483855265292879</v>
      </c>
      <c r="AI287" s="22">
        <v>1.8</v>
      </c>
    </row>
    <row r="288" spans="1:45" s="12" customFormat="1" ht="12.75">
      <c r="A288" s="10">
        <v>2002</v>
      </c>
      <c r="B288" s="10" t="s">
        <v>68</v>
      </c>
      <c r="C288" s="22">
        <v>92</v>
      </c>
      <c r="D288" s="22" t="s">
        <v>8</v>
      </c>
      <c r="E288" s="22">
        <v>51</v>
      </c>
      <c r="F288" s="22">
        <v>11</v>
      </c>
      <c r="G288" s="22">
        <f t="shared" si="85"/>
        <v>21.568627450980394</v>
      </c>
      <c r="H288" s="22"/>
      <c r="I288" s="22">
        <v>10</v>
      </c>
      <c r="J288" s="22">
        <v>11</v>
      </c>
      <c r="K288" s="22">
        <v>24</v>
      </c>
      <c r="L288" s="22">
        <v>44.4</v>
      </c>
      <c r="M288" s="22">
        <v>6</v>
      </c>
      <c r="N288" s="22">
        <v>18</v>
      </c>
      <c r="O288" s="22">
        <f t="shared" si="81"/>
        <v>3</v>
      </c>
      <c r="P288" s="22">
        <f t="shared" si="79"/>
        <v>197.4</v>
      </c>
      <c r="Q288" s="22">
        <v>653.70000000000005</v>
      </c>
      <c r="R288" s="22">
        <v>547.9</v>
      </c>
      <c r="S288" s="22"/>
      <c r="T288" s="22"/>
      <c r="U288" s="22"/>
      <c r="V288" s="22">
        <v>70.5</v>
      </c>
      <c r="W288" s="22">
        <f t="shared" si="90"/>
        <v>0.45833333333333331</v>
      </c>
      <c r="X288" s="22">
        <f t="shared" si="82"/>
        <v>1.1931009308267932</v>
      </c>
      <c r="Y288" s="22">
        <f t="shared" si="83"/>
        <v>5.0999999999999996</v>
      </c>
      <c r="Z288" s="22">
        <f t="shared" si="84"/>
        <v>2.125</v>
      </c>
      <c r="AA288" s="11">
        <f t="shared" si="93"/>
        <v>7.8017439192290039E-2</v>
      </c>
      <c r="AB288" s="11">
        <f t="shared" si="94"/>
        <v>9.3082679321043985E-2</v>
      </c>
      <c r="AC288" s="22">
        <f t="shared" si="80"/>
        <v>0.30197338228545201</v>
      </c>
      <c r="AD288" s="22">
        <f t="shared" si="91"/>
        <v>0.36028472348968793</v>
      </c>
      <c r="AE288" s="22">
        <f t="shared" si="87"/>
        <v>234.9</v>
      </c>
      <c r="AF288" s="22">
        <f t="shared" si="88"/>
        <v>0.35933914639742998</v>
      </c>
      <c r="AG288" s="11">
        <f t="shared" si="92"/>
        <v>0.42872787004927909</v>
      </c>
      <c r="AH288" s="11">
        <f t="shared" si="95"/>
        <v>0.19548934753661787</v>
      </c>
      <c r="AI288" s="22">
        <v>3</v>
      </c>
    </row>
    <row r="289" spans="1:35" s="12" customFormat="1" ht="12.75">
      <c r="A289" s="10">
        <v>2002</v>
      </c>
      <c r="B289" s="10" t="s">
        <v>68</v>
      </c>
      <c r="C289" s="22">
        <v>94</v>
      </c>
      <c r="D289" s="22" t="s">
        <v>8</v>
      </c>
      <c r="E289" s="22">
        <v>82</v>
      </c>
      <c r="F289" s="22">
        <v>0</v>
      </c>
      <c r="G289" s="22">
        <f t="shared" si="85"/>
        <v>0</v>
      </c>
      <c r="H289" s="22"/>
      <c r="I289" s="22">
        <v>26</v>
      </c>
      <c r="J289" s="22">
        <v>31</v>
      </c>
      <c r="K289" s="22">
        <v>28.5</v>
      </c>
      <c r="L289" s="22">
        <v>18.600000000000001</v>
      </c>
      <c r="M289" s="22">
        <v>5</v>
      </c>
      <c r="N289" s="22">
        <v>10</v>
      </c>
      <c r="O289" s="22">
        <f t="shared" si="81"/>
        <v>2</v>
      </c>
      <c r="P289" s="22">
        <f t="shared" si="79"/>
        <v>182.6</v>
      </c>
      <c r="Q289" s="22">
        <v>1368.4</v>
      </c>
      <c r="R289" s="22">
        <v>567.20000000000005</v>
      </c>
      <c r="S289" s="22"/>
      <c r="T289" s="22"/>
      <c r="U289" s="22"/>
      <c r="V289" s="22"/>
      <c r="W289" s="22">
        <f t="shared" si="90"/>
        <v>1.0877192982456141</v>
      </c>
      <c r="X289" s="22">
        <f t="shared" si="82"/>
        <v>2.412552891396333</v>
      </c>
      <c r="Y289" s="22">
        <f t="shared" si="83"/>
        <v>3.1538461538461537</v>
      </c>
      <c r="Z289" s="22">
        <f t="shared" si="84"/>
        <v>2.8771929824561404</v>
      </c>
      <c r="AA289" s="11">
        <f t="shared" si="93"/>
        <v>5.9923998830751238E-2</v>
      </c>
      <c r="AB289" s="11">
        <f t="shared" si="94"/>
        <v>0.14456981664315938</v>
      </c>
      <c r="AC289" s="22">
        <f t="shared" si="80"/>
        <v>0.13344051446945338</v>
      </c>
      <c r="AD289" s="22">
        <f t="shared" si="91"/>
        <v>0.32193229901269388</v>
      </c>
      <c r="AE289" s="22">
        <f t="shared" si="87"/>
        <v>182.6</v>
      </c>
      <c r="AF289" s="22">
        <f t="shared" si="88"/>
        <v>0.13344051446945338</v>
      </c>
      <c r="AG289" s="11">
        <f t="shared" si="92"/>
        <v>0.32193229901269388</v>
      </c>
      <c r="AH289" s="11">
        <f t="shared" si="95"/>
        <v>9.4337673072948949E-2</v>
      </c>
      <c r="AI289" s="22">
        <v>2.9</v>
      </c>
    </row>
    <row r="290" spans="1:35" s="12" customFormat="1" ht="12.75">
      <c r="A290" s="10">
        <v>2002</v>
      </c>
      <c r="B290" s="10" t="s">
        <v>68</v>
      </c>
      <c r="C290" s="22">
        <v>96</v>
      </c>
      <c r="D290" s="22" t="s">
        <v>8</v>
      </c>
      <c r="E290" s="22">
        <v>189</v>
      </c>
      <c r="F290" s="22">
        <v>57</v>
      </c>
      <c r="G290" s="22">
        <f t="shared" si="85"/>
        <v>30.158730158730158</v>
      </c>
      <c r="H290" s="22"/>
      <c r="I290" s="22">
        <v>38</v>
      </c>
      <c r="J290" s="22">
        <v>30</v>
      </c>
      <c r="K290" s="22">
        <v>32</v>
      </c>
      <c r="L290" s="22">
        <v>60.6</v>
      </c>
      <c r="M290" s="22">
        <v>5</v>
      </c>
      <c r="N290" s="22">
        <v>12</v>
      </c>
      <c r="O290" s="22">
        <f t="shared" si="81"/>
        <v>2.4</v>
      </c>
      <c r="P290" s="22">
        <f t="shared" si="79"/>
        <v>514.19999999999993</v>
      </c>
      <c r="Q290" s="22">
        <v>819.9</v>
      </c>
      <c r="R290" s="22">
        <v>765.4</v>
      </c>
      <c r="S290" s="22">
        <v>5</v>
      </c>
      <c r="T290" s="22">
        <v>44.4</v>
      </c>
      <c r="U290" s="22">
        <f t="shared" si="86"/>
        <v>8.879999999999999</v>
      </c>
      <c r="V290" s="22">
        <v>233.2</v>
      </c>
      <c r="W290" s="22">
        <f t="shared" si="90"/>
        <v>0.9375</v>
      </c>
      <c r="X290" s="22">
        <f t="shared" si="82"/>
        <v>1.0712045989025347</v>
      </c>
      <c r="Y290" s="22">
        <f t="shared" si="83"/>
        <v>4.9736842105263159</v>
      </c>
      <c r="Z290" s="22">
        <f t="shared" si="84"/>
        <v>5.90625</v>
      </c>
      <c r="AA290" s="11">
        <f t="shared" si="93"/>
        <v>0.2305159165751921</v>
      </c>
      <c r="AB290" s="11">
        <f t="shared" si="94"/>
        <v>0.24692970995557878</v>
      </c>
      <c r="AC290" s="22">
        <f t="shared" si="80"/>
        <v>0.62714965239663367</v>
      </c>
      <c r="AD290" s="22">
        <f t="shared" si="91"/>
        <v>0.67180559184739996</v>
      </c>
      <c r="AE290" s="22">
        <f t="shared" si="87"/>
        <v>610.6</v>
      </c>
      <c r="AF290" s="22">
        <f t="shared" si="88"/>
        <v>0.7447249664593244</v>
      </c>
      <c r="AG290" s="11">
        <f t="shared" si="92"/>
        <v>0.79775280898876411</v>
      </c>
      <c r="AH290" s="11">
        <f t="shared" si="95"/>
        <v>0.38516369141487417</v>
      </c>
      <c r="AI290" s="22">
        <v>7</v>
      </c>
    </row>
    <row r="291" spans="1:35" s="12" customFormat="1" ht="12.75">
      <c r="A291" s="10">
        <v>2002</v>
      </c>
      <c r="B291" s="10" t="s">
        <v>68</v>
      </c>
      <c r="C291" s="22">
        <v>98</v>
      </c>
      <c r="D291" s="22" t="s">
        <v>8</v>
      </c>
      <c r="E291" s="22">
        <v>107</v>
      </c>
      <c r="F291" s="22">
        <v>66</v>
      </c>
      <c r="G291" s="22">
        <f t="shared" si="85"/>
        <v>61.682242990654203</v>
      </c>
      <c r="H291" s="22"/>
      <c r="I291" s="22">
        <v>17</v>
      </c>
      <c r="J291" s="22">
        <v>18</v>
      </c>
      <c r="K291" s="22">
        <v>26</v>
      </c>
      <c r="L291" s="22">
        <v>39.799999999999997</v>
      </c>
      <c r="M291" s="22">
        <v>5</v>
      </c>
      <c r="N291" s="22">
        <v>8.1999999999999993</v>
      </c>
      <c r="O291" s="22">
        <f t="shared" si="81"/>
        <v>1.64</v>
      </c>
      <c r="P291" s="22">
        <f t="shared" si="79"/>
        <v>215.27999999999997</v>
      </c>
      <c r="Q291" s="22">
        <v>743.4</v>
      </c>
      <c r="R291" s="22">
        <v>601</v>
      </c>
      <c r="S291" s="22">
        <v>5</v>
      </c>
      <c r="T291" s="22">
        <v>54.6</v>
      </c>
      <c r="U291" s="22">
        <f t="shared" si="86"/>
        <v>10.92</v>
      </c>
      <c r="V291" s="22">
        <v>592</v>
      </c>
      <c r="W291" s="22">
        <f t="shared" si="90"/>
        <v>0.69230769230769229</v>
      </c>
      <c r="X291" s="22">
        <f t="shared" si="82"/>
        <v>1.2369384359400999</v>
      </c>
      <c r="Y291" s="22">
        <f t="shared" si="83"/>
        <v>6.2941176470588234</v>
      </c>
      <c r="Z291" s="22">
        <f t="shared" si="84"/>
        <v>4.115384615384615</v>
      </c>
      <c r="AA291" s="11">
        <f t="shared" si="93"/>
        <v>0.14393327952649987</v>
      </c>
      <c r="AB291" s="11">
        <f t="shared" si="94"/>
        <v>0.17803660565723795</v>
      </c>
      <c r="AC291" s="22">
        <f t="shared" si="80"/>
        <v>0.28958837772397089</v>
      </c>
      <c r="AD291" s="22">
        <f t="shared" si="91"/>
        <v>0.35820299500831942</v>
      </c>
      <c r="AE291" s="22">
        <f t="shared" si="87"/>
        <v>699.04</v>
      </c>
      <c r="AF291" s="22">
        <f t="shared" si="88"/>
        <v>0.94032822168415386</v>
      </c>
      <c r="AG291" s="11">
        <f t="shared" si="92"/>
        <v>1.1631281198003327</v>
      </c>
      <c r="AH291" s="11">
        <f t="shared" si="95"/>
        <v>0.51996429634037478</v>
      </c>
      <c r="AI291" s="22">
        <v>2.2000000000000002</v>
      </c>
    </row>
    <row r="292" spans="1:35" s="12" customFormat="1" ht="12.75">
      <c r="A292" s="10">
        <v>2002</v>
      </c>
      <c r="B292" s="10" t="s">
        <v>68</v>
      </c>
      <c r="C292" s="22">
        <v>100</v>
      </c>
      <c r="D292" s="22" t="s">
        <v>8</v>
      </c>
      <c r="E292" s="22">
        <v>113</v>
      </c>
      <c r="F292" s="22">
        <v>75</v>
      </c>
      <c r="G292" s="22">
        <f t="shared" si="85"/>
        <v>66.371681415929203</v>
      </c>
      <c r="H292" s="22"/>
      <c r="I292" s="22">
        <v>10</v>
      </c>
      <c r="J292" s="22">
        <v>11</v>
      </c>
      <c r="K292" s="22">
        <v>15</v>
      </c>
      <c r="L292" s="22">
        <v>53.8</v>
      </c>
      <c r="M292" s="22">
        <v>5</v>
      </c>
      <c r="N292" s="22">
        <v>8.8000000000000007</v>
      </c>
      <c r="O292" s="22">
        <f t="shared" si="81"/>
        <v>1.7600000000000002</v>
      </c>
      <c r="P292" s="22">
        <f t="shared" si="79"/>
        <v>252.68</v>
      </c>
      <c r="Q292" s="22">
        <v>551</v>
      </c>
      <c r="R292" s="22">
        <v>274.89999999999998</v>
      </c>
      <c r="S292" s="22">
        <v>5</v>
      </c>
      <c r="T292" s="22">
        <v>73.900000000000006</v>
      </c>
      <c r="U292" s="22">
        <f t="shared" si="86"/>
        <v>14.780000000000001</v>
      </c>
      <c r="V292" s="22">
        <v>802.8</v>
      </c>
      <c r="W292" s="22">
        <f t="shared" si="90"/>
        <v>0.73333333333333328</v>
      </c>
      <c r="X292" s="22">
        <f t="shared" si="82"/>
        <v>2.0043652237177159</v>
      </c>
      <c r="Y292" s="22">
        <f t="shared" si="83"/>
        <v>11.3</v>
      </c>
      <c r="Z292" s="22">
        <f t="shared" si="84"/>
        <v>7.5333333333333332</v>
      </c>
      <c r="AA292" s="11">
        <f t="shared" si="93"/>
        <v>0.20508166969147004</v>
      </c>
      <c r="AB292" s="11">
        <f t="shared" si="94"/>
        <v>0.41105856675154606</v>
      </c>
      <c r="AC292" s="22">
        <f t="shared" si="80"/>
        <v>0.45858439201451906</v>
      </c>
      <c r="AD292" s="22">
        <f t="shared" si="91"/>
        <v>0.91917060749363411</v>
      </c>
      <c r="AE292" s="22">
        <f t="shared" si="87"/>
        <v>923.48</v>
      </c>
      <c r="AF292" s="22">
        <f t="shared" si="88"/>
        <v>1.6760072595281308</v>
      </c>
      <c r="AG292" s="11">
        <f t="shared" si="92"/>
        <v>3.3593306656966173</v>
      </c>
      <c r="AH292" s="11">
        <f t="shared" si="95"/>
        <v>1.1181498970819712</v>
      </c>
      <c r="AI292" s="22">
        <v>4.5</v>
      </c>
    </row>
    <row r="293" spans="1:35" s="12" customFormat="1" ht="12.75">
      <c r="A293" s="10">
        <v>2002</v>
      </c>
      <c r="B293" s="10" t="s">
        <v>68</v>
      </c>
      <c r="C293" s="22">
        <v>102</v>
      </c>
      <c r="D293" s="22" t="s">
        <v>8</v>
      </c>
      <c r="E293" s="22">
        <v>55</v>
      </c>
      <c r="F293" s="22">
        <v>44</v>
      </c>
      <c r="G293" s="22">
        <f t="shared" si="85"/>
        <v>80</v>
      </c>
      <c r="H293" s="22"/>
      <c r="I293" s="22">
        <v>10</v>
      </c>
      <c r="J293" s="22">
        <v>10</v>
      </c>
      <c r="K293" s="22">
        <v>31</v>
      </c>
      <c r="L293" s="22">
        <v>35.1</v>
      </c>
      <c r="M293" s="22">
        <v>5</v>
      </c>
      <c r="N293" s="22">
        <v>15.9</v>
      </c>
      <c r="O293" s="22">
        <f t="shared" si="81"/>
        <v>3.18</v>
      </c>
      <c r="P293" s="22">
        <f t="shared" si="79"/>
        <v>210</v>
      </c>
      <c r="Q293" s="22">
        <v>451.4</v>
      </c>
      <c r="R293" s="22">
        <v>698.6</v>
      </c>
      <c r="S293" s="22">
        <v>5</v>
      </c>
      <c r="T293" s="22">
        <v>50.6</v>
      </c>
      <c r="U293" s="22">
        <f t="shared" si="86"/>
        <v>10.120000000000001</v>
      </c>
      <c r="V293" s="22">
        <v>311.89999999999998</v>
      </c>
      <c r="W293" s="22">
        <f t="shared" si="90"/>
        <v>0.32258064516129031</v>
      </c>
      <c r="X293" s="22">
        <f t="shared" si="82"/>
        <v>0.64614944174062405</v>
      </c>
      <c r="Y293" s="22">
        <f t="shared" si="83"/>
        <v>5.5</v>
      </c>
      <c r="Z293" s="22">
        <f t="shared" si="84"/>
        <v>1.7741935483870968</v>
      </c>
      <c r="AA293" s="11">
        <f t="shared" si="93"/>
        <v>0.12184315463003988</v>
      </c>
      <c r="AB293" s="11">
        <f t="shared" si="94"/>
        <v>7.8728886344116802E-2</v>
      </c>
      <c r="AC293" s="22">
        <f t="shared" si="80"/>
        <v>0.46521931767833408</v>
      </c>
      <c r="AD293" s="22">
        <f t="shared" si="91"/>
        <v>0.30060120240480959</v>
      </c>
      <c r="AE293" s="22">
        <f t="shared" si="87"/>
        <v>381.98</v>
      </c>
      <c r="AF293" s="22">
        <f t="shared" si="88"/>
        <v>0.84621178555604792</v>
      </c>
      <c r="AG293" s="11">
        <f t="shared" si="92"/>
        <v>0.54677927283137706</v>
      </c>
      <c r="AH293" s="11">
        <f t="shared" si="95"/>
        <v>0.33215652173913046</v>
      </c>
      <c r="AI293" s="22">
        <v>2.2999999999999998</v>
      </c>
    </row>
    <row r="294" spans="1:35" s="12" customFormat="1" ht="12.75">
      <c r="A294" s="10">
        <v>2002</v>
      </c>
      <c r="B294" s="10" t="s">
        <v>68</v>
      </c>
      <c r="C294" s="22">
        <v>104</v>
      </c>
      <c r="D294" s="22" t="s">
        <v>8</v>
      </c>
      <c r="E294" s="22">
        <v>51</v>
      </c>
      <c r="F294" s="22">
        <v>11</v>
      </c>
      <c r="G294" s="22">
        <f t="shared" si="85"/>
        <v>21.568627450980394</v>
      </c>
      <c r="H294" s="22"/>
      <c r="I294" s="22">
        <v>9</v>
      </c>
      <c r="J294" s="22">
        <v>9</v>
      </c>
      <c r="K294" s="22">
        <v>14</v>
      </c>
      <c r="L294" s="22">
        <v>15.9</v>
      </c>
      <c r="M294" s="22">
        <v>5</v>
      </c>
      <c r="N294" s="22">
        <v>12.3</v>
      </c>
      <c r="O294" s="22">
        <f t="shared" si="81"/>
        <v>2.46</v>
      </c>
      <c r="P294" s="22">
        <f t="shared" si="79"/>
        <v>141.35999999999999</v>
      </c>
      <c r="Q294" s="22">
        <v>338.7</v>
      </c>
      <c r="R294" s="22">
        <v>202.8</v>
      </c>
      <c r="S294" s="22">
        <v>5</v>
      </c>
      <c r="T294" s="22">
        <v>49.1</v>
      </c>
      <c r="U294" s="22">
        <f t="shared" si="86"/>
        <v>9.82</v>
      </c>
      <c r="V294" s="22">
        <v>52.4</v>
      </c>
      <c r="W294" s="22">
        <f t="shared" si="90"/>
        <v>0.6428571428571429</v>
      </c>
      <c r="X294" s="22">
        <f t="shared" si="82"/>
        <v>1.6701183431952662</v>
      </c>
      <c r="Y294" s="22">
        <f t="shared" si="83"/>
        <v>5.666666666666667</v>
      </c>
      <c r="Z294" s="22">
        <f t="shared" si="84"/>
        <v>3.6428571428571428</v>
      </c>
      <c r="AA294" s="11">
        <f t="shared" si="93"/>
        <v>0.15057573073516387</v>
      </c>
      <c r="AB294" s="11">
        <f t="shared" si="94"/>
        <v>0.25147928994082841</v>
      </c>
      <c r="AC294" s="22">
        <f t="shared" si="80"/>
        <v>0.4173604960141718</v>
      </c>
      <c r="AD294" s="22">
        <f t="shared" si="91"/>
        <v>0.69704142011834314</v>
      </c>
      <c r="AE294" s="22">
        <f t="shared" si="87"/>
        <v>166.70000000000002</v>
      </c>
      <c r="AF294" s="22">
        <f t="shared" si="88"/>
        <v>0.49217596693238863</v>
      </c>
      <c r="AG294" s="11">
        <f t="shared" si="92"/>
        <v>0.82199211045364895</v>
      </c>
      <c r="AH294" s="11">
        <f t="shared" si="95"/>
        <v>0.30784856879039707</v>
      </c>
      <c r="AI294" s="22">
        <v>5</v>
      </c>
    </row>
    <row r="295" spans="1:35" s="12" customFormat="1" ht="12.75">
      <c r="A295" s="10">
        <v>2002</v>
      </c>
      <c r="B295" s="10" t="s">
        <v>68</v>
      </c>
      <c r="C295" s="22">
        <v>106</v>
      </c>
      <c r="D295" s="22" t="s">
        <v>8</v>
      </c>
      <c r="E295" s="22">
        <v>99</v>
      </c>
      <c r="F295" s="22">
        <v>69</v>
      </c>
      <c r="G295" s="22">
        <f t="shared" si="85"/>
        <v>69.696969696969703</v>
      </c>
      <c r="H295" s="22"/>
      <c r="I295" s="22">
        <v>9</v>
      </c>
      <c r="J295" s="22">
        <v>9</v>
      </c>
      <c r="K295" s="22">
        <v>10.5</v>
      </c>
      <c r="L295" s="22">
        <v>52.1</v>
      </c>
      <c r="M295" s="22">
        <v>5</v>
      </c>
      <c r="N295" s="22">
        <v>16.600000000000001</v>
      </c>
      <c r="O295" s="22">
        <f t="shared" si="81"/>
        <v>3.3200000000000003</v>
      </c>
      <c r="P295" s="22">
        <f t="shared" si="79"/>
        <v>380.78000000000003</v>
      </c>
      <c r="Q295" s="22">
        <v>642.5</v>
      </c>
      <c r="R295" s="22">
        <v>159.6</v>
      </c>
      <c r="S295" s="22"/>
      <c r="T295" s="22"/>
      <c r="U295" s="22"/>
      <c r="V295" s="22">
        <v>347.6</v>
      </c>
      <c r="W295" s="22">
        <f t="shared" si="90"/>
        <v>0.8571428571428571</v>
      </c>
      <c r="X295" s="22">
        <f t="shared" si="82"/>
        <v>4.0256892230576442</v>
      </c>
      <c r="Y295" s="22">
        <f t="shared" si="83"/>
        <v>11</v>
      </c>
      <c r="Z295" s="22">
        <f t="shared" si="84"/>
        <v>9.4285714285714288</v>
      </c>
      <c r="AA295" s="11">
        <f t="shared" si="93"/>
        <v>0.15408560311284047</v>
      </c>
      <c r="AB295" s="11">
        <f t="shared" si="94"/>
        <v>0.62030075187969924</v>
      </c>
      <c r="AC295" s="22">
        <f t="shared" si="80"/>
        <v>0.59265369649805455</v>
      </c>
      <c r="AD295" s="22">
        <f t="shared" si="91"/>
        <v>2.3858395989974941</v>
      </c>
      <c r="AE295" s="22">
        <f t="shared" si="87"/>
        <v>499.30000000000007</v>
      </c>
      <c r="AF295" s="22">
        <f t="shared" si="88"/>
        <v>0.77712062256809344</v>
      </c>
      <c r="AG295" s="11">
        <f t="shared" si="92"/>
        <v>3.128446115288221</v>
      </c>
      <c r="AH295" s="11">
        <f t="shared" si="95"/>
        <v>0.62249096122677972</v>
      </c>
      <c r="AI295" s="22">
        <v>7</v>
      </c>
    </row>
    <row r="296" spans="1:35" s="12" customFormat="1" ht="12.75">
      <c r="A296" s="10">
        <v>2002</v>
      </c>
      <c r="B296" s="10" t="s">
        <v>68</v>
      </c>
      <c r="C296" s="22">
        <v>108</v>
      </c>
      <c r="D296" s="22" t="s">
        <v>8</v>
      </c>
      <c r="E296" s="22">
        <v>82</v>
      </c>
      <c r="F296" s="22">
        <v>8</v>
      </c>
      <c r="G296" s="22">
        <f t="shared" si="85"/>
        <v>9.7560975609756095</v>
      </c>
      <c r="H296" s="22"/>
      <c r="I296" s="22">
        <v>8</v>
      </c>
      <c r="J296" s="22">
        <v>5</v>
      </c>
      <c r="K296" s="22">
        <v>15.5</v>
      </c>
      <c r="L296" s="22">
        <v>25.8</v>
      </c>
      <c r="M296" s="22">
        <v>5</v>
      </c>
      <c r="N296" s="22">
        <v>11.4</v>
      </c>
      <c r="O296" s="22">
        <f t="shared" si="81"/>
        <v>2.2800000000000002</v>
      </c>
      <c r="P296" s="22">
        <f t="shared" si="79"/>
        <v>212.76000000000002</v>
      </c>
      <c r="Q296" s="22">
        <v>518.29999999999995</v>
      </c>
      <c r="R296" s="22">
        <v>331.6</v>
      </c>
      <c r="S296" s="22"/>
      <c r="T296" s="22"/>
      <c r="U296" s="22"/>
      <c r="V296" s="22">
        <v>32.700000000000003</v>
      </c>
      <c r="W296" s="22">
        <f t="shared" si="90"/>
        <v>0.32258064516129031</v>
      </c>
      <c r="X296" s="22">
        <f t="shared" si="82"/>
        <v>1.5630277442702047</v>
      </c>
      <c r="Y296" s="22">
        <f t="shared" si="83"/>
        <v>10.25</v>
      </c>
      <c r="Z296" s="22">
        <f t="shared" si="84"/>
        <v>5.290322580645161</v>
      </c>
      <c r="AA296" s="11">
        <f t="shared" si="93"/>
        <v>0.1582095311595601</v>
      </c>
      <c r="AB296" s="11">
        <f t="shared" si="94"/>
        <v>0.24728588661037393</v>
      </c>
      <c r="AC296" s="22">
        <f t="shared" si="80"/>
        <v>0.41049585182326848</v>
      </c>
      <c r="AD296" s="22">
        <f t="shared" si="91"/>
        <v>0.64161640530759956</v>
      </c>
      <c r="AE296" s="22">
        <f t="shared" si="87"/>
        <v>227.22000000000003</v>
      </c>
      <c r="AF296" s="22">
        <f t="shared" si="88"/>
        <v>0.43839475207408846</v>
      </c>
      <c r="AG296" s="11">
        <f t="shared" si="92"/>
        <v>0.68522316043425813</v>
      </c>
      <c r="AH296" s="11">
        <f t="shared" si="95"/>
        <v>0.26734909989410521</v>
      </c>
      <c r="AI296" s="22">
        <v>8</v>
      </c>
    </row>
    <row r="297" spans="1:35" s="12" customFormat="1" ht="12.75">
      <c r="A297" s="10">
        <v>2002</v>
      </c>
      <c r="B297" s="10" t="s">
        <v>68</v>
      </c>
      <c r="C297" s="22">
        <v>110</v>
      </c>
      <c r="D297" s="22" t="s">
        <v>8</v>
      </c>
      <c r="E297" s="22">
        <v>59</v>
      </c>
      <c r="F297" s="22">
        <v>44</v>
      </c>
      <c r="G297" s="22">
        <f t="shared" si="85"/>
        <v>74.576271186440678</v>
      </c>
      <c r="H297" s="22"/>
      <c r="I297" s="22">
        <v>9</v>
      </c>
      <c r="J297" s="22">
        <v>10</v>
      </c>
      <c r="K297" s="22">
        <v>20</v>
      </c>
      <c r="L297" s="22">
        <v>31.3</v>
      </c>
      <c r="M297" s="22">
        <v>5</v>
      </c>
      <c r="N297" s="22">
        <v>8.8000000000000007</v>
      </c>
      <c r="O297" s="22">
        <f t="shared" si="81"/>
        <v>1.7600000000000002</v>
      </c>
      <c r="P297" s="22">
        <f t="shared" si="79"/>
        <v>135.14000000000001</v>
      </c>
      <c r="Q297" s="22">
        <v>379.6</v>
      </c>
      <c r="R297" s="22">
        <v>403.3</v>
      </c>
      <c r="S297" s="22">
        <v>5</v>
      </c>
      <c r="T297" s="22">
        <v>54.5</v>
      </c>
      <c r="U297" s="22">
        <f t="shared" si="86"/>
        <v>10.9</v>
      </c>
      <c r="V297" s="22">
        <v>400.7</v>
      </c>
      <c r="W297" s="22">
        <f t="shared" si="90"/>
        <v>0.5</v>
      </c>
      <c r="X297" s="22">
        <f t="shared" si="82"/>
        <v>0.94123481279444587</v>
      </c>
      <c r="Y297" s="22">
        <f t="shared" si="83"/>
        <v>6.5555555555555554</v>
      </c>
      <c r="Z297" s="22">
        <f t="shared" si="84"/>
        <v>2.95</v>
      </c>
      <c r="AA297" s="11">
        <f t="shared" si="93"/>
        <v>0.1554267650158061</v>
      </c>
      <c r="AB297" s="11">
        <f t="shared" si="94"/>
        <v>0.14629308207289859</v>
      </c>
      <c r="AC297" s="22">
        <f t="shared" si="80"/>
        <v>0.35600632244467861</v>
      </c>
      <c r="AD297" s="22">
        <f t="shared" si="91"/>
        <v>0.33508554425985621</v>
      </c>
      <c r="AE297" s="22">
        <f t="shared" si="87"/>
        <v>458.4</v>
      </c>
      <c r="AF297" s="22">
        <f t="shared" si="88"/>
        <v>1.2075869336143308</v>
      </c>
      <c r="AG297" s="11">
        <f t="shared" si="92"/>
        <v>1.1366228613935034</v>
      </c>
      <c r="AH297" s="11">
        <f t="shared" si="95"/>
        <v>0.58551539149316634</v>
      </c>
      <c r="AI297" s="22">
        <v>3</v>
      </c>
    </row>
    <row r="298" spans="1:35" s="12" customFormat="1" ht="12.75">
      <c r="A298" s="10">
        <v>2002</v>
      </c>
      <c r="B298" s="10" t="s">
        <v>68</v>
      </c>
      <c r="C298" s="22">
        <v>112</v>
      </c>
      <c r="D298" s="22" t="s">
        <v>8</v>
      </c>
      <c r="E298" s="22">
        <v>47</v>
      </c>
      <c r="F298" s="22">
        <v>41</v>
      </c>
      <c r="G298" s="22">
        <f t="shared" si="85"/>
        <v>87.2340425531915</v>
      </c>
      <c r="H298" s="22"/>
      <c r="I298" s="22">
        <v>8</v>
      </c>
      <c r="J298" s="22">
        <v>7</v>
      </c>
      <c r="K298" s="22">
        <v>9</v>
      </c>
      <c r="L298" s="22">
        <v>11.9</v>
      </c>
      <c r="M298" s="22">
        <v>5</v>
      </c>
      <c r="N298" s="22">
        <v>9.5</v>
      </c>
      <c r="O298" s="22">
        <f t="shared" si="81"/>
        <v>1.9</v>
      </c>
      <c r="P298" s="22">
        <f t="shared" si="79"/>
        <v>101.2</v>
      </c>
      <c r="Q298" s="22">
        <v>322.8</v>
      </c>
      <c r="R298" s="22">
        <v>134.5</v>
      </c>
      <c r="S298" s="22">
        <v>5</v>
      </c>
      <c r="T298" s="22">
        <v>49.9</v>
      </c>
      <c r="U298" s="22">
        <f t="shared" si="86"/>
        <v>9.98</v>
      </c>
      <c r="V298" s="22">
        <v>320.5</v>
      </c>
      <c r="W298" s="22">
        <f t="shared" si="90"/>
        <v>0.77777777777777779</v>
      </c>
      <c r="X298" s="22">
        <f t="shared" si="82"/>
        <v>2.4</v>
      </c>
      <c r="Y298" s="22">
        <f t="shared" si="83"/>
        <v>5.875</v>
      </c>
      <c r="Z298" s="22">
        <f t="shared" si="84"/>
        <v>5.2222222222222223</v>
      </c>
      <c r="AA298" s="11">
        <f t="shared" si="93"/>
        <v>0.14560099132589838</v>
      </c>
      <c r="AB298" s="11">
        <f t="shared" si="94"/>
        <v>0.34944237918215615</v>
      </c>
      <c r="AC298" s="22">
        <f t="shared" si="80"/>
        <v>0.31350681536555142</v>
      </c>
      <c r="AD298" s="22">
        <f t="shared" si="91"/>
        <v>0.75241635687732344</v>
      </c>
      <c r="AE298" s="22">
        <f t="shared" si="87"/>
        <v>343.8</v>
      </c>
      <c r="AF298" s="22">
        <f t="shared" si="88"/>
        <v>1.0650557620817844</v>
      </c>
      <c r="AG298" s="11">
        <f t="shared" si="92"/>
        <v>2.5561338289962827</v>
      </c>
      <c r="AH298" s="11">
        <f t="shared" si="95"/>
        <v>0.75180406735184779</v>
      </c>
      <c r="AI298" s="22">
        <v>5</v>
      </c>
    </row>
    <row r="299" spans="1:35" s="12" customFormat="1" ht="12.75">
      <c r="A299" s="10">
        <v>2002</v>
      </c>
      <c r="B299" s="12" t="s">
        <v>68</v>
      </c>
      <c r="C299" s="22">
        <v>114</v>
      </c>
      <c r="D299" s="22" t="s">
        <v>8</v>
      </c>
      <c r="E299" s="22">
        <v>83</v>
      </c>
      <c r="F299" s="22">
        <v>62</v>
      </c>
      <c r="G299" s="22">
        <f t="shared" si="85"/>
        <v>74.698795180722882</v>
      </c>
      <c r="H299" s="22"/>
      <c r="I299" s="22">
        <v>12</v>
      </c>
      <c r="J299" s="22">
        <v>9</v>
      </c>
      <c r="K299" s="22">
        <v>34</v>
      </c>
      <c r="L299" s="22">
        <v>45.1</v>
      </c>
      <c r="M299" s="22">
        <v>5</v>
      </c>
      <c r="N299" s="22">
        <v>12.5</v>
      </c>
      <c r="O299" s="22">
        <f t="shared" si="81"/>
        <v>2.5</v>
      </c>
      <c r="P299" s="22">
        <f t="shared" si="79"/>
        <v>252.6</v>
      </c>
      <c r="Q299" s="22">
        <v>755.5</v>
      </c>
      <c r="R299" s="22">
        <v>1087.3</v>
      </c>
      <c r="S299" s="22"/>
      <c r="T299" s="22"/>
      <c r="U299" s="22"/>
      <c r="V299" s="22">
        <v>465.1</v>
      </c>
      <c r="W299" s="22">
        <f t="shared" si="90"/>
        <v>0.26470588235294118</v>
      </c>
      <c r="X299" s="22">
        <f t="shared" si="82"/>
        <v>0.69484043042398602</v>
      </c>
      <c r="Y299" s="22">
        <f t="shared" si="83"/>
        <v>6.916666666666667</v>
      </c>
      <c r="Z299" s="22">
        <f t="shared" si="84"/>
        <v>2.4411764705882355</v>
      </c>
      <c r="AA299" s="11">
        <f t="shared" si="93"/>
        <v>0.10986101919258769</v>
      </c>
      <c r="AB299" s="11">
        <f t="shared" si="94"/>
        <v>7.6335877862595422E-2</v>
      </c>
      <c r="AC299" s="22">
        <f t="shared" si="80"/>
        <v>0.33434811383189939</v>
      </c>
      <c r="AD299" s="22">
        <f t="shared" si="91"/>
        <v>0.23231858732640487</v>
      </c>
      <c r="AE299" s="22">
        <f t="shared" si="87"/>
        <v>562.70000000000005</v>
      </c>
      <c r="AF299" s="22">
        <f t="shared" si="88"/>
        <v>0.74480476505625415</v>
      </c>
      <c r="AG299" s="11">
        <f t="shared" si="92"/>
        <v>0.51752046353352343</v>
      </c>
      <c r="AH299" s="11">
        <f t="shared" si="95"/>
        <v>0.30535055350553508</v>
      </c>
      <c r="AI299" s="22">
        <v>4.5</v>
      </c>
    </row>
    <row r="300" spans="1:35" s="23" customFormat="1" ht="12.75">
      <c r="A300" s="23">
        <v>2000</v>
      </c>
      <c r="B300" s="23" t="s">
        <v>68</v>
      </c>
      <c r="C300" s="23">
        <v>1.1000000000000001</v>
      </c>
      <c r="D300" s="23" t="s">
        <v>7</v>
      </c>
      <c r="E300" s="23">
        <v>410</v>
      </c>
      <c r="G300" s="24"/>
      <c r="I300" s="23">
        <v>72</v>
      </c>
      <c r="J300" s="23">
        <v>109</v>
      </c>
      <c r="K300" s="23">
        <v>85</v>
      </c>
      <c r="O300" s="23">
        <v>4.1399999999999997</v>
      </c>
      <c r="P300" s="23">
        <v>1697.4</v>
      </c>
      <c r="Q300" s="23">
        <v>5347.7</v>
      </c>
      <c r="R300" s="23">
        <v>3920.5</v>
      </c>
      <c r="W300" s="24">
        <f t="shared" ref="W300:W314" si="96">J300/K300</f>
        <v>1.2823529411764707</v>
      </c>
      <c r="X300" s="24">
        <f t="shared" ref="X300:X309" si="97">Q300/R300</f>
        <v>1.3640351995918887</v>
      </c>
      <c r="Y300" s="24">
        <f t="shared" si="83"/>
        <v>5.6944444444444446</v>
      </c>
      <c r="Z300" s="24">
        <f t="shared" ref="Z300:Z309" si="98">E300/K300</f>
        <v>4.8235294117647056</v>
      </c>
      <c r="AA300" s="25">
        <f t="shared" si="93"/>
        <v>7.6668474297361483E-2</v>
      </c>
      <c r="AB300" s="25">
        <f t="shared" si="94"/>
        <v>0.10457849764060706</v>
      </c>
      <c r="AC300" s="24">
        <f t="shared" ref="AC300:AC309" si="99">((E300*O300)+L300)/Q300</f>
        <v>0.31740748359107651</v>
      </c>
      <c r="AD300" s="24">
        <f t="shared" ref="AD300:AD305" si="100">((E300*O300)+L300)/R300</f>
        <v>0.43295498023211321</v>
      </c>
      <c r="AE300" s="24">
        <f>P300</f>
        <v>1697.4</v>
      </c>
      <c r="AF300" s="24">
        <f t="shared" ref="AF300:AF309" si="101">AE300/Q300</f>
        <v>0.31740748359107657</v>
      </c>
      <c r="AG300" s="25">
        <f t="shared" ref="AG300:AG309" si="102">AE300/R300</f>
        <v>0.43295498023211326</v>
      </c>
      <c r="AH300" s="25">
        <f t="shared" ref="AH300:AH309" si="103">AE300/(Q300+R300)</f>
        <v>0.18314235773936685</v>
      </c>
    </row>
    <row r="301" spans="1:35" s="23" customFormat="1" ht="12.75">
      <c r="A301" s="23">
        <v>2000</v>
      </c>
      <c r="B301" s="23" t="s">
        <v>68</v>
      </c>
      <c r="C301" s="23">
        <v>3.1</v>
      </c>
      <c r="D301" s="23" t="s">
        <v>7</v>
      </c>
      <c r="E301" s="23">
        <v>146</v>
      </c>
      <c r="G301" s="24"/>
      <c r="I301" s="23">
        <v>130</v>
      </c>
      <c r="J301" s="23">
        <v>162</v>
      </c>
      <c r="K301" s="23">
        <v>40</v>
      </c>
      <c r="O301" s="23">
        <v>3.52</v>
      </c>
      <c r="P301" s="23">
        <v>513.91999999999996</v>
      </c>
      <c r="Q301" s="23">
        <v>2337.4</v>
      </c>
      <c r="R301" s="23">
        <v>1847.2</v>
      </c>
      <c r="W301" s="24">
        <f t="shared" si="96"/>
        <v>4.05</v>
      </c>
      <c r="X301" s="24">
        <f t="shared" si="97"/>
        <v>1.2653746210480727</v>
      </c>
      <c r="Y301" s="24">
        <f t="shared" si="83"/>
        <v>1.1230769230769231</v>
      </c>
      <c r="Z301" s="24">
        <f t="shared" si="98"/>
        <v>3.65</v>
      </c>
      <c r="AA301" s="25">
        <f t="shared" si="93"/>
        <v>6.2462565243432869E-2</v>
      </c>
      <c r="AB301" s="25">
        <f t="shared" si="94"/>
        <v>7.9038544824599391E-2</v>
      </c>
      <c r="AC301" s="24">
        <f t="shared" si="99"/>
        <v>0.21986822965688368</v>
      </c>
      <c r="AD301" s="24">
        <f t="shared" si="100"/>
        <v>0.27821567778258982</v>
      </c>
      <c r="AE301" s="24">
        <f>P301</f>
        <v>513.91999999999996</v>
      </c>
      <c r="AF301" s="24">
        <f t="shared" si="101"/>
        <v>0.21986822965688368</v>
      </c>
      <c r="AG301" s="25">
        <f t="shared" si="102"/>
        <v>0.27821567778258982</v>
      </c>
      <c r="AH301" s="25">
        <f t="shared" si="103"/>
        <v>0.12281221622138315</v>
      </c>
    </row>
    <row r="302" spans="1:35" s="23" customFormat="1" ht="12.75">
      <c r="A302" s="23">
        <v>2000</v>
      </c>
      <c r="B302" s="23" t="s">
        <v>68</v>
      </c>
      <c r="C302" s="23">
        <v>5.0999999999999996</v>
      </c>
      <c r="D302" s="23" t="s">
        <v>7</v>
      </c>
      <c r="E302" s="23">
        <v>339</v>
      </c>
      <c r="G302" s="24"/>
      <c r="I302" s="23">
        <v>56</v>
      </c>
      <c r="J302" s="23">
        <v>64</v>
      </c>
      <c r="K302" s="23">
        <v>35</v>
      </c>
      <c r="O302" s="23">
        <v>3.28</v>
      </c>
      <c r="P302" s="23">
        <v>1111.92</v>
      </c>
      <c r="Q302" s="23">
        <v>2615.6</v>
      </c>
      <c r="R302" s="23">
        <v>1392.1</v>
      </c>
      <c r="W302" s="24">
        <f t="shared" si="96"/>
        <v>1.8285714285714285</v>
      </c>
      <c r="X302" s="24">
        <f t="shared" si="97"/>
        <v>1.8788880109187558</v>
      </c>
      <c r="Y302" s="24">
        <f t="shared" ref="Y302:Y324" si="104">E302/I302</f>
        <v>6.0535714285714288</v>
      </c>
      <c r="Z302" s="24">
        <f t="shared" si="98"/>
        <v>9.6857142857142851</v>
      </c>
      <c r="AA302" s="25">
        <f t="shared" si="93"/>
        <v>0.12960697354335526</v>
      </c>
      <c r="AB302" s="25">
        <f t="shared" si="94"/>
        <v>0.24351698872207458</v>
      </c>
      <c r="AC302" s="24">
        <f t="shared" si="99"/>
        <v>0.4251108732222052</v>
      </c>
      <c r="AD302" s="24">
        <f t="shared" si="100"/>
        <v>0.79873572300840456</v>
      </c>
      <c r="AE302" s="24">
        <f t="shared" ref="AE302:AE309" si="105">P302</f>
        <v>1111.92</v>
      </c>
      <c r="AF302" s="24">
        <f t="shared" si="101"/>
        <v>0.42511087322220525</v>
      </c>
      <c r="AG302" s="25">
        <f t="shared" si="102"/>
        <v>0.79873572300840467</v>
      </c>
      <c r="AH302" s="25">
        <f t="shared" si="103"/>
        <v>0.27744591661052476</v>
      </c>
    </row>
    <row r="303" spans="1:35" s="23" customFormat="1" ht="12.75">
      <c r="A303" s="23">
        <v>2000</v>
      </c>
      <c r="B303" s="23" t="s">
        <v>68</v>
      </c>
      <c r="C303" s="23">
        <v>7.1</v>
      </c>
      <c r="D303" s="23" t="s">
        <v>7</v>
      </c>
      <c r="E303" s="23">
        <v>234</v>
      </c>
      <c r="G303" s="24"/>
      <c r="I303" s="23">
        <v>57</v>
      </c>
      <c r="J303" s="23">
        <v>66</v>
      </c>
      <c r="K303" s="23">
        <v>31</v>
      </c>
      <c r="O303" s="23">
        <v>4.68</v>
      </c>
      <c r="P303" s="23">
        <v>1095.1199999999999</v>
      </c>
      <c r="Q303" s="23">
        <v>3506.6</v>
      </c>
      <c r="R303" s="23">
        <v>1525.2</v>
      </c>
      <c r="W303" s="24">
        <f t="shared" si="96"/>
        <v>2.129032258064516</v>
      </c>
      <c r="X303" s="24">
        <f t="shared" si="97"/>
        <v>2.2991083136637815</v>
      </c>
      <c r="Y303" s="24">
        <f t="shared" si="104"/>
        <v>4.1052631578947372</v>
      </c>
      <c r="Z303" s="24">
        <f t="shared" si="98"/>
        <v>7.5483870967741939</v>
      </c>
      <c r="AA303" s="25">
        <f t="shared" si="93"/>
        <v>6.6731306678834201E-2</v>
      </c>
      <c r="AB303" s="25">
        <f t="shared" si="94"/>
        <v>0.15342250196695514</v>
      </c>
      <c r="AC303" s="24">
        <f t="shared" si="99"/>
        <v>0.31230251525694402</v>
      </c>
      <c r="AD303" s="24">
        <f t="shared" si="100"/>
        <v>0.71801730920535001</v>
      </c>
      <c r="AE303" s="24">
        <f t="shared" si="105"/>
        <v>1095.1199999999999</v>
      </c>
      <c r="AF303" s="24">
        <f t="shared" si="101"/>
        <v>0.31230251525694402</v>
      </c>
      <c r="AG303" s="25">
        <f t="shared" si="102"/>
        <v>0.71801730920535001</v>
      </c>
      <c r="AH303" s="25">
        <f t="shared" si="103"/>
        <v>0.21763981080329103</v>
      </c>
    </row>
    <row r="304" spans="1:35" s="23" customFormat="1" ht="12.75">
      <c r="A304" s="23">
        <v>2000</v>
      </c>
      <c r="B304" s="23" t="s">
        <v>68</v>
      </c>
      <c r="C304" s="23">
        <v>9.1</v>
      </c>
      <c r="D304" s="23" t="s">
        <v>7</v>
      </c>
      <c r="E304" s="23">
        <v>105</v>
      </c>
      <c r="G304" s="24"/>
      <c r="I304" s="23">
        <v>26</v>
      </c>
      <c r="J304" s="23">
        <v>25</v>
      </c>
      <c r="K304" s="23">
        <v>36</v>
      </c>
      <c r="O304" s="23">
        <v>2.94</v>
      </c>
      <c r="P304" s="23">
        <v>308.7</v>
      </c>
      <c r="Q304" s="23">
        <v>2101.6</v>
      </c>
      <c r="R304" s="23">
        <v>1151.8</v>
      </c>
      <c r="W304" s="24">
        <f t="shared" si="96"/>
        <v>0.69444444444444442</v>
      </c>
      <c r="X304" s="24">
        <f t="shared" si="97"/>
        <v>1.8246223302656712</v>
      </c>
      <c r="Y304" s="24">
        <f t="shared" si="104"/>
        <v>4.0384615384615383</v>
      </c>
      <c r="Z304" s="24">
        <f t="shared" si="98"/>
        <v>2.9166666666666665</v>
      </c>
      <c r="AA304" s="25">
        <f t="shared" si="93"/>
        <v>4.9961933764750666E-2</v>
      </c>
      <c r="AB304" s="25">
        <f t="shared" si="94"/>
        <v>9.1161660010418477E-2</v>
      </c>
      <c r="AC304" s="24">
        <f t="shared" si="99"/>
        <v>0.14688808526836697</v>
      </c>
      <c r="AD304" s="24">
        <f t="shared" si="100"/>
        <v>0.26801528043063033</v>
      </c>
      <c r="AE304" s="24">
        <f t="shared" si="105"/>
        <v>308.7</v>
      </c>
      <c r="AF304" s="24">
        <f t="shared" si="101"/>
        <v>0.14688808526836697</v>
      </c>
      <c r="AG304" s="25">
        <f t="shared" si="102"/>
        <v>0.26801528043063033</v>
      </c>
      <c r="AH304" s="25">
        <f t="shared" si="103"/>
        <v>9.4885350710026448E-2</v>
      </c>
    </row>
    <row r="305" spans="1:34" s="23" customFormat="1" ht="12.75">
      <c r="A305" s="23">
        <v>2000</v>
      </c>
      <c r="B305" s="23" t="s">
        <v>68</v>
      </c>
      <c r="C305" s="23">
        <v>11.1</v>
      </c>
      <c r="D305" s="23" t="s">
        <v>7</v>
      </c>
      <c r="E305" s="23">
        <v>183</v>
      </c>
      <c r="G305" s="24"/>
      <c r="I305" s="23">
        <v>59</v>
      </c>
      <c r="J305" s="23">
        <v>64</v>
      </c>
      <c r="K305" s="23">
        <v>36</v>
      </c>
      <c r="O305" s="23">
        <v>3.54</v>
      </c>
      <c r="P305" s="23">
        <v>647.82000000000005</v>
      </c>
      <c r="Q305" s="23">
        <v>2818.4</v>
      </c>
      <c r="R305" s="23">
        <v>1690.1</v>
      </c>
      <c r="W305" s="24">
        <f t="shared" si="96"/>
        <v>1.7777777777777777</v>
      </c>
      <c r="X305" s="24">
        <f t="shared" si="97"/>
        <v>1.6675936335128101</v>
      </c>
      <c r="Y305" s="24">
        <f t="shared" si="104"/>
        <v>3.1016949152542375</v>
      </c>
      <c r="Z305" s="24">
        <f t="shared" si="98"/>
        <v>5.083333333333333</v>
      </c>
      <c r="AA305" s="25">
        <f t="shared" si="93"/>
        <v>6.4930456996877661E-2</v>
      </c>
      <c r="AB305" s="25">
        <f t="shared" si="94"/>
        <v>0.10827761670907048</v>
      </c>
      <c r="AC305" s="24">
        <f t="shared" si="99"/>
        <v>0.22985381776894692</v>
      </c>
      <c r="AD305" s="24">
        <f t="shared" si="100"/>
        <v>0.38330276315010953</v>
      </c>
      <c r="AE305" s="24">
        <f t="shared" si="105"/>
        <v>647.82000000000005</v>
      </c>
      <c r="AF305" s="24">
        <f t="shared" si="101"/>
        <v>0.22985381776894692</v>
      </c>
      <c r="AG305" s="25">
        <f t="shared" si="102"/>
        <v>0.38330276315010953</v>
      </c>
      <c r="AH305" s="25">
        <f t="shared" si="103"/>
        <v>0.14368858822224687</v>
      </c>
    </row>
    <row r="306" spans="1:34" s="23" customFormat="1" ht="12.75">
      <c r="A306" s="23">
        <v>2000</v>
      </c>
      <c r="B306" s="23" t="s">
        <v>68</v>
      </c>
      <c r="C306" s="23">
        <v>13.1</v>
      </c>
      <c r="D306" s="23" t="s">
        <v>7</v>
      </c>
      <c r="E306" s="23">
        <v>151</v>
      </c>
      <c r="G306" s="24"/>
      <c r="I306" s="23">
        <v>33</v>
      </c>
      <c r="J306" s="23">
        <v>40</v>
      </c>
      <c r="K306" s="23">
        <v>68.5</v>
      </c>
      <c r="O306" s="23">
        <v>3.36</v>
      </c>
      <c r="P306" s="23">
        <v>507.36</v>
      </c>
      <c r="Q306" s="23">
        <v>1777</v>
      </c>
      <c r="R306" s="23">
        <v>1997.9</v>
      </c>
      <c r="W306" s="24">
        <f t="shared" si="96"/>
        <v>0.58394160583941601</v>
      </c>
      <c r="X306" s="24">
        <f t="shared" si="97"/>
        <v>0.88943390560088087</v>
      </c>
      <c r="Y306" s="24">
        <f t="shared" si="104"/>
        <v>4.5757575757575761</v>
      </c>
      <c r="Z306" s="24">
        <f t="shared" si="98"/>
        <v>2.2043795620437958</v>
      </c>
      <c r="AA306" s="25">
        <f t="shared" si="93"/>
        <v>8.4974676420934162E-2</v>
      </c>
      <c r="AB306" s="25">
        <f t="shared" si="94"/>
        <v>7.5579358326242546E-2</v>
      </c>
      <c r="AC306" s="24">
        <f t="shared" si="99"/>
        <v>0.28551491277433877</v>
      </c>
      <c r="AD306" s="24">
        <f>((E306*O306)+L306)/R306</f>
        <v>0.25394664397617495</v>
      </c>
      <c r="AE306" s="24">
        <f t="shared" si="105"/>
        <v>507.36</v>
      </c>
      <c r="AF306" s="24">
        <f t="shared" si="101"/>
        <v>0.28551491277433877</v>
      </c>
      <c r="AG306" s="25">
        <f t="shared" si="102"/>
        <v>0.253946643976175</v>
      </c>
      <c r="AH306" s="25">
        <f t="shared" si="103"/>
        <v>0.1344035603592148</v>
      </c>
    </row>
    <row r="307" spans="1:34" s="23" customFormat="1" ht="12.75">
      <c r="A307" s="23">
        <v>2000</v>
      </c>
      <c r="B307" s="23" t="s">
        <v>68</v>
      </c>
      <c r="C307" s="23">
        <v>15.1</v>
      </c>
      <c r="D307" s="23" t="s">
        <v>7</v>
      </c>
      <c r="E307" s="23">
        <v>261</v>
      </c>
      <c r="G307" s="24"/>
      <c r="I307" s="23">
        <v>53</v>
      </c>
      <c r="J307" s="23">
        <v>71</v>
      </c>
      <c r="K307" s="23">
        <v>51</v>
      </c>
      <c r="O307" s="23">
        <v>3.62</v>
      </c>
      <c r="P307" s="23">
        <v>944.82</v>
      </c>
      <c r="Q307" s="23">
        <v>4659.3</v>
      </c>
      <c r="R307" s="23">
        <v>1512.9</v>
      </c>
      <c r="W307" s="24">
        <f t="shared" si="96"/>
        <v>1.392156862745098</v>
      </c>
      <c r="X307" s="24">
        <f t="shared" si="97"/>
        <v>3.0797144556811422</v>
      </c>
      <c r="Y307" s="24">
        <f t="shared" si="104"/>
        <v>4.9245283018867925</v>
      </c>
      <c r="Z307" s="24">
        <f t="shared" si="98"/>
        <v>5.117647058823529</v>
      </c>
      <c r="AA307" s="25">
        <f t="shared" si="93"/>
        <v>5.6016998261541433E-2</v>
      </c>
      <c r="AB307" s="25">
        <f t="shared" si="94"/>
        <v>0.17251635930993456</v>
      </c>
      <c r="AC307" s="24">
        <f t="shared" si="99"/>
        <v>0.20278153370677998</v>
      </c>
      <c r="AD307" s="24">
        <f>((E307*O307)+L307)/R307</f>
        <v>0.62450922070196313</v>
      </c>
      <c r="AE307" s="24">
        <f t="shared" si="105"/>
        <v>944.82</v>
      </c>
      <c r="AF307" s="24">
        <f t="shared" si="101"/>
        <v>0.20278153370677998</v>
      </c>
      <c r="AG307" s="25">
        <f t="shared" si="102"/>
        <v>0.62450922070196313</v>
      </c>
      <c r="AH307" s="25">
        <f t="shared" si="103"/>
        <v>0.15307669874599009</v>
      </c>
    </row>
    <row r="308" spans="1:34" s="23" customFormat="1" ht="12.75">
      <c r="A308" s="23">
        <v>2000</v>
      </c>
      <c r="B308" s="23" t="s">
        <v>68</v>
      </c>
      <c r="C308" s="23">
        <v>17.100000000000001</v>
      </c>
      <c r="D308" s="23" t="s">
        <v>7</v>
      </c>
      <c r="E308" s="23">
        <v>244</v>
      </c>
      <c r="G308" s="24"/>
      <c r="I308" s="23">
        <v>25</v>
      </c>
      <c r="J308" s="23">
        <v>31</v>
      </c>
      <c r="K308" s="23">
        <v>37</v>
      </c>
      <c r="O308" s="23">
        <v>3.88</v>
      </c>
      <c r="P308" s="23">
        <v>946.72</v>
      </c>
      <c r="Q308" s="23">
        <v>1373.4</v>
      </c>
      <c r="R308" s="23">
        <v>1263.5999999999999</v>
      </c>
      <c r="W308" s="24">
        <f t="shared" si="96"/>
        <v>0.83783783783783783</v>
      </c>
      <c r="X308" s="24">
        <f t="shared" si="97"/>
        <v>1.086894586894587</v>
      </c>
      <c r="Y308" s="24">
        <f t="shared" si="104"/>
        <v>9.76</v>
      </c>
      <c r="Z308" s="24">
        <f t="shared" si="98"/>
        <v>6.5945945945945947</v>
      </c>
      <c r="AA308" s="25">
        <f t="shared" si="93"/>
        <v>0.17766127857870975</v>
      </c>
      <c r="AB308" s="25">
        <f t="shared" si="94"/>
        <v>0.19309908198797088</v>
      </c>
      <c r="AC308" s="24">
        <f t="shared" si="99"/>
        <v>0.68932576088539388</v>
      </c>
      <c r="AD308" s="24">
        <f>((E308*O308)+L308)/R308</f>
        <v>0.74922443811332706</v>
      </c>
      <c r="AE308" s="24">
        <f t="shared" si="105"/>
        <v>946.72</v>
      </c>
      <c r="AF308" s="24">
        <f t="shared" si="101"/>
        <v>0.68932576088539388</v>
      </c>
      <c r="AG308" s="25">
        <f t="shared" si="102"/>
        <v>0.74922443811332706</v>
      </c>
      <c r="AH308" s="25">
        <f t="shared" si="103"/>
        <v>0.35901403109594238</v>
      </c>
    </row>
    <row r="309" spans="1:34" s="23" customFormat="1" ht="12.75">
      <c r="A309" s="23">
        <v>2000</v>
      </c>
      <c r="B309" s="23" t="s">
        <v>68</v>
      </c>
      <c r="C309" s="23">
        <v>19.100000000000001</v>
      </c>
      <c r="D309" s="23" t="s">
        <v>7</v>
      </c>
      <c r="E309" s="23">
        <v>218</v>
      </c>
      <c r="G309" s="24"/>
      <c r="I309" s="23">
        <v>59</v>
      </c>
      <c r="J309" s="23">
        <v>67</v>
      </c>
      <c r="K309" s="23">
        <v>116</v>
      </c>
      <c r="O309" s="23">
        <v>4.04</v>
      </c>
      <c r="P309" s="23">
        <v>880.72</v>
      </c>
      <c r="Q309" s="23">
        <v>4269.2</v>
      </c>
      <c r="R309" s="23">
        <v>4261.7</v>
      </c>
      <c r="W309" s="24">
        <f t="shared" si="96"/>
        <v>0.57758620689655171</v>
      </c>
      <c r="X309" s="24">
        <f t="shared" si="97"/>
        <v>1.0017598610882981</v>
      </c>
      <c r="Y309" s="24">
        <f t="shared" si="104"/>
        <v>3.6949152542372881</v>
      </c>
      <c r="Z309" s="24">
        <f t="shared" si="98"/>
        <v>1.8793103448275863</v>
      </c>
      <c r="AA309" s="25">
        <f t="shared" si="93"/>
        <v>5.1063431087791628E-2</v>
      </c>
      <c r="AB309" s="25">
        <f t="shared" si="94"/>
        <v>5.1153295633198023E-2</v>
      </c>
      <c r="AC309" s="24">
        <f t="shared" si="99"/>
        <v>0.20629626159467818</v>
      </c>
      <c r="AD309" s="24">
        <f>((E309*O309)+L309)/R309</f>
        <v>0.20665931435812002</v>
      </c>
      <c r="AE309" s="24">
        <f t="shared" si="105"/>
        <v>880.72</v>
      </c>
      <c r="AF309" s="24">
        <f t="shared" si="101"/>
        <v>0.20629626159467818</v>
      </c>
      <c r="AG309" s="25">
        <f t="shared" si="102"/>
        <v>0.20665931435812002</v>
      </c>
      <c r="AH309" s="25">
        <f t="shared" si="103"/>
        <v>0.10323881419310976</v>
      </c>
    </row>
    <row r="310" spans="1:34" s="23" customFormat="1" ht="12.75">
      <c r="A310" s="23">
        <v>2000</v>
      </c>
      <c r="B310" s="23" t="s">
        <v>68</v>
      </c>
      <c r="C310" s="23">
        <v>21.1</v>
      </c>
      <c r="D310" s="23" t="s">
        <v>7</v>
      </c>
      <c r="G310" s="24"/>
      <c r="J310" s="23">
        <v>53</v>
      </c>
      <c r="K310" s="23">
        <v>51.5</v>
      </c>
      <c r="O310" s="23">
        <v>3.4666666666666668</v>
      </c>
      <c r="R310" s="23">
        <v>2293.6999999999998</v>
      </c>
      <c r="W310" s="24">
        <f t="shared" si="96"/>
        <v>1.029126213592233</v>
      </c>
      <c r="X310" s="24"/>
      <c r="Y310" s="24"/>
    </row>
    <row r="311" spans="1:34" s="23" customFormat="1" ht="12.75">
      <c r="A311" s="23">
        <v>2000</v>
      </c>
      <c r="B311" s="23" t="s">
        <v>68</v>
      </c>
      <c r="C311" s="23">
        <v>23.1</v>
      </c>
      <c r="D311" s="23" t="s">
        <v>7</v>
      </c>
      <c r="G311" s="24"/>
      <c r="J311" s="23">
        <v>51</v>
      </c>
      <c r="K311" s="23">
        <v>108</v>
      </c>
      <c r="O311" s="23">
        <v>4.76</v>
      </c>
      <c r="R311" s="23">
        <v>2462.9</v>
      </c>
      <c r="W311" s="24">
        <f t="shared" si="96"/>
        <v>0.47222222222222221</v>
      </c>
      <c r="X311" s="24"/>
      <c r="Y311" s="24"/>
    </row>
    <row r="312" spans="1:34" s="23" customFormat="1" ht="12.75">
      <c r="A312" s="23">
        <v>2000</v>
      </c>
      <c r="B312" s="23" t="s">
        <v>68</v>
      </c>
      <c r="C312" s="23">
        <v>25.1</v>
      </c>
      <c r="D312" s="23" t="s">
        <v>7</v>
      </c>
      <c r="G312" s="24"/>
      <c r="J312" s="23">
        <v>61</v>
      </c>
      <c r="K312" s="23">
        <v>49</v>
      </c>
      <c r="O312" s="23">
        <v>3.15</v>
      </c>
      <c r="R312" s="23">
        <v>2240.8000000000002</v>
      </c>
      <c r="W312" s="24">
        <f t="shared" si="96"/>
        <v>1.2448979591836735</v>
      </c>
      <c r="X312" s="24"/>
      <c r="Y312" s="24"/>
    </row>
    <row r="313" spans="1:34" s="23" customFormat="1" ht="12.75">
      <c r="A313" s="23">
        <v>2000</v>
      </c>
      <c r="B313" s="23" t="s">
        <v>68</v>
      </c>
      <c r="C313" s="23">
        <v>27.1</v>
      </c>
      <c r="D313" s="23" t="s">
        <v>7</v>
      </c>
      <c r="G313" s="24"/>
      <c r="J313" s="23">
        <v>109</v>
      </c>
      <c r="K313" s="23">
        <v>39</v>
      </c>
      <c r="O313" s="23">
        <v>3.44</v>
      </c>
      <c r="R313" s="23">
        <v>1895.5</v>
      </c>
      <c r="W313" s="24">
        <f t="shared" si="96"/>
        <v>2.7948717948717947</v>
      </c>
      <c r="X313" s="24"/>
      <c r="Y313" s="24"/>
    </row>
    <row r="314" spans="1:34" s="23" customFormat="1" ht="12.75">
      <c r="A314" s="23">
        <v>2000</v>
      </c>
      <c r="B314" s="23" t="s">
        <v>68</v>
      </c>
      <c r="C314" s="23">
        <v>29.1</v>
      </c>
      <c r="D314" s="23" t="s">
        <v>7</v>
      </c>
      <c r="G314" s="24"/>
      <c r="J314" s="23">
        <v>73</v>
      </c>
      <c r="K314" s="23">
        <v>45</v>
      </c>
      <c r="O314" s="23">
        <v>3.04</v>
      </c>
      <c r="R314" s="23">
        <v>1527.2</v>
      </c>
      <c r="W314" s="24">
        <f t="shared" si="96"/>
        <v>1.6222222222222222</v>
      </c>
      <c r="X314" s="24"/>
      <c r="Y314" s="24"/>
    </row>
    <row r="315" spans="1:34" s="26" customFormat="1" ht="12.75">
      <c r="A315" s="26">
        <v>2000</v>
      </c>
      <c r="B315" s="26" t="s">
        <v>68</v>
      </c>
      <c r="C315" s="26">
        <v>2.1</v>
      </c>
      <c r="D315" s="26" t="s">
        <v>8</v>
      </c>
      <c r="E315" s="26">
        <v>156</v>
      </c>
      <c r="F315" s="26">
        <v>88</v>
      </c>
      <c r="G315" s="27">
        <f t="shared" ref="G315:G324" si="106">(F315/E315)*100</f>
        <v>56.410256410256409</v>
      </c>
      <c r="I315" s="26">
        <v>35</v>
      </c>
      <c r="J315" s="26">
        <v>48</v>
      </c>
      <c r="K315" s="26">
        <v>34</v>
      </c>
      <c r="O315" s="26">
        <v>3</v>
      </c>
      <c r="P315" s="26">
        <v>468</v>
      </c>
      <c r="Q315" s="26">
        <v>3535</v>
      </c>
      <c r="R315" s="26">
        <v>1580.9</v>
      </c>
      <c r="U315" s="26">
        <v>8.9556818181818194</v>
      </c>
      <c r="V315" s="26">
        <v>788.1</v>
      </c>
      <c r="W315" s="27">
        <f t="shared" ref="W315:W329" si="107">J315/K315</f>
        <v>1.411764705882353</v>
      </c>
      <c r="X315" s="27">
        <f t="shared" ref="X315:X324" si="108">Q315/R315</f>
        <v>2.2360680624960465</v>
      </c>
      <c r="Y315" s="27">
        <f t="shared" si="104"/>
        <v>4.4571428571428573</v>
      </c>
      <c r="Z315" s="27">
        <f t="shared" ref="Z315:Z324" si="109">E315/K315</f>
        <v>4.5882352941176467</v>
      </c>
      <c r="AA315" s="28">
        <f t="shared" si="93"/>
        <v>4.4130127298444129E-2</v>
      </c>
      <c r="AB315" s="28">
        <f t="shared" si="94"/>
        <v>9.867796824593586E-2</v>
      </c>
      <c r="AC315" s="27">
        <f t="shared" ref="AC315:AC324" si="110">((E315*O315)+L315)/Q315</f>
        <v>0.13239038189533239</v>
      </c>
      <c r="AD315" s="27">
        <f t="shared" ref="AD315:AD324" si="111">((E315*O315)+L315)/R315</f>
        <v>0.29603390473780755</v>
      </c>
      <c r="AE315" s="27">
        <f t="shared" ref="AE315:AE324" si="112">((E315-F315)*O315)+L315+V315</f>
        <v>992.1</v>
      </c>
      <c r="AF315" s="27">
        <f t="shared" ref="AF315:AF324" si="113">AE315/Q315</f>
        <v>0.28065063649222066</v>
      </c>
      <c r="AG315" s="28">
        <f t="shared" ref="AG315:AG324" si="114">AE315/R315</f>
        <v>0.62755392497944207</v>
      </c>
      <c r="AH315" s="28">
        <f t="shared" ref="AH315:AH324" si="115">AE315/(Q315+R315)</f>
        <v>0.19392482261185717</v>
      </c>
    </row>
    <row r="316" spans="1:34" s="26" customFormat="1" ht="12.75">
      <c r="A316" s="26">
        <v>2000</v>
      </c>
      <c r="B316" s="26" t="s">
        <v>68</v>
      </c>
      <c r="C316" s="26">
        <v>4.0999999999999996</v>
      </c>
      <c r="D316" s="26" t="s">
        <v>8</v>
      </c>
      <c r="E316" s="26">
        <v>49</v>
      </c>
      <c r="F316" s="26">
        <v>0</v>
      </c>
      <c r="G316" s="27">
        <f t="shared" si="106"/>
        <v>0</v>
      </c>
      <c r="I316" s="26">
        <v>45</v>
      </c>
      <c r="J316" s="26">
        <v>56</v>
      </c>
      <c r="K316" s="26">
        <v>30</v>
      </c>
      <c r="O316" s="26">
        <v>2.4</v>
      </c>
      <c r="P316" s="26">
        <v>117.6</v>
      </c>
      <c r="Q316" s="26">
        <v>2209</v>
      </c>
      <c r="R316" s="26">
        <v>2493.1999999999998</v>
      </c>
      <c r="V316" s="26">
        <v>0</v>
      </c>
      <c r="W316" s="27">
        <f t="shared" si="107"/>
        <v>1.8666666666666667</v>
      </c>
      <c r="X316" s="27">
        <f t="shared" si="108"/>
        <v>0.88600994705599234</v>
      </c>
      <c r="Y316" s="27">
        <f t="shared" si="104"/>
        <v>1.0888888888888888</v>
      </c>
      <c r="Z316" s="27">
        <f t="shared" si="109"/>
        <v>1.6333333333333333</v>
      </c>
      <c r="AA316" s="28">
        <f t="shared" si="93"/>
        <v>2.2181982797645994E-2</v>
      </c>
      <c r="AB316" s="28">
        <f t="shared" si="94"/>
        <v>1.9653457404139259E-2</v>
      </c>
      <c r="AC316" s="27">
        <f t="shared" si="110"/>
        <v>5.323675871435038E-2</v>
      </c>
      <c r="AD316" s="27">
        <f t="shared" si="111"/>
        <v>4.7168297769934225E-2</v>
      </c>
      <c r="AE316" s="27">
        <f t="shared" si="112"/>
        <v>117.6</v>
      </c>
      <c r="AF316" s="27">
        <f t="shared" si="113"/>
        <v>5.323675871435038E-2</v>
      </c>
      <c r="AG316" s="28">
        <f t="shared" si="114"/>
        <v>4.7168297769934225E-2</v>
      </c>
      <c r="AH316" s="28">
        <f t="shared" si="115"/>
        <v>2.5009569988516014E-2</v>
      </c>
    </row>
    <row r="317" spans="1:34" s="26" customFormat="1" ht="12.75">
      <c r="A317" s="26">
        <v>2000</v>
      </c>
      <c r="B317" s="26" t="s">
        <v>68</v>
      </c>
      <c r="C317" s="26">
        <v>6.1</v>
      </c>
      <c r="D317" s="26" t="s">
        <v>8</v>
      </c>
      <c r="E317" s="26">
        <v>399</v>
      </c>
      <c r="F317" s="26">
        <v>7</v>
      </c>
      <c r="G317" s="27">
        <f t="shared" si="106"/>
        <v>1.7543859649122806</v>
      </c>
      <c r="I317" s="26">
        <v>87</v>
      </c>
      <c r="J317" s="26">
        <v>104</v>
      </c>
      <c r="K317" s="26">
        <v>38</v>
      </c>
      <c r="O317" s="26">
        <v>1.9</v>
      </c>
      <c r="P317" s="26">
        <v>758.1</v>
      </c>
      <c r="Q317" s="26">
        <v>3899</v>
      </c>
      <c r="R317" s="26">
        <v>1188.0999999999999</v>
      </c>
      <c r="U317" s="26">
        <v>4.5857142857142854</v>
      </c>
      <c r="V317" s="26">
        <v>32.1</v>
      </c>
      <c r="W317" s="27">
        <f t="shared" si="107"/>
        <v>2.736842105263158</v>
      </c>
      <c r="X317" s="27">
        <f t="shared" si="108"/>
        <v>3.2817102937463178</v>
      </c>
      <c r="Y317" s="27">
        <f t="shared" si="104"/>
        <v>4.5862068965517242</v>
      </c>
      <c r="Z317" s="27">
        <f t="shared" si="109"/>
        <v>10.5</v>
      </c>
      <c r="AA317" s="28">
        <f t="shared" si="93"/>
        <v>0.10233393177737882</v>
      </c>
      <c r="AB317" s="28">
        <f t="shared" si="94"/>
        <v>0.3358303173133575</v>
      </c>
      <c r="AC317" s="27">
        <f t="shared" si="110"/>
        <v>0.19443447037701972</v>
      </c>
      <c r="AD317" s="27">
        <f t="shared" si="111"/>
        <v>0.63807760289537918</v>
      </c>
      <c r="AE317" s="27">
        <f t="shared" si="112"/>
        <v>776.9</v>
      </c>
      <c r="AF317" s="27">
        <f t="shared" si="113"/>
        <v>0.19925621954347267</v>
      </c>
      <c r="AG317" s="28">
        <f t="shared" si="114"/>
        <v>0.6539011867687905</v>
      </c>
      <c r="AH317" s="28">
        <f t="shared" si="115"/>
        <v>0.1527196241473531</v>
      </c>
    </row>
    <row r="318" spans="1:34" s="26" customFormat="1" ht="12.75">
      <c r="A318" s="26">
        <v>2000</v>
      </c>
      <c r="B318" s="26" t="s">
        <v>68</v>
      </c>
      <c r="C318" s="26">
        <v>8.1</v>
      </c>
      <c r="D318" s="26" t="s">
        <v>8</v>
      </c>
      <c r="E318" s="26">
        <v>164</v>
      </c>
      <c r="F318" s="26">
        <v>83</v>
      </c>
      <c r="G318" s="27">
        <f t="shared" si="106"/>
        <v>50.609756097560975</v>
      </c>
      <c r="I318" s="26">
        <v>38</v>
      </c>
      <c r="J318" s="26">
        <v>21</v>
      </c>
      <c r="K318" s="26">
        <v>60</v>
      </c>
      <c r="O318" s="26">
        <v>2.56</v>
      </c>
      <c r="P318" s="26">
        <v>419.84</v>
      </c>
      <c r="Q318" s="26">
        <v>1124.9000000000001</v>
      </c>
      <c r="R318" s="26">
        <v>3511.7</v>
      </c>
      <c r="U318" s="26">
        <v>7.273493975903615</v>
      </c>
      <c r="V318" s="26">
        <v>603.70000000000005</v>
      </c>
      <c r="W318" s="27">
        <f t="shared" si="107"/>
        <v>0.35</v>
      </c>
      <c r="X318" s="27">
        <f t="shared" si="108"/>
        <v>0.32032918529487148</v>
      </c>
      <c r="Y318" s="27">
        <f t="shared" si="104"/>
        <v>4.3157894736842106</v>
      </c>
      <c r="Z318" s="27">
        <f t="shared" si="109"/>
        <v>2.7333333333333334</v>
      </c>
      <c r="AA318" s="28">
        <f t="shared" si="93"/>
        <v>0.14579073695439593</v>
      </c>
      <c r="AB318" s="28">
        <f t="shared" si="94"/>
        <v>4.6701027992140563E-2</v>
      </c>
      <c r="AC318" s="27">
        <f t="shared" si="110"/>
        <v>0.37322428660325363</v>
      </c>
      <c r="AD318" s="27">
        <f t="shared" si="111"/>
        <v>0.11955463165987984</v>
      </c>
      <c r="AE318" s="27">
        <f t="shared" si="112"/>
        <v>811.06000000000006</v>
      </c>
      <c r="AF318" s="27">
        <f t="shared" si="113"/>
        <v>0.72100631167214868</v>
      </c>
      <c r="AG318" s="28">
        <f t="shared" si="114"/>
        <v>0.23095936441039955</v>
      </c>
      <c r="AH318" s="28">
        <f t="shared" si="115"/>
        <v>0.17492559202864166</v>
      </c>
    </row>
    <row r="319" spans="1:34" s="26" customFormat="1" ht="12.75">
      <c r="A319" s="26">
        <v>2000</v>
      </c>
      <c r="B319" s="26" t="s">
        <v>68</v>
      </c>
      <c r="C319" s="26">
        <v>10.1</v>
      </c>
      <c r="D319" s="26" t="s">
        <v>8</v>
      </c>
      <c r="E319" s="26">
        <v>63</v>
      </c>
      <c r="F319" s="26">
        <v>0</v>
      </c>
      <c r="G319" s="27">
        <f t="shared" si="106"/>
        <v>0</v>
      </c>
      <c r="I319" s="26">
        <v>45</v>
      </c>
      <c r="J319" s="26">
        <v>34</v>
      </c>
      <c r="K319" s="26">
        <v>35.5</v>
      </c>
      <c r="O319" s="26">
        <v>1.7</v>
      </c>
      <c r="P319" s="26">
        <v>107.1</v>
      </c>
      <c r="Q319" s="26">
        <v>1552.1</v>
      </c>
      <c r="R319" s="26">
        <v>3977.6</v>
      </c>
      <c r="V319" s="26">
        <v>0</v>
      </c>
      <c r="W319" s="27">
        <f t="shared" si="107"/>
        <v>0.95774647887323938</v>
      </c>
      <c r="X319" s="27">
        <f t="shared" si="108"/>
        <v>0.3902101769911504</v>
      </c>
      <c r="Y319" s="27">
        <f t="shared" si="104"/>
        <v>1.4</v>
      </c>
      <c r="Z319" s="27">
        <f t="shared" si="109"/>
        <v>1.7746478873239437</v>
      </c>
      <c r="AA319" s="28">
        <f t="shared" si="93"/>
        <v>4.0590168159268088E-2</v>
      </c>
      <c r="AB319" s="28">
        <f t="shared" si="94"/>
        <v>1.583869670152856E-2</v>
      </c>
      <c r="AC319" s="27">
        <f t="shared" si="110"/>
        <v>6.9003285870755757E-2</v>
      </c>
      <c r="AD319" s="27">
        <f t="shared" si="111"/>
        <v>2.6925784392598552E-2</v>
      </c>
      <c r="AE319" s="27">
        <f t="shared" si="112"/>
        <v>107.1</v>
      </c>
      <c r="AF319" s="27">
        <f t="shared" si="113"/>
        <v>6.9003285870755757E-2</v>
      </c>
      <c r="AG319" s="28">
        <f t="shared" si="114"/>
        <v>2.6925784392598552E-2</v>
      </c>
      <c r="AH319" s="28">
        <f t="shared" si="115"/>
        <v>1.9368139320397128E-2</v>
      </c>
    </row>
    <row r="320" spans="1:34" s="26" customFormat="1" ht="12.75">
      <c r="A320" s="26">
        <v>2000</v>
      </c>
      <c r="B320" s="26" t="s">
        <v>68</v>
      </c>
      <c r="C320" s="26">
        <v>12.1</v>
      </c>
      <c r="D320" s="26" t="s">
        <v>8</v>
      </c>
      <c r="E320" s="26">
        <v>176</v>
      </c>
      <c r="F320" s="26">
        <v>45</v>
      </c>
      <c r="G320" s="27">
        <f t="shared" si="106"/>
        <v>25.568181818181817</v>
      </c>
      <c r="I320" s="26">
        <v>82</v>
      </c>
      <c r="J320" s="26">
        <v>79</v>
      </c>
      <c r="K320" s="26">
        <v>48</v>
      </c>
      <c r="O320" s="26">
        <v>2.6</v>
      </c>
      <c r="P320" s="26">
        <v>457.6</v>
      </c>
      <c r="Q320" s="26">
        <v>5249.5</v>
      </c>
      <c r="R320" s="26">
        <v>1839.4</v>
      </c>
      <c r="U320" s="26">
        <v>7.64</v>
      </c>
      <c r="V320" s="26">
        <v>343.8</v>
      </c>
      <c r="W320" s="27">
        <f t="shared" si="107"/>
        <v>1.6458333333333333</v>
      </c>
      <c r="X320" s="27">
        <f t="shared" si="108"/>
        <v>2.853919756442318</v>
      </c>
      <c r="Y320" s="27">
        <f t="shared" si="104"/>
        <v>2.1463414634146343</v>
      </c>
      <c r="Z320" s="27">
        <f t="shared" si="109"/>
        <v>3.6666666666666665</v>
      </c>
      <c r="AA320" s="28">
        <f t="shared" si="93"/>
        <v>3.3527002571673493E-2</v>
      </c>
      <c r="AB320" s="28">
        <f t="shared" si="94"/>
        <v>9.5683375013591379E-2</v>
      </c>
      <c r="AC320" s="27">
        <f t="shared" si="110"/>
        <v>8.7170206686351087E-2</v>
      </c>
      <c r="AD320" s="27">
        <f t="shared" si="111"/>
        <v>0.2487767750353376</v>
      </c>
      <c r="AE320" s="27">
        <f t="shared" si="112"/>
        <v>684.40000000000009</v>
      </c>
      <c r="AF320" s="27">
        <f t="shared" si="113"/>
        <v>0.13037432136393945</v>
      </c>
      <c r="AG320" s="28">
        <f t="shared" si="114"/>
        <v>0.37207785147330652</v>
      </c>
      <c r="AH320" s="28">
        <f t="shared" si="115"/>
        <v>9.6545303220527887E-2</v>
      </c>
    </row>
    <row r="321" spans="1:34" s="26" customFormat="1" ht="12.75">
      <c r="A321" s="26">
        <v>2000</v>
      </c>
      <c r="B321" s="26" t="s">
        <v>68</v>
      </c>
      <c r="C321" s="26">
        <v>14.1</v>
      </c>
      <c r="D321" s="26" t="s">
        <v>8</v>
      </c>
      <c r="E321" s="26">
        <v>106</v>
      </c>
      <c r="F321" s="26">
        <v>2</v>
      </c>
      <c r="G321" s="27">
        <f t="shared" si="106"/>
        <v>1.8867924528301887</v>
      </c>
      <c r="I321" s="26">
        <v>24</v>
      </c>
      <c r="J321" s="26">
        <v>30</v>
      </c>
      <c r="K321" s="26">
        <v>108</v>
      </c>
      <c r="O321" s="26">
        <v>1.84</v>
      </c>
      <c r="P321" s="26">
        <v>195.04</v>
      </c>
      <c r="Q321" s="26">
        <v>2440.5</v>
      </c>
      <c r="R321" s="26">
        <v>7177.2</v>
      </c>
      <c r="U321" s="26">
        <v>5.0999999999999996</v>
      </c>
      <c r="V321" s="26">
        <v>10.199999999999999</v>
      </c>
      <c r="W321" s="27">
        <f t="shared" si="107"/>
        <v>0.27777777777777779</v>
      </c>
      <c r="X321" s="27">
        <f t="shared" si="108"/>
        <v>0.34003511118542051</v>
      </c>
      <c r="Y321" s="27">
        <f t="shared" si="104"/>
        <v>4.416666666666667</v>
      </c>
      <c r="Z321" s="27">
        <f t="shared" si="109"/>
        <v>0.98148148148148151</v>
      </c>
      <c r="AA321" s="28">
        <f t="shared" si="93"/>
        <v>4.3433722597828316E-2</v>
      </c>
      <c r="AB321" s="28">
        <f t="shared" si="94"/>
        <v>1.4768990692749262E-2</v>
      </c>
      <c r="AC321" s="27">
        <f t="shared" si="110"/>
        <v>7.9918049580004105E-2</v>
      </c>
      <c r="AD321" s="27">
        <f t="shared" si="111"/>
        <v>2.7174942874658645E-2</v>
      </c>
      <c r="AE321" s="27">
        <f t="shared" si="112"/>
        <v>201.56</v>
      </c>
      <c r="AF321" s="27">
        <f t="shared" si="113"/>
        <v>8.2589633271870522E-2</v>
      </c>
      <c r="AG321" s="28">
        <f t="shared" si="114"/>
        <v>2.8083375132363596E-2</v>
      </c>
      <c r="AH321" s="28">
        <f t="shared" si="115"/>
        <v>2.0957193507803319E-2</v>
      </c>
    </row>
    <row r="322" spans="1:34" s="26" customFormat="1" ht="12.75">
      <c r="A322" s="26">
        <v>2000</v>
      </c>
      <c r="B322" s="26" t="s">
        <v>68</v>
      </c>
      <c r="C322" s="26">
        <v>16.100000000000001</v>
      </c>
      <c r="D322" s="26" t="s">
        <v>8</v>
      </c>
      <c r="E322" s="26">
        <v>89</v>
      </c>
      <c r="F322" s="26">
        <v>24</v>
      </c>
      <c r="G322" s="27">
        <f t="shared" si="106"/>
        <v>26.966292134831459</v>
      </c>
      <c r="I322" s="26">
        <v>73</v>
      </c>
      <c r="J322" s="26">
        <v>106</v>
      </c>
      <c r="K322" s="26">
        <v>48</v>
      </c>
      <c r="O322" s="26">
        <v>1.62</v>
      </c>
      <c r="P322" s="26">
        <v>144.18</v>
      </c>
      <c r="Q322" s="26">
        <v>7482.8</v>
      </c>
      <c r="R322" s="26">
        <v>3016.6</v>
      </c>
      <c r="U322" s="26">
        <v>7.2666666666666666</v>
      </c>
      <c r="V322" s="26">
        <v>174.4</v>
      </c>
      <c r="W322" s="27">
        <f t="shared" si="107"/>
        <v>2.2083333333333335</v>
      </c>
      <c r="X322" s="27">
        <f t="shared" si="108"/>
        <v>2.4805410064310816</v>
      </c>
      <c r="Y322" s="27">
        <f t="shared" si="104"/>
        <v>1.2191780821917808</v>
      </c>
      <c r="Z322" s="27">
        <f t="shared" si="109"/>
        <v>1.8541666666666667</v>
      </c>
      <c r="AA322" s="28">
        <f t="shared" si="93"/>
        <v>1.1893943443630726E-2</v>
      </c>
      <c r="AB322" s="28">
        <f t="shared" si="94"/>
        <v>2.9503414440098123E-2</v>
      </c>
      <c r="AC322" s="27">
        <f t="shared" si="110"/>
        <v>1.9268188378681779E-2</v>
      </c>
      <c r="AD322" s="27">
        <f t="shared" si="111"/>
        <v>4.7795531392958966E-2</v>
      </c>
      <c r="AE322" s="27">
        <f t="shared" si="112"/>
        <v>279.70000000000005</v>
      </c>
      <c r="AF322" s="27">
        <f t="shared" si="113"/>
        <v>3.73790559683541E-2</v>
      </c>
      <c r="AG322" s="28">
        <f t="shared" si="114"/>
        <v>9.2720281111184799E-2</v>
      </c>
      <c r="AH322" s="28">
        <f t="shared" si="115"/>
        <v>2.6639617501952498E-2</v>
      </c>
    </row>
    <row r="323" spans="1:34" s="26" customFormat="1" ht="12.75">
      <c r="A323" s="26">
        <v>2000</v>
      </c>
      <c r="B323" s="26" t="s">
        <v>68</v>
      </c>
      <c r="C323" s="26">
        <v>18.100000000000001</v>
      </c>
      <c r="D323" s="26" t="s">
        <v>8</v>
      </c>
      <c r="E323" s="26">
        <v>88</v>
      </c>
      <c r="F323" s="26">
        <v>34</v>
      </c>
      <c r="G323" s="27">
        <f t="shared" si="106"/>
        <v>38.636363636363633</v>
      </c>
      <c r="I323" s="26">
        <v>45</v>
      </c>
      <c r="J323" s="26">
        <v>70</v>
      </c>
      <c r="K323" s="26">
        <v>27</v>
      </c>
      <c r="O323" s="26">
        <v>2.6</v>
      </c>
      <c r="P323" s="26">
        <v>228.8</v>
      </c>
      <c r="Q323" s="26">
        <v>5002.1000000000004</v>
      </c>
      <c r="R323" s="26">
        <v>1265</v>
      </c>
      <c r="U323" s="26">
        <v>6.3882352941176466</v>
      </c>
      <c r="V323" s="26">
        <v>217.2</v>
      </c>
      <c r="W323" s="27">
        <f t="shared" si="107"/>
        <v>2.5925925925925926</v>
      </c>
      <c r="X323" s="27">
        <f t="shared" si="108"/>
        <v>3.954229249011858</v>
      </c>
      <c r="Y323" s="27">
        <f t="shared" si="104"/>
        <v>1.9555555555555555</v>
      </c>
      <c r="Z323" s="27">
        <f t="shared" si="109"/>
        <v>3.2592592592592591</v>
      </c>
      <c r="AA323" s="28">
        <f>E323/Q323</f>
        <v>1.7592611103336597E-2</v>
      </c>
      <c r="AB323" s="28">
        <f>E323/R323</f>
        <v>6.9565217391304349E-2</v>
      </c>
      <c r="AC323" s="27">
        <f t="shared" si="110"/>
        <v>4.5740788868675157E-2</v>
      </c>
      <c r="AD323" s="27">
        <f t="shared" si="111"/>
        <v>0.18086956521739131</v>
      </c>
      <c r="AE323" s="27">
        <f t="shared" si="112"/>
        <v>357.6</v>
      </c>
      <c r="AF323" s="27">
        <f t="shared" si="113"/>
        <v>7.1489974210831447E-2</v>
      </c>
      <c r="AG323" s="28">
        <f t="shared" si="114"/>
        <v>0.28268774703557314</v>
      </c>
      <c r="AH323" s="28">
        <f t="shared" si="115"/>
        <v>5.7059884156946593E-2</v>
      </c>
    </row>
    <row r="324" spans="1:34" s="26" customFormat="1" ht="12.75">
      <c r="A324" s="26">
        <v>2000</v>
      </c>
      <c r="B324" s="26" t="s">
        <v>68</v>
      </c>
      <c r="C324" s="26">
        <v>20.100000000000001</v>
      </c>
      <c r="D324" s="26" t="s">
        <v>8</v>
      </c>
      <c r="E324" s="26">
        <v>239</v>
      </c>
      <c r="F324" s="26">
        <v>114</v>
      </c>
      <c r="G324" s="27">
        <f t="shared" si="106"/>
        <v>47.69874476987448</v>
      </c>
      <c r="I324" s="26">
        <v>118</v>
      </c>
      <c r="J324" s="26">
        <v>186</v>
      </c>
      <c r="K324" s="26">
        <v>37.5</v>
      </c>
      <c r="O324" s="26">
        <v>2.16</v>
      </c>
      <c r="P324" s="26">
        <v>516.24</v>
      </c>
      <c r="Q324" s="26">
        <v>11748.8</v>
      </c>
      <c r="R324" s="26">
        <v>1877.4</v>
      </c>
      <c r="U324" s="26">
        <v>10.787719298245614</v>
      </c>
      <c r="V324" s="26">
        <v>1229.8</v>
      </c>
      <c r="W324" s="27">
        <f t="shared" si="107"/>
        <v>4.96</v>
      </c>
      <c r="X324" s="27">
        <f t="shared" si="108"/>
        <v>6.2580164056674121</v>
      </c>
      <c r="Y324" s="27">
        <f t="shared" si="104"/>
        <v>2.0254237288135593</v>
      </c>
      <c r="Z324" s="27">
        <f t="shared" si="109"/>
        <v>6.3733333333333331</v>
      </c>
      <c r="AA324" s="28">
        <f>E324/Q324</f>
        <v>2.0342503064142724E-2</v>
      </c>
      <c r="AB324" s="28">
        <f>E324/R324</f>
        <v>0.12730371790774475</v>
      </c>
      <c r="AC324" s="27">
        <f t="shared" si="110"/>
        <v>4.393980661854828E-2</v>
      </c>
      <c r="AD324" s="27">
        <f t="shared" si="111"/>
        <v>0.27497603068072868</v>
      </c>
      <c r="AE324" s="27">
        <f t="shared" si="112"/>
        <v>1499.8</v>
      </c>
      <c r="AF324" s="27">
        <f t="shared" si="113"/>
        <v>0.12765559035816423</v>
      </c>
      <c r="AG324" s="28">
        <f t="shared" si="114"/>
        <v>0.79887077873655044</v>
      </c>
      <c r="AH324" s="28">
        <f t="shared" si="115"/>
        <v>0.11006737021326563</v>
      </c>
    </row>
    <row r="325" spans="1:34" s="26" customFormat="1" ht="12.75">
      <c r="A325" s="26">
        <v>2000</v>
      </c>
      <c r="B325" s="26" t="s">
        <v>68</v>
      </c>
      <c r="C325" s="26">
        <v>22.1</v>
      </c>
      <c r="D325" s="26" t="s">
        <v>8</v>
      </c>
      <c r="F325" s="26">
        <v>9</v>
      </c>
      <c r="G325" s="27"/>
      <c r="J325" s="26">
        <v>77</v>
      </c>
      <c r="K325" s="26">
        <v>25</v>
      </c>
      <c r="O325" s="26">
        <v>1.3</v>
      </c>
      <c r="R325" s="26">
        <v>1112.8</v>
      </c>
      <c r="U325" s="26">
        <v>5.6</v>
      </c>
      <c r="V325" s="26">
        <v>50.4</v>
      </c>
      <c r="W325" s="27">
        <f t="shared" si="107"/>
        <v>3.08</v>
      </c>
      <c r="X325" s="27"/>
      <c r="Y325" s="27"/>
    </row>
    <row r="326" spans="1:34" s="26" customFormat="1" ht="12.75">
      <c r="A326" s="26">
        <v>2000</v>
      </c>
      <c r="B326" s="26" t="s">
        <v>68</v>
      </c>
      <c r="C326" s="26">
        <v>24.1</v>
      </c>
      <c r="D326" s="26" t="s">
        <v>8</v>
      </c>
      <c r="F326" s="26">
        <v>33</v>
      </c>
      <c r="G326" s="27"/>
      <c r="J326" s="26">
        <v>40</v>
      </c>
      <c r="K326" s="26">
        <v>35.5</v>
      </c>
      <c r="O326" s="26">
        <v>2.68</v>
      </c>
      <c r="R326" s="26">
        <v>1607.2</v>
      </c>
      <c r="U326" s="26">
        <v>11.26969696969697</v>
      </c>
      <c r="V326" s="26">
        <v>371.9</v>
      </c>
      <c r="W326" s="27">
        <f t="shared" si="107"/>
        <v>1.1267605633802817</v>
      </c>
      <c r="X326" s="27"/>
      <c r="Y326" s="27"/>
    </row>
    <row r="327" spans="1:34" s="26" customFormat="1" ht="12.75">
      <c r="A327" s="26">
        <v>2000</v>
      </c>
      <c r="B327" s="26" t="s">
        <v>68</v>
      </c>
      <c r="C327" s="26">
        <v>26.1</v>
      </c>
      <c r="D327" s="26" t="s">
        <v>8</v>
      </c>
      <c r="F327" s="26">
        <v>0</v>
      </c>
      <c r="G327" s="27"/>
      <c r="J327" s="26">
        <v>41</v>
      </c>
      <c r="K327" s="26">
        <v>77.5</v>
      </c>
      <c r="O327" s="26">
        <v>2.04</v>
      </c>
      <c r="R327" s="26">
        <v>2969.9</v>
      </c>
      <c r="V327" s="26">
        <v>0</v>
      </c>
      <c r="W327" s="27">
        <f t="shared" si="107"/>
        <v>0.52903225806451615</v>
      </c>
      <c r="X327" s="27"/>
      <c r="Y327" s="27"/>
    </row>
    <row r="328" spans="1:34" s="26" customFormat="1" ht="12.75">
      <c r="A328" s="26">
        <v>2000</v>
      </c>
      <c r="B328" s="26" t="s">
        <v>68</v>
      </c>
      <c r="C328" s="26">
        <v>28.1</v>
      </c>
      <c r="D328" s="26" t="s">
        <v>8</v>
      </c>
      <c r="F328" s="26">
        <v>0</v>
      </c>
      <c r="G328" s="27"/>
      <c r="J328" s="26">
        <v>43</v>
      </c>
      <c r="K328" s="26">
        <v>70</v>
      </c>
      <c r="O328" s="26">
        <v>2.08</v>
      </c>
      <c r="R328" s="26">
        <v>4065.5</v>
      </c>
      <c r="V328" s="26">
        <v>0</v>
      </c>
      <c r="W328" s="27">
        <f t="shared" si="107"/>
        <v>0.61428571428571432</v>
      </c>
      <c r="X328" s="27"/>
      <c r="Y328" s="27"/>
    </row>
    <row r="329" spans="1:34" s="26" customFormat="1" ht="12.75">
      <c r="A329" s="26">
        <v>2000</v>
      </c>
      <c r="B329" s="26" t="s">
        <v>68</v>
      </c>
      <c r="C329" s="26">
        <v>30.1</v>
      </c>
      <c r="D329" s="26" t="s">
        <v>8</v>
      </c>
      <c r="F329" s="26">
        <v>16</v>
      </c>
      <c r="G329" s="27"/>
      <c r="J329" s="26">
        <v>41</v>
      </c>
      <c r="K329" s="26">
        <v>33.5</v>
      </c>
      <c r="O329" s="26">
        <v>2.84</v>
      </c>
      <c r="R329" s="26">
        <v>1238.5</v>
      </c>
      <c r="U329" s="26">
        <v>7.1124999999999998</v>
      </c>
      <c r="V329" s="26">
        <v>113.8</v>
      </c>
      <c r="W329" s="27">
        <f t="shared" si="107"/>
        <v>1.2238805970149254</v>
      </c>
      <c r="X329" s="27"/>
      <c r="Y329" s="27"/>
    </row>
  </sheetData>
  <phoneticPr fontId="0" type="noConversion"/>
  <pageMargins left="0.75" right="0.75" top="1" bottom="1" header="0.5" footer="0.5"/>
  <pageSetup paperSize="9" orientation="portrait"/>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2"/>
  <sheetViews>
    <sheetView topLeftCell="Z31" workbookViewId="0">
      <selection activeCell="AD4" sqref="AD4:AG59"/>
    </sheetView>
  </sheetViews>
  <sheetFormatPr defaultColWidth="10.84375" defaultRowHeight="12.75"/>
  <cols>
    <col min="1" max="1" width="8.3828125" style="2" bestFit="1" customWidth="1"/>
    <col min="2" max="2" width="6.3046875" style="2" customWidth="1"/>
    <col min="3" max="3" width="7.69140625" style="2" bestFit="1" customWidth="1"/>
    <col min="4" max="6" width="7.69140625" style="2" customWidth="1"/>
    <col min="7" max="7" width="10.3828125" style="2" customWidth="1"/>
    <col min="8" max="8" width="10" style="2" customWidth="1"/>
    <col min="9" max="9" width="9.15234375" style="2" bestFit="1" customWidth="1"/>
    <col min="10" max="10" width="11" style="2" customWidth="1"/>
    <col min="11" max="11" width="12.3828125" style="2" customWidth="1"/>
    <col min="12" max="12" width="14.3046875" style="2" customWidth="1"/>
    <col min="13" max="13" width="12.3828125" style="2" bestFit="1" customWidth="1"/>
    <col min="14" max="14" width="11.3828125" style="2" bestFit="1" customWidth="1"/>
    <col min="15" max="15" width="10.15234375" style="2" bestFit="1" customWidth="1"/>
    <col min="16" max="16" width="12.15234375" style="2" bestFit="1" customWidth="1"/>
    <col min="17" max="17" width="12.69140625" style="2" customWidth="1"/>
    <col min="18" max="18" width="13.84375" style="2" customWidth="1"/>
    <col min="19" max="19" width="11.84375" style="2" bestFit="1" customWidth="1"/>
    <col min="20" max="20" width="10.84375" style="2" bestFit="1" customWidth="1"/>
    <col min="21" max="21" width="12.15234375" style="2" bestFit="1" customWidth="1"/>
    <col min="22" max="22" width="12.69140625" style="2" bestFit="1" customWidth="1"/>
    <col min="23" max="23" width="10.3828125" style="2" customWidth="1"/>
    <col min="24" max="24" width="13" style="2" bestFit="1" customWidth="1"/>
    <col min="25" max="25" width="12" style="2" bestFit="1" customWidth="1"/>
    <col min="26" max="26" width="14" style="2" bestFit="1" customWidth="1"/>
    <col min="27" max="27" width="12" style="2" bestFit="1" customWidth="1"/>
    <col min="28" max="28" width="10.84375" style="2" customWidth="1"/>
    <col min="29" max="29" width="8.69140625" style="2" customWidth="1"/>
    <col min="30" max="30" width="13.84375" style="2" customWidth="1"/>
    <col min="31" max="31" width="14" style="2" customWidth="1"/>
    <col min="32" max="32" width="11.84375" style="2" customWidth="1"/>
    <col min="33" max="33" width="13.3046875" style="2" customWidth="1"/>
    <col min="34" max="16384" width="10.84375" style="2"/>
  </cols>
  <sheetData>
    <row r="1" spans="1:34" ht="13.15">
      <c r="A1" s="3" t="s">
        <v>16</v>
      </c>
      <c r="B1" s="1"/>
      <c r="C1" s="1"/>
      <c r="D1" s="1"/>
      <c r="E1" s="1"/>
    </row>
    <row r="2" spans="1:34" ht="13.15">
      <c r="A2" s="1" t="s">
        <v>33</v>
      </c>
      <c r="B2" s="1"/>
      <c r="C2" s="1"/>
      <c r="D2" s="1" t="s">
        <v>19</v>
      </c>
      <c r="E2" s="1"/>
    </row>
    <row r="3" spans="1:34" ht="13.15">
      <c r="A3" s="1" t="s">
        <v>15</v>
      </c>
      <c r="B3" s="1"/>
      <c r="C3" s="1"/>
      <c r="D3" s="1"/>
      <c r="E3" s="1"/>
      <c r="AD3"/>
      <c r="AE3"/>
      <c r="AF3"/>
    </row>
    <row r="4" spans="1:34" s="1" customFormat="1" ht="13.15">
      <c r="A4" s="1" t="s">
        <v>0</v>
      </c>
      <c r="B4" s="1" t="s">
        <v>1</v>
      </c>
      <c r="C4" s="1" t="s">
        <v>2</v>
      </c>
      <c r="D4" s="1" t="s">
        <v>26</v>
      </c>
      <c r="E4" s="1" t="s">
        <v>38</v>
      </c>
      <c r="F4" s="1" t="s">
        <v>28</v>
      </c>
      <c r="G4" s="1" t="s">
        <v>25</v>
      </c>
      <c r="H4" s="1" t="s">
        <v>23</v>
      </c>
      <c r="I4" s="1" t="s">
        <v>34</v>
      </c>
      <c r="J4" s="1" t="s">
        <v>35</v>
      </c>
      <c r="K4" s="1" t="s">
        <v>29</v>
      </c>
      <c r="L4" s="1" t="s">
        <v>32</v>
      </c>
      <c r="M4" s="1" t="s">
        <v>3</v>
      </c>
      <c r="N4" s="1" t="s">
        <v>4</v>
      </c>
      <c r="O4" s="1" t="s">
        <v>36</v>
      </c>
      <c r="P4" s="1" t="s">
        <v>37</v>
      </c>
      <c r="Q4" s="1" t="s">
        <v>30</v>
      </c>
      <c r="R4" s="1" t="s">
        <v>31</v>
      </c>
      <c r="S4" s="1" t="s">
        <v>5</v>
      </c>
      <c r="T4" s="1" t="s">
        <v>6</v>
      </c>
      <c r="U4" s="1" t="s">
        <v>11</v>
      </c>
      <c r="V4" s="1" t="s">
        <v>39</v>
      </c>
      <c r="W4" s="1" t="s">
        <v>9</v>
      </c>
      <c r="X4" s="1" t="s">
        <v>10</v>
      </c>
      <c r="Y4" s="1" t="s">
        <v>12</v>
      </c>
      <c r="Z4" s="1" t="s">
        <v>13</v>
      </c>
      <c r="AA4" s="1" t="s">
        <v>14</v>
      </c>
      <c r="AB4" s="1" t="s">
        <v>52</v>
      </c>
      <c r="AC4" s="1" t="s">
        <v>24</v>
      </c>
      <c r="AD4" s="1" t="s">
        <v>71</v>
      </c>
      <c r="AE4" t="s">
        <v>72</v>
      </c>
      <c r="AF4" t="s">
        <v>73</v>
      </c>
      <c r="AG4" t="s">
        <v>74</v>
      </c>
      <c r="AH4"/>
    </row>
    <row r="5" spans="1:34">
      <c r="A5" s="2">
        <v>1</v>
      </c>
      <c r="B5" s="2" t="s">
        <v>7</v>
      </c>
      <c r="C5" s="2">
        <v>93</v>
      </c>
      <c r="D5" s="2">
        <v>42</v>
      </c>
      <c r="F5" s="2">
        <v>1</v>
      </c>
      <c r="G5" s="2">
        <v>12</v>
      </c>
      <c r="H5" s="2">
        <v>15</v>
      </c>
      <c r="I5" s="2">
        <v>23.5</v>
      </c>
      <c r="J5" s="2">
        <v>27.9</v>
      </c>
      <c r="K5" s="2">
        <v>5</v>
      </c>
      <c r="L5" s="2">
        <v>15.6</v>
      </c>
      <c r="M5" s="2">
        <f>L5/K5</f>
        <v>3.12</v>
      </c>
      <c r="N5" s="2">
        <f t="shared" ref="N5:N36" si="0">(C5*M5)+J5</f>
        <v>318.06</v>
      </c>
      <c r="O5" s="2">
        <v>100.5</v>
      </c>
      <c r="P5" s="2">
        <v>346.2</v>
      </c>
      <c r="Q5" s="2">
        <v>5</v>
      </c>
      <c r="R5">
        <v>3.0700000000000002E-2</v>
      </c>
      <c r="S5" s="2">
        <f>R5/Q5</f>
        <v>6.1400000000000005E-3</v>
      </c>
      <c r="T5">
        <v>0.1983</v>
      </c>
      <c r="U5" s="2">
        <f>G5/I5</f>
        <v>0.51063829787234039</v>
      </c>
      <c r="V5" s="2">
        <f>O5/P5</f>
        <v>0.29029462738301559</v>
      </c>
      <c r="W5" s="2">
        <f t="shared" ref="W5:W36" si="1">C5/G5</f>
        <v>7.75</v>
      </c>
      <c r="X5" s="2">
        <f t="shared" ref="X5:X36" si="2">C5/I5</f>
        <v>3.9574468085106385</v>
      </c>
      <c r="Y5" s="2">
        <f t="shared" ref="Y5:Y36" si="3">((C5*M5)+J5)/O5</f>
        <v>3.1647761194029851</v>
      </c>
      <c r="Z5" s="2">
        <f t="shared" ref="Z5:Z36" si="4">((C5*M5)+J5)/P5</f>
        <v>0.91871750433275567</v>
      </c>
      <c r="AA5" s="2">
        <f>N5</f>
        <v>318.06</v>
      </c>
      <c r="AB5" s="2">
        <f>AA5/O5</f>
        <v>3.1647761194029851</v>
      </c>
      <c r="AC5" s="2">
        <v>7</v>
      </c>
      <c r="AD5" s="2">
        <v>24</v>
      </c>
      <c r="AE5">
        <v>0.31259999999999999</v>
      </c>
      <c r="AF5">
        <v>7.9399999999999998E-2</v>
      </c>
      <c r="AG5">
        <v>2.6499999999999999E-2</v>
      </c>
    </row>
    <row r="6" spans="1:34">
      <c r="A6" s="2">
        <v>3</v>
      </c>
      <c r="B6" s="2" t="s">
        <v>7</v>
      </c>
      <c r="C6" s="2">
        <v>103</v>
      </c>
      <c r="G6" s="2">
        <v>6</v>
      </c>
      <c r="I6" s="2">
        <v>26</v>
      </c>
      <c r="J6" s="2">
        <v>34.299999999999997</v>
      </c>
      <c r="K6" s="2">
        <v>5</v>
      </c>
      <c r="L6" s="2">
        <v>15.6</v>
      </c>
      <c r="M6" s="2">
        <f t="shared" ref="M6:M69" si="5">L6/K6</f>
        <v>3.12</v>
      </c>
      <c r="N6" s="2">
        <f t="shared" si="0"/>
        <v>355.66</v>
      </c>
      <c r="O6" s="2">
        <v>24.1</v>
      </c>
      <c r="P6" s="2">
        <v>421.2</v>
      </c>
      <c r="S6"/>
      <c r="U6" s="2">
        <f t="shared" ref="U6:U59" si="6">G6/I6</f>
        <v>0.23076923076923078</v>
      </c>
      <c r="V6" s="2">
        <f t="shared" ref="V6:V69" si="7">O6/P6</f>
        <v>5.7217473884140557E-2</v>
      </c>
      <c r="W6" s="2">
        <f t="shared" si="1"/>
        <v>17.166666666666668</v>
      </c>
      <c r="X6" s="2">
        <f t="shared" si="2"/>
        <v>3.9615384615384617</v>
      </c>
      <c r="Y6" s="2">
        <f t="shared" si="3"/>
        <v>14.757676348547719</v>
      </c>
      <c r="Z6" s="2">
        <f t="shared" si="4"/>
        <v>0.84439696106362783</v>
      </c>
      <c r="AA6" s="2">
        <f t="shared" ref="AA6:AA59" si="8">N6</f>
        <v>355.66</v>
      </c>
      <c r="AB6" s="2">
        <f t="shared" ref="AB6:AB69" si="9">AA6/O6</f>
        <v>14.757676348547719</v>
      </c>
      <c r="AC6" s="2">
        <v>11</v>
      </c>
      <c r="AE6"/>
      <c r="AF6"/>
      <c r="AG6"/>
    </row>
    <row r="7" spans="1:34">
      <c r="A7" s="2">
        <v>5</v>
      </c>
      <c r="B7" s="2" t="s">
        <v>7</v>
      </c>
      <c r="C7" s="2">
        <v>143</v>
      </c>
      <c r="D7" s="2">
        <v>24</v>
      </c>
      <c r="F7" s="2">
        <v>1</v>
      </c>
      <c r="G7" s="2">
        <v>16</v>
      </c>
      <c r="H7" s="2">
        <v>65</v>
      </c>
      <c r="I7" s="2">
        <v>21</v>
      </c>
      <c r="J7" s="2">
        <v>35.299999999999997</v>
      </c>
      <c r="K7" s="2">
        <v>5</v>
      </c>
      <c r="L7" s="2">
        <v>11.5</v>
      </c>
      <c r="M7" s="2">
        <f t="shared" si="5"/>
        <v>2.2999999999999998</v>
      </c>
      <c r="N7" s="2">
        <f t="shared" si="0"/>
        <v>364.2</v>
      </c>
      <c r="O7" s="2">
        <v>114</v>
      </c>
      <c r="P7" s="2">
        <v>263.3</v>
      </c>
      <c r="Q7" s="2">
        <v>5</v>
      </c>
      <c r="R7">
        <v>3.56E-2</v>
      </c>
      <c r="S7" s="2">
        <f t="shared" ref="S7:S69" si="10">R7/Q7</f>
        <v>7.1199999999999996E-3</v>
      </c>
      <c r="T7">
        <v>0.13500000000000001</v>
      </c>
      <c r="U7" s="2">
        <f t="shared" si="6"/>
        <v>0.76190476190476186</v>
      </c>
      <c r="V7" s="2">
        <f t="shared" si="7"/>
        <v>0.43296619825294341</v>
      </c>
      <c r="W7" s="2">
        <f t="shared" si="1"/>
        <v>8.9375</v>
      </c>
      <c r="X7" s="2">
        <f t="shared" si="2"/>
        <v>6.8095238095238093</v>
      </c>
      <c r="Y7" s="2">
        <f t="shared" si="3"/>
        <v>3.1947368421052631</v>
      </c>
      <c r="Z7" s="2">
        <f t="shared" si="4"/>
        <v>1.3832130649449297</v>
      </c>
      <c r="AA7" s="2">
        <f t="shared" si="8"/>
        <v>364.2</v>
      </c>
      <c r="AB7" s="2">
        <f t="shared" si="9"/>
        <v>3.1947368421052631</v>
      </c>
      <c r="AC7" s="2">
        <v>10.4</v>
      </c>
      <c r="AD7" s="2">
        <v>48.5</v>
      </c>
      <c r="AE7">
        <v>0.69379999999999997</v>
      </c>
      <c r="AF7">
        <v>0.31540000000000001</v>
      </c>
      <c r="AG7">
        <v>1.7000000000000001E-2</v>
      </c>
    </row>
    <row r="8" spans="1:34">
      <c r="A8" s="2">
        <v>7</v>
      </c>
      <c r="B8" s="2" t="s">
        <v>7</v>
      </c>
      <c r="C8" s="2">
        <v>177</v>
      </c>
      <c r="G8" s="2">
        <v>22</v>
      </c>
      <c r="I8" s="2">
        <v>25</v>
      </c>
      <c r="J8" s="2">
        <v>50.9</v>
      </c>
      <c r="K8" s="2">
        <v>5</v>
      </c>
      <c r="L8" s="2">
        <v>16.100000000000001</v>
      </c>
      <c r="M8" s="2">
        <f t="shared" si="5"/>
        <v>3.22</v>
      </c>
      <c r="N8" s="2">
        <f t="shared" si="0"/>
        <v>620.84</v>
      </c>
      <c r="O8" s="2">
        <v>264.7</v>
      </c>
      <c r="P8" s="2">
        <v>474.2</v>
      </c>
      <c r="S8"/>
      <c r="U8" s="2">
        <f t="shared" si="6"/>
        <v>0.88</v>
      </c>
      <c r="V8" s="2">
        <f t="shared" si="7"/>
        <v>0.55820328975115985</v>
      </c>
      <c r="W8" s="2">
        <f t="shared" si="1"/>
        <v>8.045454545454545</v>
      </c>
      <c r="X8" s="2">
        <f t="shared" si="2"/>
        <v>7.08</v>
      </c>
      <c r="Y8" s="2">
        <f t="shared" si="3"/>
        <v>2.3454476766150361</v>
      </c>
      <c r="Z8" s="2">
        <f t="shared" si="4"/>
        <v>1.3092366090257277</v>
      </c>
      <c r="AA8" s="2">
        <f t="shared" si="8"/>
        <v>620.84</v>
      </c>
      <c r="AB8" s="2">
        <f t="shared" si="9"/>
        <v>2.3454476766150361</v>
      </c>
      <c r="AC8" s="2">
        <v>10.3</v>
      </c>
      <c r="AE8"/>
      <c r="AF8"/>
      <c r="AG8"/>
    </row>
    <row r="9" spans="1:34">
      <c r="A9" s="2">
        <v>9</v>
      </c>
      <c r="B9" s="2" t="s">
        <v>7</v>
      </c>
      <c r="C9" s="2">
        <v>78</v>
      </c>
      <c r="G9" s="2">
        <v>26</v>
      </c>
      <c r="I9" s="2">
        <v>19.5</v>
      </c>
      <c r="J9" s="2">
        <v>17.3</v>
      </c>
      <c r="K9" s="2">
        <v>5</v>
      </c>
      <c r="L9" s="2">
        <v>13.7</v>
      </c>
      <c r="M9" s="2">
        <f t="shared" si="5"/>
        <v>2.7399999999999998</v>
      </c>
      <c r="N9" s="2">
        <f t="shared" si="0"/>
        <v>231.01999999999998</v>
      </c>
      <c r="O9" s="2">
        <v>130.80000000000001</v>
      </c>
      <c r="P9" s="2">
        <v>271.39999999999998</v>
      </c>
      <c r="S9"/>
      <c r="U9" s="2">
        <f t="shared" si="6"/>
        <v>1.3333333333333333</v>
      </c>
      <c r="V9" s="2">
        <f t="shared" si="7"/>
        <v>0.48194546794399418</v>
      </c>
      <c r="W9" s="2">
        <f t="shared" si="1"/>
        <v>3</v>
      </c>
      <c r="X9" s="2">
        <f t="shared" si="2"/>
        <v>4</v>
      </c>
      <c r="Y9" s="2">
        <f t="shared" si="3"/>
        <v>1.7662079510703361</v>
      </c>
      <c r="Z9" s="2">
        <f t="shared" si="4"/>
        <v>0.85121591746499636</v>
      </c>
      <c r="AA9" s="2">
        <f t="shared" si="8"/>
        <v>231.01999999999998</v>
      </c>
      <c r="AB9" s="2">
        <f t="shared" si="9"/>
        <v>1.7662079510703361</v>
      </c>
      <c r="AC9" s="2">
        <v>6.5</v>
      </c>
      <c r="AE9"/>
      <c r="AF9"/>
      <c r="AG9"/>
    </row>
    <row r="10" spans="1:34">
      <c r="A10" s="2">
        <v>11</v>
      </c>
      <c r="B10" s="2" t="s">
        <v>7</v>
      </c>
      <c r="C10" s="2">
        <v>134</v>
      </c>
      <c r="G10" s="2">
        <v>14</v>
      </c>
      <c r="I10" s="2">
        <v>17.5</v>
      </c>
      <c r="J10" s="2">
        <v>23.8</v>
      </c>
      <c r="K10" s="2">
        <v>5</v>
      </c>
      <c r="L10" s="2">
        <v>10.1</v>
      </c>
      <c r="M10" s="2">
        <f t="shared" si="5"/>
        <v>2.02</v>
      </c>
      <c r="N10" s="2">
        <f t="shared" si="0"/>
        <v>294.48</v>
      </c>
      <c r="O10" s="2">
        <v>146.30000000000001</v>
      </c>
      <c r="P10" s="2">
        <v>199.7</v>
      </c>
      <c r="S10"/>
      <c r="U10" s="2">
        <f t="shared" si="6"/>
        <v>0.8</v>
      </c>
      <c r="V10" s="2">
        <f t="shared" si="7"/>
        <v>0.73259889834752134</v>
      </c>
      <c r="W10" s="2">
        <f t="shared" si="1"/>
        <v>9.5714285714285712</v>
      </c>
      <c r="X10" s="2">
        <f t="shared" si="2"/>
        <v>7.6571428571428575</v>
      </c>
      <c r="Y10" s="2">
        <f t="shared" si="3"/>
        <v>2.0128503075871498</v>
      </c>
      <c r="Z10" s="2">
        <f t="shared" si="4"/>
        <v>1.4746119178768153</v>
      </c>
      <c r="AA10" s="2">
        <f t="shared" si="8"/>
        <v>294.48</v>
      </c>
      <c r="AB10" s="2">
        <f t="shared" si="9"/>
        <v>2.0128503075871498</v>
      </c>
      <c r="AC10" s="2">
        <v>3.4</v>
      </c>
      <c r="AE10"/>
      <c r="AF10"/>
      <c r="AG10"/>
    </row>
    <row r="11" spans="1:34">
      <c r="A11" s="2">
        <v>13</v>
      </c>
      <c r="B11" s="2" t="s">
        <v>7</v>
      </c>
      <c r="C11" s="2">
        <v>99</v>
      </c>
      <c r="G11" s="2">
        <v>23</v>
      </c>
      <c r="I11" s="2">
        <v>16.5</v>
      </c>
      <c r="J11" s="2">
        <v>10.5</v>
      </c>
      <c r="K11" s="2">
        <v>5</v>
      </c>
      <c r="L11" s="2">
        <v>11.8</v>
      </c>
      <c r="M11" s="2">
        <f t="shared" si="5"/>
        <v>2.3600000000000003</v>
      </c>
      <c r="N11" s="2">
        <f t="shared" si="0"/>
        <v>244.14000000000004</v>
      </c>
      <c r="O11" s="2">
        <v>103.4</v>
      </c>
      <c r="P11" s="2">
        <v>214.8</v>
      </c>
      <c r="S11"/>
      <c r="U11" s="2">
        <f t="shared" si="6"/>
        <v>1.393939393939394</v>
      </c>
      <c r="V11" s="2">
        <f t="shared" si="7"/>
        <v>0.48137802607076352</v>
      </c>
      <c r="W11" s="2">
        <f t="shared" si="1"/>
        <v>4.3043478260869561</v>
      </c>
      <c r="X11" s="2">
        <f t="shared" si="2"/>
        <v>6</v>
      </c>
      <c r="Y11" s="2">
        <f t="shared" si="3"/>
        <v>2.361121856866538</v>
      </c>
      <c r="Z11" s="2">
        <f t="shared" si="4"/>
        <v>1.1365921787709499</v>
      </c>
      <c r="AA11" s="2">
        <f t="shared" si="8"/>
        <v>244.14000000000004</v>
      </c>
      <c r="AB11" s="2">
        <f t="shared" si="9"/>
        <v>2.361121856866538</v>
      </c>
      <c r="AC11" s="2">
        <v>7</v>
      </c>
      <c r="AE11"/>
      <c r="AF11"/>
      <c r="AG11"/>
    </row>
    <row r="12" spans="1:34">
      <c r="A12" s="2">
        <v>15</v>
      </c>
      <c r="B12" s="2" t="s">
        <v>7</v>
      </c>
      <c r="C12" s="2">
        <v>53</v>
      </c>
      <c r="F12" s="2">
        <v>1</v>
      </c>
      <c r="G12" s="4">
        <v>18</v>
      </c>
      <c r="I12" s="2">
        <v>16</v>
      </c>
      <c r="J12" s="2">
        <v>3.5</v>
      </c>
      <c r="K12" s="2">
        <v>5</v>
      </c>
      <c r="L12" s="2">
        <v>13.3</v>
      </c>
      <c r="M12" s="2">
        <f t="shared" si="5"/>
        <v>2.66</v>
      </c>
      <c r="N12" s="2">
        <f t="shared" si="0"/>
        <v>144.48000000000002</v>
      </c>
      <c r="O12" s="2">
        <v>131.69999999999999</v>
      </c>
      <c r="P12" s="2">
        <v>194.5</v>
      </c>
      <c r="S12"/>
      <c r="U12" s="2">
        <f t="shared" si="6"/>
        <v>1.125</v>
      </c>
      <c r="V12" s="2">
        <f t="shared" si="7"/>
        <v>0.67712082262210793</v>
      </c>
      <c r="W12" s="2">
        <f t="shared" si="1"/>
        <v>2.9444444444444446</v>
      </c>
      <c r="X12" s="2">
        <f t="shared" si="2"/>
        <v>3.3125</v>
      </c>
      <c r="Y12" s="2">
        <f t="shared" si="3"/>
        <v>1.0970387243735766</v>
      </c>
      <c r="Z12" s="2">
        <f t="shared" si="4"/>
        <v>0.7428277634961441</v>
      </c>
      <c r="AA12" s="2">
        <f t="shared" si="8"/>
        <v>144.48000000000002</v>
      </c>
      <c r="AB12" s="2">
        <f t="shared" si="9"/>
        <v>1.0970387243735766</v>
      </c>
      <c r="AC12" s="2">
        <v>6.4</v>
      </c>
      <c r="AE12"/>
      <c r="AF12"/>
      <c r="AG12"/>
    </row>
    <row r="13" spans="1:34">
      <c r="A13" s="2">
        <v>17</v>
      </c>
      <c r="B13" s="2" t="s">
        <v>7</v>
      </c>
      <c r="C13" s="2">
        <v>102</v>
      </c>
      <c r="G13" s="2">
        <v>7</v>
      </c>
      <c r="I13" s="2">
        <v>11</v>
      </c>
      <c r="J13" s="2">
        <v>29.5</v>
      </c>
      <c r="K13" s="2">
        <v>5</v>
      </c>
      <c r="L13" s="2">
        <v>12.3</v>
      </c>
      <c r="M13" s="2">
        <f t="shared" si="5"/>
        <v>2.46</v>
      </c>
      <c r="N13" s="2">
        <f t="shared" si="0"/>
        <v>280.41999999999996</v>
      </c>
      <c r="O13" s="2">
        <v>66.7</v>
      </c>
      <c r="P13" s="2">
        <v>103.8</v>
      </c>
      <c r="S13"/>
      <c r="U13" s="2">
        <f t="shared" si="6"/>
        <v>0.63636363636363635</v>
      </c>
      <c r="V13" s="2">
        <f t="shared" si="7"/>
        <v>0.64258188824662821</v>
      </c>
      <c r="W13" s="2">
        <f t="shared" si="1"/>
        <v>14.571428571428571</v>
      </c>
      <c r="X13" s="2">
        <f t="shared" si="2"/>
        <v>9.2727272727272734</v>
      </c>
      <c r="Y13" s="2">
        <f t="shared" si="3"/>
        <v>4.2041979010494748</v>
      </c>
      <c r="Z13" s="2">
        <f t="shared" si="4"/>
        <v>2.7015414258188821</v>
      </c>
      <c r="AA13" s="2">
        <f t="shared" si="8"/>
        <v>280.41999999999996</v>
      </c>
      <c r="AB13" s="2">
        <f t="shared" si="9"/>
        <v>4.2041979010494748</v>
      </c>
      <c r="AC13" s="2">
        <v>2.2999999999999998</v>
      </c>
      <c r="AE13"/>
      <c r="AF13"/>
      <c r="AG13"/>
    </row>
    <row r="14" spans="1:34">
      <c r="A14" s="2">
        <v>19</v>
      </c>
      <c r="B14" s="2" t="s">
        <v>7</v>
      </c>
      <c r="C14" s="2">
        <v>161</v>
      </c>
      <c r="G14" s="2">
        <v>27</v>
      </c>
      <c r="I14" s="2">
        <v>27.5</v>
      </c>
      <c r="J14" s="2">
        <v>27.2</v>
      </c>
      <c r="K14" s="2">
        <v>5</v>
      </c>
      <c r="L14" s="2">
        <v>11</v>
      </c>
      <c r="M14" s="2">
        <f t="shared" si="5"/>
        <v>2.2000000000000002</v>
      </c>
      <c r="N14" s="2">
        <f t="shared" si="0"/>
        <v>381.40000000000003</v>
      </c>
      <c r="O14" s="2">
        <v>134.69999999999999</v>
      </c>
      <c r="P14" s="2">
        <v>396</v>
      </c>
      <c r="S14"/>
      <c r="U14" s="2">
        <f t="shared" si="6"/>
        <v>0.98181818181818181</v>
      </c>
      <c r="V14" s="2">
        <f t="shared" si="7"/>
        <v>0.34015151515151515</v>
      </c>
      <c r="W14" s="2">
        <f t="shared" si="1"/>
        <v>5.9629629629629628</v>
      </c>
      <c r="X14" s="2">
        <f t="shared" si="2"/>
        <v>5.8545454545454545</v>
      </c>
      <c r="Y14" s="2">
        <f t="shared" si="3"/>
        <v>2.8314773570898297</v>
      </c>
      <c r="Z14" s="2">
        <f t="shared" si="4"/>
        <v>0.96313131313131317</v>
      </c>
      <c r="AA14" s="2">
        <f t="shared" si="8"/>
        <v>381.40000000000003</v>
      </c>
      <c r="AB14" s="2">
        <f t="shared" si="9"/>
        <v>2.8314773570898297</v>
      </c>
      <c r="AC14" s="2">
        <v>2.8</v>
      </c>
      <c r="AD14"/>
      <c r="AE14"/>
      <c r="AF14"/>
      <c r="AG14"/>
    </row>
    <row r="15" spans="1:34">
      <c r="A15" s="2">
        <v>21</v>
      </c>
      <c r="B15" s="2" t="s">
        <v>7</v>
      </c>
      <c r="C15" s="2">
        <v>52</v>
      </c>
      <c r="G15" s="2">
        <v>9</v>
      </c>
      <c r="I15" s="2">
        <v>10</v>
      </c>
      <c r="J15" s="2">
        <v>12.8</v>
      </c>
      <c r="K15" s="2">
        <v>5</v>
      </c>
      <c r="L15" s="2">
        <v>14.8</v>
      </c>
      <c r="M15" s="2">
        <f t="shared" si="5"/>
        <v>2.96</v>
      </c>
      <c r="N15" s="2">
        <f t="shared" si="0"/>
        <v>166.72</v>
      </c>
      <c r="O15" s="2">
        <v>57.3</v>
      </c>
      <c r="P15" s="2">
        <v>128.69999999999999</v>
      </c>
      <c r="S15"/>
      <c r="U15" s="2">
        <f t="shared" si="6"/>
        <v>0.9</v>
      </c>
      <c r="V15" s="2">
        <f t="shared" si="7"/>
        <v>0.44522144522144524</v>
      </c>
      <c r="W15" s="2">
        <f t="shared" si="1"/>
        <v>5.7777777777777777</v>
      </c>
      <c r="X15" s="2">
        <f t="shared" si="2"/>
        <v>5.2</v>
      </c>
      <c r="Y15" s="2">
        <f t="shared" si="3"/>
        <v>2.9095986038394415</v>
      </c>
      <c r="Z15" s="2">
        <f t="shared" si="4"/>
        <v>1.2954156954156955</v>
      </c>
      <c r="AA15" s="2">
        <f t="shared" si="8"/>
        <v>166.72</v>
      </c>
      <c r="AB15" s="2">
        <f t="shared" si="9"/>
        <v>2.9095986038394415</v>
      </c>
      <c r="AC15" s="2">
        <v>3.3</v>
      </c>
      <c r="AE15"/>
      <c r="AF15"/>
      <c r="AG15"/>
    </row>
    <row r="16" spans="1:34">
      <c r="A16" s="2">
        <v>23</v>
      </c>
      <c r="B16" s="2" t="s">
        <v>7</v>
      </c>
      <c r="C16" s="2">
        <v>104</v>
      </c>
      <c r="G16" s="2">
        <v>16</v>
      </c>
      <c r="I16" s="2">
        <v>16</v>
      </c>
      <c r="J16" s="2">
        <v>20.399999999999999</v>
      </c>
      <c r="K16" s="2">
        <v>5</v>
      </c>
      <c r="L16" s="2">
        <v>11.4</v>
      </c>
      <c r="M16" s="2">
        <f t="shared" si="5"/>
        <v>2.2800000000000002</v>
      </c>
      <c r="N16" s="2">
        <f t="shared" si="0"/>
        <v>257.52000000000004</v>
      </c>
      <c r="O16" s="2">
        <v>84.8</v>
      </c>
      <c r="P16" s="2">
        <v>177.1</v>
      </c>
      <c r="S16"/>
      <c r="U16" s="2">
        <f t="shared" si="6"/>
        <v>1</v>
      </c>
      <c r="V16" s="2">
        <f t="shared" si="7"/>
        <v>0.47882552230378317</v>
      </c>
      <c r="W16" s="2">
        <f t="shared" si="1"/>
        <v>6.5</v>
      </c>
      <c r="X16" s="2">
        <f t="shared" si="2"/>
        <v>6.5</v>
      </c>
      <c r="Y16" s="2">
        <f t="shared" si="3"/>
        <v>3.0367924528301891</v>
      </c>
      <c r="Z16" s="2">
        <f t="shared" si="4"/>
        <v>1.4540937323546022</v>
      </c>
      <c r="AA16" s="2">
        <f t="shared" si="8"/>
        <v>257.52000000000004</v>
      </c>
      <c r="AB16" s="2">
        <f t="shared" si="9"/>
        <v>3.0367924528301891</v>
      </c>
      <c r="AC16" s="2">
        <v>3</v>
      </c>
      <c r="AE16"/>
      <c r="AF16"/>
      <c r="AG16"/>
    </row>
    <row r="17" spans="1:33">
      <c r="A17" s="2">
        <v>25</v>
      </c>
      <c r="B17" s="2" t="s">
        <v>7</v>
      </c>
      <c r="C17" s="2">
        <v>73</v>
      </c>
      <c r="G17" s="2">
        <v>22</v>
      </c>
      <c r="I17" s="2">
        <v>16</v>
      </c>
      <c r="J17" s="2">
        <v>17.600000000000001</v>
      </c>
      <c r="K17" s="2">
        <v>5</v>
      </c>
      <c r="L17" s="2">
        <v>12.3</v>
      </c>
      <c r="M17" s="2">
        <f t="shared" si="5"/>
        <v>2.46</v>
      </c>
      <c r="N17" s="2">
        <f t="shared" si="0"/>
        <v>197.17999999999998</v>
      </c>
      <c r="O17" s="2">
        <v>84.1</v>
      </c>
      <c r="P17" s="2">
        <v>174.1</v>
      </c>
      <c r="S17"/>
      <c r="U17" s="2">
        <f t="shared" si="6"/>
        <v>1.375</v>
      </c>
      <c r="V17" s="2">
        <f t="shared" si="7"/>
        <v>0.48305571510626077</v>
      </c>
      <c r="W17" s="2">
        <f t="shared" si="1"/>
        <v>3.3181818181818183</v>
      </c>
      <c r="X17" s="2">
        <f t="shared" si="2"/>
        <v>4.5625</v>
      </c>
      <c r="Y17" s="2">
        <f t="shared" si="3"/>
        <v>2.3445897740784778</v>
      </c>
      <c r="Z17" s="2">
        <f t="shared" si="4"/>
        <v>1.1325674899483056</v>
      </c>
      <c r="AA17" s="2">
        <f t="shared" si="8"/>
        <v>197.17999999999998</v>
      </c>
      <c r="AB17" s="2">
        <f t="shared" si="9"/>
        <v>2.3445897740784778</v>
      </c>
      <c r="AC17" s="2">
        <v>1.7</v>
      </c>
      <c r="AE17"/>
      <c r="AF17"/>
      <c r="AG17"/>
    </row>
    <row r="18" spans="1:33">
      <c r="A18" s="2">
        <v>27</v>
      </c>
      <c r="B18" s="2" t="s">
        <v>7</v>
      </c>
      <c r="C18" s="2">
        <v>128</v>
      </c>
      <c r="F18" s="2">
        <v>1</v>
      </c>
      <c r="G18" s="2">
        <v>7</v>
      </c>
      <c r="I18" s="2">
        <v>16</v>
      </c>
      <c r="J18" s="2">
        <v>42.6</v>
      </c>
      <c r="K18" s="2">
        <v>5</v>
      </c>
      <c r="L18" s="2">
        <v>13.3</v>
      </c>
      <c r="M18" s="2">
        <f t="shared" si="5"/>
        <v>2.66</v>
      </c>
      <c r="N18" s="2">
        <f t="shared" si="0"/>
        <v>383.08000000000004</v>
      </c>
      <c r="O18" s="2">
        <v>59.6</v>
      </c>
      <c r="P18" s="2">
        <v>169.8</v>
      </c>
      <c r="S18"/>
      <c r="U18" s="2">
        <f t="shared" si="6"/>
        <v>0.4375</v>
      </c>
      <c r="V18" s="2">
        <f t="shared" si="7"/>
        <v>0.35100117785630153</v>
      </c>
      <c r="W18" s="2">
        <f t="shared" si="1"/>
        <v>18.285714285714285</v>
      </c>
      <c r="X18" s="2">
        <f t="shared" si="2"/>
        <v>8</v>
      </c>
      <c r="Y18" s="2">
        <f t="shared" si="3"/>
        <v>6.4275167785234908</v>
      </c>
      <c r="Z18" s="2">
        <f t="shared" si="4"/>
        <v>2.2560659599528861</v>
      </c>
      <c r="AA18" s="2">
        <f t="shared" si="8"/>
        <v>383.08000000000004</v>
      </c>
      <c r="AB18" s="2">
        <f t="shared" si="9"/>
        <v>6.4275167785234908</v>
      </c>
      <c r="AC18" s="2">
        <v>6</v>
      </c>
    </row>
    <row r="19" spans="1:33">
      <c r="A19" s="2">
        <v>29</v>
      </c>
      <c r="B19" s="2" t="s">
        <v>7</v>
      </c>
      <c r="C19" s="2">
        <v>105</v>
      </c>
      <c r="G19" s="2">
        <v>25</v>
      </c>
      <c r="I19" s="2">
        <v>17.5</v>
      </c>
      <c r="J19" s="2">
        <v>36</v>
      </c>
      <c r="K19" s="2">
        <v>5</v>
      </c>
      <c r="L19" s="2">
        <v>12.9</v>
      </c>
      <c r="M19" s="2">
        <f t="shared" si="5"/>
        <v>2.58</v>
      </c>
      <c r="N19" s="2">
        <f t="shared" si="0"/>
        <v>306.90000000000003</v>
      </c>
      <c r="O19" s="2">
        <v>133.9</v>
      </c>
      <c r="P19" s="2">
        <v>252.2</v>
      </c>
      <c r="S19"/>
      <c r="U19" s="2">
        <f t="shared" si="6"/>
        <v>1.4285714285714286</v>
      </c>
      <c r="V19" s="2">
        <f t="shared" si="7"/>
        <v>0.53092783505154639</v>
      </c>
      <c r="W19" s="2">
        <f t="shared" si="1"/>
        <v>4.2</v>
      </c>
      <c r="X19" s="2">
        <f t="shared" si="2"/>
        <v>6</v>
      </c>
      <c r="Y19" s="2">
        <f t="shared" si="3"/>
        <v>2.2920089619118746</v>
      </c>
      <c r="Z19" s="2">
        <f t="shared" si="4"/>
        <v>1.2168913560666139</v>
      </c>
      <c r="AA19" s="2">
        <f t="shared" si="8"/>
        <v>306.90000000000003</v>
      </c>
      <c r="AB19" s="2">
        <f t="shared" si="9"/>
        <v>2.2920089619118746</v>
      </c>
      <c r="AC19" s="2">
        <v>3.5</v>
      </c>
    </row>
    <row r="20" spans="1:33">
      <c r="A20" s="2">
        <v>31</v>
      </c>
      <c r="B20" s="2" t="s">
        <v>7</v>
      </c>
      <c r="C20" s="2">
        <v>58</v>
      </c>
      <c r="F20" s="2">
        <v>1</v>
      </c>
      <c r="G20" s="2">
        <v>17</v>
      </c>
      <c r="I20" s="2">
        <v>12.5</v>
      </c>
      <c r="J20" s="2">
        <v>17.2</v>
      </c>
      <c r="K20" s="2">
        <v>5</v>
      </c>
      <c r="L20" s="2">
        <v>13.5</v>
      </c>
      <c r="M20" s="2">
        <f t="shared" si="5"/>
        <v>2.7</v>
      </c>
      <c r="N20" s="2">
        <f t="shared" si="0"/>
        <v>173.8</v>
      </c>
      <c r="O20" s="2">
        <v>175.2</v>
      </c>
      <c r="P20" s="2">
        <v>160.69999999999999</v>
      </c>
      <c r="S20"/>
      <c r="U20" s="2">
        <f t="shared" si="6"/>
        <v>1.36</v>
      </c>
      <c r="V20" s="2">
        <f t="shared" si="7"/>
        <v>1.0902302426882389</v>
      </c>
      <c r="W20" s="2">
        <f t="shared" si="1"/>
        <v>3.4117647058823528</v>
      </c>
      <c r="X20" s="2">
        <f t="shared" si="2"/>
        <v>4.6399999999999997</v>
      </c>
      <c r="Y20" s="2">
        <f t="shared" si="3"/>
        <v>0.99200913242009148</v>
      </c>
      <c r="Z20" s="2">
        <f t="shared" si="4"/>
        <v>1.0815183571873057</v>
      </c>
      <c r="AA20" s="2">
        <f t="shared" si="8"/>
        <v>173.8</v>
      </c>
      <c r="AB20" s="2">
        <f t="shared" si="9"/>
        <v>0.99200913242009148</v>
      </c>
      <c r="AC20" s="2">
        <v>7.5</v>
      </c>
    </row>
    <row r="21" spans="1:33">
      <c r="A21" s="2">
        <v>33</v>
      </c>
      <c r="B21" s="2" t="s">
        <v>7</v>
      </c>
      <c r="C21" s="2">
        <v>42</v>
      </c>
      <c r="G21" s="2">
        <v>18</v>
      </c>
      <c r="I21" s="2">
        <v>15</v>
      </c>
      <c r="J21" s="2">
        <v>8.1999999999999993</v>
      </c>
      <c r="K21" s="2">
        <v>5</v>
      </c>
      <c r="L21" s="2">
        <v>15.3</v>
      </c>
      <c r="M21" s="2">
        <f t="shared" si="5"/>
        <v>3.06</v>
      </c>
      <c r="N21" s="2">
        <f t="shared" si="0"/>
        <v>136.72</v>
      </c>
      <c r="O21" s="2">
        <v>213.2</v>
      </c>
      <c r="P21" s="2">
        <v>214.8</v>
      </c>
      <c r="S21"/>
      <c r="U21" s="2">
        <f t="shared" si="6"/>
        <v>1.2</v>
      </c>
      <c r="V21" s="2">
        <f t="shared" si="7"/>
        <v>0.9925512104283053</v>
      </c>
      <c r="W21" s="2">
        <f t="shared" si="1"/>
        <v>2.3333333333333335</v>
      </c>
      <c r="X21" s="2">
        <f t="shared" si="2"/>
        <v>2.8</v>
      </c>
      <c r="Y21" s="2">
        <f t="shared" si="3"/>
        <v>0.64127579737335838</v>
      </c>
      <c r="Z21" s="2">
        <f t="shared" si="4"/>
        <v>0.63649906890130348</v>
      </c>
      <c r="AA21" s="2">
        <f t="shared" si="8"/>
        <v>136.72</v>
      </c>
      <c r="AB21" s="2">
        <f t="shared" si="9"/>
        <v>0.64127579737335838</v>
      </c>
      <c r="AC21" s="2">
        <v>2.4</v>
      </c>
    </row>
    <row r="22" spans="1:33">
      <c r="A22" s="2">
        <v>35</v>
      </c>
      <c r="B22" s="2" t="s">
        <v>7</v>
      </c>
      <c r="C22" s="2">
        <v>131</v>
      </c>
      <c r="D22" s="2">
        <v>41</v>
      </c>
      <c r="F22" s="2">
        <v>1</v>
      </c>
      <c r="G22" s="2">
        <v>16</v>
      </c>
      <c r="H22" s="2">
        <v>7</v>
      </c>
      <c r="I22" s="2">
        <v>17</v>
      </c>
      <c r="J22" s="2">
        <v>51.7</v>
      </c>
      <c r="K22" s="2">
        <v>5</v>
      </c>
      <c r="L22" s="2">
        <v>14.1</v>
      </c>
      <c r="M22" s="2">
        <f t="shared" si="5"/>
        <v>2.82</v>
      </c>
      <c r="N22" s="2">
        <f t="shared" si="0"/>
        <v>421.11999999999995</v>
      </c>
      <c r="O22" s="2">
        <v>225.2</v>
      </c>
      <c r="P22" s="2">
        <v>244.9</v>
      </c>
      <c r="Q22" s="2">
        <v>5</v>
      </c>
      <c r="R22">
        <v>3.9399999999999998E-2</v>
      </c>
      <c r="S22" s="2">
        <f t="shared" si="10"/>
        <v>7.8799999999999999E-3</v>
      </c>
      <c r="T22">
        <v>0.22419999999999998</v>
      </c>
      <c r="U22" s="2">
        <f t="shared" si="6"/>
        <v>0.94117647058823528</v>
      </c>
      <c r="V22" s="2">
        <f t="shared" si="7"/>
        <v>0.91955900367496934</v>
      </c>
      <c r="W22" s="2">
        <f t="shared" si="1"/>
        <v>8.1875</v>
      </c>
      <c r="X22" s="2">
        <f t="shared" si="2"/>
        <v>7.7058823529411766</v>
      </c>
      <c r="Y22" s="2">
        <f t="shared" si="3"/>
        <v>1.869982238010657</v>
      </c>
      <c r="Z22" s="2">
        <f t="shared" si="4"/>
        <v>1.7195590036749691</v>
      </c>
      <c r="AA22" s="2">
        <f t="shared" si="8"/>
        <v>421.11999999999995</v>
      </c>
      <c r="AB22" s="2">
        <f t="shared" si="9"/>
        <v>1.869982238010657</v>
      </c>
      <c r="AC22" s="2">
        <v>7</v>
      </c>
      <c r="AD22" s="2">
        <v>11.5</v>
      </c>
      <c r="AE22">
        <v>0.18079999999999999</v>
      </c>
      <c r="AF22">
        <v>2.4299999999999999E-2</v>
      </c>
      <c r="AG22">
        <v>1.7000000000000001E-2</v>
      </c>
    </row>
    <row r="23" spans="1:33">
      <c r="A23" s="2">
        <v>37</v>
      </c>
      <c r="B23" s="2" t="s">
        <v>7</v>
      </c>
      <c r="C23" s="2">
        <v>187</v>
      </c>
      <c r="D23" s="2">
        <v>24</v>
      </c>
      <c r="F23" s="2">
        <v>1</v>
      </c>
      <c r="G23" s="2">
        <v>27</v>
      </c>
      <c r="H23" s="2">
        <v>38</v>
      </c>
      <c r="I23" s="2">
        <v>17.5</v>
      </c>
      <c r="J23" s="2">
        <v>60.5</v>
      </c>
      <c r="K23" s="2">
        <v>5</v>
      </c>
      <c r="L23" s="2">
        <v>12.4</v>
      </c>
      <c r="M23" s="2">
        <f t="shared" si="5"/>
        <v>2.48</v>
      </c>
      <c r="N23" s="2">
        <f t="shared" si="0"/>
        <v>524.26</v>
      </c>
      <c r="O23" s="2">
        <v>128.30000000000001</v>
      </c>
      <c r="P23" s="2">
        <v>281.10000000000002</v>
      </c>
      <c r="Q23" s="2">
        <v>5</v>
      </c>
      <c r="R23">
        <v>3.95E-2</v>
      </c>
      <c r="S23" s="2">
        <f t="shared" si="10"/>
        <v>7.9000000000000008E-3</v>
      </c>
      <c r="T23">
        <v>0.155</v>
      </c>
      <c r="U23" s="2">
        <f t="shared" si="6"/>
        <v>1.5428571428571429</v>
      </c>
      <c r="V23" s="2">
        <f t="shared" si="7"/>
        <v>0.45642120241906797</v>
      </c>
      <c r="W23" s="2">
        <f t="shared" si="1"/>
        <v>6.9259259259259256</v>
      </c>
      <c r="X23" s="2">
        <f t="shared" si="2"/>
        <v>10.685714285714285</v>
      </c>
      <c r="Y23" s="2">
        <f t="shared" si="3"/>
        <v>4.086204208885424</v>
      </c>
      <c r="Z23" s="2">
        <f t="shared" si="4"/>
        <v>1.8650302383493418</v>
      </c>
      <c r="AA23" s="2">
        <f t="shared" si="8"/>
        <v>524.26</v>
      </c>
      <c r="AB23" s="2">
        <f t="shared" si="9"/>
        <v>4.086204208885424</v>
      </c>
      <c r="AC23" s="2">
        <v>6.8</v>
      </c>
      <c r="AD23" s="2">
        <v>30</v>
      </c>
      <c r="AE23">
        <v>0.32640000000000002</v>
      </c>
      <c r="AF23">
        <v>0.1651</v>
      </c>
      <c r="AG23">
        <v>1.7000000000000001E-2</v>
      </c>
    </row>
    <row r="24" spans="1:33">
      <c r="A24" s="2">
        <v>39</v>
      </c>
      <c r="B24" s="2" t="s">
        <v>7</v>
      </c>
      <c r="C24" s="2">
        <v>88</v>
      </c>
      <c r="D24" s="2">
        <v>26</v>
      </c>
      <c r="F24" s="2">
        <v>1</v>
      </c>
      <c r="G24" s="2">
        <v>25</v>
      </c>
      <c r="H24" s="2">
        <v>46</v>
      </c>
      <c r="I24" s="2">
        <v>18</v>
      </c>
      <c r="J24" s="2">
        <v>9.4</v>
      </c>
      <c r="K24" s="2">
        <v>5</v>
      </c>
      <c r="L24" s="2">
        <v>10.4</v>
      </c>
      <c r="M24" s="2">
        <f t="shared" si="5"/>
        <v>2.08</v>
      </c>
      <c r="N24" s="2">
        <f t="shared" si="0"/>
        <v>192.44000000000003</v>
      </c>
      <c r="O24" s="2">
        <v>63.6</v>
      </c>
      <c r="P24" s="2">
        <v>260.3</v>
      </c>
      <c r="Q24" s="2">
        <v>5</v>
      </c>
      <c r="R24">
        <v>4.6399999999999997E-2</v>
      </c>
      <c r="S24" s="2">
        <f t="shared" si="10"/>
        <v>9.2800000000000001E-3</v>
      </c>
      <c r="T24">
        <v>0.16789999999999999</v>
      </c>
      <c r="U24" s="2">
        <f t="shared" si="6"/>
        <v>1.3888888888888888</v>
      </c>
      <c r="V24" s="2">
        <f t="shared" si="7"/>
        <v>0.24433346139070303</v>
      </c>
      <c r="W24" s="2">
        <f t="shared" si="1"/>
        <v>3.52</v>
      </c>
      <c r="X24" s="2">
        <f t="shared" si="2"/>
        <v>4.8888888888888893</v>
      </c>
      <c r="Y24" s="2">
        <f t="shared" si="3"/>
        <v>3.0257861635220129</v>
      </c>
      <c r="Z24" s="2">
        <f t="shared" si="4"/>
        <v>0.73930080676142917</v>
      </c>
      <c r="AA24" s="2">
        <f t="shared" si="8"/>
        <v>192.44000000000003</v>
      </c>
      <c r="AB24" s="2">
        <f t="shared" si="9"/>
        <v>3.0257861635220129</v>
      </c>
      <c r="AC24" s="2">
        <v>9</v>
      </c>
      <c r="AD24" s="2">
        <v>28.5</v>
      </c>
      <c r="AE24">
        <v>0.39389999999999997</v>
      </c>
      <c r="AF24">
        <v>0.1787</v>
      </c>
      <c r="AG24">
        <v>1.7000000000000001E-2</v>
      </c>
    </row>
    <row r="25" spans="1:33">
      <c r="A25" s="2">
        <v>41</v>
      </c>
      <c r="B25" s="2" t="s">
        <v>7</v>
      </c>
      <c r="C25" s="2">
        <v>159</v>
      </c>
      <c r="F25" s="2">
        <v>1</v>
      </c>
      <c r="G25" s="2">
        <v>13</v>
      </c>
      <c r="I25" s="2">
        <v>19</v>
      </c>
      <c r="J25" s="2">
        <v>55.8</v>
      </c>
      <c r="K25" s="2">
        <v>5</v>
      </c>
      <c r="L25" s="2">
        <v>12.6</v>
      </c>
      <c r="M25" s="2">
        <f t="shared" si="5"/>
        <v>2.52</v>
      </c>
      <c r="N25" s="2">
        <f t="shared" si="0"/>
        <v>456.48</v>
      </c>
      <c r="O25" s="2">
        <v>73</v>
      </c>
      <c r="P25" s="2">
        <v>221</v>
      </c>
      <c r="S25"/>
      <c r="U25" s="2">
        <f t="shared" si="6"/>
        <v>0.68421052631578949</v>
      </c>
      <c r="V25" s="2">
        <f t="shared" si="7"/>
        <v>0.33031674208144796</v>
      </c>
      <c r="W25" s="2">
        <f t="shared" si="1"/>
        <v>12.23076923076923</v>
      </c>
      <c r="X25" s="2">
        <f t="shared" si="2"/>
        <v>8.3684210526315788</v>
      </c>
      <c r="Y25" s="2">
        <f t="shared" si="3"/>
        <v>6.2531506849315068</v>
      </c>
      <c r="Z25" s="2">
        <f t="shared" si="4"/>
        <v>2.0655203619909503</v>
      </c>
      <c r="AA25" s="2">
        <f t="shared" si="8"/>
        <v>456.48</v>
      </c>
      <c r="AB25" s="2">
        <f t="shared" si="9"/>
        <v>6.2531506849315068</v>
      </c>
      <c r="AC25" s="2">
        <v>4</v>
      </c>
    </row>
    <row r="26" spans="1:33">
      <c r="A26" s="2">
        <v>43</v>
      </c>
      <c r="B26" s="2" t="s">
        <v>7</v>
      </c>
      <c r="C26" s="2">
        <v>93</v>
      </c>
      <c r="G26" s="2">
        <v>19</v>
      </c>
      <c r="I26" s="2">
        <v>21</v>
      </c>
      <c r="J26" s="2">
        <v>74.3</v>
      </c>
      <c r="K26" s="2">
        <v>5</v>
      </c>
      <c r="L26" s="2">
        <v>15.6</v>
      </c>
      <c r="M26" s="2">
        <f t="shared" si="5"/>
        <v>3.12</v>
      </c>
      <c r="N26" s="2">
        <f t="shared" si="0"/>
        <v>364.46000000000004</v>
      </c>
      <c r="O26" s="2">
        <v>370.6</v>
      </c>
      <c r="P26" s="2">
        <v>300.8</v>
      </c>
      <c r="S26"/>
      <c r="U26" s="2">
        <f t="shared" si="6"/>
        <v>0.90476190476190477</v>
      </c>
      <c r="V26" s="2">
        <f t="shared" si="7"/>
        <v>1.2320478723404256</v>
      </c>
      <c r="W26" s="2">
        <f t="shared" si="1"/>
        <v>4.8947368421052628</v>
      </c>
      <c r="X26" s="2">
        <f t="shared" si="2"/>
        <v>4.4285714285714288</v>
      </c>
      <c r="Y26" s="2">
        <f t="shared" si="3"/>
        <v>0.9834322719913654</v>
      </c>
      <c r="Z26" s="2">
        <f t="shared" si="4"/>
        <v>1.2116356382978724</v>
      </c>
      <c r="AA26" s="2">
        <f t="shared" si="8"/>
        <v>364.46000000000004</v>
      </c>
      <c r="AB26" s="2">
        <f t="shared" si="9"/>
        <v>0.9834322719913654</v>
      </c>
      <c r="AC26" s="2">
        <v>2.2999999999999998</v>
      </c>
    </row>
    <row r="27" spans="1:33">
      <c r="A27" s="2">
        <v>45</v>
      </c>
      <c r="B27" s="2" t="s">
        <v>7</v>
      </c>
      <c r="C27" s="2">
        <v>127</v>
      </c>
      <c r="D27" s="2">
        <v>61</v>
      </c>
      <c r="F27" s="2">
        <v>1</v>
      </c>
      <c r="G27" s="2">
        <v>43</v>
      </c>
      <c r="H27" s="2">
        <v>91</v>
      </c>
      <c r="I27" s="2">
        <v>12</v>
      </c>
      <c r="J27" s="2">
        <v>18.7</v>
      </c>
      <c r="K27" s="2">
        <v>5</v>
      </c>
      <c r="L27" s="2">
        <v>11.3</v>
      </c>
      <c r="M27" s="2">
        <f t="shared" si="5"/>
        <v>2.2600000000000002</v>
      </c>
      <c r="N27" s="2">
        <f t="shared" si="0"/>
        <v>305.72000000000003</v>
      </c>
      <c r="O27" s="2">
        <v>136.30000000000001</v>
      </c>
      <c r="P27" s="2">
        <v>143.19999999999999</v>
      </c>
      <c r="Q27" s="2">
        <v>5</v>
      </c>
      <c r="R27">
        <v>6.5600000000000006E-2</v>
      </c>
      <c r="S27" s="2">
        <f t="shared" si="10"/>
        <v>1.3120000000000001E-2</v>
      </c>
      <c r="T27">
        <v>0.80089999999999995</v>
      </c>
      <c r="U27" s="2">
        <f t="shared" si="6"/>
        <v>3.5833333333333335</v>
      </c>
      <c r="V27" s="2">
        <f t="shared" si="7"/>
        <v>0.95181564245810069</v>
      </c>
      <c r="W27" s="2">
        <f t="shared" si="1"/>
        <v>2.9534883720930232</v>
      </c>
      <c r="X27" s="2">
        <f t="shared" si="2"/>
        <v>10.583333333333334</v>
      </c>
      <c r="Y27" s="2">
        <f t="shared" si="3"/>
        <v>2.2429933969185618</v>
      </c>
      <c r="Z27" s="2">
        <f t="shared" si="4"/>
        <v>2.1349162011173188</v>
      </c>
      <c r="AA27" s="2">
        <f t="shared" si="8"/>
        <v>305.72000000000003</v>
      </c>
      <c r="AB27" s="2">
        <f t="shared" si="9"/>
        <v>2.2429933969185618</v>
      </c>
      <c r="AC27" s="2">
        <v>5.4</v>
      </c>
      <c r="AD27" s="2">
        <v>23.5</v>
      </c>
      <c r="AE27">
        <v>0.38879999999999998</v>
      </c>
      <c r="AF27">
        <v>0.38090000000000002</v>
      </c>
      <c r="AG27">
        <v>1.9800000000000002E-2</v>
      </c>
    </row>
    <row r="28" spans="1:33">
      <c r="A28" s="2">
        <v>47</v>
      </c>
      <c r="B28" s="2" t="s">
        <v>7</v>
      </c>
      <c r="C28" s="2">
        <v>102</v>
      </c>
      <c r="F28" s="2">
        <v>1</v>
      </c>
      <c r="G28" s="2">
        <v>20</v>
      </c>
      <c r="I28" s="2">
        <v>12.5</v>
      </c>
      <c r="J28" s="2">
        <v>15.9</v>
      </c>
      <c r="K28" s="2">
        <v>5</v>
      </c>
      <c r="L28" s="2">
        <v>12.4</v>
      </c>
      <c r="M28" s="2">
        <f t="shared" si="5"/>
        <v>2.48</v>
      </c>
      <c r="N28" s="2">
        <f t="shared" si="0"/>
        <v>268.86</v>
      </c>
      <c r="O28" s="2">
        <v>63.2</v>
      </c>
      <c r="P28" s="2">
        <v>153.4</v>
      </c>
      <c r="S28"/>
      <c r="U28" s="2">
        <f t="shared" si="6"/>
        <v>1.6</v>
      </c>
      <c r="V28" s="2">
        <f t="shared" si="7"/>
        <v>0.41199478487614083</v>
      </c>
      <c r="W28" s="2">
        <f t="shared" si="1"/>
        <v>5.0999999999999996</v>
      </c>
      <c r="X28" s="2">
        <f t="shared" si="2"/>
        <v>8.16</v>
      </c>
      <c r="Y28" s="2">
        <f t="shared" si="3"/>
        <v>4.2541139240506327</v>
      </c>
      <c r="Z28" s="2">
        <f t="shared" si="4"/>
        <v>1.7526727509778357</v>
      </c>
      <c r="AA28" s="2">
        <f t="shared" si="8"/>
        <v>268.86</v>
      </c>
      <c r="AB28" s="2">
        <f t="shared" si="9"/>
        <v>4.2541139240506327</v>
      </c>
      <c r="AC28" s="2">
        <v>8</v>
      </c>
    </row>
    <row r="29" spans="1:33">
      <c r="A29" s="2">
        <v>49</v>
      </c>
      <c r="B29" s="2" t="s">
        <v>7</v>
      </c>
      <c r="C29" s="2">
        <v>152</v>
      </c>
      <c r="D29" s="2">
        <v>11</v>
      </c>
      <c r="F29" s="2">
        <v>1</v>
      </c>
      <c r="G29" s="2">
        <v>22</v>
      </c>
      <c r="H29" s="2">
        <v>27</v>
      </c>
      <c r="I29" s="2">
        <v>17.5</v>
      </c>
      <c r="J29" s="2">
        <v>10.7</v>
      </c>
      <c r="K29" s="2">
        <v>5</v>
      </c>
      <c r="L29" s="2">
        <v>10.5</v>
      </c>
      <c r="M29" s="2">
        <f t="shared" si="5"/>
        <v>2.1</v>
      </c>
      <c r="N29" s="2">
        <f t="shared" si="0"/>
        <v>329.9</v>
      </c>
      <c r="O29" s="2">
        <v>62</v>
      </c>
      <c r="P29" s="2">
        <v>160</v>
      </c>
      <c r="Q29" s="2">
        <v>5</v>
      </c>
      <c r="R29">
        <v>4.2299999999999997E-2</v>
      </c>
      <c r="S29" s="2">
        <f t="shared" si="10"/>
        <v>8.4599999999999988E-3</v>
      </c>
      <c r="T29">
        <v>8.1299999999999997E-2</v>
      </c>
      <c r="U29" s="2">
        <f t="shared" si="6"/>
        <v>1.2571428571428571</v>
      </c>
      <c r="V29" s="2">
        <f t="shared" si="7"/>
        <v>0.38750000000000001</v>
      </c>
      <c r="W29" s="2">
        <f t="shared" si="1"/>
        <v>6.9090909090909092</v>
      </c>
      <c r="X29" s="2">
        <f t="shared" si="2"/>
        <v>8.6857142857142851</v>
      </c>
      <c r="Y29" s="2">
        <f t="shared" si="3"/>
        <v>5.3209677419354833</v>
      </c>
      <c r="Z29" s="2">
        <f t="shared" si="4"/>
        <v>2.0618749999999997</v>
      </c>
      <c r="AA29" s="2">
        <f t="shared" si="8"/>
        <v>329.9</v>
      </c>
      <c r="AB29" s="2">
        <f t="shared" si="9"/>
        <v>5.3209677419354833</v>
      </c>
      <c r="AC29" s="2">
        <v>18</v>
      </c>
      <c r="AD29" s="2">
        <v>14.5</v>
      </c>
      <c r="AE29">
        <v>8.8700000000000001E-2</v>
      </c>
      <c r="AF29">
        <v>6.2799999999999995E-2</v>
      </c>
      <c r="AG29">
        <v>8.9999999999999993E-3</v>
      </c>
    </row>
    <row r="30" spans="1:33">
      <c r="A30" s="2">
        <v>51</v>
      </c>
      <c r="B30" s="2" t="s">
        <v>7</v>
      </c>
      <c r="C30" s="2">
        <v>75</v>
      </c>
      <c r="D30" s="2">
        <v>73</v>
      </c>
      <c r="F30" s="2">
        <v>1</v>
      </c>
      <c r="G30" s="2">
        <v>16</v>
      </c>
      <c r="H30" s="2">
        <v>33</v>
      </c>
      <c r="I30" s="2">
        <v>10</v>
      </c>
      <c r="J30" s="2">
        <v>9.6</v>
      </c>
      <c r="K30" s="2">
        <v>5</v>
      </c>
      <c r="L30" s="2">
        <v>10.3</v>
      </c>
      <c r="M30" s="2">
        <f t="shared" si="5"/>
        <v>2.06</v>
      </c>
      <c r="N30" s="2">
        <f t="shared" si="0"/>
        <v>164.1</v>
      </c>
      <c r="O30" s="2">
        <v>58.1</v>
      </c>
      <c r="P30" s="2">
        <v>125.4</v>
      </c>
      <c r="Q30" s="2">
        <v>5</v>
      </c>
      <c r="R30">
        <v>5.2200000000000003E-2</v>
      </c>
      <c r="S30" s="2">
        <f t="shared" si="10"/>
        <v>1.0440000000000001E-2</v>
      </c>
      <c r="T30">
        <v>0.77150000000000007</v>
      </c>
      <c r="U30" s="2">
        <f t="shared" si="6"/>
        <v>1.6</v>
      </c>
      <c r="V30" s="2">
        <f t="shared" si="7"/>
        <v>0.46331738437001596</v>
      </c>
      <c r="W30" s="2">
        <f t="shared" si="1"/>
        <v>4.6875</v>
      </c>
      <c r="X30" s="2">
        <f t="shared" si="2"/>
        <v>7.5</v>
      </c>
      <c r="Y30" s="2">
        <f t="shared" si="3"/>
        <v>2.8244406196213423</v>
      </c>
      <c r="Z30" s="2">
        <f t="shared" si="4"/>
        <v>1.3086124401913874</v>
      </c>
      <c r="AA30" s="2">
        <f t="shared" si="8"/>
        <v>164.1</v>
      </c>
      <c r="AB30" s="2">
        <f t="shared" si="9"/>
        <v>2.8244406196213423</v>
      </c>
      <c r="AC30" s="2">
        <v>16</v>
      </c>
      <c r="AD30" s="2">
        <v>15.5</v>
      </c>
      <c r="AE30">
        <v>0.2288</v>
      </c>
      <c r="AF30">
        <v>0.14599999999999999</v>
      </c>
      <c r="AG30">
        <v>2.75E-2</v>
      </c>
    </row>
    <row r="31" spans="1:33">
      <c r="A31" s="2">
        <v>53</v>
      </c>
      <c r="B31" s="2" t="s">
        <v>7</v>
      </c>
      <c r="C31" s="2">
        <v>97</v>
      </c>
      <c r="F31" s="2">
        <v>0</v>
      </c>
      <c r="G31" s="2">
        <v>28</v>
      </c>
      <c r="I31" s="2">
        <v>10.5</v>
      </c>
      <c r="J31" s="2">
        <v>5.3</v>
      </c>
      <c r="K31" s="2">
        <v>5</v>
      </c>
      <c r="L31" s="2">
        <v>12</v>
      </c>
      <c r="M31" s="2">
        <f t="shared" si="5"/>
        <v>2.4</v>
      </c>
      <c r="N31" s="2">
        <f t="shared" si="0"/>
        <v>238.1</v>
      </c>
      <c r="O31" s="2">
        <v>76.7</v>
      </c>
      <c r="P31" s="2">
        <v>151.30000000000001</v>
      </c>
      <c r="S31"/>
      <c r="U31" s="2">
        <f t="shared" si="6"/>
        <v>2.6666666666666665</v>
      </c>
      <c r="V31" s="2">
        <f t="shared" si="7"/>
        <v>0.50693985459352275</v>
      </c>
      <c r="W31" s="2">
        <f t="shared" si="1"/>
        <v>3.4642857142857144</v>
      </c>
      <c r="X31" s="2">
        <f t="shared" si="2"/>
        <v>9.2380952380952372</v>
      </c>
      <c r="Y31" s="2">
        <f t="shared" si="3"/>
        <v>3.104302477183833</v>
      </c>
      <c r="Z31" s="2">
        <f t="shared" si="4"/>
        <v>1.5736946463978849</v>
      </c>
      <c r="AA31" s="2">
        <f t="shared" si="8"/>
        <v>238.1</v>
      </c>
      <c r="AB31" s="2">
        <f t="shared" si="9"/>
        <v>3.104302477183833</v>
      </c>
      <c r="AC31" s="2">
        <v>8</v>
      </c>
      <c r="AE31"/>
      <c r="AF31"/>
      <c r="AG31"/>
    </row>
    <row r="32" spans="1:33">
      <c r="A32" s="2">
        <v>55</v>
      </c>
      <c r="B32" s="2" t="s">
        <v>7</v>
      </c>
      <c r="C32" s="2">
        <v>67</v>
      </c>
      <c r="D32" s="2">
        <v>12</v>
      </c>
      <c r="F32" s="2">
        <v>1</v>
      </c>
      <c r="G32" s="2">
        <v>7</v>
      </c>
      <c r="H32" s="2">
        <v>14</v>
      </c>
      <c r="I32" s="2">
        <v>10</v>
      </c>
      <c r="J32" s="2">
        <v>17.399999999999999</v>
      </c>
      <c r="K32" s="2">
        <v>5</v>
      </c>
      <c r="L32" s="2">
        <v>14.1</v>
      </c>
      <c r="M32" s="2">
        <f t="shared" si="5"/>
        <v>2.82</v>
      </c>
      <c r="N32" s="2">
        <f t="shared" si="0"/>
        <v>206.34</v>
      </c>
      <c r="O32" s="2">
        <v>79.2</v>
      </c>
      <c r="P32" s="2">
        <v>110.2</v>
      </c>
      <c r="Q32" s="2">
        <v>5</v>
      </c>
      <c r="R32">
        <v>4.8800000000000003E-2</v>
      </c>
      <c r="S32" s="2">
        <f t="shared" si="10"/>
        <v>9.7600000000000013E-3</v>
      </c>
      <c r="T32">
        <v>0.13830000000000001</v>
      </c>
      <c r="U32" s="2">
        <f t="shared" si="6"/>
        <v>0.7</v>
      </c>
      <c r="V32" s="2">
        <f t="shared" si="7"/>
        <v>0.7186932849364791</v>
      </c>
      <c r="W32" s="2">
        <f t="shared" si="1"/>
        <v>9.5714285714285712</v>
      </c>
      <c r="X32" s="2">
        <f t="shared" si="2"/>
        <v>6.7</v>
      </c>
      <c r="Y32" s="2">
        <f t="shared" si="3"/>
        <v>2.6053030303030305</v>
      </c>
      <c r="Z32" s="2">
        <f t="shared" si="4"/>
        <v>1.8724137931034484</v>
      </c>
      <c r="AA32" s="2">
        <f t="shared" si="8"/>
        <v>206.34</v>
      </c>
      <c r="AB32" s="2">
        <f t="shared" si="9"/>
        <v>2.6053030303030305</v>
      </c>
      <c r="AC32" s="2">
        <v>9</v>
      </c>
      <c r="AD32" s="2">
        <v>14</v>
      </c>
      <c r="AE32">
        <v>0.16470000000000001</v>
      </c>
      <c r="AF32">
        <v>7.4899999999999994E-2</v>
      </c>
      <c r="AG32">
        <v>7.4999999999999997E-3</v>
      </c>
    </row>
    <row r="33" spans="1:33">
      <c r="A33" s="2">
        <v>57</v>
      </c>
      <c r="B33" s="2" t="s">
        <v>7</v>
      </c>
      <c r="C33" s="2">
        <v>71</v>
      </c>
      <c r="F33" s="2">
        <v>0</v>
      </c>
      <c r="G33" s="2">
        <v>10</v>
      </c>
      <c r="I33" s="2">
        <v>12.5</v>
      </c>
      <c r="J33" s="2">
        <v>8.5</v>
      </c>
      <c r="K33" s="2">
        <v>5</v>
      </c>
      <c r="L33" s="2">
        <v>13.5</v>
      </c>
      <c r="M33" s="2">
        <f t="shared" si="5"/>
        <v>2.7</v>
      </c>
      <c r="N33" s="2">
        <f t="shared" si="0"/>
        <v>200.20000000000002</v>
      </c>
      <c r="O33" s="2">
        <v>10</v>
      </c>
      <c r="P33" s="2">
        <v>135.80000000000001</v>
      </c>
      <c r="S33"/>
      <c r="U33" s="2">
        <f t="shared" si="6"/>
        <v>0.8</v>
      </c>
      <c r="V33" s="2">
        <f t="shared" si="7"/>
        <v>7.3637702503681873E-2</v>
      </c>
      <c r="W33" s="2">
        <f t="shared" si="1"/>
        <v>7.1</v>
      </c>
      <c r="X33" s="2">
        <f t="shared" si="2"/>
        <v>5.68</v>
      </c>
      <c r="Y33" s="2">
        <f t="shared" si="3"/>
        <v>20.020000000000003</v>
      </c>
      <c r="Z33" s="2">
        <f t="shared" si="4"/>
        <v>1.4742268041237114</v>
      </c>
      <c r="AA33" s="2">
        <f t="shared" si="8"/>
        <v>200.20000000000002</v>
      </c>
      <c r="AB33" s="2">
        <f t="shared" si="9"/>
        <v>20.020000000000003</v>
      </c>
      <c r="AC33" s="2">
        <v>8.5</v>
      </c>
      <c r="AE33"/>
      <c r="AF33"/>
      <c r="AG33"/>
    </row>
    <row r="34" spans="1:33">
      <c r="A34" s="2">
        <v>59</v>
      </c>
      <c r="B34" s="2" t="s">
        <v>7</v>
      </c>
      <c r="C34" s="2">
        <v>30</v>
      </c>
      <c r="D34" s="2">
        <v>9</v>
      </c>
      <c r="F34" s="2">
        <v>1</v>
      </c>
      <c r="G34" s="2">
        <v>7</v>
      </c>
      <c r="H34" s="2">
        <v>21</v>
      </c>
      <c r="I34" s="2">
        <v>8.5</v>
      </c>
      <c r="J34" s="2">
        <v>5.4</v>
      </c>
      <c r="K34" s="2">
        <v>5</v>
      </c>
      <c r="L34" s="2">
        <v>11.9</v>
      </c>
      <c r="M34" s="2">
        <f t="shared" si="5"/>
        <v>2.38</v>
      </c>
      <c r="N34" s="2">
        <f t="shared" si="0"/>
        <v>76.8</v>
      </c>
      <c r="O34" s="2">
        <v>33.1</v>
      </c>
      <c r="P34" s="2">
        <v>91.4</v>
      </c>
      <c r="Q34" s="2">
        <v>5</v>
      </c>
      <c r="R34">
        <v>5.3999999999999999E-2</v>
      </c>
      <c r="S34" s="2">
        <f t="shared" si="10"/>
        <v>1.0800000000000001E-2</v>
      </c>
      <c r="T34">
        <v>0.14610000000000001</v>
      </c>
      <c r="U34" s="2">
        <f t="shared" si="6"/>
        <v>0.82352941176470584</v>
      </c>
      <c r="V34" s="2">
        <f t="shared" si="7"/>
        <v>0.362144420131291</v>
      </c>
      <c r="W34" s="2">
        <f t="shared" si="1"/>
        <v>4.2857142857142856</v>
      </c>
      <c r="X34" s="2">
        <f t="shared" si="2"/>
        <v>3.5294117647058822</v>
      </c>
      <c r="Y34" s="2">
        <f t="shared" si="3"/>
        <v>2.3202416918429001</v>
      </c>
      <c r="Z34" s="2">
        <f t="shared" si="4"/>
        <v>0.84026258205689275</v>
      </c>
      <c r="AA34" s="2">
        <f t="shared" si="8"/>
        <v>76.8</v>
      </c>
      <c r="AB34" s="2">
        <f t="shared" si="9"/>
        <v>2.3202416918429001</v>
      </c>
      <c r="AC34" s="2">
        <v>6.2</v>
      </c>
      <c r="AD34" s="2">
        <v>14.5</v>
      </c>
      <c r="AE34">
        <v>0.15179999999999999</v>
      </c>
      <c r="AF34">
        <v>4.5499999999999999E-2</v>
      </c>
      <c r="AG34">
        <v>2.5000000000000001E-3</v>
      </c>
    </row>
    <row r="35" spans="1:33">
      <c r="A35" s="2">
        <v>61</v>
      </c>
      <c r="B35" s="2" t="s">
        <v>7</v>
      </c>
      <c r="C35" s="2">
        <v>35</v>
      </c>
      <c r="D35" s="2">
        <v>13</v>
      </c>
      <c r="F35" s="2">
        <v>1</v>
      </c>
      <c r="G35" s="2">
        <v>15</v>
      </c>
      <c r="H35" s="2">
        <v>14</v>
      </c>
      <c r="I35" s="2">
        <v>6.5</v>
      </c>
      <c r="J35" s="2">
        <v>12.6</v>
      </c>
      <c r="K35" s="2">
        <v>5</v>
      </c>
      <c r="L35" s="2">
        <v>15.6</v>
      </c>
      <c r="M35" s="2">
        <f t="shared" si="5"/>
        <v>3.12</v>
      </c>
      <c r="N35" s="2">
        <f t="shared" si="0"/>
        <v>121.8</v>
      </c>
      <c r="O35" s="2">
        <v>34.299999999999997</v>
      </c>
      <c r="P35" s="2">
        <v>73.7</v>
      </c>
      <c r="Q35" s="2">
        <v>5</v>
      </c>
      <c r="R35">
        <v>7.2499999999999995E-2</v>
      </c>
      <c r="S35" s="2">
        <f t="shared" si="10"/>
        <v>1.4499999999999999E-2</v>
      </c>
      <c r="T35">
        <v>0.17459999999999998</v>
      </c>
      <c r="U35" s="2">
        <f t="shared" si="6"/>
        <v>2.3076923076923075</v>
      </c>
      <c r="V35" s="2">
        <f t="shared" si="7"/>
        <v>0.46540027137042056</v>
      </c>
      <c r="W35" s="2">
        <f t="shared" si="1"/>
        <v>2.3333333333333335</v>
      </c>
      <c r="X35" s="2">
        <f t="shared" si="2"/>
        <v>5.384615384615385</v>
      </c>
      <c r="Y35" s="2">
        <f t="shared" si="3"/>
        <v>3.5510204081632657</v>
      </c>
      <c r="Z35" s="2">
        <f t="shared" si="4"/>
        <v>1.6526458616010853</v>
      </c>
      <c r="AA35" s="2">
        <f t="shared" si="8"/>
        <v>121.8</v>
      </c>
      <c r="AB35" s="2">
        <f t="shared" si="9"/>
        <v>3.5510204081632657</v>
      </c>
      <c r="AC35" s="2">
        <v>2.8</v>
      </c>
      <c r="AD35" s="2">
        <v>6</v>
      </c>
      <c r="AE35">
        <v>5.2999999999999999E-2</v>
      </c>
      <c r="AF35">
        <v>9.0899999999999995E-2</v>
      </c>
      <c r="AG35">
        <v>6.3E-3</v>
      </c>
    </row>
    <row r="36" spans="1:33">
      <c r="A36" s="2">
        <v>63</v>
      </c>
      <c r="B36" s="2" t="s">
        <v>7</v>
      </c>
      <c r="C36" s="2">
        <v>107</v>
      </c>
      <c r="D36" s="2">
        <v>38</v>
      </c>
      <c r="F36" s="2">
        <v>1</v>
      </c>
      <c r="G36" s="2">
        <v>19</v>
      </c>
      <c r="H36" s="2">
        <v>7</v>
      </c>
      <c r="I36" s="2">
        <v>12</v>
      </c>
      <c r="J36" s="2">
        <v>31.1</v>
      </c>
      <c r="K36" s="2">
        <v>6</v>
      </c>
      <c r="L36" s="2">
        <v>17</v>
      </c>
      <c r="M36" s="2">
        <f t="shared" si="5"/>
        <v>2.8333333333333335</v>
      </c>
      <c r="N36" s="2">
        <f t="shared" si="0"/>
        <v>334.26666666666671</v>
      </c>
      <c r="O36" s="2">
        <v>75.599999999999994</v>
      </c>
      <c r="P36" s="2">
        <v>167.9</v>
      </c>
      <c r="Q36" s="2">
        <v>5</v>
      </c>
      <c r="R36">
        <v>6.2700000000000006E-2</v>
      </c>
      <c r="S36" s="2">
        <f t="shared" si="10"/>
        <v>1.2540000000000001E-2</v>
      </c>
      <c r="T36">
        <v>0.39139999999999997</v>
      </c>
      <c r="U36" s="2">
        <f t="shared" si="6"/>
        <v>1.5833333333333333</v>
      </c>
      <c r="V36" s="2">
        <f t="shared" si="7"/>
        <v>0.45026801667659316</v>
      </c>
      <c r="W36" s="2">
        <f t="shared" si="1"/>
        <v>5.6315789473684212</v>
      </c>
      <c r="X36" s="2">
        <f t="shared" si="2"/>
        <v>8.9166666666666661</v>
      </c>
      <c r="Y36" s="2">
        <f t="shared" si="3"/>
        <v>4.4215167548500887</v>
      </c>
      <c r="Z36" s="2">
        <f t="shared" si="4"/>
        <v>1.9908675799086759</v>
      </c>
      <c r="AA36" s="2">
        <f t="shared" si="8"/>
        <v>334.26666666666671</v>
      </c>
      <c r="AB36" s="2">
        <f t="shared" si="9"/>
        <v>4.4215167548500887</v>
      </c>
      <c r="AC36" s="2">
        <v>8.1</v>
      </c>
      <c r="AD36" s="2">
        <v>6.5</v>
      </c>
      <c r="AE36">
        <v>5.04E-2</v>
      </c>
      <c r="AF36">
        <v>6.54E-2</v>
      </c>
      <c r="AG36">
        <v>2.3E-2</v>
      </c>
    </row>
    <row r="37" spans="1:33">
      <c r="A37" s="2">
        <v>65</v>
      </c>
      <c r="B37" s="2" t="s">
        <v>7</v>
      </c>
      <c r="C37" s="2">
        <v>36</v>
      </c>
      <c r="D37" s="2">
        <v>12</v>
      </c>
      <c r="F37" s="2">
        <v>1</v>
      </c>
      <c r="G37" s="2">
        <v>21</v>
      </c>
      <c r="H37" s="2">
        <v>13</v>
      </c>
      <c r="I37" s="2">
        <v>11</v>
      </c>
      <c r="J37" s="2">
        <v>11.4</v>
      </c>
      <c r="K37" s="2">
        <v>5</v>
      </c>
      <c r="L37" s="2">
        <v>15.7</v>
      </c>
      <c r="M37" s="2">
        <f t="shared" si="5"/>
        <v>3.1399999999999997</v>
      </c>
      <c r="N37" s="2">
        <f t="shared" ref="N37:N68" si="11">(C37*M37)+J37</f>
        <v>124.44</v>
      </c>
      <c r="O37" s="2">
        <v>53.7</v>
      </c>
      <c r="P37" s="2">
        <v>154.80000000000001</v>
      </c>
      <c r="Q37" s="2">
        <v>5</v>
      </c>
      <c r="R37">
        <v>5.0099999999999999E-2</v>
      </c>
      <c r="S37" s="2">
        <f t="shared" si="10"/>
        <v>1.0019999999999999E-2</v>
      </c>
      <c r="T37">
        <v>0.13009999999999999</v>
      </c>
      <c r="U37" s="2">
        <f t="shared" si="6"/>
        <v>1.9090909090909092</v>
      </c>
      <c r="V37" s="2">
        <f t="shared" si="7"/>
        <v>0.34689922480620156</v>
      </c>
      <c r="W37" s="2">
        <f t="shared" ref="W37:W68" si="12">C37/G37</f>
        <v>1.7142857142857142</v>
      </c>
      <c r="X37" s="2">
        <f t="shared" ref="X37:X68" si="13">C37/I37</f>
        <v>3.2727272727272729</v>
      </c>
      <c r="Y37" s="2">
        <f t="shared" ref="Y37:Y68" si="14">((C37*M37)+J37)/O37</f>
        <v>2.3173184357541898</v>
      </c>
      <c r="Z37" s="2">
        <f t="shared" ref="Z37:Z68" si="15">((C37*M37)+J37)/P37</f>
        <v>0.803875968992248</v>
      </c>
      <c r="AA37" s="2">
        <f t="shared" si="8"/>
        <v>124.44</v>
      </c>
      <c r="AB37" s="2">
        <f t="shared" si="9"/>
        <v>2.3173184357541898</v>
      </c>
      <c r="AC37" s="2">
        <v>5</v>
      </c>
      <c r="AD37" s="2">
        <v>8.5</v>
      </c>
      <c r="AE37">
        <v>8.1199999999999994E-2</v>
      </c>
      <c r="AF37">
        <v>9.6199999999999994E-2</v>
      </c>
      <c r="AG37">
        <v>7.3000000000000001E-3</v>
      </c>
    </row>
    <row r="38" spans="1:33">
      <c r="A38" s="2">
        <v>67</v>
      </c>
      <c r="B38" s="2" t="s">
        <v>7</v>
      </c>
      <c r="C38" s="2">
        <v>72</v>
      </c>
      <c r="F38" s="2">
        <v>1</v>
      </c>
      <c r="G38" s="2">
        <v>47</v>
      </c>
      <c r="I38" s="2">
        <v>9.5</v>
      </c>
      <c r="J38" s="2">
        <v>5.6</v>
      </c>
      <c r="K38" s="2">
        <v>5</v>
      </c>
      <c r="L38" s="2">
        <v>14.6</v>
      </c>
      <c r="M38" s="2">
        <f t="shared" si="5"/>
        <v>2.92</v>
      </c>
      <c r="N38" s="2">
        <f t="shared" si="11"/>
        <v>215.84</v>
      </c>
      <c r="O38" s="2">
        <v>146.5</v>
      </c>
      <c r="P38" s="2">
        <v>159.19999999999999</v>
      </c>
      <c r="S38"/>
      <c r="U38" s="2">
        <f t="shared" si="6"/>
        <v>4.9473684210526319</v>
      </c>
      <c r="V38" s="2">
        <f t="shared" si="7"/>
        <v>0.92022613065326642</v>
      </c>
      <c r="W38" s="2">
        <f t="shared" si="12"/>
        <v>1.5319148936170213</v>
      </c>
      <c r="X38" s="2">
        <f t="shared" si="13"/>
        <v>7.5789473684210522</v>
      </c>
      <c r="Y38" s="2">
        <f t="shared" si="14"/>
        <v>1.4733105802047781</v>
      </c>
      <c r="Z38" s="2">
        <f t="shared" si="15"/>
        <v>1.3557788944723619</v>
      </c>
      <c r="AA38" s="2">
        <f t="shared" si="8"/>
        <v>215.84</v>
      </c>
      <c r="AB38" s="2">
        <f t="shared" si="9"/>
        <v>1.4733105802047781</v>
      </c>
      <c r="AC38" s="2">
        <v>2.4</v>
      </c>
      <c r="AE38"/>
      <c r="AF38"/>
      <c r="AG38"/>
    </row>
    <row r="39" spans="1:33">
      <c r="A39" s="2">
        <v>69</v>
      </c>
      <c r="B39" s="2" t="s">
        <v>7</v>
      </c>
      <c r="C39" s="2">
        <v>120</v>
      </c>
      <c r="D39" s="2">
        <v>10</v>
      </c>
      <c r="F39" s="2">
        <v>1</v>
      </c>
      <c r="G39" s="2">
        <v>19</v>
      </c>
      <c r="H39" s="2">
        <v>10</v>
      </c>
      <c r="I39" s="2">
        <v>10.5</v>
      </c>
      <c r="J39" s="2">
        <v>35.299999999999997</v>
      </c>
      <c r="K39" s="2">
        <v>5</v>
      </c>
      <c r="L39" s="2">
        <v>12.3</v>
      </c>
      <c r="M39" s="2">
        <f t="shared" si="5"/>
        <v>2.46</v>
      </c>
      <c r="N39" s="2">
        <f t="shared" si="11"/>
        <v>330.5</v>
      </c>
      <c r="O39" s="2">
        <v>85.9</v>
      </c>
      <c r="P39" s="2">
        <v>122</v>
      </c>
      <c r="Q39" s="2">
        <v>5</v>
      </c>
      <c r="R39">
        <v>5.8500000000000003E-2</v>
      </c>
      <c r="S39" s="2">
        <f t="shared" si="10"/>
        <v>1.17E-2</v>
      </c>
      <c r="T39">
        <v>0.11219999999999999</v>
      </c>
      <c r="U39" s="2">
        <f t="shared" si="6"/>
        <v>1.8095238095238095</v>
      </c>
      <c r="V39" s="2">
        <f t="shared" si="7"/>
        <v>0.70409836065573772</v>
      </c>
      <c r="W39" s="2">
        <f t="shared" si="12"/>
        <v>6.3157894736842106</v>
      </c>
      <c r="X39" s="2">
        <f t="shared" si="13"/>
        <v>11.428571428571429</v>
      </c>
      <c r="Y39" s="2">
        <f t="shared" si="14"/>
        <v>3.847497089639115</v>
      </c>
      <c r="Z39" s="2">
        <f t="shared" si="15"/>
        <v>2.709016393442623</v>
      </c>
      <c r="AA39" s="2">
        <f t="shared" si="8"/>
        <v>330.5</v>
      </c>
      <c r="AB39" s="2">
        <f t="shared" si="9"/>
        <v>3.847497089639115</v>
      </c>
      <c r="AC39" s="2">
        <v>9.6999999999999993</v>
      </c>
      <c r="AD39" s="2">
        <v>5</v>
      </c>
      <c r="AE39">
        <v>3.7499999999999999E-2</v>
      </c>
      <c r="AF39">
        <v>3.49E-2</v>
      </c>
      <c r="AG39">
        <v>7.7999999999999996E-3</v>
      </c>
    </row>
    <row r="40" spans="1:33">
      <c r="A40" s="2">
        <v>71</v>
      </c>
      <c r="B40" s="2" t="s">
        <v>7</v>
      </c>
      <c r="C40" s="2">
        <v>109</v>
      </c>
      <c r="F40" s="2">
        <v>0</v>
      </c>
      <c r="G40" s="2">
        <v>6</v>
      </c>
      <c r="I40" s="2">
        <v>7.5</v>
      </c>
      <c r="J40" s="2">
        <v>18</v>
      </c>
      <c r="K40" s="2">
        <v>5</v>
      </c>
      <c r="L40" s="2">
        <v>12.5</v>
      </c>
      <c r="M40" s="2">
        <f t="shared" si="5"/>
        <v>2.5</v>
      </c>
      <c r="N40" s="2">
        <f t="shared" si="11"/>
        <v>290.5</v>
      </c>
      <c r="O40" s="2">
        <v>32.5</v>
      </c>
      <c r="P40" s="2">
        <v>92.3</v>
      </c>
      <c r="S40"/>
      <c r="U40" s="2">
        <f t="shared" si="6"/>
        <v>0.8</v>
      </c>
      <c r="V40" s="2">
        <f t="shared" si="7"/>
        <v>0.35211267605633806</v>
      </c>
      <c r="W40" s="2">
        <f t="shared" si="12"/>
        <v>18.166666666666668</v>
      </c>
      <c r="X40" s="2">
        <f t="shared" si="13"/>
        <v>14.533333333333333</v>
      </c>
      <c r="Y40" s="2">
        <f t="shared" si="14"/>
        <v>8.9384615384615387</v>
      </c>
      <c r="Z40" s="2">
        <f t="shared" si="15"/>
        <v>3.1473456121343446</v>
      </c>
      <c r="AA40" s="2">
        <f t="shared" si="8"/>
        <v>290.5</v>
      </c>
      <c r="AB40" s="2">
        <f t="shared" si="9"/>
        <v>8.9384615384615387</v>
      </c>
      <c r="AC40" s="2">
        <v>3</v>
      </c>
      <c r="AE40"/>
      <c r="AF40"/>
      <c r="AG40"/>
    </row>
    <row r="41" spans="1:33">
      <c r="A41" s="2">
        <v>73</v>
      </c>
      <c r="B41" s="2" t="s">
        <v>7</v>
      </c>
      <c r="C41" s="2">
        <v>60</v>
      </c>
      <c r="D41" s="2">
        <v>19</v>
      </c>
      <c r="F41" s="2">
        <v>1</v>
      </c>
      <c r="G41" s="2">
        <v>9</v>
      </c>
      <c r="H41" s="2">
        <v>8</v>
      </c>
      <c r="I41" s="2">
        <v>11</v>
      </c>
      <c r="J41" s="2">
        <v>13</v>
      </c>
      <c r="K41" s="2">
        <v>5</v>
      </c>
      <c r="L41" s="2">
        <v>12.6</v>
      </c>
      <c r="M41" s="2">
        <f t="shared" si="5"/>
        <v>2.52</v>
      </c>
      <c r="N41" s="2">
        <f t="shared" si="11"/>
        <v>164.2</v>
      </c>
      <c r="O41" s="2">
        <v>45.2</v>
      </c>
      <c r="P41" s="2">
        <v>136.30000000000001</v>
      </c>
      <c r="Q41" s="2">
        <v>5</v>
      </c>
      <c r="R41">
        <v>5.9400000000000001E-2</v>
      </c>
      <c r="S41" s="2">
        <f t="shared" si="10"/>
        <v>1.188E-2</v>
      </c>
      <c r="T41">
        <v>0.1983</v>
      </c>
      <c r="U41" s="2">
        <f t="shared" si="6"/>
        <v>0.81818181818181823</v>
      </c>
      <c r="V41" s="2">
        <f t="shared" si="7"/>
        <v>0.33162142333088773</v>
      </c>
      <c r="W41" s="2">
        <f t="shared" si="12"/>
        <v>6.666666666666667</v>
      </c>
      <c r="X41" s="2">
        <f t="shared" si="13"/>
        <v>5.4545454545454541</v>
      </c>
      <c r="Y41" s="2">
        <f t="shared" si="14"/>
        <v>3.6327433628318579</v>
      </c>
      <c r="Z41" s="2">
        <f t="shared" si="15"/>
        <v>1.2046955245781363</v>
      </c>
      <c r="AA41" s="2">
        <f t="shared" si="8"/>
        <v>164.2</v>
      </c>
      <c r="AB41" s="2">
        <f t="shared" si="9"/>
        <v>3.6327433628318579</v>
      </c>
      <c r="AC41" s="2">
        <v>7.4</v>
      </c>
      <c r="AD41" s="2">
        <v>5</v>
      </c>
      <c r="AE41">
        <v>5.1700000000000003E-2</v>
      </c>
      <c r="AF41">
        <v>2.1399999999999999E-2</v>
      </c>
      <c r="AG41">
        <v>6.7999999999999996E-3</v>
      </c>
    </row>
    <row r="42" spans="1:33">
      <c r="A42" s="2">
        <v>75</v>
      </c>
      <c r="B42" s="2" t="s">
        <v>7</v>
      </c>
      <c r="C42" s="2">
        <v>102</v>
      </c>
      <c r="D42" s="2">
        <v>36</v>
      </c>
      <c r="F42" s="2">
        <v>1</v>
      </c>
      <c r="G42" s="2">
        <v>18</v>
      </c>
      <c r="H42" s="2">
        <v>24</v>
      </c>
      <c r="I42" s="2">
        <v>16</v>
      </c>
      <c r="J42" s="2">
        <v>45</v>
      </c>
      <c r="K42" s="2">
        <v>5</v>
      </c>
      <c r="L42" s="2">
        <v>12.6</v>
      </c>
      <c r="M42" s="2">
        <f t="shared" si="5"/>
        <v>2.52</v>
      </c>
      <c r="N42" s="2">
        <f t="shared" si="11"/>
        <v>302.04000000000002</v>
      </c>
      <c r="O42" s="2">
        <v>31.5</v>
      </c>
      <c r="P42" s="2">
        <v>250.1</v>
      </c>
      <c r="Q42" s="2">
        <v>4</v>
      </c>
      <c r="R42">
        <v>3.39E-2</v>
      </c>
      <c r="S42" s="2">
        <f t="shared" si="10"/>
        <v>8.4749999999999999E-3</v>
      </c>
      <c r="T42">
        <v>0.21889999999999998</v>
      </c>
      <c r="U42" s="2">
        <f t="shared" si="6"/>
        <v>1.125</v>
      </c>
      <c r="V42" s="2">
        <f t="shared" si="7"/>
        <v>0.12594962015193922</v>
      </c>
      <c r="W42" s="2">
        <f t="shared" si="12"/>
        <v>5.666666666666667</v>
      </c>
      <c r="X42" s="2">
        <f t="shared" si="13"/>
        <v>6.375</v>
      </c>
      <c r="Y42" s="2">
        <f t="shared" si="14"/>
        <v>9.588571428571429</v>
      </c>
      <c r="Z42" s="2">
        <f t="shared" si="15"/>
        <v>1.2076769292283087</v>
      </c>
      <c r="AA42" s="2">
        <f t="shared" si="8"/>
        <v>302.04000000000002</v>
      </c>
      <c r="AB42" s="2">
        <f t="shared" si="9"/>
        <v>9.588571428571429</v>
      </c>
      <c r="AC42" s="2">
        <v>11</v>
      </c>
      <c r="AD42" s="2">
        <v>22.5</v>
      </c>
      <c r="AE42">
        <v>0.19170000000000001</v>
      </c>
      <c r="AF42">
        <v>7.4099999999999999E-2</v>
      </c>
      <c r="AG42">
        <v>4.53E-2</v>
      </c>
    </row>
    <row r="43" spans="1:33">
      <c r="A43" s="2">
        <v>77</v>
      </c>
      <c r="B43" s="2" t="s">
        <v>7</v>
      </c>
      <c r="C43" s="2">
        <v>98</v>
      </c>
      <c r="D43" s="2">
        <v>44</v>
      </c>
      <c r="F43" s="2">
        <v>1</v>
      </c>
      <c r="G43" s="2">
        <v>20</v>
      </c>
      <c r="H43" s="2">
        <v>36</v>
      </c>
      <c r="I43" s="2">
        <v>13.5</v>
      </c>
      <c r="J43" s="2">
        <v>18.5</v>
      </c>
      <c r="K43" s="2">
        <v>5</v>
      </c>
      <c r="L43" s="2">
        <v>14.1</v>
      </c>
      <c r="M43" s="2">
        <f t="shared" si="5"/>
        <v>2.82</v>
      </c>
      <c r="N43" s="2">
        <f t="shared" si="11"/>
        <v>294.85999999999996</v>
      </c>
      <c r="O43" s="2">
        <v>121.3</v>
      </c>
      <c r="P43" s="2">
        <v>156.69999999999999</v>
      </c>
      <c r="Q43" s="2">
        <v>5</v>
      </c>
      <c r="R43">
        <v>4.41E-2</v>
      </c>
      <c r="S43" s="2">
        <f t="shared" si="10"/>
        <v>8.8199999999999997E-3</v>
      </c>
      <c r="T43">
        <v>0.24729999999999999</v>
      </c>
      <c r="U43" s="2">
        <f t="shared" si="6"/>
        <v>1.4814814814814814</v>
      </c>
      <c r="V43" s="2">
        <f t="shared" si="7"/>
        <v>0.77409061901723042</v>
      </c>
      <c r="W43" s="2">
        <f t="shared" si="12"/>
        <v>4.9000000000000004</v>
      </c>
      <c r="X43" s="2">
        <f t="shared" si="13"/>
        <v>7.2592592592592595</v>
      </c>
      <c r="Y43" s="2">
        <f t="shared" si="14"/>
        <v>2.4308326463314094</v>
      </c>
      <c r="Z43" s="2">
        <f t="shared" si="15"/>
        <v>1.8816847479259731</v>
      </c>
      <c r="AA43" s="2">
        <f t="shared" si="8"/>
        <v>294.85999999999996</v>
      </c>
      <c r="AB43" s="2">
        <f t="shared" si="9"/>
        <v>2.4308326463314094</v>
      </c>
      <c r="AC43" s="2">
        <v>8.8000000000000007</v>
      </c>
      <c r="AD43" s="2">
        <v>14.5</v>
      </c>
      <c r="AE43">
        <v>0.17810000000000001</v>
      </c>
      <c r="AF43">
        <v>0.33410000000000001</v>
      </c>
      <c r="AG43">
        <v>5.79E-2</v>
      </c>
    </row>
    <row r="44" spans="1:33">
      <c r="A44" s="2">
        <v>79</v>
      </c>
      <c r="B44" s="2" t="s">
        <v>7</v>
      </c>
      <c r="C44" s="2">
        <v>60</v>
      </c>
      <c r="D44" s="2">
        <v>19</v>
      </c>
      <c r="F44" s="2">
        <v>1</v>
      </c>
      <c r="G44" s="2">
        <v>12</v>
      </c>
      <c r="H44" s="2">
        <v>10</v>
      </c>
      <c r="I44" s="2">
        <v>14</v>
      </c>
      <c r="J44" s="2">
        <v>15.1</v>
      </c>
      <c r="K44" s="2">
        <v>5</v>
      </c>
      <c r="L44" s="2">
        <v>11.5</v>
      </c>
      <c r="M44" s="2">
        <f t="shared" si="5"/>
        <v>2.2999999999999998</v>
      </c>
      <c r="N44" s="2">
        <f t="shared" si="11"/>
        <v>153.1</v>
      </c>
      <c r="O44" s="2">
        <v>123.2</v>
      </c>
      <c r="P44" s="2">
        <v>183.9</v>
      </c>
      <c r="Q44" s="2">
        <v>5</v>
      </c>
      <c r="R44">
        <v>4.6800000000000001E-2</v>
      </c>
      <c r="S44" s="2">
        <f t="shared" si="10"/>
        <v>9.3600000000000003E-3</v>
      </c>
      <c r="T44">
        <v>0.14410000000000001</v>
      </c>
      <c r="U44" s="2">
        <f t="shared" si="6"/>
        <v>0.8571428571428571</v>
      </c>
      <c r="V44" s="2">
        <f t="shared" si="7"/>
        <v>0.66992930940728657</v>
      </c>
      <c r="W44" s="2">
        <f t="shared" si="12"/>
        <v>5</v>
      </c>
      <c r="X44" s="2">
        <f t="shared" si="13"/>
        <v>4.2857142857142856</v>
      </c>
      <c r="Y44" s="2">
        <f t="shared" si="14"/>
        <v>1.242694805194805</v>
      </c>
      <c r="Z44" s="2">
        <f t="shared" si="15"/>
        <v>0.83251767264817833</v>
      </c>
      <c r="AA44" s="2">
        <f t="shared" si="8"/>
        <v>153.1</v>
      </c>
      <c r="AB44" s="2">
        <f t="shared" si="9"/>
        <v>1.242694805194805</v>
      </c>
      <c r="AC44" s="2">
        <v>8.1</v>
      </c>
      <c r="AD44" s="2">
        <v>10</v>
      </c>
      <c r="AE44">
        <v>9.7199999999999995E-2</v>
      </c>
      <c r="AF44">
        <v>5.79E-2</v>
      </c>
      <c r="AG44">
        <v>1.1299999999999999E-2</v>
      </c>
    </row>
    <row r="45" spans="1:33">
      <c r="A45" s="2">
        <v>81</v>
      </c>
      <c r="B45" s="2" t="s">
        <v>7</v>
      </c>
      <c r="C45" s="2">
        <v>69</v>
      </c>
      <c r="D45" s="2">
        <v>18</v>
      </c>
      <c r="F45" s="2">
        <v>1</v>
      </c>
      <c r="G45" s="2">
        <v>20</v>
      </c>
      <c r="H45" s="2">
        <v>9</v>
      </c>
      <c r="I45" s="2">
        <v>13.5</v>
      </c>
      <c r="J45" s="2">
        <v>15.1</v>
      </c>
      <c r="K45" s="2">
        <v>5</v>
      </c>
      <c r="L45" s="2">
        <v>13.6</v>
      </c>
      <c r="M45" s="2">
        <f t="shared" si="5"/>
        <v>2.7199999999999998</v>
      </c>
      <c r="N45" s="2">
        <f t="shared" si="11"/>
        <v>202.77999999999997</v>
      </c>
      <c r="O45" s="2">
        <v>86.7</v>
      </c>
      <c r="P45" s="2">
        <v>222.4</v>
      </c>
      <c r="Q45" s="2">
        <v>4</v>
      </c>
      <c r="R45">
        <v>3.9199999999999999E-2</v>
      </c>
      <c r="S45" s="2">
        <f t="shared" si="10"/>
        <v>9.7999999999999997E-3</v>
      </c>
      <c r="T45">
        <v>0.1053</v>
      </c>
      <c r="U45" s="2">
        <f t="shared" si="6"/>
        <v>1.4814814814814814</v>
      </c>
      <c r="V45" s="2">
        <f t="shared" si="7"/>
        <v>0.3898381294964029</v>
      </c>
      <c r="W45" s="2">
        <f t="shared" si="12"/>
        <v>3.45</v>
      </c>
      <c r="X45" s="2">
        <f t="shared" si="13"/>
        <v>5.1111111111111107</v>
      </c>
      <c r="Y45" s="2">
        <f t="shared" si="14"/>
        <v>2.3388696655132639</v>
      </c>
      <c r="Z45" s="2">
        <f t="shared" si="15"/>
        <v>0.91178057553956815</v>
      </c>
      <c r="AA45" s="2">
        <f>N45</f>
        <v>202.77999999999997</v>
      </c>
      <c r="AB45" s="2">
        <f t="shared" si="9"/>
        <v>2.3388696655132639</v>
      </c>
      <c r="AC45" s="2">
        <v>3</v>
      </c>
      <c r="AD45" s="2">
        <v>9</v>
      </c>
      <c r="AE45">
        <v>0.12920000000000001</v>
      </c>
      <c r="AF45">
        <v>4.6899999999999997E-2</v>
      </c>
      <c r="AG45">
        <v>1.41E-2</v>
      </c>
    </row>
    <row r="46" spans="1:33">
      <c r="A46" s="2">
        <v>83</v>
      </c>
      <c r="B46" s="2" t="s">
        <v>7</v>
      </c>
      <c r="C46" s="2">
        <v>38</v>
      </c>
      <c r="D46" s="2">
        <v>23</v>
      </c>
      <c r="F46" s="2">
        <v>1</v>
      </c>
      <c r="G46" s="2">
        <v>33</v>
      </c>
      <c r="H46" s="2">
        <v>61</v>
      </c>
      <c r="I46" s="2">
        <v>13</v>
      </c>
      <c r="J46" s="2">
        <v>11.9</v>
      </c>
      <c r="K46" s="2">
        <v>5</v>
      </c>
      <c r="L46" s="2">
        <v>14.9</v>
      </c>
      <c r="M46" s="2">
        <f t="shared" si="5"/>
        <v>2.98</v>
      </c>
      <c r="N46" s="2">
        <f t="shared" si="11"/>
        <v>125.14</v>
      </c>
      <c r="O46" s="2">
        <v>151</v>
      </c>
      <c r="P46" s="2">
        <v>131.19999999999999</v>
      </c>
      <c r="Q46" s="2">
        <v>5</v>
      </c>
      <c r="R46">
        <v>3.7199999999999997E-2</v>
      </c>
      <c r="S46" s="2">
        <f t="shared" si="10"/>
        <v>7.4399999999999996E-3</v>
      </c>
      <c r="T46">
        <v>0.1389</v>
      </c>
      <c r="U46" s="2">
        <f t="shared" si="6"/>
        <v>2.5384615384615383</v>
      </c>
      <c r="V46" s="2">
        <f t="shared" si="7"/>
        <v>1.1509146341463417</v>
      </c>
      <c r="W46" s="2">
        <f t="shared" si="12"/>
        <v>1.1515151515151516</v>
      </c>
      <c r="X46" s="2">
        <f t="shared" si="13"/>
        <v>2.9230769230769229</v>
      </c>
      <c r="Y46" s="2">
        <f t="shared" si="14"/>
        <v>0.82874172185430461</v>
      </c>
      <c r="Z46" s="2">
        <f t="shared" si="15"/>
        <v>0.95381097560975614</v>
      </c>
      <c r="AA46" s="2">
        <f t="shared" si="8"/>
        <v>125.14</v>
      </c>
      <c r="AB46" s="2">
        <f t="shared" si="9"/>
        <v>0.82874172185430461</v>
      </c>
      <c r="AC46" s="2">
        <v>2.4</v>
      </c>
      <c r="AD46" s="2">
        <v>19</v>
      </c>
      <c r="AE46">
        <v>0.2586</v>
      </c>
      <c r="AF46">
        <v>0.20630000000000001</v>
      </c>
      <c r="AG46">
        <v>4.5999999999999999E-3</v>
      </c>
    </row>
    <row r="47" spans="1:33">
      <c r="A47" s="2">
        <v>85</v>
      </c>
      <c r="B47" s="2" t="s">
        <v>7</v>
      </c>
      <c r="C47" s="2">
        <v>49</v>
      </c>
      <c r="F47" s="2">
        <v>0</v>
      </c>
      <c r="G47" s="2">
        <v>34</v>
      </c>
      <c r="I47" s="2">
        <v>15</v>
      </c>
      <c r="J47" s="2">
        <v>7.1</v>
      </c>
      <c r="K47" s="2">
        <v>5</v>
      </c>
      <c r="L47" s="2">
        <v>10.4</v>
      </c>
      <c r="M47" s="2">
        <f t="shared" si="5"/>
        <v>2.08</v>
      </c>
      <c r="N47" s="2">
        <f t="shared" si="11"/>
        <v>109.02</v>
      </c>
      <c r="O47" s="2">
        <v>173</v>
      </c>
      <c r="P47" s="2">
        <v>224.2</v>
      </c>
      <c r="S47"/>
      <c r="U47" s="2">
        <f t="shared" si="6"/>
        <v>2.2666666666666666</v>
      </c>
      <c r="V47" s="2">
        <f t="shared" si="7"/>
        <v>0.77163247100802856</v>
      </c>
      <c r="W47" s="2">
        <f t="shared" si="12"/>
        <v>1.4411764705882353</v>
      </c>
      <c r="X47" s="2">
        <f t="shared" si="13"/>
        <v>3.2666666666666666</v>
      </c>
      <c r="Y47" s="2">
        <f t="shared" si="14"/>
        <v>0.63017341040462427</v>
      </c>
      <c r="Z47" s="2">
        <f t="shared" si="15"/>
        <v>0.48626226583407672</v>
      </c>
      <c r="AA47" s="2">
        <f t="shared" si="8"/>
        <v>109.02</v>
      </c>
      <c r="AB47" s="2">
        <f t="shared" si="9"/>
        <v>0.63017341040462427</v>
      </c>
      <c r="AC47" s="2">
        <v>5</v>
      </c>
    </row>
    <row r="48" spans="1:33">
      <c r="A48" s="2">
        <v>87</v>
      </c>
      <c r="B48" s="2" t="s">
        <v>7</v>
      </c>
      <c r="C48" s="2">
        <v>73</v>
      </c>
      <c r="D48" s="2">
        <v>21</v>
      </c>
      <c r="F48" s="2">
        <v>1</v>
      </c>
      <c r="G48" s="2">
        <v>26</v>
      </c>
      <c r="H48" s="2">
        <v>27</v>
      </c>
      <c r="I48" s="2">
        <v>13</v>
      </c>
      <c r="J48" s="2">
        <v>18</v>
      </c>
      <c r="K48" s="2">
        <v>5</v>
      </c>
      <c r="L48" s="2">
        <v>11.8</v>
      </c>
      <c r="M48" s="2">
        <f t="shared" si="5"/>
        <v>2.3600000000000003</v>
      </c>
      <c r="N48" s="2">
        <f t="shared" si="11"/>
        <v>190.28000000000003</v>
      </c>
      <c r="O48" s="2">
        <v>73.599999999999994</v>
      </c>
      <c r="P48" s="2">
        <v>155.5</v>
      </c>
      <c r="Q48" s="2">
        <v>5</v>
      </c>
      <c r="R48">
        <v>4.2799999999999998E-2</v>
      </c>
      <c r="S48" s="2">
        <f t="shared" si="10"/>
        <v>8.5599999999999999E-3</v>
      </c>
      <c r="T48">
        <v>0.12540000000000001</v>
      </c>
      <c r="U48" s="2">
        <f t="shared" si="6"/>
        <v>2</v>
      </c>
      <c r="V48" s="2">
        <f t="shared" si="7"/>
        <v>0.47331189710610927</v>
      </c>
      <c r="W48" s="2">
        <f t="shared" si="12"/>
        <v>2.8076923076923075</v>
      </c>
      <c r="X48" s="2">
        <f t="shared" si="13"/>
        <v>5.615384615384615</v>
      </c>
      <c r="Y48" s="2">
        <f t="shared" si="14"/>
        <v>2.5853260869565222</v>
      </c>
      <c r="Z48" s="2">
        <f t="shared" si="15"/>
        <v>1.2236655948553057</v>
      </c>
      <c r="AA48" s="2">
        <f t="shared" si="8"/>
        <v>190.28000000000003</v>
      </c>
      <c r="AB48" s="2">
        <f t="shared" si="9"/>
        <v>2.5853260869565222</v>
      </c>
      <c r="AC48" s="2">
        <v>2.5</v>
      </c>
      <c r="AD48" s="2">
        <v>10.5</v>
      </c>
      <c r="AE48">
        <v>0.1149</v>
      </c>
      <c r="AF48">
        <v>0.1123</v>
      </c>
      <c r="AG48">
        <v>1.01E-2</v>
      </c>
    </row>
    <row r="49" spans="1:33">
      <c r="A49" s="2">
        <v>89</v>
      </c>
      <c r="B49" s="2" t="s">
        <v>7</v>
      </c>
      <c r="C49" s="2">
        <v>105</v>
      </c>
      <c r="D49" s="2">
        <v>32</v>
      </c>
      <c r="F49" s="2">
        <v>1</v>
      </c>
      <c r="G49" s="2">
        <v>10</v>
      </c>
      <c r="H49" s="2">
        <v>36</v>
      </c>
      <c r="I49" s="2">
        <v>7</v>
      </c>
      <c r="J49" s="2">
        <v>29.9</v>
      </c>
      <c r="K49" s="2">
        <v>5</v>
      </c>
      <c r="L49" s="2">
        <v>12</v>
      </c>
      <c r="M49" s="2">
        <f t="shared" si="5"/>
        <v>2.4</v>
      </c>
      <c r="N49" s="2">
        <f t="shared" si="11"/>
        <v>281.89999999999998</v>
      </c>
      <c r="O49" s="2">
        <v>79.599999999999994</v>
      </c>
      <c r="P49" s="2">
        <v>78.099999999999994</v>
      </c>
      <c r="Q49" s="2">
        <v>5</v>
      </c>
      <c r="R49">
        <v>5.2499999999999998E-2</v>
      </c>
      <c r="S49" s="2">
        <f t="shared" si="10"/>
        <v>1.0499999999999999E-2</v>
      </c>
      <c r="T49">
        <v>0.23119999999999999</v>
      </c>
      <c r="U49" s="2">
        <f t="shared" si="6"/>
        <v>1.4285714285714286</v>
      </c>
      <c r="V49" s="2">
        <f t="shared" si="7"/>
        <v>1.0192061459667094</v>
      </c>
      <c r="W49" s="2">
        <f t="shared" si="12"/>
        <v>10.5</v>
      </c>
      <c r="X49" s="2">
        <f t="shared" si="13"/>
        <v>15</v>
      </c>
      <c r="Y49" s="2">
        <f t="shared" si="14"/>
        <v>3.541457286432161</v>
      </c>
      <c r="Z49" s="2">
        <f t="shared" si="15"/>
        <v>3.6094750320102431</v>
      </c>
      <c r="AA49" s="2">
        <f t="shared" si="8"/>
        <v>281.89999999999998</v>
      </c>
      <c r="AB49" s="2">
        <f t="shared" si="9"/>
        <v>3.541457286432161</v>
      </c>
      <c r="AC49" s="2">
        <v>5</v>
      </c>
      <c r="AD49" s="2">
        <v>10</v>
      </c>
      <c r="AE49">
        <v>0.1328</v>
      </c>
      <c r="AF49">
        <v>0.16339999999999999</v>
      </c>
      <c r="AG49">
        <v>3.2500000000000001E-2</v>
      </c>
    </row>
    <row r="50" spans="1:33">
      <c r="A50" s="2">
        <v>91</v>
      </c>
      <c r="B50" s="2" t="s">
        <v>7</v>
      </c>
      <c r="C50" s="2">
        <v>94</v>
      </c>
      <c r="F50" s="2">
        <v>1</v>
      </c>
      <c r="G50" s="2">
        <v>19</v>
      </c>
      <c r="I50" s="2">
        <v>13</v>
      </c>
      <c r="J50" s="2">
        <v>18.7</v>
      </c>
      <c r="K50" s="2">
        <v>5</v>
      </c>
      <c r="L50" s="2">
        <v>10.199999999999999</v>
      </c>
      <c r="M50" s="2">
        <f t="shared" si="5"/>
        <v>2.04</v>
      </c>
      <c r="N50" s="2">
        <f t="shared" si="11"/>
        <v>210.45999999999998</v>
      </c>
      <c r="O50" s="2">
        <v>68.400000000000006</v>
      </c>
      <c r="P50" s="2">
        <v>160.19999999999999</v>
      </c>
      <c r="S50"/>
      <c r="U50" s="2">
        <f t="shared" si="6"/>
        <v>1.4615384615384615</v>
      </c>
      <c r="V50" s="2">
        <f t="shared" si="7"/>
        <v>0.4269662921348315</v>
      </c>
      <c r="W50" s="2">
        <f t="shared" si="12"/>
        <v>4.9473684210526319</v>
      </c>
      <c r="X50" s="2">
        <f t="shared" si="13"/>
        <v>7.2307692307692308</v>
      </c>
      <c r="Y50" s="2">
        <f t="shared" si="14"/>
        <v>3.0769005847953212</v>
      </c>
      <c r="Z50" s="2">
        <f t="shared" si="15"/>
        <v>1.3137328339575529</v>
      </c>
      <c r="AA50" s="2">
        <f t="shared" si="8"/>
        <v>210.45999999999998</v>
      </c>
      <c r="AB50" s="2">
        <f t="shared" si="9"/>
        <v>3.0769005847953212</v>
      </c>
      <c r="AC50" s="2">
        <v>14</v>
      </c>
    </row>
    <row r="51" spans="1:33">
      <c r="A51" s="2">
        <v>93</v>
      </c>
      <c r="B51" s="2" t="s">
        <v>7</v>
      </c>
      <c r="C51" s="2">
        <v>146</v>
      </c>
      <c r="D51" s="2">
        <v>14</v>
      </c>
      <c r="F51" s="2">
        <v>0</v>
      </c>
      <c r="G51" s="2">
        <v>29</v>
      </c>
      <c r="H51" s="2">
        <v>18</v>
      </c>
      <c r="I51" s="2">
        <v>8.5</v>
      </c>
      <c r="J51" s="2">
        <v>27.8</v>
      </c>
      <c r="K51" s="2">
        <v>5</v>
      </c>
      <c r="L51" s="2">
        <v>11.6</v>
      </c>
      <c r="M51" s="2">
        <f t="shared" si="5"/>
        <v>2.3199999999999998</v>
      </c>
      <c r="N51" s="2">
        <f t="shared" si="11"/>
        <v>366.52</v>
      </c>
      <c r="O51" s="2">
        <v>56</v>
      </c>
      <c r="P51" s="2">
        <v>104.8</v>
      </c>
      <c r="Q51" s="2">
        <v>5</v>
      </c>
      <c r="R51">
        <v>4.8399999999999999E-2</v>
      </c>
      <c r="S51" s="2">
        <f t="shared" si="10"/>
        <v>9.6799999999999994E-3</v>
      </c>
      <c r="T51">
        <v>0.1016</v>
      </c>
      <c r="U51" s="2">
        <f t="shared" si="6"/>
        <v>3.4117647058823528</v>
      </c>
      <c r="V51" s="2">
        <f t="shared" si="7"/>
        <v>0.53435114503816794</v>
      </c>
      <c r="W51" s="2">
        <f t="shared" si="12"/>
        <v>5.0344827586206895</v>
      </c>
      <c r="X51" s="2">
        <f t="shared" si="13"/>
        <v>17.176470588235293</v>
      </c>
      <c r="Y51" s="2">
        <f t="shared" si="14"/>
        <v>6.5449999999999999</v>
      </c>
      <c r="Z51" s="2">
        <f t="shared" si="15"/>
        <v>3.4973282442748093</v>
      </c>
      <c r="AA51" s="2">
        <f t="shared" si="8"/>
        <v>366.52</v>
      </c>
      <c r="AB51" s="2">
        <f t="shared" si="9"/>
        <v>6.5449999999999999</v>
      </c>
      <c r="AC51" s="2">
        <v>1.2</v>
      </c>
      <c r="AD51" s="2">
        <v>5.5</v>
      </c>
      <c r="AE51">
        <v>4.3400000000000001E-2</v>
      </c>
      <c r="AF51">
        <v>7.7899999999999997E-2</v>
      </c>
      <c r="AG51">
        <v>3.0999999999999999E-3</v>
      </c>
    </row>
    <row r="52" spans="1:33">
      <c r="A52" s="2">
        <v>95</v>
      </c>
      <c r="B52" s="2" t="s">
        <v>7</v>
      </c>
      <c r="C52" s="2">
        <v>77</v>
      </c>
      <c r="D52" s="2">
        <v>12</v>
      </c>
      <c r="F52" s="2">
        <v>1</v>
      </c>
      <c r="G52" s="2">
        <v>16</v>
      </c>
      <c r="H52" s="2">
        <v>9</v>
      </c>
      <c r="I52" s="2">
        <v>9.5</v>
      </c>
      <c r="J52" s="2">
        <v>8.9</v>
      </c>
      <c r="K52" s="2">
        <v>5</v>
      </c>
      <c r="L52" s="2">
        <v>10.6</v>
      </c>
      <c r="M52" s="2">
        <f t="shared" si="5"/>
        <v>2.12</v>
      </c>
      <c r="N52" s="2">
        <f t="shared" si="11"/>
        <v>172.14000000000001</v>
      </c>
      <c r="O52" s="2">
        <v>161.5</v>
      </c>
      <c r="P52" s="2">
        <v>89.9</v>
      </c>
      <c r="Q52" s="2">
        <v>5</v>
      </c>
      <c r="R52">
        <v>6.2E-2</v>
      </c>
      <c r="S52" s="2">
        <f t="shared" si="10"/>
        <v>1.24E-2</v>
      </c>
      <c r="T52">
        <v>0.12719999999999998</v>
      </c>
      <c r="U52" s="2">
        <f t="shared" si="6"/>
        <v>1.6842105263157894</v>
      </c>
      <c r="V52" s="2">
        <f t="shared" si="7"/>
        <v>1.7964404894327028</v>
      </c>
      <c r="W52" s="2">
        <f t="shared" si="12"/>
        <v>4.8125</v>
      </c>
      <c r="X52" s="2">
        <f t="shared" si="13"/>
        <v>8.1052631578947363</v>
      </c>
      <c r="Y52" s="2">
        <f t="shared" si="14"/>
        <v>1.0658823529411765</v>
      </c>
      <c r="Z52" s="2">
        <f t="shared" si="15"/>
        <v>1.9147942157953282</v>
      </c>
      <c r="AA52" s="2">
        <f t="shared" si="8"/>
        <v>172.14000000000001</v>
      </c>
      <c r="AB52" s="2">
        <f t="shared" si="9"/>
        <v>1.0658823529411765</v>
      </c>
      <c r="AC52" s="2">
        <v>10</v>
      </c>
      <c r="AD52" s="2">
        <v>6.5</v>
      </c>
      <c r="AE52">
        <v>6.0499999999999998E-2</v>
      </c>
      <c r="AF52">
        <v>0.12529999999999999</v>
      </c>
      <c r="AG52">
        <v>6.7999999999999996E-3</v>
      </c>
    </row>
    <row r="53" spans="1:33">
      <c r="A53" s="2">
        <v>97</v>
      </c>
      <c r="B53" s="2" t="s">
        <v>7</v>
      </c>
      <c r="C53" s="2">
        <v>116</v>
      </c>
      <c r="D53" s="2">
        <v>27</v>
      </c>
      <c r="F53" s="2">
        <v>1</v>
      </c>
      <c r="G53" s="2">
        <v>18</v>
      </c>
      <c r="H53" s="2">
        <v>22</v>
      </c>
      <c r="I53" s="2">
        <v>8.5</v>
      </c>
      <c r="J53" s="2">
        <v>13.4</v>
      </c>
      <c r="K53" s="2">
        <v>5</v>
      </c>
      <c r="L53" s="2">
        <v>12.5</v>
      </c>
      <c r="M53" s="2">
        <f t="shared" si="5"/>
        <v>2.5</v>
      </c>
      <c r="N53" s="2">
        <f t="shared" si="11"/>
        <v>303.39999999999998</v>
      </c>
      <c r="O53" s="2">
        <v>23.7</v>
      </c>
      <c r="P53" s="2">
        <v>109</v>
      </c>
      <c r="Q53" s="2">
        <v>5</v>
      </c>
      <c r="R53">
        <v>4.6300000000000001E-2</v>
      </c>
      <c r="S53" s="2">
        <f t="shared" si="10"/>
        <v>9.2600000000000009E-3</v>
      </c>
      <c r="T53">
        <v>0.19070000000000001</v>
      </c>
      <c r="U53" s="2">
        <f t="shared" si="6"/>
        <v>2.1176470588235294</v>
      </c>
      <c r="V53" s="2">
        <f t="shared" si="7"/>
        <v>0.21743119266055044</v>
      </c>
      <c r="W53" s="2">
        <f t="shared" si="12"/>
        <v>6.4444444444444446</v>
      </c>
      <c r="X53" s="2">
        <f t="shared" si="13"/>
        <v>13.647058823529411</v>
      </c>
      <c r="Y53" s="2">
        <f t="shared" si="14"/>
        <v>12.80168776371308</v>
      </c>
      <c r="Z53" s="2">
        <f t="shared" si="15"/>
        <v>2.78348623853211</v>
      </c>
      <c r="AA53" s="2">
        <f t="shared" si="8"/>
        <v>303.39999999999998</v>
      </c>
      <c r="AB53" s="2">
        <f t="shared" si="9"/>
        <v>12.80168776371308</v>
      </c>
      <c r="AC53" s="2">
        <v>3.1</v>
      </c>
      <c r="AD53" s="2">
        <v>9</v>
      </c>
      <c r="AE53">
        <v>8.3500000000000005E-2</v>
      </c>
      <c r="AF53">
        <v>6.0100000000000001E-2</v>
      </c>
      <c r="AG53">
        <v>2.0799999999999999E-2</v>
      </c>
    </row>
    <row r="54" spans="1:33">
      <c r="A54" s="2">
        <v>99</v>
      </c>
      <c r="B54" s="2" t="s">
        <v>7</v>
      </c>
      <c r="C54" s="2">
        <v>61</v>
      </c>
      <c r="F54" s="2">
        <v>0</v>
      </c>
      <c r="G54" s="2">
        <v>21</v>
      </c>
      <c r="I54" s="2">
        <v>18.5</v>
      </c>
      <c r="J54" s="2">
        <v>15.5</v>
      </c>
      <c r="K54" s="2">
        <v>5</v>
      </c>
      <c r="L54" s="2">
        <v>13.2</v>
      </c>
      <c r="M54" s="2">
        <f t="shared" si="5"/>
        <v>2.6399999999999997</v>
      </c>
      <c r="N54" s="2">
        <f t="shared" si="11"/>
        <v>176.54</v>
      </c>
      <c r="O54" s="2">
        <v>136.69999999999999</v>
      </c>
      <c r="P54" s="2">
        <v>272</v>
      </c>
      <c r="S54"/>
      <c r="U54" s="2">
        <f t="shared" si="6"/>
        <v>1.1351351351351351</v>
      </c>
      <c r="V54" s="2">
        <f t="shared" si="7"/>
        <v>0.5025735294117647</v>
      </c>
      <c r="W54" s="2">
        <f t="shared" si="12"/>
        <v>2.9047619047619047</v>
      </c>
      <c r="X54" s="2">
        <f t="shared" si="13"/>
        <v>3.2972972972972974</v>
      </c>
      <c r="Y54" s="2">
        <f t="shared" si="14"/>
        <v>1.2914411119239211</v>
      </c>
      <c r="Z54" s="2">
        <f t="shared" si="15"/>
        <v>0.64904411764705883</v>
      </c>
      <c r="AA54" s="2">
        <f t="shared" si="8"/>
        <v>176.54</v>
      </c>
      <c r="AB54" s="2">
        <f t="shared" si="9"/>
        <v>1.2914411119239211</v>
      </c>
      <c r="AC54" s="2">
        <v>2.8</v>
      </c>
    </row>
    <row r="55" spans="1:33">
      <c r="A55" s="2">
        <v>101</v>
      </c>
      <c r="B55" s="2" t="s">
        <v>7</v>
      </c>
      <c r="C55" s="2">
        <v>79</v>
      </c>
      <c r="F55" s="2">
        <v>1</v>
      </c>
      <c r="G55" s="2">
        <v>16</v>
      </c>
      <c r="I55" s="2">
        <v>14</v>
      </c>
      <c r="J55" s="2">
        <v>19.399999999999999</v>
      </c>
      <c r="K55" s="2">
        <v>5</v>
      </c>
      <c r="L55" s="2">
        <v>13.3</v>
      </c>
      <c r="M55" s="2">
        <f t="shared" si="5"/>
        <v>2.66</v>
      </c>
      <c r="N55" s="2">
        <f t="shared" si="11"/>
        <v>229.54000000000002</v>
      </c>
      <c r="O55" s="2">
        <v>67.900000000000006</v>
      </c>
      <c r="P55" s="2">
        <v>185.4</v>
      </c>
      <c r="S55"/>
      <c r="U55" s="2">
        <f t="shared" si="6"/>
        <v>1.1428571428571428</v>
      </c>
      <c r="V55" s="2">
        <f t="shared" si="7"/>
        <v>0.36623516720604099</v>
      </c>
      <c r="W55" s="2">
        <f t="shared" si="12"/>
        <v>4.9375</v>
      </c>
      <c r="X55" s="2">
        <f t="shared" si="13"/>
        <v>5.6428571428571432</v>
      </c>
      <c r="Y55" s="2">
        <f t="shared" si="14"/>
        <v>3.380559646539028</v>
      </c>
      <c r="Z55" s="2">
        <f t="shared" si="15"/>
        <v>1.2380798274002158</v>
      </c>
      <c r="AA55" s="2">
        <f t="shared" si="8"/>
        <v>229.54000000000002</v>
      </c>
      <c r="AB55" s="2">
        <f t="shared" si="9"/>
        <v>3.380559646539028</v>
      </c>
      <c r="AC55" s="2">
        <v>11.3</v>
      </c>
    </row>
    <row r="56" spans="1:33">
      <c r="A56" s="2">
        <v>103</v>
      </c>
      <c r="B56" s="2" t="s">
        <v>7</v>
      </c>
      <c r="C56" s="2">
        <v>101</v>
      </c>
      <c r="F56" s="2">
        <v>1</v>
      </c>
      <c r="G56" s="2">
        <v>14</v>
      </c>
      <c r="I56" s="2">
        <v>14</v>
      </c>
      <c r="J56" s="2">
        <v>34.299999999999997</v>
      </c>
      <c r="K56" s="2">
        <v>5</v>
      </c>
      <c r="L56" s="2">
        <v>12.6</v>
      </c>
      <c r="M56" s="2">
        <f t="shared" si="5"/>
        <v>2.52</v>
      </c>
      <c r="N56" s="2">
        <f t="shared" si="11"/>
        <v>288.82</v>
      </c>
      <c r="O56" s="2">
        <v>43</v>
      </c>
      <c r="P56" s="2">
        <v>186.9</v>
      </c>
      <c r="S56"/>
      <c r="U56" s="2">
        <f t="shared" si="6"/>
        <v>1</v>
      </c>
      <c r="V56" s="2">
        <f t="shared" si="7"/>
        <v>0.23006955591225253</v>
      </c>
      <c r="W56" s="2">
        <f t="shared" si="12"/>
        <v>7.2142857142857144</v>
      </c>
      <c r="X56" s="2">
        <f t="shared" si="13"/>
        <v>7.2142857142857144</v>
      </c>
      <c r="Y56" s="2">
        <f t="shared" si="14"/>
        <v>6.7167441860465118</v>
      </c>
      <c r="Z56" s="2">
        <f t="shared" si="15"/>
        <v>1.545318352059925</v>
      </c>
      <c r="AA56" s="2">
        <f t="shared" si="8"/>
        <v>288.82</v>
      </c>
      <c r="AB56" s="2">
        <f t="shared" si="9"/>
        <v>6.7167441860465118</v>
      </c>
      <c r="AC56" s="2">
        <v>17.399999999999999</v>
      </c>
    </row>
    <row r="57" spans="1:33">
      <c r="A57" s="2">
        <v>105</v>
      </c>
      <c r="B57" s="2" t="s">
        <v>7</v>
      </c>
      <c r="C57" s="2">
        <v>70</v>
      </c>
      <c r="F57" s="2">
        <v>1</v>
      </c>
      <c r="G57" s="2">
        <v>9</v>
      </c>
      <c r="I57" s="2">
        <v>8</v>
      </c>
      <c r="J57" s="2">
        <v>11.3</v>
      </c>
      <c r="K57" s="2">
        <v>5</v>
      </c>
      <c r="L57" s="2">
        <v>15</v>
      </c>
      <c r="M57" s="2">
        <f t="shared" si="5"/>
        <v>3</v>
      </c>
      <c r="N57" s="2">
        <f t="shared" si="11"/>
        <v>221.3</v>
      </c>
      <c r="O57" s="2">
        <v>58.2</v>
      </c>
      <c r="P57" s="2">
        <v>63.1</v>
      </c>
      <c r="S57"/>
      <c r="U57" s="2">
        <f t="shared" si="6"/>
        <v>1.125</v>
      </c>
      <c r="V57" s="2">
        <f t="shared" si="7"/>
        <v>0.92234548335974642</v>
      </c>
      <c r="W57" s="2">
        <f t="shared" si="12"/>
        <v>7.7777777777777777</v>
      </c>
      <c r="X57" s="2">
        <f t="shared" si="13"/>
        <v>8.75</v>
      </c>
      <c r="Y57" s="2">
        <f t="shared" si="14"/>
        <v>3.8024054982817868</v>
      </c>
      <c r="Z57" s="2">
        <f t="shared" si="15"/>
        <v>3.5071315372424725</v>
      </c>
      <c r="AA57" s="2">
        <f t="shared" si="8"/>
        <v>221.3</v>
      </c>
      <c r="AB57" s="2">
        <f t="shared" si="9"/>
        <v>3.8024054982817868</v>
      </c>
      <c r="AC57" s="2">
        <v>20</v>
      </c>
    </row>
    <row r="58" spans="1:33">
      <c r="A58" s="2">
        <v>107</v>
      </c>
      <c r="B58" s="2" t="s">
        <v>7</v>
      </c>
      <c r="C58" s="2">
        <v>77</v>
      </c>
      <c r="F58" s="2">
        <v>0</v>
      </c>
      <c r="G58" s="2">
        <v>6</v>
      </c>
      <c r="I58" s="2">
        <v>6.5</v>
      </c>
      <c r="J58" s="2">
        <v>12.6</v>
      </c>
      <c r="K58" s="2">
        <v>5</v>
      </c>
      <c r="L58" s="2">
        <v>9.3000000000000007</v>
      </c>
      <c r="M58" s="2">
        <f t="shared" si="5"/>
        <v>1.86</v>
      </c>
      <c r="N58" s="2">
        <f t="shared" si="11"/>
        <v>155.82</v>
      </c>
      <c r="O58" s="2">
        <v>39.299999999999997</v>
      </c>
      <c r="P58" s="2">
        <v>57.3</v>
      </c>
      <c r="S58"/>
      <c r="U58" s="2">
        <f t="shared" si="6"/>
        <v>0.92307692307692313</v>
      </c>
      <c r="V58" s="2">
        <f t="shared" si="7"/>
        <v>0.68586387434554974</v>
      </c>
      <c r="W58" s="2">
        <f t="shared" si="12"/>
        <v>12.833333333333334</v>
      </c>
      <c r="X58" s="2">
        <f t="shared" si="13"/>
        <v>11.846153846153847</v>
      </c>
      <c r="Y58" s="2">
        <f t="shared" si="14"/>
        <v>3.9648854961832063</v>
      </c>
      <c r="Z58" s="2">
        <f t="shared" si="15"/>
        <v>2.7193717277486913</v>
      </c>
      <c r="AA58" s="2">
        <f t="shared" si="8"/>
        <v>155.82</v>
      </c>
      <c r="AB58" s="2">
        <f t="shared" si="9"/>
        <v>3.9648854961832063</v>
      </c>
      <c r="AC58" s="2">
        <v>24</v>
      </c>
    </row>
    <row r="59" spans="1:33">
      <c r="A59" s="2">
        <v>109</v>
      </c>
      <c r="B59" s="2" t="s">
        <v>7</v>
      </c>
      <c r="C59" s="2">
        <v>28</v>
      </c>
      <c r="F59" s="2">
        <v>1</v>
      </c>
      <c r="G59" s="2">
        <v>14</v>
      </c>
      <c r="I59" s="2">
        <v>6</v>
      </c>
      <c r="J59" s="2">
        <v>4.0999999999999996</v>
      </c>
      <c r="K59" s="2">
        <v>5</v>
      </c>
      <c r="L59" s="2">
        <v>18.100000000000001</v>
      </c>
      <c r="M59" s="2">
        <f t="shared" si="5"/>
        <v>3.62</v>
      </c>
      <c r="N59" s="2">
        <f t="shared" si="11"/>
        <v>105.46</v>
      </c>
      <c r="O59" s="2">
        <v>57</v>
      </c>
      <c r="P59" s="2">
        <v>56</v>
      </c>
      <c r="S59"/>
      <c r="U59" s="2">
        <f t="shared" si="6"/>
        <v>2.3333333333333335</v>
      </c>
      <c r="V59" s="2">
        <f t="shared" si="7"/>
        <v>1.0178571428571428</v>
      </c>
      <c r="W59" s="2">
        <f t="shared" si="12"/>
        <v>2</v>
      </c>
      <c r="X59" s="2">
        <f t="shared" si="13"/>
        <v>4.666666666666667</v>
      </c>
      <c r="Y59" s="2">
        <f t="shared" si="14"/>
        <v>1.850175438596491</v>
      </c>
      <c r="Z59" s="2">
        <f t="shared" si="15"/>
        <v>1.8832142857142855</v>
      </c>
      <c r="AA59" s="2">
        <f t="shared" si="8"/>
        <v>105.46</v>
      </c>
      <c r="AB59" s="2">
        <f t="shared" si="9"/>
        <v>1.850175438596491</v>
      </c>
      <c r="AC59" s="2">
        <v>2.5</v>
      </c>
    </row>
    <row r="60" spans="1:33">
      <c r="A60" s="2">
        <v>2</v>
      </c>
      <c r="B60" s="2" t="s">
        <v>8</v>
      </c>
      <c r="C60" s="2">
        <v>85</v>
      </c>
      <c r="D60" s="2">
        <v>66</v>
      </c>
      <c r="E60" s="2">
        <f t="shared" ref="E60:E107" si="16">(D60/C60)*100</f>
        <v>77.64705882352942</v>
      </c>
      <c r="G60" s="2">
        <v>33</v>
      </c>
      <c r="H60" s="2">
        <v>37</v>
      </c>
      <c r="I60" s="2">
        <v>15.5</v>
      </c>
      <c r="J60" s="2">
        <v>16.7</v>
      </c>
      <c r="K60" s="2">
        <v>5</v>
      </c>
      <c r="L60" s="2">
        <v>6.2</v>
      </c>
      <c r="M60" s="2">
        <f t="shared" si="5"/>
        <v>1.24</v>
      </c>
      <c r="N60" s="2">
        <f t="shared" si="11"/>
        <v>122.10000000000001</v>
      </c>
      <c r="O60" s="2">
        <v>423.7</v>
      </c>
      <c r="P60" s="2">
        <v>238.7</v>
      </c>
      <c r="Q60" s="2">
        <v>5</v>
      </c>
      <c r="R60" s="2">
        <v>45.6</v>
      </c>
      <c r="S60" s="2">
        <f t="shared" si="10"/>
        <v>9.120000000000001</v>
      </c>
      <c r="T60" s="2">
        <v>410.8</v>
      </c>
      <c r="U60" s="2">
        <f t="shared" ref="U60:U107" si="17">H60/I60</f>
        <v>2.3870967741935485</v>
      </c>
      <c r="V60" s="2">
        <f t="shared" si="7"/>
        <v>1.7750314201927107</v>
      </c>
      <c r="W60" s="2">
        <f t="shared" si="12"/>
        <v>2.5757575757575757</v>
      </c>
      <c r="X60" s="2">
        <f t="shared" si="13"/>
        <v>5.4838709677419351</v>
      </c>
      <c r="Y60" s="2">
        <f t="shared" si="14"/>
        <v>0.288175595940524</v>
      </c>
      <c r="Z60" s="2">
        <f t="shared" si="15"/>
        <v>0.51152073732718895</v>
      </c>
      <c r="AA60" s="2">
        <f t="shared" ref="AA60:AA107" si="18">((C60-D60)*M60)+J60+T60</f>
        <v>451.06</v>
      </c>
      <c r="AB60" s="2">
        <f t="shared" si="9"/>
        <v>1.0645739910313903</v>
      </c>
      <c r="AC60" s="2">
        <v>12</v>
      </c>
    </row>
    <row r="61" spans="1:33">
      <c r="A61" s="2">
        <v>4</v>
      </c>
      <c r="B61" s="2" t="s">
        <v>8</v>
      </c>
      <c r="C61" s="2">
        <v>144</v>
      </c>
      <c r="D61" s="2">
        <v>57</v>
      </c>
      <c r="E61" s="2">
        <f t="shared" si="16"/>
        <v>39.583333333333329</v>
      </c>
      <c r="G61" s="2">
        <v>18</v>
      </c>
      <c r="H61" s="2">
        <v>24</v>
      </c>
      <c r="I61" s="2">
        <v>17</v>
      </c>
      <c r="J61" s="2">
        <v>32.799999999999997</v>
      </c>
      <c r="K61" s="2">
        <v>5</v>
      </c>
      <c r="L61" s="2">
        <v>6.8</v>
      </c>
      <c r="M61" s="2">
        <f t="shared" si="5"/>
        <v>1.3599999999999999</v>
      </c>
      <c r="N61" s="2">
        <f t="shared" si="11"/>
        <v>228.64</v>
      </c>
      <c r="O61" s="2">
        <v>126.2</v>
      </c>
      <c r="P61" s="2">
        <v>256.8</v>
      </c>
      <c r="Q61" s="2">
        <v>3</v>
      </c>
      <c r="R61" s="2">
        <v>18.399999999999999</v>
      </c>
      <c r="S61" s="2">
        <f t="shared" si="10"/>
        <v>6.1333333333333329</v>
      </c>
      <c r="T61" s="2">
        <v>228</v>
      </c>
      <c r="U61" s="2">
        <f t="shared" si="17"/>
        <v>1.411764705882353</v>
      </c>
      <c r="V61" s="2">
        <f t="shared" si="7"/>
        <v>0.49143302180685355</v>
      </c>
      <c r="W61" s="2">
        <f t="shared" si="12"/>
        <v>8</v>
      </c>
      <c r="X61" s="2">
        <f t="shared" si="13"/>
        <v>8.4705882352941178</v>
      </c>
      <c r="Y61" s="2">
        <f t="shared" si="14"/>
        <v>1.8117274167987321</v>
      </c>
      <c r="Z61" s="2">
        <f t="shared" si="15"/>
        <v>0.8903426791277258</v>
      </c>
      <c r="AA61" s="2">
        <f t="shared" si="18"/>
        <v>379.12</v>
      </c>
      <c r="AB61" s="2">
        <f t="shared" si="9"/>
        <v>3.0041204437400952</v>
      </c>
      <c r="AC61" s="2">
        <v>5</v>
      </c>
    </row>
    <row r="62" spans="1:33">
      <c r="A62" s="2">
        <v>6</v>
      </c>
      <c r="B62" s="2" t="s">
        <v>8</v>
      </c>
      <c r="C62" s="2">
        <v>63</v>
      </c>
      <c r="D62" s="2">
        <v>28</v>
      </c>
      <c r="E62" s="2">
        <f t="shared" si="16"/>
        <v>44.444444444444443</v>
      </c>
      <c r="G62" s="2">
        <v>28</v>
      </c>
      <c r="H62" s="2">
        <v>20</v>
      </c>
      <c r="I62" s="2">
        <v>32.5</v>
      </c>
      <c r="J62" s="2">
        <v>5.9</v>
      </c>
      <c r="K62" s="2">
        <v>5</v>
      </c>
      <c r="L62" s="2">
        <v>7.4</v>
      </c>
      <c r="M62" s="2">
        <f t="shared" si="5"/>
        <v>1.48</v>
      </c>
      <c r="N62" s="2">
        <f t="shared" si="11"/>
        <v>99.14</v>
      </c>
      <c r="O62" s="2">
        <v>610.70000000000005</v>
      </c>
      <c r="P62" s="2">
        <v>580.4</v>
      </c>
      <c r="Q62" s="2">
        <v>3</v>
      </c>
      <c r="R62" s="2">
        <v>18</v>
      </c>
      <c r="S62" s="2">
        <f t="shared" si="10"/>
        <v>6</v>
      </c>
      <c r="T62" s="2">
        <v>111</v>
      </c>
      <c r="U62" s="2">
        <f t="shared" si="17"/>
        <v>0.61538461538461542</v>
      </c>
      <c r="V62" s="2">
        <f t="shared" si="7"/>
        <v>1.0522053756030325</v>
      </c>
      <c r="W62" s="2">
        <f t="shared" si="12"/>
        <v>2.25</v>
      </c>
      <c r="X62" s="2">
        <f t="shared" si="13"/>
        <v>1.9384615384615385</v>
      </c>
      <c r="Y62" s="2">
        <f t="shared" si="14"/>
        <v>0.16233830031111837</v>
      </c>
      <c r="Z62" s="2">
        <f t="shared" si="15"/>
        <v>0.17081323225361819</v>
      </c>
      <c r="AA62" s="2">
        <f t="shared" si="18"/>
        <v>168.7</v>
      </c>
      <c r="AB62" s="2">
        <f t="shared" si="9"/>
        <v>0.27624037989192723</v>
      </c>
      <c r="AC62" s="2">
        <v>2</v>
      </c>
    </row>
    <row r="63" spans="1:33">
      <c r="A63" s="2">
        <v>8</v>
      </c>
      <c r="B63" s="2" t="s">
        <v>8</v>
      </c>
      <c r="C63" s="2">
        <v>230</v>
      </c>
      <c r="D63" s="2">
        <v>157</v>
      </c>
      <c r="E63" s="2">
        <f t="shared" si="16"/>
        <v>68.260869565217391</v>
      </c>
      <c r="G63" s="2">
        <v>37</v>
      </c>
      <c r="H63" s="2">
        <v>38</v>
      </c>
      <c r="I63" s="2">
        <v>27</v>
      </c>
      <c r="J63" s="2">
        <v>50.1</v>
      </c>
      <c r="K63" s="2">
        <v>5</v>
      </c>
      <c r="L63" s="2">
        <v>5.5</v>
      </c>
      <c r="M63" s="2">
        <f t="shared" si="5"/>
        <v>1.1000000000000001</v>
      </c>
      <c r="N63" s="2">
        <f t="shared" si="11"/>
        <v>303.10000000000002</v>
      </c>
      <c r="O63" s="2">
        <v>207.8</v>
      </c>
      <c r="P63" s="2">
        <v>415.8</v>
      </c>
      <c r="Q63" s="2">
        <v>5</v>
      </c>
      <c r="R63" s="2">
        <v>61.4</v>
      </c>
      <c r="S63" s="2">
        <f t="shared" si="10"/>
        <v>12.28</v>
      </c>
      <c r="T63" s="2">
        <v>1123</v>
      </c>
      <c r="U63" s="2">
        <f t="shared" si="17"/>
        <v>1.4074074074074074</v>
      </c>
      <c r="V63" s="2">
        <f t="shared" si="7"/>
        <v>0.49975949975949979</v>
      </c>
      <c r="W63" s="2">
        <f t="shared" si="12"/>
        <v>6.2162162162162158</v>
      </c>
      <c r="X63" s="2">
        <f t="shared" si="13"/>
        <v>8.518518518518519</v>
      </c>
      <c r="Y63" s="2">
        <f t="shared" si="14"/>
        <v>1.4586140519730511</v>
      </c>
      <c r="Z63" s="2">
        <f t="shared" si="15"/>
        <v>0.72895622895622902</v>
      </c>
      <c r="AA63" s="2">
        <f t="shared" si="18"/>
        <v>1253.4000000000001</v>
      </c>
      <c r="AB63" s="2">
        <f t="shared" si="9"/>
        <v>6.0317613089509141</v>
      </c>
      <c r="AC63" s="2">
        <v>8</v>
      </c>
    </row>
    <row r="64" spans="1:33">
      <c r="A64" s="2">
        <v>10</v>
      </c>
      <c r="B64" s="2" t="s">
        <v>8</v>
      </c>
      <c r="C64" s="2">
        <v>250</v>
      </c>
      <c r="D64" s="2">
        <v>69</v>
      </c>
      <c r="E64" s="2">
        <f t="shared" si="16"/>
        <v>27.6</v>
      </c>
      <c r="G64" s="2">
        <v>57</v>
      </c>
      <c r="H64" s="2">
        <v>60</v>
      </c>
      <c r="I64" s="2">
        <v>30.5</v>
      </c>
      <c r="J64" s="2">
        <v>22.2</v>
      </c>
      <c r="K64" s="2">
        <v>5</v>
      </c>
      <c r="L64" s="2">
        <v>6.6</v>
      </c>
      <c r="M64" s="2">
        <f t="shared" si="5"/>
        <v>1.3199999999999998</v>
      </c>
      <c r="N64" s="2">
        <f t="shared" si="11"/>
        <v>352.19999999999993</v>
      </c>
      <c r="O64" s="2">
        <v>462.7</v>
      </c>
      <c r="P64" s="2">
        <v>529.29999999999995</v>
      </c>
      <c r="Q64" s="2">
        <v>5</v>
      </c>
      <c r="R64" s="2">
        <v>31.5</v>
      </c>
      <c r="S64" s="2">
        <f t="shared" si="10"/>
        <v>6.3</v>
      </c>
      <c r="T64" s="2">
        <v>314.39999999999998</v>
      </c>
      <c r="U64" s="2">
        <f t="shared" si="17"/>
        <v>1.9672131147540983</v>
      </c>
      <c r="V64" s="2">
        <f t="shared" si="7"/>
        <v>0.87417343661439639</v>
      </c>
      <c r="W64" s="2">
        <f t="shared" si="12"/>
        <v>4.3859649122807021</v>
      </c>
      <c r="X64" s="2">
        <f t="shared" si="13"/>
        <v>8.1967213114754092</v>
      </c>
      <c r="Y64" s="2">
        <f t="shared" si="14"/>
        <v>0.76118435271234053</v>
      </c>
      <c r="Z64" s="2">
        <f t="shared" si="15"/>
        <v>0.66540714150765157</v>
      </c>
      <c r="AA64" s="2">
        <f t="shared" si="18"/>
        <v>575.52</v>
      </c>
      <c r="AB64" s="2">
        <f t="shared" si="9"/>
        <v>1.2438296952669117</v>
      </c>
      <c r="AC64" s="2">
        <v>4</v>
      </c>
    </row>
    <row r="65" spans="1:29">
      <c r="A65" s="2">
        <v>12</v>
      </c>
      <c r="B65" s="2" t="s">
        <v>8</v>
      </c>
      <c r="C65" s="2">
        <v>59</v>
      </c>
      <c r="D65" s="2">
        <v>28</v>
      </c>
      <c r="E65" s="2">
        <f t="shared" si="16"/>
        <v>47.457627118644069</v>
      </c>
      <c r="G65" s="2">
        <v>25</v>
      </c>
      <c r="H65" s="2">
        <v>26</v>
      </c>
      <c r="I65" s="2">
        <v>20</v>
      </c>
      <c r="J65" s="2">
        <v>2.7</v>
      </c>
      <c r="K65" s="2">
        <v>5</v>
      </c>
      <c r="L65" s="2">
        <v>5.9</v>
      </c>
      <c r="M65" s="2">
        <f t="shared" si="5"/>
        <v>1.1800000000000002</v>
      </c>
      <c r="N65" s="2">
        <f t="shared" si="11"/>
        <v>72.320000000000007</v>
      </c>
      <c r="O65" s="2">
        <v>466.8</v>
      </c>
      <c r="P65" s="2">
        <v>406.1</v>
      </c>
      <c r="Q65" s="2">
        <v>5</v>
      </c>
      <c r="R65" s="2">
        <v>33.9</v>
      </c>
      <c r="S65" s="2">
        <f t="shared" si="10"/>
        <v>6.7799999999999994</v>
      </c>
      <c r="T65" s="2">
        <v>100.6</v>
      </c>
      <c r="U65" s="2">
        <f t="shared" si="17"/>
        <v>1.3</v>
      </c>
      <c r="V65" s="2">
        <f t="shared" si="7"/>
        <v>1.1494705737503077</v>
      </c>
      <c r="W65" s="2">
        <f t="shared" si="12"/>
        <v>2.36</v>
      </c>
      <c r="X65" s="2">
        <f t="shared" si="13"/>
        <v>2.95</v>
      </c>
      <c r="Y65" s="2">
        <f t="shared" si="14"/>
        <v>0.15492716366752357</v>
      </c>
      <c r="Z65" s="2">
        <f t="shared" si="15"/>
        <v>0.17808421571041616</v>
      </c>
      <c r="AA65" s="2">
        <f t="shared" si="18"/>
        <v>139.88</v>
      </c>
      <c r="AB65" s="2">
        <f t="shared" si="9"/>
        <v>0.29965724078834616</v>
      </c>
      <c r="AC65" s="2">
        <v>2.8</v>
      </c>
    </row>
    <row r="66" spans="1:29">
      <c r="A66" s="2">
        <v>14</v>
      </c>
      <c r="B66" s="2" t="s">
        <v>8</v>
      </c>
      <c r="C66" s="2">
        <v>82</v>
      </c>
      <c r="D66" s="2">
        <v>34</v>
      </c>
      <c r="E66" s="2">
        <f t="shared" si="16"/>
        <v>41.463414634146339</v>
      </c>
      <c r="G66" s="2">
        <v>20</v>
      </c>
      <c r="H66" s="2">
        <v>19</v>
      </c>
      <c r="I66" s="2">
        <v>11</v>
      </c>
      <c r="J66" s="2">
        <v>3.7</v>
      </c>
      <c r="K66" s="2">
        <v>5</v>
      </c>
      <c r="L66" s="2">
        <v>6</v>
      </c>
      <c r="M66" s="2">
        <f t="shared" si="5"/>
        <v>1.2</v>
      </c>
      <c r="N66" s="2">
        <f t="shared" si="11"/>
        <v>102.1</v>
      </c>
      <c r="O66" s="2">
        <v>122</v>
      </c>
      <c r="P66" s="2">
        <v>204.8</v>
      </c>
      <c r="Q66" s="2">
        <v>5</v>
      </c>
      <c r="R66" s="2">
        <v>28</v>
      </c>
      <c r="S66" s="2">
        <f t="shared" si="10"/>
        <v>5.6</v>
      </c>
      <c r="T66" s="2">
        <v>132.80000000000001</v>
      </c>
      <c r="U66" s="2">
        <f t="shared" si="17"/>
        <v>1.7272727272727273</v>
      </c>
      <c r="V66" s="2">
        <f t="shared" si="7"/>
        <v>0.595703125</v>
      </c>
      <c r="W66" s="2">
        <f t="shared" si="12"/>
        <v>4.0999999999999996</v>
      </c>
      <c r="X66" s="2">
        <f t="shared" si="13"/>
        <v>7.4545454545454541</v>
      </c>
      <c r="Y66" s="2">
        <f t="shared" si="14"/>
        <v>0.83688524590163926</v>
      </c>
      <c r="Z66" s="2">
        <f t="shared" si="15"/>
        <v>0.49853515624999994</v>
      </c>
      <c r="AA66" s="2">
        <f t="shared" si="18"/>
        <v>194.10000000000002</v>
      </c>
      <c r="AB66" s="2">
        <f t="shared" si="9"/>
        <v>1.5909836065573773</v>
      </c>
      <c r="AC66" s="2">
        <v>3.3</v>
      </c>
    </row>
    <row r="67" spans="1:29">
      <c r="A67" s="2">
        <v>16</v>
      </c>
      <c r="B67" s="2" t="s">
        <v>8</v>
      </c>
      <c r="C67" s="2">
        <v>45</v>
      </c>
      <c r="D67" s="2">
        <v>4</v>
      </c>
      <c r="E67" s="2">
        <f t="shared" si="16"/>
        <v>8.8888888888888893</v>
      </c>
      <c r="G67" s="2">
        <v>11</v>
      </c>
      <c r="H67" s="2">
        <v>8</v>
      </c>
      <c r="I67" s="2">
        <v>11.5</v>
      </c>
      <c r="J67" s="2">
        <v>4.8</v>
      </c>
      <c r="K67" s="2">
        <v>5</v>
      </c>
      <c r="L67" s="2">
        <v>6.3</v>
      </c>
      <c r="M67" s="2">
        <f t="shared" si="5"/>
        <v>1.26</v>
      </c>
      <c r="N67" s="2">
        <f t="shared" si="11"/>
        <v>61.5</v>
      </c>
      <c r="O67" s="2">
        <v>141.30000000000001</v>
      </c>
      <c r="P67" s="2">
        <v>164.1</v>
      </c>
      <c r="Q67" s="2">
        <v>4</v>
      </c>
      <c r="R67" s="2">
        <v>33.1</v>
      </c>
      <c r="S67" s="2">
        <f t="shared" si="10"/>
        <v>8.2750000000000004</v>
      </c>
      <c r="T67" s="2">
        <v>24</v>
      </c>
      <c r="U67" s="2">
        <f t="shared" si="17"/>
        <v>0.69565217391304346</v>
      </c>
      <c r="V67" s="2">
        <f t="shared" si="7"/>
        <v>0.86106032906764174</v>
      </c>
      <c r="W67" s="2">
        <f t="shared" si="12"/>
        <v>4.0909090909090908</v>
      </c>
      <c r="X67" s="2">
        <f t="shared" si="13"/>
        <v>3.9130434782608696</v>
      </c>
      <c r="Y67" s="2">
        <f t="shared" si="14"/>
        <v>0.435244161358811</v>
      </c>
      <c r="Z67" s="2">
        <f t="shared" si="15"/>
        <v>0.3747714808043876</v>
      </c>
      <c r="AA67" s="2">
        <f t="shared" si="18"/>
        <v>80.460000000000008</v>
      </c>
      <c r="AB67" s="2">
        <f t="shared" si="9"/>
        <v>0.56942675159235667</v>
      </c>
      <c r="AC67" s="2">
        <v>4</v>
      </c>
    </row>
    <row r="68" spans="1:29">
      <c r="A68" s="2">
        <v>18</v>
      </c>
      <c r="B68" s="2" t="s">
        <v>8</v>
      </c>
      <c r="C68" s="2">
        <v>40</v>
      </c>
      <c r="D68" s="2">
        <v>33</v>
      </c>
      <c r="E68" s="2">
        <f t="shared" si="16"/>
        <v>82.5</v>
      </c>
      <c r="G68" s="2">
        <v>11</v>
      </c>
      <c r="H68" s="2">
        <v>11</v>
      </c>
      <c r="I68" s="2">
        <v>16.5</v>
      </c>
      <c r="J68" s="2">
        <v>8.6999999999999993</v>
      </c>
      <c r="K68" s="2">
        <v>6</v>
      </c>
      <c r="L68" s="2">
        <v>10.5</v>
      </c>
      <c r="M68" s="2">
        <f t="shared" si="5"/>
        <v>1.75</v>
      </c>
      <c r="N68" s="2">
        <f t="shared" si="11"/>
        <v>78.7</v>
      </c>
      <c r="O68" s="2">
        <v>251.4</v>
      </c>
      <c r="P68" s="2">
        <v>240.1</v>
      </c>
      <c r="Q68" s="2">
        <v>5</v>
      </c>
      <c r="R68" s="2">
        <v>47.9</v>
      </c>
      <c r="S68" s="2">
        <f t="shared" si="10"/>
        <v>9.58</v>
      </c>
      <c r="T68" s="2">
        <v>220.3</v>
      </c>
      <c r="U68" s="2">
        <f t="shared" si="17"/>
        <v>0.66666666666666663</v>
      </c>
      <c r="V68" s="2">
        <f t="shared" si="7"/>
        <v>1.0470637234485631</v>
      </c>
      <c r="W68" s="2">
        <f t="shared" si="12"/>
        <v>3.6363636363636362</v>
      </c>
      <c r="X68" s="2">
        <f t="shared" si="13"/>
        <v>2.4242424242424243</v>
      </c>
      <c r="Y68" s="2">
        <f t="shared" si="14"/>
        <v>0.31304693715194909</v>
      </c>
      <c r="Z68" s="2">
        <f t="shared" si="15"/>
        <v>0.32778009162848815</v>
      </c>
      <c r="AA68" s="2">
        <f t="shared" si="18"/>
        <v>241.25</v>
      </c>
      <c r="AB68" s="2">
        <f t="shared" si="9"/>
        <v>0.95962609387430386</v>
      </c>
      <c r="AC68" s="2">
        <v>1.8</v>
      </c>
    </row>
    <row r="69" spans="1:29">
      <c r="A69" s="2">
        <v>20</v>
      </c>
      <c r="B69" s="2" t="s">
        <v>8</v>
      </c>
      <c r="C69" s="2">
        <v>118</v>
      </c>
      <c r="D69" s="2">
        <v>48</v>
      </c>
      <c r="E69" s="2">
        <f t="shared" si="16"/>
        <v>40.677966101694921</v>
      </c>
      <c r="G69" s="2">
        <v>33</v>
      </c>
      <c r="H69" s="2">
        <v>28</v>
      </c>
      <c r="I69" s="2">
        <v>23</v>
      </c>
      <c r="J69" s="2">
        <v>30.3</v>
      </c>
      <c r="K69" s="2">
        <v>4</v>
      </c>
      <c r="L69" s="2">
        <v>5.3</v>
      </c>
      <c r="M69" s="2">
        <f t="shared" si="5"/>
        <v>1.325</v>
      </c>
      <c r="N69" s="2">
        <f t="shared" ref="N69:N100" si="19">(C69*M69)+J69</f>
        <v>186.65</v>
      </c>
      <c r="O69" s="2">
        <v>148.30000000000001</v>
      </c>
      <c r="P69" s="2">
        <v>324.8</v>
      </c>
      <c r="Q69" s="2">
        <v>4</v>
      </c>
      <c r="R69" s="2">
        <v>30.8</v>
      </c>
      <c r="S69" s="2">
        <f t="shared" si="10"/>
        <v>7.7</v>
      </c>
      <c r="T69" s="2">
        <v>266</v>
      </c>
      <c r="U69" s="2">
        <f t="shared" si="17"/>
        <v>1.2173913043478262</v>
      </c>
      <c r="V69" s="2">
        <f t="shared" si="7"/>
        <v>0.45658866995073893</v>
      </c>
      <c r="W69" s="2">
        <f t="shared" ref="W69:W100" si="20">C69/G69</f>
        <v>3.5757575757575757</v>
      </c>
      <c r="X69" s="2">
        <f t="shared" ref="X69:X100" si="21">C69/I69</f>
        <v>5.1304347826086953</v>
      </c>
      <c r="Y69" s="2">
        <f t="shared" ref="Y69:Y100" si="22">((C69*M69)+J69)/O69</f>
        <v>1.2585974376264328</v>
      </c>
      <c r="Z69" s="2">
        <f t="shared" ref="Z69:Z100" si="23">((C69*M69)+J69)/P69</f>
        <v>0.57466133004926112</v>
      </c>
      <c r="AA69" s="2">
        <f t="shared" si="18"/>
        <v>389.05</v>
      </c>
      <c r="AB69" s="2">
        <f t="shared" si="9"/>
        <v>2.6233985165205662</v>
      </c>
      <c r="AC69" s="2">
        <v>4</v>
      </c>
    </row>
    <row r="70" spans="1:29">
      <c r="A70" s="2">
        <v>22</v>
      </c>
      <c r="B70" s="2" t="s">
        <v>8</v>
      </c>
      <c r="C70" s="2">
        <v>188</v>
      </c>
      <c r="D70" s="2">
        <v>118</v>
      </c>
      <c r="E70" s="2">
        <f t="shared" si="16"/>
        <v>62.765957446808507</v>
      </c>
      <c r="G70" s="2">
        <v>41</v>
      </c>
      <c r="H70" s="2">
        <v>43</v>
      </c>
      <c r="I70" s="2">
        <v>14</v>
      </c>
      <c r="J70" s="2">
        <v>19.100000000000001</v>
      </c>
      <c r="K70" s="2">
        <v>5</v>
      </c>
      <c r="L70" s="2">
        <v>6.2</v>
      </c>
      <c r="M70" s="2">
        <f t="shared" ref="M70:M107" si="24">L70/K70</f>
        <v>1.24</v>
      </c>
      <c r="N70" s="2">
        <f t="shared" si="19"/>
        <v>252.22</v>
      </c>
      <c r="O70" s="2">
        <v>262.60000000000002</v>
      </c>
      <c r="P70" s="2">
        <v>207.1</v>
      </c>
      <c r="Q70" s="2">
        <v>5</v>
      </c>
      <c r="R70" s="2">
        <v>46.8</v>
      </c>
      <c r="S70" s="2">
        <f t="shared" ref="S70:S107" si="25">R70/Q70</f>
        <v>9.36</v>
      </c>
      <c r="T70" s="2">
        <v>699.3</v>
      </c>
      <c r="U70" s="2">
        <f t="shared" si="17"/>
        <v>3.0714285714285716</v>
      </c>
      <c r="V70" s="2">
        <f t="shared" ref="V70:V107" si="26">O70/P70</f>
        <v>1.2679864799613714</v>
      </c>
      <c r="W70" s="2">
        <f t="shared" si="20"/>
        <v>4.5853658536585362</v>
      </c>
      <c r="X70" s="2">
        <f t="shared" si="21"/>
        <v>13.428571428571429</v>
      </c>
      <c r="Y70" s="2">
        <f t="shared" si="22"/>
        <v>0.96047220106626041</v>
      </c>
      <c r="Z70" s="2">
        <f t="shared" si="23"/>
        <v>1.2178657653307581</v>
      </c>
      <c r="AA70" s="2">
        <f t="shared" si="18"/>
        <v>805.19999999999993</v>
      </c>
      <c r="AB70" s="2">
        <f t="shared" ref="AB70:AB107" si="27">AA70/O70</f>
        <v>3.0662604722010656</v>
      </c>
      <c r="AC70" s="2">
        <v>15.5</v>
      </c>
    </row>
    <row r="71" spans="1:29">
      <c r="A71" s="2">
        <v>24</v>
      </c>
      <c r="B71" s="2" t="s">
        <v>8</v>
      </c>
      <c r="C71" s="2">
        <v>63</v>
      </c>
      <c r="D71" s="2">
        <v>37</v>
      </c>
      <c r="E71" s="2">
        <f t="shared" si="16"/>
        <v>58.730158730158735</v>
      </c>
      <c r="G71" s="2">
        <v>21</v>
      </c>
      <c r="H71" s="2">
        <v>23</v>
      </c>
      <c r="I71" s="2">
        <v>11</v>
      </c>
      <c r="J71" s="2">
        <v>3.2</v>
      </c>
      <c r="K71" s="2">
        <v>5</v>
      </c>
      <c r="L71" s="2">
        <v>6.1</v>
      </c>
      <c r="M71" s="2">
        <f t="shared" si="24"/>
        <v>1.22</v>
      </c>
      <c r="N71" s="2">
        <f t="shared" si="19"/>
        <v>80.06</v>
      </c>
      <c r="O71" s="2">
        <v>172.8</v>
      </c>
      <c r="P71" s="2">
        <v>147.80000000000001</v>
      </c>
      <c r="Q71" s="2">
        <v>5</v>
      </c>
      <c r="R71" s="2">
        <v>32</v>
      </c>
      <c r="S71" s="2">
        <f t="shared" si="25"/>
        <v>6.4</v>
      </c>
      <c r="T71" s="2">
        <v>153.6</v>
      </c>
      <c r="U71" s="2">
        <f t="shared" si="17"/>
        <v>2.0909090909090908</v>
      </c>
      <c r="V71" s="2">
        <f t="shared" si="26"/>
        <v>1.1691474966170501</v>
      </c>
      <c r="W71" s="2">
        <f t="shared" si="20"/>
        <v>3</v>
      </c>
      <c r="X71" s="2">
        <f t="shared" si="21"/>
        <v>5.7272727272727275</v>
      </c>
      <c r="Y71" s="2">
        <f t="shared" si="22"/>
        <v>0.46331018518518519</v>
      </c>
      <c r="Z71" s="2">
        <f t="shared" si="23"/>
        <v>0.54167794316644113</v>
      </c>
      <c r="AA71" s="2">
        <f t="shared" si="18"/>
        <v>188.51999999999998</v>
      </c>
      <c r="AB71" s="2">
        <f t="shared" si="27"/>
        <v>1.090972222222222</v>
      </c>
      <c r="AC71" s="2">
        <v>2</v>
      </c>
    </row>
    <row r="72" spans="1:29">
      <c r="A72" s="2">
        <v>26</v>
      </c>
      <c r="B72" s="2" t="s">
        <v>8</v>
      </c>
      <c r="C72" s="2">
        <v>91</v>
      </c>
      <c r="D72" s="2">
        <v>13</v>
      </c>
      <c r="E72" s="2">
        <f t="shared" si="16"/>
        <v>14.285714285714285</v>
      </c>
      <c r="G72" s="2">
        <v>24</v>
      </c>
      <c r="H72" s="2">
        <v>25</v>
      </c>
      <c r="I72" s="2">
        <v>14.5</v>
      </c>
      <c r="J72" s="2">
        <v>17.3</v>
      </c>
      <c r="K72" s="2">
        <v>5</v>
      </c>
      <c r="L72" s="2">
        <v>5.9</v>
      </c>
      <c r="M72" s="2">
        <f t="shared" si="24"/>
        <v>1.1800000000000002</v>
      </c>
      <c r="N72" s="2">
        <f t="shared" si="19"/>
        <v>124.68</v>
      </c>
      <c r="O72" s="2">
        <v>425.9</v>
      </c>
      <c r="P72" s="2">
        <v>231.6</v>
      </c>
      <c r="Q72" s="2">
        <v>5</v>
      </c>
      <c r="R72" s="2">
        <v>37.799999999999997</v>
      </c>
      <c r="S72" s="2">
        <f t="shared" si="25"/>
        <v>7.56</v>
      </c>
      <c r="T72" s="2">
        <v>88.3</v>
      </c>
      <c r="U72" s="2">
        <f t="shared" si="17"/>
        <v>1.7241379310344827</v>
      </c>
      <c r="V72" s="2">
        <f t="shared" si="26"/>
        <v>1.8389464594127807</v>
      </c>
      <c r="W72" s="2">
        <f t="shared" si="20"/>
        <v>3.7916666666666665</v>
      </c>
      <c r="X72" s="2">
        <f t="shared" si="21"/>
        <v>6.2758620689655169</v>
      </c>
      <c r="Y72" s="2">
        <f t="shared" si="22"/>
        <v>0.29274477576895991</v>
      </c>
      <c r="Z72" s="2">
        <f t="shared" si="23"/>
        <v>0.5383419689119171</v>
      </c>
      <c r="AA72" s="2">
        <f t="shared" si="18"/>
        <v>197.64</v>
      </c>
      <c r="AB72" s="2">
        <f t="shared" si="27"/>
        <v>0.46405259450575254</v>
      </c>
      <c r="AC72" s="2">
        <v>4.0999999999999996</v>
      </c>
    </row>
    <row r="73" spans="1:29">
      <c r="A73" s="2">
        <v>28</v>
      </c>
      <c r="B73" s="2" t="s">
        <v>8</v>
      </c>
      <c r="C73" s="2">
        <v>43</v>
      </c>
      <c r="D73" s="2">
        <v>15</v>
      </c>
      <c r="E73" s="2">
        <f t="shared" si="16"/>
        <v>34.883720930232556</v>
      </c>
      <c r="G73" s="2">
        <v>13</v>
      </c>
      <c r="H73" s="2">
        <v>14</v>
      </c>
      <c r="I73" s="2">
        <v>12</v>
      </c>
      <c r="J73" s="2">
        <v>8</v>
      </c>
      <c r="K73" s="2">
        <v>5</v>
      </c>
      <c r="L73" s="2">
        <v>5.9</v>
      </c>
      <c r="M73" s="2">
        <f t="shared" si="24"/>
        <v>1.1800000000000002</v>
      </c>
      <c r="N73" s="2">
        <f t="shared" si="19"/>
        <v>58.740000000000009</v>
      </c>
      <c r="O73" s="2">
        <v>203.3</v>
      </c>
      <c r="P73" s="2">
        <v>134.80000000000001</v>
      </c>
      <c r="Q73" s="2">
        <v>4</v>
      </c>
      <c r="R73" s="2">
        <v>35.1</v>
      </c>
      <c r="S73" s="2">
        <f t="shared" si="25"/>
        <v>8.7750000000000004</v>
      </c>
      <c r="T73" s="2">
        <v>54.8</v>
      </c>
      <c r="U73" s="2">
        <f t="shared" si="17"/>
        <v>1.1666666666666667</v>
      </c>
      <c r="V73" s="2">
        <f t="shared" si="26"/>
        <v>1.508160237388724</v>
      </c>
      <c r="W73" s="2">
        <f t="shared" si="20"/>
        <v>3.3076923076923075</v>
      </c>
      <c r="X73" s="2">
        <f t="shared" si="21"/>
        <v>3.5833333333333335</v>
      </c>
      <c r="Y73" s="2">
        <f t="shared" si="22"/>
        <v>0.28893261190359076</v>
      </c>
      <c r="Z73" s="2">
        <f t="shared" si="23"/>
        <v>0.43575667655786354</v>
      </c>
      <c r="AA73" s="2">
        <f t="shared" si="18"/>
        <v>95.84</v>
      </c>
      <c r="AB73" s="2">
        <f t="shared" si="27"/>
        <v>0.47142154451549434</v>
      </c>
      <c r="AC73" s="2">
        <v>4</v>
      </c>
    </row>
    <row r="74" spans="1:29">
      <c r="A74" s="2">
        <v>30</v>
      </c>
      <c r="B74" s="2" t="s">
        <v>8</v>
      </c>
      <c r="C74" s="2">
        <v>86</v>
      </c>
      <c r="D74" s="2">
        <v>52</v>
      </c>
      <c r="E74" s="2">
        <f t="shared" si="16"/>
        <v>60.465116279069761</v>
      </c>
      <c r="G74" s="2">
        <v>19</v>
      </c>
      <c r="H74" s="2">
        <v>19</v>
      </c>
      <c r="I74" s="2">
        <v>19.5</v>
      </c>
      <c r="J74" s="2">
        <v>13.5</v>
      </c>
      <c r="K74" s="2">
        <v>5</v>
      </c>
      <c r="L74" s="2">
        <v>7.7</v>
      </c>
      <c r="M74" s="2">
        <f t="shared" si="24"/>
        <v>1.54</v>
      </c>
      <c r="N74" s="2">
        <f t="shared" si="19"/>
        <v>145.94</v>
      </c>
      <c r="O74" s="2">
        <v>209.6</v>
      </c>
      <c r="P74" s="2">
        <v>289.60000000000002</v>
      </c>
      <c r="Q74" s="2">
        <v>5</v>
      </c>
      <c r="R74" s="2">
        <v>48</v>
      </c>
      <c r="S74" s="2">
        <f t="shared" si="25"/>
        <v>9.6</v>
      </c>
      <c r="T74" s="2">
        <v>410.2</v>
      </c>
      <c r="U74" s="2">
        <f t="shared" si="17"/>
        <v>0.97435897435897434</v>
      </c>
      <c r="V74" s="2">
        <f t="shared" si="26"/>
        <v>0.72375690607734799</v>
      </c>
      <c r="W74" s="2">
        <f t="shared" si="20"/>
        <v>4.5263157894736841</v>
      </c>
      <c r="X74" s="2">
        <f t="shared" si="21"/>
        <v>4.4102564102564106</v>
      </c>
      <c r="Y74" s="2">
        <f t="shared" si="22"/>
        <v>0.69627862595419843</v>
      </c>
      <c r="Z74" s="2">
        <f t="shared" si="23"/>
        <v>0.50393646408839776</v>
      </c>
      <c r="AA74" s="2">
        <f t="shared" si="18"/>
        <v>476.06</v>
      </c>
      <c r="AB74" s="2">
        <f t="shared" si="27"/>
        <v>2.2712786259541984</v>
      </c>
      <c r="AC74" s="2">
        <v>4</v>
      </c>
    </row>
    <row r="75" spans="1:29">
      <c r="A75" s="2">
        <v>32</v>
      </c>
      <c r="B75" s="2" t="s">
        <v>8</v>
      </c>
      <c r="C75" s="2">
        <v>71</v>
      </c>
      <c r="D75" s="2">
        <v>13</v>
      </c>
      <c r="E75" s="2">
        <f t="shared" si="16"/>
        <v>18.30985915492958</v>
      </c>
      <c r="G75" s="2">
        <v>17</v>
      </c>
      <c r="H75" s="2">
        <v>27</v>
      </c>
      <c r="I75" s="2">
        <v>17.5</v>
      </c>
      <c r="J75" s="2">
        <v>4.7</v>
      </c>
      <c r="K75" s="2">
        <v>5</v>
      </c>
      <c r="L75" s="2">
        <v>5.8</v>
      </c>
      <c r="M75" s="2">
        <f t="shared" si="24"/>
        <v>1.1599999999999999</v>
      </c>
      <c r="N75" s="2">
        <f t="shared" si="19"/>
        <v>87.06</v>
      </c>
      <c r="O75" s="2">
        <v>189.6</v>
      </c>
      <c r="P75" s="2">
        <v>216.6</v>
      </c>
      <c r="Q75" s="2">
        <v>3</v>
      </c>
      <c r="R75" s="2">
        <v>20</v>
      </c>
      <c r="S75" s="2">
        <f t="shared" si="25"/>
        <v>6.666666666666667</v>
      </c>
      <c r="T75" s="2">
        <v>57.8</v>
      </c>
      <c r="U75" s="2">
        <f t="shared" si="17"/>
        <v>1.5428571428571429</v>
      </c>
      <c r="V75" s="2">
        <f t="shared" si="26"/>
        <v>0.8753462603878116</v>
      </c>
      <c r="W75" s="2">
        <f t="shared" si="20"/>
        <v>4.1764705882352944</v>
      </c>
      <c r="X75" s="2">
        <f t="shared" si="21"/>
        <v>4.0571428571428569</v>
      </c>
      <c r="Y75" s="2">
        <f t="shared" si="22"/>
        <v>0.45917721518987342</v>
      </c>
      <c r="Z75" s="2">
        <f t="shared" si="23"/>
        <v>0.40193905817174519</v>
      </c>
      <c r="AA75" s="2">
        <f t="shared" si="18"/>
        <v>129.78</v>
      </c>
      <c r="AB75" s="2">
        <f t="shared" si="27"/>
        <v>0.68449367088607593</v>
      </c>
      <c r="AC75" s="2">
        <v>3.7</v>
      </c>
    </row>
    <row r="76" spans="1:29">
      <c r="A76" s="2">
        <v>34</v>
      </c>
      <c r="B76" s="2" t="s">
        <v>8</v>
      </c>
      <c r="C76" s="2">
        <v>77</v>
      </c>
      <c r="D76" s="2">
        <v>62</v>
      </c>
      <c r="E76" s="2">
        <f t="shared" si="16"/>
        <v>80.519480519480524</v>
      </c>
      <c r="G76" s="2">
        <v>14</v>
      </c>
      <c r="H76" s="2">
        <v>14</v>
      </c>
      <c r="I76" s="2">
        <v>16.5</v>
      </c>
      <c r="J76" s="2">
        <v>22.8</v>
      </c>
      <c r="K76" s="2">
        <v>5</v>
      </c>
      <c r="L76" s="2">
        <v>6.9</v>
      </c>
      <c r="M76" s="2">
        <f t="shared" si="24"/>
        <v>1.3800000000000001</v>
      </c>
      <c r="N76" s="2">
        <f t="shared" si="19"/>
        <v>129.06</v>
      </c>
      <c r="O76" s="2">
        <v>205.2</v>
      </c>
      <c r="P76" s="2">
        <v>283.8</v>
      </c>
      <c r="Q76" s="2">
        <v>5</v>
      </c>
      <c r="R76" s="2">
        <v>57.5</v>
      </c>
      <c r="S76" s="2">
        <f t="shared" si="25"/>
        <v>11.5</v>
      </c>
      <c r="T76" s="2">
        <v>474.3</v>
      </c>
      <c r="U76" s="2">
        <f t="shared" si="17"/>
        <v>0.84848484848484851</v>
      </c>
      <c r="V76" s="2">
        <f t="shared" si="26"/>
        <v>0.72304439746300209</v>
      </c>
      <c r="W76" s="2">
        <f t="shared" si="20"/>
        <v>5.5</v>
      </c>
      <c r="X76" s="2">
        <f t="shared" si="21"/>
        <v>4.666666666666667</v>
      </c>
      <c r="Y76" s="2">
        <f t="shared" si="22"/>
        <v>0.6289473684210527</v>
      </c>
      <c r="Z76" s="2">
        <f t="shared" si="23"/>
        <v>0.45475687103594081</v>
      </c>
      <c r="AA76" s="2">
        <f t="shared" si="18"/>
        <v>517.79999999999995</v>
      </c>
      <c r="AB76" s="2">
        <f t="shared" si="27"/>
        <v>2.5233918128654969</v>
      </c>
      <c r="AC76" s="2">
        <v>2.9</v>
      </c>
    </row>
    <row r="77" spans="1:29">
      <c r="A77" s="2">
        <v>36</v>
      </c>
      <c r="B77" s="2" t="s">
        <v>8</v>
      </c>
      <c r="C77" s="2">
        <v>82</v>
      </c>
      <c r="D77" s="2">
        <v>83</v>
      </c>
      <c r="E77" s="2">
        <f t="shared" si="16"/>
        <v>101.21951219512195</v>
      </c>
      <c r="G77" s="2">
        <v>51</v>
      </c>
      <c r="H77" s="2">
        <v>46</v>
      </c>
      <c r="I77" s="2">
        <v>25</v>
      </c>
      <c r="J77" s="2">
        <v>5.3</v>
      </c>
      <c r="K77" s="2">
        <v>5</v>
      </c>
      <c r="L77" s="2">
        <v>7.1</v>
      </c>
      <c r="M77" s="2">
        <f t="shared" si="24"/>
        <v>1.42</v>
      </c>
      <c r="N77" s="2">
        <f t="shared" si="19"/>
        <v>121.74</v>
      </c>
      <c r="O77" s="2">
        <v>313.10000000000002</v>
      </c>
      <c r="P77" s="2">
        <v>370.1</v>
      </c>
      <c r="Q77" s="2">
        <v>5</v>
      </c>
      <c r="R77" s="2">
        <v>58.5</v>
      </c>
      <c r="S77" s="2">
        <f t="shared" si="25"/>
        <v>11.7</v>
      </c>
      <c r="T77" s="2">
        <v>646</v>
      </c>
      <c r="U77" s="2">
        <f t="shared" si="17"/>
        <v>1.84</v>
      </c>
      <c r="V77" s="2">
        <f t="shared" si="26"/>
        <v>0.84598757092677657</v>
      </c>
      <c r="W77" s="2">
        <f t="shared" si="20"/>
        <v>1.607843137254902</v>
      </c>
      <c r="X77" s="2">
        <f t="shared" si="21"/>
        <v>3.28</v>
      </c>
      <c r="Y77" s="2">
        <f t="shared" si="22"/>
        <v>0.38882146279144036</v>
      </c>
      <c r="Z77" s="2">
        <f t="shared" si="23"/>
        <v>0.32893812483112667</v>
      </c>
      <c r="AA77" s="2">
        <f t="shared" si="18"/>
        <v>649.88</v>
      </c>
      <c r="AB77" s="2">
        <f t="shared" si="27"/>
        <v>2.07563078888534</v>
      </c>
      <c r="AC77" s="2">
        <v>14.7</v>
      </c>
    </row>
    <row r="78" spans="1:29">
      <c r="A78" s="2">
        <v>38</v>
      </c>
      <c r="B78" s="2" t="s">
        <v>8</v>
      </c>
      <c r="C78" s="2">
        <v>107</v>
      </c>
      <c r="D78" s="2">
        <v>57</v>
      </c>
      <c r="E78" s="2">
        <f t="shared" si="16"/>
        <v>53.271028037383175</v>
      </c>
      <c r="G78" s="2">
        <v>15</v>
      </c>
      <c r="H78" s="2">
        <v>15</v>
      </c>
      <c r="I78" s="2">
        <v>14</v>
      </c>
      <c r="J78" s="2">
        <v>18</v>
      </c>
      <c r="K78" s="2">
        <v>5</v>
      </c>
      <c r="L78" s="2">
        <v>6.6</v>
      </c>
      <c r="M78" s="2">
        <f t="shared" si="24"/>
        <v>1.3199999999999998</v>
      </c>
      <c r="N78" s="2">
        <f t="shared" si="19"/>
        <v>159.23999999999998</v>
      </c>
      <c r="O78" s="2">
        <v>102.3</v>
      </c>
      <c r="P78" s="2">
        <v>206</v>
      </c>
      <c r="Q78" s="2">
        <v>5</v>
      </c>
      <c r="R78" s="2">
        <v>43.4</v>
      </c>
      <c r="S78" s="2">
        <f t="shared" si="25"/>
        <v>8.68</v>
      </c>
      <c r="T78" s="2">
        <v>375.9</v>
      </c>
      <c r="U78" s="2">
        <f t="shared" si="17"/>
        <v>1.0714285714285714</v>
      </c>
      <c r="V78" s="2">
        <f t="shared" si="26"/>
        <v>0.49660194174757283</v>
      </c>
      <c r="W78" s="2">
        <f t="shared" si="20"/>
        <v>7.1333333333333337</v>
      </c>
      <c r="X78" s="2">
        <f t="shared" si="21"/>
        <v>7.6428571428571432</v>
      </c>
      <c r="Y78" s="2">
        <f t="shared" si="22"/>
        <v>1.556598240469208</v>
      </c>
      <c r="Z78" s="2">
        <f t="shared" si="23"/>
        <v>0.77300970873786401</v>
      </c>
      <c r="AA78" s="2">
        <f t="shared" si="18"/>
        <v>459.9</v>
      </c>
      <c r="AB78" s="2">
        <f t="shared" si="27"/>
        <v>4.4956011730205274</v>
      </c>
      <c r="AC78" s="2">
        <v>6</v>
      </c>
    </row>
    <row r="79" spans="1:29">
      <c r="A79" s="2">
        <v>40</v>
      </c>
      <c r="B79" s="2" t="s">
        <v>8</v>
      </c>
      <c r="C79" s="2">
        <v>109</v>
      </c>
      <c r="D79" s="2">
        <v>71</v>
      </c>
      <c r="E79" s="2">
        <f t="shared" si="16"/>
        <v>65.137614678899084</v>
      </c>
      <c r="G79" s="2">
        <v>20</v>
      </c>
      <c r="H79" s="2">
        <v>18</v>
      </c>
      <c r="I79" s="2">
        <v>12</v>
      </c>
      <c r="J79" s="2">
        <v>27.4</v>
      </c>
      <c r="K79" s="2">
        <v>5</v>
      </c>
      <c r="L79" s="2">
        <v>8.1</v>
      </c>
      <c r="M79" s="2">
        <f t="shared" si="24"/>
        <v>1.6199999999999999</v>
      </c>
      <c r="N79" s="2">
        <f t="shared" si="19"/>
        <v>203.98</v>
      </c>
      <c r="O79" s="2">
        <v>118.5</v>
      </c>
      <c r="P79" s="2">
        <v>158.4</v>
      </c>
      <c r="Q79" s="2">
        <v>5</v>
      </c>
      <c r="R79" s="2">
        <v>78.2</v>
      </c>
      <c r="S79" s="2">
        <f t="shared" si="25"/>
        <v>15.64</v>
      </c>
      <c r="T79" s="2">
        <v>649.4</v>
      </c>
      <c r="U79" s="2">
        <f t="shared" si="17"/>
        <v>1.5</v>
      </c>
      <c r="V79" s="2">
        <f t="shared" si="26"/>
        <v>0.74810606060606055</v>
      </c>
      <c r="W79" s="2">
        <f t="shared" si="20"/>
        <v>5.45</v>
      </c>
      <c r="X79" s="2">
        <f t="shared" si="21"/>
        <v>9.0833333333333339</v>
      </c>
      <c r="Y79" s="2">
        <f t="shared" si="22"/>
        <v>1.7213502109704641</v>
      </c>
      <c r="Z79" s="2">
        <f t="shared" si="23"/>
        <v>1.287752525252525</v>
      </c>
      <c r="AA79" s="2">
        <f t="shared" si="18"/>
        <v>738.36</v>
      </c>
      <c r="AB79" s="2">
        <f t="shared" si="27"/>
        <v>6.2308860759493676</v>
      </c>
      <c r="AC79" s="2">
        <v>14.5</v>
      </c>
    </row>
    <row r="80" spans="1:29">
      <c r="A80" s="2">
        <v>42</v>
      </c>
      <c r="B80" s="2" t="s">
        <v>8</v>
      </c>
      <c r="C80" s="2">
        <v>185</v>
      </c>
      <c r="D80" s="2">
        <v>69</v>
      </c>
      <c r="E80" s="2">
        <f t="shared" si="16"/>
        <v>37.297297297297298</v>
      </c>
      <c r="G80" s="2">
        <v>32</v>
      </c>
      <c r="H80" s="2">
        <v>36</v>
      </c>
      <c r="I80" s="2">
        <v>17.5</v>
      </c>
      <c r="J80" s="2">
        <v>32.200000000000003</v>
      </c>
      <c r="K80" s="2">
        <v>5</v>
      </c>
      <c r="L80" s="2">
        <v>5.9</v>
      </c>
      <c r="M80" s="2">
        <f t="shared" si="24"/>
        <v>1.1800000000000002</v>
      </c>
      <c r="N80" s="2">
        <f t="shared" si="19"/>
        <v>250.50000000000006</v>
      </c>
      <c r="O80" s="2">
        <v>136.69999999999999</v>
      </c>
      <c r="P80" s="2">
        <v>276.8</v>
      </c>
      <c r="Q80" s="2">
        <v>5</v>
      </c>
      <c r="R80" s="2">
        <v>30.6</v>
      </c>
      <c r="S80" s="2">
        <f t="shared" si="25"/>
        <v>6.12</v>
      </c>
      <c r="T80" s="2">
        <v>250.8</v>
      </c>
      <c r="U80" s="2">
        <f t="shared" si="17"/>
        <v>2.0571428571428569</v>
      </c>
      <c r="V80" s="2">
        <f t="shared" si="26"/>
        <v>0.49385838150289013</v>
      </c>
      <c r="W80" s="2">
        <f t="shared" si="20"/>
        <v>5.78125</v>
      </c>
      <c r="X80" s="2">
        <f t="shared" si="21"/>
        <v>10.571428571428571</v>
      </c>
      <c r="Y80" s="2">
        <f t="shared" si="22"/>
        <v>1.8324798829553772</v>
      </c>
      <c r="Z80" s="2">
        <f t="shared" si="23"/>
        <v>0.90498554913294815</v>
      </c>
      <c r="AA80" s="2">
        <f t="shared" si="18"/>
        <v>419.88000000000005</v>
      </c>
      <c r="AB80" s="2">
        <f t="shared" si="27"/>
        <v>3.0715435259692763</v>
      </c>
      <c r="AC80" s="2">
        <v>17.5</v>
      </c>
    </row>
    <row r="81" spans="1:29">
      <c r="A81" s="2">
        <v>44</v>
      </c>
      <c r="B81" s="2" t="s">
        <v>8</v>
      </c>
      <c r="C81" s="2">
        <v>157</v>
      </c>
      <c r="D81" s="2">
        <v>30</v>
      </c>
      <c r="E81" s="2">
        <f t="shared" si="16"/>
        <v>19.108280254777071</v>
      </c>
      <c r="G81" s="2">
        <v>39</v>
      </c>
      <c r="H81" s="2">
        <v>44</v>
      </c>
      <c r="I81" s="2">
        <v>16</v>
      </c>
      <c r="J81" s="2">
        <v>20.7</v>
      </c>
      <c r="K81" s="2">
        <v>5</v>
      </c>
      <c r="L81" s="2">
        <v>6.8</v>
      </c>
      <c r="M81" s="2">
        <f t="shared" si="24"/>
        <v>1.3599999999999999</v>
      </c>
      <c r="N81" s="2">
        <f t="shared" si="19"/>
        <v>234.21999999999997</v>
      </c>
      <c r="O81" s="2">
        <v>230.2</v>
      </c>
      <c r="P81" s="2">
        <v>252.6</v>
      </c>
      <c r="Q81" s="2">
        <v>4</v>
      </c>
      <c r="R81" s="2">
        <v>60.3</v>
      </c>
      <c r="S81" s="2">
        <f t="shared" si="25"/>
        <v>15.074999999999999</v>
      </c>
      <c r="T81" s="2">
        <v>204.3</v>
      </c>
      <c r="U81" s="2">
        <f t="shared" si="17"/>
        <v>2.75</v>
      </c>
      <c r="V81" s="2">
        <f t="shared" si="26"/>
        <v>0.91132224861441014</v>
      </c>
      <c r="W81" s="2">
        <f t="shared" si="20"/>
        <v>4.0256410256410255</v>
      </c>
      <c r="X81" s="2">
        <f t="shared" si="21"/>
        <v>9.8125</v>
      </c>
      <c r="Y81" s="2">
        <f t="shared" si="22"/>
        <v>1.0174630755864464</v>
      </c>
      <c r="Z81" s="2">
        <f t="shared" si="23"/>
        <v>0.92723673792557393</v>
      </c>
      <c r="AA81" s="2">
        <f t="shared" si="18"/>
        <v>397.71999999999997</v>
      </c>
      <c r="AB81" s="2">
        <f t="shared" si="27"/>
        <v>1.7277150304083406</v>
      </c>
      <c r="AC81" s="2">
        <v>5.2</v>
      </c>
    </row>
    <row r="82" spans="1:29">
      <c r="A82" s="2">
        <v>46</v>
      </c>
      <c r="B82" s="2" t="s">
        <v>8</v>
      </c>
      <c r="C82" s="2">
        <v>163</v>
      </c>
      <c r="D82" s="2">
        <v>64</v>
      </c>
      <c r="E82" s="2">
        <f t="shared" si="16"/>
        <v>39.263803680981596</v>
      </c>
      <c r="G82" s="2">
        <v>18</v>
      </c>
      <c r="H82" s="2">
        <v>19</v>
      </c>
      <c r="I82" s="2">
        <v>13.5</v>
      </c>
      <c r="J82" s="2">
        <v>19.2</v>
      </c>
      <c r="K82" s="2">
        <v>5</v>
      </c>
      <c r="L82" s="2">
        <v>5.8</v>
      </c>
      <c r="M82" s="2">
        <f t="shared" si="24"/>
        <v>1.1599999999999999</v>
      </c>
      <c r="N82" s="2">
        <f t="shared" si="19"/>
        <v>208.27999999999997</v>
      </c>
      <c r="O82" s="2">
        <v>106.6</v>
      </c>
      <c r="P82" s="2">
        <v>210.7</v>
      </c>
      <c r="Q82" s="2">
        <v>5</v>
      </c>
      <c r="R82" s="2">
        <v>63.9</v>
      </c>
      <c r="S82" s="2">
        <f t="shared" si="25"/>
        <v>12.78</v>
      </c>
      <c r="T82" s="2">
        <v>460.8</v>
      </c>
      <c r="U82" s="2">
        <f t="shared" si="17"/>
        <v>1.4074074074074074</v>
      </c>
      <c r="V82" s="2">
        <f t="shared" si="26"/>
        <v>0.50593260560037967</v>
      </c>
      <c r="W82" s="2">
        <f t="shared" si="20"/>
        <v>9.0555555555555554</v>
      </c>
      <c r="X82" s="2">
        <f t="shared" si="21"/>
        <v>12.074074074074074</v>
      </c>
      <c r="Y82" s="2">
        <f t="shared" si="22"/>
        <v>1.9538461538461538</v>
      </c>
      <c r="Z82" s="2">
        <f t="shared" si="23"/>
        <v>0.98851447555766481</v>
      </c>
      <c r="AA82" s="2">
        <f t="shared" si="18"/>
        <v>594.84</v>
      </c>
      <c r="AB82" s="2">
        <f t="shared" si="27"/>
        <v>5.5801125703564738</v>
      </c>
      <c r="AC82" s="2">
        <v>3.5</v>
      </c>
    </row>
    <row r="83" spans="1:29">
      <c r="A83" s="2">
        <v>48</v>
      </c>
      <c r="B83" s="2" t="s">
        <v>8</v>
      </c>
      <c r="C83" s="2">
        <v>117</v>
      </c>
      <c r="D83" s="2">
        <v>59</v>
      </c>
      <c r="E83" s="2">
        <f t="shared" si="16"/>
        <v>50.427350427350426</v>
      </c>
      <c r="G83" s="2">
        <v>28</v>
      </c>
      <c r="H83" s="2">
        <v>20</v>
      </c>
      <c r="I83" s="2">
        <v>17.5</v>
      </c>
      <c r="J83" s="2">
        <v>14.2</v>
      </c>
      <c r="K83" s="2">
        <v>5</v>
      </c>
      <c r="L83" s="2">
        <v>5.5</v>
      </c>
      <c r="M83" s="2">
        <f t="shared" si="24"/>
        <v>1.1000000000000001</v>
      </c>
      <c r="N83" s="2">
        <f t="shared" si="19"/>
        <v>142.9</v>
      </c>
      <c r="O83" s="2">
        <v>97.5</v>
      </c>
      <c r="P83" s="2">
        <v>236.8</v>
      </c>
      <c r="Q83" s="2">
        <v>5</v>
      </c>
      <c r="R83" s="2">
        <v>54.8</v>
      </c>
      <c r="S83" s="2">
        <f t="shared" si="25"/>
        <v>10.959999999999999</v>
      </c>
      <c r="T83" s="2">
        <v>512.70000000000005</v>
      </c>
      <c r="U83" s="2">
        <f t="shared" si="17"/>
        <v>1.1428571428571428</v>
      </c>
      <c r="V83" s="2">
        <f t="shared" si="26"/>
        <v>0.41173986486486486</v>
      </c>
      <c r="W83" s="2">
        <f t="shared" si="20"/>
        <v>4.1785714285714288</v>
      </c>
      <c r="X83" s="2">
        <f t="shared" si="21"/>
        <v>6.6857142857142859</v>
      </c>
      <c r="Y83" s="2">
        <f t="shared" si="22"/>
        <v>1.4656410256410257</v>
      </c>
      <c r="Z83" s="2">
        <f t="shared" si="23"/>
        <v>0.60346283783783783</v>
      </c>
      <c r="AA83" s="2">
        <f t="shared" si="18"/>
        <v>590.70000000000005</v>
      </c>
      <c r="AB83" s="2">
        <f t="shared" si="27"/>
        <v>6.0584615384615388</v>
      </c>
      <c r="AC83" s="2">
        <v>7.5</v>
      </c>
    </row>
    <row r="84" spans="1:29">
      <c r="A84" s="2">
        <v>50</v>
      </c>
      <c r="B84" s="2" t="s">
        <v>8</v>
      </c>
      <c r="C84" s="2">
        <v>164</v>
      </c>
      <c r="D84" s="2">
        <v>54</v>
      </c>
      <c r="E84" s="2">
        <f t="shared" si="16"/>
        <v>32.926829268292686</v>
      </c>
      <c r="G84" s="2">
        <v>23</v>
      </c>
      <c r="H84" s="2">
        <v>25</v>
      </c>
      <c r="I84" s="2">
        <v>11.5</v>
      </c>
      <c r="J84" s="2">
        <v>12.4</v>
      </c>
      <c r="K84" s="2">
        <v>5</v>
      </c>
      <c r="L84" s="2">
        <v>6.3</v>
      </c>
      <c r="M84" s="2">
        <f t="shared" si="24"/>
        <v>1.26</v>
      </c>
      <c r="N84" s="2">
        <f t="shared" si="19"/>
        <v>219.04000000000002</v>
      </c>
      <c r="O84" s="2">
        <v>171.8</v>
      </c>
      <c r="P84" s="2">
        <v>189.2</v>
      </c>
      <c r="Q84" s="2">
        <v>4</v>
      </c>
      <c r="R84" s="2">
        <v>46.3</v>
      </c>
      <c r="S84" s="2">
        <f t="shared" si="25"/>
        <v>11.574999999999999</v>
      </c>
      <c r="T84" s="2">
        <v>339.4</v>
      </c>
      <c r="U84" s="2">
        <f t="shared" si="17"/>
        <v>2.1739130434782608</v>
      </c>
      <c r="V84" s="2">
        <f t="shared" si="26"/>
        <v>0.90803382663847787</v>
      </c>
      <c r="W84" s="2">
        <f t="shared" si="20"/>
        <v>7.1304347826086953</v>
      </c>
      <c r="X84" s="2">
        <f t="shared" si="21"/>
        <v>14.260869565217391</v>
      </c>
      <c r="Y84" s="2">
        <f t="shared" si="22"/>
        <v>1.2749708963911526</v>
      </c>
      <c r="Z84" s="2">
        <f t="shared" si="23"/>
        <v>1.1577167019027486</v>
      </c>
      <c r="AA84" s="2">
        <f t="shared" si="18"/>
        <v>490.4</v>
      </c>
      <c r="AB84" s="2">
        <f t="shared" si="27"/>
        <v>2.8544819557625143</v>
      </c>
      <c r="AC84" s="2">
        <v>11</v>
      </c>
    </row>
    <row r="85" spans="1:29">
      <c r="A85" s="2">
        <v>52</v>
      </c>
      <c r="B85" s="2" t="s">
        <v>8</v>
      </c>
      <c r="C85" s="2">
        <v>124</v>
      </c>
      <c r="D85" s="2">
        <v>31</v>
      </c>
      <c r="E85" s="2">
        <f t="shared" si="16"/>
        <v>25</v>
      </c>
      <c r="G85" s="2">
        <v>43</v>
      </c>
      <c r="H85" s="2">
        <v>35</v>
      </c>
      <c r="I85" s="2">
        <v>10.5</v>
      </c>
      <c r="J85" s="2">
        <v>11.4</v>
      </c>
      <c r="K85" s="2">
        <v>5</v>
      </c>
      <c r="L85" s="2">
        <v>6.9</v>
      </c>
      <c r="M85" s="2">
        <f t="shared" si="24"/>
        <v>1.3800000000000001</v>
      </c>
      <c r="N85" s="2">
        <f t="shared" si="19"/>
        <v>182.52</v>
      </c>
      <c r="O85" s="2">
        <v>122.7</v>
      </c>
      <c r="P85" s="2">
        <v>175.1</v>
      </c>
      <c r="Q85" s="2">
        <v>5</v>
      </c>
      <c r="R85" s="2">
        <v>57.9</v>
      </c>
      <c r="S85" s="2">
        <f t="shared" si="25"/>
        <v>11.58</v>
      </c>
      <c r="T85" s="2">
        <v>275.2</v>
      </c>
      <c r="U85" s="2">
        <f t="shared" si="17"/>
        <v>3.3333333333333335</v>
      </c>
      <c r="V85" s="2">
        <f t="shared" si="26"/>
        <v>0.70074243289548832</v>
      </c>
      <c r="W85" s="2">
        <f t="shared" si="20"/>
        <v>2.8837209302325579</v>
      </c>
      <c r="X85" s="2">
        <f t="shared" si="21"/>
        <v>11.80952380952381</v>
      </c>
      <c r="Y85" s="2">
        <f t="shared" si="22"/>
        <v>1.4875305623471884</v>
      </c>
      <c r="Z85" s="2">
        <f t="shared" si="23"/>
        <v>1.0423757852655626</v>
      </c>
      <c r="AA85" s="2">
        <f t="shared" si="18"/>
        <v>414.94</v>
      </c>
      <c r="AB85" s="2">
        <f t="shared" si="27"/>
        <v>3.3817440912795433</v>
      </c>
      <c r="AC85" s="2">
        <v>13.5</v>
      </c>
    </row>
    <row r="86" spans="1:29">
      <c r="A86" s="2">
        <v>54</v>
      </c>
      <c r="B86" s="2" t="s">
        <v>8</v>
      </c>
      <c r="C86" s="2">
        <v>71</v>
      </c>
      <c r="D86" s="2">
        <v>25</v>
      </c>
      <c r="E86" s="2">
        <f t="shared" si="16"/>
        <v>35.2112676056338</v>
      </c>
      <c r="G86" s="2">
        <v>25</v>
      </c>
      <c r="H86" s="2">
        <v>16</v>
      </c>
      <c r="I86" s="2">
        <v>18</v>
      </c>
      <c r="J86" s="2">
        <v>3.9</v>
      </c>
      <c r="K86" s="2">
        <v>5</v>
      </c>
      <c r="L86" s="2">
        <v>5.6</v>
      </c>
      <c r="M86" s="2">
        <f t="shared" si="24"/>
        <v>1.1199999999999999</v>
      </c>
      <c r="N86" s="2">
        <f t="shared" si="19"/>
        <v>83.42</v>
      </c>
      <c r="O86" s="2">
        <v>128.19999999999999</v>
      </c>
      <c r="P86" s="2">
        <v>282.39999999999998</v>
      </c>
      <c r="Q86" s="2">
        <v>3</v>
      </c>
      <c r="R86" s="2">
        <v>16.3</v>
      </c>
      <c r="S86" s="2">
        <f t="shared" si="25"/>
        <v>5.4333333333333336</v>
      </c>
      <c r="T86" s="2">
        <v>103.8</v>
      </c>
      <c r="U86" s="2">
        <f t="shared" si="17"/>
        <v>0.88888888888888884</v>
      </c>
      <c r="V86" s="2">
        <f t="shared" si="26"/>
        <v>0.45396600566572237</v>
      </c>
      <c r="W86" s="2">
        <f t="shared" si="20"/>
        <v>2.84</v>
      </c>
      <c r="X86" s="2">
        <f t="shared" si="21"/>
        <v>3.9444444444444446</v>
      </c>
      <c r="Y86" s="2">
        <f t="shared" si="22"/>
        <v>0.65070202808112332</v>
      </c>
      <c r="Z86" s="2">
        <f t="shared" si="23"/>
        <v>0.29539660056657224</v>
      </c>
      <c r="AA86" s="2">
        <f t="shared" si="18"/>
        <v>159.22</v>
      </c>
      <c r="AB86" s="2">
        <f t="shared" si="27"/>
        <v>1.2419656786271451</v>
      </c>
      <c r="AC86" s="2">
        <v>13</v>
      </c>
    </row>
    <row r="87" spans="1:29">
      <c r="A87" s="2">
        <v>56</v>
      </c>
      <c r="B87" s="2" t="s">
        <v>8</v>
      </c>
      <c r="C87" s="2">
        <v>71</v>
      </c>
      <c r="D87" s="2">
        <v>58</v>
      </c>
      <c r="E87" s="2">
        <f t="shared" si="16"/>
        <v>81.690140845070431</v>
      </c>
      <c r="G87" s="2">
        <v>46</v>
      </c>
      <c r="H87" s="2">
        <v>39</v>
      </c>
      <c r="I87" s="2">
        <v>16</v>
      </c>
      <c r="J87" s="2">
        <v>12.7</v>
      </c>
      <c r="K87" s="2">
        <v>5</v>
      </c>
      <c r="L87" s="2">
        <v>6.4</v>
      </c>
      <c r="M87" s="2">
        <f t="shared" si="24"/>
        <v>1.28</v>
      </c>
      <c r="N87" s="2">
        <f t="shared" si="19"/>
        <v>103.58</v>
      </c>
      <c r="O87" s="2">
        <v>224.4</v>
      </c>
      <c r="P87" s="2">
        <v>307.3</v>
      </c>
      <c r="Q87" s="2">
        <v>5</v>
      </c>
      <c r="R87" s="2">
        <v>52</v>
      </c>
      <c r="S87" s="2">
        <f t="shared" si="25"/>
        <v>10.4</v>
      </c>
      <c r="T87" s="2">
        <v>530.4</v>
      </c>
      <c r="U87" s="2">
        <f t="shared" si="17"/>
        <v>2.4375</v>
      </c>
      <c r="V87" s="2">
        <f t="shared" si="26"/>
        <v>0.73023104458184185</v>
      </c>
      <c r="W87" s="2">
        <f t="shared" si="20"/>
        <v>1.5434782608695652</v>
      </c>
      <c r="X87" s="2">
        <f t="shared" si="21"/>
        <v>4.4375</v>
      </c>
      <c r="Y87" s="2">
        <f t="shared" si="22"/>
        <v>0.46158645276292332</v>
      </c>
      <c r="Z87" s="2">
        <f t="shared" si="23"/>
        <v>0.33706475756589649</v>
      </c>
      <c r="AA87" s="2">
        <f t="shared" si="18"/>
        <v>559.74</v>
      </c>
      <c r="AB87" s="2">
        <f t="shared" si="27"/>
        <v>2.4943850267379677</v>
      </c>
      <c r="AC87" s="2">
        <v>12.5</v>
      </c>
    </row>
    <row r="88" spans="1:29">
      <c r="A88" s="2">
        <v>58</v>
      </c>
      <c r="B88" s="2" t="s">
        <v>8</v>
      </c>
      <c r="C88" s="2">
        <v>120</v>
      </c>
      <c r="D88" s="2">
        <v>49</v>
      </c>
      <c r="E88" s="2">
        <f t="shared" si="16"/>
        <v>40.833333333333336</v>
      </c>
      <c r="G88" s="2">
        <v>16</v>
      </c>
      <c r="H88" s="2">
        <v>19</v>
      </c>
      <c r="I88" s="2">
        <v>7.5</v>
      </c>
      <c r="J88" s="2">
        <v>12.5</v>
      </c>
      <c r="K88" s="2">
        <v>5</v>
      </c>
      <c r="L88" s="2">
        <v>6.9</v>
      </c>
      <c r="M88" s="2">
        <f t="shared" si="24"/>
        <v>1.3800000000000001</v>
      </c>
      <c r="N88" s="2">
        <f t="shared" si="19"/>
        <v>178.10000000000002</v>
      </c>
      <c r="O88" s="2">
        <v>70</v>
      </c>
      <c r="P88" s="2">
        <v>122.4</v>
      </c>
      <c r="Q88" s="2">
        <v>5</v>
      </c>
      <c r="R88" s="2">
        <v>54.7</v>
      </c>
      <c r="S88" s="2">
        <f t="shared" si="25"/>
        <v>10.940000000000001</v>
      </c>
      <c r="T88" s="2">
        <v>347.4</v>
      </c>
      <c r="U88" s="2">
        <f t="shared" si="17"/>
        <v>2.5333333333333332</v>
      </c>
      <c r="V88" s="2">
        <f t="shared" si="26"/>
        <v>0.57189542483660127</v>
      </c>
      <c r="W88" s="2">
        <f t="shared" si="20"/>
        <v>7.5</v>
      </c>
      <c r="X88" s="2">
        <f t="shared" si="21"/>
        <v>16</v>
      </c>
      <c r="Y88" s="2">
        <f t="shared" si="22"/>
        <v>2.5442857142857145</v>
      </c>
      <c r="Z88" s="2">
        <f t="shared" si="23"/>
        <v>1.4550653594771243</v>
      </c>
      <c r="AA88" s="2">
        <f t="shared" si="18"/>
        <v>457.88</v>
      </c>
      <c r="AB88" s="2">
        <f t="shared" si="27"/>
        <v>6.5411428571428569</v>
      </c>
      <c r="AC88" s="2">
        <v>11</v>
      </c>
    </row>
    <row r="89" spans="1:29">
      <c r="A89" s="2">
        <v>60</v>
      </c>
      <c r="B89" s="2" t="s">
        <v>8</v>
      </c>
      <c r="C89" s="2">
        <v>59</v>
      </c>
      <c r="D89" s="2">
        <v>30</v>
      </c>
      <c r="E89" s="2">
        <f t="shared" si="16"/>
        <v>50.847457627118644</v>
      </c>
      <c r="G89" s="2">
        <v>26</v>
      </c>
      <c r="H89" s="2">
        <v>30</v>
      </c>
      <c r="I89" s="2">
        <v>12</v>
      </c>
      <c r="J89" s="2">
        <v>7</v>
      </c>
      <c r="K89" s="2">
        <v>5</v>
      </c>
      <c r="L89" s="2">
        <v>6.8</v>
      </c>
      <c r="M89" s="2">
        <f t="shared" si="24"/>
        <v>1.3599999999999999</v>
      </c>
      <c r="N89" s="2">
        <f t="shared" si="19"/>
        <v>87.24</v>
      </c>
      <c r="O89" s="2">
        <v>202.6</v>
      </c>
      <c r="P89" s="2">
        <v>182.9</v>
      </c>
      <c r="Q89" s="2">
        <v>5</v>
      </c>
      <c r="R89" s="2">
        <v>41.8</v>
      </c>
      <c r="S89" s="2">
        <f t="shared" si="25"/>
        <v>8.36</v>
      </c>
      <c r="T89" s="2">
        <v>211.8</v>
      </c>
      <c r="U89" s="2">
        <f t="shared" si="17"/>
        <v>2.5</v>
      </c>
      <c r="V89" s="2">
        <f t="shared" si="26"/>
        <v>1.1077091306724987</v>
      </c>
      <c r="W89" s="2">
        <f t="shared" si="20"/>
        <v>2.2692307692307692</v>
      </c>
      <c r="X89" s="2">
        <f t="shared" si="21"/>
        <v>4.916666666666667</v>
      </c>
      <c r="Y89" s="2">
        <f t="shared" si="22"/>
        <v>0.43060217176702864</v>
      </c>
      <c r="Z89" s="2">
        <f t="shared" si="23"/>
        <v>0.47698195735374516</v>
      </c>
      <c r="AA89" s="2">
        <f t="shared" si="18"/>
        <v>258.24</v>
      </c>
      <c r="AB89" s="2">
        <f t="shared" si="27"/>
        <v>1.2746298124383022</v>
      </c>
      <c r="AC89" s="2">
        <v>12.2</v>
      </c>
    </row>
    <row r="90" spans="1:29">
      <c r="A90" s="2">
        <v>62</v>
      </c>
      <c r="B90" s="2" t="s">
        <v>8</v>
      </c>
      <c r="C90" s="2">
        <v>91</v>
      </c>
      <c r="D90" s="2">
        <v>46</v>
      </c>
      <c r="E90" s="2">
        <f t="shared" si="16"/>
        <v>50.549450549450547</v>
      </c>
      <c r="G90" s="2">
        <v>40</v>
      </c>
      <c r="H90" s="2">
        <v>43</v>
      </c>
      <c r="I90" s="2">
        <v>18.5</v>
      </c>
      <c r="J90" s="2">
        <v>2.5</v>
      </c>
      <c r="K90" s="2">
        <v>5</v>
      </c>
      <c r="L90" s="2">
        <v>6.3</v>
      </c>
      <c r="M90" s="2">
        <f t="shared" si="24"/>
        <v>1.26</v>
      </c>
      <c r="N90" s="2">
        <f t="shared" si="19"/>
        <v>117.16</v>
      </c>
      <c r="O90" s="2">
        <v>314.10000000000002</v>
      </c>
      <c r="P90" s="2">
        <v>331.1</v>
      </c>
      <c r="Q90" s="2">
        <v>5</v>
      </c>
      <c r="R90" s="2">
        <v>51.9</v>
      </c>
      <c r="S90" s="2">
        <f t="shared" si="25"/>
        <v>10.379999999999999</v>
      </c>
      <c r="T90" s="2">
        <v>286.7</v>
      </c>
      <c r="U90" s="2">
        <f t="shared" si="17"/>
        <v>2.3243243243243241</v>
      </c>
      <c r="V90" s="2">
        <f t="shared" si="26"/>
        <v>0.94865599516762311</v>
      </c>
      <c r="W90" s="2">
        <f t="shared" si="20"/>
        <v>2.2749999999999999</v>
      </c>
      <c r="X90" s="2">
        <f t="shared" si="21"/>
        <v>4.9189189189189193</v>
      </c>
      <c r="Y90" s="2">
        <f t="shared" si="22"/>
        <v>0.37300222858962112</v>
      </c>
      <c r="Z90" s="2">
        <f t="shared" si="23"/>
        <v>0.35385080036242822</v>
      </c>
      <c r="AA90" s="2">
        <f t="shared" si="18"/>
        <v>345.9</v>
      </c>
      <c r="AB90" s="2">
        <f t="shared" si="27"/>
        <v>1.1012416427889207</v>
      </c>
      <c r="AC90" s="2">
        <v>6.1</v>
      </c>
    </row>
    <row r="91" spans="1:29">
      <c r="A91" s="2">
        <v>64</v>
      </c>
      <c r="B91" s="2" t="s">
        <v>8</v>
      </c>
      <c r="C91" s="2">
        <v>91</v>
      </c>
      <c r="D91" s="2">
        <v>52</v>
      </c>
      <c r="E91" s="2">
        <f t="shared" si="16"/>
        <v>57.142857142857139</v>
      </c>
      <c r="G91" s="2">
        <v>44</v>
      </c>
      <c r="H91" s="2">
        <v>51</v>
      </c>
      <c r="I91" s="2">
        <v>18.5</v>
      </c>
      <c r="J91" s="2">
        <v>1</v>
      </c>
      <c r="K91" s="2">
        <v>5</v>
      </c>
      <c r="L91" s="2">
        <v>5.6</v>
      </c>
      <c r="M91" s="2">
        <f t="shared" si="24"/>
        <v>1.1199999999999999</v>
      </c>
      <c r="N91" s="2">
        <f t="shared" si="19"/>
        <v>102.91999999999999</v>
      </c>
      <c r="O91" s="2">
        <v>394.8</v>
      </c>
      <c r="P91" s="2">
        <v>295.60000000000002</v>
      </c>
      <c r="Q91" s="2">
        <v>5</v>
      </c>
      <c r="R91" s="2">
        <v>45.6</v>
      </c>
      <c r="S91" s="2">
        <f t="shared" si="25"/>
        <v>9.120000000000001</v>
      </c>
      <c r="T91" s="2">
        <v>276.89999999999998</v>
      </c>
      <c r="U91" s="2">
        <f t="shared" si="17"/>
        <v>2.7567567567567566</v>
      </c>
      <c r="V91" s="2">
        <f t="shared" si="26"/>
        <v>1.3355886332882272</v>
      </c>
      <c r="W91" s="2">
        <f t="shared" si="20"/>
        <v>2.0681818181818183</v>
      </c>
      <c r="X91" s="2">
        <f t="shared" si="21"/>
        <v>4.9189189189189193</v>
      </c>
      <c r="Y91" s="2">
        <f t="shared" si="22"/>
        <v>0.26068895643363726</v>
      </c>
      <c r="Z91" s="2">
        <f t="shared" si="23"/>
        <v>0.34817320703653581</v>
      </c>
      <c r="AA91" s="2">
        <f t="shared" si="18"/>
        <v>321.58</v>
      </c>
      <c r="AB91" s="2">
        <f t="shared" si="27"/>
        <v>0.81453900709219851</v>
      </c>
      <c r="AC91" s="2">
        <v>7.5</v>
      </c>
    </row>
    <row r="92" spans="1:29">
      <c r="A92" s="2">
        <v>66</v>
      </c>
      <c r="B92" s="2" t="s">
        <v>8</v>
      </c>
      <c r="C92" s="2">
        <v>89</v>
      </c>
      <c r="D92" s="2">
        <v>40</v>
      </c>
      <c r="E92" s="2">
        <f t="shared" si="16"/>
        <v>44.943820224719097</v>
      </c>
      <c r="G92" s="2">
        <v>47</v>
      </c>
      <c r="H92" s="2">
        <v>35</v>
      </c>
      <c r="I92" s="2">
        <v>16</v>
      </c>
      <c r="J92" s="2">
        <v>2.7</v>
      </c>
      <c r="K92" s="2">
        <v>5</v>
      </c>
      <c r="L92" s="2">
        <v>7.4</v>
      </c>
      <c r="M92" s="2">
        <f t="shared" si="24"/>
        <v>1.48</v>
      </c>
      <c r="N92" s="2">
        <f t="shared" si="19"/>
        <v>134.41999999999999</v>
      </c>
      <c r="O92" s="2">
        <v>279.5</v>
      </c>
      <c r="P92" s="2">
        <v>296.2</v>
      </c>
      <c r="Q92" s="2">
        <v>5</v>
      </c>
      <c r="R92" s="2">
        <v>60.5</v>
      </c>
      <c r="S92" s="2">
        <f t="shared" si="25"/>
        <v>12.1</v>
      </c>
      <c r="T92" s="2">
        <v>368</v>
      </c>
      <c r="U92" s="2">
        <f t="shared" si="17"/>
        <v>2.1875</v>
      </c>
      <c r="V92" s="2">
        <f t="shared" si="26"/>
        <v>0.94361917623227554</v>
      </c>
      <c r="W92" s="2">
        <f t="shared" si="20"/>
        <v>1.8936170212765957</v>
      </c>
      <c r="X92" s="2">
        <f t="shared" si="21"/>
        <v>5.5625</v>
      </c>
      <c r="Y92" s="2">
        <f t="shared" si="22"/>
        <v>0.48093023255813949</v>
      </c>
      <c r="Z92" s="2">
        <f t="shared" si="23"/>
        <v>0.45381498987170826</v>
      </c>
      <c r="AA92" s="2">
        <f t="shared" si="18"/>
        <v>443.22</v>
      </c>
      <c r="AB92" s="2">
        <f t="shared" si="27"/>
        <v>1.5857602862254025</v>
      </c>
      <c r="AC92" s="2">
        <v>5.5</v>
      </c>
    </row>
    <row r="93" spans="1:29">
      <c r="A93" s="2">
        <v>68</v>
      </c>
      <c r="B93" s="2" t="s">
        <v>8</v>
      </c>
      <c r="C93" s="2">
        <v>99</v>
      </c>
      <c r="D93" s="2">
        <v>30</v>
      </c>
      <c r="E93" s="2">
        <f t="shared" si="16"/>
        <v>30.303030303030305</v>
      </c>
      <c r="G93" s="2">
        <v>37</v>
      </c>
      <c r="H93" s="2">
        <v>30</v>
      </c>
      <c r="I93" s="2">
        <v>14.5</v>
      </c>
      <c r="J93" s="2">
        <v>13.2</v>
      </c>
      <c r="K93" s="2">
        <v>5</v>
      </c>
      <c r="L93" s="2">
        <v>7.3</v>
      </c>
      <c r="M93" s="2">
        <f t="shared" si="24"/>
        <v>1.46</v>
      </c>
      <c r="N93" s="2">
        <f t="shared" si="19"/>
        <v>157.73999999999998</v>
      </c>
      <c r="O93" s="2">
        <v>183</v>
      </c>
      <c r="P93" s="2">
        <v>263.10000000000002</v>
      </c>
      <c r="Q93" s="2">
        <v>5</v>
      </c>
      <c r="R93" s="2">
        <v>73.2</v>
      </c>
      <c r="S93" s="2">
        <f t="shared" si="25"/>
        <v>14.64</v>
      </c>
      <c r="T93" s="2">
        <v>429</v>
      </c>
      <c r="U93" s="2">
        <f t="shared" si="17"/>
        <v>2.0689655172413794</v>
      </c>
      <c r="V93" s="2">
        <f t="shared" si="26"/>
        <v>0.69555302166476618</v>
      </c>
      <c r="W93" s="2">
        <f t="shared" si="20"/>
        <v>2.6756756756756759</v>
      </c>
      <c r="X93" s="2">
        <f t="shared" si="21"/>
        <v>6.8275862068965516</v>
      </c>
      <c r="Y93" s="2">
        <f t="shared" si="22"/>
        <v>0.86196721311475399</v>
      </c>
      <c r="Z93" s="2">
        <f t="shared" si="23"/>
        <v>0.59954389965792465</v>
      </c>
      <c r="AA93" s="2">
        <f t="shared" si="18"/>
        <v>542.94000000000005</v>
      </c>
      <c r="AB93" s="2">
        <f t="shared" si="27"/>
        <v>2.9668852459016395</v>
      </c>
      <c r="AC93" s="2">
        <v>11</v>
      </c>
    </row>
    <row r="94" spans="1:29">
      <c r="A94" s="2">
        <v>70</v>
      </c>
      <c r="B94" s="2" t="s">
        <v>8</v>
      </c>
      <c r="C94" s="2">
        <v>93</v>
      </c>
      <c r="D94" s="2">
        <v>32</v>
      </c>
      <c r="E94" s="2">
        <f t="shared" si="16"/>
        <v>34.408602150537639</v>
      </c>
      <c r="G94" s="2">
        <v>18</v>
      </c>
      <c r="H94" s="2">
        <v>15</v>
      </c>
      <c r="I94" s="2">
        <v>18.5</v>
      </c>
      <c r="J94" s="2">
        <v>12.9</v>
      </c>
      <c r="K94" s="2">
        <v>5</v>
      </c>
      <c r="L94" s="2">
        <v>6.7</v>
      </c>
      <c r="M94" s="2">
        <f t="shared" si="24"/>
        <v>1.34</v>
      </c>
      <c r="N94" s="2">
        <f t="shared" si="19"/>
        <v>137.52000000000001</v>
      </c>
      <c r="O94" s="2">
        <v>95.7</v>
      </c>
      <c r="P94" s="2">
        <v>375.7</v>
      </c>
      <c r="Q94" s="2">
        <v>5</v>
      </c>
      <c r="R94" s="2">
        <v>55.5</v>
      </c>
      <c r="S94" s="2">
        <f t="shared" si="25"/>
        <v>11.1</v>
      </c>
      <c r="T94" s="2">
        <v>244.8</v>
      </c>
      <c r="U94" s="2">
        <f t="shared" si="17"/>
        <v>0.81081081081081086</v>
      </c>
      <c r="V94" s="2">
        <f t="shared" si="26"/>
        <v>0.25472451424008519</v>
      </c>
      <c r="W94" s="2">
        <f t="shared" si="20"/>
        <v>5.166666666666667</v>
      </c>
      <c r="X94" s="2">
        <f t="shared" si="21"/>
        <v>5.0270270270270272</v>
      </c>
      <c r="Y94" s="2">
        <f t="shared" si="22"/>
        <v>1.4369905956112854</v>
      </c>
      <c r="Z94" s="2">
        <f t="shared" si="23"/>
        <v>0.36603673143465537</v>
      </c>
      <c r="AA94" s="2">
        <f t="shared" si="18"/>
        <v>339.44000000000005</v>
      </c>
      <c r="AB94" s="2">
        <f t="shared" si="27"/>
        <v>3.5469174503657266</v>
      </c>
      <c r="AC94" s="2">
        <v>6.9</v>
      </c>
    </row>
    <row r="95" spans="1:29">
      <c r="A95" s="2">
        <v>72</v>
      </c>
      <c r="B95" s="2" t="s">
        <v>8</v>
      </c>
      <c r="C95" s="2">
        <v>119</v>
      </c>
      <c r="D95" s="2">
        <v>47</v>
      </c>
      <c r="E95" s="2">
        <f t="shared" si="16"/>
        <v>39.495798319327733</v>
      </c>
      <c r="G95" s="2">
        <v>23</v>
      </c>
      <c r="H95" s="2">
        <v>21</v>
      </c>
      <c r="I95" s="2">
        <v>15.5</v>
      </c>
      <c r="J95" s="2">
        <v>19.3</v>
      </c>
      <c r="K95" s="2">
        <v>5</v>
      </c>
      <c r="L95" s="2">
        <v>7</v>
      </c>
      <c r="M95" s="2">
        <f t="shared" si="24"/>
        <v>1.4</v>
      </c>
      <c r="N95" s="2">
        <f t="shared" si="19"/>
        <v>185.9</v>
      </c>
      <c r="O95" s="2">
        <v>206.9</v>
      </c>
      <c r="P95" s="2">
        <v>247.4</v>
      </c>
      <c r="Q95" s="2">
        <v>5</v>
      </c>
      <c r="R95" s="2">
        <v>50.3</v>
      </c>
      <c r="S95" s="2">
        <f t="shared" si="25"/>
        <v>10.059999999999999</v>
      </c>
      <c r="T95" s="2">
        <v>365.7</v>
      </c>
      <c r="U95" s="2">
        <f t="shared" si="17"/>
        <v>1.3548387096774193</v>
      </c>
      <c r="V95" s="2">
        <f t="shared" si="26"/>
        <v>0.83629749393694419</v>
      </c>
      <c r="W95" s="2">
        <f t="shared" si="20"/>
        <v>5.1739130434782608</v>
      </c>
      <c r="X95" s="2">
        <f t="shared" si="21"/>
        <v>7.67741935483871</v>
      </c>
      <c r="Y95" s="2">
        <f t="shared" si="22"/>
        <v>0.89850169163847271</v>
      </c>
      <c r="Z95" s="2">
        <f t="shared" si="23"/>
        <v>0.75141471301535978</v>
      </c>
      <c r="AA95" s="2">
        <f t="shared" si="18"/>
        <v>485.79999999999995</v>
      </c>
      <c r="AB95" s="2">
        <f t="shared" si="27"/>
        <v>2.3479942000966649</v>
      </c>
      <c r="AC95" s="2">
        <v>4</v>
      </c>
    </row>
    <row r="96" spans="1:29">
      <c r="A96" s="2">
        <v>74</v>
      </c>
      <c r="B96" s="2" t="s">
        <v>8</v>
      </c>
      <c r="C96" s="2">
        <v>60</v>
      </c>
      <c r="D96" s="2">
        <v>37</v>
      </c>
      <c r="E96" s="2">
        <f t="shared" si="16"/>
        <v>61.666666666666671</v>
      </c>
      <c r="G96" s="2">
        <v>18</v>
      </c>
      <c r="H96" s="2">
        <v>21</v>
      </c>
      <c r="I96" s="2">
        <v>8</v>
      </c>
      <c r="J96" s="2">
        <v>2.9</v>
      </c>
      <c r="K96" s="2">
        <v>5</v>
      </c>
      <c r="L96" s="2">
        <v>6.9</v>
      </c>
      <c r="M96" s="2">
        <f t="shared" si="24"/>
        <v>1.3800000000000001</v>
      </c>
      <c r="N96" s="2">
        <f t="shared" si="19"/>
        <v>85.700000000000017</v>
      </c>
      <c r="O96" s="2">
        <v>152.19999999999999</v>
      </c>
      <c r="P96" s="2">
        <v>94.3</v>
      </c>
      <c r="Q96" s="2">
        <v>5</v>
      </c>
      <c r="R96" s="2">
        <v>55.3</v>
      </c>
      <c r="S96" s="2">
        <f t="shared" si="25"/>
        <v>11.059999999999999</v>
      </c>
      <c r="T96" s="2">
        <v>301.3</v>
      </c>
      <c r="U96" s="2">
        <f t="shared" si="17"/>
        <v>2.625</v>
      </c>
      <c r="V96" s="2">
        <f t="shared" si="26"/>
        <v>1.6139978791092258</v>
      </c>
      <c r="W96" s="2">
        <f t="shared" si="20"/>
        <v>3.3333333333333335</v>
      </c>
      <c r="X96" s="2">
        <f t="shared" si="21"/>
        <v>7.5</v>
      </c>
      <c r="Y96" s="2">
        <f t="shared" si="22"/>
        <v>0.56307490144546668</v>
      </c>
      <c r="Z96" s="2">
        <f t="shared" si="23"/>
        <v>0.90880169671261946</v>
      </c>
      <c r="AA96" s="2">
        <f t="shared" si="18"/>
        <v>335.94</v>
      </c>
      <c r="AB96" s="2">
        <f t="shared" si="27"/>
        <v>2.2072273324572933</v>
      </c>
      <c r="AC96" s="2">
        <v>5.9</v>
      </c>
    </row>
    <row r="97" spans="1:29">
      <c r="A97" s="2">
        <v>76</v>
      </c>
      <c r="B97" s="2" t="s">
        <v>8</v>
      </c>
      <c r="C97" s="2">
        <v>45</v>
      </c>
      <c r="D97" s="2">
        <v>23</v>
      </c>
      <c r="E97" s="2">
        <f t="shared" si="16"/>
        <v>51.111111111111107</v>
      </c>
      <c r="G97" s="2">
        <v>8</v>
      </c>
      <c r="H97" s="2">
        <v>9</v>
      </c>
      <c r="I97" s="2">
        <v>10</v>
      </c>
      <c r="J97" s="2">
        <v>2.9</v>
      </c>
      <c r="K97" s="2">
        <v>5</v>
      </c>
      <c r="L97" s="2">
        <v>7.2</v>
      </c>
      <c r="M97" s="2">
        <f t="shared" si="24"/>
        <v>1.44</v>
      </c>
      <c r="N97" s="2">
        <f t="shared" si="19"/>
        <v>67.7</v>
      </c>
      <c r="O97" s="2">
        <v>29.1</v>
      </c>
      <c r="P97" s="2">
        <v>132</v>
      </c>
      <c r="Q97" s="2">
        <v>5</v>
      </c>
      <c r="R97" s="2">
        <v>50.8</v>
      </c>
      <c r="S97" s="2">
        <f t="shared" si="25"/>
        <v>10.16</v>
      </c>
      <c r="T97" s="2">
        <v>193.6</v>
      </c>
      <c r="U97" s="2">
        <f t="shared" si="17"/>
        <v>0.9</v>
      </c>
      <c r="V97" s="2">
        <f t="shared" si="26"/>
        <v>0.22045454545454546</v>
      </c>
      <c r="W97" s="2">
        <f t="shared" si="20"/>
        <v>5.625</v>
      </c>
      <c r="X97" s="2">
        <f t="shared" si="21"/>
        <v>4.5</v>
      </c>
      <c r="Y97" s="2">
        <f t="shared" si="22"/>
        <v>2.3264604810996565</v>
      </c>
      <c r="Z97" s="2">
        <f t="shared" si="23"/>
        <v>0.51287878787878793</v>
      </c>
      <c r="AA97" s="2">
        <f t="shared" si="18"/>
        <v>228.18</v>
      </c>
      <c r="AB97" s="2">
        <f t="shared" si="27"/>
        <v>7.8412371134020615</v>
      </c>
      <c r="AC97" s="2">
        <v>2</v>
      </c>
    </row>
    <row r="98" spans="1:29">
      <c r="A98" s="2">
        <v>78</v>
      </c>
      <c r="B98" s="2" t="s">
        <v>8</v>
      </c>
      <c r="C98" s="2">
        <v>41</v>
      </c>
      <c r="D98" s="2">
        <v>42</v>
      </c>
      <c r="E98" s="2">
        <f t="shared" si="16"/>
        <v>102.4390243902439</v>
      </c>
      <c r="G98" s="2">
        <v>27</v>
      </c>
      <c r="H98" s="2">
        <v>36</v>
      </c>
      <c r="I98" s="2">
        <v>19.5</v>
      </c>
      <c r="J98" s="2">
        <v>8.1</v>
      </c>
      <c r="K98" s="2">
        <v>5</v>
      </c>
      <c r="L98" s="2">
        <v>6.9</v>
      </c>
      <c r="M98" s="2">
        <f t="shared" si="24"/>
        <v>1.3800000000000001</v>
      </c>
      <c r="N98" s="2">
        <f t="shared" si="19"/>
        <v>64.680000000000007</v>
      </c>
      <c r="O98" s="2">
        <v>657.3</v>
      </c>
      <c r="P98" s="2">
        <v>318.60000000000002</v>
      </c>
      <c r="Q98" s="2">
        <v>5</v>
      </c>
      <c r="R98" s="2">
        <v>55.7</v>
      </c>
      <c r="S98" s="2">
        <f t="shared" si="25"/>
        <v>11.14</v>
      </c>
      <c r="T98" s="2">
        <v>406.2</v>
      </c>
      <c r="U98" s="2">
        <f t="shared" si="17"/>
        <v>1.8461538461538463</v>
      </c>
      <c r="V98" s="2">
        <f t="shared" si="26"/>
        <v>2.0630885122410545</v>
      </c>
      <c r="W98" s="2">
        <f t="shared" si="20"/>
        <v>1.5185185185185186</v>
      </c>
      <c r="X98" s="2">
        <f t="shared" si="21"/>
        <v>2.1025641025641026</v>
      </c>
      <c r="Y98" s="2">
        <f t="shared" si="22"/>
        <v>9.8402555910543144E-2</v>
      </c>
      <c r="Z98" s="2">
        <f t="shared" si="23"/>
        <v>0.20301318267419963</v>
      </c>
      <c r="AA98" s="2">
        <f t="shared" si="18"/>
        <v>412.92</v>
      </c>
      <c r="AB98" s="2">
        <f t="shared" si="27"/>
        <v>0.62820629849383847</v>
      </c>
      <c r="AC98" s="2">
        <v>14</v>
      </c>
    </row>
    <row r="99" spans="1:29">
      <c r="A99" s="2">
        <v>80</v>
      </c>
      <c r="B99" s="2" t="s">
        <v>8</v>
      </c>
      <c r="C99" s="2">
        <v>91</v>
      </c>
      <c r="D99" s="2">
        <v>44</v>
      </c>
      <c r="E99" s="2">
        <f t="shared" si="16"/>
        <v>48.35164835164835</v>
      </c>
      <c r="G99" s="2">
        <v>10</v>
      </c>
      <c r="H99" s="2">
        <v>16</v>
      </c>
      <c r="I99" s="2">
        <v>11</v>
      </c>
      <c r="J99" s="2">
        <v>4</v>
      </c>
      <c r="K99" s="2">
        <v>5</v>
      </c>
      <c r="L99" s="2">
        <v>4.9000000000000004</v>
      </c>
      <c r="M99" s="2">
        <f t="shared" si="24"/>
        <v>0.98000000000000009</v>
      </c>
      <c r="N99" s="2">
        <f t="shared" si="19"/>
        <v>93.18</v>
      </c>
      <c r="O99" s="2">
        <v>142.5</v>
      </c>
      <c r="P99" s="2">
        <v>156.6</v>
      </c>
      <c r="Q99" s="2">
        <v>4</v>
      </c>
      <c r="R99" s="2">
        <v>32.700000000000003</v>
      </c>
      <c r="S99" s="2">
        <f t="shared" si="25"/>
        <v>8.1750000000000007</v>
      </c>
      <c r="T99" s="2">
        <v>244.3</v>
      </c>
      <c r="U99" s="2">
        <f t="shared" si="17"/>
        <v>1.4545454545454546</v>
      </c>
      <c r="V99" s="2">
        <f t="shared" si="26"/>
        <v>0.90996168582375481</v>
      </c>
      <c r="W99" s="2">
        <f t="shared" si="20"/>
        <v>9.1</v>
      </c>
      <c r="X99" s="2">
        <f t="shared" si="21"/>
        <v>8.2727272727272734</v>
      </c>
      <c r="Y99" s="2">
        <f t="shared" si="22"/>
        <v>0.65389473684210531</v>
      </c>
      <c r="Z99" s="2">
        <f t="shared" si="23"/>
        <v>0.5950191570881227</v>
      </c>
      <c r="AA99" s="2">
        <f t="shared" si="18"/>
        <v>294.36</v>
      </c>
      <c r="AB99" s="2">
        <f t="shared" si="27"/>
        <v>2.065684210526316</v>
      </c>
      <c r="AC99" s="2">
        <v>3.2</v>
      </c>
    </row>
    <row r="100" spans="1:29">
      <c r="A100" s="2">
        <v>82</v>
      </c>
      <c r="B100" s="2" t="s">
        <v>8</v>
      </c>
      <c r="C100" s="2">
        <v>20</v>
      </c>
      <c r="D100" s="2">
        <v>13</v>
      </c>
      <c r="E100" s="2">
        <f t="shared" si="16"/>
        <v>65</v>
      </c>
      <c r="G100" s="2">
        <v>10</v>
      </c>
      <c r="H100" s="2">
        <v>8</v>
      </c>
      <c r="I100" s="2">
        <v>8</v>
      </c>
      <c r="J100" s="2">
        <v>6.2</v>
      </c>
      <c r="K100" s="2">
        <v>5</v>
      </c>
      <c r="L100" s="2">
        <v>5.7</v>
      </c>
      <c r="M100" s="2">
        <f t="shared" si="24"/>
        <v>1.1400000000000001</v>
      </c>
      <c r="N100" s="2">
        <f t="shared" si="19"/>
        <v>29.000000000000004</v>
      </c>
      <c r="O100" s="2">
        <v>109.1</v>
      </c>
      <c r="P100" s="2">
        <v>76.8</v>
      </c>
      <c r="Q100" s="2">
        <v>3</v>
      </c>
      <c r="R100" s="2">
        <v>22.6</v>
      </c>
      <c r="S100" s="2">
        <f t="shared" si="25"/>
        <v>7.5333333333333341</v>
      </c>
      <c r="T100" s="2">
        <v>70.5</v>
      </c>
      <c r="U100" s="2">
        <f t="shared" si="17"/>
        <v>1</v>
      </c>
      <c r="V100" s="2">
        <f t="shared" si="26"/>
        <v>1.4205729166666667</v>
      </c>
      <c r="W100" s="2">
        <f t="shared" si="20"/>
        <v>2</v>
      </c>
      <c r="X100" s="2">
        <f t="shared" si="21"/>
        <v>2.5</v>
      </c>
      <c r="Y100" s="2">
        <f t="shared" si="22"/>
        <v>0.26581118240146662</v>
      </c>
      <c r="Z100" s="2">
        <f t="shared" si="23"/>
        <v>0.37760416666666674</v>
      </c>
      <c r="AA100" s="2">
        <f t="shared" si="18"/>
        <v>84.68</v>
      </c>
      <c r="AB100" s="2">
        <f t="shared" si="27"/>
        <v>0.77616865261228241</v>
      </c>
      <c r="AC100" s="2">
        <v>2.4</v>
      </c>
    </row>
    <row r="101" spans="1:29">
      <c r="A101" s="2">
        <v>84</v>
      </c>
      <c r="B101" s="2" t="s">
        <v>8</v>
      </c>
      <c r="C101" s="2">
        <v>47</v>
      </c>
      <c r="D101" s="2">
        <v>27</v>
      </c>
      <c r="E101" s="2">
        <f t="shared" si="16"/>
        <v>57.446808510638306</v>
      </c>
      <c r="G101" s="2">
        <v>14</v>
      </c>
      <c r="H101" s="2">
        <v>10</v>
      </c>
      <c r="I101" s="2">
        <v>6.5</v>
      </c>
      <c r="J101" s="2">
        <v>10.1</v>
      </c>
      <c r="K101" s="2">
        <v>5</v>
      </c>
      <c r="L101" s="2">
        <v>7.8</v>
      </c>
      <c r="M101" s="2">
        <f t="shared" si="24"/>
        <v>1.56</v>
      </c>
      <c r="N101" s="2">
        <f t="shared" ref="N101:N107" si="28">(C101*M101)+J101</f>
        <v>83.42</v>
      </c>
      <c r="O101" s="2">
        <v>70.099999999999994</v>
      </c>
      <c r="P101" s="2">
        <v>73.8</v>
      </c>
      <c r="Q101" s="2">
        <v>5</v>
      </c>
      <c r="R101" s="2">
        <v>45.6</v>
      </c>
      <c r="S101" s="2">
        <f t="shared" si="25"/>
        <v>9.120000000000001</v>
      </c>
      <c r="T101" s="2">
        <v>212.9</v>
      </c>
      <c r="U101" s="2">
        <f t="shared" si="17"/>
        <v>1.5384615384615385</v>
      </c>
      <c r="V101" s="2">
        <f t="shared" si="26"/>
        <v>0.94986449864498645</v>
      </c>
      <c r="W101" s="2">
        <f t="shared" ref="W101:W107" si="29">C101/G101</f>
        <v>3.3571428571428572</v>
      </c>
      <c r="X101" s="2">
        <f t="shared" ref="X101:X107" si="30">C101/I101</f>
        <v>7.2307692307692308</v>
      </c>
      <c r="Y101" s="2">
        <f t="shared" ref="Y101:Y107" si="31">((C101*M101)+J101)/O101</f>
        <v>1.1900142653352355</v>
      </c>
      <c r="Z101" s="2">
        <f t="shared" ref="Z101:Z107" si="32">((C101*M101)+J101)/P101</f>
        <v>1.1303523035230354</v>
      </c>
      <c r="AA101" s="2">
        <f t="shared" si="18"/>
        <v>254.20000000000002</v>
      </c>
      <c r="AB101" s="2">
        <f t="shared" si="27"/>
        <v>3.6262482168330963</v>
      </c>
      <c r="AC101" s="2">
        <v>4.3</v>
      </c>
    </row>
    <row r="102" spans="1:29">
      <c r="A102" s="2">
        <v>86</v>
      </c>
      <c r="B102" s="2" t="s">
        <v>8</v>
      </c>
      <c r="C102" s="2">
        <v>40</v>
      </c>
      <c r="D102" s="2">
        <v>21</v>
      </c>
      <c r="E102" s="2">
        <f t="shared" si="16"/>
        <v>52.5</v>
      </c>
      <c r="G102" s="2">
        <v>19</v>
      </c>
      <c r="H102" s="2">
        <v>16</v>
      </c>
      <c r="I102" s="2">
        <v>5.5</v>
      </c>
      <c r="J102" s="2">
        <v>1.4</v>
      </c>
      <c r="K102" s="2">
        <v>4</v>
      </c>
      <c r="L102" s="2">
        <v>5.3</v>
      </c>
      <c r="M102" s="2">
        <f t="shared" si="24"/>
        <v>1.325</v>
      </c>
      <c r="N102" s="2">
        <f t="shared" si="28"/>
        <v>54.4</v>
      </c>
      <c r="O102" s="2">
        <v>104.7</v>
      </c>
      <c r="P102" s="2">
        <v>44.8</v>
      </c>
      <c r="Q102" s="2">
        <v>4</v>
      </c>
      <c r="R102" s="2">
        <v>38.4</v>
      </c>
      <c r="S102" s="2">
        <f t="shared" si="25"/>
        <v>9.6</v>
      </c>
      <c r="T102" s="2">
        <v>140.19999999999999</v>
      </c>
      <c r="U102" s="2">
        <f t="shared" si="17"/>
        <v>2.9090909090909092</v>
      </c>
      <c r="V102" s="2">
        <f t="shared" si="26"/>
        <v>2.3370535714285716</v>
      </c>
      <c r="W102" s="2">
        <f t="shared" si="29"/>
        <v>2.1052631578947367</v>
      </c>
      <c r="X102" s="2">
        <f t="shared" si="30"/>
        <v>7.2727272727272725</v>
      </c>
      <c r="Y102" s="2">
        <f t="shared" si="31"/>
        <v>0.51957975167144221</v>
      </c>
      <c r="Z102" s="2">
        <f t="shared" si="32"/>
        <v>1.2142857142857144</v>
      </c>
      <c r="AA102" s="2">
        <f t="shared" si="18"/>
        <v>166.77499999999998</v>
      </c>
      <c r="AB102" s="2">
        <f t="shared" si="27"/>
        <v>1.5928844317096464</v>
      </c>
      <c r="AC102" s="2">
        <v>3.5</v>
      </c>
    </row>
    <row r="103" spans="1:29">
      <c r="A103" s="2">
        <v>88</v>
      </c>
      <c r="B103" s="2" t="s">
        <v>8</v>
      </c>
      <c r="C103" s="2">
        <v>73</v>
      </c>
      <c r="D103" s="2">
        <v>50</v>
      </c>
      <c r="E103" s="2">
        <f t="shared" si="16"/>
        <v>68.493150684931507</v>
      </c>
      <c r="G103" s="2">
        <v>10</v>
      </c>
      <c r="H103" s="2">
        <v>12</v>
      </c>
      <c r="I103" s="2">
        <v>7</v>
      </c>
      <c r="J103" s="2">
        <v>6.8</v>
      </c>
      <c r="K103" s="2">
        <v>6</v>
      </c>
      <c r="L103" s="2">
        <v>6.7</v>
      </c>
      <c r="M103" s="2">
        <f t="shared" si="24"/>
        <v>1.1166666666666667</v>
      </c>
      <c r="N103" s="2">
        <f t="shared" si="28"/>
        <v>88.316666666666663</v>
      </c>
      <c r="O103" s="2">
        <v>147.69999999999999</v>
      </c>
      <c r="P103" s="2">
        <v>103.7</v>
      </c>
      <c r="Q103" s="2">
        <v>5</v>
      </c>
      <c r="R103" s="2">
        <v>50.4</v>
      </c>
      <c r="S103" s="2">
        <f t="shared" si="25"/>
        <v>10.08</v>
      </c>
      <c r="T103" s="2">
        <v>349.5</v>
      </c>
      <c r="U103" s="2">
        <f t="shared" si="17"/>
        <v>1.7142857142857142</v>
      </c>
      <c r="V103" s="2">
        <f t="shared" si="26"/>
        <v>1.4243008678881388</v>
      </c>
      <c r="W103" s="2">
        <f t="shared" si="29"/>
        <v>7.3</v>
      </c>
      <c r="X103" s="2">
        <f t="shared" si="30"/>
        <v>10.428571428571429</v>
      </c>
      <c r="Y103" s="2">
        <f t="shared" si="31"/>
        <v>0.59794628751974721</v>
      </c>
      <c r="Z103" s="2">
        <f t="shared" si="32"/>
        <v>0.85165541626486652</v>
      </c>
      <c r="AA103" s="2">
        <f t="shared" si="18"/>
        <v>381.98333333333335</v>
      </c>
      <c r="AB103" s="2">
        <f t="shared" si="27"/>
        <v>2.5862107876325888</v>
      </c>
      <c r="AC103" s="2">
        <v>7.3</v>
      </c>
    </row>
    <row r="104" spans="1:29">
      <c r="A104" s="2">
        <v>90</v>
      </c>
      <c r="B104" s="2" t="s">
        <v>8</v>
      </c>
      <c r="C104" s="2">
        <v>46</v>
      </c>
      <c r="D104" s="2">
        <v>33</v>
      </c>
      <c r="E104" s="2">
        <f t="shared" si="16"/>
        <v>71.739130434782609</v>
      </c>
      <c r="G104" s="2">
        <v>19</v>
      </c>
      <c r="H104" s="2">
        <v>18</v>
      </c>
      <c r="I104" s="2">
        <v>11</v>
      </c>
      <c r="J104" s="2">
        <v>0</v>
      </c>
      <c r="K104" s="2">
        <v>8</v>
      </c>
      <c r="L104" s="2">
        <v>7.6</v>
      </c>
      <c r="M104" s="2">
        <f t="shared" si="24"/>
        <v>0.95</v>
      </c>
      <c r="N104" s="2">
        <f t="shared" si="28"/>
        <v>43.699999999999996</v>
      </c>
      <c r="O104" s="2">
        <v>97.4</v>
      </c>
      <c r="P104" s="2">
        <v>174.1</v>
      </c>
      <c r="Q104" s="2">
        <v>3</v>
      </c>
      <c r="R104" s="2">
        <v>28.1</v>
      </c>
      <c r="S104" s="2">
        <f t="shared" si="25"/>
        <v>9.3666666666666671</v>
      </c>
      <c r="T104" s="2">
        <v>184.4</v>
      </c>
      <c r="U104" s="2">
        <f t="shared" si="17"/>
        <v>1.6363636363636365</v>
      </c>
      <c r="V104" s="2">
        <f t="shared" si="26"/>
        <v>0.55944859276278003</v>
      </c>
      <c r="W104" s="2">
        <f t="shared" si="29"/>
        <v>2.4210526315789473</v>
      </c>
      <c r="X104" s="2">
        <f t="shared" si="30"/>
        <v>4.1818181818181817</v>
      </c>
      <c r="Y104" s="2">
        <f t="shared" si="31"/>
        <v>0.44866529774127301</v>
      </c>
      <c r="Z104" s="2">
        <f t="shared" si="32"/>
        <v>0.2510051694428489</v>
      </c>
      <c r="AA104" s="2">
        <f t="shared" si="18"/>
        <v>196.75</v>
      </c>
      <c r="AB104" s="2">
        <f t="shared" si="27"/>
        <v>2.0200205338809032</v>
      </c>
      <c r="AC104" s="2">
        <v>6.3</v>
      </c>
    </row>
    <row r="105" spans="1:29">
      <c r="A105" s="2">
        <v>92</v>
      </c>
      <c r="B105" s="2" t="s">
        <v>8</v>
      </c>
      <c r="C105" s="2">
        <v>101</v>
      </c>
      <c r="D105" s="2">
        <v>32</v>
      </c>
      <c r="E105" s="2">
        <f t="shared" si="16"/>
        <v>31.683168316831683</v>
      </c>
      <c r="G105" s="2">
        <v>21</v>
      </c>
      <c r="H105" s="2">
        <v>23</v>
      </c>
      <c r="I105" s="2">
        <v>10</v>
      </c>
      <c r="J105" s="2">
        <v>11.8</v>
      </c>
      <c r="K105" s="2">
        <v>5</v>
      </c>
      <c r="L105" s="2">
        <v>6.9</v>
      </c>
      <c r="M105" s="2">
        <f t="shared" si="24"/>
        <v>1.3800000000000001</v>
      </c>
      <c r="N105" s="2">
        <f t="shared" si="28"/>
        <v>151.18000000000004</v>
      </c>
      <c r="O105" s="2">
        <v>80.5</v>
      </c>
      <c r="P105" s="2">
        <v>118.6</v>
      </c>
      <c r="Q105" s="2">
        <v>5</v>
      </c>
      <c r="R105" s="2">
        <v>76</v>
      </c>
      <c r="S105" s="2">
        <f t="shared" si="25"/>
        <v>15.2</v>
      </c>
      <c r="T105" s="2">
        <v>281</v>
      </c>
      <c r="U105" s="2">
        <f t="shared" si="17"/>
        <v>2.2999999999999998</v>
      </c>
      <c r="V105" s="2">
        <f t="shared" si="26"/>
        <v>0.6787521079258011</v>
      </c>
      <c r="W105" s="2">
        <f t="shared" si="29"/>
        <v>4.8095238095238093</v>
      </c>
      <c r="X105" s="2">
        <f t="shared" si="30"/>
        <v>10.1</v>
      </c>
      <c r="Y105" s="2">
        <f t="shared" si="31"/>
        <v>1.8780124223602488</v>
      </c>
      <c r="Z105" s="2">
        <f t="shared" si="32"/>
        <v>1.2747048903878586</v>
      </c>
      <c r="AA105" s="2">
        <f t="shared" si="18"/>
        <v>388.02</v>
      </c>
      <c r="AB105" s="2">
        <f t="shared" si="27"/>
        <v>4.8201242236024839</v>
      </c>
      <c r="AC105" s="2">
        <v>15.5</v>
      </c>
    </row>
    <row r="106" spans="1:29">
      <c r="A106" s="2">
        <v>94</v>
      </c>
      <c r="B106" s="2" t="s">
        <v>8</v>
      </c>
      <c r="C106" s="2">
        <v>64</v>
      </c>
      <c r="D106" s="2">
        <v>18</v>
      </c>
      <c r="E106" s="2">
        <f t="shared" si="16"/>
        <v>28.125</v>
      </c>
      <c r="G106" s="2">
        <v>29</v>
      </c>
      <c r="H106" s="2">
        <v>30</v>
      </c>
      <c r="I106" s="2">
        <v>9</v>
      </c>
      <c r="J106" s="2">
        <v>1.6</v>
      </c>
      <c r="K106" s="2">
        <v>5</v>
      </c>
      <c r="L106" s="2">
        <v>6.5</v>
      </c>
      <c r="M106" s="2">
        <f t="shared" si="24"/>
        <v>1.3</v>
      </c>
      <c r="N106" s="2">
        <f t="shared" si="28"/>
        <v>84.8</v>
      </c>
      <c r="O106" s="2">
        <v>134.4</v>
      </c>
      <c r="P106" s="2">
        <v>128.9</v>
      </c>
      <c r="Q106" s="2">
        <v>3</v>
      </c>
      <c r="R106" s="2">
        <v>35.6</v>
      </c>
      <c r="S106" s="2">
        <f t="shared" si="25"/>
        <v>11.866666666666667</v>
      </c>
      <c r="T106" s="2">
        <v>139.6</v>
      </c>
      <c r="U106" s="2">
        <f t="shared" si="17"/>
        <v>3.3333333333333335</v>
      </c>
      <c r="V106" s="2">
        <f t="shared" si="26"/>
        <v>1.0426687354538402</v>
      </c>
      <c r="W106" s="2">
        <f t="shared" si="29"/>
        <v>2.2068965517241379</v>
      </c>
      <c r="X106" s="2">
        <f t="shared" si="30"/>
        <v>7.1111111111111107</v>
      </c>
      <c r="Y106" s="2">
        <f t="shared" si="31"/>
        <v>0.63095238095238093</v>
      </c>
      <c r="Z106" s="2">
        <f t="shared" si="32"/>
        <v>0.65787432117920863</v>
      </c>
      <c r="AA106" s="2">
        <f t="shared" si="18"/>
        <v>201</v>
      </c>
      <c r="AB106" s="2">
        <f t="shared" si="27"/>
        <v>1.4955357142857142</v>
      </c>
      <c r="AC106" s="2">
        <v>14</v>
      </c>
    </row>
    <row r="107" spans="1:29">
      <c r="A107" s="2">
        <v>96</v>
      </c>
      <c r="B107" s="2" t="s">
        <v>8</v>
      </c>
      <c r="C107" s="2">
        <v>52</v>
      </c>
      <c r="D107" s="2">
        <v>45</v>
      </c>
      <c r="E107" s="2">
        <f t="shared" si="16"/>
        <v>86.538461538461547</v>
      </c>
      <c r="G107" s="2">
        <v>36</v>
      </c>
      <c r="H107" s="2">
        <v>34</v>
      </c>
      <c r="I107" s="2">
        <v>12</v>
      </c>
      <c r="J107" s="2">
        <v>9.4</v>
      </c>
      <c r="K107" s="2">
        <v>5</v>
      </c>
      <c r="L107" s="2">
        <v>8.6999999999999993</v>
      </c>
      <c r="M107" s="2">
        <f t="shared" si="24"/>
        <v>1.7399999999999998</v>
      </c>
      <c r="N107" s="2">
        <f t="shared" si="28"/>
        <v>99.88</v>
      </c>
      <c r="O107" s="2">
        <v>240.2</v>
      </c>
      <c r="P107" s="2">
        <v>157.69999999999999</v>
      </c>
      <c r="Q107" s="2">
        <v>5</v>
      </c>
      <c r="R107" s="2">
        <v>76</v>
      </c>
      <c r="S107" s="2">
        <f t="shared" si="25"/>
        <v>15.2</v>
      </c>
      <c r="T107" s="2">
        <v>491.3</v>
      </c>
      <c r="U107" s="2">
        <f t="shared" si="17"/>
        <v>2.8333333333333335</v>
      </c>
      <c r="V107" s="2">
        <f t="shared" si="26"/>
        <v>1.523145212428662</v>
      </c>
      <c r="W107" s="2">
        <f t="shared" si="29"/>
        <v>1.4444444444444444</v>
      </c>
      <c r="X107" s="2">
        <f t="shared" si="30"/>
        <v>4.333333333333333</v>
      </c>
      <c r="Y107" s="2">
        <f t="shared" si="31"/>
        <v>0.41582014987510407</v>
      </c>
      <c r="Z107" s="2">
        <f t="shared" si="32"/>
        <v>0.63335447051363347</v>
      </c>
      <c r="AA107" s="2">
        <f t="shared" si="18"/>
        <v>512.88</v>
      </c>
      <c r="AB107" s="2">
        <f t="shared" si="27"/>
        <v>2.1352206494587844</v>
      </c>
      <c r="AC107" s="2">
        <v>2.2000000000000002</v>
      </c>
    </row>
    <row r="109" spans="1:29">
      <c r="E109" s="2">
        <f>AVERAGE(E60:E107)</f>
        <v>50.471984462558133</v>
      </c>
      <c r="M109" s="2" t="s">
        <v>55</v>
      </c>
      <c r="S109" s="2">
        <f>AVERAGE(S60:S107)</f>
        <v>9.8494791666666686</v>
      </c>
    </row>
    <row r="110" spans="1:29">
      <c r="M110" s="2">
        <f>AVERAGE(M5:M59)</f>
        <v>2.5831515151515148</v>
      </c>
    </row>
    <row r="111" spans="1:29">
      <c r="M111" s="2" t="s">
        <v>56</v>
      </c>
    </row>
    <row r="112" spans="1:29">
      <c r="M112" s="2">
        <f>AVERAGE(M60:M107)</f>
        <v>1.3084722222222223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topLeftCell="J42" workbookViewId="0">
      <selection activeCell="Q5" sqref="Q5:R73"/>
    </sheetView>
  </sheetViews>
  <sheetFormatPr defaultColWidth="10.84375" defaultRowHeight="12.75"/>
  <cols>
    <col min="1" max="1" width="8.3828125" style="6" customWidth="1"/>
    <col min="2" max="2" width="6.3046875" style="6" customWidth="1"/>
    <col min="3" max="6" width="7.69140625" style="6" customWidth="1"/>
    <col min="7" max="7" width="10.3828125" style="6" customWidth="1"/>
    <col min="8" max="8" width="9.69140625" style="6" customWidth="1"/>
    <col min="9" max="9" width="9.15234375" style="6" customWidth="1"/>
    <col min="10" max="10" width="10.69140625" style="6" customWidth="1"/>
    <col min="11" max="11" width="12.3046875" style="6" customWidth="1"/>
    <col min="12" max="12" width="14.3828125" style="6" customWidth="1"/>
    <col min="13" max="13" width="12.3828125" style="6" customWidth="1"/>
    <col min="14" max="14" width="11.3828125" style="6" customWidth="1"/>
    <col min="15" max="15" width="10.15234375" style="6" customWidth="1"/>
    <col min="16" max="17" width="12.15234375" style="6" customWidth="1"/>
    <col min="18" max="18" width="14.15234375" style="6" customWidth="1"/>
    <col min="19" max="19" width="11.84375" style="6" customWidth="1"/>
    <col min="20" max="20" width="10.84375" style="6" customWidth="1"/>
    <col min="21" max="21" width="12.15234375" style="6" bestFit="1" customWidth="1"/>
    <col min="22" max="22" width="12.69140625" style="6" bestFit="1" customWidth="1"/>
    <col min="23" max="23" width="10.3828125" style="6" customWidth="1"/>
    <col min="24" max="24" width="13" style="6" bestFit="1" customWidth="1"/>
    <col min="25" max="25" width="12" style="6" bestFit="1" customWidth="1"/>
    <col min="26" max="26" width="14" style="6" bestFit="1" customWidth="1"/>
    <col min="27" max="27" width="12" style="6" bestFit="1" customWidth="1"/>
    <col min="28" max="28" width="11.3828125" style="6" bestFit="1" customWidth="1"/>
    <col min="29" max="16384" width="10.84375" style="6"/>
  </cols>
  <sheetData>
    <row r="1" spans="1:29" ht="13.15">
      <c r="A1" s="5" t="s">
        <v>18</v>
      </c>
    </row>
    <row r="2" spans="1:29" ht="13.15">
      <c r="A2" s="5" t="s">
        <v>20</v>
      </c>
      <c r="B2" s="5"/>
      <c r="C2" s="5"/>
      <c r="D2" s="5"/>
      <c r="E2" s="5"/>
      <c r="F2" s="5"/>
      <c r="G2" s="5" t="s">
        <v>22</v>
      </c>
    </row>
    <row r="3" spans="1:29" ht="13.15">
      <c r="A3" s="5" t="s">
        <v>21</v>
      </c>
      <c r="B3" s="5"/>
      <c r="C3" s="5"/>
      <c r="D3" s="5"/>
      <c r="E3" s="5"/>
      <c r="F3" s="5"/>
      <c r="G3" s="5"/>
    </row>
    <row r="4" spans="1:29" s="5" customFormat="1" ht="13.15">
      <c r="A4" s="5" t="s">
        <v>0</v>
      </c>
      <c r="B4" s="5" t="s">
        <v>1</v>
      </c>
      <c r="C4" s="5" t="s">
        <v>2</v>
      </c>
      <c r="D4" s="5" t="s">
        <v>26</v>
      </c>
      <c r="E4" s="5" t="s">
        <v>38</v>
      </c>
      <c r="F4" s="5" t="s">
        <v>28</v>
      </c>
      <c r="G4" s="5" t="s">
        <v>25</v>
      </c>
      <c r="H4" s="5" t="s">
        <v>23</v>
      </c>
      <c r="I4" s="5" t="s">
        <v>34</v>
      </c>
      <c r="J4" s="5" t="s">
        <v>35</v>
      </c>
      <c r="K4" s="5" t="s">
        <v>29</v>
      </c>
      <c r="L4" s="5" t="s">
        <v>32</v>
      </c>
      <c r="M4" s="5" t="s">
        <v>3</v>
      </c>
      <c r="N4" s="5" t="s">
        <v>4</v>
      </c>
      <c r="O4" s="5" t="s">
        <v>36</v>
      </c>
      <c r="P4" s="5" t="s">
        <v>37</v>
      </c>
      <c r="Q4" s="5" t="s">
        <v>30</v>
      </c>
      <c r="R4" s="5" t="s">
        <v>31</v>
      </c>
      <c r="S4" s="5" t="s">
        <v>5</v>
      </c>
      <c r="T4" s="5" t="s">
        <v>6</v>
      </c>
      <c r="U4" s="5" t="s">
        <v>11</v>
      </c>
      <c r="V4" s="5" t="s">
        <v>39</v>
      </c>
      <c r="W4" s="5" t="s">
        <v>9</v>
      </c>
      <c r="X4" s="5" t="s">
        <v>10</v>
      </c>
      <c r="Y4" s="5" t="s">
        <v>12</v>
      </c>
      <c r="Z4" s="5" t="s">
        <v>13</v>
      </c>
      <c r="AA4" s="5" t="s">
        <v>14</v>
      </c>
      <c r="AB4" s="5" t="s">
        <v>57</v>
      </c>
      <c r="AC4" s="5" t="s">
        <v>24</v>
      </c>
    </row>
    <row r="5" spans="1:29">
      <c r="A5" s="6">
        <v>1</v>
      </c>
      <c r="B5" s="6" t="s">
        <v>7</v>
      </c>
      <c r="C5" s="6">
        <v>122</v>
      </c>
      <c r="F5" s="6">
        <v>1</v>
      </c>
      <c r="G5" s="6">
        <v>9</v>
      </c>
      <c r="I5" s="6">
        <v>27</v>
      </c>
      <c r="J5" s="6">
        <v>2.7900000000000001E-2</v>
      </c>
      <c r="K5" s="6">
        <v>5</v>
      </c>
      <c r="L5" s="6">
        <v>1.06E-2</v>
      </c>
      <c r="M5" s="6">
        <f>L5/K5</f>
        <v>2.1199999999999999E-3</v>
      </c>
      <c r="N5" s="6">
        <f t="shared" ref="N5:N68" si="0">(C5*M5)+J5</f>
        <v>0.28653999999999996</v>
      </c>
      <c r="O5" s="6">
        <v>0.1588</v>
      </c>
      <c r="P5" s="6">
        <v>0.35499999999999998</v>
      </c>
      <c r="Q5">
        <v>5</v>
      </c>
      <c r="R5">
        <v>2.9100000000000001E-2</v>
      </c>
      <c r="S5" s="6">
        <f>R5/Q5</f>
        <v>5.8200000000000005E-3</v>
      </c>
      <c r="U5" s="6">
        <f>G5/I5</f>
        <v>0.33333333333333331</v>
      </c>
      <c r="V5" s="6">
        <f>O5/P5</f>
        <v>0.44732394366197187</v>
      </c>
      <c r="W5" s="6">
        <f>C5/G5</f>
        <v>13.555555555555555</v>
      </c>
      <c r="X5" s="6">
        <f>C5/I5</f>
        <v>4.5185185185185182</v>
      </c>
      <c r="Y5" s="6">
        <f t="shared" ref="Y5:Y68" si="1">((C5*M5)+J5)/O5</f>
        <v>1.8044080604534003</v>
      </c>
      <c r="Z5" s="6">
        <f t="shared" ref="Z5:Z68" si="2">((C5*M5)+J5)/P5</f>
        <v>0.80715492957746471</v>
      </c>
      <c r="AA5" s="6">
        <f>N5</f>
        <v>0.28653999999999996</v>
      </c>
      <c r="AB5" s="6">
        <f>AA5/O5</f>
        <v>1.8044080604534003</v>
      </c>
      <c r="AC5" s="6">
        <v>2.8</v>
      </c>
    </row>
    <row r="6" spans="1:29">
      <c r="A6" s="6">
        <v>3</v>
      </c>
      <c r="B6" s="6" t="s">
        <v>7</v>
      </c>
      <c r="C6" s="6">
        <v>111</v>
      </c>
      <c r="F6" s="6">
        <v>0</v>
      </c>
      <c r="G6" s="6">
        <v>6</v>
      </c>
      <c r="I6" s="6">
        <v>14</v>
      </c>
      <c r="J6" s="6">
        <v>4.6800000000000001E-2</v>
      </c>
      <c r="K6" s="6">
        <v>5</v>
      </c>
      <c r="L6" s="6">
        <v>1.3100000000000001E-2</v>
      </c>
      <c r="M6" s="6">
        <f t="shared" ref="M6:M73" si="3">L6/K6</f>
        <v>2.6199999999999999E-3</v>
      </c>
      <c r="N6" s="6">
        <f t="shared" si="0"/>
        <v>0.33761999999999998</v>
      </c>
      <c r="O6" s="6">
        <v>7.8799999999999995E-2</v>
      </c>
      <c r="P6" s="6">
        <v>0.15409999999999999</v>
      </c>
      <c r="Q6"/>
      <c r="R6"/>
      <c r="S6"/>
      <c r="U6" s="6">
        <f t="shared" ref="U6:U44" si="4">G6/I6</f>
        <v>0.42857142857142855</v>
      </c>
      <c r="V6" s="6">
        <f t="shared" ref="V6:V69" si="5">O6/P6</f>
        <v>0.5113562621674238</v>
      </c>
      <c r="W6" s="6">
        <f t="shared" ref="W6:W67" si="6">C6/G6</f>
        <v>18.5</v>
      </c>
      <c r="X6" s="6">
        <f t="shared" ref="X6:X69" si="7">C6/I6</f>
        <v>7.9285714285714288</v>
      </c>
      <c r="Y6" s="6">
        <f t="shared" si="1"/>
        <v>4.2845177664974621</v>
      </c>
      <c r="Z6" s="6">
        <f t="shared" si="2"/>
        <v>2.190914990266061</v>
      </c>
      <c r="AA6" s="6">
        <f t="shared" ref="AA6:AA44" si="8">N6</f>
        <v>0.33761999999999998</v>
      </c>
      <c r="AB6" s="6">
        <f t="shared" ref="AB6:AB69" si="9">AA6/O6</f>
        <v>4.2845177664974621</v>
      </c>
      <c r="AC6" s="6">
        <v>3.2</v>
      </c>
    </row>
    <row r="7" spans="1:29">
      <c r="A7" s="6">
        <v>5</v>
      </c>
      <c r="B7" s="6" t="s">
        <v>7</v>
      </c>
      <c r="C7" s="6">
        <v>107</v>
      </c>
      <c r="F7" s="6">
        <v>1</v>
      </c>
      <c r="G7" s="6">
        <v>15</v>
      </c>
      <c r="I7" s="6">
        <v>17.5</v>
      </c>
      <c r="J7" s="6">
        <v>3.2199999999999999E-2</v>
      </c>
      <c r="K7" s="6">
        <v>5</v>
      </c>
      <c r="L7" s="6">
        <v>1.2699999999999999E-2</v>
      </c>
      <c r="M7" s="6">
        <f t="shared" si="3"/>
        <v>2.5399999999999997E-3</v>
      </c>
      <c r="N7" s="6">
        <f t="shared" si="0"/>
        <v>0.30397999999999997</v>
      </c>
      <c r="O7" s="6">
        <v>0.18729999999999999</v>
      </c>
      <c r="P7" s="6">
        <v>0.21429999999999999</v>
      </c>
      <c r="Q7">
        <v>5</v>
      </c>
      <c r="R7">
        <v>3.4000000000000002E-2</v>
      </c>
      <c r="S7" s="6">
        <f t="shared" ref="S7:S72" si="10">R7/Q7</f>
        <v>6.8000000000000005E-3</v>
      </c>
      <c r="U7" s="6">
        <f t="shared" si="4"/>
        <v>0.8571428571428571</v>
      </c>
      <c r="V7" s="6">
        <f t="shared" si="5"/>
        <v>0.87400839944003739</v>
      </c>
      <c r="W7" s="6">
        <f t="shared" si="6"/>
        <v>7.1333333333333337</v>
      </c>
      <c r="X7" s="6">
        <f t="shared" si="7"/>
        <v>6.1142857142857139</v>
      </c>
      <c r="Y7" s="6">
        <f t="shared" si="1"/>
        <v>1.6229578216764549</v>
      </c>
      <c r="Z7" s="6">
        <f t="shared" si="2"/>
        <v>1.4184787680821278</v>
      </c>
      <c r="AA7" s="6">
        <f t="shared" si="8"/>
        <v>0.30397999999999997</v>
      </c>
      <c r="AB7" s="6">
        <f t="shared" si="9"/>
        <v>1.6229578216764549</v>
      </c>
      <c r="AC7" s="6">
        <v>8.1</v>
      </c>
    </row>
    <row r="8" spans="1:29">
      <c r="A8" s="6">
        <v>7</v>
      </c>
      <c r="B8" s="6" t="s">
        <v>7</v>
      </c>
      <c r="C8" s="6">
        <v>47</v>
      </c>
      <c r="F8" s="6">
        <v>1</v>
      </c>
      <c r="G8" s="6">
        <v>6</v>
      </c>
      <c r="I8" s="6">
        <v>14</v>
      </c>
      <c r="J8" s="6">
        <v>7.1999999999999998E-3</v>
      </c>
      <c r="K8" s="6">
        <v>5</v>
      </c>
      <c r="L8" s="6">
        <v>1.5599999999999999E-2</v>
      </c>
      <c r="M8" s="6">
        <f t="shared" si="3"/>
        <v>3.1199999999999999E-3</v>
      </c>
      <c r="N8" s="6">
        <f t="shared" si="0"/>
        <v>0.15384</v>
      </c>
      <c r="O8" s="6">
        <v>5.9299999999999999E-2</v>
      </c>
      <c r="P8" s="6">
        <v>0.10539999999999999</v>
      </c>
      <c r="Q8">
        <v>5</v>
      </c>
      <c r="R8">
        <v>2.0299999999999999E-2</v>
      </c>
      <c r="S8" s="6">
        <f t="shared" si="10"/>
        <v>4.0599999999999994E-3</v>
      </c>
      <c r="U8" s="6">
        <f t="shared" si="4"/>
        <v>0.42857142857142855</v>
      </c>
      <c r="V8" s="6">
        <f t="shared" si="5"/>
        <v>0.56261859582542695</v>
      </c>
      <c r="W8" s="6">
        <f t="shared" si="6"/>
        <v>7.833333333333333</v>
      </c>
      <c r="X8" s="6">
        <f t="shared" si="7"/>
        <v>3.3571428571428572</v>
      </c>
      <c r="Y8" s="6">
        <f t="shared" si="1"/>
        <v>2.5942664418212482</v>
      </c>
      <c r="Z8" s="6">
        <f t="shared" si="2"/>
        <v>1.4595825426944973</v>
      </c>
      <c r="AA8" s="6">
        <f t="shared" si="8"/>
        <v>0.15384</v>
      </c>
      <c r="AB8" s="6">
        <f t="shared" si="9"/>
        <v>2.5942664418212482</v>
      </c>
      <c r="AC8" s="6">
        <v>2</v>
      </c>
    </row>
    <row r="9" spans="1:29">
      <c r="A9" s="6">
        <v>9</v>
      </c>
      <c r="B9" s="6" t="s">
        <v>7</v>
      </c>
      <c r="C9" s="6">
        <v>113</v>
      </c>
      <c r="F9" s="6">
        <v>1</v>
      </c>
      <c r="G9" s="6">
        <v>13</v>
      </c>
      <c r="I9" s="6">
        <v>20</v>
      </c>
      <c r="J9" s="6">
        <v>3.3599999999999998E-2</v>
      </c>
      <c r="K9" s="6">
        <v>5</v>
      </c>
      <c r="L9" s="6">
        <v>1.3100000000000001E-2</v>
      </c>
      <c r="M9" s="6">
        <f t="shared" si="3"/>
        <v>2.6199999999999999E-3</v>
      </c>
      <c r="N9" s="6">
        <f t="shared" si="0"/>
        <v>0.32966000000000001</v>
      </c>
      <c r="O9" s="6">
        <v>0.1817</v>
      </c>
      <c r="P9" s="6">
        <v>0.20760000000000001</v>
      </c>
      <c r="Q9">
        <v>5</v>
      </c>
      <c r="R9">
        <v>4.1300000000000003E-2</v>
      </c>
      <c r="S9" s="6">
        <f t="shared" si="10"/>
        <v>8.26E-3</v>
      </c>
      <c r="U9" s="6">
        <f t="shared" si="4"/>
        <v>0.65</v>
      </c>
      <c r="V9" s="6">
        <f t="shared" si="5"/>
        <v>0.8752408477842003</v>
      </c>
      <c r="W9" s="6">
        <f t="shared" si="6"/>
        <v>8.6923076923076916</v>
      </c>
      <c r="X9" s="6">
        <f t="shared" si="7"/>
        <v>5.65</v>
      </c>
      <c r="Y9" s="6">
        <f t="shared" si="1"/>
        <v>1.8143093010456797</v>
      </c>
      <c r="Z9" s="6">
        <f t="shared" si="2"/>
        <v>1.5879576107899807</v>
      </c>
      <c r="AA9" s="6">
        <f t="shared" si="8"/>
        <v>0.32966000000000001</v>
      </c>
      <c r="AB9" s="6">
        <f t="shared" si="9"/>
        <v>1.8143093010456797</v>
      </c>
      <c r="AC9" s="6">
        <v>2.5</v>
      </c>
    </row>
    <row r="10" spans="1:29">
      <c r="A10" s="6">
        <v>11</v>
      </c>
      <c r="B10" s="6" t="s">
        <v>7</v>
      </c>
      <c r="C10" s="6">
        <v>62</v>
      </c>
      <c r="F10" s="6">
        <v>0</v>
      </c>
      <c r="G10" s="6">
        <v>5</v>
      </c>
      <c r="I10" s="6">
        <v>10.5</v>
      </c>
      <c r="J10" s="6">
        <v>2.1299999999999999E-2</v>
      </c>
      <c r="K10" s="6">
        <v>6</v>
      </c>
      <c r="L10" s="6">
        <v>1.34E-2</v>
      </c>
      <c r="M10" s="6">
        <f t="shared" si="3"/>
        <v>2.2333333333333333E-3</v>
      </c>
      <c r="N10" s="6">
        <f t="shared" si="0"/>
        <v>0.15976666666666667</v>
      </c>
      <c r="O10" s="6">
        <v>1.9099999999999999E-2</v>
      </c>
      <c r="P10" s="6">
        <v>9.4399999999999998E-2</v>
      </c>
      <c r="Q10"/>
      <c r="R10"/>
      <c r="S10"/>
      <c r="U10" s="6">
        <f t="shared" si="4"/>
        <v>0.47619047619047616</v>
      </c>
      <c r="V10" s="6">
        <f t="shared" si="5"/>
        <v>0.20233050847457626</v>
      </c>
      <c r="W10" s="6">
        <f t="shared" si="6"/>
        <v>12.4</v>
      </c>
      <c r="X10" s="6">
        <f t="shared" si="7"/>
        <v>5.9047619047619051</v>
      </c>
      <c r="Y10" s="6">
        <f t="shared" si="1"/>
        <v>8.3647469458987782</v>
      </c>
      <c r="Z10" s="6">
        <f t="shared" si="2"/>
        <v>1.6924435028248588</v>
      </c>
      <c r="AA10" s="6">
        <f t="shared" si="8"/>
        <v>0.15976666666666667</v>
      </c>
      <c r="AB10" s="6">
        <f t="shared" si="9"/>
        <v>8.3647469458987782</v>
      </c>
      <c r="AC10" s="6">
        <v>4</v>
      </c>
    </row>
    <row r="11" spans="1:29">
      <c r="A11" s="6">
        <v>13</v>
      </c>
      <c r="B11" s="6" t="s">
        <v>7</v>
      </c>
      <c r="C11" s="6">
        <v>184</v>
      </c>
      <c r="F11" s="6">
        <v>1</v>
      </c>
      <c r="G11" s="6">
        <v>6</v>
      </c>
      <c r="I11" s="6">
        <v>13.5</v>
      </c>
      <c r="J11" s="6">
        <v>6.5699999999999995E-2</v>
      </c>
      <c r="K11" s="6">
        <v>5</v>
      </c>
      <c r="L11" s="6">
        <v>1.35E-2</v>
      </c>
      <c r="M11" s="6">
        <f t="shared" si="3"/>
        <v>2.7000000000000001E-3</v>
      </c>
      <c r="N11" s="6">
        <f t="shared" si="0"/>
        <v>0.5625</v>
      </c>
      <c r="O11" s="6">
        <v>4.3099999999999999E-2</v>
      </c>
      <c r="P11" s="6">
        <v>0.13139999999999999</v>
      </c>
      <c r="Q11">
        <v>5</v>
      </c>
      <c r="R11">
        <v>2.4899999999999999E-2</v>
      </c>
      <c r="S11" s="6">
        <f t="shared" si="10"/>
        <v>4.9800000000000001E-3</v>
      </c>
      <c r="U11" s="6">
        <f t="shared" si="4"/>
        <v>0.44444444444444442</v>
      </c>
      <c r="V11" s="6">
        <f t="shared" si="5"/>
        <v>0.32800608828006089</v>
      </c>
      <c r="W11" s="6">
        <f t="shared" si="6"/>
        <v>30.666666666666668</v>
      </c>
      <c r="X11" s="6">
        <f t="shared" si="7"/>
        <v>13.62962962962963</v>
      </c>
      <c r="Y11" s="6">
        <f t="shared" si="1"/>
        <v>13.051044083526682</v>
      </c>
      <c r="Z11" s="6">
        <f t="shared" si="2"/>
        <v>4.2808219178082192</v>
      </c>
      <c r="AA11" s="6">
        <f t="shared" si="8"/>
        <v>0.5625</v>
      </c>
      <c r="AB11" s="6">
        <f t="shared" si="9"/>
        <v>13.051044083526682</v>
      </c>
      <c r="AC11" s="6">
        <v>9.1</v>
      </c>
    </row>
    <row r="12" spans="1:29">
      <c r="A12" s="6">
        <v>15</v>
      </c>
      <c r="B12" s="6" t="s">
        <v>7</v>
      </c>
      <c r="C12" s="6">
        <v>213</v>
      </c>
      <c r="F12" s="6">
        <v>1</v>
      </c>
      <c r="G12" s="6">
        <v>21</v>
      </c>
      <c r="I12" s="6">
        <v>14</v>
      </c>
      <c r="J12" s="6">
        <v>2.4299999999999999E-2</v>
      </c>
      <c r="K12" s="6">
        <v>5</v>
      </c>
      <c r="L12" s="6">
        <v>1.3100000000000001E-2</v>
      </c>
      <c r="M12" s="6">
        <f t="shared" si="3"/>
        <v>2.6199999999999999E-3</v>
      </c>
      <c r="N12" s="6">
        <f t="shared" si="0"/>
        <v>0.58235999999999999</v>
      </c>
      <c r="O12" s="6">
        <v>0.28189999999999998</v>
      </c>
      <c r="P12" s="6">
        <v>0.2452</v>
      </c>
      <c r="Q12">
        <v>5</v>
      </c>
      <c r="R12">
        <v>2.7E-2</v>
      </c>
      <c r="S12" s="6">
        <f t="shared" si="10"/>
        <v>5.4000000000000003E-3</v>
      </c>
      <c r="U12" s="6">
        <f t="shared" si="4"/>
        <v>1.5</v>
      </c>
      <c r="V12" s="6">
        <f t="shared" si="5"/>
        <v>1.1496737357259379</v>
      </c>
      <c r="W12" s="6">
        <f t="shared" si="6"/>
        <v>10.142857142857142</v>
      </c>
      <c r="X12" s="6">
        <f t="shared" si="7"/>
        <v>15.214285714285714</v>
      </c>
      <c r="Y12" s="6">
        <f t="shared" si="1"/>
        <v>2.0658389499822634</v>
      </c>
      <c r="Z12" s="6">
        <f t="shared" si="2"/>
        <v>2.3750407830342577</v>
      </c>
      <c r="AA12" s="6">
        <f t="shared" si="8"/>
        <v>0.58235999999999999</v>
      </c>
      <c r="AB12" s="6">
        <f t="shared" si="9"/>
        <v>2.0658389499822634</v>
      </c>
      <c r="AC12" s="6">
        <v>3.5</v>
      </c>
    </row>
    <row r="13" spans="1:29">
      <c r="A13" s="6">
        <v>17</v>
      </c>
      <c r="B13" s="6" t="s">
        <v>7</v>
      </c>
      <c r="C13" s="6">
        <v>152</v>
      </c>
      <c r="F13" s="6">
        <v>1</v>
      </c>
      <c r="G13" s="6">
        <v>15</v>
      </c>
      <c r="I13" s="6">
        <v>11.5</v>
      </c>
      <c r="J13" s="6">
        <v>1.1900000000000001E-2</v>
      </c>
      <c r="K13" s="6">
        <v>5</v>
      </c>
      <c r="L13" s="6">
        <v>1.2200000000000001E-2</v>
      </c>
      <c r="M13" s="6">
        <f t="shared" si="3"/>
        <v>2.4400000000000003E-3</v>
      </c>
      <c r="N13" s="6">
        <f t="shared" si="0"/>
        <v>0.38278000000000006</v>
      </c>
      <c r="O13" s="6">
        <v>0.108</v>
      </c>
      <c r="P13" s="6">
        <v>0.15210000000000001</v>
      </c>
      <c r="Q13">
        <v>5</v>
      </c>
      <c r="R13">
        <v>3.8699999999999998E-2</v>
      </c>
      <c r="S13" s="6">
        <f t="shared" si="10"/>
        <v>7.7399999999999995E-3</v>
      </c>
      <c r="U13" s="6">
        <f t="shared" si="4"/>
        <v>1.3043478260869565</v>
      </c>
      <c r="V13" s="6">
        <f t="shared" si="5"/>
        <v>0.7100591715976331</v>
      </c>
      <c r="W13" s="6">
        <f t="shared" si="6"/>
        <v>10.133333333333333</v>
      </c>
      <c r="X13" s="6">
        <f t="shared" si="7"/>
        <v>13.217391304347826</v>
      </c>
      <c r="Y13" s="6">
        <f t="shared" si="1"/>
        <v>3.5442592592592601</v>
      </c>
      <c r="Z13" s="6">
        <f t="shared" si="2"/>
        <v>2.5166337935568706</v>
      </c>
      <c r="AA13" s="6">
        <f t="shared" si="8"/>
        <v>0.38278000000000006</v>
      </c>
      <c r="AB13" s="6">
        <f t="shared" si="9"/>
        <v>3.5442592592592601</v>
      </c>
      <c r="AC13" s="6">
        <v>1.9</v>
      </c>
    </row>
    <row r="14" spans="1:29">
      <c r="A14" s="6">
        <v>19</v>
      </c>
      <c r="B14" s="6" t="s">
        <v>7</v>
      </c>
      <c r="C14" s="6">
        <v>52</v>
      </c>
      <c r="F14" s="6">
        <v>1</v>
      </c>
      <c r="G14" s="6">
        <v>9</v>
      </c>
      <c r="I14" s="6">
        <v>25.5</v>
      </c>
      <c r="J14" s="6">
        <v>1.4999999999999999E-2</v>
      </c>
      <c r="K14" s="6">
        <v>5</v>
      </c>
      <c r="L14" s="6">
        <v>1.6E-2</v>
      </c>
      <c r="M14" s="6">
        <f t="shared" si="3"/>
        <v>3.2000000000000002E-3</v>
      </c>
      <c r="N14" s="6">
        <f t="shared" si="0"/>
        <v>0.18140000000000001</v>
      </c>
      <c r="O14" s="6">
        <v>7.3300000000000004E-2</v>
      </c>
      <c r="P14" s="6">
        <v>0.36159999999999998</v>
      </c>
      <c r="Q14">
        <v>5</v>
      </c>
      <c r="R14">
        <v>5.8700000000000002E-2</v>
      </c>
      <c r="S14" s="6">
        <f t="shared" si="10"/>
        <v>1.174E-2</v>
      </c>
      <c r="U14" s="6">
        <f t="shared" si="4"/>
        <v>0.35294117647058826</v>
      </c>
      <c r="V14" s="6">
        <f t="shared" si="5"/>
        <v>0.20271017699115046</v>
      </c>
      <c r="W14" s="6">
        <f t="shared" si="6"/>
        <v>5.7777777777777777</v>
      </c>
      <c r="X14" s="6">
        <f t="shared" si="7"/>
        <v>2.0392156862745097</v>
      </c>
      <c r="Y14" s="6">
        <f t="shared" si="1"/>
        <v>2.4747612551159617</v>
      </c>
      <c r="Z14" s="6">
        <f t="shared" si="2"/>
        <v>0.50165929203539827</v>
      </c>
      <c r="AA14" s="6">
        <f t="shared" si="8"/>
        <v>0.18140000000000001</v>
      </c>
      <c r="AB14" s="6">
        <f t="shared" si="9"/>
        <v>2.4747612551159617</v>
      </c>
      <c r="AC14" s="6">
        <v>2</v>
      </c>
    </row>
    <row r="15" spans="1:29">
      <c r="A15" s="6">
        <v>21</v>
      </c>
      <c r="B15" s="6" t="s">
        <v>7</v>
      </c>
      <c r="C15" s="6">
        <v>123</v>
      </c>
      <c r="F15" s="6">
        <v>1</v>
      </c>
      <c r="G15" s="6">
        <v>13</v>
      </c>
      <c r="I15" s="6">
        <v>16</v>
      </c>
      <c r="J15" s="6">
        <v>9.7999999999999997E-3</v>
      </c>
      <c r="K15" s="6">
        <v>4</v>
      </c>
      <c r="L15" s="6">
        <v>0.01</v>
      </c>
      <c r="M15" s="6">
        <f t="shared" si="3"/>
        <v>2.5000000000000001E-3</v>
      </c>
      <c r="N15" s="6">
        <f t="shared" si="0"/>
        <v>0.31729999999999997</v>
      </c>
      <c r="O15" s="6">
        <v>0.1135</v>
      </c>
      <c r="P15" s="6">
        <v>0.2006</v>
      </c>
      <c r="Q15">
        <v>5</v>
      </c>
      <c r="R15">
        <v>4.7500000000000001E-2</v>
      </c>
      <c r="S15" s="6">
        <f t="shared" si="10"/>
        <v>9.4999999999999998E-3</v>
      </c>
      <c r="U15" s="6">
        <f t="shared" si="4"/>
        <v>0.8125</v>
      </c>
      <c r="V15" s="6">
        <f t="shared" si="5"/>
        <v>0.56580259222333007</v>
      </c>
      <c r="W15" s="6">
        <f t="shared" si="6"/>
        <v>9.4615384615384617</v>
      </c>
      <c r="X15" s="6">
        <f t="shared" si="7"/>
        <v>7.6875</v>
      </c>
      <c r="Y15" s="6">
        <f t="shared" si="1"/>
        <v>2.7955947136563872</v>
      </c>
      <c r="Z15" s="6">
        <f t="shared" si="2"/>
        <v>1.581754735792622</v>
      </c>
      <c r="AA15" s="6">
        <f t="shared" si="8"/>
        <v>0.31729999999999997</v>
      </c>
      <c r="AB15" s="6">
        <f t="shared" si="9"/>
        <v>2.7955947136563872</v>
      </c>
      <c r="AC15" s="6">
        <v>3</v>
      </c>
    </row>
    <row r="16" spans="1:29">
      <c r="A16" s="6">
        <v>23</v>
      </c>
      <c r="B16" s="6" t="s">
        <v>7</v>
      </c>
      <c r="C16" s="6">
        <v>60</v>
      </c>
      <c r="F16" s="6">
        <v>1</v>
      </c>
      <c r="G16" s="6">
        <v>15</v>
      </c>
      <c r="I16" s="6">
        <v>13.5</v>
      </c>
      <c r="J16" s="6">
        <v>6.8999999999999999E-3</v>
      </c>
      <c r="K16" s="6">
        <v>5</v>
      </c>
      <c r="L16" s="6">
        <v>1.11E-2</v>
      </c>
      <c r="M16" s="6">
        <f t="shared" si="3"/>
        <v>2.2200000000000002E-3</v>
      </c>
      <c r="N16" s="6">
        <f t="shared" si="0"/>
        <v>0.1401</v>
      </c>
      <c r="O16" s="6">
        <v>3.5799999999999998E-2</v>
      </c>
      <c r="P16" s="6">
        <v>0.13519999999999999</v>
      </c>
      <c r="Q16">
        <v>5</v>
      </c>
      <c r="R16">
        <v>5.6500000000000002E-2</v>
      </c>
      <c r="S16" s="6">
        <f t="shared" si="10"/>
        <v>1.1300000000000001E-2</v>
      </c>
      <c r="U16" s="6">
        <f t="shared" si="4"/>
        <v>1.1111111111111112</v>
      </c>
      <c r="V16" s="6">
        <f t="shared" si="5"/>
        <v>0.26479289940828404</v>
      </c>
      <c r="W16" s="6">
        <f t="shared" si="6"/>
        <v>4</v>
      </c>
      <c r="X16" s="6">
        <f t="shared" si="7"/>
        <v>4.4444444444444446</v>
      </c>
      <c r="Y16" s="6">
        <f t="shared" si="1"/>
        <v>3.9134078212290504</v>
      </c>
      <c r="Z16" s="6">
        <f t="shared" si="2"/>
        <v>1.0362426035502961</v>
      </c>
      <c r="AA16" s="6">
        <f t="shared" si="8"/>
        <v>0.1401</v>
      </c>
      <c r="AB16" s="6">
        <f t="shared" si="9"/>
        <v>3.9134078212290504</v>
      </c>
      <c r="AC16" s="6">
        <v>3.1</v>
      </c>
    </row>
    <row r="17" spans="1:29">
      <c r="A17" s="6">
        <v>25</v>
      </c>
      <c r="B17" s="6" t="s">
        <v>7</v>
      </c>
      <c r="C17" s="6">
        <v>113</v>
      </c>
      <c r="F17" s="6">
        <v>1</v>
      </c>
      <c r="G17" s="6">
        <v>16</v>
      </c>
      <c r="I17" s="6">
        <v>12.5</v>
      </c>
      <c r="J17" s="6">
        <v>1.1299999999999999E-2</v>
      </c>
      <c r="K17" s="6">
        <v>6</v>
      </c>
      <c r="L17" s="6">
        <v>1.8599999999999998E-2</v>
      </c>
      <c r="M17" s="6">
        <f t="shared" si="3"/>
        <v>3.0999999999999999E-3</v>
      </c>
      <c r="N17" s="6">
        <f t="shared" si="0"/>
        <v>0.36159999999999998</v>
      </c>
      <c r="O17" s="6">
        <v>3.0300000000000001E-2</v>
      </c>
      <c r="P17" s="6">
        <v>0.13339999999999999</v>
      </c>
      <c r="Q17">
        <v>5</v>
      </c>
      <c r="R17">
        <v>4.2200000000000001E-2</v>
      </c>
      <c r="S17" s="6">
        <f t="shared" si="10"/>
        <v>8.4399999999999996E-3</v>
      </c>
      <c r="U17" s="6">
        <f t="shared" si="4"/>
        <v>1.28</v>
      </c>
      <c r="V17" s="6">
        <f t="shared" si="5"/>
        <v>0.22713643178410797</v>
      </c>
      <c r="W17" s="6">
        <f t="shared" si="6"/>
        <v>7.0625</v>
      </c>
      <c r="X17" s="6">
        <f t="shared" si="7"/>
        <v>9.0399999999999991</v>
      </c>
      <c r="Y17" s="6">
        <f t="shared" si="1"/>
        <v>11.933993399339933</v>
      </c>
      <c r="Z17" s="6">
        <f t="shared" si="2"/>
        <v>2.7106446776611692</v>
      </c>
      <c r="AA17" s="6">
        <f t="shared" si="8"/>
        <v>0.36159999999999998</v>
      </c>
      <c r="AB17" s="6">
        <f t="shared" si="9"/>
        <v>11.933993399339933</v>
      </c>
      <c r="AC17" s="6">
        <v>4</v>
      </c>
    </row>
    <row r="18" spans="1:29">
      <c r="A18" s="6">
        <v>27</v>
      </c>
      <c r="B18" s="6" t="s">
        <v>7</v>
      </c>
      <c r="C18" s="6">
        <v>149</v>
      </c>
      <c r="F18" s="6">
        <v>1</v>
      </c>
      <c r="G18" s="6">
        <v>23</v>
      </c>
      <c r="I18" s="6">
        <v>25</v>
      </c>
      <c r="J18" s="6">
        <v>3.1E-2</v>
      </c>
      <c r="K18" s="6">
        <v>5</v>
      </c>
      <c r="L18" s="6">
        <v>1.52E-2</v>
      </c>
      <c r="M18" s="6">
        <f t="shared" si="3"/>
        <v>3.0400000000000002E-3</v>
      </c>
      <c r="N18" s="6">
        <f t="shared" si="0"/>
        <v>0.48396000000000006</v>
      </c>
      <c r="O18" s="6">
        <v>0.29920000000000002</v>
      </c>
      <c r="P18" s="6">
        <v>0.41010000000000002</v>
      </c>
      <c r="Q18">
        <v>5</v>
      </c>
      <c r="R18">
        <v>6.6400000000000001E-2</v>
      </c>
      <c r="S18" s="6">
        <f t="shared" si="10"/>
        <v>1.328E-2</v>
      </c>
      <c r="U18" s="6">
        <f t="shared" si="4"/>
        <v>0.92</v>
      </c>
      <c r="V18" s="6">
        <f t="shared" si="5"/>
        <v>0.72957815167032436</v>
      </c>
      <c r="W18" s="6">
        <f t="shared" si="6"/>
        <v>6.4782608695652177</v>
      </c>
      <c r="X18" s="6">
        <f t="shared" si="7"/>
        <v>5.96</v>
      </c>
      <c r="Y18" s="6">
        <f t="shared" si="1"/>
        <v>1.6175133689839574</v>
      </c>
      <c r="Z18" s="6">
        <f t="shared" si="2"/>
        <v>1.1801024140453549</v>
      </c>
      <c r="AA18" s="6">
        <f t="shared" si="8"/>
        <v>0.48396000000000006</v>
      </c>
      <c r="AB18" s="6">
        <f t="shared" si="9"/>
        <v>1.6175133689839574</v>
      </c>
      <c r="AC18" s="6">
        <v>2.8</v>
      </c>
    </row>
    <row r="19" spans="1:29">
      <c r="A19" s="6">
        <v>29</v>
      </c>
      <c r="B19" s="6" t="s">
        <v>7</v>
      </c>
      <c r="C19" s="6">
        <v>110</v>
      </c>
      <c r="F19" s="6">
        <v>1</v>
      </c>
      <c r="G19" s="6">
        <v>40</v>
      </c>
      <c r="I19" s="6">
        <v>33</v>
      </c>
      <c r="J19" s="6">
        <v>1.7899999999999999E-2</v>
      </c>
      <c r="K19" s="6">
        <v>5</v>
      </c>
      <c r="L19" s="6">
        <v>9.9000000000000008E-3</v>
      </c>
      <c r="M19" s="6">
        <f t="shared" si="3"/>
        <v>1.98E-3</v>
      </c>
      <c r="N19" s="6">
        <f t="shared" si="0"/>
        <v>0.23569999999999999</v>
      </c>
      <c r="O19" s="6">
        <v>0.54020000000000001</v>
      </c>
      <c r="P19" s="6">
        <v>0.49659999999999999</v>
      </c>
      <c r="Q19">
        <v>5</v>
      </c>
      <c r="R19">
        <v>4.82E-2</v>
      </c>
      <c r="S19" s="6">
        <f t="shared" si="10"/>
        <v>9.6399999999999993E-3</v>
      </c>
      <c r="U19" s="6">
        <f t="shared" si="4"/>
        <v>1.2121212121212122</v>
      </c>
      <c r="V19" s="6">
        <f t="shared" si="5"/>
        <v>1.0877970197341926</v>
      </c>
      <c r="W19" s="6">
        <f t="shared" si="6"/>
        <v>2.75</v>
      </c>
      <c r="X19" s="6">
        <f t="shared" si="7"/>
        <v>3.3333333333333335</v>
      </c>
      <c r="Y19" s="6">
        <f t="shared" si="1"/>
        <v>0.43631988152536094</v>
      </c>
      <c r="Z19" s="6">
        <f t="shared" si="2"/>
        <v>0.47462746677406364</v>
      </c>
      <c r="AA19" s="6">
        <f t="shared" si="8"/>
        <v>0.23569999999999999</v>
      </c>
      <c r="AB19" s="6">
        <f t="shared" si="9"/>
        <v>0.43631988152536094</v>
      </c>
      <c r="AC19" s="6">
        <v>7</v>
      </c>
    </row>
    <row r="20" spans="1:29">
      <c r="A20" s="6">
        <v>31</v>
      </c>
      <c r="B20" s="6" t="s">
        <v>7</v>
      </c>
      <c r="C20" s="6">
        <v>81</v>
      </c>
      <c r="F20" s="6">
        <v>0</v>
      </c>
      <c r="G20" s="6">
        <v>10</v>
      </c>
      <c r="I20" s="6">
        <v>11</v>
      </c>
      <c r="J20" s="6">
        <v>1.6500000000000001E-2</v>
      </c>
      <c r="K20" s="6">
        <v>5</v>
      </c>
      <c r="L20" s="6">
        <v>9.4999999999999998E-3</v>
      </c>
      <c r="M20" s="6">
        <f t="shared" si="3"/>
        <v>1.9E-3</v>
      </c>
      <c r="N20" s="6">
        <f t="shared" si="0"/>
        <v>0.1704</v>
      </c>
      <c r="O20" s="6">
        <v>5.7599999999999998E-2</v>
      </c>
      <c r="P20" s="6">
        <v>0.1229</v>
      </c>
      <c r="Q20"/>
      <c r="R20"/>
      <c r="S20"/>
      <c r="U20" s="6">
        <f t="shared" si="4"/>
        <v>0.90909090909090906</v>
      </c>
      <c r="V20" s="6">
        <f t="shared" si="5"/>
        <v>0.46867371847030104</v>
      </c>
      <c r="W20" s="6">
        <f t="shared" si="6"/>
        <v>8.1</v>
      </c>
      <c r="X20" s="6">
        <f t="shared" si="7"/>
        <v>7.3636363636363633</v>
      </c>
      <c r="Y20" s="6">
        <f t="shared" si="1"/>
        <v>2.9583333333333335</v>
      </c>
      <c r="Z20" s="6">
        <f t="shared" si="2"/>
        <v>1.3864930838079741</v>
      </c>
      <c r="AA20" s="6">
        <f t="shared" si="8"/>
        <v>0.1704</v>
      </c>
      <c r="AB20" s="6">
        <f t="shared" si="9"/>
        <v>2.9583333333333335</v>
      </c>
      <c r="AC20" s="6">
        <v>7</v>
      </c>
    </row>
    <row r="21" spans="1:29">
      <c r="A21" s="6">
        <v>33</v>
      </c>
      <c r="B21" s="6" t="s">
        <v>7</v>
      </c>
      <c r="C21" s="6">
        <v>65</v>
      </c>
      <c r="F21" s="6">
        <v>0</v>
      </c>
      <c r="G21" s="6">
        <v>7</v>
      </c>
      <c r="I21" s="6">
        <v>12.5</v>
      </c>
      <c r="J21" s="6">
        <v>2.3400000000000001E-2</v>
      </c>
      <c r="K21" s="6">
        <v>5</v>
      </c>
      <c r="L21" s="6">
        <v>1.12E-2</v>
      </c>
      <c r="M21" s="6">
        <f t="shared" si="3"/>
        <v>2.2399999999999998E-3</v>
      </c>
      <c r="N21" s="6">
        <f t="shared" si="0"/>
        <v>0.16899999999999998</v>
      </c>
      <c r="O21" s="6">
        <v>7.6499999999999999E-2</v>
      </c>
      <c r="P21" s="6">
        <v>0.11459999999999999</v>
      </c>
      <c r="Q21"/>
      <c r="R21"/>
      <c r="S21"/>
      <c r="U21" s="6">
        <f t="shared" si="4"/>
        <v>0.56000000000000005</v>
      </c>
      <c r="V21" s="6">
        <f t="shared" si="5"/>
        <v>0.66753926701570687</v>
      </c>
      <c r="W21" s="6">
        <f t="shared" si="6"/>
        <v>9.2857142857142865</v>
      </c>
      <c r="X21" s="6">
        <f t="shared" si="7"/>
        <v>5.2</v>
      </c>
      <c r="Y21" s="6">
        <f t="shared" si="1"/>
        <v>2.2091503267973853</v>
      </c>
      <c r="Z21" s="6">
        <f t="shared" si="2"/>
        <v>1.4746945898778359</v>
      </c>
      <c r="AA21" s="6">
        <f t="shared" si="8"/>
        <v>0.16899999999999998</v>
      </c>
      <c r="AB21" s="6">
        <f t="shared" si="9"/>
        <v>2.2091503267973853</v>
      </c>
      <c r="AC21" s="6">
        <v>7.5</v>
      </c>
    </row>
    <row r="22" spans="1:29">
      <c r="A22" s="6">
        <v>35</v>
      </c>
      <c r="B22" s="6" t="s">
        <v>7</v>
      </c>
      <c r="C22" s="6">
        <v>89</v>
      </c>
      <c r="F22" s="6">
        <v>1</v>
      </c>
      <c r="G22" s="6">
        <v>7</v>
      </c>
      <c r="I22" s="6">
        <v>10</v>
      </c>
      <c r="J22" s="6">
        <v>1.6500000000000001E-2</v>
      </c>
      <c r="K22" s="6">
        <v>5</v>
      </c>
      <c r="L22" s="6">
        <v>1.2200000000000001E-2</v>
      </c>
      <c r="M22" s="6">
        <f t="shared" si="3"/>
        <v>2.4400000000000003E-3</v>
      </c>
      <c r="N22" s="6">
        <f t="shared" si="0"/>
        <v>0.23366000000000003</v>
      </c>
      <c r="O22" s="6">
        <v>0.13450000000000001</v>
      </c>
      <c r="P22" s="6">
        <v>0.1192</v>
      </c>
      <c r="Q22">
        <v>5</v>
      </c>
      <c r="R22">
        <v>2.9399999999999999E-2</v>
      </c>
      <c r="S22" s="6">
        <f t="shared" si="10"/>
        <v>5.8799999999999998E-3</v>
      </c>
      <c r="U22" s="6">
        <f t="shared" si="4"/>
        <v>0.7</v>
      </c>
      <c r="V22" s="6">
        <f t="shared" si="5"/>
        <v>1.1283557046979866</v>
      </c>
      <c r="W22" s="6">
        <f t="shared" si="6"/>
        <v>12.714285714285714</v>
      </c>
      <c r="X22" s="6">
        <f t="shared" si="7"/>
        <v>8.9</v>
      </c>
      <c r="Y22" s="6">
        <f t="shared" si="1"/>
        <v>1.7372490706319703</v>
      </c>
      <c r="Z22" s="6">
        <f t="shared" si="2"/>
        <v>1.9602348993288594</v>
      </c>
      <c r="AA22" s="6">
        <f t="shared" si="8"/>
        <v>0.23366000000000003</v>
      </c>
      <c r="AB22" s="6">
        <f t="shared" si="9"/>
        <v>1.7372490706319703</v>
      </c>
      <c r="AC22" s="6">
        <v>7.5</v>
      </c>
    </row>
    <row r="23" spans="1:29">
      <c r="A23" s="6">
        <v>37</v>
      </c>
      <c r="B23" s="6" t="s">
        <v>7</v>
      </c>
      <c r="C23" s="6">
        <v>107</v>
      </c>
      <c r="F23" s="6">
        <v>1</v>
      </c>
      <c r="G23" s="6">
        <v>20</v>
      </c>
      <c r="I23" s="6">
        <v>17.5</v>
      </c>
      <c r="J23" s="6">
        <v>2.1000000000000001E-2</v>
      </c>
      <c r="K23" s="6">
        <v>5</v>
      </c>
      <c r="L23" s="6">
        <v>1.55E-2</v>
      </c>
      <c r="M23" s="6">
        <f t="shared" si="3"/>
        <v>3.0999999999999999E-3</v>
      </c>
      <c r="N23" s="6">
        <f t="shared" si="0"/>
        <v>0.35270000000000001</v>
      </c>
      <c r="O23" s="6">
        <v>0.1701</v>
      </c>
      <c r="P23" s="6">
        <v>0.24990000000000001</v>
      </c>
      <c r="Q23">
        <v>5</v>
      </c>
      <c r="R23">
        <v>5.0999999999999997E-2</v>
      </c>
      <c r="S23" s="6">
        <f t="shared" si="10"/>
        <v>1.0199999999999999E-2</v>
      </c>
      <c r="U23" s="6">
        <f t="shared" si="4"/>
        <v>1.1428571428571428</v>
      </c>
      <c r="V23" s="6">
        <f t="shared" si="5"/>
        <v>0.68067226890756305</v>
      </c>
      <c r="W23" s="6">
        <f t="shared" si="6"/>
        <v>5.35</v>
      </c>
      <c r="X23" s="6">
        <f t="shared" si="7"/>
        <v>6.1142857142857139</v>
      </c>
      <c r="Y23" s="6">
        <f t="shared" si="1"/>
        <v>2.0734861845972956</v>
      </c>
      <c r="Z23" s="6">
        <f t="shared" si="2"/>
        <v>1.4113645458183273</v>
      </c>
      <c r="AA23" s="6">
        <f t="shared" si="8"/>
        <v>0.35270000000000001</v>
      </c>
      <c r="AB23" s="6">
        <f t="shared" si="9"/>
        <v>2.0734861845972956</v>
      </c>
      <c r="AC23" s="6">
        <v>9</v>
      </c>
    </row>
    <row r="24" spans="1:29">
      <c r="A24" s="6">
        <v>39</v>
      </c>
      <c r="B24" s="6" t="s">
        <v>7</v>
      </c>
      <c r="C24" s="6">
        <v>129</v>
      </c>
      <c r="F24" s="6">
        <v>1</v>
      </c>
      <c r="G24" s="6">
        <v>8</v>
      </c>
      <c r="I24" s="6">
        <v>13.5</v>
      </c>
      <c r="J24" s="6">
        <v>4.2700000000000002E-2</v>
      </c>
      <c r="K24" s="6">
        <v>5</v>
      </c>
      <c r="L24" s="6">
        <v>1.24E-2</v>
      </c>
      <c r="M24" s="6">
        <f t="shared" si="3"/>
        <v>2.48E-3</v>
      </c>
      <c r="N24" s="6">
        <f t="shared" si="0"/>
        <v>0.36262</v>
      </c>
      <c r="O24" s="6">
        <v>0.21299999999999999</v>
      </c>
      <c r="P24" s="6">
        <v>0.1484</v>
      </c>
      <c r="Q24">
        <v>5</v>
      </c>
      <c r="R24">
        <v>4.6899999999999997E-2</v>
      </c>
      <c r="S24" s="6">
        <f t="shared" si="10"/>
        <v>9.3799999999999994E-3</v>
      </c>
      <c r="U24" s="6">
        <f t="shared" si="4"/>
        <v>0.59259259259259256</v>
      </c>
      <c r="V24" s="6">
        <f t="shared" si="5"/>
        <v>1.4353099730458221</v>
      </c>
      <c r="W24" s="6">
        <f t="shared" si="6"/>
        <v>16.125</v>
      </c>
      <c r="X24" s="6">
        <f t="shared" si="7"/>
        <v>9.5555555555555554</v>
      </c>
      <c r="Y24" s="6">
        <f t="shared" si="1"/>
        <v>1.7024413145539907</v>
      </c>
      <c r="Z24" s="6">
        <f t="shared" si="2"/>
        <v>2.443530997304582</v>
      </c>
      <c r="AA24" s="6">
        <f t="shared" si="8"/>
        <v>0.36262</v>
      </c>
      <c r="AB24" s="6">
        <f t="shared" si="9"/>
        <v>1.7024413145539907</v>
      </c>
      <c r="AC24" s="6">
        <v>3.5</v>
      </c>
    </row>
    <row r="25" spans="1:29">
      <c r="A25" s="6">
        <v>41</v>
      </c>
      <c r="B25" s="6" t="s">
        <v>7</v>
      </c>
      <c r="C25" s="6">
        <v>81</v>
      </c>
      <c r="F25" s="6">
        <v>0</v>
      </c>
      <c r="G25" s="6">
        <v>5</v>
      </c>
      <c r="I25" s="6">
        <v>9</v>
      </c>
      <c r="J25" s="6">
        <v>2.2700000000000001E-2</v>
      </c>
      <c r="K25" s="6">
        <v>5</v>
      </c>
      <c r="L25" s="6">
        <v>1.4500000000000001E-2</v>
      </c>
      <c r="M25" s="6">
        <f t="shared" si="3"/>
        <v>2.9000000000000002E-3</v>
      </c>
      <c r="N25" s="6">
        <f t="shared" si="0"/>
        <v>0.25760000000000005</v>
      </c>
      <c r="O25" s="6">
        <v>0.1239</v>
      </c>
      <c r="P25" s="6">
        <v>0.1244</v>
      </c>
      <c r="Q25"/>
      <c r="R25"/>
      <c r="S25"/>
      <c r="U25" s="6">
        <f t="shared" si="4"/>
        <v>0.55555555555555558</v>
      </c>
      <c r="V25" s="6">
        <f t="shared" si="5"/>
        <v>0.99598070739549838</v>
      </c>
      <c r="W25" s="6">
        <f t="shared" si="6"/>
        <v>16.2</v>
      </c>
      <c r="X25" s="6">
        <f t="shared" si="7"/>
        <v>9</v>
      </c>
      <c r="Y25" s="6">
        <f t="shared" si="1"/>
        <v>2.0790960451977405</v>
      </c>
      <c r="Z25" s="6">
        <f t="shared" si="2"/>
        <v>2.0707395498392289</v>
      </c>
      <c r="AA25" s="6">
        <f t="shared" si="8"/>
        <v>0.25760000000000005</v>
      </c>
      <c r="AB25" s="6">
        <f t="shared" si="9"/>
        <v>2.0790960451977405</v>
      </c>
      <c r="AC25" s="6">
        <v>3.2</v>
      </c>
    </row>
    <row r="26" spans="1:29">
      <c r="A26" s="6">
        <v>43</v>
      </c>
      <c r="B26" s="6" t="s">
        <v>7</v>
      </c>
      <c r="C26" s="6">
        <v>46</v>
      </c>
      <c r="F26" s="6">
        <v>1</v>
      </c>
      <c r="G26" s="6">
        <v>6</v>
      </c>
      <c r="I26" s="6">
        <v>11.5</v>
      </c>
      <c r="J26" s="6">
        <v>2.2599999999999999E-2</v>
      </c>
      <c r="K26" s="6">
        <v>5</v>
      </c>
      <c r="L26" s="6">
        <v>0.02</v>
      </c>
      <c r="M26" s="6">
        <f t="shared" si="3"/>
        <v>4.0000000000000001E-3</v>
      </c>
      <c r="N26" s="6">
        <f t="shared" si="0"/>
        <v>0.20660000000000001</v>
      </c>
      <c r="O26" s="6">
        <v>9.7500000000000003E-2</v>
      </c>
      <c r="P26" s="6">
        <v>0.108</v>
      </c>
      <c r="Q26">
        <v>5</v>
      </c>
      <c r="R26">
        <v>7.0599999999999996E-2</v>
      </c>
      <c r="S26" s="6">
        <f t="shared" si="10"/>
        <v>1.4119999999999999E-2</v>
      </c>
      <c r="U26" s="6">
        <f t="shared" si="4"/>
        <v>0.52173913043478259</v>
      </c>
      <c r="V26" s="6">
        <f t="shared" si="5"/>
        <v>0.90277777777777779</v>
      </c>
      <c r="W26" s="6">
        <f t="shared" si="6"/>
        <v>7.666666666666667</v>
      </c>
      <c r="X26" s="6">
        <f t="shared" si="7"/>
        <v>4</v>
      </c>
      <c r="Y26" s="6">
        <f t="shared" si="1"/>
        <v>2.1189743589743588</v>
      </c>
      <c r="Z26" s="6">
        <f t="shared" si="2"/>
        <v>1.912962962962963</v>
      </c>
      <c r="AA26" s="6">
        <f t="shared" si="8"/>
        <v>0.20660000000000001</v>
      </c>
      <c r="AB26" s="6">
        <f t="shared" si="9"/>
        <v>2.1189743589743588</v>
      </c>
      <c r="AC26" s="6">
        <v>4</v>
      </c>
    </row>
    <row r="27" spans="1:29">
      <c r="A27" s="6">
        <v>45</v>
      </c>
      <c r="B27" s="6" t="s">
        <v>7</v>
      </c>
      <c r="C27" s="6">
        <v>38</v>
      </c>
      <c r="F27" s="6">
        <v>0</v>
      </c>
      <c r="G27" s="6">
        <v>21</v>
      </c>
      <c r="I27" s="6">
        <v>17.5</v>
      </c>
      <c r="J27" s="6">
        <v>1.0999999999999999E-2</v>
      </c>
      <c r="K27" s="6">
        <v>5</v>
      </c>
      <c r="L27" s="6">
        <v>1.2999999999999999E-2</v>
      </c>
      <c r="M27" s="6">
        <f t="shared" si="3"/>
        <v>2.5999999999999999E-3</v>
      </c>
      <c r="N27" s="6">
        <f t="shared" si="0"/>
        <v>0.10979999999999999</v>
      </c>
      <c r="O27" s="6">
        <v>0.25369999999999998</v>
      </c>
      <c r="P27" s="6">
        <v>0.1726</v>
      </c>
      <c r="Q27"/>
      <c r="R27"/>
      <c r="S27"/>
      <c r="U27" s="6">
        <f t="shared" si="4"/>
        <v>1.2</v>
      </c>
      <c r="V27" s="6">
        <f t="shared" si="5"/>
        <v>1.4698725376593278</v>
      </c>
      <c r="W27" s="6">
        <f t="shared" si="6"/>
        <v>1.8095238095238095</v>
      </c>
      <c r="X27" s="6">
        <f t="shared" si="7"/>
        <v>2.1714285714285713</v>
      </c>
      <c r="Y27" s="6">
        <f t="shared" si="1"/>
        <v>0.43279463933780055</v>
      </c>
      <c r="Z27" s="6">
        <f t="shared" si="2"/>
        <v>0.6361529548088064</v>
      </c>
      <c r="AA27" s="6">
        <f t="shared" si="8"/>
        <v>0.10979999999999999</v>
      </c>
      <c r="AB27" s="6">
        <f t="shared" si="9"/>
        <v>0.43279463933780055</v>
      </c>
      <c r="AC27" s="6">
        <v>8.5</v>
      </c>
    </row>
    <row r="28" spans="1:29">
      <c r="A28" s="6">
        <v>47</v>
      </c>
      <c r="B28" s="6" t="s">
        <v>7</v>
      </c>
      <c r="C28" s="6">
        <v>128</v>
      </c>
      <c r="F28" s="6">
        <v>1</v>
      </c>
      <c r="G28" s="6">
        <v>12</v>
      </c>
      <c r="I28" s="6">
        <v>14.5</v>
      </c>
      <c r="J28" s="6">
        <v>5.9400000000000001E-2</v>
      </c>
      <c r="K28" s="6">
        <v>5</v>
      </c>
      <c r="L28" s="6">
        <v>1.5699999999999999E-2</v>
      </c>
      <c r="M28" s="6">
        <f t="shared" si="3"/>
        <v>3.1399999999999996E-3</v>
      </c>
      <c r="N28" s="6">
        <f t="shared" si="0"/>
        <v>0.46131999999999995</v>
      </c>
      <c r="O28" s="6">
        <v>0.18959999999999999</v>
      </c>
      <c r="P28" s="6">
        <v>0.15579999999999999</v>
      </c>
      <c r="Q28">
        <v>5</v>
      </c>
      <c r="R28">
        <v>6.2600000000000003E-2</v>
      </c>
      <c r="S28" s="6">
        <f t="shared" si="10"/>
        <v>1.252E-2</v>
      </c>
      <c r="U28" s="6">
        <f t="shared" si="4"/>
        <v>0.82758620689655171</v>
      </c>
      <c r="V28" s="6">
        <f t="shared" si="5"/>
        <v>1.2169448010269577</v>
      </c>
      <c r="W28" s="6">
        <f t="shared" si="6"/>
        <v>10.666666666666666</v>
      </c>
      <c r="X28" s="6">
        <f t="shared" si="7"/>
        <v>8.8275862068965516</v>
      </c>
      <c r="Y28" s="6">
        <f t="shared" si="1"/>
        <v>2.4331223628691983</v>
      </c>
      <c r="Z28" s="6">
        <f t="shared" si="2"/>
        <v>2.9609756097560975</v>
      </c>
      <c r="AA28" s="6">
        <f t="shared" si="8"/>
        <v>0.46131999999999995</v>
      </c>
      <c r="AB28" s="6">
        <f t="shared" si="9"/>
        <v>2.4331223628691983</v>
      </c>
      <c r="AC28" s="6">
        <v>8</v>
      </c>
    </row>
    <row r="29" spans="1:29">
      <c r="A29" s="6">
        <v>49</v>
      </c>
      <c r="B29" s="6" t="s">
        <v>7</v>
      </c>
      <c r="C29" s="6">
        <v>75</v>
      </c>
      <c r="F29" s="6">
        <v>1</v>
      </c>
      <c r="G29" s="6">
        <v>12</v>
      </c>
      <c r="I29" s="6">
        <v>21.5</v>
      </c>
      <c r="J29" s="6">
        <v>2.9700000000000001E-2</v>
      </c>
      <c r="K29" s="6">
        <v>5</v>
      </c>
      <c r="L29" s="6">
        <v>1.3899999999999999E-2</v>
      </c>
      <c r="M29" s="6">
        <f t="shared" si="3"/>
        <v>2.7799999999999999E-3</v>
      </c>
      <c r="N29" s="6">
        <f t="shared" si="0"/>
        <v>0.2382</v>
      </c>
      <c r="O29" s="6">
        <v>9.3600000000000003E-2</v>
      </c>
      <c r="P29" s="6">
        <v>0.3584</v>
      </c>
      <c r="Q29">
        <v>5</v>
      </c>
      <c r="R29">
        <v>5.7599999999999998E-2</v>
      </c>
      <c r="S29" s="6">
        <f t="shared" si="10"/>
        <v>1.1519999999999999E-2</v>
      </c>
      <c r="U29" s="6">
        <f t="shared" si="4"/>
        <v>0.55813953488372092</v>
      </c>
      <c r="V29" s="6">
        <f t="shared" si="5"/>
        <v>0.2611607142857143</v>
      </c>
      <c r="W29" s="6">
        <f t="shared" si="6"/>
        <v>6.25</v>
      </c>
      <c r="X29" s="6">
        <f t="shared" si="7"/>
        <v>3.4883720930232558</v>
      </c>
      <c r="Y29" s="6">
        <f t="shared" si="1"/>
        <v>2.5448717948717947</v>
      </c>
      <c r="Z29" s="6">
        <f t="shared" si="2"/>
        <v>0.6646205357142857</v>
      </c>
      <c r="AA29" s="6">
        <f t="shared" si="8"/>
        <v>0.2382</v>
      </c>
      <c r="AB29" s="6">
        <f t="shared" si="9"/>
        <v>2.5448717948717947</v>
      </c>
      <c r="AC29" s="6">
        <v>1.6</v>
      </c>
    </row>
    <row r="30" spans="1:29">
      <c r="A30" s="6">
        <v>51</v>
      </c>
      <c r="B30" s="6" t="s">
        <v>7</v>
      </c>
      <c r="C30" s="6">
        <v>72</v>
      </c>
      <c r="F30" s="6">
        <v>0</v>
      </c>
      <c r="G30" s="6">
        <v>14</v>
      </c>
      <c r="I30" s="6">
        <v>20.5</v>
      </c>
      <c r="J30" s="6">
        <v>2.6200000000000001E-2</v>
      </c>
      <c r="K30" s="6">
        <v>5</v>
      </c>
      <c r="L30" s="6">
        <v>1.03E-2</v>
      </c>
      <c r="M30" s="6">
        <f t="shared" si="3"/>
        <v>2.0600000000000002E-3</v>
      </c>
      <c r="N30" s="6">
        <f t="shared" si="0"/>
        <v>0.17452000000000001</v>
      </c>
      <c r="O30" s="6">
        <v>0.31480000000000002</v>
      </c>
      <c r="P30" s="6">
        <v>0.38219999999999998</v>
      </c>
      <c r="Q30"/>
      <c r="R30"/>
      <c r="S30"/>
      <c r="U30" s="6">
        <f t="shared" si="4"/>
        <v>0.68292682926829273</v>
      </c>
      <c r="V30" s="6">
        <f t="shared" si="5"/>
        <v>0.82365253793825233</v>
      </c>
      <c r="W30" s="6">
        <f t="shared" si="6"/>
        <v>5.1428571428571432</v>
      </c>
      <c r="X30" s="6">
        <f t="shared" si="7"/>
        <v>3.5121951219512195</v>
      </c>
      <c r="Y30" s="6">
        <f t="shared" si="1"/>
        <v>0.5543837357052096</v>
      </c>
      <c r="Z30" s="6">
        <f t="shared" si="2"/>
        <v>0.45661957090528521</v>
      </c>
      <c r="AA30" s="6">
        <f t="shared" si="8"/>
        <v>0.17452000000000001</v>
      </c>
      <c r="AB30" s="6">
        <f t="shared" si="9"/>
        <v>0.5543837357052096</v>
      </c>
      <c r="AC30" s="6">
        <v>1.5</v>
      </c>
    </row>
    <row r="31" spans="1:29">
      <c r="A31" s="6">
        <v>53</v>
      </c>
      <c r="B31" s="6" t="s">
        <v>7</v>
      </c>
      <c r="C31" s="6">
        <v>44</v>
      </c>
      <c r="F31" s="6">
        <v>1</v>
      </c>
      <c r="G31" s="6">
        <v>8</v>
      </c>
      <c r="I31" s="6">
        <v>5</v>
      </c>
      <c r="J31" s="6">
        <v>1.1599999999999999E-2</v>
      </c>
      <c r="O31" s="6">
        <v>0.1013</v>
      </c>
      <c r="P31" s="6">
        <v>5.6800000000000003E-2</v>
      </c>
      <c r="Q31">
        <v>5</v>
      </c>
      <c r="R31">
        <v>2.4899999999999999E-2</v>
      </c>
      <c r="S31" s="6">
        <f t="shared" si="10"/>
        <v>4.9800000000000001E-3</v>
      </c>
      <c r="U31" s="6">
        <f t="shared" si="4"/>
        <v>1.6</v>
      </c>
      <c r="V31" s="6">
        <f t="shared" si="5"/>
        <v>1.783450704225352</v>
      </c>
      <c r="W31" s="6">
        <f t="shared" si="6"/>
        <v>5.5</v>
      </c>
      <c r="X31" s="6">
        <f t="shared" si="7"/>
        <v>8.8000000000000007</v>
      </c>
      <c r="Y31" s="6">
        <f t="shared" si="1"/>
        <v>0.11451135241855873</v>
      </c>
      <c r="Z31" s="6">
        <f t="shared" si="2"/>
        <v>0.20422535211267603</v>
      </c>
      <c r="AA31" s="6">
        <f t="shared" si="8"/>
        <v>0</v>
      </c>
      <c r="AB31" s="6">
        <f t="shared" si="9"/>
        <v>0</v>
      </c>
      <c r="AC31" s="6">
        <v>3</v>
      </c>
    </row>
    <row r="32" spans="1:29">
      <c r="A32" s="6">
        <v>55</v>
      </c>
      <c r="B32" s="6" t="s">
        <v>7</v>
      </c>
      <c r="C32" s="6">
        <v>96</v>
      </c>
      <c r="F32" s="6">
        <v>1</v>
      </c>
      <c r="G32" s="6">
        <v>33</v>
      </c>
      <c r="I32" s="6">
        <v>15.5</v>
      </c>
      <c r="J32" s="6">
        <v>3.1899999999999998E-2</v>
      </c>
      <c r="K32" s="6">
        <v>5</v>
      </c>
      <c r="L32" s="6">
        <v>1.5100000000000001E-2</v>
      </c>
      <c r="M32" s="6">
        <f t="shared" si="3"/>
        <v>3.0200000000000001E-3</v>
      </c>
      <c r="N32" s="6">
        <f t="shared" si="0"/>
        <v>0.32181999999999999</v>
      </c>
      <c r="O32" s="6">
        <v>0.32179999999999997</v>
      </c>
      <c r="P32" s="6">
        <v>0.17849999999999999</v>
      </c>
      <c r="Q32">
        <v>5</v>
      </c>
      <c r="R32">
        <v>5.21E-2</v>
      </c>
      <c r="S32" s="6">
        <f t="shared" si="10"/>
        <v>1.042E-2</v>
      </c>
      <c r="U32" s="6">
        <f t="shared" si="4"/>
        <v>2.129032258064516</v>
      </c>
      <c r="V32" s="6">
        <f t="shared" si="5"/>
        <v>1.8028011204481793</v>
      </c>
      <c r="W32" s="6">
        <f t="shared" si="6"/>
        <v>2.9090909090909092</v>
      </c>
      <c r="X32" s="6">
        <f t="shared" si="7"/>
        <v>6.193548387096774</v>
      </c>
      <c r="Y32" s="6">
        <f t="shared" si="1"/>
        <v>1.0000621504039777</v>
      </c>
      <c r="Z32" s="6">
        <f t="shared" si="2"/>
        <v>1.8029131652661066</v>
      </c>
      <c r="AA32" s="6">
        <f t="shared" si="8"/>
        <v>0.32181999999999999</v>
      </c>
      <c r="AB32" s="6">
        <f t="shared" si="9"/>
        <v>1.0000621504039777</v>
      </c>
      <c r="AC32" s="6">
        <v>3</v>
      </c>
    </row>
    <row r="33" spans="1:29">
      <c r="A33" s="6">
        <v>57</v>
      </c>
      <c r="B33" s="6" t="s">
        <v>7</v>
      </c>
      <c r="C33" s="6">
        <v>30</v>
      </c>
      <c r="F33" s="6">
        <v>1</v>
      </c>
      <c r="G33" s="6">
        <v>6</v>
      </c>
      <c r="I33" s="6">
        <v>5</v>
      </c>
      <c r="J33" s="6">
        <v>1.38E-2</v>
      </c>
      <c r="K33" s="6">
        <v>5</v>
      </c>
      <c r="L33" s="6">
        <v>1.9900000000000001E-2</v>
      </c>
      <c r="M33" s="6">
        <f t="shared" si="3"/>
        <v>3.98E-3</v>
      </c>
      <c r="N33" s="6">
        <f t="shared" si="0"/>
        <v>0.13320000000000001</v>
      </c>
      <c r="O33" s="6">
        <v>4.8300000000000003E-2</v>
      </c>
      <c r="P33" s="6">
        <v>4.0500000000000001E-2</v>
      </c>
      <c r="Q33">
        <v>5</v>
      </c>
      <c r="R33">
        <v>5.3499999999999999E-2</v>
      </c>
      <c r="S33" s="6">
        <f t="shared" si="10"/>
        <v>1.0699999999999999E-2</v>
      </c>
      <c r="U33" s="6">
        <f t="shared" si="4"/>
        <v>1.2</v>
      </c>
      <c r="V33" s="6">
        <f t="shared" si="5"/>
        <v>1.1925925925925926</v>
      </c>
      <c r="W33" s="6">
        <f t="shared" si="6"/>
        <v>5</v>
      </c>
      <c r="X33" s="6">
        <f t="shared" si="7"/>
        <v>6</v>
      </c>
      <c r="Y33" s="6">
        <f t="shared" si="1"/>
        <v>2.7577639751552798</v>
      </c>
      <c r="Z33" s="6">
        <f t="shared" si="2"/>
        <v>3.2888888888888892</v>
      </c>
      <c r="AA33" s="6">
        <f t="shared" si="8"/>
        <v>0.13320000000000001</v>
      </c>
      <c r="AB33" s="6">
        <f t="shared" si="9"/>
        <v>2.7577639751552798</v>
      </c>
      <c r="AC33" s="6">
        <v>4.7</v>
      </c>
    </row>
    <row r="34" spans="1:29">
      <c r="A34" s="6">
        <v>59</v>
      </c>
      <c r="B34" s="6" t="s">
        <v>7</v>
      </c>
      <c r="C34" s="6">
        <v>14</v>
      </c>
      <c r="F34" s="6">
        <v>0</v>
      </c>
      <c r="G34" s="6">
        <v>5</v>
      </c>
      <c r="I34" s="6">
        <v>8</v>
      </c>
      <c r="J34" s="6">
        <v>5.9999999999999995E-4</v>
      </c>
      <c r="K34" s="6">
        <v>5</v>
      </c>
      <c r="L34" s="6">
        <v>1.0200000000000001E-2</v>
      </c>
      <c r="M34" s="6">
        <f t="shared" si="3"/>
        <v>2.0400000000000001E-3</v>
      </c>
      <c r="N34" s="6">
        <f t="shared" si="0"/>
        <v>2.9160000000000002E-2</v>
      </c>
      <c r="O34" s="6">
        <v>1.55E-2</v>
      </c>
      <c r="P34" s="6">
        <v>8.1699999999999995E-2</v>
      </c>
      <c r="Q34"/>
      <c r="R34"/>
      <c r="S34"/>
      <c r="U34" s="6">
        <f t="shared" si="4"/>
        <v>0.625</v>
      </c>
      <c r="V34" s="6">
        <f t="shared" si="5"/>
        <v>0.189718482252142</v>
      </c>
      <c r="W34" s="6">
        <f t="shared" si="6"/>
        <v>2.8</v>
      </c>
      <c r="X34" s="6">
        <f t="shared" si="7"/>
        <v>1.75</v>
      </c>
      <c r="Y34" s="6">
        <f t="shared" si="1"/>
        <v>1.8812903225806452</v>
      </c>
      <c r="Z34" s="6">
        <f t="shared" si="2"/>
        <v>0.35691554467564263</v>
      </c>
      <c r="AA34" s="6">
        <f t="shared" si="8"/>
        <v>2.9160000000000002E-2</v>
      </c>
      <c r="AB34" s="6">
        <f t="shared" si="9"/>
        <v>1.8812903225806452</v>
      </c>
      <c r="AC34" s="6">
        <v>1.9</v>
      </c>
    </row>
    <row r="35" spans="1:29">
      <c r="A35" s="6">
        <v>61</v>
      </c>
      <c r="B35" s="6" t="s">
        <v>7</v>
      </c>
      <c r="C35" s="6">
        <v>83</v>
      </c>
      <c r="F35" s="6">
        <v>1</v>
      </c>
      <c r="G35" s="6">
        <v>15</v>
      </c>
      <c r="I35" s="6">
        <v>8.5</v>
      </c>
      <c r="J35" s="6">
        <v>7.9799999999999996E-2</v>
      </c>
      <c r="K35" s="6">
        <v>6</v>
      </c>
      <c r="L35" s="6">
        <v>1.6199999999999999E-2</v>
      </c>
      <c r="M35" s="6">
        <f t="shared" si="3"/>
        <v>2.6999999999999997E-3</v>
      </c>
      <c r="N35" s="6">
        <f t="shared" si="0"/>
        <v>0.30389999999999995</v>
      </c>
      <c r="O35" s="6">
        <v>9.7799999999999998E-2</v>
      </c>
      <c r="P35" s="6">
        <v>7.3200000000000001E-2</v>
      </c>
      <c r="Q35">
        <v>5</v>
      </c>
      <c r="R35">
        <v>5.3600000000000002E-2</v>
      </c>
      <c r="S35" s="6">
        <f t="shared" si="10"/>
        <v>1.072E-2</v>
      </c>
      <c r="U35" s="6">
        <f t="shared" si="4"/>
        <v>1.7647058823529411</v>
      </c>
      <c r="V35" s="6">
        <f t="shared" si="5"/>
        <v>1.3360655737704918</v>
      </c>
      <c r="W35" s="6">
        <f t="shared" si="6"/>
        <v>5.5333333333333332</v>
      </c>
      <c r="X35" s="6">
        <f t="shared" si="7"/>
        <v>9.764705882352942</v>
      </c>
      <c r="Y35" s="6">
        <f t="shared" si="1"/>
        <v>3.1073619631901837</v>
      </c>
      <c r="Z35" s="6">
        <f t="shared" si="2"/>
        <v>4.1516393442622945</v>
      </c>
      <c r="AA35" s="6">
        <f t="shared" si="8"/>
        <v>0.30389999999999995</v>
      </c>
      <c r="AB35" s="6">
        <f t="shared" si="9"/>
        <v>3.1073619631901837</v>
      </c>
      <c r="AC35" s="6">
        <v>3.8</v>
      </c>
    </row>
    <row r="36" spans="1:29">
      <c r="A36" s="6">
        <v>63</v>
      </c>
      <c r="B36" s="6" t="s">
        <v>7</v>
      </c>
      <c r="C36" s="6">
        <v>41</v>
      </c>
      <c r="F36" s="6">
        <v>1</v>
      </c>
      <c r="G36" s="6">
        <v>3</v>
      </c>
      <c r="I36" s="6">
        <v>7.5</v>
      </c>
      <c r="J36" s="6">
        <v>1.1599999999999999E-2</v>
      </c>
      <c r="K36" s="6">
        <v>5</v>
      </c>
      <c r="L36" s="6">
        <v>1.37E-2</v>
      </c>
      <c r="M36" s="6">
        <f t="shared" si="3"/>
        <v>2.7400000000000002E-3</v>
      </c>
      <c r="N36" s="6">
        <f t="shared" si="0"/>
        <v>0.12394000000000001</v>
      </c>
      <c r="O36" s="6">
        <v>3.0999999999999999E-3</v>
      </c>
      <c r="P36" s="6">
        <v>7.2800000000000004E-2</v>
      </c>
      <c r="Q36">
        <v>5</v>
      </c>
      <c r="R36">
        <v>0.05</v>
      </c>
      <c r="S36" s="6">
        <f t="shared" si="10"/>
        <v>0.01</v>
      </c>
      <c r="U36" s="6">
        <f t="shared" si="4"/>
        <v>0.4</v>
      </c>
      <c r="V36" s="6">
        <f t="shared" si="5"/>
        <v>4.2582417582417577E-2</v>
      </c>
      <c r="W36" s="6">
        <f t="shared" si="6"/>
        <v>13.666666666666666</v>
      </c>
      <c r="X36" s="6">
        <f t="shared" si="7"/>
        <v>5.4666666666666668</v>
      </c>
      <c r="Y36" s="6">
        <f t="shared" si="1"/>
        <v>39.980645161290326</v>
      </c>
      <c r="Z36" s="6">
        <f>((C36*M36)+J36)/P36</f>
        <v>1.7024725274725274</v>
      </c>
      <c r="AA36" s="6">
        <f t="shared" si="8"/>
        <v>0.12394000000000001</v>
      </c>
      <c r="AB36" s="6">
        <f t="shared" si="9"/>
        <v>39.980645161290326</v>
      </c>
      <c r="AC36" s="6">
        <v>5.5</v>
      </c>
    </row>
    <row r="37" spans="1:29">
      <c r="A37" s="6">
        <v>65</v>
      </c>
      <c r="B37" s="6" t="s">
        <v>7</v>
      </c>
      <c r="C37" s="6">
        <v>67</v>
      </c>
      <c r="F37" s="6">
        <v>1</v>
      </c>
      <c r="G37" s="6">
        <v>9</v>
      </c>
      <c r="I37" s="6">
        <v>11.5</v>
      </c>
      <c r="J37" s="6">
        <v>6.1199999999999997E-2</v>
      </c>
      <c r="K37" s="6">
        <v>5</v>
      </c>
      <c r="L37" s="6">
        <v>1.0200000000000001E-2</v>
      </c>
      <c r="M37" s="6">
        <f t="shared" si="3"/>
        <v>2.0400000000000001E-3</v>
      </c>
      <c r="N37" s="6">
        <f t="shared" si="0"/>
        <v>0.19788000000000003</v>
      </c>
      <c r="O37" s="6">
        <v>0.18590000000000001</v>
      </c>
      <c r="P37" s="6">
        <v>0.1358</v>
      </c>
      <c r="Q37">
        <v>6</v>
      </c>
      <c r="R37">
        <v>3.7900000000000003E-2</v>
      </c>
      <c r="S37" s="6">
        <f t="shared" si="10"/>
        <v>6.3166666666666675E-3</v>
      </c>
      <c r="U37" s="6">
        <f t="shared" si="4"/>
        <v>0.78260869565217395</v>
      </c>
      <c r="V37" s="6">
        <f t="shared" si="5"/>
        <v>1.3689248895434463</v>
      </c>
      <c r="W37" s="6">
        <f t="shared" si="6"/>
        <v>7.4444444444444446</v>
      </c>
      <c r="X37" s="6">
        <f t="shared" si="7"/>
        <v>5.8260869565217392</v>
      </c>
      <c r="Y37" s="6">
        <f t="shared" si="1"/>
        <v>1.0644432490586337</v>
      </c>
      <c r="Z37" s="6">
        <f t="shared" si="2"/>
        <v>1.4571428571428573</v>
      </c>
      <c r="AA37" s="6">
        <f t="shared" si="8"/>
        <v>0.19788000000000003</v>
      </c>
      <c r="AB37" s="6">
        <f t="shared" si="9"/>
        <v>1.0644432490586337</v>
      </c>
      <c r="AC37" s="6">
        <v>11</v>
      </c>
    </row>
    <row r="38" spans="1:29">
      <c r="A38" s="6">
        <v>67</v>
      </c>
      <c r="B38" s="6" t="s">
        <v>7</v>
      </c>
      <c r="C38" s="6">
        <v>53</v>
      </c>
      <c r="F38" s="6">
        <v>0</v>
      </c>
      <c r="G38" s="6">
        <v>23</v>
      </c>
      <c r="I38" s="6">
        <v>16</v>
      </c>
      <c r="J38" s="6">
        <v>1.6E-2</v>
      </c>
      <c r="K38" s="6">
        <v>5</v>
      </c>
      <c r="L38" s="6">
        <v>8.6E-3</v>
      </c>
      <c r="M38" s="6">
        <f t="shared" si="3"/>
        <v>1.72E-3</v>
      </c>
      <c r="N38" s="6">
        <f t="shared" si="0"/>
        <v>0.10715999999999999</v>
      </c>
      <c r="O38" s="6">
        <v>0.11749999999999999</v>
      </c>
      <c r="P38" s="6">
        <v>0.1789</v>
      </c>
      <c r="Q38"/>
      <c r="R38"/>
      <c r="S38"/>
      <c r="U38" s="6">
        <f t="shared" si="4"/>
        <v>1.4375</v>
      </c>
      <c r="V38" s="6">
        <f t="shared" si="5"/>
        <v>0.65679150363331462</v>
      </c>
      <c r="W38" s="6">
        <f t="shared" si="6"/>
        <v>2.3043478260869565</v>
      </c>
      <c r="X38" s="6">
        <f t="shared" si="7"/>
        <v>3.3125</v>
      </c>
      <c r="Y38" s="6">
        <f t="shared" si="1"/>
        <v>0.91200000000000003</v>
      </c>
      <c r="Z38" s="6">
        <f t="shared" si="2"/>
        <v>0.59899385131358296</v>
      </c>
      <c r="AA38" s="6">
        <f t="shared" si="8"/>
        <v>0.10715999999999999</v>
      </c>
      <c r="AB38" s="6">
        <f t="shared" si="9"/>
        <v>0.91200000000000003</v>
      </c>
      <c r="AC38" s="6">
        <v>3.2</v>
      </c>
    </row>
    <row r="39" spans="1:29">
      <c r="A39" s="6">
        <v>69</v>
      </c>
      <c r="B39" s="6" t="s">
        <v>7</v>
      </c>
      <c r="C39" s="6">
        <v>91</v>
      </c>
      <c r="F39" s="6">
        <v>0</v>
      </c>
      <c r="G39" s="6">
        <v>27</v>
      </c>
      <c r="I39" s="6">
        <v>17.5</v>
      </c>
      <c r="J39" s="6">
        <v>4.2599999999999999E-2</v>
      </c>
      <c r="K39" s="6">
        <v>5</v>
      </c>
      <c r="L39" s="6">
        <v>1.4999999999999999E-2</v>
      </c>
      <c r="M39" s="6">
        <f t="shared" si="3"/>
        <v>3.0000000000000001E-3</v>
      </c>
      <c r="N39" s="6">
        <f t="shared" si="0"/>
        <v>0.31559999999999999</v>
      </c>
      <c r="O39" s="6">
        <v>0.37319999999999998</v>
      </c>
      <c r="P39" s="6">
        <v>0.15049999999999999</v>
      </c>
      <c r="Q39"/>
      <c r="R39"/>
      <c r="S39"/>
      <c r="U39" s="6">
        <f t="shared" si="4"/>
        <v>1.5428571428571429</v>
      </c>
      <c r="V39" s="6">
        <f t="shared" si="5"/>
        <v>2.479734219269103</v>
      </c>
      <c r="W39" s="6">
        <f t="shared" si="6"/>
        <v>3.3703703703703702</v>
      </c>
      <c r="X39" s="6">
        <f t="shared" si="7"/>
        <v>5.2</v>
      </c>
      <c r="Y39" s="6">
        <f t="shared" si="1"/>
        <v>0.84565916398713825</v>
      </c>
      <c r="Z39" s="6">
        <f t="shared" si="2"/>
        <v>2.0970099667774087</v>
      </c>
      <c r="AA39" s="6">
        <f t="shared" si="8"/>
        <v>0.31559999999999999</v>
      </c>
      <c r="AB39" s="6">
        <f t="shared" si="9"/>
        <v>0.84565916398713825</v>
      </c>
      <c r="AC39" s="6">
        <v>4</v>
      </c>
    </row>
    <row r="40" spans="1:29">
      <c r="A40" s="6">
        <v>71</v>
      </c>
      <c r="B40" s="6" t="s">
        <v>7</v>
      </c>
      <c r="C40" s="6">
        <v>38</v>
      </c>
      <c r="F40" s="6">
        <v>0</v>
      </c>
      <c r="G40" s="6">
        <v>6</v>
      </c>
      <c r="I40" s="6">
        <v>6.5</v>
      </c>
      <c r="J40" s="6">
        <v>2.1600000000000001E-2</v>
      </c>
      <c r="K40" s="6">
        <v>5</v>
      </c>
      <c r="L40" s="6">
        <v>1.0200000000000001E-2</v>
      </c>
      <c r="M40" s="6">
        <f t="shared" si="3"/>
        <v>2.0400000000000001E-3</v>
      </c>
      <c r="N40" s="6">
        <f t="shared" si="0"/>
        <v>9.9120000000000014E-2</v>
      </c>
      <c r="O40" s="6">
        <v>0.11550000000000001</v>
      </c>
      <c r="P40" s="6">
        <v>5.5599999999999997E-2</v>
      </c>
      <c r="Q40"/>
      <c r="R40"/>
      <c r="S40"/>
      <c r="U40" s="6">
        <f t="shared" si="4"/>
        <v>0.92307692307692313</v>
      </c>
      <c r="V40" s="6">
        <f t="shared" si="5"/>
        <v>2.0773381294964031</v>
      </c>
      <c r="W40" s="6">
        <f t="shared" si="6"/>
        <v>6.333333333333333</v>
      </c>
      <c r="X40" s="6">
        <f t="shared" si="7"/>
        <v>5.8461538461538458</v>
      </c>
      <c r="Y40" s="6">
        <f t="shared" si="1"/>
        <v>0.85818181818181827</v>
      </c>
      <c r="Z40" s="6">
        <f t="shared" si="2"/>
        <v>1.7827338129496406</v>
      </c>
      <c r="AA40" s="6">
        <f t="shared" si="8"/>
        <v>9.9120000000000014E-2</v>
      </c>
      <c r="AB40" s="6">
        <f t="shared" si="9"/>
        <v>0.85818181818181827</v>
      </c>
      <c r="AC40" s="6">
        <v>2.2999999999999998</v>
      </c>
    </row>
    <row r="41" spans="1:29">
      <c r="A41" s="6">
        <v>73</v>
      </c>
      <c r="B41" s="6" t="s">
        <v>7</v>
      </c>
      <c r="C41" s="6">
        <v>20</v>
      </c>
      <c r="F41" s="6">
        <v>0</v>
      </c>
      <c r="G41" s="6">
        <v>25</v>
      </c>
      <c r="I41" s="6">
        <v>12</v>
      </c>
      <c r="J41" s="6">
        <v>4.7999999999999996E-3</v>
      </c>
      <c r="K41" s="6">
        <v>5</v>
      </c>
      <c r="L41" s="6">
        <v>1.2200000000000001E-2</v>
      </c>
      <c r="M41" s="6">
        <f>L41/K41</f>
        <v>2.4400000000000003E-3</v>
      </c>
      <c r="N41" s="6">
        <f t="shared" si="0"/>
        <v>5.3600000000000009E-2</v>
      </c>
      <c r="O41" s="6">
        <v>0.14430000000000001</v>
      </c>
      <c r="P41" s="6">
        <v>0.11700000000000001</v>
      </c>
      <c r="Q41"/>
      <c r="R41"/>
      <c r="S41"/>
      <c r="U41" s="6">
        <f t="shared" si="4"/>
        <v>2.0833333333333335</v>
      </c>
      <c r="V41" s="6">
        <f t="shared" si="5"/>
        <v>1.2333333333333334</v>
      </c>
      <c r="W41" s="6">
        <f t="shared" si="6"/>
        <v>0.8</v>
      </c>
      <c r="X41" s="6">
        <f t="shared" si="7"/>
        <v>1.6666666666666667</v>
      </c>
      <c r="Y41" s="6">
        <f t="shared" si="1"/>
        <v>0.37144837144837151</v>
      </c>
      <c r="Z41" s="6">
        <f t="shared" si="2"/>
        <v>0.45811965811965816</v>
      </c>
      <c r="AA41" s="6">
        <f t="shared" si="8"/>
        <v>5.3600000000000009E-2</v>
      </c>
      <c r="AB41" s="6">
        <f t="shared" si="9"/>
        <v>0.37144837144837151</v>
      </c>
      <c r="AC41" s="6">
        <v>5.5</v>
      </c>
    </row>
    <row r="42" spans="1:29">
      <c r="A42" s="6">
        <v>75</v>
      </c>
      <c r="B42" s="6" t="s">
        <v>7</v>
      </c>
      <c r="C42" s="6">
        <v>39</v>
      </c>
      <c r="F42" s="6">
        <v>1</v>
      </c>
      <c r="G42" s="6">
        <v>10</v>
      </c>
      <c r="I42" s="6">
        <v>10.5</v>
      </c>
      <c r="J42" s="6">
        <v>2.1700000000000001E-2</v>
      </c>
      <c r="K42" s="6">
        <v>5</v>
      </c>
      <c r="L42" s="6">
        <v>1.6400000000000001E-2</v>
      </c>
      <c r="M42" s="6">
        <f>L42/K42</f>
        <v>3.2800000000000004E-3</v>
      </c>
      <c r="N42" s="6">
        <f t="shared" si="0"/>
        <v>0.14962</v>
      </c>
      <c r="O42" s="6">
        <v>1.44E-2</v>
      </c>
      <c r="P42" s="6">
        <v>0.1426</v>
      </c>
      <c r="Q42">
        <v>5</v>
      </c>
      <c r="R42">
        <v>5.6099999999999997E-2</v>
      </c>
      <c r="S42" s="6">
        <f>R42/Q42</f>
        <v>1.1219999999999999E-2</v>
      </c>
      <c r="U42" s="6">
        <f t="shared" si="4"/>
        <v>0.95238095238095233</v>
      </c>
      <c r="V42" s="6">
        <f t="shared" si="5"/>
        <v>0.10098176718092566</v>
      </c>
      <c r="W42" s="6">
        <f t="shared" si="6"/>
        <v>3.9</v>
      </c>
      <c r="X42" s="6">
        <f t="shared" si="7"/>
        <v>3.7142857142857144</v>
      </c>
      <c r="Y42" s="6">
        <f t="shared" si="1"/>
        <v>10.390277777777778</v>
      </c>
      <c r="Z42" s="6">
        <f t="shared" si="2"/>
        <v>1.0492286115007012</v>
      </c>
      <c r="AA42" s="6">
        <f t="shared" si="8"/>
        <v>0.14962</v>
      </c>
      <c r="AB42" s="6">
        <f t="shared" si="9"/>
        <v>10.390277777777778</v>
      </c>
      <c r="AC42" s="6">
        <v>6</v>
      </c>
    </row>
    <row r="43" spans="1:29">
      <c r="A43" s="6">
        <v>77</v>
      </c>
      <c r="B43" s="6" t="s">
        <v>7</v>
      </c>
      <c r="C43" s="6">
        <v>52</v>
      </c>
      <c r="F43" s="6">
        <v>1</v>
      </c>
      <c r="G43" s="6">
        <v>6</v>
      </c>
      <c r="I43" s="6">
        <v>16</v>
      </c>
      <c r="J43" s="6">
        <v>2.93E-2</v>
      </c>
      <c r="K43" s="6">
        <v>5</v>
      </c>
      <c r="L43" s="6">
        <v>1.55E-2</v>
      </c>
      <c r="M43" s="6">
        <f>L43/K43</f>
        <v>3.0999999999999999E-3</v>
      </c>
      <c r="N43" s="6">
        <f t="shared" si="0"/>
        <v>0.19049999999999997</v>
      </c>
      <c r="O43" s="6">
        <v>0.1196</v>
      </c>
      <c r="P43" s="6">
        <v>0.22120000000000001</v>
      </c>
      <c r="Q43">
        <v>5</v>
      </c>
      <c r="R43">
        <v>1.55E-2</v>
      </c>
      <c r="S43" s="6">
        <f>R43/Q43</f>
        <v>3.0999999999999999E-3</v>
      </c>
      <c r="U43" s="6">
        <f t="shared" si="4"/>
        <v>0.375</v>
      </c>
      <c r="V43" s="6">
        <f t="shared" si="5"/>
        <v>0.54068716094032543</v>
      </c>
      <c r="W43" s="6">
        <f t="shared" si="6"/>
        <v>8.6666666666666661</v>
      </c>
      <c r="X43" s="6">
        <f t="shared" si="7"/>
        <v>3.25</v>
      </c>
      <c r="Y43" s="6">
        <f t="shared" si="1"/>
        <v>1.5928093645484949</v>
      </c>
      <c r="Z43" s="6">
        <f t="shared" si="2"/>
        <v>0.86121157323688957</v>
      </c>
      <c r="AA43" s="6">
        <f t="shared" si="8"/>
        <v>0.19049999999999997</v>
      </c>
      <c r="AB43" s="6">
        <f t="shared" si="9"/>
        <v>1.5928093645484949</v>
      </c>
      <c r="AC43" s="6">
        <v>1.9</v>
      </c>
    </row>
    <row r="44" spans="1:29">
      <c r="A44" s="6">
        <v>79</v>
      </c>
      <c r="B44" s="6" t="s">
        <v>7</v>
      </c>
      <c r="C44" s="6">
        <v>61</v>
      </c>
      <c r="F44" s="6">
        <v>0</v>
      </c>
      <c r="G44" s="6">
        <v>8</v>
      </c>
      <c r="I44" s="6">
        <v>14.5</v>
      </c>
      <c r="J44" s="6">
        <v>2.07E-2</v>
      </c>
      <c r="K44" s="6">
        <v>5</v>
      </c>
      <c r="L44" s="6">
        <v>1.9099999999999999E-2</v>
      </c>
      <c r="M44" s="6">
        <f>L44/K44</f>
        <v>3.8199999999999996E-3</v>
      </c>
      <c r="N44" s="6">
        <f t="shared" si="0"/>
        <v>0.25372</v>
      </c>
      <c r="O44" s="6">
        <v>0.23569999999999999</v>
      </c>
      <c r="P44" s="6">
        <v>0.17810000000000001</v>
      </c>
      <c r="Q44"/>
      <c r="R44"/>
      <c r="S44"/>
      <c r="U44" s="6">
        <f t="shared" si="4"/>
        <v>0.55172413793103448</v>
      </c>
      <c r="V44" s="6">
        <f t="shared" si="5"/>
        <v>1.3234138124649073</v>
      </c>
      <c r="W44" s="6">
        <f t="shared" si="6"/>
        <v>7.625</v>
      </c>
      <c r="X44" s="6">
        <f t="shared" si="7"/>
        <v>4.2068965517241379</v>
      </c>
      <c r="Y44" s="6">
        <f t="shared" si="1"/>
        <v>1.0764531183708104</v>
      </c>
      <c r="Z44" s="6">
        <f t="shared" si="2"/>
        <v>1.4245929253228522</v>
      </c>
      <c r="AA44" s="6">
        <f t="shared" si="8"/>
        <v>0.25372</v>
      </c>
      <c r="AB44" s="6">
        <f t="shared" si="9"/>
        <v>1.0764531183708104</v>
      </c>
      <c r="AC44" s="6">
        <v>3</v>
      </c>
    </row>
    <row r="45" spans="1:29">
      <c r="A45" s="6">
        <v>2</v>
      </c>
      <c r="B45" s="6" t="s">
        <v>8</v>
      </c>
      <c r="C45" s="6">
        <v>78</v>
      </c>
      <c r="D45" s="6">
        <v>44</v>
      </c>
      <c r="E45" s="6">
        <f>(D45/C45)*100</f>
        <v>56.410256410256409</v>
      </c>
      <c r="G45" s="6">
        <v>7</v>
      </c>
      <c r="H45" s="6">
        <v>15</v>
      </c>
      <c r="I45" s="6">
        <v>23.5</v>
      </c>
      <c r="J45" s="6">
        <v>3.8100000000000002E-2</v>
      </c>
      <c r="K45" s="6">
        <v>5</v>
      </c>
      <c r="L45" s="6">
        <v>7.0000000000000001E-3</v>
      </c>
      <c r="M45" s="6">
        <f t="shared" si="3"/>
        <v>1.4E-3</v>
      </c>
      <c r="N45" s="6">
        <f t="shared" si="0"/>
        <v>0.14730000000000001</v>
      </c>
      <c r="O45" s="6">
        <v>0.45700000000000002</v>
      </c>
      <c r="P45" s="6">
        <v>0.45939999999999998</v>
      </c>
      <c r="Q45" s="6">
        <v>5</v>
      </c>
      <c r="R45" s="6">
        <v>0.1081</v>
      </c>
      <c r="S45" s="6">
        <f t="shared" si="10"/>
        <v>2.162E-2</v>
      </c>
      <c r="T45" s="6">
        <v>0.37090000000000001</v>
      </c>
      <c r="U45" s="6">
        <f>H45/I45</f>
        <v>0.63829787234042556</v>
      </c>
      <c r="V45" s="6">
        <f t="shared" si="5"/>
        <v>0.99477579451458431</v>
      </c>
      <c r="W45" s="6">
        <f t="shared" si="6"/>
        <v>11.142857142857142</v>
      </c>
      <c r="X45" s="6">
        <f t="shared" si="7"/>
        <v>3.3191489361702127</v>
      </c>
      <c r="Y45" s="6">
        <f t="shared" si="1"/>
        <v>0.32231947483588624</v>
      </c>
      <c r="Z45" s="6">
        <f t="shared" si="2"/>
        <v>0.3206356116673923</v>
      </c>
      <c r="AA45" s="6">
        <f t="shared" ref="AA45:AA73" si="11">((C45-D45)*M45)+J45+T45</f>
        <v>0.45660000000000001</v>
      </c>
      <c r="AB45" s="6">
        <f t="shared" si="9"/>
        <v>0.99912472647702399</v>
      </c>
      <c r="AC45" s="6">
        <v>2.2000000000000002</v>
      </c>
    </row>
    <row r="46" spans="1:29">
      <c r="A46" s="6">
        <v>4</v>
      </c>
      <c r="B46" s="6" t="s">
        <v>8</v>
      </c>
      <c r="C46" s="6">
        <v>134</v>
      </c>
      <c r="D46" s="6">
        <v>60</v>
      </c>
      <c r="E46" s="6">
        <f t="shared" ref="E46:E73" si="12">(D46/C46)*100</f>
        <v>44.776119402985074</v>
      </c>
      <c r="G46" s="6">
        <v>7</v>
      </c>
      <c r="H46" s="6">
        <v>8</v>
      </c>
      <c r="I46" s="6">
        <v>15.5</v>
      </c>
      <c r="J46" s="6">
        <v>4.6399999999999997E-2</v>
      </c>
      <c r="K46" s="6">
        <v>5</v>
      </c>
      <c r="L46" s="6">
        <v>7.7000000000000002E-3</v>
      </c>
      <c r="M46" s="6">
        <f t="shared" si="3"/>
        <v>1.5400000000000001E-3</v>
      </c>
      <c r="N46" s="6">
        <f t="shared" si="0"/>
        <v>0.25275999999999998</v>
      </c>
      <c r="O46" s="6">
        <v>0.19239999999999999</v>
      </c>
      <c r="P46" s="6">
        <v>0.1704</v>
      </c>
      <c r="Q46" s="6">
        <v>5</v>
      </c>
      <c r="R46" s="6">
        <v>5.3400000000000003E-2</v>
      </c>
      <c r="S46" s="6">
        <f t="shared" si="10"/>
        <v>1.068E-2</v>
      </c>
      <c r="T46" s="6">
        <v>0.3044</v>
      </c>
      <c r="U46" s="6">
        <f t="shared" ref="U46:U73" si="13">H46/I46</f>
        <v>0.5161290322580645</v>
      </c>
      <c r="V46" s="6">
        <f t="shared" si="5"/>
        <v>1.1291079812206573</v>
      </c>
      <c r="W46" s="6">
        <f t="shared" si="6"/>
        <v>19.142857142857142</v>
      </c>
      <c r="X46" s="6">
        <f t="shared" si="7"/>
        <v>8.6451612903225801</v>
      </c>
      <c r="Y46" s="6">
        <f t="shared" si="1"/>
        <v>1.3137214137214137</v>
      </c>
      <c r="Z46" s="6">
        <f t="shared" si="2"/>
        <v>1.4833333333333332</v>
      </c>
      <c r="AA46" s="6">
        <f t="shared" si="11"/>
        <v>0.46476000000000001</v>
      </c>
      <c r="AB46" s="6">
        <f t="shared" si="9"/>
        <v>2.415592515592516</v>
      </c>
      <c r="AC46" s="6">
        <v>8</v>
      </c>
    </row>
    <row r="47" spans="1:29">
      <c r="A47" s="6">
        <v>6</v>
      </c>
      <c r="B47" s="6" t="s">
        <v>8</v>
      </c>
      <c r="C47" s="6">
        <v>118</v>
      </c>
      <c r="D47" s="6">
        <v>2</v>
      </c>
      <c r="E47" s="6">
        <f t="shared" si="12"/>
        <v>1.6949152542372881</v>
      </c>
      <c r="G47" s="6">
        <v>33</v>
      </c>
      <c r="H47" s="6">
        <v>26</v>
      </c>
      <c r="I47" s="6">
        <v>34</v>
      </c>
      <c r="K47" s="6">
        <v>5</v>
      </c>
      <c r="L47" s="6">
        <v>5.4999999999999997E-3</v>
      </c>
      <c r="M47" s="6">
        <f t="shared" si="3"/>
        <v>1.0999999999999998E-3</v>
      </c>
      <c r="N47" s="6">
        <f t="shared" si="0"/>
        <v>0.12979999999999997</v>
      </c>
      <c r="O47" s="6">
        <v>0.2331</v>
      </c>
      <c r="P47" s="6">
        <v>0.58699999999999997</v>
      </c>
      <c r="T47" s="6">
        <v>5.3E-3</v>
      </c>
      <c r="U47" s="6">
        <f t="shared" si="13"/>
        <v>0.76470588235294112</v>
      </c>
      <c r="V47" s="6">
        <f t="shared" si="5"/>
        <v>0.3971039182282794</v>
      </c>
      <c r="W47" s="6">
        <f t="shared" si="6"/>
        <v>3.5757575757575757</v>
      </c>
      <c r="X47" s="6">
        <f t="shared" si="7"/>
        <v>3.4705882352941178</v>
      </c>
      <c r="Y47" s="6">
        <f t="shared" si="1"/>
        <v>0.55684255684255668</v>
      </c>
      <c r="Z47" s="6">
        <f t="shared" si="2"/>
        <v>0.22112436115843268</v>
      </c>
      <c r="AA47" s="6">
        <f t="shared" si="11"/>
        <v>0.13289999999999999</v>
      </c>
      <c r="AB47" s="6">
        <f t="shared" si="9"/>
        <v>0.57014157014157008</v>
      </c>
      <c r="AC47" s="6">
        <v>3.2</v>
      </c>
    </row>
    <row r="48" spans="1:29">
      <c r="A48" s="6">
        <v>8</v>
      </c>
      <c r="B48" s="6" t="s">
        <v>8</v>
      </c>
      <c r="C48" s="6">
        <v>54</v>
      </c>
      <c r="D48" s="6">
        <v>14</v>
      </c>
      <c r="E48" s="6">
        <f t="shared" si="12"/>
        <v>25.925925925925924</v>
      </c>
      <c r="G48" s="6">
        <v>13</v>
      </c>
      <c r="H48" s="6">
        <v>13</v>
      </c>
      <c r="I48" s="6">
        <v>10.5</v>
      </c>
      <c r="J48" s="6">
        <v>1.12E-2</v>
      </c>
      <c r="K48" s="6">
        <v>5</v>
      </c>
      <c r="L48" s="6">
        <v>5.8999999999999999E-3</v>
      </c>
      <c r="M48" s="6">
        <f t="shared" si="3"/>
        <v>1.1800000000000001E-3</v>
      </c>
      <c r="N48" s="6">
        <f t="shared" si="0"/>
        <v>7.492E-2</v>
      </c>
      <c r="O48" s="6">
        <v>0.1565</v>
      </c>
      <c r="P48" s="6">
        <v>0.1021</v>
      </c>
      <c r="Q48" s="6">
        <v>4</v>
      </c>
      <c r="R48" s="6">
        <v>5.5300000000000002E-2</v>
      </c>
      <c r="S48" s="6">
        <f t="shared" si="10"/>
        <v>1.3825E-2</v>
      </c>
      <c r="T48" s="6">
        <v>3.3099999999999997E-2</v>
      </c>
      <c r="U48" s="6">
        <f t="shared" si="13"/>
        <v>1.2380952380952381</v>
      </c>
      <c r="V48" s="6">
        <f t="shared" si="5"/>
        <v>1.5328109696376102</v>
      </c>
      <c r="W48" s="6">
        <f t="shared" si="6"/>
        <v>4.1538461538461542</v>
      </c>
      <c r="X48" s="6">
        <f t="shared" si="7"/>
        <v>5.1428571428571432</v>
      </c>
      <c r="Y48" s="6">
        <f t="shared" si="1"/>
        <v>0.47872204472843449</v>
      </c>
      <c r="Z48" s="6">
        <f t="shared" si="2"/>
        <v>0.73379040156709108</v>
      </c>
      <c r="AA48" s="6">
        <f t="shared" si="11"/>
        <v>9.1499999999999998E-2</v>
      </c>
      <c r="AB48" s="6">
        <f t="shared" si="9"/>
        <v>0.58466453674121399</v>
      </c>
      <c r="AC48" s="6">
        <v>10</v>
      </c>
    </row>
    <row r="49" spans="1:29">
      <c r="A49" s="6">
        <v>12</v>
      </c>
      <c r="B49" s="6" t="s">
        <v>8</v>
      </c>
      <c r="C49" s="6">
        <v>91</v>
      </c>
      <c r="D49" s="6">
        <v>29</v>
      </c>
      <c r="E49" s="6">
        <f t="shared" si="12"/>
        <v>31.868131868131865</v>
      </c>
      <c r="G49" s="6">
        <v>9</v>
      </c>
      <c r="H49" s="6">
        <v>11</v>
      </c>
      <c r="I49" s="6">
        <v>8.5</v>
      </c>
      <c r="J49" s="6">
        <v>1.1299999999999999E-2</v>
      </c>
      <c r="K49" s="6">
        <v>5</v>
      </c>
      <c r="L49" s="6">
        <v>6.3E-3</v>
      </c>
      <c r="M49" s="6">
        <f t="shared" si="3"/>
        <v>1.2600000000000001E-3</v>
      </c>
      <c r="N49" s="6">
        <f t="shared" si="0"/>
        <v>0.12595999999999999</v>
      </c>
      <c r="O49" s="6">
        <v>0.22020000000000001</v>
      </c>
      <c r="P49" s="6">
        <v>6.4799999999999996E-2</v>
      </c>
      <c r="Q49" s="6">
        <v>5</v>
      </c>
      <c r="R49" s="6">
        <v>3.8800000000000001E-2</v>
      </c>
      <c r="S49" s="6">
        <f t="shared" si="10"/>
        <v>7.7600000000000004E-3</v>
      </c>
      <c r="T49" s="6">
        <v>6.6400000000000001E-2</v>
      </c>
      <c r="U49" s="6">
        <f t="shared" si="13"/>
        <v>1.2941176470588236</v>
      </c>
      <c r="V49" s="6">
        <f t="shared" si="5"/>
        <v>3.3981481481481484</v>
      </c>
      <c r="W49" s="6">
        <f t="shared" si="6"/>
        <v>10.111111111111111</v>
      </c>
      <c r="X49" s="6">
        <f t="shared" si="7"/>
        <v>10.705882352941176</v>
      </c>
      <c r="Y49" s="6">
        <f t="shared" si="1"/>
        <v>0.57202543142597628</v>
      </c>
      <c r="Z49" s="6">
        <f t="shared" si="2"/>
        <v>1.9438271604938271</v>
      </c>
      <c r="AA49" s="6">
        <f t="shared" si="11"/>
        <v>0.15582000000000001</v>
      </c>
      <c r="AB49" s="6">
        <f t="shared" si="9"/>
        <v>0.7076294277929156</v>
      </c>
      <c r="AC49" s="6">
        <v>0</v>
      </c>
    </row>
    <row r="50" spans="1:29">
      <c r="A50" s="6">
        <v>14</v>
      </c>
      <c r="B50" s="6" t="s">
        <v>8</v>
      </c>
      <c r="C50" s="6">
        <v>51</v>
      </c>
      <c r="D50" s="6">
        <v>23</v>
      </c>
      <c r="E50" s="6">
        <f t="shared" si="12"/>
        <v>45.098039215686278</v>
      </c>
      <c r="G50" s="6">
        <v>9</v>
      </c>
      <c r="H50" s="6">
        <v>13</v>
      </c>
      <c r="I50" s="6">
        <v>14</v>
      </c>
      <c r="J50" s="6">
        <v>6.4999999999999997E-3</v>
      </c>
      <c r="K50" s="6">
        <v>5</v>
      </c>
      <c r="L50" s="6">
        <v>6.6E-3</v>
      </c>
      <c r="M50" s="6">
        <f t="shared" si="3"/>
        <v>1.32E-3</v>
      </c>
      <c r="N50" s="6">
        <f t="shared" si="0"/>
        <v>7.3820000000000011E-2</v>
      </c>
      <c r="O50" s="6">
        <v>0.26569999999999999</v>
      </c>
      <c r="P50" s="6">
        <v>0.15540000000000001</v>
      </c>
      <c r="Q50" s="6">
        <v>5</v>
      </c>
      <c r="R50" s="6">
        <v>6.1499999999999999E-2</v>
      </c>
      <c r="S50" s="6">
        <f t="shared" si="10"/>
        <v>1.23E-2</v>
      </c>
      <c r="T50" s="6">
        <v>8.8200000000000001E-2</v>
      </c>
      <c r="U50" s="6">
        <f t="shared" si="13"/>
        <v>0.9285714285714286</v>
      </c>
      <c r="V50" s="6">
        <f t="shared" si="5"/>
        <v>1.7097812097812095</v>
      </c>
      <c r="W50" s="6">
        <f t="shared" si="6"/>
        <v>5.666666666666667</v>
      </c>
      <c r="X50" s="6">
        <f t="shared" si="7"/>
        <v>3.6428571428571428</v>
      </c>
      <c r="Y50" s="6">
        <f t="shared" si="1"/>
        <v>0.27783214151298463</v>
      </c>
      <c r="Z50" s="6">
        <f t="shared" si="2"/>
        <v>0.47503217503217504</v>
      </c>
      <c r="AA50" s="6">
        <f t="shared" si="11"/>
        <v>0.13166</v>
      </c>
      <c r="AB50" s="6">
        <f t="shared" si="9"/>
        <v>0.49552126458411744</v>
      </c>
      <c r="AC50" s="6">
        <v>4</v>
      </c>
    </row>
    <row r="51" spans="1:29">
      <c r="A51" s="6">
        <v>16</v>
      </c>
      <c r="B51" s="6" t="s">
        <v>8</v>
      </c>
      <c r="C51" s="6">
        <v>18</v>
      </c>
      <c r="D51" s="6">
        <v>16</v>
      </c>
      <c r="E51" s="6">
        <f t="shared" si="12"/>
        <v>88.888888888888886</v>
      </c>
      <c r="G51" s="6">
        <v>7</v>
      </c>
      <c r="H51" s="6">
        <v>15</v>
      </c>
      <c r="I51" s="6">
        <v>6.5</v>
      </c>
      <c r="J51" s="6">
        <v>5.9999999999999995E-4</v>
      </c>
      <c r="K51" s="6">
        <v>5</v>
      </c>
      <c r="L51" s="6">
        <v>6.7999999999999996E-3</v>
      </c>
      <c r="M51" s="6">
        <f t="shared" si="3"/>
        <v>1.3599999999999999E-3</v>
      </c>
      <c r="N51" s="6">
        <f t="shared" si="0"/>
        <v>2.5079999999999998E-2</v>
      </c>
      <c r="O51" s="6">
        <v>8.3099999999999993E-2</v>
      </c>
      <c r="P51" s="6">
        <v>7.4999999999999997E-2</v>
      </c>
      <c r="Q51" s="6">
        <v>5</v>
      </c>
      <c r="R51" s="6">
        <v>4.99E-2</v>
      </c>
      <c r="S51" s="6">
        <f t="shared" si="10"/>
        <v>9.9799999999999993E-3</v>
      </c>
      <c r="T51" s="6">
        <v>6.9900000000000004E-2</v>
      </c>
      <c r="U51" s="6">
        <f t="shared" si="13"/>
        <v>2.3076923076923075</v>
      </c>
      <c r="V51" s="6">
        <f t="shared" si="5"/>
        <v>1.1079999999999999</v>
      </c>
      <c r="W51" s="6">
        <f t="shared" si="6"/>
        <v>2.5714285714285716</v>
      </c>
      <c r="X51" s="6">
        <f t="shared" si="7"/>
        <v>2.7692307692307692</v>
      </c>
      <c r="Y51" s="6">
        <f t="shared" si="1"/>
        <v>0.30180505415162456</v>
      </c>
      <c r="Z51" s="6">
        <f t="shared" si="2"/>
        <v>0.33439999999999998</v>
      </c>
      <c r="AA51" s="6">
        <f t="shared" si="11"/>
        <v>7.3220000000000007E-2</v>
      </c>
      <c r="AB51" s="6">
        <f t="shared" si="9"/>
        <v>0.88110709987966318</v>
      </c>
      <c r="AC51" s="6">
        <v>1.8</v>
      </c>
    </row>
    <row r="52" spans="1:29">
      <c r="A52" s="6">
        <v>18</v>
      </c>
      <c r="B52" s="6" t="s">
        <v>8</v>
      </c>
      <c r="C52" s="6">
        <v>58</v>
      </c>
      <c r="D52" s="6">
        <v>41</v>
      </c>
      <c r="E52" s="6">
        <f>(D52/C52)*100</f>
        <v>70.689655172413794</v>
      </c>
      <c r="G52" s="6">
        <v>12</v>
      </c>
      <c r="H52" s="6">
        <v>16</v>
      </c>
      <c r="I52" s="6">
        <v>13</v>
      </c>
      <c r="J52" s="6">
        <v>1.3299999999999999E-2</v>
      </c>
      <c r="K52" s="6">
        <v>5</v>
      </c>
      <c r="L52" s="6">
        <v>7.1999999999999998E-3</v>
      </c>
      <c r="M52" s="6">
        <f t="shared" si="3"/>
        <v>1.4399999999999999E-3</v>
      </c>
      <c r="N52" s="6">
        <f t="shared" si="0"/>
        <v>9.6819999999999989E-2</v>
      </c>
      <c r="O52" s="6">
        <v>0.13009999999999999</v>
      </c>
      <c r="P52" s="6">
        <v>0.13769999999999999</v>
      </c>
      <c r="Q52" s="6">
        <v>5</v>
      </c>
      <c r="R52" s="6">
        <v>1.2699999999999999E-2</v>
      </c>
      <c r="S52" s="6">
        <f t="shared" si="10"/>
        <v>2.5399999999999997E-3</v>
      </c>
      <c r="T52" s="6">
        <v>0.1477</v>
      </c>
      <c r="U52" s="6">
        <f t="shared" si="13"/>
        <v>1.2307692307692308</v>
      </c>
      <c r="V52" s="6">
        <f t="shared" si="5"/>
        <v>0.94480755265068994</v>
      </c>
      <c r="W52" s="6">
        <f t="shared" si="6"/>
        <v>4.833333333333333</v>
      </c>
      <c r="X52" s="6">
        <f t="shared" si="7"/>
        <v>4.4615384615384617</v>
      </c>
      <c r="Y52" s="6">
        <f t="shared" si="1"/>
        <v>0.74419677171406606</v>
      </c>
      <c r="Z52" s="6">
        <f t="shared" si="2"/>
        <v>0.703122730573711</v>
      </c>
      <c r="AA52" s="6">
        <f t="shared" si="11"/>
        <v>0.18547999999999998</v>
      </c>
      <c r="AB52" s="6">
        <f t="shared" si="9"/>
        <v>1.4256725595695618</v>
      </c>
      <c r="AC52" s="6">
        <v>10</v>
      </c>
    </row>
    <row r="53" spans="1:29">
      <c r="A53" s="6">
        <v>20</v>
      </c>
      <c r="B53" s="6" t="s">
        <v>8</v>
      </c>
      <c r="C53" s="6">
        <v>142</v>
      </c>
      <c r="D53" s="6">
        <v>63</v>
      </c>
      <c r="E53" s="6">
        <f t="shared" si="12"/>
        <v>44.366197183098592</v>
      </c>
      <c r="G53" s="6">
        <v>13</v>
      </c>
      <c r="H53" s="6">
        <v>16</v>
      </c>
      <c r="I53" s="6">
        <v>22.5</v>
      </c>
      <c r="J53" s="6">
        <v>4.0399999999999998E-2</v>
      </c>
      <c r="K53" s="6">
        <v>5</v>
      </c>
      <c r="L53" s="6">
        <v>5.7999999999999996E-3</v>
      </c>
      <c r="M53" s="6">
        <f t="shared" si="3"/>
        <v>1.16E-3</v>
      </c>
      <c r="N53" s="6">
        <f t="shared" si="0"/>
        <v>0.20512</v>
      </c>
      <c r="O53" s="6">
        <v>0.24340000000000001</v>
      </c>
      <c r="P53" s="6">
        <v>0.33850000000000002</v>
      </c>
      <c r="Q53" s="6">
        <v>5</v>
      </c>
      <c r="R53" s="6">
        <v>4.1500000000000002E-2</v>
      </c>
      <c r="S53" s="6">
        <f t="shared" si="10"/>
        <v>8.3000000000000001E-3</v>
      </c>
      <c r="T53" s="6">
        <v>0.50260000000000005</v>
      </c>
      <c r="U53" s="6">
        <f t="shared" si="13"/>
        <v>0.71111111111111114</v>
      </c>
      <c r="V53" s="6">
        <f t="shared" si="5"/>
        <v>0.71905465288035442</v>
      </c>
      <c r="W53" s="6">
        <f t="shared" si="6"/>
        <v>10.923076923076923</v>
      </c>
      <c r="X53" s="6">
        <f t="shared" si="7"/>
        <v>6.3111111111111109</v>
      </c>
      <c r="Y53" s="6">
        <f t="shared" si="1"/>
        <v>0.8427280197206245</v>
      </c>
      <c r="Z53" s="6">
        <f t="shared" si="2"/>
        <v>0.60596750369276209</v>
      </c>
      <c r="AA53" s="6">
        <f t="shared" si="11"/>
        <v>0.63464000000000009</v>
      </c>
      <c r="AB53" s="6">
        <f t="shared" si="9"/>
        <v>2.607395234182416</v>
      </c>
      <c r="AC53" s="6">
        <v>8</v>
      </c>
    </row>
    <row r="54" spans="1:29">
      <c r="A54" s="6">
        <v>22</v>
      </c>
      <c r="B54" s="6" t="s">
        <v>8</v>
      </c>
      <c r="C54" s="6">
        <v>135</v>
      </c>
      <c r="D54" s="6">
        <v>54</v>
      </c>
      <c r="E54" s="6">
        <f t="shared" si="12"/>
        <v>40</v>
      </c>
      <c r="G54" s="6">
        <v>18</v>
      </c>
      <c r="H54" s="6">
        <v>22</v>
      </c>
      <c r="I54" s="6">
        <v>11</v>
      </c>
      <c r="J54" s="6">
        <v>1.7899999999999999E-2</v>
      </c>
      <c r="K54" s="6">
        <v>5</v>
      </c>
      <c r="L54" s="6">
        <v>6.3E-3</v>
      </c>
      <c r="M54" s="6">
        <f t="shared" si="3"/>
        <v>1.2600000000000001E-3</v>
      </c>
      <c r="N54" s="6">
        <f t="shared" si="0"/>
        <v>0.188</v>
      </c>
      <c r="O54" s="6">
        <v>0.32019999999999998</v>
      </c>
      <c r="P54" s="6">
        <v>0.14299999999999999</v>
      </c>
      <c r="Q54" s="6">
        <v>5</v>
      </c>
      <c r="R54" s="6">
        <v>8.9700000000000002E-2</v>
      </c>
      <c r="S54" s="6">
        <f t="shared" si="10"/>
        <v>1.7940000000000001E-2</v>
      </c>
      <c r="T54" s="6">
        <v>0.36759999999999998</v>
      </c>
      <c r="U54" s="6">
        <f t="shared" si="13"/>
        <v>2</v>
      </c>
      <c r="V54" s="6">
        <f t="shared" si="5"/>
        <v>2.2391608391608391</v>
      </c>
      <c r="W54" s="6">
        <f t="shared" si="6"/>
        <v>7.5</v>
      </c>
      <c r="X54" s="6">
        <f t="shared" si="7"/>
        <v>12.272727272727273</v>
      </c>
      <c r="Y54" s="6">
        <f t="shared" si="1"/>
        <v>0.58713304184884452</v>
      </c>
      <c r="Z54" s="6">
        <f t="shared" si="2"/>
        <v>1.3146853146853148</v>
      </c>
      <c r="AA54" s="6">
        <f t="shared" si="11"/>
        <v>0.48755999999999999</v>
      </c>
      <c r="AB54" s="6">
        <f t="shared" si="9"/>
        <v>1.5226733291692693</v>
      </c>
      <c r="AC54" s="6">
        <v>4</v>
      </c>
    </row>
    <row r="55" spans="1:29">
      <c r="A55" s="6">
        <v>24</v>
      </c>
      <c r="B55" s="6" t="s">
        <v>8</v>
      </c>
      <c r="C55" s="6">
        <v>116</v>
      </c>
      <c r="D55" s="6">
        <v>49</v>
      </c>
      <c r="E55" s="6">
        <f t="shared" si="12"/>
        <v>42.241379310344826</v>
      </c>
      <c r="G55" s="6">
        <v>6</v>
      </c>
      <c r="H55" s="6">
        <v>9</v>
      </c>
      <c r="I55" s="6">
        <v>16</v>
      </c>
      <c r="J55" s="6">
        <v>4.5999999999999999E-2</v>
      </c>
      <c r="K55" s="6">
        <v>5</v>
      </c>
      <c r="L55" s="6">
        <v>8.8000000000000005E-3</v>
      </c>
      <c r="M55" s="6">
        <f t="shared" si="3"/>
        <v>1.7600000000000001E-3</v>
      </c>
      <c r="N55" s="6">
        <f t="shared" si="0"/>
        <v>0.25015999999999999</v>
      </c>
      <c r="O55" s="6">
        <v>0.2089</v>
      </c>
      <c r="P55" s="6">
        <v>0.19919999999999999</v>
      </c>
      <c r="Q55" s="6">
        <v>5</v>
      </c>
      <c r="R55" s="6">
        <v>7.4499999999999997E-2</v>
      </c>
      <c r="S55" s="6">
        <f t="shared" si="10"/>
        <v>1.49E-2</v>
      </c>
      <c r="T55" s="6">
        <v>0.3861</v>
      </c>
      <c r="U55" s="6">
        <f t="shared" si="13"/>
        <v>0.5625</v>
      </c>
      <c r="V55" s="6">
        <f t="shared" si="5"/>
        <v>1.048694779116466</v>
      </c>
      <c r="W55" s="6">
        <f t="shared" si="6"/>
        <v>19.333333333333332</v>
      </c>
      <c r="X55" s="6">
        <f t="shared" si="7"/>
        <v>7.25</v>
      </c>
      <c r="Y55" s="6">
        <f t="shared" si="1"/>
        <v>1.1975107707036858</v>
      </c>
      <c r="Z55" s="6">
        <f t="shared" si="2"/>
        <v>1.2558232931726907</v>
      </c>
      <c r="AA55" s="6">
        <f t="shared" si="11"/>
        <v>0.55001999999999995</v>
      </c>
      <c r="AB55" s="6">
        <f t="shared" si="9"/>
        <v>2.6329344183820007</v>
      </c>
      <c r="AC55" s="6">
        <v>3.5</v>
      </c>
    </row>
    <row r="56" spans="1:29">
      <c r="A56" s="6">
        <v>26</v>
      </c>
      <c r="B56" s="6" t="s">
        <v>8</v>
      </c>
      <c r="C56" s="6">
        <v>128</v>
      </c>
      <c r="D56" s="6">
        <v>71</v>
      </c>
      <c r="E56" s="6">
        <f t="shared" si="12"/>
        <v>55.46875</v>
      </c>
      <c r="G56" s="6">
        <v>20</v>
      </c>
      <c r="H56" s="6">
        <v>28</v>
      </c>
      <c r="I56" s="6">
        <v>20.5</v>
      </c>
      <c r="J56" s="6">
        <v>5.8299999999999998E-2</v>
      </c>
      <c r="K56" s="6">
        <v>5</v>
      </c>
      <c r="L56" s="6">
        <v>8.8999999999999999E-3</v>
      </c>
      <c r="M56" s="6">
        <f t="shared" si="3"/>
        <v>1.7799999999999999E-3</v>
      </c>
      <c r="N56" s="6">
        <f t="shared" si="0"/>
        <v>0.28614000000000001</v>
      </c>
      <c r="O56" s="6">
        <v>0.32669999999999999</v>
      </c>
      <c r="P56" s="6">
        <v>0.30149999999999999</v>
      </c>
      <c r="Q56" s="6">
        <v>5</v>
      </c>
      <c r="R56" s="6">
        <v>6.8599999999999994E-2</v>
      </c>
      <c r="S56" s="6">
        <f t="shared" si="10"/>
        <v>1.372E-2</v>
      </c>
      <c r="T56" s="6">
        <v>0.65049999999999997</v>
      </c>
      <c r="U56" s="6">
        <f t="shared" si="13"/>
        <v>1.3658536585365855</v>
      </c>
      <c r="V56" s="6">
        <f t="shared" si="5"/>
        <v>1.0835820895522388</v>
      </c>
      <c r="W56" s="6">
        <f t="shared" si="6"/>
        <v>6.4</v>
      </c>
      <c r="X56" s="6">
        <f t="shared" si="7"/>
        <v>6.2439024390243905</v>
      </c>
      <c r="Y56" s="6">
        <f t="shared" si="1"/>
        <v>0.87584940312213044</v>
      </c>
      <c r="Z56" s="6">
        <f t="shared" si="2"/>
        <v>0.94905472636815924</v>
      </c>
      <c r="AA56" s="6">
        <f t="shared" si="11"/>
        <v>0.81025999999999998</v>
      </c>
      <c r="AB56" s="6">
        <f t="shared" si="9"/>
        <v>2.4801346801346802</v>
      </c>
      <c r="AC56" s="6">
        <v>2</v>
      </c>
    </row>
    <row r="57" spans="1:29">
      <c r="A57" s="6">
        <v>28</v>
      </c>
      <c r="B57" s="6" t="s">
        <v>8</v>
      </c>
      <c r="C57" s="6">
        <v>62</v>
      </c>
      <c r="D57" s="6">
        <v>41</v>
      </c>
      <c r="E57" s="6">
        <f t="shared" si="12"/>
        <v>66.129032258064512</v>
      </c>
      <c r="G57" s="6">
        <v>22</v>
      </c>
      <c r="H57" s="6">
        <v>23</v>
      </c>
      <c r="I57" s="6">
        <v>14</v>
      </c>
      <c r="J57" s="6">
        <v>3.39E-2</v>
      </c>
      <c r="K57" s="6">
        <v>5</v>
      </c>
      <c r="L57" s="6">
        <v>9.1999999999999998E-3</v>
      </c>
      <c r="M57" s="6">
        <f t="shared" si="3"/>
        <v>1.8400000000000001E-3</v>
      </c>
      <c r="N57" s="6">
        <f t="shared" si="0"/>
        <v>0.14798</v>
      </c>
      <c r="O57" s="6">
        <v>0.40400000000000003</v>
      </c>
      <c r="P57" s="6">
        <v>0.16850000000000001</v>
      </c>
      <c r="Q57" s="6">
        <v>5</v>
      </c>
      <c r="R57" s="6">
        <v>5.33E-2</v>
      </c>
      <c r="S57" s="6">
        <f t="shared" si="10"/>
        <v>1.0659999999999999E-2</v>
      </c>
      <c r="T57" s="6">
        <v>0.4209</v>
      </c>
      <c r="U57" s="6">
        <f t="shared" si="13"/>
        <v>1.6428571428571428</v>
      </c>
      <c r="V57" s="6">
        <f t="shared" si="5"/>
        <v>2.3976261127596441</v>
      </c>
      <c r="W57" s="6">
        <f t="shared" si="6"/>
        <v>2.8181818181818183</v>
      </c>
      <c r="X57" s="6">
        <f t="shared" si="7"/>
        <v>4.4285714285714288</v>
      </c>
      <c r="Y57" s="6">
        <f t="shared" si="1"/>
        <v>0.36628712871287128</v>
      </c>
      <c r="Z57" s="6">
        <f t="shared" si="2"/>
        <v>0.87821958456973293</v>
      </c>
      <c r="AA57" s="6">
        <f t="shared" si="11"/>
        <v>0.49343999999999999</v>
      </c>
      <c r="AB57" s="6">
        <f t="shared" si="9"/>
        <v>1.2213861386138614</v>
      </c>
      <c r="AC57" s="6">
        <v>2.8</v>
      </c>
    </row>
    <row r="58" spans="1:29">
      <c r="A58" s="6">
        <v>30</v>
      </c>
      <c r="B58" s="6" t="s">
        <v>8</v>
      </c>
      <c r="C58" s="6">
        <v>20</v>
      </c>
      <c r="D58" s="6">
        <v>11</v>
      </c>
      <c r="E58" s="6">
        <f t="shared" si="12"/>
        <v>55.000000000000007</v>
      </c>
      <c r="G58" s="6">
        <v>10</v>
      </c>
      <c r="H58" s="6">
        <v>11</v>
      </c>
      <c r="I58" s="6">
        <v>6.5</v>
      </c>
      <c r="J58" s="6">
        <v>5.5999999999999999E-3</v>
      </c>
      <c r="K58" s="6">
        <v>5</v>
      </c>
      <c r="L58" s="6">
        <v>8.0000000000000002E-3</v>
      </c>
      <c r="M58" s="6">
        <f t="shared" si="3"/>
        <v>1.6000000000000001E-3</v>
      </c>
      <c r="N58" s="6">
        <f t="shared" si="0"/>
        <v>3.7600000000000001E-2</v>
      </c>
      <c r="O58" s="6">
        <v>0.31830000000000003</v>
      </c>
      <c r="P58" s="6">
        <v>7.3700000000000002E-2</v>
      </c>
      <c r="Q58" s="6">
        <v>5</v>
      </c>
      <c r="R58" s="6">
        <v>7.6200000000000004E-2</v>
      </c>
      <c r="S58" s="6">
        <f t="shared" si="10"/>
        <v>1.524E-2</v>
      </c>
      <c r="T58" s="6">
        <v>7.9000000000000001E-2</v>
      </c>
      <c r="U58" s="6">
        <f t="shared" si="13"/>
        <v>1.6923076923076923</v>
      </c>
      <c r="V58" s="6">
        <f t="shared" si="5"/>
        <v>4.3188602442333792</v>
      </c>
      <c r="W58" s="6">
        <f t="shared" si="6"/>
        <v>2</v>
      </c>
      <c r="X58" s="6">
        <f t="shared" si="7"/>
        <v>3.0769230769230771</v>
      </c>
      <c r="Y58" s="6">
        <f t="shared" si="1"/>
        <v>0.11812755262331133</v>
      </c>
      <c r="Z58" s="6">
        <f t="shared" si="2"/>
        <v>0.51017639077340571</v>
      </c>
      <c r="AA58" s="6">
        <f t="shared" si="11"/>
        <v>9.9000000000000005E-2</v>
      </c>
      <c r="AB58" s="6">
        <f t="shared" si="9"/>
        <v>0.31102733270499527</v>
      </c>
      <c r="AC58" s="6">
        <v>7</v>
      </c>
    </row>
    <row r="59" spans="1:29">
      <c r="A59" s="6">
        <v>34</v>
      </c>
      <c r="B59" s="6" t="s">
        <v>8</v>
      </c>
      <c r="C59" s="6">
        <v>169</v>
      </c>
      <c r="D59" s="6">
        <v>128</v>
      </c>
      <c r="E59" s="6">
        <f t="shared" si="12"/>
        <v>75.739644970414204</v>
      </c>
      <c r="G59" s="6">
        <v>41</v>
      </c>
      <c r="H59" s="6">
        <v>48</v>
      </c>
      <c r="I59" s="6">
        <v>20.5</v>
      </c>
      <c r="J59" s="6">
        <v>4.4200000000000003E-2</v>
      </c>
      <c r="K59" s="6">
        <v>5</v>
      </c>
      <c r="L59" s="6">
        <v>6.7000000000000002E-3</v>
      </c>
      <c r="M59" s="6">
        <f t="shared" si="3"/>
        <v>1.34E-3</v>
      </c>
      <c r="N59" s="6">
        <f t="shared" si="0"/>
        <v>0.27066000000000001</v>
      </c>
      <c r="O59" s="6">
        <v>0.65690000000000004</v>
      </c>
      <c r="P59" s="6">
        <v>0.2843</v>
      </c>
      <c r="Q59" s="6">
        <v>5</v>
      </c>
      <c r="R59" s="6">
        <v>4.6199999999999998E-2</v>
      </c>
      <c r="S59" s="6">
        <f t="shared" si="10"/>
        <v>9.2399999999999999E-3</v>
      </c>
      <c r="T59" s="6">
        <v>0.91010000000000002</v>
      </c>
      <c r="U59" s="6">
        <f t="shared" si="13"/>
        <v>2.3414634146341462</v>
      </c>
      <c r="V59" s="6">
        <f t="shared" si="5"/>
        <v>2.3105874076679567</v>
      </c>
      <c r="W59" s="6">
        <f t="shared" si="6"/>
        <v>4.1219512195121952</v>
      </c>
      <c r="X59" s="6">
        <f t="shared" si="7"/>
        <v>8.2439024390243905</v>
      </c>
      <c r="Y59" s="6">
        <f t="shared" si="1"/>
        <v>0.41202618358958742</v>
      </c>
      <c r="Z59" s="6">
        <f t="shared" si="2"/>
        <v>0.95202251143158645</v>
      </c>
      <c r="AA59" s="6">
        <f t="shared" si="11"/>
        <v>1.0092400000000001</v>
      </c>
      <c r="AB59" s="6">
        <f t="shared" si="9"/>
        <v>1.5363677880956006</v>
      </c>
      <c r="AC59" s="6">
        <v>3.5</v>
      </c>
    </row>
    <row r="60" spans="1:29">
      <c r="A60" s="6">
        <v>36</v>
      </c>
      <c r="B60" s="6" t="s">
        <v>8</v>
      </c>
      <c r="C60" s="6">
        <v>13</v>
      </c>
      <c r="D60" s="6">
        <v>13</v>
      </c>
      <c r="E60" s="6">
        <f t="shared" si="12"/>
        <v>100</v>
      </c>
      <c r="G60" s="6">
        <v>7</v>
      </c>
      <c r="H60" s="6">
        <v>9</v>
      </c>
      <c r="I60" s="6">
        <v>5</v>
      </c>
      <c r="J60" s="6">
        <v>2.8999999999999998E-3</v>
      </c>
      <c r="K60" s="6">
        <v>5</v>
      </c>
      <c r="L60" s="6">
        <v>7.9000000000000008E-3</v>
      </c>
      <c r="M60" s="6">
        <f t="shared" si="3"/>
        <v>1.5800000000000002E-3</v>
      </c>
      <c r="N60" s="6">
        <f t="shared" si="0"/>
        <v>2.3440000000000003E-2</v>
      </c>
      <c r="O60" s="6">
        <v>0.1226</v>
      </c>
      <c r="P60" s="6">
        <v>3.5400000000000001E-2</v>
      </c>
      <c r="Q60" s="6">
        <v>3</v>
      </c>
      <c r="R60" s="6">
        <v>3.56E-2</v>
      </c>
      <c r="S60" s="6">
        <f t="shared" si="10"/>
        <v>1.1866666666666666E-2</v>
      </c>
      <c r="T60" s="6">
        <v>8.72E-2</v>
      </c>
      <c r="U60" s="6">
        <f t="shared" si="13"/>
        <v>1.8</v>
      </c>
      <c r="V60" s="6">
        <f t="shared" si="5"/>
        <v>3.463276836158192</v>
      </c>
      <c r="W60" s="6">
        <f t="shared" si="6"/>
        <v>1.8571428571428572</v>
      </c>
      <c r="X60" s="6">
        <f t="shared" si="7"/>
        <v>2.6</v>
      </c>
      <c r="Y60" s="6">
        <f t="shared" si="1"/>
        <v>0.19119086460032628</v>
      </c>
      <c r="Z60" s="6">
        <f t="shared" si="2"/>
        <v>0.6621468926553673</v>
      </c>
      <c r="AA60" s="6">
        <f t="shared" si="11"/>
        <v>9.01E-2</v>
      </c>
      <c r="AB60" s="6">
        <f t="shared" si="9"/>
        <v>0.73491027732463299</v>
      </c>
      <c r="AC60" s="6">
        <v>5</v>
      </c>
    </row>
    <row r="61" spans="1:29">
      <c r="A61" s="6">
        <v>38</v>
      </c>
      <c r="B61" s="6" t="s">
        <v>8</v>
      </c>
      <c r="C61" s="6">
        <v>18</v>
      </c>
      <c r="D61" s="6">
        <v>2</v>
      </c>
      <c r="E61" s="6">
        <f t="shared" si="12"/>
        <v>11.111111111111111</v>
      </c>
      <c r="G61" s="6">
        <v>22</v>
      </c>
      <c r="H61" s="6">
        <v>9</v>
      </c>
      <c r="I61" s="6">
        <v>15</v>
      </c>
      <c r="K61" s="6">
        <v>6</v>
      </c>
      <c r="L61" s="6">
        <v>9.1000000000000004E-3</v>
      </c>
      <c r="M61" s="6">
        <f t="shared" si="3"/>
        <v>1.5166666666666668E-3</v>
      </c>
      <c r="N61" s="6">
        <f t="shared" si="0"/>
        <v>2.7300000000000001E-2</v>
      </c>
      <c r="O61" s="6">
        <v>7.2900000000000006E-2</v>
      </c>
      <c r="P61" s="6">
        <v>0.18390000000000001</v>
      </c>
      <c r="Q61" s="6">
        <v>5</v>
      </c>
      <c r="R61" s="6">
        <v>5.6599999999999998E-2</v>
      </c>
      <c r="S61" s="6">
        <f t="shared" si="10"/>
        <v>1.132E-2</v>
      </c>
      <c r="T61" s="6">
        <v>1.0500000000000001E-2</v>
      </c>
      <c r="U61" s="6">
        <f t="shared" si="13"/>
        <v>0.6</v>
      </c>
      <c r="V61" s="6">
        <f t="shared" si="5"/>
        <v>0.39641109298531813</v>
      </c>
      <c r="W61" s="6">
        <f t="shared" si="6"/>
        <v>0.81818181818181823</v>
      </c>
      <c r="X61" s="6">
        <f t="shared" si="7"/>
        <v>1.2</v>
      </c>
      <c r="Y61" s="6">
        <f t="shared" si="1"/>
        <v>0.37448559670781889</v>
      </c>
      <c r="Z61" s="6">
        <f t="shared" si="2"/>
        <v>0.14845024469820556</v>
      </c>
      <c r="AA61" s="6">
        <f t="shared" si="11"/>
        <v>3.4766666666666668E-2</v>
      </c>
      <c r="AB61" s="6">
        <f t="shared" si="9"/>
        <v>0.47690900777320527</v>
      </c>
      <c r="AC61" s="6">
        <v>2.5</v>
      </c>
    </row>
    <row r="62" spans="1:29">
      <c r="A62" s="6">
        <v>40</v>
      </c>
      <c r="B62" s="6" t="s">
        <v>8</v>
      </c>
      <c r="C62" s="6">
        <v>29</v>
      </c>
      <c r="D62" s="6">
        <v>1</v>
      </c>
      <c r="E62" s="6">
        <f t="shared" si="12"/>
        <v>3.4482758620689653</v>
      </c>
      <c r="G62" s="6">
        <v>16</v>
      </c>
      <c r="H62" s="6">
        <v>16</v>
      </c>
      <c r="I62" s="6">
        <v>14</v>
      </c>
      <c r="J62" s="6">
        <v>3.7000000000000002E-3</v>
      </c>
      <c r="K62" s="6">
        <v>4</v>
      </c>
      <c r="L62" s="6">
        <v>4.4999999999999997E-3</v>
      </c>
      <c r="M62" s="6">
        <f t="shared" si="3"/>
        <v>1.1249999999999999E-3</v>
      </c>
      <c r="N62" s="6">
        <f t="shared" si="0"/>
        <v>3.6324999999999996E-2</v>
      </c>
      <c r="O62" s="6">
        <v>0.1212</v>
      </c>
      <c r="P62" s="6">
        <v>0.13220000000000001</v>
      </c>
      <c r="T62" s="6">
        <v>4.1999999999999997E-3</v>
      </c>
      <c r="U62" s="6">
        <f t="shared" si="13"/>
        <v>1.1428571428571428</v>
      </c>
      <c r="V62" s="6">
        <f t="shared" si="5"/>
        <v>0.91679273827534036</v>
      </c>
      <c r="W62" s="6">
        <f t="shared" si="6"/>
        <v>1.8125</v>
      </c>
      <c r="X62" s="6">
        <f t="shared" si="7"/>
        <v>2.0714285714285716</v>
      </c>
      <c r="Y62" s="6">
        <f t="shared" si="1"/>
        <v>0.29971122112211218</v>
      </c>
      <c r="Z62" s="6">
        <f t="shared" si="2"/>
        <v>0.27477307110438726</v>
      </c>
      <c r="AA62" s="6">
        <f t="shared" si="11"/>
        <v>3.9400000000000004E-2</v>
      </c>
      <c r="AB62" s="6">
        <f t="shared" si="9"/>
        <v>0.32508250825082513</v>
      </c>
      <c r="AC62" s="6">
        <v>1</v>
      </c>
    </row>
    <row r="63" spans="1:29">
      <c r="A63" s="6">
        <v>42</v>
      </c>
      <c r="B63" s="6" t="s">
        <v>8</v>
      </c>
      <c r="C63" s="6">
        <v>63</v>
      </c>
      <c r="D63" s="6">
        <v>34</v>
      </c>
      <c r="E63" s="6">
        <f t="shared" si="12"/>
        <v>53.968253968253968</v>
      </c>
      <c r="G63" s="6">
        <v>7</v>
      </c>
      <c r="H63" s="6">
        <v>8</v>
      </c>
      <c r="I63" s="6">
        <v>6.5</v>
      </c>
      <c r="J63" s="6">
        <v>1.44E-2</v>
      </c>
      <c r="K63" s="6">
        <v>5</v>
      </c>
      <c r="L63" s="6">
        <v>8.5000000000000006E-3</v>
      </c>
      <c r="M63" s="6">
        <f t="shared" si="3"/>
        <v>1.7000000000000001E-3</v>
      </c>
      <c r="N63" s="6">
        <f t="shared" si="0"/>
        <v>0.1215</v>
      </c>
      <c r="O63" s="6">
        <v>0.17899999999999999</v>
      </c>
      <c r="P63" s="6">
        <v>5.4199999999999998E-2</v>
      </c>
      <c r="Q63" s="6">
        <v>5</v>
      </c>
      <c r="R63" s="6">
        <v>0.05</v>
      </c>
      <c r="S63" s="6">
        <f t="shared" si="10"/>
        <v>0.01</v>
      </c>
      <c r="T63" s="6">
        <v>0.2596</v>
      </c>
      <c r="U63" s="6">
        <f t="shared" si="13"/>
        <v>1.2307692307692308</v>
      </c>
      <c r="V63" s="6">
        <f t="shared" si="5"/>
        <v>3.3025830258302582</v>
      </c>
      <c r="W63" s="6">
        <f t="shared" si="6"/>
        <v>9</v>
      </c>
      <c r="X63" s="6">
        <f t="shared" si="7"/>
        <v>9.6923076923076916</v>
      </c>
      <c r="Y63" s="6">
        <f t="shared" si="1"/>
        <v>0.67877094972067042</v>
      </c>
      <c r="Z63" s="6">
        <f t="shared" si="2"/>
        <v>2.2416974169741697</v>
      </c>
      <c r="AA63" s="6">
        <f t="shared" si="11"/>
        <v>0.32330000000000003</v>
      </c>
      <c r="AB63" s="6">
        <f t="shared" si="9"/>
        <v>1.8061452513966483</v>
      </c>
      <c r="AC63" s="6">
        <v>2.5</v>
      </c>
    </row>
    <row r="64" spans="1:29">
      <c r="A64" s="6">
        <v>44</v>
      </c>
      <c r="B64" s="6" t="s">
        <v>8</v>
      </c>
      <c r="C64" s="6">
        <v>41</v>
      </c>
      <c r="D64" s="6">
        <v>0</v>
      </c>
      <c r="E64" s="6">
        <f t="shared" si="12"/>
        <v>0</v>
      </c>
      <c r="G64" s="6">
        <v>15</v>
      </c>
      <c r="H64" s="6">
        <v>18</v>
      </c>
      <c r="I64" s="6">
        <v>21.5</v>
      </c>
      <c r="J64" s="6">
        <v>5.1000000000000004E-3</v>
      </c>
      <c r="K64" s="6">
        <v>5</v>
      </c>
      <c r="L64" s="6">
        <v>8.3000000000000001E-3</v>
      </c>
      <c r="M64" s="6">
        <f t="shared" si="3"/>
        <v>1.66E-3</v>
      </c>
      <c r="N64" s="6">
        <f t="shared" si="0"/>
        <v>7.3160000000000003E-2</v>
      </c>
      <c r="O64" s="6">
        <v>0.56459999999999999</v>
      </c>
      <c r="P64" s="6">
        <v>0.33</v>
      </c>
      <c r="U64" s="6">
        <f t="shared" si="13"/>
        <v>0.83720930232558144</v>
      </c>
      <c r="V64" s="6">
        <f t="shared" si="5"/>
        <v>1.7109090909090907</v>
      </c>
      <c r="W64" s="6">
        <f t="shared" si="6"/>
        <v>2.7333333333333334</v>
      </c>
      <c r="X64" s="6">
        <f t="shared" si="7"/>
        <v>1.9069767441860466</v>
      </c>
      <c r="Y64" s="6">
        <f t="shared" si="1"/>
        <v>0.1295784626284095</v>
      </c>
      <c r="Z64" s="6">
        <f t="shared" si="2"/>
        <v>0.2216969696969697</v>
      </c>
      <c r="AA64" s="6">
        <f t="shared" si="11"/>
        <v>7.3160000000000003E-2</v>
      </c>
      <c r="AB64" s="6">
        <f t="shared" si="9"/>
        <v>0.1295784626284095</v>
      </c>
      <c r="AC64" s="6">
        <v>6.5</v>
      </c>
    </row>
    <row r="65" spans="1:29">
      <c r="A65" s="6">
        <v>46</v>
      </c>
      <c r="B65" s="6" t="s">
        <v>8</v>
      </c>
      <c r="C65" s="6">
        <v>58</v>
      </c>
      <c r="D65" s="6">
        <v>0</v>
      </c>
      <c r="E65" s="6">
        <f t="shared" si="12"/>
        <v>0</v>
      </c>
      <c r="G65" s="6">
        <v>10</v>
      </c>
      <c r="H65" s="6">
        <v>0</v>
      </c>
      <c r="I65" s="6">
        <v>8</v>
      </c>
      <c r="K65" s="6">
        <v>5</v>
      </c>
      <c r="L65" s="6">
        <v>8.2000000000000007E-3</v>
      </c>
      <c r="M65" s="6">
        <f t="shared" si="3"/>
        <v>1.6400000000000002E-3</v>
      </c>
      <c r="N65" s="6">
        <f t="shared" si="0"/>
        <v>9.512000000000001E-2</v>
      </c>
      <c r="P65" s="6">
        <v>8.5699999999999998E-2</v>
      </c>
      <c r="U65" s="6">
        <f t="shared" si="13"/>
        <v>0</v>
      </c>
      <c r="V65" s="6">
        <f t="shared" si="5"/>
        <v>0</v>
      </c>
      <c r="W65" s="6">
        <f t="shared" si="6"/>
        <v>5.8</v>
      </c>
      <c r="X65" s="6">
        <f t="shared" si="7"/>
        <v>7.25</v>
      </c>
      <c r="Z65" s="6">
        <f t="shared" si="2"/>
        <v>1.1099183197199534</v>
      </c>
      <c r="AA65" s="6">
        <f t="shared" si="11"/>
        <v>9.512000000000001E-2</v>
      </c>
      <c r="AB65" s="6" t="e">
        <f t="shared" si="9"/>
        <v>#DIV/0!</v>
      </c>
      <c r="AC65" s="6">
        <v>2.9</v>
      </c>
    </row>
    <row r="66" spans="1:29">
      <c r="A66" s="6">
        <v>48</v>
      </c>
      <c r="B66" s="6" t="s">
        <v>8</v>
      </c>
      <c r="C66" s="6">
        <v>15</v>
      </c>
      <c r="D66" s="6">
        <v>0</v>
      </c>
      <c r="E66" s="6">
        <f t="shared" si="12"/>
        <v>0</v>
      </c>
      <c r="G66" s="6">
        <v>7</v>
      </c>
      <c r="H66" s="6">
        <v>6</v>
      </c>
      <c r="I66" s="6">
        <v>4.5</v>
      </c>
      <c r="J66" s="6">
        <v>2.9999999999999997E-4</v>
      </c>
      <c r="K66" s="6">
        <v>5</v>
      </c>
      <c r="L66" s="6">
        <v>8.3000000000000001E-3</v>
      </c>
      <c r="M66" s="6">
        <f t="shared" si="3"/>
        <v>1.66E-3</v>
      </c>
      <c r="N66" s="6">
        <f t="shared" si="0"/>
        <v>2.52E-2</v>
      </c>
      <c r="O66" s="6">
        <v>0.13969999999999999</v>
      </c>
      <c r="P66" s="6">
        <v>4.1599999999999998E-2</v>
      </c>
      <c r="U66" s="6">
        <f t="shared" si="13"/>
        <v>1.3333333333333333</v>
      </c>
      <c r="V66" s="6">
        <f t="shared" si="5"/>
        <v>3.3581730769230766</v>
      </c>
      <c r="W66" s="6">
        <f t="shared" si="6"/>
        <v>2.1428571428571428</v>
      </c>
      <c r="X66" s="6">
        <f t="shared" si="7"/>
        <v>3.3333333333333335</v>
      </c>
      <c r="Y66" s="6">
        <f t="shared" si="1"/>
        <v>0.18038654259126702</v>
      </c>
      <c r="Z66" s="6">
        <f t="shared" si="2"/>
        <v>0.60576923076923084</v>
      </c>
      <c r="AA66" s="6">
        <f t="shared" si="11"/>
        <v>2.52E-2</v>
      </c>
      <c r="AB66" s="6">
        <f t="shared" si="9"/>
        <v>0.18038654259126702</v>
      </c>
      <c r="AC66" s="6">
        <v>2.4</v>
      </c>
    </row>
    <row r="67" spans="1:29">
      <c r="A67" s="6">
        <v>50</v>
      </c>
      <c r="B67" s="6" t="s">
        <v>8</v>
      </c>
      <c r="C67" s="6">
        <v>99</v>
      </c>
      <c r="D67" s="6">
        <v>12</v>
      </c>
      <c r="E67" s="6">
        <f t="shared" si="12"/>
        <v>12.121212121212121</v>
      </c>
      <c r="G67" s="6">
        <v>17</v>
      </c>
      <c r="H67" s="6">
        <v>17</v>
      </c>
      <c r="I67" s="6">
        <v>15</v>
      </c>
      <c r="J67" s="6">
        <v>4.0099999999999997E-2</v>
      </c>
      <c r="K67" s="6">
        <v>5</v>
      </c>
      <c r="L67" s="6">
        <v>1.1599999999999999E-2</v>
      </c>
      <c r="M67" s="6">
        <f t="shared" si="3"/>
        <v>2.32E-3</v>
      </c>
      <c r="N67" s="6">
        <f t="shared" si="0"/>
        <v>0.26978000000000002</v>
      </c>
      <c r="O67" s="6">
        <v>0.26200000000000001</v>
      </c>
      <c r="P67" s="6">
        <v>0.182</v>
      </c>
      <c r="Q67" s="6">
        <v>3</v>
      </c>
      <c r="R67" s="6">
        <v>1.8700000000000001E-2</v>
      </c>
      <c r="S67" s="6">
        <f t="shared" si="10"/>
        <v>6.2333333333333338E-3</v>
      </c>
      <c r="T67" s="6">
        <v>5.0900000000000001E-2</v>
      </c>
      <c r="U67" s="6">
        <f t="shared" si="13"/>
        <v>1.1333333333333333</v>
      </c>
      <c r="V67" s="6">
        <f t="shared" si="5"/>
        <v>1.4395604395604396</v>
      </c>
      <c r="W67" s="6">
        <f t="shared" si="6"/>
        <v>5.8235294117647056</v>
      </c>
      <c r="X67" s="6">
        <f t="shared" si="7"/>
        <v>6.6</v>
      </c>
      <c r="Y67" s="6">
        <f t="shared" si="1"/>
        <v>1.0296946564885496</v>
      </c>
      <c r="Z67" s="6">
        <f t="shared" si="2"/>
        <v>1.4823076923076925</v>
      </c>
      <c r="AA67" s="6">
        <f t="shared" si="11"/>
        <v>0.29283999999999999</v>
      </c>
      <c r="AB67" s="6">
        <f t="shared" si="9"/>
        <v>1.1177099236641221</v>
      </c>
      <c r="AC67" s="6">
        <v>4</v>
      </c>
    </row>
    <row r="68" spans="1:29">
      <c r="A68" s="6">
        <v>52</v>
      </c>
      <c r="B68" s="6" t="s">
        <v>8</v>
      </c>
      <c r="C68" s="6">
        <v>25</v>
      </c>
      <c r="D68" s="6">
        <v>0</v>
      </c>
      <c r="E68" s="6">
        <f t="shared" si="12"/>
        <v>0</v>
      </c>
      <c r="G68" s="6">
        <v>18</v>
      </c>
      <c r="H68" s="6">
        <v>22</v>
      </c>
      <c r="I68" s="6">
        <v>17.5</v>
      </c>
      <c r="J68" s="6">
        <v>6.4000000000000003E-3</v>
      </c>
      <c r="K68" s="6">
        <v>5</v>
      </c>
      <c r="L68" s="6">
        <v>8.3000000000000001E-3</v>
      </c>
      <c r="M68" s="6">
        <f t="shared" si="3"/>
        <v>1.66E-3</v>
      </c>
      <c r="N68" s="6">
        <f t="shared" si="0"/>
        <v>4.7900000000000005E-2</v>
      </c>
      <c r="O68" s="6">
        <v>0.29609999999999997</v>
      </c>
      <c r="P68" s="6">
        <v>0.1444</v>
      </c>
      <c r="U68" s="6">
        <f t="shared" si="13"/>
        <v>1.2571428571428571</v>
      </c>
      <c r="V68" s="6">
        <f t="shared" si="5"/>
        <v>2.0505540166204983</v>
      </c>
      <c r="W68" s="6">
        <f t="shared" ref="W68:W73" si="14">C68/G68</f>
        <v>1.3888888888888888</v>
      </c>
      <c r="X68" s="6">
        <f t="shared" si="7"/>
        <v>1.4285714285714286</v>
      </c>
      <c r="Y68" s="6">
        <f t="shared" si="1"/>
        <v>0.1617696724079703</v>
      </c>
      <c r="Z68" s="6">
        <f t="shared" si="2"/>
        <v>0.33171745152354576</v>
      </c>
      <c r="AA68" s="6">
        <f t="shared" si="11"/>
        <v>4.7900000000000005E-2</v>
      </c>
      <c r="AB68" s="6">
        <f t="shared" si="9"/>
        <v>0.1617696724079703</v>
      </c>
      <c r="AC68" s="6">
        <v>3.5</v>
      </c>
    </row>
    <row r="69" spans="1:29">
      <c r="A69" s="6">
        <v>54</v>
      </c>
      <c r="B69" s="6" t="s">
        <v>8</v>
      </c>
      <c r="C69" s="6">
        <v>43</v>
      </c>
      <c r="D69" s="6">
        <v>0</v>
      </c>
      <c r="E69" s="6">
        <f t="shared" si="12"/>
        <v>0</v>
      </c>
      <c r="G69" s="6">
        <v>20</v>
      </c>
      <c r="H69" s="6">
        <v>23</v>
      </c>
      <c r="I69" s="6">
        <v>19</v>
      </c>
      <c r="J69" s="6">
        <v>4.8999999999999998E-3</v>
      </c>
      <c r="K69" s="6">
        <v>5</v>
      </c>
      <c r="L69" s="6">
        <v>7.1999999999999998E-3</v>
      </c>
      <c r="M69" s="6">
        <f t="shared" si="3"/>
        <v>1.4399999999999999E-3</v>
      </c>
      <c r="N69" s="6">
        <f>(C69*M69)+J69</f>
        <v>6.6819999999999991E-2</v>
      </c>
      <c r="O69" s="6">
        <v>0.13289999999999999</v>
      </c>
      <c r="P69" s="6">
        <v>0.15210000000000001</v>
      </c>
      <c r="U69" s="6">
        <f t="shared" si="13"/>
        <v>1.2105263157894737</v>
      </c>
      <c r="V69" s="6">
        <f t="shared" si="5"/>
        <v>0.87376725838264291</v>
      </c>
      <c r="W69" s="6">
        <f t="shared" si="14"/>
        <v>2.15</v>
      </c>
      <c r="X69" s="6">
        <f t="shared" si="7"/>
        <v>2.263157894736842</v>
      </c>
      <c r="Y69" s="6">
        <f>((C69*M69)+J69)/O69</f>
        <v>0.50278404815650857</v>
      </c>
      <c r="Z69" s="6">
        <f>((C69*M69)+J69)/P69</f>
        <v>0.4393162393162392</v>
      </c>
      <c r="AA69" s="6">
        <f t="shared" si="11"/>
        <v>6.6819999999999991E-2</v>
      </c>
      <c r="AB69" s="6">
        <f t="shared" si="9"/>
        <v>0.50278404815650857</v>
      </c>
      <c r="AC69" s="6">
        <v>4.2</v>
      </c>
    </row>
    <row r="70" spans="1:29">
      <c r="A70" s="6">
        <v>56</v>
      </c>
      <c r="B70" s="6" t="s">
        <v>8</v>
      </c>
      <c r="C70" s="6">
        <v>39</v>
      </c>
      <c r="D70" s="6">
        <v>6</v>
      </c>
      <c r="E70" s="6">
        <f t="shared" si="12"/>
        <v>15.384615384615385</v>
      </c>
      <c r="G70" s="6">
        <v>15</v>
      </c>
      <c r="H70" s="6">
        <v>22</v>
      </c>
      <c r="I70" s="6">
        <v>12</v>
      </c>
      <c r="J70" s="6">
        <v>8.8000000000000005E-3</v>
      </c>
      <c r="K70" s="6">
        <v>5</v>
      </c>
      <c r="L70" s="6">
        <v>7.3000000000000001E-3</v>
      </c>
      <c r="M70" s="6">
        <f t="shared" si="3"/>
        <v>1.4599999999999999E-3</v>
      </c>
      <c r="N70" s="6">
        <f>(C70*M70)+J70</f>
        <v>6.5739999999999993E-2</v>
      </c>
      <c r="O70" s="6">
        <v>0.43940000000000001</v>
      </c>
      <c r="P70" s="6">
        <v>0.13700000000000001</v>
      </c>
      <c r="T70" s="6">
        <v>2.1000000000000001E-2</v>
      </c>
      <c r="U70" s="6">
        <f t="shared" si="13"/>
        <v>1.8333333333333333</v>
      </c>
      <c r="V70" s="6">
        <f>O70/P70</f>
        <v>3.2072992700729928</v>
      </c>
      <c r="W70" s="6">
        <f t="shared" si="14"/>
        <v>2.6</v>
      </c>
      <c r="X70" s="6">
        <f>C70/I70</f>
        <v>3.25</v>
      </c>
      <c r="Y70" s="6">
        <f>((C70*M70)+J70)/O70</f>
        <v>0.14961310878470641</v>
      </c>
      <c r="Z70" s="6">
        <f>((C70*M70)+J70)/P70</f>
        <v>0.47985401459854005</v>
      </c>
      <c r="AA70" s="6">
        <f t="shared" si="11"/>
        <v>7.7980000000000008E-2</v>
      </c>
      <c r="AB70" s="6">
        <f>AA70/O70</f>
        <v>0.17746927628584436</v>
      </c>
      <c r="AC70" s="6">
        <v>2.6</v>
      </c>
    </row>
    <row r="71" spans="1:29">
      <c r="A71" s="6">
        <v>58</v>
      </c>
      <c r="B71" s="6" t="s">
        <v>8</v>
      </c>
      <c r="C71" s="6">
        <v>33</v>
      </c>
      <c r="D71" s="6">
        <v>0</v>
      </c>
      <c r="E71" s="6">
        <f t="shared" si="12"/>
        <v>0</v>
      </c>
      <c r="G71" s="6">
        <v>9</v>
      </c>
      <c r="H71" s="6">
        <v>11</v>
      </c>
      <c r="I71" s="6">
        <v>10</v>
      </c>
      <c r="J71" s="6">
        <v>1.77E-2</v>
      </c>
      <c r="K71" s="6">
        <v>5</v>
      </c>
      <c r="L71" s="6">
        <v>9.7999999999999997E-3</v>
      </c>
      <c r="M71" s="6">
        <f t="shared" si="3"/>
        <v>1.9599999999999999E-3</v>
      </c>
      <c r="N71" s="6">
        <f>(C71*M71)+J71</f>
        <v>8.2380000000000009E-2</v>
      </c>
      <c r="O71" s="6">
        <v>0.30790000000000001</v>
      </c>
      <c r="P71" s="6">
        <v>0.1229</v>
      </c>
      <c r="U71" s="6">
        <f t="shared" si="13"/>
        <v>1.1000000000000001</v>
      </c>
      <c r="V71" s="6">
        <f>O71/P71</f>
        <v>2.5052888527257933</v>
      </c>
      <c r="W71" s="6">
        <f t="shared" si="14"/>
        <v>3.6666666666666665</v>
      </c>
      <c r="X71" s="6">
        <f>C71/I71</f>
        <v>3.3</v>
      </c>
      <c r="Y71" s="6">
        <f>((C71*M71)+J71)/O71</f>
        <v>0.2675544007794739</v>
      </c>
      <c r="Z71" s="6">
        <f>((C71*M71)+J71)/P71</f>
        <v>0.67030105777054527</v>
      </c>
      <c r="AA71" s="6">
        <f t="shared" si="11"/>
        <v>8.2380000000000009E-2</v>
      </c>
      <c r="AB71" s="6">
        <f>AA71/O71</f>
        <v>0.2675544007794739</v>
      </c>
      <c r="AC71" s="6">
        <v>5</v>
      </c>
    </row>
    <row r="72" spans="1:29">
      <c r="A72" s="6">
        <v>60</v>
      </c>
      <c r="B72" s="6" t="s">
        <v>8</v>
      </c>
      <c r="C72" s="6">
        <v>77</v>
      </c>
      <c r="D72" s="6">
        <v>61</v>
      </c>
      <c r="E72" s="6">
        <f t="shared" si="12"/>
        <v>79.220779220779221</v>
      </c>
      <c r="G72" s="6">
        <v>21</v>
      </c>
      <c r="H72" s="6">
        <v>24</v>
      </c>
      <c r="I72" s="6">
        <v>20.5</v>
      </c>
      <c r="J72" s="6">
        <v>1.61E-2</v>
      </c>
      <c r="K72" s="6">
        <v>5</v>
      </c>
      <c r="L72" s="6">
        <v>6.8999999999999999E-3</v>
      </c>
      <c r="M72" s="6">
        <f t="shared" si="3"/>
        <v>1.3799999999999999E-3</v>
      </c>
      <c r="N72" s="6">
        <f>(C72*M72)+J72</f>
        <v>0.12236</v>
      </c>
      <c r="O72" s="6">
        <v>0.32290000000000002</v>
      </c>
      <c r="P72" s="6">
        <v>0.26669999999999999</v>
      </c>
      <c r="Q72" s="6">
        <v>5</v>
      </c>
      <c r="R72" s="6">
        <v>0.03</v>
      </c>
      <c r="S72" s="6">
        <f t="shared" si="10"/>
        <v>6.0000000000000001E-3</v>
      </c>
      <c r="T72" s="6">
        <v>0.27160000000000001</v>
      </c>
      <c r="U72" s="6">
        <f t="shared" si="13"/>
        <v>1.1707317073170731</v>
      </c>
      <c r="V72" s="6">
        <f>O72/P72</f>
        <v>1.2107236595425572</v>
      </c>
      <c r="W72" s="6">
        <f t="shared" si="14"/>
        <v>3.6666666666666665</v>
      </c>
      <c r="X72" s="6">
        <f>C72/I72</f>
        <v>3.7560975609756095</v>
      </c>
      <c r="Y72" s="6">
        <f>((C72*M72)+J72)/O72</f>
        <v>0.37894084855992566</v>
      </c>
      <c r="Z72" s="6">
        <f>((C72*M72)+J72)/P72</f>
        <v>0.45879265091863519</v>
      </c>
      <c r="AA72" s="6">
        <f t="shared" si="11"/>
        <v>0.30978</v>
      </c>
      <c r="AB72" s="6">
        <f>AA72/O72</f>
        <v>0.95936822545679767</v>
      </c>
      <c r="AC72" s="6">
        <v>3</v>
      </c>
    </row>
    <row r="73" spans="1:29">
      <c r="A73" s="6">
        <v>62</v>
      </c>
      <c r="B73" s="6" t="s">
        <v>8</v>
      </c>
      <c r="C73" s="6">
        <v>32</v>
      </c>
      <c r="D73" s="6">
        <v>9</v>
      </c>
      <c r="E73" s="6">
        <f t="shared" si="12"/>
        <v>28.125</v>
      </c>
      <c r="G73" s="6">
        <v>13</v>
      </c>
      <c r="H73" s="6">
        <v>18</v>
      </c>
      <c r="I73" s="6">
        <v>8.5</v>
      </c>
      <c r="J73" s="6">
        <v>4.7999999999999996E-3</v>
      </c>
      <c r="K73" s="6">
        <v>5</v>
      </c>
      <c r="L73" s="6">
        <v>8.0999999999999996E-3</v>
      </c>
      <c r="M73" s="6">
        <f t="shared" si="3"/>
        <v>1.6199999999999999E-3</v>
      </c>
      <c r="N73" s="6">
        <f>(C73*M73)+J73</f>
        <v>5.6639999999999996E-2</v>
      </c>
      <c r="O73" s="6">
        <v>0.24179999999999999</v>
      </c>
      <c r="P73" s="6">
        <v>6.3200000000000006E-2</v>
      </c>
      <c r="T73" s="6">
        <v>2.98E-2</v>
      </c>
      <c r="U73" s="6">
        <f t="shared" si="13"/>
        <v>2.1176470588235294</v>
      </c>
      <c r="V73" s="6">
        <f>O73/P73</f>
        <v>3.8259493670886071</v>
      </c>
      <c r="W73" s="6">
        <f t="shared" si="14"/>
        <v>2.4615384615384617</v>
      </c>
      <c r="X73" s="6">
        <f>C73/I73</f>
        <v>3.7647058823529411</v>
      </c>
      <c r="Y73" s="6">
        <f>((C73*M73)+J73)/O73</f>
        <v>0.23424317617866006</v>
      </c>
      <c r="Z73" s="6">
        <f>((C73*M73)+J73)/P73</f>
        <v>0.89620253164556951</v>
      </c>
      <c r="AA73" s="6">
        <f t="shared" si="11"/>
        <v>7.1860000000000007E-2</v>
      </c>
      <c r="AB73" s="6">
        <f>AA73/O73</f>
        <v>0.2971877584780811</v>
      </c>
      <c r="AC73" s="6">
        <v>3.2</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6"/>
  <sheetViews>
    <sheetView topLeftCell="X1" workbookViewId="0">
      <selection activeCell="AC131" sqref="A5:AC131"/>
    </sheetView>
  </sheetViews>
  <sheetFormatPr defaultColWidth="10.84375" defaultRowHeight="12.75"/>
  <cols>
    <col min="1" max="1" width="8.3828125" style="6" customWidth="1"/>
    <col min="2" max="2" width="6.3046875" style="6" customWidth="1"/>
    <col min="3" max="5" width="7.69140625" style="6" customWidth="1"/>
    <col min="6" max="6" width="8.3046875" style="6" customWidth="1"/>
    <col min="7" max="7" width="10.3046875" style="6" customWidth="1"/>
    <col min="8" max="8" width="9.84375" style="6" customWidth="1"/>
    <col min="9" max="9" width="9.15234375" style="6" customWidth="1"/>
    <col min="10" max="10" width="10.69140625" style="6" customWidth="1"/>
    <col min="11" max="11" width="12.3046875" style="6" customWidth="1"/>
    <col min="12" max="12" width="14.84375" style="6" customWidth="1"/>
    <col min="13" max="13" width="12.3828125" style="6" customWidth="1"/>
    <col min="14" max="14" width="11.3828125" style="6" customWidth="1"/>
    <col min="15" max="15" width="10.15234375" style="6" customWidth="1"/>
    <col min="16" max="17" width="12.15234375" style="6" customWidth="1"/>
    <col min="18" max="18" width="14" style="6" customWidth="1"/>
    <col min="19" max="19" width="11.84375" style="6" customWidth="1"/>
    <col min="20" max="20" width="10.84375" style="6" customWidth="1"/>
    <col min="21" max="21" width="12.15234375" style="6" customWidth="1"/>
    <col min="22" max="22" width="12.69140625" style="6" customWidth="1"/>
    <col min="23" max="23" width="10.3828125" style="6" customWidth="1"/>
    <col min="24" max="24" width="13" style="6" customWidth="1"/>
    <col min="25" max="25" width="12" style="6" customWidth="1"/>
    <col min="26" max="26" width="14" style="6" customWidth="1"/>
    <col min="27" max="27" width="12" style="6" customWidth="1"/>
    <col min="28" max="28" width="11.3828125" style="6" customWidth="1"/>
    <col min="29" max="16384" width="10.84375" style="6"/>
  </cols>
  <sheetData>
    <row r="1" spans="1:32" s="5" customFormat="1" ht="13.15">
      <c r="A1" s="5" t="s">
        <v>17</v>
      </c>
      <c r="AD1" s="6"/>
      <c r="AE1" s="6"/>
      <c r="AF1" s="6"/>
    </row>
    <row r="2" spans="1:32">
      <c r="AD2" s="6" t="s">
        <v>58</v>
      </c>
    </row>
    <row r="3" spans="1:32" ht="13.15" thickBot="1"/>
    <row r="4" spans="1:32" s="5" customFormat="1" ht="13.15">
      <c r="A4" s="5" t="s">
        <v>0</v>
      </c>
      <c r="B4" s="5" t="s">
        <v>1</v>
      </c>
      <c r="C4" s="5" t="s">
        <v>2</v>
      </c>
      <c r="D4" s="5" t="s">
        <v>26</v>
      </c>
      <c r="E4" s="5" t="s">
        <v>38</v>
      </c>
      <c r="F4" s="5" t="s">
        <v>27</v>
      </c>
      <c r="G4" s="5" t="s">
        <v>25</v>
      </c>
      <c r="H4" s="5" t="s">
        <v>23</v>
      </c>
      <c r="I4" s="5" t="s">
        <v>34</v>
      </c>
      <c r="J4" s="5" t="s">
        <v>35</v>
      </c>
      <c r="K4" s="5" t="s">
        <v>29</v>
      </c>
      <c r="L4" s="5" t="s">
        <v>32</v>
      </c>
      <c r="M4" s="5" t="s">
        <v>3</v>
      </c>
      <c r="N4" s="5" t="s">
        <v>4</v>
      </c>
      <c r="O4" s="5" t="s">
        <v>36</v>
      </c>
      <c r="P4" s="5" t="s">
        <v>37</v>
      </c>
      <c r="Q4" s="5" t="s">
        <v>30</v>
      </c>
      <c r="R4" s="5" t="s">
        <v>31</v>
      </c>
      <c r="S4" s="5" t="s">
        <v>5</v>
      </c>
      <c r="T4" s="5" t="s">
        <v>6</v>
      </c>
      <c r="U4" s="5" t="s">
        <v>11</v>
      </c>
      <c r="V4" s="5" t="s">
        <v>39</v>
      </c>
      <c r="W4" s="5" t="s">
        <v>9</v>
      </c>
      <c r="X4" s="5" t="s">
        <v>10</v>
      </c>
      <c r="Y4" s="5" t="s">
        <v>12</v>
      </c>
      <c r="Z4" s="5" t="s">
        <v>13</v>
      </c>
      <c r="AA4" s="5" t="s">
        <v>14</v>
      </c>
      <c r="AB4" s="5" t="s">
        <v>57</v>
      </c>
      <c r="AC4" s="5" t="s">
        <v>24</v>
      </c>
      <c r="AD4" s="7"/>
      <c r="AE4" s="7" t="s">
        <v>59</v>
      </c>
      <c r="AF4" s="7" t="s">
        <v>60</v>
      </c>
    </row>
    <row r="5" spans="1:32">
      <c r="A5" s="6">
        <v>1</v>
      </c>
      <c r="B5" s="6" t="s">
        <v>7</v>
      </c>
      <c r="C5" s="6">
        <v>110</v>
      </c>
      <c r="F5" s="6">
        <v>0</v>
      </c>
      <c r="G5" s="6">
        <v>15</v>
      </c>
      <c r="I5" s="6">
        <v>13.5</v>
      </c>
      <c r="J5" s="6">
        <v>49.7</v>
      </c>
      <c r="K5" s="6">
        <v>5</v>
      </c>
      <c r="L5" s="6">
        <v>18.3</v>
      </c>
      <c r="M5" s="6">
        <f>L5/K5</f>
        <v>3.66</v>
      </c>
      <c r="N5" s="6">
        <f t="shared" ref="N5:N68" si="0">(C5*M5)+J5</f>
        <v>452.3</v>
      </c>
      <c r="O5" s="6">
        <v>569.6</v>
      </c>
      <c r="P5" s="6">
        <v>164.1</v>
      </c>
      <c r="U5" s="6">
        <f>G5/I5</f>
        <v>1.1111111111111112</v>
      </c>
      <c r="V5" s="6">
        <f>O5/P5</f>
        <v>3.4710542352224256</v>
      </c>
      <c r="W5" s="6">
        <f>C5/G5</f>
        <v>7.333333333333333</v>
      </c>
      <c r="X5" s="6">
        <f>C5/I5</f>
        <v>8.1481481481481488</v>
      </c>
      <c r="Y5" s="6">
        <f t="shared" ref="Y5:Y68" si="1">((C5*M5)+J5)/O5</f>
        <v>0.79406601123595499</v>
      </c>
      <c r="Z5" s="6">
        <f>((C5*M5)+J5)/P5</f>
        <v>2.7562461913467398</v>
      </c>
      <c r="AA5" s="6">
        <f>N5</f>
        <v>452.3</v>
      </c>
      <c r="AB5" s="6">
        <f>AA5/O5</f>
        <v>0.79406601123595499</v>
      </c>
      <c r="AC5" s="6">
        <v>5.2</v>
      </c>
      <c r="AD5" s="8" t="s">
        <v>40</v>
      </c>
      <c r="AE5" s="8">
        <v>0.7565848874247576</v>
      </c>
      <c r="AF5" s="8">
        <v>0.62781228911225861</v>
      </c>
    </row>
    <row r="6" spans="1:32">
      <c r="A6" s="6">
        <v>3</v>
      </c>
      <c r="B6" s="6" t="s">
        <v>7</v>
      </c>
      <c r="C6" s="6">
        <v>12</v>
      </c>
      <c r="F6" s="6">
        <v>1</v>
      </c>
      <c r="G6" s="6">
        <v>9</v>
      </c>
      <c r="I6" s="6">
        <v>7</v>
      </c>
      <c r="J6" s="6">
        <v>4.9000000000000004</v>
      </c>
      <c r="K6" s="6">
        <v>5</v>
      </c>
      <c r="L6" s="6">
        <v>25.1</v>
      </c>
      <c r="M6" s="6">
        <f t="shared" ref="M6:M69" si="2">L6/K6</f>
        <v>5.0200000000000005</v>
      </c>
      <c r="N6" s="6">
        <f t="shared" si="0"/>
        <v>65.140000000000015</v>
      </c>
      <c r="O6" s="6">
        <v>179.1</v>
      </c>
      <c r="P6" s="6">
        <v>71.400000000000006</v>
      </c>
      <c r="U6" s="6">
        <f t="shared" ref="U6:U69" si="3">G6/I6</f>
        <v>1.2857142857142858</v>
      </c>
      <c r="V6" s="6">
        <f t="shared" ref="V6:V69" si="4">O6/P6</f>
        <v>2.5084033613445373</v>
      </c>
      <c r="W6" s="6">
        <f t="shared" ref="W6:W68" si="5">C6/G6</f>
        <v>1.3333333333333333</v>
      </c>
      <c r="X6" s="6">
        <f t="shared" ref="X6:X69" si="6">C6/I6</f>
        <v>1.7142857142857142</v>
      </c>
      <c r="Y6" s="6">
        <f t="shared" si="1"/>
        <v>0.36370742601898393</v>
      </c>
      <c r="Z6" s="6">
        <f>((C6*M6)+J6)/P6</f>
        <v>0.91232492997198888</v>
      </c>
      <c r="AA6" s="6">
        <f>N6</f>
        <v>65.140000000000015</v>
      </c>
      <c r="AB6" s="6">
        <f>AA6/O6</f>
        <v>0.36370742601898393</v>
      </c>
      <c r="AC6" s="6">
        <v>6</v>
      </c>
      <c r="AD6" s="8" t="s">
        <v>41</v>
      </c>
      <c r="AE6" s="8">
        <v>0.18822462840439116</v>
      </c>
      <c r="AF6" s="8">
        <v>9.6763864428655602E-2</v>
      </c>
    </row>
    <row r="7" spans="1:32">
      <c r="A7" s="6">
        <v>7</v>
      </c>
      <c r="B7" s="6" t="s">
        <v>7</v>
      </c>
      <c r="C7" s="6">
        <v>27</v>
      </c>
      <c r="F7" s="6">
        <v>0</v>
      </c>
      <c r="G7" s="6">
        <v>13</v>
      </c>
      <c r="I7" s="6">
        <v>17.5</v>
      </c>
      <c r="J7" s="6">
        <v>10.6</v>
      </c>
      <c r="K7" s="6">
        <v>5</v>
      </c>
      <c r="L7" s="6">
        <v>28</v>
      </c>
      <c r="M7" s="6">
        <f t="shared" si="2"/>
        <v>5.6</v>
      </c>
      <c r="N7" s="6">
        <f t="shared" si="0"/>
        <v>161.79999999999998</v>
      </c>
      <c r="O7" s="6">
        <v>1101.9000000000001</v>
      </c>
      <c r="P7" s="6">
        <v>361</v>
      </c>
      <c r="U7" s="6">
        <f t="shared" si="3"/>
        <v>0.74285714285714288</v>
      </c>
      <c r="V7" s="6">
        <f t="shared" si="4"/>
        <v>3.0523545706371196</v>
      </c>
      <c r="W7" s="6">
        <f t="shared" si="5"/>
        <v>2.0769230769230771</v>
      </c>
      <c r="X7" s="6">
        <f t="shared" si="6"/>
        <v>1.5428571428571429</v>
      </c>
      <c r="Y7" s="6">
        <f t="shared" si="1"/>
        <v>0.14683728105998728</v>
      </c>
      <c r="Z7" s="6">
        <f>((C7*M7)+J7)/P7</f>
        <v>0.44819944598337946</v>
      </c>
      <c r="AA7" s="6">
        <f>N7</f>
        <v>161.79999999999998</v>
      </c>
      <c r="AB7" s="6">
        <f>AA7/O7</f>
        <v>0.14683728105998728</v>
      </c>
      <c r="AC7" s="6">
        <v>1.8</v>
      </c>
      <c r="AD7" s="8" t="s">
        <v>42</v>
      </c>
      <c r="AE7" s="8">
        <v>70</v>
      </c>
      <c r="AF7" s="8">
        <v>57</v>
      </c>
    </row>
    <row r="8" spans="1:32">
      <c r="A8" s="6">
        <v>9</v>
      </c>
      <c r="B8" s="6" t="s">
        <v>7</v>
      </c>
      <c r="C8" s="6">
        <v>56</v>
      </c>
      <c r="F8" s="6">
        <v>1</v>
      </c>
      <c r="G8" s="6">
        <v>12</v>
      </c>
      <c r="I8" s="6">
        <v>17</v>
      </c>
      <c r="J8" s="6">
        <v>29.7</v>
      </c>
      <c r="K8" s="6">
        <v>5</v>
      </c>
      <c r="L8" s="6">
        <v>30.2</v>
      </c>
      <c r="M8" s="6">
        <f t="shared" si="2"/>
        <v>6.04</v>
      </c>
      <c r="N8" s="6">
        <f t="shared" si="0"/>
        <v>367.94</v>
      </c>
      <c r="O8" s="6">
        <v>776.1</v>
      </c>
      <c r="P8" s="6">
        <v>280.10000000000002</v>
      </c>
      <c r="U8" s="6">
        <f t="shared" si="3"/>
        <v>0.70588235294117652</v>
      </c>
      <c r="V8" s="6">
        <f t="shared" si="4"/>
        <v>2.7707961442342017</v>
      </c>
      <c r="W8" s="6">
        <f t="shared" si="5"/>
        <v>4.666666666666667</v>
      </c>
      <c r="X8" s="6">
        <f t="shared" si="6"/>
        <v>3.2941176470588234</v>
      </c>
      <c r="Y8" s="6">
        <f t="shared" si="1"/>
        <v>0.4740883906713052</v>
      </c>
      <c r="Z8" s="6">
        <f>((C8*M8)+J8)/P8</f>
        <v>1.3136022848982505</v>
      </c>
      <c r="AA8" s="6">
        <f>N8</f>
        <v>367.94</v>
      </c>
      <c r="AB8" s="6">
        <f>AA8/O8</f>
        <v>0.4740883906713052</v>
      </c>
      <c r="AC8" s="6">
        <v>1.9</v>
      </c>
      <c r="AD8" s="8" t="s">
        <v>43</v>
      </c>
      <c r="AE8" s="8">
        <v>69</v>
      </c>
      <c r="AF8" s="8">
        <v>56</v>
      </c>
    </row>
    <row r="9" spans="1:32">
      <c r="A9" s="6">
        <v>11</v>
      </c>
      <c r="B9" s="6" t="s">
        <v>7</v>
      </c>
      <c r="C9" s="6">
        <v>66</v>
      </c>
      <c r="F9" s="6">
        <v>0</v>
      </c>
      <c r="G9" s="6">
        <v>10</v>
      </c>
      <c r="I9" s="6">
        <v>13</v>
      </c>
      <c r="J9" s="6">
        <v>26.2</v>
      </c>
      <c r="K9" s="6">
        <v>5</v>
      </c>
      <c r="L9" s="6">
        <v>29</v>
      </c>
      <c r="M9" s="6">
        <f t="shared" si="2"/>
        <v>5.8</v>
      </c>
      <c r="N9" s="6">
        <f t="shared" si="0"/>
        <v>409</v>
      </c>
      <c r="O9" s="6">
        <v>381.7</v>
      </c>
      <c r="P9" s="6">
        <v>213</v>
      </c>
      <c r="U9" s="6">
        <f t="shared" si="3"/>
        <v>0.76923076923076927</v>
      </c>
      <c r="V9" s="6">
        <f t="shared" si="4"/>
        <v>1.7920187793427229</v>
      </c>
      <c r="W9" s="6">
        <f t="shared" si="5"/>
        <v>6.6</v>
      </c>
      <c r="X9" s="6">
        <f t="shared" si="6"/>
        <v>5.0769230769230766</v>
      </c>
      <c r="Y9" s="6">
        <f t="shared" ref="Y9:Y24" si="7">((C9*M9)+J8)/O9</f>
        <v>1.0806916426512969</v>
      </c>
      <c r="Z9" s="6">
        <f t="shared" ref="Z9:Z24" si="8">((C9*M9)+J8)/P9</f>
        <v>1.9366197183098592</v>
      </c>
      <c r="AA9" s="6">
        <f>N9</f>
        <v>409</v>
      </c>
      <c r="AB9" s="6">
        <f>AA9/O9</f>
        <v>1.0715221378045585</v>
      </c>
      <c r="AC9" s="6">
        <v>2.5</v>
      </c>
      <c r="AD9" s="8" t="s">
        <v>61</v>
      </c>
      <c r="AE9" s="8">
        <v>1.9451954457975369</v>
      </c>
      <c r="AF9" s="8"/>
    </row>
    <row r="10" spans="1:32">
      <c r="A10" s="6">
        <v>13</v>
      </c>
      <c r="B10" s="6" t="s">
        <v>7</v>
      </c>
      <c r="C10" s="6">
        <v>114</v>
      </c>
      <c r="F10" s="6">
        <v>0</v>
      </c>
      <c r="G10" s="6">
        <v>18</v>
      </c>
      <c r="I10" s="6">
        <v>14.5</v>
      </c>
      <c r="J10" s="6">
        <v>31</v>
      </c>
      <c r="K10" s="6">
        <v>5</v>
      </c>
      <c r="L10" s="6">
        <v>18.8</v>
      </c>
      <c r="M10" s="6">
        <f t="shared" si="2"/>
        <v>3.7600000000000002</v>
      </c>
      <c r="N10" s="6">
        <f t="shared" ref="N10:N24" si="9">(C10*M10)+J9</f>
        <v>454.84000000000003</v>
      </c>
      <c r="O10" s="6">
        <v>516.6</v>
      </c>
      <c r="P10" s="6">
        <v>221.1</v>
      </c>
      <c r="U10" s="6">
        <f t="shared" si="3"/>
        <v>1.2413793103448276</v>
      </c>
      <c r="V10" s="6">
        <f t="shared" si="4"/>
        <v>2.3364993215739487</v>
      </c>
      <c r="W10" s="6">
        <f t="shared" si="5"/>
        <v>6.333333333333333</v>
      </c>
      <c r="X10" s="6">
        <f t="shared" si="6"/>
        <v>7.8620689655172411</v>
      </c>
      <c r="Y10" s="6">
        <f t="shared" si="7"/>
        <v>0.8804490902051878</v>
      </c>
      <c r="Z10" s="6">
        <f t="shared" si="8"/>
        <v>2.0571687019448217</v>
      </c>
      <c r="AA10" s="6">
        <f t="shared" ref="AA10:AA73" si="10">N10</f>
        <v>454.84000000000003</v>
      </c>
      <c r="AB10" s="6">
        <f t="shared" ref="AB10:AB73" si="11">AA10/O10</f>
        <v>0.8804490902051878</v>
      </c>
      <c r="AC10" s="6">
        <v>7.6</v>
      </c>
      <c r="AD10" s="8" t="s">
        <v>62</v>
      </c>
      <c r="AE10" s="8">
        <v>5.4686439029947784E-3</v>
      </c>
      <c r="AF10" s="8"/>
    </row>
    <row r="11" spans="1:32" ht="13.15" thickBot="1">
      <c r="A11" s="6">
        <v>15</v>
      </c>
      <c r="B11" s="6" t="s">
        <v>7</v>
      </c>
      <c r="C11" s="6">
        <v>69</v>
      </c>
      <c r="F11" s="6">
        <v>0</v>
      </c>
      <c r="G11" s="6">
        <v>11</v>
      </c>
      <c r="I11" s="6">
        <v>11.5</v>
      </c>
      <c r="J11" s="6">
        <v>20.5</v>
      </c>
      <c r="K11" s="6">
        <v>5</v>
      </c>
      <c r="L11" s="6">
        <v>18.399999999999999</v>
      </c>
      <c r="M11" s="6">
        <f t="shared" si="2"/>
        <v>3.6799999999999997</v>
      </c>
      <c r="N11" s="6">
        <f t="shared" si="9"/>
        <v>284.91999999999996</v>
      </c>
      <c r="O11" s="6">
        <v>361</v>
      </c>
      <c r="P11" s="6">
        <v>151.19999999999999</v>
      </c>
      <c r="U11" s="6">
        <f t="shared" si="3"/>
        <v>0.95652173913043481</v>
      </c>
      <c r="V11" s="6">
        <f t="shared" si="4"/>
        <v>2.3875661375661377</v>
      </c>
      <c r="W11" s="6">
        <f t="shared" si="5"/>
        <v>6.2727272727272725</v>
      </c>
      <c r="X11" s="6">
        <f t="shared" si="6"/>
        <v>6</v>
      </c>
      <c r="Y11" s="6">
        <f t="shared" si="7"/>
        <v>0.78925207756232674</v>
      </c>
      <c r="Z11" s="6">
        <f t="shared" si="8"/>
        <v>1.8843915343915343</v>
      </c>
      <c r="AA11" s="6">
        <f t="shared" si="10"/>
        <v>284.91999999999996</v>
      </c>
      <c r="AB11" s="6">
        <f t="shared" si="11"/>
        <v>0.78925207756232674</v>
      </c>
      <c r="AC11" s="6">
        <v>3.3</v>
      </c>
      <c r="AD11" s="9" t="s">
        <v>63</v>
      </c>
      <c r="AE11" s="9">
        <v>1.5326531155324119</v>
      </c>
      <c r="AF11" s="9"/>
    </row>
    <row r="12" spans="1:32">
      <c r="A12" s="6">
        <v>17</v>
      </c>
      <c r="B12" s="6" t="s">
        <v>7</v>
      </c>
      <c r="C12" s="6">
        <v>42</v>
      </c>
      <c r="F12" s="6">
        <v>0</v>
      </c>
      <c r="G12" s="6">
        <v>16</v>
      </c>
      <c r="I12" s="6">
        <v>17</v>
      </c>
      <c r="J12" s="6">
        <v>8.8000000000000007</v>
      </c>
      <c r="K12" s="6">
        <v>5</v>
      </c>
      <c r="L12" s="6">
        <v>18.8</v>
      </c>
      <c r="M12" s="6">
        <f t="shared" si="2"/>
        <v>3.7600000000000002</v>
      </c>
      <c r="N12" s="6">
        <f t="shared" si="9"/>
        <v>178.42000000000002</v>
      </c>
      <c r="O12" s="6">
        <v>512.6</v>
      </c>
      <c r="P12" s="6">
        <v>262.89999999999998</v>
      </c>
      <c r="U12" s="6">
        <f t="shared" si="3"/>
        <v>0.94117647058823528</v>
      </c>
      <c r="V12" s="6">
        <f t="shared" si="4"/>
        <v>1.9497907949790798</v>
      </c>
      <c r="W12" s="6">
        <f t="shared" si="5"/>
        <v>2.625</v>
      </c>
      <c r="X12" s="6">
        <f t="shared" si="6"/>
        <v>2.4705882352941178</v>
      </c>
      <c r="Y12" s="6">
        <f t="shared" si="7"/>
        <v>0.348068669527897</v>
      </c>
      <c r="Z12" s="6">
        <f t="shared" si="8"/>
        <v>0.6786610878661089</v>
      </c>
      <c r="AA12" s="6">
        <f t="shared" si="10"/>
        <v>178.42000000000002</v>
      </c>
      <c r="AB12" s="6">
        <f t="shared" si="11"/>
        <v>0.348068669527897</v>
      </c>
      <c r="AC12" s="6">
        <v>2.8</v>
      </c>
    </row>
    <row r="13" spans="1:32">
      <c r="A13" s="6">
        <v>19</v>
      </c>
      <c r="B13" s="6" t="s">
        <v>7</v>
      </c>
      <c r="C13" s="6">
        <v>72</v>
      </c>
      <c r="F13" s="6">
        <v>0</v>
      </c>
      <c r="G13" s="6">
        <v>22</v>
      </c>
      <c r="I13" s="6">
        <v>12</v>
      </c>
      <c r="J13" s="6">
        <v>20.8</v>
      </c>
      <c r="K13" s="6">
        <v>5</v>
      </c>
      <c r="L13" s="6">
        <v>31.1</v>
      </c>
      <c r="M13" s="6">
        <f t="shared" si="2"/>
        <v>6.2200000000000006</v>
      </c>
      <c r="N13" s="6">
        <f t="shared" si="9"/>
        <v>456.64000000000004</v>
      </c>
      <c r="O13" s="6">
        <v>617.4</v>
      </c>
      <c r="P13" s="6">
        <v>150</v>
      </c>
      <c r="U13" s="6">
        <f t="shared" si="3"/>
        <v>1.8333333333333333</v>
      </c>
      <c r="V13" s="6">
        <f t="shared" si="4"/>
        <v>4.1159999999999997</v>
      </c>
      <c r="W13" s="6">
        <f t="shared" si="5"/>
        <v>3.2727272727272729</v>
      </c>
      <c r="X13" s="6">
        <f t="shared" si="6"/>
        <v>6</v>
      </c>
      <c r="Y13" s="6">
        <f t="shared" si="7"/>
        <v>0.73961775186264989</v>
      </c>
      <c r="Z13" s="6">
        <f t="shared" si="8"/>
        <v>3.0442666666666671</v>
      </c>
      <c r="AA13" s="6">
        <f t="shared" si="10"/>
        <v>456.64000000000004</v>
      </c>
      <c r="AB13" s="6">
        <f t="shared" si="11"/>
        <v>0.73961775186264989</v>
      </c>
      <c r="AC13" s="6">
        <v>10.199999999999999</v>
      </c>
      <c r="AD13" s="6" t="s">
        <v>64</v>
      </c>
    </row>
    <row r="14" spans="1:32" ht="13.15" thickBot="1">
      <c r="A14" s="6">
        <v>21</v>
      </c>
      <c r="B14" s="6" t="s">
        <v>7</v>
      </c>
      <c r="C14" s="6">
        <v>50</v>
      </c>
      <c r="F14" s="6">
        <v>0</v>
      </c>
      <c r="G14" s="6">
        <v>8</v>
      </c>
      <c r="I14" s="6">
        <v>9</v>
      </c>
      <c r="J14" s="6">
        <v>15.3</v>
      </c>
      <c r="K14" s="6">
        <v>5</v>
      </c>
      <c r="L14" s="6">
        <v>22.6</v>
      </c>
      <c r="M14" s="6">
        <f t="shared" si="2"/>
        <v>4.5200000000000005</v>
      </c>
      <c r="N14" s="6">
        <f t="shared" si="9"/>
        <v>246.80000000000004</v>
      </c>
      <c r="O14" s="6">
        <v>321.5</v>
      </c>
      <c r="P14" s="6">
        <v>87.8</v>
      </c>
      <c r="U14" s="6">
        <f t="shared" si="3"/>
        <v>0.88888888888888884</v>
      </c>
      <c r="V14" s="6">
        <f t="shared" si="4"/>
        <v>3.6617312072892938</v>
      </c>
      <c r="W14" s="6">
        <f t="shared" si="5"/>
        <v>6.25</v>
      </c>
      <c r="X14" s="6">
        <f t="shared" si="6"/>
        <v>5.5555555555555554</v>
      </c>
      <c r="Y14" s="6">
        <f t="shared" si="7"/>
        <v>0.76765163297045114</v>
      </c>
      <c r="Z14" s="6">
        <f t="shared" si="8"/>
        <v>2.810933940774488</v>
      </c>
      <c r="AA14" s="6">
        <f t="shared" si="10"/>
        <v>246.80000000000004</v>
      </c>
      <c r="AB14" s="6">
        <f t="shared" si="11"/>
        <v>0.76765163297045114</v>
      </c>
      <c r="AC14" s="6">
        <v>8</v>
      </c>
    </row>
    <row r="15" spans="1:32">
      <c r="A15" s="6">
        <v>23</v>
      </c>
      <c r="B15" s="6" t="s">
        <v>7</v>
      </c>
      <c r="C15" s="6">
        <v>85</v>
      </c>
      <c r="F15" s="6">
        <v>1</v>
      </c>
      <c r="G15" s="6">
        <v>15</v>
      </c>
      <c r="I15" s="6">
        <v>18</v>
      </c>
      <c r="J15" s="6">
        <v>67.599999999999994</v>
      </c>
      <c r="K15" s="6">
        <v>5</v>
      </c>
      <c r="L15" s="6">
        <v>28.3</v>
      </c>
      <c r="M15" s="6">
        <f t="shared" si="2"/>
        <v>5.66</v>
      </c>
      <c r="N15" s="6">
        <f t="shared" si="9"/>
        <v>496.40000000000003</v>
      </c>
      <c r="O15" s="6">
        <v>1020.4</v>
      </c>
      <c r="P15" s="6">
        <v>287.60000000000002</v>
      </c>
      <c r="U15" s="6">
        <f t="shared" si="3"/>
        <v>0.83333333333333337</v>
      </c>
      <c r="V15" s="6">
        <f t="shared" si="4"/>
        <v>3.5479833101529898</v>
      </c>
      <c r="W15" s="6">
        <f t="shared" si="5"/>
        <v>5.666666666666667</v>
      </c>
      <c r="X15" s="6">
        <f t="shared" si="6"/>
        <v>4.7222222222222223</v>
      </c>
      <c r="Y15" s="6">
        <f t="shared" si="7"/>
        <v>0.48647589180713452</v>
      </c>
      <c r="Z15" s="6">
        <f t="shared" si="8"/>
        <v>1.7260083449235049</v>
      </c>
      <c r="AA15" s="6">
        <f t="shared" si="10"/>
        <v>496.40000000000003</v>
      </c>
      <c r="AB15" s="6">
        <f t="shared" si="11"/>
        <v>0.48647589180713452</v>
      </c>
      <c r="AC15" s="6">
        <v>9.1999999999999993</v>
      </c>
      <c r="AD15" s="7"/>
      <c r="AE15" s="7" t="s">
        <v>59</v>
      </c>
      <c r="AF15" s="7" t="s">
        <v>60</v>
      </c>
    </row>
    <row r="16" spans="1:32">
      <c r="A16" s="6">
        <v>25</v>
      </c>
      <c r="B16" s="6" t="s">
        <v>7</v>
      </c>
      <c r="C16" s="6">
        <v>59</v>
      </c>
      <c r="F16" s="6">
        <v>0</v>
      </c>
      <c r="G16" s="6">
        <v>12</v>
      </c>
      <c r="I16" s="6">
        <v>18.5</v>
      </c>
      <c r="J16" s="6">
        <v>13.7</v>
      </c>
      <c r="K16" s="6">
        <v>5</v>
      </c>
      <c r="L16" s="6">
        <v>20</v>
      </c>
      <c r="M16" s="6">
        <f t="shared" si="2"/>
        <v>4</v>
      </c>
      <c r="N16" s="6">
        <f t="shared" si="9"/>
        <v>303.60000000000002</v>
      </c>
      <c r="O16" s="6">
        <v>485</v>
      </c>
      <c r="P16" s="6">
        <v>317.7</v>
      </c>
      <c r="U16" s="6">
        <f t="shared" si="3"/>
        <v>0.64864864864864868</v>
      </c>
      <c r="V16" s="6">
        <f t="shared" si="4"/>
        <v>1.5265974189486937</v>
      </c>
      <c r="W16" s="6">
        <f t="shared" si="5"/>
        <v>4.916666666666667</v>
      </c>
      <c r="X16" s="6">
        <f t="shared" si="6"/>
        <v>3.189189189189189</v>
      </c>
      <c r="Y16" s="6">
        <f t="shared" si="7"/>
        <v>0.62597938144329901</v>
      </c>
      <c r="Z16" s="6">
        <f t="shared" si="8"/>
        <v>0.95561850802644011</v>
      </c>
      <c r="AA16" s="6">
        <f t="shared" si="10"/>
        <v>303.60000000000002</v>
      </c>
      <c r="AB16" s="6">
        <f t="shared" si="11"/>
        <v>0.62597938144329901</v>
      </c>
      <c r="AC16" s="6">
        <v>8.1999999999999993</v>
      </c>
      <c r="AD16" s="8" t="s">
        <v>40</v>
      </c>
      <c r="AE16" s="8">
        <v>0.7565848874247576</v>
      </c>
      <c r="AF16" s="8">
        <v>0.62781228911225861</v>
      </c>
    </row>
    <row r="17" spans="1:32">
      <c r="A17" s="6">
        <v>27</v>
      </c>
      <c r="B17" s="6" t="s">
        <v>7</v>
      </c>
      <c r="C17" s="6">
        <v>264</v>
      </c>
      <c r="F17" s="6">
        <v>0</v>
      </c>
      <c r="G17" s="6">
        <v>22</v>
      </c>
      <c r="I17" s="6">
        <v>34</v>
      </c>
      <c r="J17" s="6">
        <v>106.3</v>
      </c>
      <c r="K17" s="6">
        <v>5</v>
      </c>
      <c r="L17" s="6">
        <v>23.6</v>
      </c>
      <c r="M17" s="6">
        <f t="shared" si="2"/>
        <v>4.7200000000000006</v>
      </c>
      <c r="N17" s="6">
        <f t="shared" si="9"/>
        <v>1259.7800000000002</v>
      </c>
      <c r="O17" s="6">
        <v>1049.5999999999999</v>
      </c>
      <c r="P17" s="6">
        <v>794.1</v>
      </c>
      <c r="U17" s="6">
        <f t="shared" si="3"/>
        <v>0.6470588235294118</v>
      </c>
      <c r="V17" s="6">
        <f t="shared" si="4"/>
        <v>1.3217478906938671</v>
      </c>
      <c r="W17" s="6">
        <f t="shared" si="5"/>
        <v>12</v>
      </c>
      <c r="X17" s="6">
        <f t="shared" si="6"/>
        <v>7.7647058823529411</v>
      </c>
      <c r="Y17" s="6">
        <f t="shared" si="7"/>
        <v>1.2002477134146345</v>
      </c>
      <c r="Z17" s="6">
        <f t="shared" si="8"/>
        <v>1.5864248835159303</v>
      </c>
      <c r="AA17" s="6">
        <f t="shared" si="10"/>
        <v>1259.7800000000002</v>
      </c>
      <c r="AB17" s="6">
        <f t="shared" si="11"/>
        <v>1.2002477134146345</v>
      </c>
      <c r="AC17" s="6">
        <v>4.9000000000000004</v>
      </c>
      <c r="AD17" s="8" t="s">
        <v>41</v>
      </c>
      <c r="AE17" s="8">
        <v>0.18822462840439116</v>
      </c>
      <c r="AF17" s="8">
        <v>9.6763864428655602E-2</v>
      </c>
    </row>
    <row r="18" spans="1:32">
      <c r="A18" s="6">
        <v>29</v>
      </c>
      <c r="B18" s="6" t="s">
        <v>7</v>
      </c>
      <c r="C18" s="6">
        <v>149</v>
      </c>
      <c r="F18" s="6">
        <v>0</v>
      </c>
      <c r="G18" s="6">
        <v>12</v>
      </c>
      <c r="I18" s="6">
        <v>18.5</v>
      </c>
      <c r="J18" s="6">
        <v>76.8</v>
      </c>
      <c r="K18" s="6">
        <v>5</v>
      </c>
      <c r="L18" s="6">
        <v>19.100000000000001</v>
      </c>
      <c r="M18" s="6">
        <f t="shared" si="2"/>
        <v>3.8200000000000003</v>
      </c>
      <c r="N18" s="6">
        <f t="shared" si="9"/>
        <v>675.48</v>
      </c>
      <c r="O18" s="6">
        <v>696.8</v>
      </c>
      <c r="P18" s="6">
        <v>299.2</v>
      </c>
      <c r="U18" s="6">
        <f t="shared" si="3"/>
        <v>0.64864864864864868</v>
      </c>
      <c r="V18" s="6">
        <f t="shared" si="4"/>
        <v>2.3288770053475933</v>
      </c>
      <c r="W18" s="6">
        <f t="shared" si="5"/>
        <v>12.416666666666666</v>
      </c>
      <c r="X18" s="6">
        <f t="shared" si="6"/>
        <v>8.0540540540540544</v>
      </c>
      <c r="Y18" s="6">
        <f t="shared" si="7"/>
        <v>0.96940298507462697</v>
      </c>
      <c r="Z18" s="6">
        <f t="shared" si="8"/>
        <v>2.2576203208556151</v>
      </c>
      <c r="AA18" s="6">
        <f t="shared" si="10"/>
        <v>675.48</v>
      </c>
      <c r="AB18" s="6">
        <f t="shared" si="11"/>
        <v>0.96940298507462697</v>
      </c>
      <c r="AC18" s="6">
        <v>5.2</v>
      </c>
      <c r="AD18" s="8" t="s">
        <v>42</v>
      </c>
      <c r="AE18" s="8">
        <v>70</v>
      </c>
      <c r="AF18" s="8">
        <v>57</v>
      </c>
    </row>
    <row r="19" spans="1:32">
      <c r="A19" s="6">
        <v>31</v>
      </c>
      <c r="B19" s="6" t="s">
        <v>7</v>
      </c>
      <c r="C19" s="6">
        <v>88</v>
      </c>
      <c r="F19" s="6">
        <v>1</v>
      </c>
      <c r="G19" s="6">
        <v>10</v>
      </c>
      <c r="I19" s="6">
        <v>14</v>
      </c>
      <c r="J19" s="6">
        <v>51.1</v>
      </c>
      <c r="K19" s="6">
        <v>5</v>
      </c>
      <c r="L19" s="6">
        <v>25.4</v>
      </c>
      <c r="M19" s="6">
        <f t="shared" si="2"/>
        <v>5.08</v>
      </c>
      <c r="N19" s="6">
        <f t="shared" si="9"/>
        <v>523.84</v>
      </c>
      <c r="O19" s="6">
        <v>323.89999999999998</v>
      </c>
      <c r="P19" s="6">
        <v>202.8</v>
      </c>
      <c r="U19" s="6">
        <f t="shared" si="3"/>
        <v>0.7142857142857143</v>
      </c>
      <c r="V19" s="6">
        <f t="shared" si="4"/>
        <v>1.5971400394477315</v>
      </c>
      <c r="W19" s="6">
        <f t="shared" si="5"/>
        <v>8.8000000000000007</v>
      </c>
      <c r="X19" s="6">
        <f t="shared" si="6"/>
        <v>6.2857142857142856</v>
      </c>
      <c r="Y19" s="6">
        <f t="shared" si="7"/>
        <v>1.6172892868169191</v>
      </c>
      <c r="Z19" s="6">
        <f t="shared" si="8"/>
        <v>2.5830374753451677</v>
      </c>
      <c r="AA19" s="6">
        <f t="shared" si="10"/>
        <v>523.84</v>
      </c>
      <c r="AB19" s="6">
        <f t="shared" si="11"/>
        <v>1.6172892868169191</v>
      </c>
      <c r="AC19" s="6">
        <v>3.2</v>
      </c>
      <c r="AD19" s="8" t="s">
        <v>46</v>
      </c>
      <c r="AE19" s="8">
        <v>0</v>
      </c>
      <c r="AF19" s="8"/>
    </row>
    <row r="20" spans="1:32">
      <c r="A20" s="6">
        <v>33</v>
      </c>
      <c r="B20" s="6" t="s">
        <v>7</v>
      </c>
      <c r="C20" s="6">
        <v>18</v>
      </c>
      <c r="F20" s="6">
        <v>0</v>
      </c>
      <c r="G20" s="6">
        <v>20</v>
      </c>
      <c r="I20" s="6">
        <v>13</v>
      </c>
      <c r="J20" s="6">
        <v>2.1</v>
      </c>
      <c r="K20" s="6">
        <v>5</v>
      </c>
      <c r="L20" s="6">
        <v>22.7</v>
      </c>
      <c r="M20" s="6">
        <f t="shared" si="2"/>
        <v>4.54</v>
      </c>
      <c r="N20" s="6">
        <f t="shared" si="9"/>
        <v>132.82</v>
      </c>
      <c r="O20" s="6">
        <v>239.9</v>
      </c>
      <c r="P20" s="6">
        <v>140.6</v>
      </c>
      <c r="U20" s="6">
        <f t="shared" si="3"/>
        <v>1.5384615384615385</v>
      </c>
      <c r="V20" s="6">
        <f t="shared" si="4"/>
        <v>1.7062588904694169</v>
      </c>
      <c r="W20" s="6">
        <f t="shared" si="5"/>
        <v>0.9</v>
      </c>
      <c r="X20" s="6">
        <f t="shared" si="6"/>
        <v>1.3846153846153846</v>
      </c>
      <c r="Y20" s="6">
        <f t="shared" si="7"/>
        <v>0.55364735306377655</v>
      </c>
      <c r="Z20" s="6">
        <f t="shared" si="8"/>
        <v>0.94466571834992885</v>
      </c>
      <c r="AA20" s="6">
        <f t="shared" si="10"/>
        <v>132.82</v>
      </c>
      <c r="AB20" s="6">
        <f t="shared" si="11"/>
        <v>0.55364735306377655</v>
      </c>
      <c r="AC20" s="6">
        <v>1.7</v>
      </c>
      <c r="AD20" s="8" t="s">
        <v>43</v>
      </c>
      <c r="AE20" s="8">
        <v>123</v>
      </c>
      <c r="AF20" s="8"/>
    </row>
    <row r="21" spans="1:32">
      <c r="A21" s="6">
        <v>35</v>
      </c>
      <c r="B21" s="6" t="s">
        <v>7</v>
      </c>
      <c r="C21" s="6">
        <v>110</v>
      </c>
      <c r="F21" s="6">
        <v>0</v>
      </c>
      <c r="G21" s="6">
        <v>31</v>
      </c>
      <c r="I21" s="6">
        <v>30</v>
      </c>
      <c r="J21" s="6">
        <v>31.8</v>
      </c>
      <c r="K21" s="6">
        <v>5</v>
      </c>
      <c r="L21" s="6">
        <v>19.2</v>
      </c>
      <c r="M21" s="6">
        <f t="shared" si="2"/>
        <v>3.84</v>
      </c>
      <c r="N21" s="6">
        <f t="shared" si="9"/>
        <v>424.5</v>
      </c>
      <c r="O21" s="6">
        <v>1111.9000000000001</v>
      </c>
      <c r="P21" s="6">
        <v>463.4</v>
      </c>
      <c r="U21" s="6">
        <f t="shared" si="3"/>
        <v>1.0333333333333334</v>
      </c>
      <c r="V21" s="6">
        <f t="shared" si="4"/>
        <v>2.3994389296504104</v>
      </c>
      <c r="W21" s="6">
        <f t="shared" si="5"/>
        <v>3.5483870967741935</v>
      </c>
      <c r="X21" s="6">
        <f t="shared" si="6"/>
        <v>3.6666666666666665</v>
      </c>
      <c r="Y21" s="6">
        <f t="shared" si="7"/>
        <v>0.38177893695476206</v>
      </c>
      <c r="Z21" s="6">
        <f t="shared" si="8"/>
        <v>0.91605524384980586</v>
      </c>
      <c r="AA21" s="6">
        <f t="shared" si="10"/>
        <v>424.5</v>
      </c>
      <c r="AB21" s="6">
        <f t="shared" si="11"/>
        <v>0.38177893695476206</v>
      </c>
      <c r="AC21" s="6">
        <v>3.5</v>
      </c>
      <c r="AD21" s="8" t="s">
        <v>47</v>
      </c>
      <c r="AE21" s="8">
        <v>1.9442972561728078</v>
      </c>
      <c r="AF21" s="8"/>
    </row>
    <row r="22" spans="1:32">
      <c r="A22" s="6">
        <v>37</v>
      </c>
      <c r="B22" s="6" t="s">
        <v>7</v>
      </c>
      <c r="C22" s="6">
        <v>24</v>
      </c>
      <c r="F22" s="6">
        <v>1</v>
      </c>
      <c r="G22" s="6">
        <v>16</v>
      </c>
      <c r="I22" s="6">
        <v>18.5</v>
      </c>
      <c r="J22" s="6">
        <v>2.2999999999999998</v>
      </c>
      <c r="K22" s="6">
        <v>5</v>
      </c>
      <c r="L22" s="6">
        <v>29.6</v>
      </c>
      <c r="M22" s="6">
        <f t="shared" si="2"/>
        <v>5.92</v>
      </c>
      <c r="N22" s="6">
        <f t="shared" si="9"/>
        <v>173.88</v>
      </c>
      <c r="O22" s="6">
        <v>622.20000000000005</v>
      </c>
      <c r="P22" s="6">
        <v>256.39999999999998</v>
      </c>
      <c r="U22" s="6">
        <f t="shared" si="3"/>
        <v>0.86486486486486491</v>
      </c>
      <c r="V22" s="6">
        <f t="shared" si="4"/>
        <v>2.4266770670826836</v>
      </c>
      <c r="W22" s="6">
        <f t="shared" si="5"/>
        <v>1.5</v>
      </c>
      <c r="X22" s="6">
        <f t="shared" si="6"/>
        <v>1.2972972972972974</v>
      </c>
      <c r="Y22" s="6">
        <f t="shared" si="7"/>
        <v>0.2794599807135969</v>
      </c>
      <c r="Z22" s="6">
        <f t="shared" si="8"/>
        <v>0.6781591263650546</v>
      </c>
      <c r="AA22" s="6">
        <f t="shared" si="10"/>
        <v>173.88</v>
      </c>
      <c r="AB22" s="6">
        <f t="shared" si="11"/>
        <v>0.2794599807135969</v>
      </c>
      <c r="AC22" s="6">
        <v>2.8</v>
      </c>
      <c r="AD22" s="8" t="s">
        <v>48</v>
      </c>
      <c r="AE22" s="8">
        <v>2.707130321757794E-2</v>
      </c>
      <c r="AF22" s="8"/>
    </row>
    <row r="23" spans="1:32">
      <c r="A23" s="6">
        <v>39</v>
      </c>
      <c r="B23" s="6" t="s">
        <v>7</v>
      </c>
      <c r="C23" s="6">
        <v>115</v>
      </c>
      <c r="F23" s="6">
        <v>1</v>
      </c>
      <c r="G23" s="6">
        <v>32</v>
      </c>
      <c r="I23" s="6">
        <v>21</v>
      </c>
      <c r="J23" s="6">
        <v>61.1</v>
      </c>
      <c r="K23" s="6">
        <v>5</v>
      </c>
      <c r="L23" s="6">
        <v>22.5</v>
      </c>
      <c r="M23" s="6">
        <f t="shared" si="2"/>
        <v>4.5</v>
      </c>
      <c r="N23" s="6">
        <f t="shared" si="9"/>
        <v>519.79999999999995</v>
      </c>
      <c r="O23" s="6">
        <v>1621.2</v>
      </c>
      <c r="P23" s="6">
        <v>422.5</v>
      </c>
      <c r="U23" s="6">
        <f t="shared" si="3"/>
        <v>1.5238095238095237</v>
      </c>
      <c r="V23" s="6">
        <f t="shared" si="4"/>
        <v>3.8371597633136094</v>
      </c>
      <c r="W23" s="6">
        <f t="shared" si="5"/>
        <v>3.59375</v>
      </c>
      <c r="X23" s="6">
        <f t="shared" si="6"/>
        <v>5.4761904761904763</v>
      </c>
      <c r="Y23" s="6">
        <f t="shared" si="7"/>
        <v>0.32062669627436463</v>
      </c>
      <c r="Z23" s="6">
        <f t="shared" si="8"/>
        <v>1.2302958579881655</v>
      </c>
      <c r="AA23" s="6">
        <f t="shared" si="10"/>
        <v>519.79999999999995</v>
      </c>
      <c r="AB23" s="6">
        <f t="shared" si="11"/>
        <v>0.32062669627436463</v>
      </c>
      <c r="AC23" s="6">
        <v>4</v>
      </c>
      <c r="AD23" s="8" t="s">
        <v>49</v>
      </c>
      <c r="AE23" s="8">
        <v>1.6573358152527362</v>
      </c>
      <c r="AF23" s="8"/>
    </row>
    <row r="24" spans="1:32">
      <c r="A24" s="6">
        <v>41</v>
      </c>
      <c r="B24" s="6" t="s">
        <v>7</v>
      </c>
      <c r="C24" s="6">
        <v>132</v>
      </c>
      <c r="F24" s="6">
        <v>1</v>
      </c>
      <c r="G24" s="6">
        <v>28</v>
      </c>
      <c r="I24" s="6">
        <v>13</v>
      </c>
      <c r="J24" s="6">
        <v>54</v>
      </c>
      <c r="K24" s="6">
        <v>5</v>
      </c>
      <c r="L24" s="6">
        <v>19</v>
      </c>
      <c r="M24" s="6">
        <f t="shared" si="2"/>
        <v>3.8</v>
      </c>
      <c r="N24" s="6">
        <f t="shared" si="9"/>
        <v>562.69999999999993</v>
      </c>
      <c r="O24" s="6">
        <v>818.3</v>
      </c>
      <c r="P24" s="6">
        <v>227.3</v>
      </c>
      <c r="U24" s="6">
        <f t="shared" si="3"/>
        <v>2.1538461538461537</v>
      </c>
      <c r="V24" s="6">
        <f t="shared" si="4"/>
        <v>3.6000879894412665</v>
      </c>
      <c r="W24" s="6">
        <f t="shared" si="5"/>
        <v>4.7142857142857144</v>
      </c>
      <c r="X24" s="6">
        <f t="shared" si="6"/>
        <v>10.153846153846153</v>
      </c>
      <c r="Y24" s="6">
        <f t="shared" si="7"/>
        <v>0.68764511792741045</v>
      </c>
      <c r="Z24" s="6">
        <f t="shared" si="8"/>
        <v>2.4755829300483936</v>
      </c>
      <c r="AA24" s="6">
        <f t="shared" si="10"/>
        <v>562.69999999999993</v>
      </c>
      <c r="AB24" s="6">
        <f t="shared" si="11"/>
        <v>0.68764511792741045</v>
      </c>
      <c r="AC24" s="6">
        <v>3.2</v>
      </c>
      <c r="AD24" s="8" t="s">
        <v>50</v>
      </c>
      <c r="AE24" s="8">
        <v>5.4142606435155879E-2</v>
      </c>
      <c r="AF24" s="8"/>
    </row>
    <row r="25" spans="1:32" ht="13.15" thickBot="1">
      <c r="A25" s="6">
        <v>43</v>
      </c>
      <c r="B25" s="6" t="s">
        <v>7</v>
      </c>
      <c r="C25" s="6">
        <v>77</v>
      </c>
      <c r="F25" s="6">
        <v>0</v>
      </c>
      <c r="G25" s="6">
        <v>14</v>
      </c>
      <c r="I25" s="6">
        <v>17.5</v>
      </c>
      <c r="J25" s="6">
        <v>30.4</v>
      </c>
      <c r="K25" s="6">
        <v>5</v>
      </c>
      <c r="L25" s="6">
        <v>28.9</v>
      </c>
      <c r="M25" s="6">
        <f t="shared" si="2"/>
        <v>5.7799999999999994</v>
      </c>
      <c r="N25" s="6">
        <f t="shared" si="0"/>
        <v>475.45999999999992</v>
      </c>
      <c r="O25" s="6">
        <v>649.29999999999995</v>
      </c>
      <c r="P25" s="6">
        <v>190.2</v>
      </c>
      <c r="U25" s="6">
        <f t="shared" si="3"/>
        <v>0.8</v>
      </c>
      <c r="V25" s="6">
        <f t="shared" si="4"/>
        <v>3.4137749737118823</v>
      </c>
      <c r="W25" s="6">
        <f t="shared" si="5"/>
        <v>5.5</v>
      </c>
      <c r="X25" s="6">
        <f t="shared" si="6"/>
        <v>4.4000000000000004</v>
      </c>
      <c r="Y25" s="6">
        <f t="shared" si="1"/>
        <v>0.73226551671030338</v>
      </c>
      <c r="Z25" s="6">
        <f t="shared" ref="Z25:Z70" si="12">((C25*M25)+J25)/P25</f>
        <v>2.4997896950578338</v>
      </c>
      <c r="AA25" s="6">
        <f t="shared" si="10"/>
        <v>475.45999999999992</v>
      </c>
      <c r="AB25" s="6">
        <f t="shared" si="11"/>
        <v>0.73226551671030338</v>
      </c>
      <c r="AC25" s="6">
        <v>5.6</v>
      </c>
      <c r="AD25" s="9" t="s">
        <v>51</v>
      </c>
      <c r="AE25" s="9">
        <v>1.9794379113591276</v>
      </c>
      <c r="AF25" s="9"/>
    </row>
    <row r="26" spans="1:32">
      <c r="A26" s="6">
        <v>45</v>
      </c>
      <c r="B26" s="6" t="s">
        <v>7</v>
      </c>
      <c r="C26" s="6">
        <v>178</v>
      </c>
      <c r="F26" s="6">
        <v>0</v>
      </c>
      <c r="G26" s="6">
        <v>22</v>
      </c>
      <c r="I26" s="6">
        <v>15</v>
      </c>
      <c r="J26" s="6">
        <v>72.900000000000006</v>
      </c>
      <c r="K26" s="6">
        <v>5</v>
      </c>
      <c r="L26" s="6">
        <v>25</v>
      </c>
      <c r="M26" s="6">
        <f t="shared" si="2"/>
        <v>5</v>
      </c>
      <c r="N26" s="6">
        <f t="shared" si="0"/>
        <v>962.9</v>
      </c>
      <c r="O26" s="6">
        <v>625.79999999999995</v>
      </c>
      <c r="P26" s="6">
        <v>225.3</v>
      </c>
      <c r="U26" s="6">
        <f t="shared" si="3"/>
        <v>1.4666666666666666</v>
      </c>
      <c r="V26" s="6">
        <f t="shared" si="4"/>
        <v>2.7776298268974697</v>
      </c>
      <c r="W26" s="6">
        <f t="shared" si="5"/>
        <v>8.0909090909090917</v>
      </c>
      <c r="X26" s="6">
        <f t="shared" si="6"/>
        <v>11.866666666666667</v>
      </c>
      <c r="Y26" s="6">
        <f t="shared" si="1"/>
        <v>1.5386705017577502</v>
      </c>
      <c r="Z26" s="6">
        <f t="shared" si="12"/>
        <v>4.2738570794496225</v>
      </c>
      <c r="AA26" s="6">
        <f t="shared" si="10"/>
        <v>962.9</v>
      </c>
      <c r="AB26" s="6">
        <f t="shared" si="11"/>
        <v>1.5386705017577502</v>
      </c>
      <c r="AC26" s="6">
        <v>4.5999999999999996</v>
      </c>
    </row>
    <row r="27" spans="1:32">
      <c r="A27" s="6">
        <v>47</v>
      </c>
      <c r="B27" s="6" t="s">
        <v>7</v>
      </c>
      <c r="C27" s="6">
        <v>124</v>
      </c>
      <c r="F27" s="6">
        <v>1</v>
      </c>
      <c r="G27" s="6">
        <v>12</v>
      </c>
      <c r="I27" s="6">
        <v>20.5</v>
      </c>
      <c r="J27" s="6">
        <v>63.2</v>
      </c>
      <c r="K27" s="6">
        <v>5</v>
      </c>
      <c r="L27" s="6">
        <v>22.8</v>
      </c>
      <c r="M27" s="6">
        <f t="shared" si="2"/>
        <v>4.5600000000000005</v>
      </c>
      <c r="N27" s="6">
        <f t="shared" si="0"/>
        <v>628.6400000000001</v>
      </c>
      <c r="O27" s="6">
        <v>395.6</v>
      </c>
      <c r="P27" s="6">
        <v>217.2</v>
      </c>
      <c r="U27" s="6">
        <f t="shared" si="3"/>
        <v>0.58536585365853655</v>
      </c>
      <c r="V27" s="6">
        <f t="shared" si="4"/>
        <v>1.8213627992633519</v>
      </c>
      <c r="W27" s="6">
        <f t="shared" si="5"/>
        <v>10.333333333333334</v>
      </c>
      <c r="X27" s="6">
        <f t="shared" si="6"/>
        <v>6.0487804878048781</v>
      </c>
      <c r="Y27" s="6">
        <f t="shared" si="1"/>
        <v>1.5890798786653186</v>
      </c>
      <c r="Z27" s="6">
        <f t="shared" si="12"/>
        <v>2.8942909760589326</v>
      </c>
      <c r="AA27" s="6">
        <f t="shared" si="10"/>
        <v>628.6400000000001</v>
      </c>
      <c r="AB27" s="6">
        <f t="shared" si="11"/>
        <v>1.5890798786653186</v>
      </c>
      <c r="AC27" s="6">
        <v>6.5</v>
      </c>
      <c r="AD27" s="6" t="s">
        <v>44</v>
      </c>
    </row>
    <row r="28" spans="1:32" ht="13.15" thickBot="1">
      <c r="A28" s="6">
        <v>49</v>
      </c>
      <c r="B28" s="6" t="s">
        <v>7</v>
      </c>
      <c r="C28" s="6">
        <v>96</v>
      </c>
      <c r="F28" s="6">
        <v>1</v>
      </c>
      <c r="G28" s="6">
        <v>15</v>
      </c>
      <c r="I28" s="6">
        <v>21.5</v>
      </c>
      <c r="J28" s="6">
        <v>35.799999999999997</v>
      </c>
      <c r="K28" s="6">
        <v>5</v>
      </c>
      <c r="L28" s="6">
        <v>19.600000000000001</v>
      </c>
      <c r="M28" s="6">
        <f t="shared" si="2"/>
        <v>3.9200000000000004</v>
      </c>
      <c r="N28" s="6">
        <f t="shared" si="0"/>
        <v>412.12000000000006</v>
      </c>
      <c r="O28" s="6">
        <v>857.2</v>
      </c>
      <c r="P28" s="6">
        <v>334.3</v>
      </c>
      <c r="U28" s="6">
        <f t="shared" si="3"/>
        <v>0.69767441860465118</v>
      </c>
      <c r="V28" s="6">
        <f t="shared" si="4"/>
        <v>2.5641639246186059</v>
      </c>
      <c r="W28" s="6">
        <f t="shared" si="5"/>
        <v>6.4</v>
      </c>
      <c r="X28" s="6">
        <f t="shared" si="6"/>
        <v>4.4651162790697674</v>
      </c>
      <c r="Y28" s="6">
        <f t="shared" si="1"/>
        <v>0.48077461502566499</v>
      </c>
      <c r="Z28" s="6">
        <f t="shared" si="12"/>
        <v>1.2327849237212087</v>
      </c>
      <c r="AA28" s="6">
        <f t="shared" si="10"/>
        <v>412.12000000000006</v>
      </c>
      <c r="AB28" s="6">
        <f t="shared" si="11"/>
        <v>0.48077461502566499</v>
      </c>
      <c r="AC28" s="6">
        <v>3.3</v>
      </c>
    </row>
    <row r="29" spans="1:32">
      <c r="A29" s="6">
        <v>51</v>
      </c>
      <c r="B29" s="6" t="s">
        <v>7</v>
      </c>
      <c r="C29" s="6">
        <v>132</v>
      </c>
      <c r="F29" s="6">
        <v>1</v>
      </c>
      <c r="G29" s="6">
        <v>16</v>
      </c>
      <c r="I29" s="6">
        <v>16.5</v>
      </c>
      <c r="J29" s="6">
        <v>71.599999999999994</v>
      </c>
      <c r="K29" s="6">
        <v>5</v>
      </c>
      <c r="L29" s="6">
        <v>19.100000000000001</v>
      </c>
      <c r="M29" s="6">
        <f t="shared" si="2"/>
        <v>3.8200000000000003</v>
      </c>
      <c r="N29" s="6">
        <f t="shared" si="0"/>
        <v>575.84</v>
      </c>
      <c r="O29" s="6">
        <v>671.6</v>
      </c>
      <c r="P29" s="6">
        <v>208.2</v>
      </c>
      <c r="U29" s="6">
        <f t="shared" si="3"/>
        <v>0.96969696969696972</v>
      </c>
      <c r="V29" s="6">
        <f t="shared" si="4"/>
        <v>3.2257444764649379</v>
      </c>
      <c r="W29" s="6">
        <f t="shared" si="5"/>
        <v>8.25</v>
      </c>
      <c r="X29" s="6">
        <f t="shared" si="6"/>
        <v>8</v>
      </c>
      <c r="Y29" s="6">
        <f t="shared" si="1"/>
        <v>0.85741512805241216</v>
      </c>
      <c r="Z29" s="6">
        <f t="shared" si="12"/>
        <v>2.7658021133525459</v>
      </c>
      <c r="AA29" s="6">
        <f t="shared" si="10"/>
        <v>575.84</v>
      </c>
      <c r="AB29" s="6">
        <f t="shared" si="11"/>
        <v>0.85741512805241216</v>
      </c>
      <c r="AC29" s="6">
        <v>4.5</v>
      </c>
      <c r="AD29" s="7"/>
      <c r="AE29" s="7" t="s">
        <v>59</v>
      </c>
      <c r="AF29" s="7" t="s">
        <v>60</v>
      </c>
    </row>
    <row r="30" spans="1:32">
      <c r="A30" s="6">
        <v>53</v>
      </c>
      <c r="B30" s="6" t="s">
        <v>7</v>
      </c>
      <c r="C30" s="6">
        <v>117</v>
      </c>
      <c r="F30" s="6">
        <v>1</v>
      </c>
      <c r="G30" s="6">
        <v>19</v>
      </c>
      <c r="I30" s="6">
        <v>23</v>
      </c>
      <c r="J30" s="6">
        <v>66.8</v>
      </c>
      <c r="K30" s="6">
        <v>5</v>
      </c>
      <c r="L30" s="6">
        <v>21.7</v>
      </c>
      <c r="M30" s="6">
        <f t="shared" si="2"/>
        <v>4.34</v>
      </c>
      <c r="N30" s="6">
        <f t="shared" si="0"/>
        <v>574.57999999999993</v>
      </c>
      <c r="O30" s="6">
        <v>1190.8</v>
      </c>
      <c r="P30" s="6">
        <v>350.6</v>
      </c>
      <c r="U30" s="6">
        <f t="shared" si="3"/>
        <v>0.82608695652173914</v>
      </c>
      <c r="V30" s="6">
        <f t="shared" si="4"/>
        <v>3.3964632059326867</v>
      </c>
      <c r="W30" s="6">
        <f t="shared" si="5"/>
        <v>6.1578947368421053</v>
      </c>
      <c r="X30" s="6">
        <f t="shared" si="6"/>
        <v>5.0869565217391308</v>
      </c>
      <c r="Y30" s="6">
        <f t="shared" si="1"/>
        <v>0.48251595566006045</v>
      </c>
      <c r="Z30" s="6">
        <f t="shared" si="12"/>
        <v>1.6388476896748427</v>
      </c>
      <c r="AA30" s="6">
        <f t="shared" si="10"/>
        <v>574.57999999999993</v>
      </c>
      <c r="AB30" s="6">
        <f t="shared" si="11"/>
        <v>0.48251595566006045</v>
      </c>
      <c r="AC30" s="6">
        <v>3.6</v>
      </c>
      <c r="AD30" s="8" t="s">
        <v>40</v>
      </c>
      <c r="AE30" s="8">
        <v>0.7565848874247576</v>
      </c>
      <c r="AF30" s="8">
        <v>0.62781228911225861</v>
      </c>
    </row>
    <row r="31" spans="1:32">
      <c r="A31" s="6">
        <v>55</v>
      </c>
      <c r="B31" s="6" t="s">
        <v>7</v>
      </c>
      <c r="C31" s="6">
        <v>54</v>
      </c>
      <c r="F31" s="6">
        <v>1</v>
      </c>
      <c r="G31" s="6">
        <v>14</v>
      </c>
      <c r="I31" s="6">
        <v>15</v>
      </c>
      <c r="J31" s="6">
        <v>37.299999999999997</v>
      </c>
      <c r="K31" s="6">
        <v>5</v>
      </c>
      <c r="L31" s="6">
        <v>31.7</v>
      </c>
      <c r="M31" s="6">
        <f t="shared" si="2"/>
        <v>6.34</v>
      </c>
      <c r="N31" s="6">
        <f t="shared" si="0"/>
        <v>379.66</v>
      </c>
      <c r="O31" s="6">
        <v>783.2</v>
      </c>
      <c r="P31" s="6">
        <v>202</v>
      </c>
      <c r="U31" s="6">
        <f t="shared" si="3"/>
        <v>0.93333333333333335</v>
      </c>
      <c r="V31" s="6">
        <f t="shared" si="4"/>
        <v>3.8772277227722776</v>
      </c>
      <c r="W31" s="6">
        <f t="shared" si="5"/>
        <v>3.8571428571428572</v>
      </c>
      <c r="X31" s="6">
        <f t="shared" si="6"/>
        <v>3.6</v>
      </c>
      <c r="Y31" s="6">
        <f t="shared" si="1"/>
        <v>0.48475485188968337</v>
      </c>
      <c r="Z31" s="6">
        <f t="shared" si="12"/>
        <v>1.8795049504950496</v>
      </c>
      <c r="AA31" s="6">
        <f t="shared" si="10"/>
        <v>379.66</v>
      </c>
      <c r="AB31" s="6">
        <f t="shared" si="11"/>
        <v>0.48475485188968337</v>
      </c>
      <c r="AC31" s="6">
        <v>1.9</v>
      </c>
      <c r="AD31" s="8" t="s">
        <v>41</v>
      </c>
      <c r="AE31" s="8">
        <v>0.18822462840439116</v>
      </c>
      <c r="AF31" s="8">
        <v>9.6763864428655602E-2</v>
      </c>
    </row>
    <row r="32" spans="1:32">
      <c r="A32" s="6">
        <v>57</v>
      </c>
      <c r="B32" s="6" t="s">
        <v>7</v>
      </c>
      <c r="C32" s="6">
        <v>183</v>
      </c>
      <c r="F32" s="6">
        <v>0</v>
      </c>
      <c r="G32" s="6">
        <v>29</v>
      </c>
      <c r="I32" s="6">
        <v>31</v>
      </c>
      <c r="J32" s="6">
        <v>116.5</v>
      </c>
      <c r="K32" s="6">
        <v>5</v>
      </c>
      <c r="L32" s="6">
        <v>23.1</v>
      </c>
      <c r="M32" s="6">
        <f t="shared" si="2"/>
        <v>4.62</v>
      </c>
      <c r="N32" s="6">
        <f t="shared" si="0"/>
        <v>961.96</v>
      </c>
      <c r="O32" s="6">
        <v>866.2</v>
      </c>
      <c r="P32" s="6">
        <v>622.20000000000005</v>
      </c>
      <c r="U32" s="6">
        <f t="shared" si="3"/>
        <v>0.93548387096774188</v>
      </c>
      <c r="V32" s="6">
        <f t="shared" si="4"/>
        <v>1.392156862745098</v>
      </c>
      <c r="W32" s="6">
        <f t="shared" si="5"/>
        <v>6.3103448275862073</v>
      </c>
      <c r="X32" s="6">
        <f t="shared" si="6"/>
        <v>5.903225806451613</v>
      </c>
      <c r="Y32" s="6">
        <f t="shared" si="1"/>
        <v>1.1105518356037867</v>
      </c>
      <c r="Z32" s="6">
        <f t="shared" si="12"/>
        <v>1.5460623593699774</v>
      </c>
      <c r="AA32" s="6">
        <f t="shared" si="10"/>
        <v>961.96</v>
      </c>
      <c r="AB32" s="6">
        <f t="shared" si="11"/>
        <v>1.1105518356037867</v>
      </c>
      <c r="AC32" s="6">
        <v>3.2</v>
      </c>
      <c r="AD32" s="8" t="s">
        <v>42</v>
      </c>
      <c r="AE32" s="8">
        <v>70</v>
      </c>
      <c r="AF32" s="8">
        <v>57</v>
      </c>
    </row>
    <row r="33" spans="1:32">
      <c r="A33" s="6">
        <v>59</v>
      </c>
      <c r="B33" s="6" t="s">
        <v>7</v>
      </c>
      <c r="C33" s="6">
        <v>77</v>
      </c>
      <c r="F33" s="6">
        <v>1</v>
      </c>
      <c r="G33" s="6">
        <v>27</v>
      </c>
      <c r="I33" s="6">
        <v>25</v>
      </c>
      <c r="J33" s="6">
        <v>12.7</v>
      </c>
      <c r="K33" s="6">
        <v>5</v>
      </c>
      <c r="L33" s="6">
        <v>22.6</v>
      </c>
      <c r="M33" s="6">
        <f t="shared" si="2"/>
        <v>4.5200000000000005</v>
      </c>
      <c r="N33" s="6">
        <f t="shared" si="0"/>
        <v>360.74</v>
      </c>
      <c r="O33" s="6">
        <v>754.4</v>
      </c>
      <c r="P33" s="6">
        <v>564.1</v>
      </c>
      <c r="U33" s="6">
        <f t="shared" si="3"/>
        <v>1.08</v>
      </c>
      <c r="V33" s="6">
        <f t="shared" si="4"/>
        <v>1.3373515334160608</v>
      </c>
      <c r="W33" s="6">
        <f t="shared" si="5"/>
        <v>2.8518518518518516</v>
      </c>
      <c r="X33" s="6">
        <f t="shared" si="6"/>
        <v>3.08</v>
      </c>
      <c r="Y33" s="6">
        <f t="shared" si="1"/>
        <v>0.47818133616118774</v>
      </c>
      <c r="Z33" s="6">
        <f t="shared" si="12"/>
        <v>0.63949654316610527</v>
      </c>
      <c r="AA33" s="6">
        <f t="shared" si="10"/>
        <v>360.74</v>
      </c>
      <c r="AB33" s="6">
        <f t="shared" si="11"/>
        <v>0.47818133616118774</v>
      </c>
      <c r="AC33" s="6">
        <v>4.8</v>
      </c>
      <c r="AD33" s="8" t="s">
        <v>45</v>
      </c>
      <c r="AE33" s="8">
        <v>0.14725020614326165</v>
      </c>
      <c r="AF33" s="8"/>
    </row>
    <row r="34" spans="1:32">
      <c r="A34" s="6">
        <v>61</v>
      </c>
      <c r="B34" s="6" t="s">
        <v>7</v>
      </c>
      <c r="C34" s="6">
        <v>92</v>
      </c>
      <c r="F34" s="6">
        <v>0</v>
      </c>
      <c r="G34" s="6">
        <v>18</v>
      </c>
      <c r="I34" s="6">
        <v>25</v>
      </c>
      <c r="J34" s="6">
        <v>65.5</v>
      </c>
      <c r="K34" s="6">
        <v>4</v>
      </c>
      <c r="L34" s="6">
        <v>19.3</v>
      </c>
      <c r="M34" s="6">
        <f t="shared" si="2"/>
        <v>4.8250000000000002</v>
      </c>
      <c r="N34" s="6">
        <f t="shared" si="0"/>
        <v>509.40000000000003</v>
      </c>
      <c r="O34" s="6">
        <v>1029.2</v>
      </c>
      <c r="P34" s="6">
        <v>383.9</v>
      </c>
      <c r="U34" s="6">
        <f t="shared" si="3"/>
        <v>0.72</v>
      </c>
      <c r="V34" s="6">
        <f t="shared" si="4"/>
        <v>2.6809064860640794</v>
      </c>
      <c r="W34" s="6">
        <f t="shared" si="5"/>
        <v>5.1111111111111107</v>
      </c>
      <c r="X34" s="6">
        <f t="shared" si="6"/>
        <v>3.68</v>
      </c>
      <c r="Y34" s="6">
        <f t="shared" si="1"/>
        <v>0.49494753206373882</v>
      </c>
      <c r="Z34" s="6">
        <f t="shared" si="12"/>
        <v>1.3269080489710865</v>
      </c>
      <c r="AA34" s="6">
        <f t="shared" si="10"/>
        <v>509.40000000000003</v>
      </c>
      <c r="AB34" s="6">
        <f t="shared" si="11"/>
        <v>0.49494753206373882</v>
      </c>
      <c r="AC34" s="6">
        <v>3.5</v>
      </c>
      <c r="AD34" s="8" t="s">
        <v>46</v>
      </c>
      <c r="AE34" s="8">
        <v>0</v>
      </c>
      <c r="AF34" s="8"/>
    </row>
    <row r="35" spans="1:32">
      <c r="A35" s="6">
        <v>63</v>
      </c>
      <c r="B35" s="6" t="s">
        <v>7</v>
      </c>
      <c r="C35" s="6">
        <v>216</v>
      </c>
      <c r="F35" s="6">
        <v>0</v>
      </c>
      <c r="G35" s="6">
        <v>24</v>
      </c>
      <c r="I35" s="6">
        <v>23</v>
      </c>
      <c r="J35" s="6">
        <v>115.4</v>
      </c>
      <c r="K35" s="6">
        <v>5</v>
      </c>
      <c r="L35" s="6">
        <v>20.6</v>
      </c>
      <c r="M35" s="6">
        <f t="shared" si="2"/>
        <v>4.12</v>
      </c>
      <c r="N35" s="6">
        <f t="shared" si="0"/>
        <v>1005.32</v>
      </c>
      <c r="O35" s="6">
        <v>1002.6</v>
      </c>
      <c r="P35" s="6">
        <v>435.3</v>
      </c>
      <c r="U35" s="6">
        <f t="shared" si="3"/>
        <v>1.0434782608695652</v>
      </c>
      <c r="V35" s="6">
        <f t="shared" si="4"/>
        <v>2.3032391454169536</v>
      </c>
      <c r="W35" s="6">
        <f t="shared" si="5"/>
        <v>9</v>
      </c>
      <c r="X35" s="6">
        <f t="shared" si="6"/>
        <v>9.3913043478260878</v>
      </c>
      <c r="Y35" s="6">
        <f t="shared" si="1"/>
        <v>1.0027129463395172</v>
      </c>
      <c r="Z35" s="6">
        <f t="shared" si="12"/>
        <v>2.3094877096255457</v>
      </c>
      <c r="AA35" s="6">
        <f t="shared" si="10"/>
        <v>1005.32</v>
      </c>
      <c r="AB35" s="6">
        <f t="shared" si="11"/>
        <v>1.0027129463395172</v>
      </c>
      <c r="AC35" s="6">
        <v>6.5</v>
      </c>
      <c r="AD35" s="8" t="s">
        <v>43</v>
      </c>
      <c r="AE35" s="8">
        <v>125</v>
      </c>
      <c r="AF35" s="8"/>
    </row>
    <row r="36" spans="1:32">
      <c r="A36" s="6">
        <v>65</v>
      </c>
      <c r="B36" s="6" t="s">
        <v>7</v>
      </c>
      <c r="C36" s="6">
        <v>205</v>
      </c>
      <c r="F36" s="6">
        <v>0</v>
      </c>
      <c r="G36" s="6">
        <v>15</v>
      </c>
      <c r="I36" s="6">
        <v>18</v>
      </c>
      <c r="J36" s="6">
        <v>85.9</v>
      </c>
      <c r="K36" s="6">
        <v>5</v>
      </c>
      <c r="L36" s="6">
        <v>20.7</v>
      </c>
      <c r="M36" s="6">
        <f t="shared" si="2"/>
        <v>4.1399999999999997</v>
      </c>
      <c r="N36" s="6">
        <f t="shared" si="0"/>
        <v>934.59999999999991</v>
      </c>
      <c r="O36" s="6">
        <v>525.6</v>
      </c>
      <c r="P36" s="6">
        <v>224.7</v>
      </c>
      <c r="U36" s="6">
        <f t="shared" si="3"/>
        <v>0.83333333333333337</v>
      </c>
      <c r="V36" s="6">
        <f t="shared" si="4"/>
        <v>2.3391188251001336</v>
      </c>
      <c r="W36" s="6">
        <f t="shared" si="5"/>
        <v>13.666666666666666</v>
      </c>
      <c r="X36" s="6">
        <f t="shared" si="6"/>
        <v>11.388888888888889</v>
      </c>
      <c r="Y36" s="6">
        <f t="shared" si="1"/>
        <v>1.7781582952815826</v>
      </c>
      <c r="Z36" s="6">
        <f t="shared" si="12"/>
        <v>4.1593235425011121</v>
      </c>
      <c r="AA36" s="6">
        <f t="shared" si="10"/>
        <v>934.59999999999991</v>
      </c>
      <c r="AB36" s="6">
        <f t="shared" si="11"/>
        <v>1.7781582952815826</v>
      </c>
      <c r="AC36" s="6">
        <v>3.2</v>
      </c>
      <c r="AD36" s="8" t="s">
        <v>47</v>
      </c>
      <c r="AE36" s="8">
        <v>1.8809622970041544</v>
      </c>
      <c r="AF36" s="8"/>
    </row>
    <row r="37" spans="1:32">
      <c r="A37" s="6">
        <v>67</v>
      </c>
      <c r="B37" s="6" t="s">
        <v>7</v>
      </c>
      <c r="C37" s="6">
        <v>37</v>
      </c>
      <c r="F37" s="6">
        <v>1</v>
      </c>
      <c r="G37" s="6">
        <v>11</v>
      </c>
      <c r="I37" s="6">
        <v>12.5</v>
      </c>
      <c r="J37" s="6">
        <v>13.4</v>
      </c>
      <c r="K37" s="6">
        <v>3</v>
      </c>
      <c r="L37" s="6">
        <v>12.8</v>
      </c>
      <c r="M37" s="6">
        <f t="shared" si="2"/>
        <v>4.2666666666666666</v>
      </c>
      <c r="N37" s="6">
        <f t="shared" si="0"/>
        <v>171.26666666666668</v>
      </c>
      <c r="O37" s="6">
        <v>470.1</v>
      </c>
      <c r="P37" s="6">
        <v>156.80000000000001</v>
      </c>
      <c r="U37" s="6">
        <f t="shared" si="3"/>
        <v>0.88</v>
      </c>
      <c r="V37" s="6">
        <f t="shared" si="4"/>
        <v>2.9980867346938775</v>
      </c>
      <c r="W37" s="6">
        <f t="shared" si="5"/>
        <v>3.3636363636363638</v>
      </c>
      <c r="X37" s="6">
        <f t="shared" si="6"/>
        <v>2.96</v>
      </c>
      <c r="Y37" s="6">
        <f t="shared" si="1"/>
        <v>0.36431964830177976</v>
      </c>
      <c r="Z37" s="6">
        <f t="shared" si="12"/>
        <v>1.0922619047619049</v>
      </c>
      <c r="AA37" s="6">
        <f t="shared" si="10"/>
        <v>171.26666666666668</v>
      </c>
      <c r="AB37" s="6">
        <f t="shared" si="11"/>
        <v>0.36431964830177976</v>
      </c>
      <c r="AC37" s="6">
        <v>2.7</v>
      </c>
      <c r="AD37" s="8" t="s">
        <v>48</v>
      </c>
      <c r="AE37" s="8">
        <v>3.1151752178783701E-2</v>
      </c>
      <c r="AF37" s="8"/>
    </row>
    <row r="38" spans="1:32">
      <c r="A38" s="6">
        <v>69</v>
      </c>
      <c r="B38" s="6" t="s">
        <v>7</v>
      </c>
      <c r="C38" s="6">
        <v>65</v>
      </c>
      <c r="F38" s="6">
        <v>0</v>
      </c>
      <c r="G38" s="6">
        <v>18</v>
      </c>
      <c r="I38" s="6">
        <v>11.5</v>
      </c>
      <c r="J38" s="6">
        <v>30.1</v>
      </c>
      <c r="K38" s="6">
        <v>5</v>
      </c>
      <c r="L38" s="6">
        <v>22.7</v>
      </c>
      <c r="M38" s="6">
        <f t="shared" si="2"/>
        <v>4.54</v>
      </c>
      <c r="N38" s="6">
        <f t="shared" si="0"/>
        <v>325.20000000000005</v>
      </c>
      <c r="O38" s="6">
        <v>184</v>
      </c>
      <c r="P38" s="6">
        <v>128.30000000000001</v>
      </c>
      <c r="U38" s="6">
        <f t="shared" si="3"/>
        <v>1.5652173913043479</v>
      </c>
      <c r="V38" s="6">
        <f t="shared" si="4"/>
        <v>1.4341387373343724</v>
      </c>
      <c r="W38" s="6">
        <f t="shared" si="5"/>
        <v>3.6111111111111112</v>
      </c>
      <c r="X38" s="6">
        <f t="shared" si="6"/>
        <v>5.6521739130434785</v>
      </c>
      <c r="Y38" s="6">
        <f t="shared" si="1"/>
        <v>1.7673913043478264</v>
      </c>
      <c r="Z38" s="6">
        <f t="shared" si="12"/>
        <v>2.534684333593141</v>
      </c>
      <c r="AA38" s="6">
        <f t="shared" si="10"/>
        <v>325.20000000000005</v>
      </c>
      <c r="AB38" s="6">
        <f t="shared" si="11"/>
        <v>1.7673913043478264</v>
      </c>
      <c r="AC38" s="6">
        <v>11.2</v>
      </c>
      <c r="AD38" s="8" t="s">
        <v>49</v>
      </c>
      <c r="AE38" s="8">
        <v>1.6571357264183462</v>
      </c>
      <c r="AF38" s="8"/>
    </row>
    <row r="39" spans="1:32">
      <c r="A39" s="6">
        <v>71</v>
      </c>
      <c r="B39" s="6" t="s">
        <v>7</v>
      </c>
      <c r="C39" s="6">
        <v>45</v>
      </c>
      <c r="F39" s="6">
        <v>0</v>
      </c>
      <c r="G39" s="6">
        <v>14</v>
      </c>
      <c r="I39" s="6">
        <v>17</v>
      </c>
      <c r="J39" s="6">
        <v>22.7</v>
      </c>
      <c r="K39" s="6">
        <v>5</v>
      </c>
      <c r="L39" s="6">
        <v>24.4</v>
      </c>
      <c r="M39" s="6">
        <f t="shared" si="2"/>
        <v>4.88</v>
      </c>
      <c r="N39" s="6">
        <f t="shared" si="0"/>
        <v>242.29999999999998</v>
      </c>
      <c r="O39" s="6">
        <v>706.5</v>
      </c>
      <c r="P39" s="6">
        <v>205.6</v>
      </c>
      <c r="U39" s="6">
        <f t="shared" si="3"/>
        <v>0.82352941176470584</v>
      </c>
      <c r="V39" s="6">
        <f t="shared" si="4"/>
        <v>3.4362840466926072</v>
      </c>
      <c r="W39" s="6">
        <f t="shared" si="5"/>
        <v>3.2142857142857144</v>
      </c>
      <c r="X39" s="6">
        <f t="shared" si="6"/>
        <v>2.6470588235294117</v>
      </c>
      <c r="Y39" s="6">
        <f t="shared" si="1"/>
        <v>0.34295824486907289</v>
      </c>
      <c r="Z39" s="6">
        <f t="shared" si="12"/>
        <v>1.1785019455252919</v>
      </c>
      <c r="AA39" s="6">
        <f t="shared" si="10"/>
        <v>242.29999999999998</v>
      </c>
      <c r="AB39" s="6">
        <f t="shared" si="11"/>
        <v>0.34295824486907289</v>
      </c>
      <c r="AC39" s="6">
        <v>3.2</v>
      </c>
      <c r="AD39" s="8" t="s">
        <v>50</v>
      </c>
      <c r="AE39" s="8">
        <v>6.2303504357567402E-2</v>
      </c>
      <c r="AF39" s="8"/>
    </row>
    <row r="40" spans="1:32" ht="13.15" thickBot="1">
      <c r="A40" s="6">
        <v>73</v>
      </c>
      <c r="B40" s="6" t="s">
        <v>7</v>
      </c>
      <c r="C40" s="6">
        <v>130</v>
      </c>
      <c r="F40" s="6">
        <v>0</v>
      </c>
      <c r="G40" s="6">
        <v>18</v>
      </c>
      <c r="I40" s="6">
        <v>15.5</v>
      </c>
      <c r="J40" s="6">
        <v>152.6</v>
      </c>
      <c r="K40" s="6">
        <v>5</v>
      </c>
      <c r="L40" s="6">
        <v>24.4</v>
      </c>
      <c r="M40" s="6">
        <f t="shared" si="2"/>
        <v>4.88</v>
      </c>
      <c r="N40" s="6">
        <f t="shared" si="0"/>
        <v>787</v>
      </c>
      <c r="O40" s="6">
        <v>759.9</v>
      </c>
      <c r="P40" s="6">
        <v>226.2</v>
      </c>
      <c r="U40" s="6">
        <f t="shared" si="3"/>
        <v>1.1612903225806452</v>
      </c>
      <c r="V40" s="6">
        <f t="shared" si="4"/>
        <v>3.3594164456233422</v>
      </c>
      <c r="W40" s="6">
        <f t="shared" si="5"/>
        <v>7.2222222222222223</v>
      </c>
      <c r="X40" s="6">
        <f t="shared" si="6"/>
        <v>8.387096774193548</v>
      </c>
      <c r="Y40" s="6">
        <f t="shared" si="1"/>
        <v>1.035662587182524</v>
      </c>
      <c r="Z40" s="6">
        <f t="shared" si="12"/>
        <v>3.4792219274977896</v>
      </c>
      <c r="AA40" s="6">
        <f t="shared" si="10"/>
        <v>787</v>
      </c>
      <c r="AB40" s="6">
        <f t="shared" si="11"/>
        <v>1.035662587182524</v>
      </c>
      <c r="AC40" s="6">
        <v>3.6</v>
      </c>
      <c r="AD40" s="9" t="s">
        <v>51</v>
      </c>
      <c r="AE40" s="9">
        <v>1.979124135687016</v>
      </c>
      <c r="AF40" s="9"/>
    </row>
    <row r="41" spans="1:32">
      <c r="A41" s="6">
        <v>75</v>
      </c>
      <c r="B41" s="6" t="s">
        <v>7</v>
      </c>
      <c r="C41" s="6">
        <v>121</v>
      </c>
      <c r="F41" s="6">
        <v>1</v>
      </c>
      <c r="G41" s="6">
        <v>34</v>
      </c>
      <c r="I41" s="6">
        <v>25</v>
      </c>
      <c r="J41" s="6">
        <v>38.1</v>
      </c>
      <c r="K41" s="6">
        <v>5</v>
      </c>
      <c r="L41" s="6">
        <v>19.5</v>
      </c>
      <c r="M41" s="6">
        <f t="shared" si="2"/>
        <v>3.9</v>
      </c>
      <c r="N41" s="6">
        <f t="shared" si="0"/>
        <v>510</v>
      </c>
      <c r="O41" s="6">
        <v>728.2</v>
      </c>
      <c r="P41" s="6">
        <v>399.5</v>
      </c>
      <c r="U41" s="6">
        <f t="shared" si="3"/>
        <v>1.36</v>
      </c>
      <c r="V41" s="6">
        <f t="shared" si="4"/>
        <v>1.8227784730913643</v>
      </c>
      <c r="W41" s="6">
        <f t="shared" si="5"/>
        <v>3.5588235294117645</v>
      </c>
      <c r="X41" s="6">
        <f t="shared" si="6"/>
        <v>4.84</v>
      </c>
      <c r="Y41" s="6">
        <f t="shared" si="1"/>
        <v>0.70035704476792082</v>
      </c>
      <c r="Z41" s="6">
        <f t="shared" si="12"/>
        <v>1.2765957446808511</v>
      </c>
      <c r="AA41" s="6">
        <f t="shared" si="10"/>
        <v>510</v>
      </c>
      <c r="AB41" s="6">
        <f t="shared" si="11"/>
        <v>0.70035704476792082</v>
      </c>
      <c r="AC41" s="6">
        <v>2.7</v>
      </c>
    </row>
    <row r="42" spans="1:32">
      <c r="A42" s="6">
        <v>77</v>
      </c>
      <c r="B42" s="6" t="s">
        <v>7</v>
      </c>
      <c r="C42" s="6">
        <v>24</v>
      </c>
      <c r="F42" s="6">
        <v>0</v>
      </c>
      <c r="G42" s="6">
        <v>21</v>
      </c>
      <c r="I42" s="6">
        <v>35</v>
      </c>
      <c r="J42" s="6">
        <v>6.7</v>
      </c>
      <c r="K42" s="6">
        <v>5</v>
      </c>
      <c r="L42" s="6">
        <v>29.3</v>
      </c>
      <c r="M42" s="6">
        <f t="shared" si="2"/>
        <v>5.86</v>
      </c>
      <c r="N42" s="6">
        <f t="shared" si="0"/>
        <v>147.34</v>
      </c>
      <c r="O42" s="6">
        <v>1109.9000000000001</v>
      </c>
      <c r="P42" s="6">
        <v>898.9</v>
      </c>
      <c r="U42" s="6">
        <f t="shared" si="3"/>
        <v>0.6</v>
      </c>
      <c r="V42" s="6">
        <f t="shared" si="4"/>
        <v>1.2347313383023697</v>
      </c>
      <c r="W42" s="6">
        <f t="shared" si="5"/>
        <v>1.1428571428571428</v>
      </c>
      <c r="X42" s="6">
        <f t="shared" si="6"/>
        <v>0.68571428571428572</v>
      </c>
      <c r="Y42" s="6">
        <f t="shared" si="1"/>
        <v>0.13275069826110458</v>
      </c>
      <c r="Z42" s="6">
        <f t="shared" si="12"/>
        <v>0.16391144732450774</v>
      </c>
      <c r="AA42" s="6">
        <f t="shared" si="10"/>
        <v>147.34</v>
      </c>
      <c r="AB42" s="6">
        <f t="shared" si="11"/>
        <v>0.13275069826110458</v>
      </c>
      <c r="AC42" s="6">
        <v>1.7</v>
      </c>
    </row>
    <row r="43" spans="1:32">
      <c r="A43" s="6">
        <v>79</v>
      </c>
      <c r="B43" s="6" t="s">
        <v>7</v>
      </c>
      <c r="C43" s="6">
        <v>157</v>
      </c>
      <c r="F43" s="6">
        <v>0</v>
      </c>
      <c r="G43" s="6">
        <v>22</v>
      </c>
      <c r="I43" s="6">
        <v>21.5</v>
      </c>
      <c r="J43" s="6">
        <v>87.6</v>
      </c>
      <c r="K43" s="6">
        <v>5</v>
      </c>
      <c r="L43" s="6">
        <v>21.6</v>
      </c>
      <c r="M43" s="6">
        <f t="shared" si="2"/>
        <v>4.32</v>
      </c>
      <c r="N43" s="6">
        <f t="shared" si="0"/>
        <v>765.84</v>
      </c>
      <c r="O43" s="6">
        <v>857.2</v>
      </c>
      <c r="P43" s="6">
        <v>407.3</v>
      </c>
      <c r="U43" s="6">
        <f t="shared" si="3"/>
        <v>1.0232558139534884</v>
      </c>
      <c r="V43" s="6">
        <f t="shared" si="4"/>
        <v>2.1045912104100171</v>
      </c>
      <c r="W43" s="6">
        <f t="shared" si="5"/>
        <v>7.1363636363636367</v>
      </c>
      <c r="X43" s="6">
        <f t="shared" si="6"/>
        <v>7.3023255813953485</v>
      </c>
      <c r="Y43" s="6">
        <f t="shared" si="1"/>
        <v>0.89342043863742415</v>
      </c>
      <c r="Z43" s="6">
        <f t="shared" si="12"/>
        <v>1.8802848023569851</v>
      </c>
      <c r="AA43" s="6">
        <f t="shared" si="10"/>
        <v>765.84</v>
      </c>
      <c r="AB43" s="6">
        <f t="shared" si="11"/>
        <v>0.89342043863742415</v>
      </c>
      <c r="AC43" s="6">
        <v>7</v>
      </c>
    </row>
    <row r="44" spans="1:32">
      <c r="A44" s="6">
        <v>81</v>
      </c>
      <c r="B44" s="6" t="s">
        <v>7</v>
      </c>
      <c r="C44" s="6">
        <v>250</v>
      </c>
      <c r="F44" s="6">
        <v>0</v>
      </c>
      <c r="G44" s="6">
        <v>30</v>
      </c>
      <c r="I44" s="6">
        <v>31.5</v>
      </c>
      <c r="J44" s="6">
        <v>122.4</v>
      </c>
      <c r="K44" s="6">
        <v>5</v>
      </c>
      <c r="L44" s="6">
        <v>20</v>
      </c>
      <c r="M44" s="6">
        <f t="shared" si="2"/>
        <v>4</v>
      </c>
      <c r="N44" s="6">
        <f t="shared" si="0"/>
        <v>1122.4000000000001</v>
      </c>
      <c r="O44" s="6">
        <v>1318.2</v>
      </c>
      <c r="P44" s="6">
        <v>905.2</v>
      </c>
      <c r="U44" s="6">
        <f t="shared" si="3"/>
        <v>0.95238095238095233</v>
      </c>
      <c r="V44" s="6">
        <f t="shared" si="4"/>
        <v>1.456252761820592</v>
      </c>
      <c r="W44" s="6">
        <f t="shared" si="5"/>
        <v>8.3333333333333339</v>
      </c>
      <c r="X44" s="6">
        <f t="shared" si="6"/>
        <v>7.9365079365079367</v>
      </c>
      <c r="Y44" s="6">
        <f t="shared" si="1"/>
        <v>0.85146411773630715</v>
      </c>
      <c r="Z44" s="6">
        <f t="shared" si="12"/>
        <v>1.2399469730446311</v>
      </c>
      <c r="AA44" s="6">
        <f t="shared" si="10"/>
        <v>1122.4000000000001</v>
      </c>
      <c r="AB44" s="6">
        <f t="shared" si="11"/>
        <v>0.85146411773630715</v>
      </c>
      <c r="AC44" s="6">
        <v>2.5</v>
      </c>
    </row>
    <row r="45" spans="1:32">
      <c r="A45" s="6">
        <v>83</v>
      </c>
      <c r="B45" s="6" t="s">
        <v>7</v>
      </c>
      <c r="C45" s="6">
        <v>57</v>
      </c>
      <c r="F45" s="6">
        <v>1</v>
      </c>
      <c r="G45" s="6">
        <v>10</v>
      </c>
      <c r="I45" s="6">
        <v>25.5</v>
      </c>
      <c r="J45" s="6">
        <v>28</v>
      </c>
      <c r="K45" s="6">
        <v>5</v>
      </c>
      <c r="L45" s="6">
        <v>28</v>
      </c>
      <c r="M45" s="6">
        <f t="shared" si="2"/>
        <v>5.6</v>
      </c>
      <c r="N45" s="6">
        <f t="shared" si="0"/>
        <v>347.2</v>
      </c>
      <c r="O45" s="6">
        <v>539.79999999999995</v>
      </c>
      <c r="P45" s="6">
        <v>485.2</v>
      </c>
      <c r="U45" s="6">
        <f t="shared" si="3"/>
        <v>0.39215686274509803</v>
      </c>
      <c r="V45" s="6">
        <f t="shared" si="4"/>
        <v>1.1125309150865621</v>
      </c>
      <c r="W45" s="6">
        <f t="shared" si="5"/>
        <v>5.7</v>
      </c>
      <c r="X45" s="6">
        <f t="shared" si="6"/>
        <v>2.2352941176470589</v>
      </c>
      <c r="Y45" s="6">
        <f t="shared" si="1"/>
        <v>0.64320118562430528</v>
      </c>
      <c r="Z45" s="6">
        <f t="shared" si="12"/>
        <v>0.7155812036273701</v>
      </c>
      <c r="AA45" s="6">
        <f t="shared" si="10"/>
        <v>347.2</v>
      </c>
      <c r="AB45" s="6">
        <f t="shared" si="11"/>
        <v>0.64320118562430528</v>
      </c>
      <c r="AC45" s="6">
        <v>3.4</v>
      </c>
    </row>
    <row r="46" spans="1:32">
      <c r="A46" s="6">
        <v>85</v>
      </c>
      <c r="B46" s="6" t="s">
        <v>7</v>
      </c>
      <c r="C46" s="6">
        <v>175</v>
      </c>
      <c r="F46" s="6">
        <v>1</v>
      </c>
      <c r="G46" s="6">
        <v>24</v>
      </c>
      <c r="I46" s="6">
        <v>28</v>
      </c>
      <c r="J46" s="6">
        <v>187.8</v>
      </c>
      <c r="K46" s="6">
        <v>5</v>
      </c>
      <c r="L46" s="6">
        <v>28.9</v>
      </c>
      <c r="M46" s="6">
        <f t="shared" si="2"/>
        <v>5.7799999999999994</v>
      </c>
      <c r="N46" s="6">
        <f t="shared" si="0"/>
        <v>1199.3</v>
      </c>
      <c r="O46" s="6">
        <v>1794.3</v>
      </c>
      <c r="P46" s="6">
        <v>621.20000000000005</v>
      </c>
      <c r="U46" s="6">
        <f t="shared" si="3"/>
        <v>0.8571428571428571</v>
      </c>
      <c r="V46" s="6">
        <f t="shared" si="4"/>
        <v>2.8884417256922084</v>
      </c>
      <c r="W46" s="6">
        <f t="shared" si="5"/>
        <v>7.291666666666667</v>
      </c>
      <c r="X46" s="6">
        <f t="shared" si="6"/>
        <v>6.25</v>
      </c>
      <c r="Y46" s="6">
        <f t="shared" si="1"/>
        <v>0.66839435991751661</v>
      </c>
      <c r="Z46" s="6">
        <f t="shared" si="12"/>
        <v>1.9306181584030906</v>
      </c>
      <c r="AA46" s="6">
        <f t="shared" si="10"/>
        <v>1199.3</v>
      </c>
      <c r="AB46" s="6">
        <f t="shared" si="11"/>
        <v>0.66839435991751661</v>
      </c>
      <c r="AC46" s="6">
        <v>3.1</v>
      </c>
    </row>
    <row r="47" spans="1:32">
      <c r="A47" s="6">
        <v>87</v>
      </c>
      <c r="B47" s="6" t="s">
        <v>7</v>
      </c>
      <c r="C47" s="6">
        <v>148</v>
      </c>
      <c r="F47" s="6">
        <v>0</v>
      </c>
      <c r="G47" s="6">
        <v>26</v>
      </c>
      <c r="I47" s="6">
        <v>19</v>
      </c>
      <c r="J47" s="6">
        <v>102.3</v>
      </c>
      <c r="K47" s="6">
        <v>5</v>
      </c>
      <c r="L47" s="6">
        <v>25.1</v>
      </c>
      <c r="M47" s="6">
        <f t="shared" si="2"/>
        <v>5.0200000000000005</v>
      </c>
      <c r="N47" s="6">
        <f t="shared" si="0"/>
        <v>845.26</v>
      </c>
      <c r="O47" s="6">
        <v>1496.5</v>
      </c>
      <c r="P47" s="6">
        <v>499.2</v>
      </c>
      <c r="U47" s="6">
        <f t="shared" si="3"/>
        <v>1.368421052631579</v>
      </c>
      <c r="V47" s="6">
        <f t="shared" si="4"/>
        <v>2.9977964743589745</v>
      </c>
      <c r="W47" s="6">
        <f t="shared" si="5"/>
        <v>5.6923076923076925</v>
      </c>
      <c r="X47" s="6">
        <f t="shared" si="6"/>
        <v>7.7894736842105265</v>
      </c>
      <c r="Y47" s="6">
        <f t="shared" si="1"/>
        <v>0.56482459071166058</v>
      </c>
      <c r="Z47" s="6">
        <f t="shared" si="12"/>
        <v>1.6932291666666668</v>
      </c>
      <c r="AA47" s="6">
        <f t="shared" si="10"/>
        <v>845.26</v>
      </c>
      <c r="AB47" s="6">
        <f t="shared" si="11"/>
        <v>0.56482459071166058</v>
      </c>
      <c r="AC47" s="6">
        <v>2.8</v>
      </c>
    </row>
    <row r="48" spans="1:32">
      <c r="A48" s="6">
        <v>89</v>
      </c>
      <c r="B48" s="6" t="s">
        <v>7</v>
      </c>
      <c r="C48" s="6">
        <v>205</v>
      </c>
      <c r="F48" s="6">
        <v>1</v>
      </c>
      <c r="G48" s="6">
        <v>29</v>
      </c>
      <c r="I48" s="6">
        <v>31.5</v>
      </c>
      <c r="J48" s="6">
        <v>126.3</v>
      </c>
      <c r="K48" s="6">
        <v>5</v>
      </c>
      <c r="L48" s="6">
        <v>21.6</v>
      </c>
      <c r="M48" s="6">
        <f t="shared" si="2"/>
        <v>4.32</v>
      </c>
      <c r="N48" s="6">
        <f t="shared" si="0"/>
        <v>1011.9</v>
      </c>
      <c r="O48" s="6">
        <v>1448.1</v>
      </c>
      <c r="P48" s="6">
        <v>720.3</v>
      </c>
      <c r="U48" s="6">
        <f t="shared" si="3"/>
        <v>0.92063492063492058</v>
      </c>
      <c r="V48" s="6">
        <f t="shared" si="4"/>
        <v>2.0104123281965847</v>
      </c>
      <c r="W48" s="6">
        <f t="shared" si="5"/>
        <v>7.068965517241379</v>
      </c>
      <c r="X48" s="6">
        <f t="shared" si="6"/>
        <v>6.5079365079365079</v>
      </c>
      <c r="Y48" s="6">
        <f t="shared" si="1"/>
        <v>0.69877770872177336</v>
      </c>
      <c r="Z48" s="6">
        <f t="shared" si="12"/>
        <v>1.4048313202832154</v>
      </c>
      <c r="AA48" s="6">
        <f t="shared" si="10"/>
        <v>1011.9</v>
      </c>
      <c r="AB48" s="6">
        <f t="shared" si="11"/>
        <v>0.69877770872177336</v>
      </c>
      <c r="AC48" s="6">
        <v>8.4</v>
      </c>
    </row>
    <row r="49" spans="1:29">
      <c r="A49" s="6">
        <v>91</v>
      </c>
      <c r="B49" s="6" t="s">
        <v>7</v>
      </c>
      <c r="C49" s="6">
        <v>89</v>
      </c>
      <c r="F49" s="6">
        <v>0</v>
      </c>
      <c r="G49" s="6">
        <v>20</v>
      </c>
      <c r="I49" s="6">
        <v>27</v>
      </c>
      <c r="J49" s="6">
        <v>29.4</v>
      </c>
      <c r="K49" s="6">
        <v>5</v>
      </c>
      <c r="L49" s="6">
        <v>26.4</v>
      </c>
      <c r="M49" s="6">
        <f t="shared" si="2"/>
        <v>5.2799999999999994</v>
      </c>
      <c r="N49" s="6">
        <f t="shared" si="0"/>
        <v>499.31999999999994</v>
      </c>
      <c r="O49" s="6">
        <v>909.8</v>
      </c>
      <c r="P49" s="6">
        <v>642</v>
      </c>
      <c r="U49" s="6">
        <f t="shared" si="3"/>
        <v>0.7407407407407407</v>
      </c>
      <c r="V49" s="6">
        <f t="shared" si="4"/>
        <v>1.4171339563862928</v>
      </c>
      <c r="W49" s="6">
        <f t="shared" si="5"/>
        <v>4.45</v>
      </c>
      <c r="X49" s="6">
        <f t="shared" si="6"/>
        <v>3.2962962962962963</v>
      </c>
      <c r="Y49" s="6">
        <f t="shared" si="1"/>
        <v>0.54882391734447122</v>
      </c>
      <c r="Z49" s="6">
        <f t="shared" si="12"/>
        <v>0.77775700934579428</v>
      </c>
      <c r="AA49" s="6">
        <f t="shared" si="10"/>
        <v>499.31999999999994</v>
      </c>
      <c r="AB49" s="6">
        <f t="shared" si="11"/>
        <v>0.54882391734447122</v>
      </c>
      <c r="AC49" s="6">
        <v>6</v>
      </c>
    </row>
    <row r="50" spans="1:29">
      <c r="A50" s="6">
        <v>93</v>
      </c>
      <c r="B50" s="6" t="s">
        <v>7</v>
      </c>
      <c r="C50" s="6">
        <v>21</v>
      </c>
      <c r="F50" s="6">
        <v>0</v>
      </c>
      <c r="G50" s="6">
        <v>10</v>
      </c>
      <c r="I50" s="6">
        <v>9</v>
      </c>
      <c r="J50" s="6">
        <v>11.7</v>
      </c>
      <c r="K50" s="6">
        <v>5</v>
      </c>
      <c r="L50" s="6">
        <v>24.3</v>
      </c>
      <c r="M50" s="6">
        <f t="shared" si="2"/>
        <v>4.8600000000000003</v>
      </c>
      <c r="N50" s="6">
        <f t="shared" si="0"/>
        <v>113.76</v>
      </c>
      <c r="O50" s="6">
        <v>549</v>
      </c>
      <c r="P50" s="6">
        <v>119.1</v>
      </c>
      <c r="U50" s="6">
        <f t="shared" si="3"/>
        <v>1.1111111111111112</v>
      </c>
      <c r="V50" s="6">
        <f t="shared" si="4"/>
        <v>4.6095717884130982</v>
      </c>
      <c r="W50" s="6">
        <f t="shared" si="5"/>
        <v>2.1</v>
      </c>
      <c r="X50" s="6">
        <f t="shared" si="6"/>
        <v>2.3333333333333335</v>
      </c>
      <c r="Y50" s="6">
        <f t="shared" si="1"/>
        <v>0.20721311475409837</v>
      </c>
      <c r="Z50" s="6">
        <f t="shared" si="12"/>
        <v>0.95516372795969784</v>
      </c>
      <c r="AA50" s="6">
        <f t="shared" si="10"/>
        <v>113.76</v>
      </c>
      <c r="AB50" s="6">
        <f t="shared" si="11"/>
        <v>0.20721311475409837</v>
      </c>
      <c r="AC50" s="6">
        <v>2.5</v>
      </c>
    </row>
    <row r="51" spans="1:29">
      <c r="A51" s="6">
        <v>95</v>
      </c>
      <c r="B51" s="6" t="s">
        <v>7</v>
      </c>
      <c r="C51" s="6">
        <v>121</v>
      </c>
      <c r="F51" s="6">
        <v>0</v>
      </c>
      <c r="G51" s="6">
        <v>22</v>
      </c>
      <c r="I51" s="6">
        <v>28</v>
      </c>
      <c r="J51" s="6">
        <v>36.700000000000003</v>
      </c>
      <c r="K51" s="6">
        <v>5</v>
      </c>
      <c r="L51" s="6">
        <v>28.6</v>
      </c>
      <c r="M51" s="6">
        <f t="shared" si="2"/>
        <v>5.7200000000000006</v>
      </c>
      <c r="N51" s="6">
        <f t="shared" si="0"/>
        <v>728.82000000000016</v>
      </c>
      <c r="O51" s="6">
        <v>1013.2</v>
      </c>
      <c r="P51" s="6">
        <v>705.2</v>
      </c>
      <c r="U51" s="6">
        <f t="shared" si="3"/>
        <v>0.7857142857142857</v>
      </c>
      <c r="V51" s="6">
        <f t="shared" si="4"/>
        <v>1.4367555303460011</v>
      </c>
      <c r="W51" s="6">
        <f t="shared" si="5"/>
        <v>5.5</v>
      </c>
      <c r="X51" s="6">
        <f t="shared" si="6"/>
        <v>4.3214285714285712</v>
      </c>
      <c r="Y51" s="6">
        <f t="shared" si="1"/>
        <v>0.71932491117252284</v>
      </c>
      <c r="Z51" s="6">
        <f t="shared" si="12"/>
        <v>1.0334940442427683</v>
      </c>
      <c r="AA51" s="6">
        <f t="shared" si="10"/>
        <v>728.82000000000016</v>
      </c>
      <c r="AB51" s="6">
        <f t="shared" si="11"/>
        <v>0.71932491117252284</v>
      </c>
      <c r="AC51" s="6">
        <v>4.7</v>
      </c>
    </row>
    <row r="52" spans="1:29">
      <c r="A52" s="6">
        <v>97</v>
      </c>
      <c r="B52" s="6" t="s">
        <v>7</v>
      </c>
      <c r="C52" s="6">
        <v>59</v>
      </c>
      <c r="F52" s="6">
        <v>0</v>
      </c>
      <c r="G52" s="6">
        <v>22</v>
      </c>
      <c r="I52" s="6">
        <v>14</v>
      </c>
      <c r="J52" s="6">
        <v>16.399999999999999</v>
      </c>
      <c r="K52" s="6">
        <v>5</v>
      </c>
      <c r="L52" s="6">
        <v>16.899999999999999</v>
      </c>
      <c r="M52" s="6">
        <f t="shared" si="2"/>
        <v>3.38</v>
      </c>
      <c r="N52" s="6">
        <f t="shared" si="0"/>
        <v>215.82</v>
      </c>
      <c r="O52" s="6">
        <v>97.8</v>
      </c>
      <c r="P52" s="6">
        <v>141.80000000000001</v>
      </c>
      <c r="U52" s="6">
        <f t="shared" si="3"/>
        <v>1.5714285714285714</v>
      </c>
      <c r="V52" s="6">
        <f t="shared" si="4"/>
        <v>0.68970380818053589</v>
      </c>
      <c r="W52" s="6">
        <f t="shared" si="5"/>
        <v>2.6818181818181817</v>
      </c>
      <c r="X52" s="6">
        <f t="shared" si="6"/>
        <v>4.2142857142857144</v>
      </c>
      <c r="Y52" s="6">
        <f t="shared" si="1"/>
        <v>2.2067484662576686</v>
      </c>
      <c r="Z52" s="6">
        <f t="shared" si="12"/>
        <v>1.5220028208744709</v>
      </c>
      <c r="AA52" s="6">
        <f t="shared" si="10"/>
        <v>215.82</v>
      </c>
      <c r="AB52" s="6">
        <f t="shared" si="11"/>
        <v>2.2067484662576686</v>
      </c>
      <c r="AC52" s="6">
        <v>3</v>
      </c>
    </row>
    <row r="53" spans="1:29">
      <c r="A53" s="6">
        <v>99</v>
      </c>
      <c r="B53" s="6" t="s">
        <v>7</v>
      </c>
      <c r="C53" s="6">
        <v>104</v>
      </c>
      <c r="F53" s="6">
        <v>0</v>
      </c>
      <c r="G53" s="6">
        <v>11</v>
      </c>
      <c r="I53" s="6">
        <v>8</v>
      </c>
      <c r="J53" s="6">
        <v>48.2</v>
      </c>
      <c r="K53" s="6">
        <v>5</v>
      </c>
      <c r="L53" s="6">
        <v>21.8</v>
      </c>
      <c r="M53" s="6">
        <f t="shared" si="2"/>
        <v>4.3600000000000003</v>
      </c>
      <c r="N53" s="6">
        <f t="shared" si="0"/>
        <v>501.64000000000004</v>
      </c>
      <c r="O53" s="6">
        <v>383</v>
      </c>
      <c r="P53" s="6">
        <v>194.8</v>
      </c>
      <c r="U53" s="6">
        <f t="shared" si="3"/>
        <v>1.375</v>
      </c>
      <c r="V53" s="6">
        <f t="shared" si="4"/>
        <v>1.9661190965092401</v>
      </c>
      <c r="W53" s="6">
        <f t="shared" si="5"/>
        <v>9.454545454545455</v>
      </c>
      <c r="X53" s="6">
        <f t="shared" si="6"/>
        <v>13</v>
      </c>
      <c r="Y53" s="6">
        <f t="shared" si="1"/>
        <v>1.3097650130548304</v>
      </c>
      <c r="Z53" s="6">
        <f t="shared" si="12"/>
        <v>2.5751540041067762</v>
      </c>
      <c r="AA53" s="6">
        <f t="shared" si="10"/>
        <v>501.64000000000004</v>
      </c>
      <c r="AB53" s="6">
        <f t="shared" si="11"/>
        <v>1.3097650130548304</v>
      </c>
      <c r="AC53" s="6">
        <v>5</v>
      </c>
    </row>
    <row r="54" spans="1:29">
      <c r="A54" s="6">
        <v>101</v>
      </c>
      <c r="B54" s="6" t="s">
        <v>7</v>
      </c>
      <c r="C54" s="6">
        <v>116</v>
      </c>
      <c r="F54" s="6">
        <v>0</v>
      </c>
      <c r="G54" s="6">
        <v>40</v>
      </c>
      <c r="I54" s="6">
        <v>30</v>
      </c>
      <c r="J54" s="6">
        <v>68.3</v>
      </c>
      <c r="K54" s="6">
        <v>5</v>
      </c>
      <c r="L54" s="6">
        <v>25.1</v>
      </c>
      <c r="M54" s="6">
        <f t="shared" si="2"/>
        <v>5.0200000000000005</v>
      </c>
      <c r="N54" s="6">
        <f t="shared" si="0"/>
        <v>650.62</v>
      </c>
      <c r="O54" s="6">
        <v>1516.3</v>
      </c>
      <c r="P54" s="6">
        <v>662</v>
      </c>
      <c r="U54" s="6">
        <f t="shared" si="3"/>
        <v>1.3333333333333333</v>
      </c>
      <c r="V54" s="6">
        <f t="shared" si="4"/>
        <v>2.2904833836858005</v>
      </c>
      <c r="W54" s="6">
        <f t="shared" si="5"/>
        <v>2.9</v>
      </c>
      <c r="X54" s="6">
        <f t="shared" si="6"/>
        <v>3.8666666666666667</v>
      </c>
      <c r="Y54" s="6">
        <f t="shared" si="1"/>
        <v>0.42908395436259317</v>
      </c>
      <c r="Z54" s="6">
        <f t="shared" si="12"/>
        <v>0.98280966767371603</v>
      </c>
      <c r="AA54" s="6">
        <f t="shared" si="10"/>
        <v>650.62</v>
      </c>
      <c r="AB54" s="6">
        <f t="shared" si="11"/>
        <v>0.42908395436259317</v>
      </c>
      <c r="AC54" s="6">
        <v>7</v>
      </c>
    </row>
    <row r="55" spans="1:29">
      <c r="A55" s="6">
        <v>103</v>
      </c>
      <c r="B55" s="6" t="s">
        <v>7</v>
      </c>
      <c r="C55" s="6">
        <v>137</v>
      </c>
      <c r="F55" s="6">
        <v>0</v>
      </c>
      <c r="G55" s="6">
        <v>32</v>
      </c>
      <c r="I55" s="6">
        <v>27</v>
      </c>
      <c r="J55" s="6">
        <v>126.5</v>
      </c>
      <c r="K55" s="6">
        <v>5</v>
      </c>
      <c r="L55" s="6">
        <v>25</v>
      </c>
      <c r="M55" s="6">
        <f t="shared" si="2"/>
        <v>5</v>
      </c>
      <c r="N55" s="6">
        <f t="shared" si="0"/>
        <v>811.5</v>
      </c>
      <c r="O55" s="6">
        <v>1778.8</v>
      </c>
      <c r="P55" s="6">
        <v>729.1</v>
      </c>
      <c r="U55" s="6">
        <f t="shared" si="3"/>
        <v>1.1851851851851851</v>
      </c>
      <c r="V55" s="6">
        <f t="shared" si="4"/>
        <v>2.4397202029899874</v>
      </c>
      <c r="W55" s="6">
        <f t="shared" si="5"/>
        <v>4.28125</v>
      </c>
      <c r="X55" s="6">
        <f t="shared" si="6"/>
        <v>5.0740740740740744</v>
      </c>
      <c r="Y55" s="6">
        <f t="shared" si="1"/>
        <v>0.45620643130200134</v>
      </c>
      <c r="Z55" s="6">
        <f t="shared" si="12"/>
        <v>1.1130160471814565</v>
      </c>
      <c r="AA55" s="6">
        <f t="shared" si="10"/>
        <v>811.5</v>
      </c>
      <c r="AB55" s="6">
        <f t="shared" si="11"/>
        <v>0.45620643130200134</v>
      </c>
      <c r="AC55" s="6">
        <v>2.2999999999999998</v>
      </c>
    </row>
    <row r="56" spans="1:29">
      <c r="A56" s="6">
        <v>105</v>
      </c>
      <c r="B56" s="6" t="s">
        <v>7</v>
      </c>
      <c r="C56" s="6">
        <v>102</v>
      </c>
      <c r="F56" s="6">
        <v>0</v>
      </c>
      <c r="G56" s="6">
        <v>23</v>
      </c>
      <c r="I56" s="6">
        <v>25.5</v>
      </c>
      <c r="J56" s="6">
        <v>42.5</v>
      </c>
      <c r="K56" s="6">
        <v>5</v>
      </c>
      <c r="L56" s="6">
        <v>19.8</v>
      </c>
      <c r="M56" s="6">
        <f t="shared" si="2"/>
        <v>3.96</v>
      </c>
      <c r="N56" s="6">
        <f t="shared" si="0"/>
        <v>446.42</v>
      </c>
      <c r="O56" s="6">
        <v>932.4</v>
      </c>
      <c r="P56" s="6">
        <v>460.6</v>
      </c>
      <c r="U56" s="6">
        <f t="shared" si="3"/>
        <v>0.90196078431372551</v>
      </c>
      <c r="V56" s="6">
        <f t="shared" si="4"/>
        <v>2.0243161094224922</v>
      </c>
      <c r="W56" s="6">
        <f t="shared" si="5"/>
        <v>4.4347826086956523</v>
      </c>
      <c r="X56" s="6">
        <f t="shared" si="6"/>
        <v>4</v>
      </c>
      <c r="Y56" s="6">
        <f t="shared" si="1"/>
        <v>0.47878592878592879</v>
      </c>
      <c r="Z56" s="6">
        <f t="shared" si="12"/>
        <v>0.96921406860616588</v>
      </c>
      <c r="AA56" s="6">
        <f t="shared" si="10"/>
        <v>446.42</v>
      </c>
      <c r="AB56" s="6">
        <f t="shared" si="11"/>
        <v>0.47878592878592879</v>
      </c>
      <c r="AC56" s="6">
        <v>4</v>
      </c>
    </row>
    <row r="57" spans="1:29">
      <c r="A57" s="6">
        <v>107</v>
      </c>
      <c r="B57" s="6" t="s">
        <v>7</v>
      </c>
      <c r="C57" s="6">
        <v>115</v>
      </c>
      <c r="F57" s="6">
        <v>0</v>
      </c>
      <c r="G57" s="6">
        <v>33</v>
      </c>
      <c r="I57" s="6">
        <v>25.5</v>
      </c>
      <c r="J57" s="6">
        <v>65.8</v>
      </c>
      <c r="K57" s="6">
        <v>5</v>
      </c>
      <c r="L57" s="6">
        <v>25.8</v>
      </c>
      <c r="M57" s="6">
        <f t="shared" si="2"/>
        <v>5.16</v>
      </c>
      <c r="N57" s="6">
        <f t="shared" si="0"/>
        <v>659.19999999999993</v>
      </c>
      <c r="O57" s="6">
        <v>662.9</v>
      </c>
      <c r="P57" s="6">
        <v>415.6</v>
      </c>
      <c r="U57" s="6">
        <f t="shared" si="3"/>
        <v>1.2941176470588236</v>
      </c>
      <c r="V57" s="6">
        <f t="shared" si="4"/>
        <v>1.5950433108758419</v>
      </c>
      <c r="W57" s="6">
        <f t="shared" si="5"/>
        <v>3.4848484848484849</v>
      </c>
      <c r="X57" s="6">
        <f t="shared" si="6"/>
        <v>4.5098039215686274</v>
      </c>
      <c r="Y57" s="6">
        <f t="shared" si="1"/>
        <v>0.99441846432342729</v>
      </c>
      <c r="Z57" s="6">
        <f t="shared" si="12"/>
        <v>1.5861405197305098</v>
      </c>
      <c r="AA57" s="6">
        <f t="shared" si="10"/>
        <v>659.19999999999993</v>
      </c>
      <c r="AB57" s="6">
        <f t="shared" si="11"/>
        <v>0.99441846432342729</v>
      </c>
      <c r="AC57" s="6">
        <v>2.8</v>
      </c>
    </row>
    <row r="58" spans="1:29">
      <c r="A58" s="6">
        <v>109</v>
      </c>
      <c r="B58" s="6" t="s">
        <v>7</v>
      </c>
      <c r="C58" s="6">
        <v>99</v>
      </c>
      <c r="F58" s="6">
        <v>0</v>
      </c>
      <c r="G58" s="6">
        <v>22</v>
      </c>
      <c r="I58" s="6">
        <v>31</v>
      </c>
      <c r="J58" s="6">
        <v>55.5</v>
      </c>
      <c r="K58" s="6">
        <v>5</v>
      </c>
      <c r="L58" s="6">
        <v>24.1</v>
      </c>
      <c r="M58" s="6">
        <f t="shared" si="2"/>
        <v>4.82</v>
      </c>
      <c r="N58" s="6">
        <f t="shared" si="0"/>
        <v>532.68000000000006</v>
      </c>
      <c r="O58" s="6">
        <v>1482.8</v>
      </c>
      <c r="P58" s="6">
        <v>807.9</v>
      </c>
      <c r="U58" s="6">
        <f t="shared" si="3"/>
        <v>0.70967741935483875</v>
      </c>
      <c r="V58" s="6">
        <f t="shared" si="4"/>
        <v>1.8353756653051121</v>
      </c>
      <c r="W58" s="6">
        <f t="shared" si="5"/>
        <v>4.5</v>
      </c>
      <c r="X58" s="6">
        <f t="shared" si="6"/>
        <v>3.193548387096774</v>
      </c>
      <c r="Y58" s="6">
        <f t="shared" si="1"/>
        <v>0.35923927704343139</v>
      </c>
      <c r="Z58" s="6">
        <f t="shared" si="12"/>
        <v>0.6593390271073154</v>
      </c>
      <c r="AA58" s="6">
        <f t="shared" si="10"/>
        <v>532.68000000000006</v>
      </c>
      <c r="AB58" s="6">
        <f t="shared" si="11"/>
        <v>0.35923927704343139</v>
      </c>
      <c r="AC58" s="6">
        <v>5.2</v>
      </c>
    </row>
    <row r="59" spans="1:29">
      <c r="A59" s="6">
        <v>111</v>
      </c>
      <c r="B59" s="6" t="s">
        <v>7</v>
      </c>
      <c r="C59" s="6">
        <v>29</v>
      </c>
      <c r="F59" s="6">
        <v>0</v>
      </c>
      <c r="G59" s="6">
        <v>20</v>
      </c>
      <c r="I59" s="6">
        <v>24.5</v>
      </c>
      <c r="J59" s="6">
        <v>13.4</v>
      </c>
      <c r="K59" s="6">
        <v>5</v>
      </c>
      <c r="L59" s="6">
        <v>21</v>
      </c>
      <c r="M59" s="6">
        <f t="shared" si="2"/>
        <v>4.2</v>
      </c>
      <c r="N59" s="6">
        <f t="shared" si="0"/>
        <v>135.20000000000002</v>
      </c>
      <c r="O59" s="6">
        <v>994.1</v>
      </c>
      <c r="P59" s="6">
        <v>477.3</v>
      </c>
      <c r="U59" s="6">
        <f t="shared" si="3"/>
        <v>0.81632653061224492</v>
      </c>
      <c r="V59" s="6">
        <f t="shared" si="4"/>
        <v>2.0827571757804315</v>
      </c>
      <c r="W59" s="6">
        <f t="shared" si="5"/>
        <v>1.45</v>
      </c>
      <c r="X59" s="6">
        <f t="shared" si="6"/>
        <v>1.1836734693877551</v>
      </c>
      <c r="Y59" s="6">
        <f t="shared" si="1"/>
        <v>0.13600241424403986</v>
      </c>
      <c r="Z59" s="6">
        <f t="shared" si="12"/>
        <v>0.28326000419023678</v>
      </c>
      <c r="AA59" s="6">
        <f t="shared" si="10"/>
        <v>135.20000000000002</v>
      </c>
      <c r="AB59" s="6">
        <f t="shared" si="11"/>
        <v>0.13600241424403986</v>
      </c>
      <c r="AC59" s="6">
        <v>3.2</v>
      </c>
    </row>
    <row r="60" spans="1:29">
      <c r="A60" s="6">
        <v>113</v>
      </c>
      <c r="B60" s="6" t="s">
        <v>7</v>
      </c>
      <c r="C60" s="6">
        <v>185</v>
      </c>
      <c r="F60" s="6">
        <v>0</v>
      </c>
      <c r="G60" s="6">
        <v>33</v>
      </c>
      <c r="I60" s="6">
        <v>25.5</v>
      </c>
      <c r="J60" s="6">
        <v>66.2</v>
      </c>
      <c r="K60" s="6">
        <v>5</v>
      </c>
      <c r="L60" s="6">
        <v>23.4</v>
      </c>
      <c r="M60" s="6">
        <f t="shared" si="2"/>
        <v>4.68</v>
      </c>
      <c r="N60" s="6">
        <f t="shared" si="0"/>
        <v>932</v>
      </c>
      <c r="O60" s="6">
        <v>622.79999999999995</v>
      </c>
      <c r="P60" s="6">
        <v>522.5</v>
      </c>
      <c r="U60" s="6">
        <f t="shared" si="3"/>
        <v>1.2941176470588236</v>
      </c>
      <c r="V60" s="6">
        <f t="shared" si="4"/>
        <v>1.1919617224880381</v>
      </c>
      <c r="W60" s="6">
        <f t="shared" si="5"/>
        <v>5.6060606060606064</v>
      </c>
      <c r="X60" s="6">
        <f t="shared" si="6"/>
        <v>7.2549019607843137</v>
      </c>
      <c r="Y60" s="6">
        <f t="shared" si="1"/>
        <v>1.4964675658317277</v>
      </c>
      <c r="Z60" s="6">
        <f t="shared" si="12"/>
        <v>1.7837320574162678</v>
      </c>
      <c r="AA60" s="6">
        <f t="shared" si="10"/>
        <v>932</v>
      </c>
      <c r="AB60" s="6">
        <f t="shared" si="11"/>
        <v>1.4964675658317277</v>
      </c>
      <c r="AC60" s="6">
        <v>6.5</v>
      </c>
    </row>
    <row r="61" spans="1:29">
      <c r="A61" s="6">
        <v>115</v>
      </c>
      <c r="B61" s="6" t="s">
        <v>7</v>
      </c>
      <c r="C61" s="6">
        <v>76</v>
      </c>
      <c r="F61" s="6">
        <v>0</v>
      </c>
      <c r="G61" s="6">
        <v>19</v>
      </c>
      <c r="I61" s="6">
        <v>20</v>
      </c>
      <c r="J61" s="6">
        <v>80</v>
      </c>
      <c r="K61" s="6">
        <v>5</v>
      </c>
      <c r="L61" s="6">
        <v>27.3</v>
      </c>
      <c r="M61" s="6">
        <f t="shared" si="2"/>
        <v>5.46</v>
      </c>
      <c r="N61" s="6">
        <f t="shared" si="0"/>
        <v>494.96</v>
      </c>
      <c r="O61" s="6">
        <v>1721.6</v>
      </c>
      <c r="P61" s="6">
        <v>442.8</v>
      </c>
      <c r="U61" s="6">
        <f t="shared" si="3"/>
        <v>0.95</v>
      </c>
      <c r="V61" s="6">
        <f t="shared" si="4"/>
        <v>3.8879855465221316</v>
      </c>
      <c r="W61" s="6">
        <f t="shared" si="5"/>
        <v>4</v>
      </c>
      <c r="X61" s="6">
        <f t="shared" si="6"/>
        <v>3.8</v>
      </c>
      <c r="Y61" s="6">
        <f t="shared" si="1"/>
        <v>0.28749999999999998</v>
      </c>
      <c r="Z61" s="6">
        <f t="shared" si="12"/>
        <v>1.1177958446251128</v>
      </c>
      <c r="AA61" s="6">
        <f t="shared" si="10"/>
        <v>494.96</v>
      </c>
      <c r="AB61" s="6">
        <f t="shared" si="11"/>
        <v>0.28749999999999998</v>
      </c>
      <c r="AC61" s="6">
        <v>1</v>
      </c>
    </row>
    <row r="62" spans="1:29">
      <c r="A62" s="6">
        <v>117</v>
      </c>
      <c r="B62" s="6" t="s">
        <v>7</v>
      </c>
      <c r="C62" s="6">
        <v>102</v>
      </c>
      <c r="F62" s="6">
        <v>1</v>
      </c>
      <c r="G62" s="6">
        <v>18</v>
      </c>
      <c r="I62" s="6">
        <v>27.5</v>
      </c>
      <c r="J62" s="6">
        <v>66.2</v>
      </c>
      <c r="K62" s="6">
        <v>5</v>
      </c>
      <c r="L62" s="6">
        <v>18.8</v>
      </c>
      <c r="M62" s="6">
        <f t="shared" si="2"/>
        <v>3.7600000000000002</v>
      </c>
      <c r="N62" s="6">
        <f t="shared" si="0"/>
        <v>449.72</v>
      </c>
      <c r="O62" s="6">
        <v>910.9</v>
      </c>
      <c r="P62" s="6">
        <v>540.5</v>
      </c>
      <c r="U62" s="6">
        <f t="shared" si="3"/>
        <v>0.65454545454545454</v>
      </c>
      <c r="V62" s="6">
        <f t="shared" si="4"/>
        <v>1.685291396854764</v>
      </c>
      <c r="W62" s="6">
        <f t="shared" si="5"/>
        <v>5.666666666666667</v>
      </c>
      <c r="X62" s="6">
        <f t="shared" si="6"/>
        <v>3.709090909090909</v>
      </c>
      <c r="Y62" s="6">
        <f t="shared" si="1"/>
        <v>0.49370951805906249</v>
      </c>
      <c r="Z62" s="6">
        <f t="shared" si="12"/>
        <v>0.83204440333024987</v>
      </c>
      <c r="AA62" s="6">
        <f t="shared" si="10"/>
        <v>449.72</v>
      </c>
      <c r="AB62" s="6">
        <f t="shared" si="11"/>
        <v>0.49370951805906249</v>
      </c>
      <c r="AC62" s="6">
        <v>9</v>
      </c>
    </row>
    <row r="63" spans="1:29">
      <c r="A63" s="6">
        <v>119</v>
      </c>
      <c r="B63" s="6" t="s">
        <v>7</v>
      </c>
      <c r="C63" s="6">
        <v>26</v>
      </c>
      <c r="F63" s="6">
        <v>0</v>
      </c>
      <c r="G63" s="6">
        <v>4</v>
      </c>
      <c r="I63" s="6">
        <v>7</v>
      </c>
      <c r="J63" s="6">
        <v>9.4</v>
      </c>
      <c r="K63" s="6">
        <v>5</v>
      </c>
      <c r="L63" s="6">
        <v>17.3</v>
      </c>
      <c r="M63" s="6">
        <f t="shared" si="2"/>
        <v>3.46</v>
      </c>
      <c r="N63" s="6">
        <f t="shared" si="0"/>
        <v>99.36</v>
      </c>
      <c r="O63" s="6">
        <v>101.7</v>
      </c>
      <c r="P63" s="6">
        <v>81.400000000000006</v>
      </c>
      <c r="U63" s="6">
        <f t="shared" si="3"/>
        <v>0.5714285714285714</v>
      </c>
      <c r="V63" s="6">
        <f t="shared" si="4"/>
        <v>1.2493857493857494</v>
      </c>
      <c r="W63" s="6">
        <f t="shared" si="5"/>
        <v>6.5</v>
      </c>
      <c r="X63" s="6">
        <f t="shared" si="6"/>
        <v>3.7142857142857144</v>
      </c>
      <c r="Y63" s="6">
        <f t="shared" si="1"/>
        <v>0.97699115044247786</v>
      </c>
      <c r="Z63" s="6">
        <f t="shared" si="12"/>
        <v>1.2206388206388206</v>
      </c>
      <c r="AA63" s="6">
        <f t="shared" si="10"/>
        <v>99.36</v>
      </c>
      <c r="AB63" s="6">
        <f t="shared" si="11"/>
        <v>0.97699115044247786</v>
      </c>
      <c r="AC63" s="6">
        <v>8</v>
      </c>
    </row>
    <row r="64" spans="1:29">
      <c r="A64" s="6">
        <v>121</v>
      </c>
      <c r="B64" s="6" t="s">
        <v>7</v>
      </c>
      <c r="C64" s="6">
        <v>178</v>
      </c>
      <c r="F64" s="6">
        <v>0</v>
      </c>
      <c r="G64" s="6">
        <v>18</v>
      </c>
      <c r="I64" s="6">
        <v>33.5</v>
      </c>
      <c r="J64" s="6">
        <v>110.2</v>
      </c>
      <c r="K64" s="6">
        <v>5</v>
      </c>
      <c r="L64" s="6">
        <v>23.2</v>
      </c>
      <c r="M64" s="6">
        <f t="shared" si="2"/>
        <v>4.6399999999999997</v>
      </c>
      <c r="N64" s="6">
        <f t="shared" si="0"/>
        <v>936.12</v>
      </c>
      <c r="O64" s="6">
        <v>831.3</v>
      </c>
      <c r="P64" s="6">
        <v>897</v>
      </c>
      <c r="U64" s="6">
        <f t="shared" si="3"/>
        <v>0.53731343283582089</v>
      </c>
      <c r="V64" s="6">
        <f t="shared" si="4"/>
        <v>0.92675585284280937</v>
      </c>
      <c r="W64" s="6">
        <f t="shared" si="5"/>
        <v>9.8888888888888893</v>
      </c>
      <c r="X64" s="6">
        <f t="shared" si="6"/>
        <v>5.3134328358208958</v>
      </c>
      <c r="Y64" s="6">
        <f t="shared" si="1"/>
        <v>1.1260916636593288</v>
      </c>
      <c r="Z64" s="6">
        <f t="shared" si="12"/>
        <v>1.0436120401337792</v>
      </c>
      <c r="AA64" s="6">
        <f t="shared" si="10"/>
        <v>936.12</v>
      </c>
      <c r="AB64" s="6">
        <f t="shared" si="11"/>
        <v>1.1260916636593288</v>
      </c>
      <c r="AC64" s="6">
        <v>8.6999999999999993</v>
      </c>
    </row>
    <row r="65" spans="1:29">
      <c r="A65" s="6">
        <v>123</v>
      </c>
      <c r="B65" s="6" t="s">
        <v>7</v>
      </c>
      <c r="C65" s="6">
        <v>229</v>
      </c>
      <c r="F65" s="6">
        <v>1</v>
      </c>
      <c r="G65" s="6">
        <v>23</v>
      </c>
      <c r="I65" s="6">
        <v>29.5</v>
      </c>
      <c r="J65" s="6">
        <v>113</v>
      </c>
      <c r="K65" s="6">
        <v>5</v>
      </c>
      <c r="L65" s="6">
        <v>22.1</v>
      </c>
      <c r="M65" s="6">
        <f t="shared" si="2"/>
        <v>4.42</v>
      </c>
      <c r="N65" s="6">
        <f t="shared" si="0"/>
        <v>1125.1799999999998</v>
      </c>
      <c r="O65" s="6">
        <v>1649.3</v>
      </c>
      <c r="P65" s="6">
        <v>993.8</v>
      </c>
      <c r="U65" s="6">
        <f t="shared" si="3"/>
        <v>0.77966101694915257</v>
      </c>
      <c r="V65" s="6">
        <f t="shared" si="4"/>
        <v>1.6595894546186356</v>
      </c>
      <c r="W65" s="6">
        <f t="shared" si="5"/>
        <v>9.9565217391304355</v>
      </c>
      <c r="X65" s="6">
        <f t="shared" si="6"/>
        <v>7.7627118644067794</v>
      </c>
      <c r="Y65" s="6">
        <f t="shared" si="1"/>
        <v>0.68221669799308793</v>
      </c>
      <c r="Z65" s="6">
        <f t="shared" si="12"/>
        <v>1.1321996377540751</v>
      </c>
      <c r="AA65" s="6">
        <f t="shared" si="10"/>
        <v>1125.1799999999998</v>
      </c>
      <c r="AB65" s="6">
        <f t="shared" si="11"/>
        <v>0.68221669799308793</v>
      </c>
      <c r="AC65" s="6">
        <v>4.5999999999999996</v>
      </c>
    </row>
    <row r="66" spans="1:29">
      <c r="A66" s="6">
        <v>125</v>
      </c>
      <c r="B66" s="6" t="s">
        <v>7</v>
      </c>
      <c r="C66" s="6">
        <v>256</v>
      </c>
      <c r="F66" s="6">
        <v>0</v>
      </c>
      <c r="G66" s="6">
        <v>33</v>
      </c>
      <c r="I66" s="6">
        <v>29</v>
      </c>
      <c r="J66" s="6">
        <v>151</v>
      </c>
      <c r="K66" s="6">
        <v>5</v>
      </c>
      <c r="L66" s="6">
        <v>20.399999999999999</v>
      </c>
      <c r="M66" s="6">
        <f t="shared" si="2"/>
        <v>4.08</v>
      </c>
      <c r="N66" s="6">
        <f t="shared" si="0"/>
        <v>1195.48</v>
      </c>
      <c r="O66" s="6">
        <v>1194.4000000000001</v>
      </c>
      <c r="P66" s="6">
        <v>643.79999999999995</v>
      </c>
      <c r="U66" s="6">
        <f t="shared" si="3"/>
        <v>1.1379310344827587</v>
      </c>
      <c r="V66" s="6">
        <f t="shared" si="4"/>
        <v>1.8552345448897176</v>
      </c>
      <c r="W66" s="6">
        <f t="shared" si="5"/>
        <v>7.7575757575757578</v>
      </c>
      <c r="X66" s="6">
        <f t="shared" si="6"/>
        <v>8.8275862068965516</v>
      </c>
      <c r="Y66" s="6">
        <f t="shared" si="1"/>
        <v>1.0009042196918954</v>
      </c>
      <c r="Z66" s="6">
        <f t="shared" si="12"/>
        <v>1.8569120844982916</v>
      </c>
      <c r="AA66" s="6">
        <f t="shared" si="10"/>
        <v>1195.48</v>
      </c>
      <c r="AB66" s="6">
        <f t="shared" si="11"/>
        <v>1.0009042196918954</v>
      </c>
      <c r="AC66" s="6">
        <v>3.5</v>
      </c>
    </row>
    <row r="67" spans="1:29">
      <c r="A67" s="6">
        <v>127</v>
      </c>
      <c r="B67" s="6" t="s">
        <v>7</v>
      </c>
      <c r="C67" s="6">
        <v>41</v>
      </c>
      <c r="F67" s="6">
        <v>0</v>
      </c>
      <c r="G67" s="6">
        <v>8</v>
      </c>
      <c r="I67" s="6">
        <v>18</v>
      </c>
      <c r="J67" s="6">
        <v>39.1</v>
      </c>
      <c r="K67" s="6">
        <v>5</v>
      </c>
      <c r="L67" s="6">
        <v>25.7</v>
      </c>
      <c r="M67" s="6">
        <f t="shared" si="2"/>
        <v>5.14</v>
      </c>
      <c r="N67" s="6">
        <f t="shared" si="0"/>
        <v>249.83999999999997</v>
      </c>
      <c r="O67" s="6">
        <v>686.4</v>
      </c>
      <c r="P67" s="6">
        <v>290.60000000000002</v>
      </c>
      <c r="U67" s="6">
        <f t="shared" si="3"/>
        <v>0.44444444444444442</v>
      </c>
      <c r="V67" s="6">
        <f t="shared" si="4"/>
        <v>2.3620096352374396</v>
      </c>
      <c r="W67" s="6">
        <f t="shared" si="5"/>
        <v>5.125</v>
      </c>
      <c r="X67" s="6">
        <f t="shared" si="6"/>
        <v>2.2777777777777777</v>
      </c>
      <c r="Y67" s="6">
        <f t="shared" si="1"/>
        <v>0.36398601398601393</v>
      </c>
      <c r="Z67" s="6">
        <f t="shared" si="12"/>
        <v>0.85973847212663435</v>
      </c>
      <c r="AA67" s="6">
        <f t="shared" si="10"/>
        <v>249.83999999999997</v>
      </c>
      <c r="AB67" s="6">
        <f t="shared" si="11"/>
        <v>0.36398601398601393</v>
      </c>
      <c r="AC67" s="6">
        <v>2.5</v>
      </c>
    </row>
    <row r="68" spans="1:29">
      <c r="A68" s="6">
        <v>129</v>
      </c>
      <c r="B68" s="6" t="s">
        <v>7</v>
      </c>
      <c r="C68" s="6">
        <v>108</v>
      </c>
      <c r="F68" s="6">
        <v>0</v>
      </c>
      <c r="G68" s="6">
        <v>11</v>
      </c>
      <c r="I68" s="6">
        <v>22.5</v>
      </c>
      <c r="J68" s="6">
        <v>82</v>
      </c>
      <c r="K68" s="6">
        <v>5</v>
      </c>
      <c r="L68" s="6">
        <v>26.4</v>
      </c>
      <c r="M68" s="6">
        <f t="shared" si="2"/>
        <v>5.2799999999999994</v>
      </c>
      <c r="N68" s="6">
        <f t="shared" si="0"/>
        <v>652.2399999999999</v>
      </c>
      <c r="O68" s="6">
        <v>695.8</v>
      </c>
      <c r="P68" s="6">
        <v>519.70000000000005</v>
      </c>
      <c r="U68" s="6">
        <f t="shared" si="3"/>
        <v>0.48888888888888887</v>
      </c>
      <c r="V68" s="6">
        <f t="shared" si="4"/>
        <v>1.3388493361554741</v>
      </c>
      <c r="W68" s="6">
        <f t="shared" si="5"/>
        <v>9.8181818181818183</v>
      </c>
      <c r="X68" s="6">
        <f t="shared" si="6"/>
        <v>4.8</v>
      </c>
      <c r="Y68" s="6">
        <f t="shared" si="1"/>
        <v>0.93739580339177919</v>
      </c>
      <c r="Z68" s="6">
        <f t="shared" si="12"/>
        <v>1.2550317490860108</v>
      </c>
      <c r="AA68" s="6">
        <f t="shared" si="10"/>
        <v>652.2399999999999</v>
      </c>
      <c r="AB68" s="6">
        <f t="shared" si="11"/>
        <v>0.93739580339177919</v>
      </c>
      <c r="AC68" s="6">
        <v>3</v>
      </c>
    </row>
    <row r="69" spans="1:29">
      <c r="A69" s="6">
        <v>131</v>
      </c>
      <c r="B69" s="6" t="s">
        <v>7</v>
      </c>
      <c r="C69" s="6">
        <v>25</v>
      </c>
      <c r="F69" s="6">
        <v>0</v>
      </c>
      <c r="G69" s="6">
        <v>12</v>
      </c>
      <c r="I69" s="6">
        <v>20.5</v>
      </c>
      <c r="J69" s="6">
        <v>15.6</v>
      </c>
      <c r="K69" s="6">
        <v>5</v>
      </c>
      <c r="L69" s="6">
        <v>24.5</v>
      </c>
      <c r="M69" s="6">
        <f t="shared" si="2"/>
        <v>4.9000000000000004</v>
      </c>
      <c r="N69" s="6">
        <f t="shared" ref="N69:N131" si="13">(C69*M69)+J69</f>
        <v>138.10000000000002</v>
      </c>
      <c r="O69" s="6">
        <v>711.2</v>
      </c>
      <c r="P69" s="6">
        <v>282.2</v>
      </c>
      <c r="U69" s="6">
        <f t="shared" si="3"/>
        <v>0.58536585365853655</v>
      </c>
      <c r="V69" s="6">
        <f t="shared" si="4"/>
        <v>2.5201984408221123</v>
      </c>
      <c r="W69" s="6">
        <f t="shared" ref="W69:W131" si="14">C69/G69</f>
        <v>2.0833333333333335</v>
      </c>
      <c r="X69" s="6">
        <f t="shared" si="6"/>
        <v>1.2195121951219512</v>
      </c>
      <c r="Y69" s="6">
        <f t="shared" ref="Y69:Y131" si="15">((C69*M69)+J69)/O69</f>
        <v>0.19417885264341958</v>
      </c>
      <c r="Z69" s="6">
        <f t="shared" si="12"/>
        <v>0.48936924167257273</v>
      </c>
      <c r="AA69" s="6">
        <f t="shared" si="10"/>
        <v>138.10000000000002</v>
      </c>
      <c r="AB69" s="6">
        <f t="shared" si="11"/>
        <v>0.19417885264341958</v>
      </c>
      <c r="AC69" s="6">
        <v>5</v>
      </c>
    </row>
    <row r="70" spans="1:29">
      <c r="A70" s="6">
        <v>133</v>
      </c>
      <c r="B70" s="6" t="s">
        <v>7</v>
      </c>
      <c r="C70" s="6">
        <v>113</v>
      </c>
      <c r="F70" s="6">
        <v>1</v>
      </c>
      <c r="G70" s="6">
        <v>8</v>
      </c>
      <c r="I70" s="6">
        <v>16</v>
      </c>
      <c r="J70" s="6">
        <v>72.900000000000006</v>
      </c>
      <c r="K70" s="6">
        <v>6</v>
      </c>
      <c r="L70" s="6">
        <v>24.7</v>
      </c>
      <c r="M70" s="6">
        <f t="shared" ref="M70:M131" si="16">L70/K70</f>
        <v>4.1166666666666663</v>
      </c>
      <c r="N70" s="6">
        <f t="shared" si="13"/>
        <v>538.08333333333326</v>
      </c>
      <c r="O70" s="6">
        <v>453.3</v>
      </c>
      <c r="P70" s="6">
        <v>289.60000000000002</v>
      </c>
      <c r="U70" s="6">
        <f>G70/I70</f>
        <v>0.5</v>
      </c>
      <c r="V70" s="6">
        <f t="shared" ref="V70:V131" si="17">O70/P70</f>
        <v>1.5652624309392265</v>
      </c>
      <c r="W70" s="6">
        <f t="shared" si="14"/>
        <v>14.125</v>
      </c>
      <c r="X70" s="6">
        <f t="shared" ref="X70:X131" si="18">C70/I70</f>
        <v>7.0625</v>
      </c>
      <c r="Y70" s="6">
        <f t="shared" si="15"/>
        <v>1.1870358114567245</v>
      </c>
      <c r="Z70" s="6">
        <f t="shared" si="12"/>
        <v>1.8580225598526698</v>
      </c>
      <c r="AA70" s="6">
        <f t="shared" si="10"/>
        <v>538.08333333333326</v>
      </c>
      <c r="AB70" s="6">
        <f t="shared" si="11"/>
        <v>1.1870358114567245</v>
      </c>
      <c r="AC70" s="6">
        <v>5</v>
      </c>
    </row>
    <row r="71" spans="1:29">
      <c r="A71" s="6">
        <v>135</v>
      </c>
      <c r="B71" s="6" t="s">
        <v>7</v>
      </c>
      <c r="C71" s="6">
        <v>210</v>
      </c>
      <c r="F71" s="6">
        <v>0</v>
      </c>
      <c r="G71" s="6">
        <v>30</v>
      </c>
      <c r="I71" s="6">
        <v>25</v>
      </c>
      <c r="J71" s="6">
        <v>73</v>
      </c>
      <c r="K71" s="6">
        <v>6</v>
      </c>
      <c r="L71" s="6">
        <v>25.8</v>
      </c>
      <c r="M71" s="6">
        <f t="shared" si="16"/>
        <v>4.3</v>
      </c>
      <c r="N71" s="6">
        <f t="shared" si="13"/>
        <v>976</v>
      </c>
      <c r="O71" s="6">
        <v>1125.0999999999999</v>
      </c>
      <c r="P71" s="6">
        <v>761.3</v>
      </c>
      <c r="U71" s="6">
        <f>G71/I71</f>
        <v>1.2</v>
      </c>
      <c r="V71" s="6">
        <f t="shared" si="17"/>
        <v>1.47786680677788</v>
      </c>
      <c r="W71" s="6">
        <f t="shared" si="14"/>
        <v>7</v>
      </c>
      <c r="X71" s="6">
        <f t="shared" si="18"/>
        <v>8.4</v>
      </c>
      <c r="Y71" s="6">
        <f t="shared" si="15"/>
        <v>0.86747844636032356</v>
      </c>
      <c r="Z71" s="6">
        <f t="shared" ref="Z71:Z131" si="19">((C71*M71)+J71)/P71</f>
        <v>1.2820176014711677</v>
      </c>
      <c r="AA71" s="6">
        <f t="shared" si="10"/>
        <v>976</v>
      </c>
      <c r="AB71" s="6">
        <f t="shared" si="11"/>
        <v>0.86747844636032356</v>
      </c>
      <c r="AC71" s="6">
        <v>5</v>
      </c>
    </row>
    <row r="72" spans="1:29">
      <c r="A72" s="6">
        <v>137</v>
      </c>
      <c r="B72" s="6" t="s">
        <v>7</v>
      </c>
      <c r="C72" s="6">
        <v>23</v>
      </c>
      <c r="F72" s="6">
        <v>0</v>
      </c>
      <c r="G72" s="6">
        <v>5</v>
      </c>
      <c r="I72" s="6">
        <v>8</v>
      </c>
      <c r="J72" s="6">
        <v>21.7</v>
      </c>
      <c r="K72" s="6">
        <v>5</v>
      </c>
      <c r="L72" s="6">
        <v>21.2</v>
      </c>
      <c r="M72" s="6">
        <f t="shared" si="16"/>
        <v>4.24</v>
      </c>
      <c r="N72" s="6">
        <f t="shared" si="13"/>
        <v>119.22000000000001</v>
      </c>
      <c r="O72" s="6">
        <v>200.7</v>
      </c>
      <c r="P72" s="6">
        <v>85.3</v>
      </c>
      <c r="U72" s="6">
        <f>G72/I72</f>
        <v>0.625</v>
      </c>
      <c r="V72" s="6">
        <f t="shared" si="17"/>
        <v>2.3528722157092612</v>
      </c>
      <c r="W72" s="6">
        <f t="shared" si="14"/>
        <v>4.5999999999999996</v>
      </c>
      <c r="X72" s="6">
        <f t="shared" si="18"/>
        <v>2.875</v>
      </c>
      <c r="Y72" s="6">
        <f t="shared" si="15"/>
        <v>0.59402092675635287</v>
      </c>
      <c r="Z72" s="6">
        <f t="shared" si="19"/>
        <v>1.3976553341148887</v>
      </c>
      <c r="AA72" s="6">
        <f t="shared" si="10"/>
        <v>119.22000000000001</v>
      </c>
      <c r="AB72" s="6">
        <f t="shared" si="11"/>
        <v>0.59402092675635287</v>
      </c>
      <c r="AC72" s="6">
        <v>3</v>
      </c>
    </row>
    <row r="73" spans="1:29">
      <c r="A73" s="6">
        <v>139</v>
      </c>
      <c r="B73" s="6" t="s">
        <v>7</v>
      </c>
      <c r="C73" s="6">
        <v>114</v>
      </c>
      <c r="F73" s="6">
        <v>0</v>
      </c>
      <c r="G73" s="6">
        <v>15</v>
      </c>
      <c r="I73" s="6">
        <v>15</v>
      </c>
      <c r="J73" s="6">
        <v>81.599999999999994</v>
      </c>
      <c r="K73" s="6">
        <v>6</v>
      </c>
      <c r="L73" s="6">
        <v>19.600000000000001</v>
      </c>
      <c r="M73" s="6">
        <f t="shared" si="16"/>
        <v>3.2666666666666671</v>
      </c>
      <c r="N73" s="6">
        <f t="shared" si="13"/>
        <v>454</v>
      </c>
      <c r="O73" s="6">
        <v>758.5</v>
      </c>
      <c r="P73" s="6">
        <v>279</v>
      </c>
      <c r="U73" s="6">
        <f>G73/I73</f>
        <v>1</v>
      </c>
      <c r="V73" s="6">
        <f t="shared" si="17"/>
        <v>2.7186379928315412</v>
      </c>
      <c r="W73" s="6">
        <f t="shared" si="14"/>
        <v>7.6</v>
      </c>
      <c r="X73" s="6">
        <f t="shared" si="18"/>
        <v>7.6</v>
      </c>
      <c r="Y73" s="6">
        <f t="shared" si="15"/>
        <v>0.59854976928147663</v>
      </c>
      <c r="Z73" s="6">
        <f t="shared" si="19"/>
        <v>1.6272401433691757</v>
      </c>
      <c r="AA73" s="6">
        <f t="shared" si="10"/>
        <v>454</v>
      </c>
      <c r="AB73" s="6">
        <f t="shared" si="11"/>
        <v>0.59854976928147663</v>
      </c>
      <c r="AC73" s="6">
        <v>5.5</v>
      </c>
    </row>
    <row r="74" spans="1:29">
      <c r="A74" s="6">
        <v>141</v>
      </c>
      <c r="B74" s="6" t="s">
        <v>7</v>
      </c>
      <c r="C74" s="6">
        <v>80</v>
      </c>
      <c r="F74" s="6">
        <v>1</v>
      </c>
      <c r="G74" s="6">
        <v>11</v>
      </c>
      <c r="I74" s="6">
        <v>12</v>
      </c>
      <c r="J74" s="6">
        <v>36</v>
      </c>
      <c r="K74" s="6">
        <v>5</v>
      </c>
      <c r="L74" s="6">
        <v>23.5</v>
      </c>
      <c r="M74" s="6">
        <f t="shared" si="16"/>
        <v>4.7</v>
      </c>
      <c r="N74" s="6">
        <f t="shared" si="13"/>
        <v>412</v>
      </c>
      <c r="O74" s="6">
        <v>368.7</v>
      </c>
      <c r="P74" s="6">
        <v>290.10000000000002</v>
      </c>
      <c r="U74" s="6">
        <f>G74/I74</f>
        <v>0.91666666666666663</v>
      </c>
      <c r="V74" s="6">
        <f t="shared" si="17"/>
        <v>1.2709410548086866</v>
      </c>
      <c r="W74" s="6">
        <f t="shared" si="14"/>
        <v>7.2727272727272725</v>
      </c>
      <c r="X74" s="6">
        <f t="shared" si="18"/>
        <v>6.666666666666667</v>
      </c>
      <c r="Y74" s="6">
        <f t="shared" si="15"/>
        <v>1.1174396528342827</v>
      </c>
      <c r="Z74" s="6">
        <f t="shared" si="19"/>
        <v>1.4201999310582556</v>
      </c>
      <c r="AA74" s="6">
        <f>N74</f>
        <v>412</v>
      </c>
      <c r="AB74" s="6">
        <f>AA74/O74</f>
        <v>1.1174396528342827</v>
      </c>
      <c r="AC74" s="6">
        <v>4</v>
      </c>
    </row>
    <row r="75" spans="1:29">
      <c r="A75" s="6">
        <v>2</v>
      </c>
      <c r="B75" s="6" t="s">
        <v>8</v>
      </c>
      <c r="C75" s="6">
        <v>123</v>
      </c>
      <c r="D75" s="6">
        <v>72</v>
      </c>
      <c r="E75" s="6">
        <f t="shared" ref="E75:E106" si="20">(D75/C75)*100</f>
        <v>58.536585365853654</v>
      </c>
      <c r="G75" s="6">
        <v>15</v>
      </c>
      <c r="H75" s="6">
        <v>14</v>
      </c>
      <c r="I75" s="6">
        <v>14</v>
      </c>
      <c r="J75" s="6">
        <v>57.1</v>
      </c>
      <c r="K75" s="6">
        <v>5</v>
      </c>
      <c r="L75" s="6">
        <v>10.3</v>
      </c>
      <c r="M75" s="6">
        <f t="shared" si="16"/>
        <v>2.06</v>
      </c>
      <c r="N75" s="6">
        <f t="shared" si="13"/>
        <v>310.48</v>
      </c>
      <c r="O75" s="6">
        <v>1000.8</v>
      </c>
      <c r="P75" s="6">
        <v>302.8</v>
      </c>
      <c r="Q75" s="6">
        <v>5</v>
      </c>
      <c r="R75" s="6">
        <v>4.7699999999999999E-2</v>
      </c>
      <c r="S75" s="6">
        <f t="shared" ref="S75:S130" si="21">R75/Q75</f>
        <v>9.5399999999999999E-3</v>
      </c>
      <c r="T75" s="6">
        <v>512.5</v>
      </c>
      <c r="U75" s="6">
        <f>H75/I75</f>
        <v>1</v>
      </c>
      <c r="V75" s="6">
        <f t="shared" si="17"/>
        <v>3.3051519154557463</v>
      </c>
      <c r="W75" s="6">
        <f t="shared" si="14"/>
        <v>8.1999999999999993</v>
      </c>
      <c r="X75" s="6">
        <f t="shared" si="18"/>
        <v>8.7857142857142865</v>
      </c>
      <c r="Y75" s="6">
        <f t="shared" si="15"/>
        <v>0.31023181454836135</v>
      </c>
      <c r="Z75" s="6">
        <f t="shared" si="19"/>
        <v>1.0253632760898284</v>
      </c>
      <c r="AA75" s="6">
        <f>((C75-D75)*M75)+J75+T75</f>
        <v>674.66</v>
      </c>
      <c r="AB75" s="6">
        <f>AA75/O75</f>
        <v>0.67412070343725017</v>
      </c>
      <c r="AC75" s="6">
        <v>4.4000000000000004</v>
      </c>
    </row>
    <row r="76" spans="1:29">
      <c r="A76" s="6">
        <v>4</v>
      </c>
      <c r="B76" s="6" t="s">
        <v>8</v>
      </c>
      <c r="C76" s="6">
        <v>43</v>
      </c>
      <c r="D76" s="6">
        <v>31</v>
      </c>
      <c r="E76" s="6">
        <f t="shared" si="20"/>
        <v>72.093023255813947</v>
      </c>
      <c r="G76" s="6">
        <v>10</v>
      </c>
      <c r="H76" s="6">
        <v>13</v>
      </c>
      <c r="I76" s="6">
        <v>13</v>
      </c>
      <c r="J76" s="6">
        <v>20.3</v>
      </c>
      <c r="K76" s="6">
        <v>5</v>
      </c>
      <c r="L76" s="6">
        <v>13.4</v>
      </c>
      <c r="M76" s="6">
        <f t="shared" si="16"/>
        <v>2.68</v>
      </c>
      <c r="N76" s="6">
        <f t="shared" si="13"/>
        <v>135.54000000000002</v>
      </c>
      <c r="O76" s="6">
        <v>1284.4000000000001</v>
      </c>
      <c r="P76" s="6">
        <v>233.2</v>
      </c>
      <c r="Q76" s="6">
        <v>5</v>
      </c>
      <c r="R76" s="6">
        <v>5.0700000000000002E-2</v>
      </c>
      <c r="S76" s="6">
        <f t="shared" si="21"/>
        <v>1.014E-2</v>
      </c>
      <c r="T76" s="6">
        <v>246.8</v>
      </c>
      <c r="U76" s="6">
        <f>H76/I76</f>
        <v>1</v>
      </c>
      <c r="V76" s="6">
        <f t="shared" si="17"/>
        <v>5.5077186963979425</v>
      </c>
      <c r="W76" s="6">
        <f t="shared" si="14"/>
        <v>4.3</v>
      </c>
      <c r="X76" s="6">
        <f t="shared" si="18"/>
        <v>3.3076923076923075</v>
      </c>
      <c r="Y76" s="6">
        <f t="shared" si="15"/>
        <v>0.10552787293677983</v>
      </c>
      <c r="Z76" s="6">
        <f t="shared" si="19"/>
        <v>0.58121783876500865</v>
      </c>
      <c r="AA76" s="6">
        <f t="shared" ref="AA76:AA131" si="22">((C76-D76)*M76)+J76+T76</f>
        <v>299.26</v>
      </c>
      <c r="AB76" s="6">
        <f t="shared" ref="AB76:AB131" si="23">AA76/O76</f>
        <v>0.23299595141700402</v>
      </c>
      <c r="AC76" s="6">
        <v>1.9</v>
      </c>
    </row>
    <row r="77" spans="1:29">
      <c r="A77" s="6">
        <v>6</v>
      </c>
      <c r="B77" s="6" t="s">
        <v>8</v>
      </c>
      <c r="C77" s="6">
        <v>45</v>
      </c>
      <c r="D77" s="6">
        <v>11</v>
      </c>
      <c r="E77" s="6">
        <f t="shared" si="20"/>
        <v>24.444444444444443</v>
      </c>
      <c r="G77" s="6">
        <v>23</v>
      </c>
      <c r="H77" s="6">
        <v>22</v>
      </c>
      <c r="I77" s="6">
        <v>22.5</v>
      </c>
      <c r="J77" s="6">
        <v>6.5</v>
      </c>
      <c r="K77" s="6">
        <v>5</v>
      </c>
      <c r="L77" s="6">
        <v>10.6</v>
      </c>
      <c r="M77" s="6">
        <f t="shared" si="16"/>
        <v>2.12</v>
      </c>
      <c r="N77" s="6">
        <f t="shared" si="13"/>
        <v>101.9</v>
      </c>
      <c r="O77" s="6">
        <v>578.20000000000005</v>
      </c>
      <c r="P77" s="6">
        <v>592.20000000000005</v>
      </c>
      <c r="Q77" s="6">
        <v>5</v>
      </c>
      <c r="R77" s="6">
        <v>6.1499999999999999E-2</v>
      </c>
      <c r="S77" s="6">
        <f t="shared" si="21"/>
        <v>1.23E-2</v>
      </c>
      <c r="T77" s="6">
        <v>97</v>
      </c>
      <c r="U77" s="6">
        <f t="shared" ref="U77:U82" si="24">H77/I78</f>
        <v>1.4666666666666666</v>
      </c>
      <c r="V77" s="6">
        <f t="shared" si="17"/>
        <v>0.97635933806146569</v>
      </c>
      <c r="W77" s="6">
        <f t="shared" si="14"/>
        <v>1.9565217391304348</v>
      </c>
      <c r="X77" s="6">
        <f t="shared" si="18"/>
        <v>2</v>
      </c>
      <c r="Y77" s="6">
        <f t="shared" si="15"/>
        <v>0.17623659633344863</v>
      </c>
      <c r="Z77" s="6">
        <f t="shared" si="19"/>
        <v>0.17207024653833164</v>
      </c>
      <c r="AA77" s="6">
        <f t="shared" si="22"/>
        <v>175.57999999999998</v>
      </c>
      <c r="AB77" s="6">
        <f t="shared" si="23"/>
        <v>0.30366655136630916</v>
      </c>
      <c r="AC77" s="6">
        <v>7.6</v>
      </c>
    </row>
    <row r="78" spans="1:29">
      <c r="A78" s="6">
        <v>8</v>
      </c>
      <c r="B78" s="6" t="s">
        <v>8</v>
      </c>
      <c r="C78" s="6">
        <v>46</v>
      </c>
      <c r="D78" s="6">
        <v>0</v>
      </c>
      <c r="E78" s="6">
        <f t="shared" si="20"/>
        <v>0</v>
      </c>
      <c r="G78" s="6">
        <v>13</v>
      </c>
      <c r="H78" s="6">
        <v>15</v>
      </c>
      <c r="I78" s="6">
        <v>15</v>
      </c>
      <c r="J78" s="6">
        <v>9.5</v>
      </c>
      <c r="K78" s="6">
        <v>8</v>
      </c>
      <c r="L78" s="6">
        <v>15.2</v>
      </c>
      <c r="M78" s="6">
        <f t="shared" si="16"/>
        <v>1.9</v>
      </c>
      <c r="N78" s="6">
        <f t="shared" si="13"/>
        <v>96.899999999999991</v>
      </c>
      <c r="O78" s="6">
        <v>521.1</v>
      </c>
      <c r="P78" s="6">
        <v>195.6</v>
      </c>
      <c r="Q78" s="6">
        <v>5</v>
      </c>
      <c r="R78" s="6">
        <v>5.67E-2</v>
      </c>
      <c r="S78" s="6">
        <f t="shared" si="21"/>
        <v>1.1339999999999999E-2</v>
      </c>
      <c r="U78" s="6">
        <f t="shared" si="24"/>
        <v>0.65217391304347827</v>
      </c>
      <c r="V78" s="6">
        <f t="shared" si="17"/>
        <v>2.6641104294478528</v>
      </c>
      <c r="W78" s="6">
        <f t="shared" si="14"/>
        <v>3.5384615384615383</v>
      </c>
      <c r="X78" s="6">
        <f t="shared" si="18"/>
        <v>3.0666666666666669</v>
      </c>
      <c r="Y78" s="6">
        <f t="shared" si="15"/>
        <v>0.18595279217040872</v>
      </c>
      <c r="Z78" s="6">
        <f t="shared" si="19"/>
        <v>0.49539877300613494</v>
      </c>
      <c r="AA78" s="6">
        <f t="shared" si="22"/>
        <v>96.899999999999991</v>
      </c>
      <c r="AB78" s="6">
        <f t="shared" si="23"/>
        <v>0.18595279217040872</v>
      </c>
      <c r="AC78" s="6">
        <v>6</v>
      </c>
    </row>
    <row r="79" spans="1:29">
      <c r="A79" s="6">
        <v>10</v>
      </c>
      <c r="B79" s="6" t="s">
        <v>8</v>
      </c>
      <c r="C79" s="6">
        <v>76</v>
      </c>
      <c r="D79" s="6">
        <v>38</v>
      </c>
      <c r="E79" s="6">
        <f t="shared" si="20"/>
        <v>50</v>
      </c>
      <c r="G79" s="6">
        <v>12</v>
      </c>
      <c r="H79" s="6">
        <v>13</v>
      </c>
      <c r="I79" s="6">
        <v>23</v>
      </c>
      <c r="J79" s="6">
        <v>27.9</v>
      </c>
      <c r="K79" s="6">
        <v>5</v>
      </c>
      <c r="L79" s="6">
        <v>11.1</v>
      </c>
      <c r="M79" s="6">
        <f t="shared" si="16"/>
        <v>2.2199999999999998</v>
      </c>
      <c r="N79" s="6">
        <f t="shared" si="13"/>
        <v>196.61999999999998</v>
      </c>
      <c r="O79" s="6">
        <v>698.9</v>
      </c>
      <c r="P79" s="6">
        <v>499.8</v>
      </c>
      <c r="Q79" s="6">
        <v>5</v>
      </c>
      <c r="R79" s="6">
        <v>5.4699999999999999E-2</v>
      </c>
      <c r="S79" s="6">
        <f t="shared" si="21"/>
        <v>1.094E-2</v>
      </c>
      <c r="T79" s="6">
        <v>219.3</v>
      </c>
      <c r="U79" s="6">
        <f t="shared" si="24"/>
        <v>0.78787878787878785</v>
      </c>
      <c r="V79" s="6">
        <f t="shared" si="17"/>
        <v>1.3983593437374948</v>
      </c>
      <c r="W79" s="6">
        <f t="shared" si="14"/>
        <v>6.333333333333333</v>
      </c>
      <c r="X79" s="6">
        <f t="shared" si="18"/>
        <v>3.3043478260869565</v>
      </c>
      <c r="Y79" s="6">
        <f t="shared" si="15"/>
        <v>0.28132780082987552</v>
      </c>
      <c r="Z79" s="6">
        <f t="shared" si="19"/>
        <v>0.39339735894357736</v>
      </c>
      <c r="AA79" s="6">
        <f t="shared" si="22"/>
        <v>331.56</v>
      </c>
      <c r="AB79" s="6">
        <f t="shared" si="23"/>
        <v>0.47440263270854199</v>
      </c>
      <c r="AC79" s="6">
        <v>9</v>
      </c>
    </row>
    <row r="80" spans="1:29">
      <c r="A80" s="6">
        <v>12</v>
      </c>
      <c r="B80" s="6" t="s">
        <v>8</v>
      </c>
      <c r="C80" s="6">
        <v>87</v>
      </c>
      <c r="D80" s="6">
        <v>50</v>
      </c>
      <c r="E80" s="6">
        <f t="shared" si="20"/>
        <v>57.47126436781609</v>
      </c>
      <c r="G80" s="6">
        <v>10</v>
      </c>
      <c r="H80" s="6">
        <v>10</v>
      </c>
      <c r="I80" s="6">
        <v>16.5</v>
      </c>
      <c r="J80" s="6">
        <v>46.4</v>
      </c>
      <c r="K80" s="6">
        <v>5</v>
      </c>
      <c r="L80" s="6">
        <v>14.1</v>
      </c>
      <c r="M80" s="6">
        <f t="shared" si="16"/>
        <v>2.82</v>
      </c>
      <c r="N80" s="6">
        <f t="shared" si="13"/>
        <v>291.73999999999995</v>
      </c>
      <c r="O80" s="6">
        <v>681.8</v>
      </c>
      <c r="P80" s="6">
        <v>247.5</v>
      </c>
      <c r="Q80" s="6">
        <v>5</v>
      </c>
      <c r="R80" s="6">
        <v>5.1900000000000002E-2</v>
      </c>
      <c r="S80" s="6">
        <f t="shared" si="21"/>
        <v>1.038E-2</v>
      </c>
      <c r="T80" s="6">
        <v>379</v>
      </c>
      <c r="U80" s="6">
        <f t="shared" si="24"/>
        <v>0.30303030303030304</v>
      </c>
      <c r="V80" s="6">
        <f t="shared" si="17"/>
        <v>2.7547474747474747</v>
      </c>
      <c r="W80" s="6">
        <f t="shared" si="14"/>
        <v>8.6999999999999993</v>
      </c>
      <c r="X80" s="6">
        <f t="shared" si="18"/>
        <v>5.2727272727272725</v>
      </c>
      <c r="Y80" s="6">
        <f t="shared" si="15"/>
        <v>0.42789674391317095</v>
      </c>
      <c r="Z80" s="6">
        <f t="shared" si="19"/>
        <v>1.1787474747474747</v>
      </c>
      <c r="AA80" s="6">
        <f t="shared" si="22"/>
        <v>529.74</v>
      </c>
      <c r="AB80" s="6">
        <f t="shared" si="23"/>
        <v>0.77697271927251399</v>
      </c>
      <c r="AC80" s="6">
        <v>3.7</v>
      </c>
    </row>
    <row r="81" spans="1:29">
      <c r="A81" s="6">
        <v>14</v>
      </c>
      <c r="B81" s="6" t="s">
        <v>8</v>
      </c>
      <c r="C81" s="6">
        <v>97</v>
      </c>
      <c r="D81" s="6">
        <v>0</v>
      </c>
      <c r="E81" s="6">
        <f t="shared" si="20"/>
        <v>0</v>
      </c>
      <c r="G81" s="6">
        <v>35</v>
      </c>
      <c r="H81" s="6">
        <v>48</v>
      </c>
      <c r="I81" s="6">
        <v>33</v>
      </c>
      <c r="J81" s="6">
        <v>28.6</v>
      </c>
      <c r="K81" s="6">
        <v>6</v>
      </c>
      <c r="L81" s="6">
        <v>9.9</v>
      </c>
      <c r="M81" s="6">
        <f t="shared" si="16"/>
        <v>1.6500000000000001</v>
      </c>
      <c r="N81" s="6">
        <f t="shared" si="13"/>
        <v>188.65</v>
      </c>
      <c r="O81" s="6">
        <v>813.9</v>
      </c>
      <c r="P81" s="6">
        <v>579.4</v>
      </c>
      <c r="Q81" s="6">
        <v>5</v>
      </c>
      <c r="R81" s="6">
        <v>6.4399999999999999E-2</v>
      </c>
      <c r="S81" s="6">
        <f t="shared" si="21"/>
        <v>1.2879999999999999E-2</v>
      </c>
      <c r="U81" s="6">
        <f t="shared" si="24"/>
        <v>3.096774193548387</v>
      </c>
      <c r="V81" s="6">
        <f t="shared" si="17"/>
        <v>1.4047290300310666</v>
      </c>
      <c r="W81" s="6">
        <f t="shared" si="14"/>
        <v>2.7714285714285714</v>
      </c>
      <c r="X81" s="6">
        <f t="shared" si="18"/>
        <v>2.9393939393939394</v>
      </c>
      <c r="Y81" s="6">
        <f t="shared" si="15"/>
        <v>0.23178523160093378</v>
      </c>
      <c r="Z81" s="6">
        <f t="shared" si="19"/>
        <v>0.32559544356230585</v>
      </c>
      <c r="AA81" s="6">
        <f t="shared" si="22"/>
        <v>188.65</v>
      </c>
      <c r="AB81" s="6">
        <f t="shared" si="23"/>
        <v>0.23178523160093378</v>
      </c>
      <c r="AC81" s="6">
        <v>3.5</v>
      </c>
    </row>
    <row r="82" spans="1:29">
      <c r="A82" s="6">
        <v>16</v>
      </c>
      <c r="B82" s="6" t="s">
        <v>8</v>
      </c>
      <c r="C82" s="6">
        <v>45</v>
      </c>
      <c r="D82" s="6">
        <v>23</v>
      </c>
      <c r="E82" s="6">
        <f t="shared" si="20"/>
        <v>51.111111111111107</v>
      </c>
      <c r="G82" s="6">
        <v>15</v>
      </c>
      <c r="H82" s="6">
        <v>14</v>
      </c>
      <c r="I82" s="6">
        <v>15.5</v>
      </c>
      <c r="J82" s="6">
        <v>4.0999999999999996</v>
      </c>
      <c r="K82" s="6">
        <v>5</v>
      </c>
      <c r="L82" s="6">
        <v>12.4</v>
      </c>
      <c r="M82" s="6">
        <f t="shared" si="16"/>
        <v>2.48</v>
      </c>
      <c r="N82" s="6">
        <f t="shared" si="13"/>
        <v>115.69999999999999</v>
      </c>
      <c r="O82" s="6">
        <v>911.4</v>
      </c>
      <c r="P82" s="6">
        <v>344.1</v>
      </c>
      <c r="Q82" s="6">
        <v>5</v>
      </c>
      <c r="R82" s="6">
        <v>3.9699999999999999E-2</v>
      </c>
      <c r="S82" s="6">
        <f t="shared" si="21"/>
        <v>7.9399999999999991E-3</v>
      </c>
      <c r="T82" s="6">
        <v>133.80000000000001</v>
      </c>
      <c r="U82" s="6">
        <f t="shared" si="24"/>
        <v>0.84848484848484851</v>
      </c>
      <c r="V82" s="6">
        <f t="shared" si="17"/>
        <v>2.6486486486486482</v>
      </c>
      <c r="W82" s="6">
        <f t="shared" si="14"/>
        <v>3</v>
      </c>
      <c r="X82" s="6">
        <f t="shared" si="18"/>
        <v>2.903225806451613</v>
      </c>
      <c r="Y82" s="6">
        <f t="shared" si="15"/>
        <v>0.12694755321483431</v>
      </c>
      <c r="Z82" s="6">
        <f t="shared" si="19"/>
        <v>0.33623946527172327</v>
      </c>
      <c r="AA82" s="6">
        <f t="shared" si="22"/>
        <v>192.46</v>
      </c>
      <c r="AB82" s="6">
        <f t="shared" si="23"/>
        <v>0.2111696291419794</v>
      </c>
      <c r="AC82" s="6">
        <v>4</v>
      </c>
    </row>
    <row r="83" spans="1:29">
      <c r="A83" s="6">
        <v>18</v>
      </c>
      <c r="B83" s="6" t="s">
        <v>8</v>
      </c>
      <c r="C83" s="6">
        <v>84</v>
      </c>
      <c r="D83" s="6">
        <v>13</v>
      </c>
      <c r="E83" s="6">
        <f t="shared" si="20"/>
        <v>15.476190476190476</v>
      </c>
      <c r="G83" s="6">
        <v>10</v>
      </c>
      <c r="H83" s="6">
        <v>12</v>
      </c>
      <c r="I83" s="6">
        <v>16.5</v>
      </c>
      <c r="J83" s="6">
        <v>81</v>
      </c>
      <c r="K83" s="6">
        <v>5</v>
      </c>
      <c r="L83" s="6">
        <v>14.4</v>
      </c>
      <c r="M83" s="6">
        <f t="shared" si="16"/>
        <v>2.88</v>
      </c>
      <c r="N83" s="6">
        <f t="shared" si="13"/>
        <v>322.91999999999996</v>
      </c>
      <c r="O83" s="6">
        <v>1010.3</v>
      </c>
      <c r="P83" s="6">
        <v>337.6</v>
      </c>
      <c r="Q83" s="6">
        <v>5</v>
      </c>
      <c r="R83" s="6">
        <v>8.3000000000000004E-2</v>
      </c>
      <c r="S83" s="6">
        <f t="shared" si="21"/>
        <v>1.66E-2</v>
      </c>
      <c r="T83" s="6">
        <v>104.2</v>
      </c>
      <c r="U83" s="6">
        <f t="shared" ref="U83:U92" si="25">H83/I83</f>
        <v>0.72727272727272729</v>
      </c>
      <c r="V83" s="6">
        <f t="shared" si="17"/>
        <v>2.9925947867298577</v>
      </c>
      <c r="W83" s="6">
        <f t="shared" si="14"/>
        <v>8.4</v>
      </c>
      <c r="X83" s="6">
        <f t="shared" si="18"/>
        <v>5.0909090909090908</v>
      </c>
      <c r="Y83" s="6">
        <f t="shared" si="15"/>
        <v>0.31962783331683653</v>
      </c>
      <c r="Z83" s="6">
        <f t="shared" si="19"/>
        <v>0.95651658767772496</v>
      </c>
      <c r="AA83" s="6">
        <f t="shared" si="22"/>
        <v>389.68</v>
      </c>
      <c r="AB83" s="6">
        <f t="shared" si="23"/>
        <v>0.38570721567851135</v>
      </c>
      <c r="AC83" s="6">
        <v>3.9</v>
      </c>
    </row>
    <row r="84" spans="1:29">
      <c r="A84" s="6">
        <v>20</v>
      </c>
      <c r="B84" s="6" t="s">
        <v>8</v>
      </c>
      <c r="C84" s="6">
        <v>48</v>
      </c>
      <c r="D84" s="6">
        <v>28</v>
      </c>
      <c r="E84" s="6">
        <f t="shared" si="20"/>
        <v>58.333333333333336</v>
      </c>
      <c r="G84" s="6">
        <v>12</v>
      </c>
      <c r="H84" s="6">
        <v>11</v>
      </c>
      <c r="I84" s="6">
        <v>15.5</v>
      </c>
      <c r="J84" s="6">
        <v>15.9</v>
      </c>
      <c r="K84" s="6">
        <v>5</v>
      </c>
      <c r="L84" s="6">
        <v>11.5</v>
      </c>
      <c r="M84" s="6">
        <f t="shared" si="16"/>
        <v>2.2999999999999998</v>
      </c>
      <c r="N84" s="6">
        <f t="shared" si="13"/>
        <v>126.3</v>
      </c>
      <c r="O84" s="6">
        <v>918.6</v>
      </c>
      <c r="P84" s="6">
        <v>361.3</v>
      </c>
      <c r="Q84" s="6">
        <v>5</v>
      </c>
      <c r="R84" s="6">
        <v>4.4400000000000002E-2</v>
      </c>
      <c r="S84" s="6">
        <f t="shared" si="21"/>
        <v>8.8800000000000007E-3</v>
      </c>
      <c r="T84" s="6">
        <v>203.3</v>
      </c>
      <c r="U84" s="6">
        <f t="shared" si="25"/>
        <v>0.70967741935483875</v>
      </c>
      <c r="V84" s="6">
        <f t="shared" si="17"/>
        <v>2.5424854691392196</v>
      </c>
      <c r="W84" s="6">
        <f t="shared" si="14"/>
        <v>4</v>
      </c>
      <c r="X84" s="6">
        <f t="shared" si="18"/>
        <v>3.096774193548387</v>
      </c>
      <c r="Y84" s="6">
        <f t="shared" si="15"/>
        <v>0.13749183540169824</v>
      </c>
      <c r="Z84" s="6">
        <f t="shared" si="19"/>
        <v>0.34957099363409905</v>
      </c>
      <c r="AA84" s="6">
        <f t="shared" si="22"/>
        <v>265.2</v>
      </c>
      <c r="AB84" s="6">
        <f t="shared" si="23"/>
        <v>0.28870019595035923</v>
      </c>
      <c r="AC84" s="6">
        <v>7.5</v>
      </c>
    </row>
    <row r="85" spans="1:29">
      <c r="A85" s="6">
        <v>22</v>
      </c>
      <c r="B85" s="6" t="s">
        <v>8</v>
      </c>
      <c r="C85" s="6">
        <v>58</v>
      </c>
      <c r="D85" s="6">
        <v>51</v>
      </c>
      <c r="E85" s="6">
        <f t="shared" si="20"/>
        <v>87.931034482758619</v>
      </c>
      <c r="G85" s="6">
        <v>19</v>
      </c>
      <c r="H85" s="6">
        <v>15</v>
      </c>
      <c r="I85" s="6">
        <v>20.5</v>
      </c>
      <c r="J85" s="6">
        <v>21.3</v>
      </c>
      <c r="K85" s="6">
        <v>5</v>
      </c>
      <c r="L85" s="6">
        <v>8.8000000000000007</v>
      </c>
      <c r="M85" s="6">
        <f t="shared" si="16"/>
        <v>1.7600000000000002</v>
      </c>
      <c r="N85" s="6">
        <f t="shared" si="13"/>
        <v>123.38000000000001</v>
      </c>
      <c r="O85" s="6">
        <v>467.6</v>
      </c>
      <c r="P85" s="6">
        <v>335.8</v>
      </c>
      <c r="Q85" s="6">
        <v>5</v>
      </c>
      <c r="R85" s="6">
        <v>5.67E-2</v>
      </c>
      <c r="S85" s="6">
        <f t="shared" si="21"/>
        <v>1.1339999999999999E-2</v>
      </c>
      <c r="T85" s="6">
        <v>394.9</v>
      </c>
      <c r="U85" s="6">
        <f t="shared" si="25"/>
        <v>0.73170731707317072</v>
      </c>
      <c r="V85" s="6">
        <f t="shared" si="17"/>
        <v>1.3924955330553901</v>
      </c>
      <c r="W85" s="6">
        <f t="shared" si="14"/>
        <v>3.0526315789473686</v>
      </c>
      <c r="X85" s="6">
        <f t="shared" si="18"/>
        <v>2.8292682926829267</v>
      </c>
      <c r="Y85" s="6">
        <f t="shared" si="15"/>
        <v>0.26385799828913603</v>
      </c>
      <c r="Z85" s="6">
        <f t="shared" si="19"/>
        <v>0.36742108397855866</v>
      </c>
      <c r="AA85" s="6">
        <f t="shared" si="22"/>
        <v>428.52</v>
      </c>
      <c r="AB85" s="6">
        <f t="shared" si="23"/>
        <v>0.91642429426860561</v>
      </c>
      <c r="AC85" s="6">
        <v>5.5</v>
      </c>
    </row>
    <row r="86" spans="1:29">
      <c r="A86" s="6">
        <v>24</v>
      </c>
      <c r="B86" s="6" t="s">
        <v>8</v>
      </c>
      <c r="C86" s="6">
        <v>62</v>
      </c>
      <c r="D86" s="6">
        <v>33</v>
      </c>
      <c r="E86" s="6">
        <f t="shared" si="20"/>
        <v>53.225806451612897</v>
      </c>
      <c r="G86" s="6">
        <v>18</v>
      </c>
      <c r="H86" s="6">
        <v>22</v>
      </c>
      <c r="I86" s="6">
        <v>15</v>
      </c>
      <c r="J86" s="6">
        <v>12.2</v>
      </c>
      <c r="K86" s="6">
        <v>5</v>
      </c>
      <c r="L86" s="6">
        <v>11.8</v>
      </c>
      <c r="M86" s="6">
        <f t="shared" si="16"/>
        <v>2.3600000000000003</v>
      </c>
      <c r="N86" s="6">
        <f t="shared" si="13"/>
        <v>158.52000000000001</v>
      </c>
      <c r="O86" s="6">
        <v>835.7</v>
      </c>
      <c r="P86" s="6">
        <v>230.9</v>
      </c>
      <c r="Q86" s="6">
        <v>5</v>
      </c>
      <c r="R86" s="6">
        <v>6.5500000000000003E-2</v>
      </c>
      <c r="S86" s="6">
        <f t="shared" si="21"/>
        <v>1.3100000000000001E-2</v>
      </c>
      <c r="T86" s="6">
        <v>187</v>
      </c>
      <c r="U86" s="6">
        <f t="shared" si="25"/>
        <v>1.4666666666666666</v>
      </c>
      <c r="V86" s="6">
        <f t="shared" si="17"/>
        <v>3.6193157210913816</v>
      </c>
      <c r="W86" s="6">
        <f t="shared" si="14"/>
        <v>3.4444444444444446</v>
      </c>
      <c r="X86" s="6">
        <f t="shared" si="18"/>
        <v>4.1333333333333337</v>
      </c>
      <c r="Y86" s="6">
        <f t="shared" si="15"/>
        <v>0.18968529376570539</v>
      </c>
      <c r="Z86" s="6">
        <f t="shared" si="19"/>
        <v>0.68653096578605455</v>
      </c>
      <c r="AA86" s="6">
        <f t="shared" si="22"/>
        <v>267.64</v>
      </c>
      <c r="AB86" s="6">
        <f t="shared" si="23"/>
        <v>0.320258465956683</v>
      </c>
      <c r="AC86" s="6">
        <v>6.7</v>
      </c>
    </row>
    <row r="87" spans="1:29">
      <c r="A87" s="6">
        <v>26</v>
      </c>
      <c r="B87" s="6" t="s">
        <v>8</v>
      </c>
      <c r="C87" s="6">
        <v>76</v>
      </c>
      <c r="D87" s="6">
        <v>64</v>
      </c>
      <c r="E87" s="6">
        <f t="shared" si="20"/>
        <v>84.210526315789465</v>
      </c>
      <c r="G87" s="6">
        <v>10</v>
      </c>
      <c r="H87" s="6">
        <v>10</v>
      </c>
      <c r="I87" s="6">
        <v>20</v>
      </c>
      <c r="J87" s="6">
        <v>40.5</v>
      </c>
      <c r="K87" s="6">
        <v>5</v>
      </c>
      <c r="L87" s="6">
        <v>14.2</v>
      </c>
      <c r="M87" s="6">
        <f t="shared" si="16"/>
        <v>2.84</v>
      </c>
      <c r="N87" s="6">
        <f t="shared" si="13"/>
        <v>256.33999999999997</v>
      </c>
      <c r="O87" s="6">
        <v>549.20000000000005</v>
      </c>
      <c r="P87" s="6">
        <v>342.4</v>
      </c>
      <c r="Q87" s="6">
        <v>5</v>
      </c>
      <c r="R87" s="6">
        <v>6.3299999999999995E-2</v>
      </c>
      <c r="S87" s="6">
        <f t="shared" si="21"/>
        <v>1.2659999999999999E-2</v>
      </c>
      <c r="T87" s="6">
        <v>547.9</v>
      </c>
      <c r="U87" s="6">
        <f t="shared" si="25"/>
        <v>0.5</v>
      </c>
      <c r="V87" s="6">
        <f t="shared" si="17"/>
        <v>1.6039719626168227</v>
      </c>
      <c r="W87" s="6">
        <f t="shared" si="14"/>
        <v>7.6</v>
      </c>
      <c r="X87" s="6">
        <f t="shared" si="18"/>
        <v>3.8</v>
      </c>
      <c r="Y87" s="6">
        <f t="shared" si="15"/>
        <v>0.46675163874726866</v>
      </c>
      <c r="Z87" s="6">
        <f t="shared" si="19"/>
        <v>0.74865654205607479</v>
      </c>
      <c r="AA87" s="6">
        <f t="shared" si="22"/>
        <v>622.48</v>
      </c>
      <c r="AB87" s="6">
        <f t="shared" si="23"/>
        <v>1.1334304442825929</v>
      </c>
      <c r="AC87" s="6">
        <v>4.3</v>
      </c>
    </row>
    <row r="88" spans="1:29">
      <c r="A88" s="6">
        <v>28</v>
      </c>
      <c r="B88" s="6" t="s">
        <v>8</v>
      </c>
      <c r="C88" s="6">
        <v>138</v>
      </c>
      <c r="D88" s="6">
        <v>110</v>
      </c>
      <c r="E88" s="6">
        <f t="shared" si="20"/>
        <v>79.710144927536234</v>
      </c>
      <c r="G88" s="6">
        <v>20</v>
      </c>
      <c r="H88" s="6">
        <v>24</v>
      </c>
      <c r="I88" s="6">
        <v>28</v>
      </c>
      <c r="J88" s="6">
        <v>63.2</v>
      </c>
      <c r="K88" s="6">
        <v>6</v>
      </c>
      <c r="L88" s="6">
        <v>16.100000000000001</v>
      </c>
      <c r="M88" s="6">
        <f t="shared" si="16"/>
        <v>2.6833333333333336</v>
      </c>
      <c r="N88" s="6">
        <f t="shared" si="13"/>
        <v>433.5</v>
      </c>
      <c r="O88" s="6">
        <v>1190</v>
      </c>
      <c r="P88" s="6">
        <v>521.20000000000005</v>
      </c>
      <c r="Q88" s="6">
        <v>5</v>
      </c>
      <c r="R88" s="6">
        <v>4.8899999999999999E-2</v>
      </c>
      <c r="S88" s="6">
        <f t="shared" si="21"/>
        <v>9.7800000000000005E-3</v>
      </c>
      <c r="T88" s="6">
        <v>867.6</v>
      </c>
      <c r="U88" s="6">
        <f t="shared" si="25"/>
        <v>0.8571428571428571</v>
      </c>
      <c r="V88" s="6">
        <f t="shared" si="17"/>
        <v>2.2831926323867995</v>
      </c>
      <c r="W88" s="6">
        <f t="shared" si="14"/>
        <v>6.9</v>
      </c>
      <c r="X88" s="6">
        <f t="shared" si="18"/>
        <v>4.9285714285714288</v>
      </c>
      <c r="Y88" s="6">
        <f t="shared" si="15"/>
        <v>0.36428571428571427</v>
      </c>
      <c r="Z88" s="6">
        <f t="shared" si="19"/>
        <v>0.83173445894090547</v>
      </c>
      <c r="AA88" s="6">
        <f t="shared" si="22"/>
        <v>1005.9333333333334</v>
      </c>
      <c r="AB88" s="6">
        <f t="shared" si="23"/>
        <v>0.84532212885154068</v>
      </c>
      <c r="AC88" s="6">
        <v>4.2</v>
      </c>
    </row>
    <row r="89" spans="1:29">
      <c r="A89" s="6">
        <v>30</v>
      </c>
      <c r="B89" s="6" t="s">
        <v>8</v>
      </c>
      <c r="C89" s="6">
        <v>55</v>
      </c>
      <c r="D89" s="6">
        <v>41</v>
      </c>
      <c r="E89" s="6">
        <f t="shared" si="20"/>
        <v>74.545454545454547</v>
      </c>
      <c r="G89" s="6">
        <v>21</v>
      </c>
      <c r="H89" s="6">
        <v>21</v>
      </c>
      <c r="I89" s="6">
        <v>23.5</v>
      </c>
      <c r="J89" s="6">
        <v>19.3</v>
      </c>
      <c r="K89" s="6">
        <v>5</v>
      </c>
      <c r="L89" s="6">
        <v>13</v>
      </c>
      <c r="M89" s="6">
        <f t="shared" si="16"/>
        <v>2.6</v>
      </c>
      <c r="N89" s="6">
        <f t="shared" si="13"/>
        <v>162.30000000000001</v>
      </c>
      <c r="O89" s="6">
        <v>598</v>
      </c>
      <c r="P89" s="6">
        <v>527.9</v>
      </c>
      <c r="Q89" s="6">
        <v>5</v>
      </c>
      <c r="R89" s="6">
        <v>6.1899999999999997E-2</v>
      </c>
      <c r="S89" s="6">
        <f t="shared" si="21"/>
        <v>1.2379999999999999E-2</v>
      </c>
      <c r="T89" s="6">
        <v>408.1</v>
      </c>
      <c r="U89" s="6">
        <f t="shared" si="25"/>
        <v>0.8936170212765957</v>
      </c>
      <c r="V89" s="6">
        <f t="shared" si="17"/>
        <v>1.132790301193408</v>
      </c>
      <c r="W89" s="6">
        <f t="shared" si="14"/>
        <v>2.6190476190476191</v>
      </c>
      <c r="X89" s="6">
        <f t="shared" si="18"/>
        <v>2.3404255319148937</v>
      </c>
      <c r="Y89" s="6">
        <f t="shared" si="15"/>
        <v>0.27140468227424752</v>
      </c>
      <c r="Z89" s="6">
        <f t="shared" si="19"/>
        <v>0.307444591778746</v>
      </c>
      <c r="AA89" s="6">
        <f t="shared" si="22"/>
        <v>463.8</v>
      </c>
      <c r="AB89" s="6">
        <f t="shared" si="23"/>
        <v>0.77558528428093643</v>
      </c>
      <c r="AC89" s="6">
        <v>7.5</v>
      </c>
    </row>
    <row r="90" spans="1:29">
      <c r="A90" s="6">
        <v>32</v>
      </c>
      <c r="B90" s="6" t="s">
        <v>8</v>
      </c>
      <c r="C90" s="6">
        <v>80</v>
      </c>
      <c r="D90" s="6">
        <v>46</v>
      </c>
      <c r="E90" s="6">
        <f t="shared" si="20"/>
        <v>57.499999999999993</v>
      </c>
      <c r="G90" s="6">
        <v>15</v>
      </c>
      <c r="H90" s="6">
        <v>16</v>
      </c>
      <c r="I90" s="6">
        <v>12</v>
      </c>
      <c r="J90" s="6">
        <v>20.8</v>
      </c>
      <c r="K90" s="6">
        <v>5</v>
      </c>
      <c r="L90" s="6">
        <v>10.9</v>
      </c>
      <c r="M90" s="6">
        <f t="shared" si="16"/>
        <v>2.1800000000000002</v>
      </c>
      <c r="N90" s="6">
        <f t="shared" si="13"/>
        <v>195.20000000000002</v>
      </c>
      <c r="O90" s="6">
        <v>1124.5999999999999</v>
      </c>
      <c r="P90" s="6">
        <v>231.9</v>
      </c>
      <c r="Q90" s="6">
        <v>5</v>
      </c>
      <c r="R90" s="6">
        <v>6.6299999999999998E-2</v>
      </c>
      <c r="S90" s="6">
        <f t="shared" si="21"/>
        <v>1.3259999999999999E-2</v>
      </c>
      <c r="T90" s="6">
        <v>537.5</v>
      </c>
      <c r="U90" s="6">
        <f t="shared" si="25"/>
        <v>1.3333333333333333</v>
      </c>
      <c r="V90" s="6">
        <f t="shared" si="17"/>
        <v>4.8495040965933587</v>
      </c>
      <c r="W90" s="6">
        <f t="shared" si="14"/>
        <v>5.333333333333333</v>
      </c>
      <c r="X90" s="6">
        <f t="shared" si="18"/>
        <v>6.666666666666667</v>
      </c>
      <c r="Y90" s="6">
        <f t="shared" si="15"/>
        <v>0.17357282589365111</v>
      </c>
      <c r="Z90" s="6">
        <f t="shared" si="19"/>
        <v>0.84174213022854683</v>
      </c>
      <c r="AA90" s="6">
        <f t="shared" si="22"/>
        <v>632.41999999999996</v>
      </c>
      <c r="AB90" s="6">
        <f t="shared" si="23"/>
        <v>0.56235105815401032</v>
      </c>
      <c r="AC90" s="6">
        <v>4.5</v>
      </c>
    </row>
    <row r="91" spans="1:29">
      <c r="A91" s="6">
        <v>34</v>
      </c>
      <c r="B91" s="6" t="s">
        <v>8</v>
      </c>
      <c r="C91" s="6">
        <v>65</v>
      </c>
      <c r="D91" s="6">
        <v>56</v>
      </c>
      <c r="E91" s="6">
        <f t="shared" si="20"/>
        <v>86.15384615384616</v>
      </c>
      <c r="G91" s="6">
        <v>15</v>
      </c>
      <c r="H91" s="6">
        <v>16</v>
      </c>
      <c r="I91" s="6">
        <v>21</v>
      </c>
      <c r="J91" s="6">
        <v>34.299999999999997</v>
      </c>
      <c r="K91" s="6">
        <v>5</v>
      </c>
      <c r="L91" s="6">
        <v>14.3</v>
      </c>
      <c r="M91" s="6">
        <f t="shared" si="16"/>
        <v>2.8600000000000003</v>
      </c>
      <c r="N91" s="6">
        <f t="shared" si="13"/>
        <v>220.20000000000005</v>
      </c>
      <c r="O91" s="6">
        <v>1475.3</v>
      </c>
      <c r="P91" s="6">
        <v>507.3</v>
      </c>
      <c r="Q91" s="6">
        <v>5</v>
      </c>
      <c r="R91" s="6">
        <v>6.2799999999999995E-2</v>
      </c>
      <c r="S91" s="6">
        <f t="shared" si="21"/>
        <v>1.2559999999999998E-2</v>
      </c>
      <c r="T91" s="6">
        <v>587.70000000000005</v>
      </c>
      <c r="U91" s="6">
        <f t="shared" si="25"/>
        <v>0.76190476190476186</v>
      </c>
      <c r="V91" s="6">
        <f t="shared" si="17"/>
        <v>2.908141139365267</v>
      </c>
      <c r="W91" s="6">
        <f t="shared" si="14"/>
        <v>4.333333333333333</v>
      </c>
      <c r="X91" s="6">
        <f t="shared" si="18"/>
        <v>3.0952380952380953</v>
      </c>
      <c r="Y91" s="6">
        <f t="shared" si="15"/>
        <v>0.14925777807903481</v>
      </c>
      <c r="Z91" s="6">
        <f t="shared" si="19"/>
        <v>0.43406268480189247</v>
      </c>
      <c r="AA91" s="6">
        <f t="shared" si="22"/>
        <v>647.74</v>
      </c>
      <c r="AB91" s="6">
        <f t="shared" si="23"/>
        <v>0.43905646309225244</v>
      </c>
      <c r="AC91" s="6">
        <v>5.5</v>
      </c>
    </row>
    <row r="92" spans="1:29">
      <c r="A92" s="6">
        <v>36</v>
      </c>
      <c r="B92" s="6" t="s">
        <v>8</v>
      </c>
      <c r="C92" s="6">
        <v>72</v>
      </c>
      <c r="D92" s="6">
        <v>63</v>
      </c>
      <c r="E92" s="6">
        <f t="shared" si="20"/>
        <v>87.5</v>
      </c>
      <c r="G92" s="6">
        <v>33</v>
      </c>
      <c r="H92" s="6">
        <v>30</v>
      </c>
      <c r="I92" s="6">
        <v>25</v>
      </c>
      <c r="J92" s="6">
        <v>20.3</v>
      </c>
      <c r="K92" s="6">
        <v>5</v>
      </c>
      <c r="L92" s="6">
        <v>12.3</v>
      </c>
      <c r="M92" s="6">
        <f t="shared" si="16"/>
        <v>2.46</v>
      </c>
      <c r="N92" s="6">
        <f t="shared" si="13"/>
        <v>197.42000000000002</v>
      </c>
      <c r="O92" s="6">
        <v>1902.6</v>
      </c>
      <c r="P92" s="6">
        <v>686.2</v>
      </c>
      <c r="Q92" s="6">
        <v>5</v>
      </c>
      <c r="R92" s="6">
        <v>6.7100000000000007E-2</v>
      </c>
      <c r="S92" s="6">
        <f t="shared" si="21"/>
        <v>1.3420000000000001E-2</v>
      </c>
      <c r="T92" s="6">
        <v>718.1</v>
      </c>
      <c r="U92" s="6">
        <f t="shared" si="25"/>
        <v>1.2</v>
      </c>
      <c r="V92" s="6">
        <f t="shared" si="17"/>
        <v>2.7726610317691631</v>
      </c>
      <c r="W92" s="6">
        <f t="shared" si="14"/>
        <v>2.1818181818181817</v>
      </c>
      <c r="X92" s="6">
        <f t="shared" si="18"/>
        <v>2.88</v>
      </c>
      <c r="Y92" s="6">
        <f t="shared" si="15"/>
        <v>0.10376327131294021</v>
      </c>
      <c r="Z92" s="6">
        <f t="shared" si="19"/>
        <v>0.28770037889828037</v>
      </c>
      <c r="AA92" s="6">
        <f t="shared" si="22"/>
        <v>760.54</v>
      </c>
      <c r="AB92" s="6">
        <f t="shared" si="23"/>
        <v>0.39973720172395671</v>
      </c>
      <c r="AC92" s="6">
        <v>2.9</v>
      </c>
    </row>
    <row r="93" spans="1:29">
      <c r="A93" s="6">
        <v>38</v>
      </c>
      <c r="B93" s="6" t="s">
        <v>8</v>
      </c>
      <c r="C93" s="6">
        <v>39</v>
      </c>
      <c r="D93" s="6">
        <v>37</v>
      </c>
      <c r="E93" s="6">
        <f t="shared" si="20"/>
        <v>94.871794871794862</v>
      </c>
      <c r="G93" s="6">
        <v>9</v>
      </c>
      <c r="H93" s="6">
        <v>10</v>
      </c>
      <c r="I93" s="6">
        <v>12</v>
      </c>
      <c r="J93" s="6">
        <v>14</v>
      </c>
      <c r="K93" s="6">
        <v>5</v>
      </c>
      <c r="L93" s="6">
        <v>10.8</v>
      </c>
      <c r="M93" s="6">
        <f t="shared" si="16"/>
        <v>2.16</v>
      </c>
      <c r="N93" s="6">
        <f t="shared" si="13"/>
        <v>98.240000000000009</v>
      </c>
      <c r="O93" s="6">
        <v>964</v>
      </c>
      <c r="P93" s="6">
        <v>211.7</v>
      </c>
      <c r="Q93" s="6">
        <v>5</v>
      </c>
      <c r="R93" s="6">
        <v>6.0100000000000001E-2</v>
      </c>
      <c r="S93" s="6">
        <f t="shared" si="21"/>
        <v>1.2019999999999999E-2</v>
      </c>
      <c r="T93" s="6">
        <v>374</v>
      </c>
      <c r="U93" s="6">
        <f t="shared" ref="U93:U131" si="26">H93/I93</f>
        <v>0.83333333333333337</v>
      </c>
      <c r="V93" s="6">
        <f t="shared" si="17"/>
        <v>4.5536136041568263</v>
      </c>
      <c r="W93" s="6">
        <f t="shared" si="14"/>
        <v>4.333333333333333</v>
      </c>
      <c r="X93" s="6">
        <f t="shared" si="18"/>
        <v>3.25</v>
      </c>
      <c r="Y93" s="6">
        <f t="shared" si="15"/>
        <v>0.10190871369294607</v>
      </c>
      <c r="Z93" s="6">
        <f t="shared" si="19"/>
        <v>0.46405290505432223</v>
      </c>
      <c r="AA93" s="6">
        <f t="shared" si="22"/>
        <v>392.32</v>
      </c>
      <c r="AB93" s="6">
        <f t="shared" si="23"/>
        <v>0.40697095435684649</v>
      </c>
      <c r="AC93" s="6">
        <v>4</v>
      </c>
    </row>
    <row r="94" spans="1:29">
      <c r="A94" s="6">
        <v>40</v>
      </c>
      <c r="B94" s="6" t="s">
        <v>8</v>
      </c>
      <c r="C94" s="6">
        <v>67</v>
      </c>
      <c r="D94" s="6">
        <v>51</v>
      </c>
      <c r="E94" s="6">
        <f t="shared" si="20"/>
        <v>76.119402985074629</v>
      </c>
      <c r="G94" s="6">
        <v>13</v>
      </c>
      <c r="H94" s="6">
        <v>15</v>
      </c>
      <c r="I94" s="6">
        <v>20</v>
      </c>
      <c r="J94" s="6">
        <v>24.3</v>
      </c>
      <c r="K94" s="6">
        <v>5</v>
      </c>
      <c r="L94" s="6">
        <v>10.8</v>
      </c>
      <c r="M94" s="6">
        <f t="shared" si="16"/>
        <v>2.16</v>
      </c>
      <c r="N94" s="6">
        <f t="shared" si="13"/>
        <v>169.02</v>
      </c>
      <c r="O94" s="6">
        <v>1344.5</v>
      </c>
      <c r="P94" s="6">
        <v>369.8</v>
      </c>
      <c r="Q94" s="6">
        <v>5</v>
      </c>
      <c r="R94" s="6">
        <v>6.7400000000000002E-2</v>
      </c>
      <c r="S94" s="6">
        <f t="shared" si="21"/>
        <v>1.3480000000000001E-2</v>
      </c>
      <c r="T94" s="6">
        <v>617.1</v>
      </c>
      <c r="U94" s="6">
        <f t="shared" si="26"/>
        <v>0.75</v>
      </c>
      <c r="V94" s="6">
        <f t="shared" si="17"/>
        <v>3.6357490535424555</v>
      </c>
      <c r="W94" s="6">
        <f t="shared" si="14"/>
        <v>5.1538461538461542</v>
      </c>
      <c r="X94" s="6">
        <f t="shared" si="18"/>
        <v>3.35</v>
      </c>
      <c r="Y94" s="6">
        <f t="shared" si="15"/>
        <v>0.12571216065451843</v>
      </c>
      <c r="Z94" s="6">
        <f t="shared" si="19"/>
        <v>0.45705786911844243</v>
      </c>
      <c r="AA94" s="6">
        <f t="shared" si="22"/>
        <v>675.96</v>
      </c>
      <c r="AB94" s="6">
        <f t="shared" si="23"/>
        <v>0.50275939010784676</v>
      </c>
      <c r="AC94" s="6">
        <v>5.8</v>
      </c>
    </row>
    <row r="95" spans="1:29">
      <c r="A95" s="6">
        <v>42</v>
      </c>
      <c r="B95" s="6" t="s">
        <v>8</v>
      </c>
      <c r="C95" s="6">
        <v>37</v>
      </c>
      <c r="D95" s="6">
        <v>35</v>
      </c>
      <c r="E95" s="6">
        <f t="shared" si="20"/>
        <v>94.594594594594597</v>
      </c>
      <c r="G95" s="6">
        <v>8</v>
      </c>
      <c r="H95" s="6">
        <v>8</v>
      </c>
      <c r="I95" s="6">
        <v>14.5</v>
      </c>
      <c r="J95" s="6">
        <v>14.5</v>
      </c>
      <c r="K95" s="6">
        <v>6</v>
      </c>
      <c r="L95" s="6">
        <v>11.8</v>
      </c>
      <c r="M95" s="6">
        <f t="shared" si="16"/>
        <v>1.9666666666666668</v>
      </c>
      <c r="N95" s="6">
        <f t="shared" si="13"/>
        <v>87.266666666666666</v>
      </c>
      <c r="O95" s="6">
        <v>738.9</v>
      </c>
      <c r="P95" s="6">
        <v>272.7</v>
      </c>
      <c r="Q95" s="6">
        <v>5</v>
      </c>
      <c r="R95" s="6">
        <v>6.4299999999999996E-2</v>
      </c>
      <c r="S95" s="6">
        <f t="shared" si="21"/>
        <v>1.286E-2</v>
      </c>
      <c r="T95" s="6">
        <v>418.1</v>
      </c>
      <c r="U95" s="6">
        <f t="shared" si="26"/>
        <v>0.55172413793103448</v>
      </c>
      <c r="V95" s="6">
        <f t="shared" si="17"/>
        <v>2.7095709570957096</v>
      </c>
      <c r="W95" s="6">
        <f t="shared" si="14"/>
        <v>4.625</v>
      </c>
      <c r="X95" s="6">
        <f t="shared" si="18"/>
        <v>2.5517241379310347</v>
      </c>
      <c r="Y95" s="6">
        <f t="shared" si="15"/>
        <v>0.11810348716560654</v>
      </c>
      <c r="Z95" s="6">
        <f t="shared" si="19"/>
        <v>0.32000977875565334</v>
      </c>
      <c r="AA95" s="6">
        <f t="shared" si="22"/>
        <v>436.53333333333336</v>
      </c>
      <c r="AB95" s="6">
        <f t="shared" si="23"/>
        <v>0.59078810844949703</v>
      </c>
      <c r="AC95" s="6">
        <v>4</v>
      </c>
    </row>
    <row r="96" spans="1:29">
      <c r="A96" s="6">
        <v>44</v>
      </c>
      <c r="B96" s="6" t="s">
        <v>8</v>
      </c>
      <c r="C96" s="6">
        <v>241</v>
      </c>
      <c r="D96" s="6">
        <v>58</v>
      </c>
      <c r="E96" s="6">
        <f t="shared" si="20"/>
        <v>24.066390041493776</v>
      </c>
      <c r="G96" s="6">
        <v>15</v>
      </c>
      <c r="H96" s="6">
        <v>17</v>
      </c>
      <c r="I96" s="6">
        <v>32</v>
      </c>
      <c r="J96" s="6">
        <v>104.1</v>
      </c>
      <c r="K96" s="6">
        <v>5</v>
      </c>
      <c r="L96" s="6">
        <v>12.7</v>
      </c>
      <c r="M96" s="6">
        <f t="shared" si="16"/>
        <v>2.54</v>
      </c>
      <c r="N96" s="6">
        <f t="shared" si="13"/>
        <v>716.24</v>
      </c>
      <c r="O96" s="6">
        <v>1266.0999999999999</v>
      </c>
      <c r="P96" s="6">
        <v>682</v>
      </c>
      <c r="Q96" s="6">
        <v>5</v>
      </c>
      <c r="R96" s="6">
        <v>4.8599999999999997E-2</v>
      </c>
      <c r="S96" s="6">
        <f t="shared" si="21"/>
        <v>9.7199999999999995E-3</v>
      </c>
      <c r="T96" s="6">
        <v>463.8</v>
      </c>
      <c r="U96" s="6">
        <f t="shared" si="26"/>
        <v>0.53125</v>
      </c>
      <c r="V96" s="6">
        <f t="shared" si="17"/>
        <v>1.8564516129032256</v>
      </c>
      <c r="W96" s="6">
        <f t="shared" si="14"/>
        <v>16.066666666666666</v>
      </c>
      <c r="X96" s="6">
        <f t="shared" si="18"/>
        <v>7.53125</v>
      </c>
      <c r="Y96" s="6">
        <f t="shared" si="15"/>
        <v>0.56570571044941165</v>
      </c>
      <c r="Z96" s="6">
        <f t="shared" si="19"/>
        <v>1.0502052785923754</v>
      </c>
      <c r="AA96" s="6">
        <f t="shared" si="22"/>
        <v>1032.72</v>
      </c>
      <c r="AB96" s="6">
        <f t="shared" si="23"/>
        <v>0.81567016823315697</v>
      </c>
      <c r="AC96" s="6">
        <v>5.3</v>
      </c>
    </row>
    <row r="97" spans="1:29">
      <c r="A97" s="6">
        <v>46</v>
      </c>
      <c r="B97" s="6" t="s">
        <v>8</v>
      </c>
      <c r="C97" s="6">
        <v>86</v>
      </c>
      <c r="D97" s="6">
        <v>48</v>
      </c>
      <c r="E97" s="6">
        <f t="shared" si="20"/>
        <v>55.813953488372093</v>
      </c>
      <c r="G97" s="6">
        <v>9</v>
      </c>
      <c r="H97" s="6">
        <v>10</v>
      </c>
      <c r="I97" s="6">
        <v>13</v>
      </c>
      <c r="J97" s="6">
        <v>63</v>
      </c>
      <c r="K97" s="6">
        <v>5</v>
      </c>
      <c r="L97" s="6">
        <v>9.9</v>
      </c>
      <c r="M97" s="6">
        <f t="shared" si="16"/>
        <v>1.98</v>
      </c>
      <c r="N97" s="6">
        <f t="shared" si="13"/>
        <v>233.28</v>
      </c>
      <c r="O97" s="6">
        <v>512.79999999999995</v>
      </c>
      <c r="P97" s="6">
        <v>211.6</v>
      </c>
      <c r="Q97" s="6">
        <v>5</v>
      </c>
      <c r="R97" s="6">
        <v>4.4499999999999998E-2</v>
      </c>
      <c r="S97" s="6">
        <f t="shared" si="21"/>
        <v>8.8999999999999999E-3</v>
      </c>
      <c r="T97" s="6">
        <v>249.1</v>
      </c>
      <c r="U97" s="6">
        <f t="shared" si="26"/>
        <v>0.76923076923076927</v>
      </c>
      <c r="V97" s="6">
        <f t="shared" si="17"/>
        <v>2.4234404536862004</v>
      </c>
      <c r="W97" s="6">
        <f t="shared" si="14"/>
        <v>9.5555555555555554</v>
      </c>
      <c r="X97" s="6">
        <f t="shared" si="18"/>
        <v>6.615384615384615</v>
      </c>
      <c r="Y97" s="6">
        <f t="shared" si="15"/>
        <v>0.45491419656786275</v>
      </c>
      <c r="Z97" s="6">
        <f t="shared" si="19"/>
        <v>1.1024574669187146</v>
      </c>
      <c r="AA97" s="6">
        <f t="shared" si="22"/>
        <v>387.34000000000003</v>
      </c>
      <c r="AB97" s="6">
        <f t="shared" si="23"/>
        <v>0.75534321372854929</v>
      </c>
      <c r="AC97" s="6">
        <v>5</v>
      </c>
    </row>
    <row r="98" spans="1:29">
      <c r="A98" s="6">
        <v>48</v>
      </c>
      <c r="B98" s="6" t="s">
        <v>8</v>
      </c>
      <c r="C98" s="6">
        <v>82</v>
      </c>
      <c r="D98" s="6">
        <v>74</v>
      </c>
      <c r="E98" s="6">
        <f t="shared" si="20"/>
        <v>90.243902439024396</v>
      </c>
      <c r="G98" s="6">
        <v>12</v>
      </c>
      <c r="H98" s="6">
        <v>14</v>
      </c>
      <c r="I98" s="6">
        <v>21</v>
      </c>
      <c r="J98" s="6">
        <v>54</v>
      </c>
      <c r="K98" s="6">
        <v>6</v>
      </c>
      <c r="L98" s="6">
        <v>11.6</v>
      </c>
      <c r="M98" s="6">
        <f t="shared" si="16"/>
        <v>1.9333333333333333</v>
      </c>
      <c r="N98" s="6">
        <f t="shared" si="13"/>
        <v>212.53333333333333</v>
      </c>
      <c r="O98" s="6">
        <v>1083.3</v>
      </c>
      <c r="P98" s="6">
        <v>441.1</v>
      </c>
      <c r="Q98" s="6">
        <v>5</v>
      </c>
      <c r="R98" s="6">
        <v>6.0699999999999997E-2</v>
      </c>
      <c r="S98" s="6">
        <f t="shared" si="21"/>
        <v>1.214E-2</v>
      </c>
      <c r="T98" s="6">
        <v>725.2</v>
      </c>
      <c r="U98" s="6">
        <f t="shared" si="26"/>
        <v>0.66666666666666663</v>
      </c>
      <c r="V98" s="6">
        <f t="shared" si="17"/>
        <v>2.4559056903196552</v>
      </c>
      <c r="W98" s="6">
        <f t="shared" si="14"/>
        <v>6.833333333333333</v>
      </c>
      <c r="X98" s="6">
        <f t="shared" si="18"/>
        <v>3.9047619047619047</v>
      </c>
      <c r="Y98" s="6">
        <f t="shared" si="15"/>
        <v>0.19619065202006217</v>
      </c>
      <c r="Z98" s="6">
        <f t="shared" si="19"/>
        <v>0.48182573868359402</v>
      </c>
      <c r="AA98" s="6">
        <f t="shared" si="22"/>
        <v>794.66666666666674</v>
      </c>
      <c r="AB98" s="6">
        <f t="shared" si="23"/>
        <v>0.73356103264715844</v>
      </c>
      <c r="AC98" s="6">
        <v>4</v>
      </c>
    </row>
    <row r="99" spans="1:29">
      <c r="A99" s="6">
        <v>50</v>
      </c>
      <c r="B99" s="6" t="s">
        <v>8</v>
      </c>
      <c r="C99" s="6">
        <v>43</v>
      </c>
      <c r="D99" s="6">
        <v>28</v>
      </c>
      <c r="E99" s="6">
        <f t="shared" si="20"/>
        <v>65.116279069767444</v>
      </c>
      <c r="G99" s="6">
        <v>12</v>
      </c>
      <c r="H99" s="6">
        <v>13</v>
      </c>
      <c r="I99" s="6">
        <v>10</v>
      </c>
      <c r="J99" s="6">
        <v>15.3</v>
      </c>
      <c r="K99" s="6">
        <v>5</v>
      </c>
      <c r="L99" s="6">
        <v>11.8</v>
      </c>
      <c r="M99" s="6">
        <f t="shared" si="16"/>
        <v>2.3600000000000003</v>
      </c>
      <c r="N99" s="6">
        <f t="shared" si="13"/>
        <v>116.78000000000002</v>
      </c>
      <c r="O99" s="6">
        <v>751.8</v>
      </c>
      <c r="P99" s="6">
        <v>158.6</v>
      </c>
      <c r="Q99" s="6">
        <v>5</v>
      </c>
      <c r="R99" s="6">
        <v>4.0099999999999997E-2</v>
      </c>
      <c r="S99" s="6">
        <f t="shared" si="21"/>
        <v>8.0199999999999994E-3</v>
      </c>
      <c r="T99" s="6">
        <v>137.5</v>
      </c>
      <c r="U99" s="6">
        <f t="shared" si="26"/>
        <v>1.3</v>
      </c>
      <c r="V99" s="6">
        <f t="shared" si="17"/>
        <v>4.7402269861286257</v>
      </c>
      <c r="W99" s="6">
        <f t="shared" si="14"/>
        <v>3.5833333333333335</v>
      </c>
      <c r="X99" s="6">
        <f t="shared" si="18"/>
        <v>4.3</v>
      </c>
      <c r="Y99" s="6">
        <f t="shared" si="15"/>
        <v>0.15533386538973135</v>
      </c>
      <c r="Z99" s="6">
        <f t="shared" si="19"/>
        <v>0.7363177805800758</v>
      </c>
      <c r="AA99" s="6">
        <f t="shared" si="22"/>
        <v>188.2</v>
      </c>
      <c r="AB99" s="6">
        <f t="shared" si="23"/>
        <v>0.25033253524873639</v>
      </c>
      <c r="AC99" s="6">
        <v>3.5</v>
      </c>
    </row>
    <row r="100" spans="1:29">
      <c r="A100" s="6">
        <v>52</v>
      </c>
      <c r="B100" s="6" t="s">
        <v>8</v>
      </c>
      <c r="C100" s="6">
        <v>41</v>
      </c>
      <c r="D100" s="6">
        <v>38</v>
      </c>
      <c r="E100" s="6">
        <f t="shared" si="20"/>
        <v>92.682926829268297</v>
      </c>
      <c r="G100" s="6">
        <v>13</v>
      </c>
      <c r="H100" s="6">
        <v>15</v>
      </c>
      <c r="I100" s="6">
        <v>15</v>
      </c>
      <c r="J100" s="6">
        <v>31.8</v>
      </c>
      <c r="K100" s="6">
        <v>5</v>
      </c>
      <c r="L100" s="6">
        <v>13.9</v>
      </c>
      <c r="M100" s="6">
        <f t="shared" si="16"/>
        <v>2.7800000000000002</v>
      </c>
      <c r="N100" s="6">
        <f t="shared" si="13"/>
        <v>145.78</v>
      </c>
      <c r="O100" s="6">
        <v>896.3</v>
      </c>
      <c r="P100" s="6">
        <v>249.8</v>
      </c>
      <c r="Q100" s="6">
        <v>5</v>
      </c>
      <c r="R100" s="6">
        <v>6.6000000000000003E-2</v>
      </c>
      <c r="S100" s="6">
        <f t="shared" si="21"/>
        <v>1.32E-2</v>
      </c>
      <c r="T100" s="6">
        <v>489.9</v>
      </c>
      <c r="U100" s="6">
        <f t="shared" si="26"/>
        <v>1</v>
      </c>
      <c r="V100" s="6">
        <f t="shared" si="17"/>
        <v>3.5880704563650916</v>
      </c>
      <c r="W100" s="6">
        <f t="shared" si="14"/>
        <v>3.1538461538461537</v>
      </c>
      <c r="X100" s="6">
        <f t="shared" si="18"/>
        <v>2.7333333333333334</v>
      </c>
      <c r="Y100" s="6">
        <f t="shared" si="15"/>
        <v>0.16264643534530851</v>
      </c>
      <c r="Z100" s="6">
        <f t="shared" si="19"/>
        <v>0.58358686949559646</v>
      </c>
      <c r="AA100" s="6">
        <f t="shared" si="22"/>
        <v>530.04</v>
      </c>
      <c r="AB100" s="6">
        <f t="shared" si="23"/>
        <v>0.5913644984938079</v>
      </c>
      <c r="AC100" s="6">
        <v>4.9000000000000004</v>
      </c>
    </row>
    <row r="101" spans="1:29">
      <c r="A101" s="6">
        <v>54</v>
      </c>
      <c r="B101" s="6" t="s">
        <v>8</v>
      </c>
      <c r="C101" s="6">
        <v>140</v>
      </c>
      <c r="D101" s="6">
        <v>101</v>
      </c>
      <c r="E101" s="6">
        <f t="shared" si="20"/>
        <v>72.142857142857139</v>
      </c>
      <c r="G101" s="6">
        <v>28</v>
      </c>
      <c r="H101" s="6">
        <v>28</v>
      </c>
      <c r="I101" s="6">
        <v>33.5</v>
      </c>
      <c r="J101" s="6">
        <v>38</v>
      </c>
      <c r="K101" s="6">
        <v>6</v>
      </c>
      <c r="L101" s="6">
        <v>16.8</v>
      </c>
      <c r="M101" s="6">
        <f t="shared" si="16"/>
        <v>2.8000000000000003</v>
      </c>
      <c r="N101" s="6">
        <f t="shared" si="13"/>
        <v>430.00000000000006</v>
      </c>
      <c r="O101" s="6">
        <v>1923.2</v>
      </c>
      <c r="P101" s="6">
        <v>868.1</v>
      </c>
      <c r="Q101" s="6">
        <v>5</v>
      </c>
      <c r="R101" s="6">
        <v>6.8900000000000003E-2</v>
      </c>
      <c r="S101" s="6">
        <f t="shared" si="21"/>
        <v>1.3780000000000001E-2</v>
      </c>
      <c r="T101" s="6">
        <v>1060.5999999999999</v>
      </c>
      <c r="U101" s="6">
        <f t="shared" si="26"/>
        <v>0.83582089552238803</v>
      </c>
      <c r="V101" s="6">
        <f t="shared" si="17"/>
        <v>2.2154129708558923</v>
      </c>
      <c r="W101" s="6">
        <f t="shared" si="14"/>
        <v>5</v>
      </c>
      <c r="X101" s="6">
        <f t="shared" si="18"/>
        <v>4.1791044776119399</v>
      </c>
      <c r="Y101" s="6">
        <f t="shared" si="15"/>
        <v>0.22358569051580701</v>
      </c>
      <c r="Z101" s="6">
        <f t="shared" si="19"/>
        <v>0.4953346388664901</v>
      </c>
      <c r="AA101" s="6">
        <f t="shared" si="22"/>
        <v>1207.8</v>
      </c>
      <c r="AB101" s="6">
        <f t="shared" si="23"/>
        <v>0.62801580698835269</v>
      </c>
      <c r="AC101" s="6">
        <v>3.8</v>
      </c>
    </row>
    <row r="102" spans="1:29">
      <c r="A102" s="6">
        <v>56</v>
      </c>
      <c r="B102" s="6" t="s">
        <v>8</v>
      </c>
      <c r="C102" s="6">
        <v>62</v>
      </c>
      <c r="D102" s="6">
        <v>61</v>
      </c>
      <c r="E102" s="6">
        <f t="shared" si="20"/>
        <v>98.387096774193552</v>
      </c>
      <c r="G102" s="6">
        <v>19</v>
      </c>
      <c r="H102" s="6">
        <v>18</v>
      </c>
      <c r="I102" s="6">
        <v>17</v>
      </c>
      <c r="J102" s="6">
        <v>14.5</v>
      </c>
      <c r="K102" s="6">
        <v>6</v>
      </c>
      <c r="L102" s="6">
        <v>11.6</v>
      </c>
      <c r="M102" s="6">
        <f t="shared" si="16"/>
        <v>1.9333333333333333</v>
      </c>
      <c r="N102" s="6">
        <f t="shared" si="13"/>
        <v>134.36666666666667</v>
      </c>
      <c r="O102" s="6">
        <v>979.3</v>
      </c>
      <c r="P102" s="6">
        <v>387.4</v>
      </c>
      <c r="Q102" s="6">
        <v>5</v>
      </c>
      <c r="R102" s="6">
        <v>7.8899999999999998E-2</v>
      </c>
      <c r="S102" s="6">
        <f t="shared" si="21"/>
        <v>1.5779999999999999E-2</v>
      </c>
      <c r="T102" s="6">
        <v>757.6</v>
      </c>
      <c r="U102" s="6">
        <f t="shared" si="26"/>
        <v>1.0588235294117647</v>
      </c>
      <c r="V102" s="6">
        <f t="shared" si="17"/>
        <v>2.52787816210635</v>
      </c>
      <c r="W102" s="6">
        <f t="shared" si="14"/>
        <v>3.263157894736842</v>
      </c>
      <c r="X102" s="6">
        <f t="shared" si="18"/>
        <v>3.6470588235294117</v>
      </c>
      <c r="Y102" s="6">
        <f t="shared" si="15"/>
        <v>0.1372068484291501</v>
      </c>
      <c r="Z102" s="6">
        <f t="shared" si="19"/>
        <v>0.34684219583548448</v>
      </c>
      <c r="AA102" s="6">
        <f t="shared" si="22"/>
        <v>774.0333333333333</v>
      </c>
      <c r="AB102" s="6">
        <f t="shared" si="23"/>
        <v>0.79039449947241225</v>
      </c>
      <c r="AC102" s="6">
        <v>6</v>
      </c>
    </row>
    <row r="103" spans="1:29">
      <c r="A103" s="6">
        <v>58</v>
      </c>
      <c r="B103" s="6" t="s">
        <v>8</v>
      </c>
      <c r="C103" s="6">
        <v>57</v>
      </c>
      <c r="D103" s="6">
        <v>29</v>
      </c>
      <c r="E103" s="6">
        <f t="shared" si="20"/>
        <v>50.877192982456144</v>
      </c>
      <c r="G103" s="6">
        <v>14</v>
      </c>
      <c r="H103" s="6">
        <v>14</v>
      </c>
      <c r="I103" s="6">
        <v>14.5</v>
      </c>
      <c r="J103" s="6">
        <v>30.1</v>
      </c>
      <c r="K103" s="6">
        <v>5</v>
      </c>
      <c r="L103" s="6">
        <v>14.6</v>
      </c>
      <c r="M103" s="6">
        <f t="shared" si="16"/>
        <v>2.92</v>
      </c>
      <c r="N103" s="6">
        <f t="shared" si="13"/>
        <v>196.54</v>
      </c>
      <c r="O103" s="6">
        <v>997</v>
      </c>
      <c r="P103" s="6">
        <v>305.5</v>
      </c>
      <c r="Q103" s="6">
        <v>5</v>
      </c>
      <c r="R103" s="6">
        <v>5.1499999999999997E-2</v>
      </c>
      <c r="S103" s="6">
        <f t="shared" si="21"/>
        <v>1.03E-2</v>
      </c>
      <c r="T103" s="6">
        <v>209.2</v>
      </c>
      <c r="U103" s="6">
        <f t="shared" si="26"/>
        <v>0.96551724137931039</v>
      </c>
      <c r="V103" s="6">
        <f t="shared" si="17"/>
        <v>3.2635024549918166</v>
      </c>
      <c r="W103" s="6">
        <f t="shared" si="14"/>
        <v>4.0714285714285712</v>
      </c>
      <c r="X103" s="6">
        <f t="shared" si="18"/>
        <v>3.9310344827586206</v>
      </c>
      <c r="Y103" s="6">
        <f t="shared" si="15"/>
        <v>0.19713139418254763</v>
      </c>
      <c r="Z103" s="6">
        <f t="shared" si="19"/>
        <v>0.64333878887070373</v>
      </c>
      <c r="AA103" s="6">
        <f t="shared" si="22"/>
        <v>321.05999999999995</v>
      </c>
      <c r="AB103" s="6">
        <f t="shared" si="23"/>
        <v>0.32202607823470408</v>
      </c>
      <c r="AC103" s="6">
        <v>4</v>
      </c>
    </row>
    <row r="104" spans="1:29">
      <c r="A104" s="6">
        <v>60</v>
      </c>
      <c r="B104" s="6" t="s">
        <v>8</v>
      </c>
      <c r="C104" s="6">
        <v>130</v>
      </c>
      <c r="D104" s="6">
        <v>110</v>
      </c>
      <c r="E104" s="6">
        <f t="shared" si="20"/>
        <v>84.615384615384613</v>
      </c>
      <c r="G104" s="6">
        <v>15</v>
      </c>
      <c r="H104" s="6">
        <v>18</v>
      </c>
      <c r="I104" s="6">
        <v>21.5</v>
      </c>
      <c r="J104" s="6">
        <v>73.8</v>
      </c>
      <c r="K104" s="6">
        <v>5</v>
      </c>
      <c r="L104" s="6">
        <v>12.2</v>
      </c>
      <c r="M104" s="6">
        <f t="shared" si="16"/>
        <v>2.44</v>
      </c>
      <c r="N104" s="6">
        <f t="shared" si="13"/>
        <v>391</v>
      </c>
      <c r="O104" s="6">
        <v>1264.0999999999999</v>
      </c>
      <c r="P104" s="6">
        <v>355</v>
      </c>
      <c r="Q104" s="6">
        <v>5</v>
      </c>
      <c r="R104" s="6">
        <v>5.4600000000000003E-2</v>
      </c>
      <c r="S104" s="6">
        <f t="shared" si="21"/>
        <v>1.0920000000000001E-2</v>
      </c>
      <c r="T104" s="6">
        <v>1017.5</v>
      </c>
      <c r="U104" s="6">
        <f t="shared" si="26"/>
        <v>0.83720930232558144</v>
      </c>
      <c r="V104" s="6">
        <f t="shared" si="17"/>
        <v>3.560845070422535</v>
      </c>
      <c r="W104" s="6">
        <f t="shared" si="14"/>
        <v>8.6666666666666661</v>
      </c>
      <c r="X104" s="6">
        <f t="shared" si="18"/>
        <v>6.0465116279069768</v>
      </c>
      <c r="Y104" s="6">
        <f t="shared" si="15"/>
        <v>0.30931097223320941</v>
      </c>
      <c r="Z104" s="6">
        <f t="shared" si="19"/>
        <v>1.1014084507042254</v>
      </c>
      <c r="AA104" s="6">
        <f t="shared" si="22"/>
        <v>1140.0999999999999</v>
      </c>
      <c r="AB104" s="6">
        <f t="shared" si="23"/>
        <v>0.90190649473934026</v>
      </c>
      <c r="AC104" s="6">
        <v>4.3</v>
      </c>
    </row>
    <row r="105" spans="1:29">
      <c r="A105" s="6">
        <v>62</v>
      </c>
      <c r="B105" s="6" t="s">
        <v>8</v>
      </c>
      <c r="C105" s="6">
        <v>161</v>
      </c>
      <c r="D105" s="6">
        <v>111</v>
      </c>
      <c r="E105" s="6">
        <f t="shared" si="20"/>
        <v>68.944099378881987</v>
      </c>
      <c r="G105" s="6">
        <v>13</v>
      </c>
      <c r="H105" s="6">
        <v>17</v>
      </c>
      <c r="I105" s="6">
        <v>20.5</v>
      </c>
      <c r="J105" s="6">
        <v>82.9</v>
      </c>
      <c r="K105" s="6">
        <v>5</v>
      </c>
      <c r="L105" s="6">
        <v>13.4</v>
      </c>
      <c r="M105" s="6">
        <f t="shared" si="16"/>
        <v>2.68</v>
      </c>
      <c r="N105" s="6">
        <f t="shared" si="13"/>
        <v>514.38</v>
      </c>
      <c r="O105" s="6">
        <v>1163.9000000000001</v>
      </c>
      <c r="P105" s="6">
        <v>433.5</v>
      </c>
      <c r="Q105" s="6">
        <v>5</v>
      </c>
      <c r="R105" s="6">
        <v>6.3799999999999996E-2</v>
      </c>
      <c r="S105" s="6">
        <f t="shared" si="21"/>
        <v>1.2759999999999999E-2</v>
      </c>
      <c r="T105" s="6">
        <v>1032.3</v>
      </c>
      <c r="U105" s="6">
        <f t="shared" si="26"/>
        <v>0.82926829268292679</v>
      </c>
      <c r="V105" s="6">
        <f t="shared" si="17"/>
        <v>2.6848904267589391</v>
      </c>
      <c r="W105" s="6">
        <f t="shared" si="14"/>
        <v>12.384615384615385</v>
      </c>
      <c r="X105" s="6">
        <f t="shared" si="18"/>
        <v>7.8536585365853657</v>
      </c>
      <c r="Y105" s="6">
        <f t="shared" si="15"/>
        <v>0.44194518429418334</v>
      </c>
      <c r="Z105" s="6">
        <f t="shared" si="19"/>
        <v>1.1865743944636677</v>
      </c>
      <c r="AA105" s="6">
        <f t="shared" si="22"/>
        <v>1249.2</v>
      </c>
      <c r="AB105" s="6">
        <f t="shared" si="23"/>
        <v>1.0732880831686571</v>
      </c>
      <c r="AC105" s="6">
        <v>6</v>
      </c>
    </row>
    <row r="106" spans="1:29">
      <c r="A106" s="6">
        <v>64</v>
      </c>
      <c r="B106" s="6" t="s">
        <v>8</v>
      </c>
      <c r="C106" s="6">
        <v>59</v>
      </c>
      <c r="D106" s="6">
        <v>50</v>
      </c>
      <c r="E106" s="6">
        <f t="shared" si="20"/>
        <v>84.745762711864401</v>
      </c>
      <c r="G106" s="6">
        <v>11</v>
      </c>
      <c r="H106" s="6">
        <v>13</v>
      </c>
      <c r="I106" s="6">
        <v>17</v>
      </c>
      <c r="J106" s="6">
        <v>30.4</v>
      </c>
      <c r="K106" s="6">
        <v>6</v>
      </c>
      <c r="L106" s="6">
        <v>13.7</v>
      </c>
      <c r="M106" s="6">
        <f t="shared" si="16"/>
        <v>2.2833333333333332</v>
      </c>
      <c r="N106" s="6">
        <f t="shared" si="13"/>
        <v>165.11666666666667</v>
      </c>
      <c r="O106" s="6">
        <v>875.6</v>
      </c>
      <c r="P106" s="6">
        <v>299.7</v>
      </c>
      <c r="Q106" s="6">
        <v>5</v>
      </c>
      <c r="R106" s="6">
        <v>5.5399999999999998E-2</v>
      </c>
      <c r="S106" s="6">
        <f t="shared" si="21"/>
        <v>1.108E-2</v>
      </c>
      <c r="T106" s="6">
        <v>517.20000000000005</v>
      </c>
      <c r="U106" s="6">
        <f t="shared" si="26"/>
        <v>0.76470588235294112</v>
      </c>
      <c r="V106" s="6">
        <f t="shared" si="17"/>
        <v>2.9215882549215886</v>
      </c>
      <c r="W106" s="6">
        <f t="shared" si="14"/>
        <v>5.3636363636363633</v>
      </c>
      <c r="X106" s="6">
        <f t="shared" si="18"/>
        <v>3.4705882352941178</v>
      </c>
      <c r="Y106" s="6">
        <f t="shared" si="15"/>
        <v>0.18857545302268922</v>
      </c>
      <c r="Z106" s="6">
        <f t="shared" si="19"/>
        <v>0.55093982871760649</v>
      </c>
      <c r="AA106" s="6">
        <f t="shared" si="22"/>
        <v>568.15000000000009</v>
      </c>
      <c r="AB106" s="6">
        <f t="shared" si="23"/>
        <v>0.64886934673366847</v>
      </c>
      <c r="AC106" s="6">
        <v>4.8</v>
      </c>
    </row>
    <row r="107" spans="1:29">
      <c r="A107" s="6">
        <v>66</v>
      </c>
      <c r="B107" s="6" t="s">
        <v>8</v>
      </c>
      <c r="C107" s="6">
        <v>33</v>
      </c>
      <c r="D107" s="6">
        <v>27</v>
      </c>
      <c r="E107" s="6">
        <f t="shared" ref="E107:E131" si="27">(D107/C107)*100</f>
        <v>81.818181818181827</v>
      </c>
      <c r="G107" s="6">
        <v>11</v>
      </c>
      <c r="H107" s="6">
        <v>12</v>
      </c>
      <c r="I107" s="6">
        <v>16</v>
      </c>
      <c r="J107" s="6">
        <v>16.600000000000001</v>
      </c>
      <c r="K107" s="6">
        <v>5</v>
      </c>
      <c r="L107" s="6">
        <v>12.7</v>
      </c>
      <c r="M107" s="6">
        <f t="shared" si="16"/>
        <v>2.54</v>
      </c>
      <c r="N107" s="6">
        <f t="shared" si="13"/>
        <v>100.42000000000002</v>
      </c>
      <c r="O107" s="6">
        <v>1105.3</v>
      </c>
      <c r="P107" s="6">
        <v>279.89999999999998</v>
      </c>
      <c r="Q107" s="6">
        <v>5</v>
      </c>
      <c r="R107" s="6">
        <v>4.65E-2</v>
      </c>
      <c r="S107" s="6">
        <f t="shared" si="21"/>
        <v>9.2999999999999992E-3</v>
      </c>
      <c r="T107" s="6">
        <v>239.5</v>
      </c>
      <c r="U107" s="6">
        <f t="shared" si="26"/>
        <v>0.75</v>
      </c>
      <c r="V107" s="6">
        <f t="shared" si="17"/>
        <v>3.9489103251161128</v>
      </c>
      <c r="W107" s="6">
        <f t="shared" si="14"/>
        <v>3</v>
      </c>
      <c r="X107" s="6">
        <f t="shared" si="18"/>
        <v>2.0625</v>
      </c>
      <c r="Y107" s="6">
        <f t="shared" si="15"/>
        <v>9.0853162037455915E-2</v>
      </c>
      <c r="Z107" s="6">
        <f t="shared" si="19"/>
        <v>0.35877098963915693</v>
      </c>
      <c r="AA107" s="6">
        <f t="shared" si="22"/>
        <v>271.34000000000003</v>
      </c>
      <c r="AB107" s="6">
        <f t="shared" si="23"/>
        <v>0.24548991224102057</v>
      </c>
      <c r="AC107" s="6">
        <v>2.2000000000000002</v>
      </c>
    </row>
    <row r="108" spans="1:29">
      <c r="A108" s="6">
        <v>68</v>
      </c>
      <c r="B108" s="6" t="s">
        <v>8</v>
      </c>
      <c r="C108" s="6">
        <v>113</v>
      </c>
      <c r="D108" s="6">
        <v>94</v>
      </c>
      <c r="E108" s="6">
        <f t="shared" si="27"/>
        <v>83.185840707964601</v>
      </c>
      <c r="G108" s="6">
        <v>16</v>
      </c>
      <c r="H108" s="6">
        <v>17</v>
      </c>
      <c r="I108" s="6">
        <v>24.5</v>
      </c>
      <c r="J108" s="6">
        <v>55.3</v>
      </c>
      <c r="K108" s="6">
        <v>5</v>
      </c>
      <c r="L108" s="6">
        <v>14.6</v>
      </c>
      <c r="M108" s="6">
        <f t="shared" si="16"/>
        <v>2.92</v>
      </c>
      <c r="N108" s="6">
        <f t="shared" si="13"/>
        <v>385.26</v>
      </c>
      <c r="O108" s="6">
        <v>1345</v>
      </c>
      <c r="P108" s="6">
        <v>682.5</v>
      </c>
      <c r="Q108" s="6">
        <v>5</v>
      </c>
      <c r="R108" s="6">
        <v>4.4699999999999997E-2</v>
      </c>
      <c r="S108" s="6">
        <f t="shared" si="21"/>
        <v>8.94E-3</v>
      </c>
      <c r="T108" s="6">
        <v>934.8</v>
      </c>
      <c r="U108" s="6">
        <f t="shared" si="26"/>
        <v>0.69387755102040816</v>
      </c>
      <c r="V108" s="6">
        <f t="shared" si="17"/>
        <v>1.9706959706959708</v>
      </c>
      <c r="W108" s="6">
        <f t="shared" si="14"/>
        <v>7.0625</v>
      </c>
      <c r="X108" s="6">
        <f t="shared" si="18"/>
        <v>4.6122448979591839</v>
      </c>
      <c r="Y108" s="6">
        <f t="shared" si="15"/>
        <v>0.28643866171003718</v>
      </c>
      <c r="Z108" s="6">
        <f t="shared" si="19"/>
        <v>0.56448351648351647</v>
      </c>
      <c r="AA108" s="6">
        <f t="shared" si="22"/>
        <v>1045.58</v>
      </c>
      <c r="AB108" s="6">
        <f t="shared" si="23"/>
        <v>0.77738289962825269</v>
      </c>
      <c r="AC108" s="6">
        <v>3.5</v>
      </c>
    </row>
    <row r="109" spans="1:29">
      <c r="A109" s="6">
        <v>70</v>
      </c>
      <c r="B109" s="6" t="s">
        <v>8</v>
      </c>
      <c r="C109" s="6">
        <v>79</v>
      </c>
      <c r="D109" s="6">
        <v>60</v>
      </c>
      <c r="E109" s="6">
        <f t="shared" si="27"/>
        <v>75.949367088607602</v>
      </c>
      <c r="G109" s="6">
        <v>16</v>
      </c>
      <c r="H109" s="6">
        <v>21</v>
      </c>
      <c r="I109" s="6">
        <v>32.5</v>
      </c>
      <c r="J109" s="6">
        <v>37.4</v>
      </c>
      <c r="K109" s="6">
        <v>5</v>
      </c>
      <c r="L109" s="6">
        <v>15.1</v>
      </c>
      <c r="M109" s="6">
        <f t="shared" si="16"/>
        <v>3.02</v>
      </c>
      <c r="N109" s="6">
        <f t="shared" si="13"/>
        <v>275.98</v>
      </c>
      <c r="O109" s="6">
        <v>1805.5</v>
      </c>
      <c r="P109" s="6">
        <v>824.4</v>
      </c>
      <c r="Q109" s="6">
        <v>5</v>
      </c>
      <c r="R109" s="6">
        <v>7.3400000000000007E-2</v>
      </c>
      <c r="S109" s="6">
        <f t="shared" si="21"/>
        <v>1.4680000000000002E-2</v>
      </c>
      <c r="T109" s="6">
        <v>677.3</v>
      </c>
      <c r="U109" s="6">
        <f t="shared" si="26"/>
        <v>0.64615384615384619</v>
      </c>
      <c r="V109" s="6">
        <f t="shared" si="17"/>
        <v>2.1900776322173701</v>
      </c>
      <c r="W109" s="6">
        <f t="shared" si="14"/>
        <v>4.9375</v>
      </c>
      <c r="X109" s="6">
        <f t="shared" si="18"/>
        <v>2.4307692307692306</v>
      </c>
      <c r="Y109" s="6">
        <f t="shared" si="15"/>
        <v>0.15285516477430075</v>
      </c>
      <c r="Z109" s="6">
        <f t="shared" si="19"/>
        <v>0.33476467734109661</v>
      </c>
      <c r="AA109" s="6">
        <f t="shared" si="22"/>
        <v>772.07999999999993</v>
      </c>
      <c r="AB109" s="6">
        <f t="shared" si="23"/>
        <v>0.42762669620603705</v>
      </c>
      <c r="AC109" s="6">
        <v>1.5</v>
      </c>
    </row>
    <row r="110" spans="1:29">
      <c r="A110" s="6">
        <v>72</v>
      </c>
      <c r="B110" s="6" t="s">
        <v>8</v>
      </c>
      <c r="C110" s="6">
        <v>107</v>
      </c>
      <c r="D110" s="6">
        <v>73</v>
      </c>
      <c r="E110" s="6">
        <f t="shared" si="27"/>
        <v>68.224299065420553</v>
      </c>
      <c r="G110" s="6">
        <v>9</v>
      </c>
      <c r="H110" s="6">
        <v>10</v>
      </c>
      <c r="I110" s="6">
        <v>15.5</v>
      </c>
      <c r="J110" s="6">
        <v>52.9</v>
      </c>
      <c r="K110" s="6">
        <v>5</v>
      </c>
      <c r="L110" s="6">
        <v>12</v>
      </c>
      <c r="M110" s="6">
        <f t="shared" si="16"/>
        <v>2.4</v>
      </c>
      <c r="N110" s="6">
        <f t="shared" si="13"/>
        <v>309.7</v>
      </c>
      <c r="O110" s="6">
        <v>750.9</v>
      </c>
      <c r="P110" s="6">
        <v>248.8</v>
      </c>
      <c r="Q110" s="6">
        <v>5</v>
      </c>
      <c r="R110" s="6">
        <v>4.8500000000000001E-2</v>
      </c>
      <c r="S110" s="6">
        <f t="shared" si="21"/>
        <v>9.7000000000000003E-3</v>
      </c>
      <c r="T110" s="6">
        <v>587.4</v>
      </c>
      <c r="U110" s="6">
        <f t="shared" si="26"/>
        <v>0.64516129032258063</v>
      </c>
      <c r="V110" s="6">
        <f t="shared" si="17"/>
        <v>3.018086816720257</v>
      </c>
      <c r="W110" s="6">
        <f t="shared" si="14"/>
        <v>11.888888888888889</v>
      </c>
      <c r="X110" s="6">
        <f t="shared" si="18"/>
        <v>6.903225806451613</v>
      </c>
      <c r="Y110" s="6">
        <f t="shared" si="15"/>
        <v>0.41243840724463976</v>
      </c>
      <c r="Z110" s="6">
        <f t="shared" si="19"/>
        <v>1.2447749196141478</v>
      </c>
      <c r="AA110" s="6">
        <f t="shared" si="22"/>
        <v>721.9</v>
      </c>
      <c r="AB110" s="6">
        <f t="shared" si="23"/>
        <v>0.96137967772006927</v>
      </c>
      <c r="AC110" s="6">
        <v>4</v>
      </c>
    </row>
    <row r="111" spans="1:29">
      <c r="A111" s="6">
        <v>74</v>
      </c>
      <c r="B111" s="6" t="s">
        <v>8</v>
      </c>
      <c r="C111" s="6">
        <v>150</v>
      </c>
      <c r="D111" s="6">
        <v>129</v>
      </c>
      <c r="E111" s="6">
        <f t="shared" si="27"/>
        <v>86</v>
      </c>
      <c r="G111" s="6">
        <v>36</v>
      </c>
      <c r="H111" s="6">
        <v>42</v>
      </c>
      <c r="I111" s="6">
        <v>30</v>
      </c>
      <c r="J111" s="6">
        <v>172.4</v>
      </c>
      <c r="K111" s="6">
        <v>5</v>
      </c>
      <c r="L111" s="6">
        <v>11.1</v>
      </c>
      <c r="M111" s="6">
        <f t="shared" si="16"/>
        <v>2.2199999999999998</v>
      </c>
      <c r="N111" s="6">
        <f t="shared" si="13"/>
        <v>505.4</v>
      </c>
      <c r="O111" s="6">
        <v>1575.7</v>
      </c>
      <c r="P111" s="6">
        <v>818.5</v>
      </c>
      <c r="Q111" s="6">
        <v>5</v>
      </c>
      <c r="R111" s="6">
        <v>7.1099999999999997E-2</v>
      </c>
      <c r="S111" s="6">
        <f t="shared" si="21"/>
        <v>1.422E-2</v>
      </c>
      <c r="T111" s="6">
        <v>1391.5</v>
      </c>
      <c r="U111" s="6">
        <f t="shared" si="26"/>
        <v>1.4</v>
      </c>
      <c r="V111" s="6">
        <f t="shared" si="17"/>
        <v>1.9251069028711056</v>
      </c>
      <c r="W111" s="6">
        <f t="shared" si="14"/>
        <v>4.166666666666667</v>
      </c>
      <c r="X111" s="6">
        <f t="shared" si="18"/>
        <v>5</v>
      </c>
      <c r="Y111" s="6">
        <f t="shared" si="15"/>
        <v>0.32074633496223898</v>
      </c>
      <c r="Z111" s="6">
        <f t="shared" si="19"/>
        <v>0.61747098350641416</v>
      </c>
      <c r="AA111" s="6">
        <f t="shared" si="22"/>
        <v>1610.52</v>
      </c>
      <c r="AB111" s="6">
        <f t="shared" si="23"/>
        <v>1.0220981151234372</v>
      </c>
      <c r="AC111" s="6">
        <v>4.7</v>
      </c>
    </row>
    <row r="112" spans="1:29">
      <c r="A112" s="6">
        <v>76</v>
      </c>
      <c r="B112" s="6" t="s">
        <v>8</v>
      </c>
      <c r="C112" s="6">
        <v>49</v>
      </c>
      <c r="D112" s="6">
        <v>45</v>
      </c>
      <c r="E112" s="6">
        <f t="shared" si="27"/>
        <v>91.83673469387756</v>
      </c>
      <c r="G112" s="6">
        <v>8</v>
      </c>
      <c r="H112" s="6">
        <v>14</v>
      </c>
      <c r="I112" s="6">
        <v>22</v>
      </c>
      <c r="J112" s="6">
        <v>13.2</v>
      </c>
      <c r="K112" s="6">
        <v>5</v>
      </c>
      <c r="L112" s="6">
        <v>13.4</v>
      </c>
      <c r="M112" s="6">
        <f t="shared" si="16"/>
        <v>2.68</v>
      </c>
      <c r="N112" s="6">
        <f t="shared" si="13"/>
        <v>144.52000000000001</v>
      </c>
      <c r="O112" s="6">
        <v>660.4</v>
      </c>
      <c r="P112" s="6">
        <v>708.7</v>
      </c>
      <c r="Q112" s="6">
        <v>5</v>
      </c>
      <c r="R112" s="6">
        <v>7.7399999999999997E-2</v>
      </c>
      <c r="S112" s="6">
        <f t="shared" si="21"/>
        <v>1.5479999999999999E-2</v>
      </c>
      <c r="T112" s="6">
        <v>447.4</v>
      </c>
      <c r="U112" s="6">
        <f t="shared" si="26"/>
        <v>0.63636363636363635</v>
      </c>
      <c r="V112" s="6">
        <f t="shared" si="17"/>
        <v>0.9318470438831663</v>
      </c>
      <c r="W112" s="6">
        <f t="shared" si="14"/>
        <v>6.125</v>
      </c>
      <c r="X112" s="6">
        <f t="shared" si="18"/>
        <v>2.2272727272727271</v>
      </c>
      <c r="Y112" s="6">
        <f t="shared" si="15"/>
        <v>0.21883706844336767</v>
      </c>
      <c r="Z112" s="6">
        <f t="shared" si="19"/>
        <v>0.2039226753210103</v>
      </c>
      <c r="AA112" s="6">
        <f t="shared" si="22"/>
        <v>471.32</v>
      </c>
      <c r="AB112" s="6">
        <f t="shared" si="23"/>
        <v>0.71368867353119325</v>
      </c>
      <c r="AC112" s="6">
        <v>3</v>
      </c>
    </row>
    <row r="113" spans="1:29">
      <c r="A113" s="6">
        <v>78</v>
      </c>
      <c r="B113" s="6" t="s">
        <v>8</v>
      </c>
      <c r="C113" s="6">
        <v>30</v>
      </c>
      <c r="D113" s="6">
        <v>23</v>
      </c>
      <c r="E113" s="6">
        <f t="shared" si="27"/>
        <v>76.666666666666671</v>
      </c>
      <c r="G113" s="6">
        <v>14</v>
      </c>
      <c r="H113" s="6">
        <v>10</v>
      </c>
      <c r="I113" s="6">
        <v>16</v>
      </c>
      <c r="J113" s="6">
        <v>5.9</v>
      </c>
      <c r="K113" s="6">
        <v>5</v>
      </c>
      <c r="L113" s="6">
        <v>7.5</v>
      </c>
      <c r="M113" s="6">
        <f t="shared" si="16"/>
        <v>1.5</v>
      </c>
      <c r="N113" s="6">
        <f t="shared" si="13"/>
        <v>50.9</v>
      </c>
      <c r="O113" s="6">
        <v>525.5</v>
      </c>
      <c r="P113" s="6">
        <v>360.3</v>
      </c>
      <c r="Q113" s="6">
        <v>5</v>
      </c>
      <c r="R113" s="6">
        <v>4.7600000000000003E-2</v>
      </c>
      <c r="S113" s="6">
        <f t="shared" si="21"/>
        <v>9.5200000000000007E-3</v>
      </c>
      <c r="T113" s="6">
        <v>149.30000000000001</v>
      </c>
      <c r="U113" s="6">
        <f t="shared" si="26"/>
        <v>0.625</v>
      </c>
      <c r="V113" s="6">
        <f t="shared" si="17"/>
        <v>1.4585067998889814</v>
      </c>
      <c r="W113" s="6">
        <f t="shared" si="14"/>
        <v>2.1428571428571428</v>
      </c>
      <c r="X113" s="6">
        <f t="shared" si="18"/>
        <v>1.875</v>
      </c>
      <c r="Y113" s="6">
        <f t="shared" si="15"/>
        <v>9.6860133206470023E-2</v>
      </c>
      <c r="Z113" s="6">
        <f t="shared" si="19"/>
        <v>0.14127116291978906</v>
      </c>
      <c r="AA113" s="6">
        <f t="shared" si="22"/>
        <v>165.70000000000002</v>
      </c>
      <c r="AB113" s="6">
        <f t="shared" si="23"/>
        <v>0.31531874405328264</v>
      </c>
      <c r="AC113" s="6">
        <v>9.5</v>
      </c>
    </row>
    <row r="114" spans="1:29">
      <c r="A114" s="6">
        <v>80</v>
      </c>
      <c r="B114" s="6" t="s">
        <v>8</v>
      </c>
      <c r="C114" s="6">
        <v>62</v>
      </c>
      <c r="D114" s="6">
        <v>60</v>
      </c>
      <c r="E114" s="6">
        <f t="shared" si="27"/>
        <v>96.774193548387103</v>
      </c>
      <c r="G114" s="6">
        <v>11</v>
      </c>
      <c r="H114" s="6">
        <v>14</v>
      </c>
      <c r="I114" s="6">
        <v>15</v>
      </c>
      <c r="J114" s="6">
        <v>28.8</v>
      </c>
      <c r="K114" s="6">
        <v>5</v>
      </c>
      <c r="L114" s="6">
        <v>10.1</v>
      </c>
      <c r="M114" s="6">
        <f t="shared" si="16"/>
        <v>2.02</v>
      </c>
      <c r="N114" s="6">
        <f t="shared" si="13"/>
        <v>154.04</v>
      </c>
      <c r="O114" s="6">
        <v>698.1</v>
      </c>
      <c r="P114" s="6">
        <v>237.6</v>
      </c>
      <c r="Q114" s="6">
        <v>5</v>
      </c>
      <c r="R114" s="6">
        <v>4.6600000000000003E-2</v>
      </c>
      <c r="S114" s="6">
        <f t="shared" si="21"/>
        <v>9.3200000000000002E-3</v>
      </c>
      <c r="T114" s="6">
        <v>398.7</v>
      </c>
      <c r="U114" s="6">
        <f t="shared" si="26"/>
        <v>0.93333333333333335</v>
      </c>
      <c r="V114" s="6">
        <f t="shared" si="17"/>
        <v>2.9381313131313131</v>
      </c>
      <c r="W114" s="6">
        <f t="shared" si="14"/>
        <v>5.6363636363636367</v>
      </c>
      <c r="X114" s="6">
        <f t="shared" si="18"/>
        <v>4.1333333333333337</v>
      </c>
      <c r="Y114" s="6">
        <f t="shared" si="15"/>
        <v>0.22065606646612232</v>
      </c>
      <c r="Z114" s="6">
        <f t="shared" si="19"/>
        <v>0.64831649831649829</v>
      </c>
      <c r="AA114" s="6">
        <f t="shared" si="22"/>
        <v>431.53999999999996</v>
      </c>
      <c r="AB114" s="6">
        <f t="shared" si="23"/>
        <v>0.61816358687867057</v>
      </c>
      <c r="AC114" s="6">
        <v>10</v>
      </c>
    </row>
    <row r="115" spans="1:29">
      <c r="A115" s="6">
        <v>82</v>
      </c>
      <c r="B115" s="6" t="s">
        <v>8</v>
      </c>
      <c r="C115" s="6">
        <v>100</v>
      </c>
      <c r="D115" s="6">
        <v>70</v>
      </c>
      <c r="E115" s="6">
        <f t="shared" si="27"/>
        <v>70</v>
      </c>
      <c r="G115" s="6">
        <v>14</v>
      </c>
      <c r="H115" s="6">
        <v>14</v>
      </c>
      <c r="I115" s="6">
        <v>26</v>
      </c>
      <c r="J115" s="6">
        <v>82.4</v>
      </c>
      <c r="K115" s="6">
        <v>5</v>
      </c>
      <c r="L115" s="6">
        <v>10.9</v>
      </c>
      <c r="M115" s="6">
        <f t="shared" si="16"/>
        <v>2.1800000000000002</v>
      </c>
      <c r="N115" s="6">
        <f t="shared" si="13"/>
        <v>300.40000000000003</v>
      </c>
      <c r="O115" s="6">
        <v>1089.3</v>
      </c>
      <c r="P115" s="6">
        <v>550.9</v>
      </c>
      <c r="Q115" s="6">
        <v>5</v>
      </c>
      <c r="R115" s="6">
        <v>4.9799999999999997E-2</v>
      </c>
      <c r="S115" s="6">
        <f t="shared" si="21"/>
        <v>9.9600000000000001E-3</v>
      </c>
      <c r="T115" s="6">
        <v>467</v>
      </c>
      <c r="U115" s="6">
        <f t="shared" si="26"/>
        <v>0.53846153846153844</v>
      </c>
      <c r="V115" s="6">
        <f t="shared" si="17"/>
        <v>1.9773098565982936</v>
      </c>
      <c r="W115" s="6">
        <f t="shared" si="14"/>
        <v>7.1428571428571432</v>
      </c>
      <c r="X115" s="6">
        <f t="shared" si="18"/>
        <v>3.8461538461538463</v>
      </c>
      <c r="Y115" s="6">
        <f t="shared" si="15"/>
        <v>0.27577343247957409</v>
      </c>
      <c r="Z115" s="6">
        <f t="shared" si="19"/>
        <v>0.54528952622980587</v>
      </c>
      <c r="AA115" s="6">
        <f t="shared" si="22"/>
        <v>614.79999999999995</v>
      </c>
      <c r="AB115" s="6">
        <f t="shared" si="23"/>
        <v>0.56439915542091246</v>
      </c>
      <c r="AC115" s="6">
        <v>4.5</v>
      </c>
    </row>
    <row r="116" spans="1:29">
      <c r="A116" s="6">
        <v>84</v>
      </c>
      <c r="B116" s="6" t="s">
        <v>8</v>
      </c>
      <c r="C116" s="6">
        <v>96</v>
      </c>
      <c r="D116" s="6">
        <v>55</v>
      </c>
      <c r="E116" s="6">
        <f t="shared" si="27"/>
        <v>57.291666666666664</v>
      </c>
      <c r="G116" s="6">
        <v>11</v>
      </c>
      <c r="H116" s="6">
        <v>12</v>
      </c>
      <c r="I116" s="6">
        <v>15</v>
      </c>
      <c r="J116" s="6">
        <v>44.9</v>
      </c>
      <c r="K116" s="6">
        <v>5</v>
      </c>
      <c r="L116" s="6">
        <v>11.3</v>
      </c>
      <c r="M116" s="6">
        <f t="shared" si="16"/>
        <v>2.2600000000000002</v>
      </c>
      <c r="N116" s="6">
        <f t="shared" si="13"/>
        <v>261.86</v>
      </c>
      <c r="O116" s="6">
        <v>627.9</v>
      </c>
      <c r="P116" s="6">
        <v>291.60000000000002</v>
      </c>
      <c r="Q116" s="6">
        <v>5</v>
      </c>
      <c r="R116" s="6">
        <v>3.95E-2</v>
      </c>
      <c r="S116" s="6">
        <f t="shared" si="21"/>
        <v>7.9000000000000008E-3</v>
      </c>
      <c r="T116" s="6">
        <v>302.7</v>
      </c>
      <c r="U116" s="6">
        <f t="shared" si="26"/>
        <v>0.8</v>
      </c>
      <c r="V116" s="6">
        <f t="shared" si="17"/>
        <v>2.1532921810699586</v>
      </c>
      <c r="W116" s="6">
        <f t="shared" si="14"/>
        <v>8.7272727272727266</v>
      </c>
      <c r="X116" s="6">
        <f t="shared" si="18"/>
        <v>6.4</v>
      </c>
      <c r="Y116" s="6">
        <f t="shared" si="15"/>
        <v>0.4170409300844084</v>
      </c>
      <c r="Z116" s="6">
        <f t="shared" si="19"/>
        <v>0.89801097393689988</v>
      </c>
      <c r="AA116" s="6">
        <f t="shared" si="22"/>
        <v>440.26</v>
      </c>
      <c r="AB116" s="6">
        <f t="shared" si="23"/>
        <v>0.70116260551043164</v>
      </c>
      <c r="AC116" s="6">
        <v>8.5</v>
      </c>
    </row>
    <row r="117" spans="1:29">
      <c r="A117" s="6">
        <v>86</v>
      </c>
      <c r="B117" s="6" t="s">
        <v>8</v>
      </c>
      <c r="C117" s="6">
        <v>126</v>
      </c>
      <c r="D117" s="6">
        <v>97</v>
      </c>
      <c r="E117" s="6">
        <f t="shared" si="27"/>
        <v>76.984126984126988</v>
      </c>
      <c r="G117" s="6">
        <v>19</v>
      </c>
      <c r="H117" s="6">
        <v>17</v>
      </c>
      <c r="I117" s="6">
        <v>19</v>
      </c>
      <c r="J117" s="6">
        <v>19.399999999999999</v>
      </c>
      <c r="K117" s="6">
        <v>5</v>
      </c>
      <c r="L117" s="6">
        <v>12.6</v>
      </c>
      <c r="M117" s="6">
        <f t="shared" si="16"/>
        <v>2.52</v>
      </c>
      <c r="N117" s="6">
        <f t="shared" si="13"/>
        <v>336.91999999999996</v>
      </c>
      <c r="O117" s="6">
        <v>623.6</v>
      </c>
      <c r="P117" s="6">
        <v>503</v>
      </c>
      <c r="Q117" s="6">
        <v>5</v>
      </c>
      <c r="R117" s="6">
        <v>6.6600000000000006E-2</v>
      </c>
      <c r="S117" s="6">
        <f t="shared" si="21"/>
        <v>1.3320000000000002E-2</v>
      </c>
      <c r="T117" s="6">
        <v>585.6</v>
      </c>
      <c r="U117" s="6">
        <f t="shared" si="26"/>
        <v>0.89473684210526316</v>
      </c>
      <c r="V117" s="6">
        <f t="shared" si="17"/>
        <v>1.2397614314115308</v>
      </c>
      <c r="W117" s="6">
        <f t="shared" si="14"/>
        <v>6.6315789473684212</v>
      </c>
      <c r="X117" s="6">
        <f t="shared" si="18"/>
        <v>6.6315789473684212</v>
      </c>
      <c r="Y117" s="6">
        <f t="shared" si="15"/>
        <v>0.54028223220012817</v>
      </c>
      <c r="Z117" s="6">
        <f t="shared" si="19"/>
        <v>0.66982107355864806</v>
      </c>
      <c r="AA117" s="6">
        <f t="shared" si="22"/>
        <v>678.08</v>
      </c>
      <c r="AB117" s="6">
        <f t="shared" si="23"/>
        <v>1.0873636946760745</v>
      </c>
      <c r="AC117" s="6">
        <v>10.5</v>
      </c>
    </row>
    <row r="118" spans="1:29">
      <c r="A118" s="6">
        <v>88</v>
      </c>
      <c r="B118" s="6" t="s">
        <v>8</v>
      </c>
      <c r="C118" s="6">
        <v>173</v>
      </c>
      <c r="D118" s="6">
        <v>55</v>
      </c>
      <c r="E118" s="6">
        <f t="shared" si="27"/>
        <v>31.79190751445087</v>
      </c>
      <c r="G118" s="6">
        <v>33</v>
      </c>
      <c r="H118" s="6">
        <v>36</v>
      </c>
      <c r="I118" s="6">
        <v>38</v>
      </c>
      <c r="J118" s="6">
        <v>50.2</v>
      </c>
      <c r="K118" s="6">
        <v>5</v>
      </c>
      <c r="L118" s="6">
        <v>12.9</v>
      </c>
      <c r="M118" s="6">
        <f t="shared" si="16"/>
        <v>2.58</v>
      </c>
      <c r="N118" s="6">
        <f t="shared" si="13"/>
        <v>496.54</v>
      </c>
      <c r="O118" s="6">
        <v>1190.9000000000001</v>
      </c>
      <c r="P118" s="6">
        <v>917.2</v>
      </c>
      <c r="Q118" s="6">
        <v>5</v>
      </c>
      <c r="R118" s="6">
        <v>4.5100000000000001E-2</v>
      </c>
      <c r="S118" s="6">
        <f t="shared" si="21"/>
        <v>9.0200000000000002E-3</v>
      </c>
      <c r="T118" s="6">
        <v>248.2</v>
      </c>
      <c r="U118" s="6">
        <f t="shared" si="26"/>
        <v>0.94736842105263153</v>
      </c>
      <c r="V118" s="6">
        <f t="shared" si="17"/>
        <v>1.2984081988661142</v>
      </c>
      <c r="W118" s="6">
        <f t="shared" si="14"/>
        <v>5.2424242424242422</v>
      </c>
      <c r="X118" s="6">
        <f t="shared" si="18"/>
        <v>4.5526315789473681</v>
      </c>
      <c r="Y118" s="6">
        <f t="shared" si="15"/>
        <v>0.41694516752036276</v>
      </c>
      <c r="Z118" s="6">
        <f t="shared" si="19"/>
        <v>0.54136502398604447</v>
      </c>
      <c r="AA118" s="6">
        <f t="shared" si="22"/>
        <v>602.83999999999992</v>
      </c>
      <c r="AB118" s="6">
        <f t="shared" si="23"/>
        <v>0.50620539088084626</v>
      </c>
      <c r="AC118" s="6">
        <v>9</v>
      </c>
    </row>
    <row r="119" spans="1:29">
      <c r="A119" s="6">
        <v>90</v>
      </c>
      <c r="B119" s="6" t="s">
        <v>8</v>
      </c>
      <c r="C119" s="6">
        <v>105</v>
      </c>
      <c r="D119" s="6">
        <v>46</v>
      </c>
      <c r="E119" s="6">
        <f t="shared" si="27"/>
        <v>43.80952380952381</v>
      </c>
      <c r="G119" s="6">
        <v>21</v>
      </c>
      <c r="H119" s="6">
        <v>29</v>
      </c>
      <c r="I119" s="6">
        <v>36</v>
      </c>
      <c r="J119" s="6">
        <v>83</v>
      </c>
      <c r="K119" s="6">
        <v>5</v>
      </c>
      <c r="L119" s="6">
        <v>11.2</v>
      </c>
      <c r="M119" s="6">
        <f t="shared" si="16"/>
        <v>2.2399999999999998</v>
      </c>
      <c r="N119" s="6">
        <f t="shared" si="13"/>
        <v>318.2</v>
      </c>
      <c r="O119" s="6">
        <v>1619.6</v>
      </c>
      <c r="P119" s="6">
        <v>845.6</v>
      </c>
      <c r="Q119" s="6">
        <v>5</v>
      </c>
      <c r="R119" s="6">
        <v>3.8399999999999997E-2</v>
      </c>
      <c r="S119" s="6">
        <f t="shared" si="21"/>
        <v>7.6799999999999993E-3</v>
      </c>
      <c r="T119" s="6">
        <v>191.2</v>
      </c>
      <c r="U119" s="6">
        <f t="shared" si="26"/>
        <v>0.80555555555555558</v>
      </c>
      <c r="V119" s="6">
        <f t="shared" si="17"/>
        <v>1.9153263954588455</v>
      </c>
      <c r="W119" s="6">
        <f t="shared" si="14"/>
        <v>5</v>
      </c>
      <c r="X119" s="6">
        <f t="shared" si="18"/>
        <v>2.9166666666666665</v>
      </c>
      <c r="Y119" s="6">
        <f t="shared" si="15"/>
        <v>0.19646826376883181</v>
      </c>
      <c r="Z119" s="6">
        <f t="shared" si="19"/>
        <v>0.37630085146641434</v>
      </c>
      <c r="AA119" s="6">
        <f t="shared" si="22"/>
        <v>406.36</v>
      </c>
      <c r="AB119" s="6">
        <f t="shared" si="23"/>
        <v>0.25090145714991358</v>
      </c>
      <c r="AC119" s="6">
        <v>1.8</v>
      </c>
    </row>
    <row r="120" spans="1:29">
      <c r="A120" s="6">
        <v>92</v>
      </c>
      <c r="B120" s="6" t="s">
        <v>8</v>
      </c>
      <c r="C120" s="6">
        <v>51</v>
      </c>
      <c r="D120" s="6">
        <v>11</v>
      </c>
      <c r="E120" s="6">
        <f t="shared" si="27"/>
        <v>21.568627450980394</v>
      </c>
      <c r="G120" s="6">
        <v>10</v>
      </c>
      <c r="H120" s="6">
        <v>11</v>
      </c>
      <c r="I120" s="6">
        <v>24</v>
      </c>
      <c r="J120" s="6">
        <v>44.4</v>
      </c>
      <c r="K120" s="6">
        <v>6</v>
      </c>
      <c r="L120" s="6">
        <v>18</v>
      </c>
      <c r="M120" s="6">
        <f t="shared" si="16"/>
        <v>3</v>
      </c>
      <c r="N120" s="6">
        <f t="shared" si="13"/>
        <v>197.4</v>
      </c>
      <c r="O120" s="6">
        <v>653.70000000000005</v>
      </c>
      <c r="P120" s="6">
        <v>547.9</v>
      </c>
      <c r="T120" s="6">
        <v>70.5</v>
      </c>
      <c r="U120" s="6">
        <f t="shared" si="26"/>
        <v>0.45833333333333331</v>
      </c>
      <c r="V120" s="6">
        <f t="shared" si="17"/>
        <v>1.1931009308267932</v>
      </c>
      <c r="W120" s="6">
        <f t="shared" si="14"/>
        <v>5.0999999999999996</v>
      </c>
      <c r="X120" s="6">
        <f t="shared" si="18"/>
        <v>2.125</v>
      </c>
      <c r="Y120" s="6">
        <f t="shared" si="15"/>
        <v>0.30197338228545201</v>
      </c>
      <c r="Z120" s="6">
        <f t="shared" si="19"/>
        <v>0.36028472348968793</v>
      </c>
      <c r="AA120" s="6">
        <f t="shared" si="22"/>
        <v>234.9</v>
      </c>
      <c r="AB120" s="6">
        <f t="shared" si="23"/>
        <v>0.35933914639742998</v>
      </c>
      <c r="AC120" s="6">
        <v>3</v>
      </c>
    </row>
    <row r="121" spans="1:29">
      <c r="A121" s="6">
        <v>94</v>
      </c>
      <c r="B121" s="6" t="s">
        <v>8</v>
      </c>
      <c r="C121" s="6">
        <v>82</v>
      </c>
      <c r="D121" s="6">
        <v>0</v>
      </c>
      <c r="E121" s="6">
        <f t="shared" si="27"/>
        <v>0</v>
      </c>
      <c r="G121" s="6">
        <v>26</v>
      </c>
      <c r="H121" s="6">
        <v>31</v>
      </c>
      <c r="I121" s="6">
        <v>28.5</v>
      </c>
      <c r="J121" s="6">
        <v>18.600000000000001</v>
      </c>
      <c r="K121" s="6">
        <v>5</v>
      </c>
      <c r="L121" s="6">
        <v>10</v>
      </c>
      <c r="M121" s="6">
        <f t="shared" si="16"/>
        <v>2</v>
      </c>
      <c r="N121" s="6">
        <f t="shared" si="13"/>
        <v>182.6</v>
      </c>
      <c r="O121" s="6">
        <v>1368.4</v>
      </c>
      <c r="P121" s="6">
        <v>567.20000000000005</v>
      </c>
      <c r="U121" s="6">
        <f t="shared" si="26"/>
        <v>1.0877192982456141</v>
      </c>
      <c r="V121" s="6">
        <f t="shared" si="17"/>
        <v>2.412552891396333</v>
      </c>
      <c r="W121" s="6">
        <f t="shared" si="14"/>
        <v>3.1538461538461537</v>
      </c>
      <c r="X121" s="6">
        <f t="shared" si="18"/>
        <v>2.8771929824561404</v>
      </c>
      <c r="Y121" s="6">
        <f t="shared" si="15"/>
        <v>0.13344051446945338</v>
      </c>
      <c r="Z121" s="6">
        <f t="shared" si="19"/>
        <v>0.32193229901269388</v>
      </c>
      <c r="AA121" s="6">
        <f t="shared" si="22"/>
        <v>182.6</v>
      </c>
      <c r="AB121" s="6">
        <f t="shared" si="23"/>
        <v>0.13344051446945338</v>
      </c>
      <c r="AC121" s="6">
        <v>2.9</v>
      </c>
    </row>
    <row r="122" spans="1:29">
      <c r="A122" s="6">
        <v>96</v>
      </c>
      <c r="B122" s="6" t="s">
        <v>8</v>
      </c>
      <c r="C122" s="6">
        <v>189</v>
      </c>
      <c r="D122" s="6">
        <v>57</v>
      </c>
      <c r="E122" s="6">
        <f t="shared" si="27"/>
        <v>30.158730158730158</v>
      </c>
      <c r="G122" s="6">
        <v>38</v>
      </c>
      <c r="H122" s="6">
        <v>30</v>
      </c>
      <c r="I122" s="6">
        <v>32</v>
      </c>
      <c r="J122" s="6">
        <v>60.6</v>
      </c>
      <c r="K122" s="6">
        <v>5</v>
      </c>
      <c r="L122" s="6">
        <v>12</v>
      </c>
      <c r="M122" s="6">
        <f t="shared" si="16"/>
        <v>2.4</v>
      </c>
      <c r="N122" s="6">
        <f t="shared" si="13"/>
        <v>514.19999999999993</v>
      </c>
      <c r="O122" s="6">
        <v>819.9</v>
      </c>
      <c r="P122" s="6">
        <v>765.4</v>
      </c>
      <c r="Q122" s="6">
        <v>5</v>
      </c>
      <c r="R122" s="6">
        <v>4.4400000000000002E-2</v>
      </c>
      <c r="S122" s="6">
        <f t="shared" si="21"/>
        <v>8.8800000000000007E-3</v>
      </c>
      <c r="T122" s="6">
        <v>233.2</v>
      </c>
      <c r="U122" s="6">
        <f t="shared" si="26"/>
        <v>0.9375</v>
      </c>
      <c r="V122" s="6">
        <f t="shared" si="17"/>
        <v>1.0712045989025347</v>
      </c>
      <c r="W122" s="6">
        <f t="shared" si="14"/>
        <v>4.9736842105263159</v>
      </c>
      <c r="X122" s="6">
        <f t="shared" si="18"/>
        <v>5.90625</v>
      </c>
      <c r="Y122" s="6">
        <f t="shared" si="15"/>
        <v>0.62714965239663367</v>
      </c>
      <c r="Z122" s="6">
        <f t="shared" si="19"/>
        <v>0.67180559184739996</v>
      </c>
      <c r="AA122" s="6">
        <f t="shared" si="22"/>
        <v>610.6</v>
      </c>
      <c r="AB122" s="6">
        <f t="shared" si="23"/>
        <v>0.7447249664593244</v>
      </c>
      <c r="AC122" s="6">
        <v>7</v>
      </c>
    </row>
    <row r="123" spans="1:29">
      <c r="A123" s="6">
        <v>98</v>
      </c>
      <c r="B123" s="6" t="s">
        <v>8</v>
      </c>
      <c r="C123" s="6">
        <v>107</v>
      </c>
      <c r="D123" s="6">
        <v>66</v>
      </c>
      <c r="E123" s="6">
        <f t="shared" si="27"/>
        <v>61.682242990654203</v>
      </c>
      <c r="G123" s="6">
        <v>17</v>
      </c>
      <c r="H123" s="6">
        <v>18</v>
      </c>
      <c r="I123" s="6">
        <v>26</v>
      </c>
      <c r="J123" s="6">
        <v>39.799999999999997</v>
      </c>
      <c r="K123" s="6">
        <v>5</v>
      </c>
      <c r="L123" s="6">
        <v>8.1999999999999993</v>
      </c>
      <c r="M123" s="6">
        <f t="shared" si="16"/>
        <v>1.64</v>
      </c>
      <c r="N123" s="6">
        <f t="shared" si="13"/>
        <v>215.27999999999997</v>
      </c>
      <c r="O123" s="6">
        <v>743.4</v>
      </c>
      <c r="P123" s="6">
        <v>601</v>
      </c>
      <c r="Q123" s="6">
        <v>5</v>
      </c>
      <c r="R123" s="6">
        <v>5.4600000000000003E-2</v>
      </c>
      <c r="S123" s="6">
        <f t="shared" si="21"/>
        <v>1.0920000000000001E-2</v>
      </c>
      <c r="T123" s="6">
        <v>592</v>
      </c>
      <c r="U123" s="6">
        <f t="shared" si="26"/>
        <v>0.69230769230769229</v>
      </c>
      <c r="V123" s="6">
        <f t="shared" si="17"/>
        <v>1.2369384359400999</v>
      </c>
      <c r="W123" s="6">
        <f t="shared" si="14"/>
        <v>6.2941176470588234</v>
      </c>
      <c r="X123" s="6">
        <f t="shared" si="18"/>
        <v>4.115384615384615</v>
      </c>
      <c r="Y123" s="6">
        <f t="shared" si="15"/>
        <v>0.28958837772397089</v>
      </c>
      <c r="Z123" s="6">
        <f t="shared" si="19"/>
        <v>0.35820299500831942</v>
      </c>
      <c r="AA123" s="6">
        <f t="shared" si="22"/>
        <v>699.04</v>
      </c>
      <c r="AB123" s="6">
        <f t="shared" si="23"/>
        <v>0.94032822168415386</v>
      </c>
      <c r="AC123" s="6">
        <v>2.2000000000000002</v>
      </c>
    </row>
    <row r="124" spans="1:29">
      <c r="A124" s="6">
        <v>100</v>
      </c>
      <c r="B124" s="6" t="s">
        <v>8</v>
      </c>
      <c r="C124" s="6">
        <v>113</v>
      </c>
      <c r="D124" s="6">
        <v>75</v>
      </c>
      <c r="E124" s="6">
        <f t="shared" si="27"/>
        <v>66.371681415929203</v>
      </c>
      <c r="G124" s="6">
        <v>10</v>
      </c>
      <c r="H124" s="6">
        <v>11</v>
      </c>
      <c r="I124" s="6">
        <v>15</v>
      </c>
      <c r="J124" s="6">
        <v>53.8</v>
      </c>
      <c r="K124" s="6">
        <v>5</v>
      </c>
      <c r="L124" s="6">
        <v>8.8000000000000007</v>
      </c>
      <c r="M124" s="6">
        <f t="shared" si="16"/>
        <v>1.7600000000000002</v>
      </c>
      <c r="N124" s="6">
        <f t="shared" si="13"/>
        <v>252.68</v>
      </c>
      <c r="O124" s="6">
        <v>551</v>
      </c>
      <c r="P124" s="6">
        <v>274.89999999999998</v>
      </c>
      <c r="Q124" s="6">
        <v>5</v>
      </c>
      <c r="R124" s="6">
        <v>7.3899999999999993E-2</v>
      </c>
      <c r="S124" s="6">
        <f t="shared" si="21"/>
        <v>1.4779999999999998E-2</v>
      </c>
      <c r="T124" s="6">
        <v>802.8</v>
      </c>
      <c r="U124" s="6">
        <f t="shared" si="26"/>
        <v>0.73333333333333328</v>
      </c>
      <c r="V124" s="6">
        <f t="shared" si="17"/>
        <v>2.0043652237177159</v>
      </c>
      <c r="W124" s="6">
        <f t="shared" si="14"/>
        <v>11.3</v>
      </c>
      <c r="X124" s="6">
        <f t="shared" si="18"/>
        <v>7.5333333333333332</v>
      </c>
      <c r="Y124" s="6">
        <f t="shared" si="15"/>
        <v>0.45858439201451906</v>
      </c>
      <c r="Z124" s="6">
        <f t="shared" si="19"/>
        <v>0.91917060749363411</v>
      </c>
      <c r="AA124" s="6">
        <f t="shared" si="22"/>
        <v>923.48</v>
      </c>
      <c r="AB124" s="6">
        <f t="shared" si="23"/>
        <v>1.6760072595281308</v>
      </c>
      <c r="AC124" s="6">
        <v>4.5</v>
      </c>
    </row>
    <row r="125" spans="1:29" ht="12.75" customHeight="1">
      <c r="A125" s="6">
        <v>102</v>
      </c>
      <c r="B125" s="6" t="s">
        <v>8</v>
      </c>
      <c r="C125" s="6">
        <v>55</v>
      </c>
      <c r="D125" s="6">
        <v>44</v>
      </c>
      <c r="E125" s="6">
        <f t="shared" si="27"/>
        <v>80</v>
      </c>
      <c r="G125" s="6">
        <v>10</v>
      </c>
      <c r="H125" s="6">
        <v>10</v>
      </c>
      <c r="I125" s="6">
        <v>31</v>
      </c>
      <c r="J125" s="6">
        <v>35.1</v>
      </c>
      <c r="K125" s="6">
        <v>5</v>
      </c>
      <c r="L125" s="6">
        <v>15.9</v>
      </c>
      <c r="M125" s="6">
        <f t="shared" si="16"/>
        <v>3.18</v>
      </c>
      <c r="N125" s="6">
        <f t="shared" si="13"/>
        <v>210</v>
      </c>
      <c r="O125" s="6">
        <v>451.4</v>
      </c>
      <c r="P125" s="6">
        <v>698.6</v>
      </c>
      <c r="Q125" s="6">
        <v>5</v>
      </c>
      <c r="R125" s="6">
        <v>5.0599999999999999E-2</v>
      </c>
      <c r="S125" s="6">
        <f t="shared" si="21"/>
        <v>1.0120000000000001E-2</v>
      </c>
      <c r="T125" s="6">
        <v>311.89999999999998</v>
      </c>
      <c r="U125" s="6">
        <f t="shared" si="26"/>
        <v>0.32258064516129031</v>
      </c>
      <c r="V125" s="6">
        <f t="shared" si="17"/>
        <v>0.64614944174062405</v>
      </c>
      <c r="W125" s="6">
        <f t="shared" si="14"/>
        <v>5.5</v>
      </c>
      <c r="X125" s="6">
        <f t="shared" si="18"/>
        <v>1.7741935483870968</v>
      </c>
      <c r="Y125" s="6">
        <f t="shared" si="15"/>
        <v>0.46521931767833408</v>
      </c>
      <c r="Z125" s="6">
        <f t="shared" si="19"/>
        <v>0.30060120240480959</v>
      </c>
      <c r="AA125" s="6">
        <f t="shared" si="22"/>
        <v>381.98</v>
      </c>
      <c r="AB125" s="6">
        <f t="shared" si="23"/>
        <v>0.84621178555604792</v>
      </c>
      <c r="AC125" s="6">
        <v>2.2999999999999998</v>
      </c>
    </row>
    <row r="126" spans="1:29">
      <c r="A126" s="6">
        <v>104</v>
      </c>
      <c r="B126" s="6" t="s">
        <v>8</v>
      </c>
      <c r="C126" s="6">
        <v>51</v>
      </c>
      <c r="D126" s="6">
        <v>11</v>
      </c>
      <c r="E126" s="6">
        <f t="shared" si="27"/>
        <v>21.568627450980394</v>
      </c>
      <c r="G126" s="6">
        <v>9</v>
      </c>
      <c r="H126" s="6">
        <v>9</v>
      </c>
      <c r="I126" s="6">
        <v>14</v>
      </c>
      <c r="J126" s="6">
        <v>15.9</v>
      </c>
      <c r="K126" s="6">
        <v>5</v>
      </c>
      <c r="L126" s="6">
        <v>12.3</v>
      </c>
      <c r="M126" s="6">
        <f t="shared" si="16"/>
        <v>2.46</v>
      </c>
      <c r="N126" s="6">
        <f t="shared" si="13"/>
        <v>141.35999999999999</v>
      </c>
      <c r="O126" s="6">
        <v>338.7</v>
      </c>
      <c r="P126" s="6">
        <v>202.8</v>
      </c>
      <c r="Q126" s="6">
        <v>5</v>
      </c>
      <c r="R126" s="6">
        <v>4.9099999999999998E-2</v>
      </c>
      <c r="S126" s="6">
        <f t="shared" si="21"/>
        <v>9.8199999999999989E-3</v>
      </c>
      <c r="T126" s="6">
        <v>52.4</v>
      </c>
      <c r="U126" s="6">
        <f t="shared" si="26"/>
        <v>0.6428571428571429</v>
      </c>
      <c r="V126" s="6">
        <f t="shared" si="17"/>
        <v>1.6701183431952662</v>
      </c>
      <c r="W126" s="6">
        <f t="shared" si="14"/>
        <v>5.666666666666667</v>
      </c>
      <c r="X126" s="6">
        <f t="shared" si="18"/>
        <v>3.6428571428571428</v>
      </c>
      <c r="Y126" s="6">
        <f t="shared" si="15"/>
        <v>0.4173604960141718</v>
      </c>
      <c r="Z126" s="6">
        <f t="shared" si="19"/>
        <v>0.69704142011834314</v>
      </c>
      <c r="AA126" s="6">
        <f t="shared" si="22"/>
        <v>166.70000000000002</v>
      </c>
      <c r="AB126" s="6">
        <f t="shared" si="23"/>
        <v>0.49217596693238863</v>
      </c>
      <c r="AC126" s="6">
        <v>5</v>
      </c>
    </row>
    <row r="127" spans="1:29">
      <c r="A127" s="6">
        <v>106</v>
      </c>
      <c r="B127" s="6" t="s">
        <v>8</v>
      </c>
      <c r="C127" s="6">
        <v>99</v>
      </c>
      <c r="D127" s="6">
        <v>69</v>
      </c>
      <c r="E127" s="6">
        <f t="shared" si="27"/>
        <v>69.696969696969703</v>
      </c>
      <c r="G127" s="6">
        <v>9</v>
      </c>
      <c r="H127" s="6">
        <v>9</v>
      </c>
      <c r="I127" s="6">
        <v>10.5</v>
      </c>
      <c r="J127" s="6">
        <v>52.1</v>
      </c>
      <c r="K127" s="6">
        <v>5</v>
      </c>
      <c r="L127" s="6">
        <v>16.600000000000001</v>
      </c>
      <c r="M127" s="6">
        <f t="shared" si="16"/>
        <v>3.3200000000000003</v>
      </c>
      <c r="N127" s="6">
        <f t="shared" si="13"/>
        <v>380.78000000000003</v>
      </c>
      <c r="O127" s="6">
        <v>642.5</v>
      </c>
      <c r="P127" s="6">
        <v>159.6</v>
      </c>
      <c r="T127" s="6">
        <v>347.6</v>
      </c>
      <c r="U127" s="6">
        <f t="shared" si="26"/>
        <v>0.8571428571428571</v>
      </c>
      <c r="V127" s="6">
        <f t="shared" si="17"/>
        <v>4.0256892230576442</v>
      </c>
      <c r="W127" s="6">
        <f t="shared" si="14"/>
        <v>11</v>
      </c>
      <c r="X127" s="6">
        <f t="shared" si="18"/>
        <v>9.4285714285714288</v>
      </c>
      <c r="Y127" s="6">
        <f t="shared" si="15"/>
        <v>0.59265369649805455</v>
      </c>
      <c r="Z127" s="6">
        <f t="shared" si="19"/>
        <v>2.3858395989974941</v>
      </c>
      <c r="AA127" s="6">
        <f t="shared" si="22"/>
        <v>499.30000000000007</v>
      </c>
      <c r="AB127" s="6">
        <f t="shared" si="23"/>
        <v>0.77712062256809344</v>
      </c>
      <c r="AC127" s="6">
        <v>7</v>
      </c>
    </row>
    <row r="128" spans="1:29">
      <c r="A128" s="6">
        <v>108</v>
      </c>
      <c r="B128" s="6" t="s">
        <v>8</v>
      </c>
      <c r="C128" s="6">
        <v>82</v>
      </c>
      <c r="D128" s="6">
        <v>8</v>
      </c>
      <c r="E128" s="6">
        <f t="shared" si="27"/>
        <v>9.7560975609756095</v>
      </c>
      <c r="G128" s="6">
        <v>8</v>
      </c>
      <c r="H128" s="6">
        <v>5</v>
      </c>
      <c r="I128" s="6">
        <v>15.5</v>
      </c>
      <c r="J128" s="6">
        <v>25.8</v>
      </c>
      <c r="K128" s="6">
        <v>5</v>
      </c>
      <c r="L128" s="6">
        <v>11.4</v>
      </c>
      <c r="M128" s="6">
        <f t="shared" si="16"/>
        <v>2.2800000000000002</v>
      </c>
      <c r="N128" s="6">
        <f t="shared" si="13"/>
        <v>212.76000000000002</v>
      </c>
      <c r="O128" s="6">
        <v>518.29999999999995</v>
      </c>
      <c r="P128" s="6">
        <v>331.6</v>
      </c>
      <c r="T128" s="6">
        <v>32.700000000000003</v>
      </c>
      <c r="U128" s="6">
        <f t="shared" si="26"/>
        <v>0.32258064516129031</v>
      </c>
      <c r="V128" s="6">
        <f t="shared" si="17"/>
        <v>1.5630277442702047</v>
      </c>
      <c r="W128" s="6">
        <f t="shared" si="14"/>
        <v>10.25</v>
      </c>
      <c r="X128" s="6">
        <f t="shared" si="18"/>
        <v>5.290322580645161</v>
      </c>
      <c r="Y128" s="6">
        <f t="shared" si="15"/>
        <v>0.41049585182326848</v>
      </c>
      <c r="Z128" s="6">
        <f t="shared" si="19"/>
        <v>0.64161640530759956</v>
      </c>
      <c r="AA128" s="6">
        <f t="shared" si="22"/>
        <v>227.22000000000003</v>
      </c>
      <c r="AB128" s="6">
        <f t="shared" si="23"/>
        <v>0.43839475207408846</v>
      </c>
      <c r="AC128" s="6">
        <v>8</v>
      </c>
    </row>
    <row r="129" spans="1:29">
      <c r="A129" s="6">
        <v>110</v>
      </c>
      <c r="B129" s="6" t="s">
        <v>8</v>
      </c>
      <c r="C129" s="6">
        <v>59</v>
      </c>
      <c r="D129" s="6">
        <v>44</v>
      </c>
      <c r="E129" s="6">
        <f t="shared" si="27"/>
        <v>74.576271186440678</v>
      </c>
      <c r="G129" s="6">
        <v>9</v>
      </c>
      <c r="H129" s="6">
        <v>10</v>
      </c>
      <c r="I129" s="6">
        <v>20</v>
      </c>
      <c r="J129" s="6">
        <v>31.3</v>
      </c>
      <c r="K129" s="6">
        <v>5</v>
      </c>
      <c r="L129" s="6">
        <v>8.8000000000000007</v>
      </c>
      <c r="M129" s="6">
        <f t="shared" si="16"/>
        <v>1.7600000000000002</v>
      </c>
      <c r="N129" s="6">
        <f t="shared" si="13"/>
        <v>135.14000000000001</v>
      </c>
      <c r="O129" s="6">
        <v>379.6</v>
      </c>
      <c r="P129" s="6">
        <v>403.3</v>
      </c>
      <c r="Q129" s="6">
        <v>5</v>
      </c>
      <c r="R129" s="6">
        <v>5.45E-2</v>
      </c>
      <c r="S129" s="6">
        <f t="shared" si="21"/>
        <v>1.09E-2</v>
      </c>
      <c r="T129" s="6">
        <v>400.7</v>
      </c>
      <c r="U129" s="6">
        <f t="shared" si="26"/>
        <v>0.5</v>
      </c>
      <c r="V129" s="6">
        <f t="shared" si="17"/>
        <v>0.94123481279444587</v>
      </c>
      <c r="W129" s="6">
        <f t="shared" si="14"/>
        <v>6.5555555555555554</v>
      </c>
      <c r="X129" s="6">
        <f t="shared" si="18"/>
        <v>2.95</v>
      </c>
      <c r="Y129" s="6">
        <f t="shared" si="15"/>
        <v>0.35600632244467861</v>
      </c>
      <c r="Z129" s="6">
        <f t="shared" si="19"/>
        <v>0.33508554425985621</v>
      </c>
      <c r="AA129" s="6">
        <f t="shared" si="22"/>
        <v>458.4</v>
      </c>
      <c r="AB129" s="6">
        <f t="shared" si="23"/>
        <v>1.2075869336143308</v>
      </c>
      <c r="AC129" s="6">
        <v>3</v>
      </c>
    </row>
    <row r="130" spans="1:29">
      <c r="A130" s="6">
        <v>112</v>
      </c>
      <c r="B130" s="6" t="s">
        <v>8</v>
      </c>
      <c r="C130" s="6">
        <v>47</v>
      </c>
      <c r="D130" s="6">
        <v>41</v>
      </c>
      <c r="E130" s="6">
        <f t="shared" si="27"/>
        <v>87.2340425531915</v>
      </c>
      <c r="G130" s="6">
        <v>8</v>
      </c>
      <c r="H130" s="6">
        <v>7</v>
      </c>
      <c r="I130" s="6">
        <v>9</v>
      </c>
      <c r="J130" s="6">
        <v>11.9</v>
      </c>
      <c r="K130" s="6">
        <v>5</v>
      </c>
      <c r="L130" s="6">
        <v>9.5</v>
      </c>
      <c r="M130" s="6">
        <f t="shared" si="16"/>
        <v>1.9</v>
      </c>
      <c r="N130" s="6">
        <f t="shared" si="13"/>
        <v>101.2</v>
      </c>
      <c r="O130" s="6">
        <v>322.8</v>
      </c>
      <c r="P130" s="6">
        <v>134.5</v>
      </c>
      <c r="Q130" s="6">
        <v>5</v>
      </c>
      <c r="R130" s="6">
        <v>4.99E-2</v>
      </c>
      <c r="S130" s="6">
        <f t="shared" si="21"/>
        <v>9.9799999999999993E-3</v>
      </c>
      <c r="T130" s="6">
        <v>320.5</v>
      </c>
      <c r="U130" s="6">
        <f t="shared" si="26"/>
        <v>0.77777777777777779</v>
      </c>
      <c r="V130" s="6">
        <f t="shared" si="17"/>
        <v>2.4</v>
      </c>
      <c r="W130" s="6">
        <f t="shared" si="14"/>
        <v>5.875</v>
      </c>
      <c r="X130" s="6">
        <f t="shared" si="18"/>
        <v>5.2222222222222223</v>
      </c>
      <c r="Y130" s="6">
        <f t="shared" si="15"/>
        <v>0.31350681536555142</v>
      </c>
      <c r="Z130" s="6">
        <f t="shared" si="19"/>
        <v>0.75241635687732344</v>
      </c>
      <c r="AA130" s="6">
        <f t="shared" si="22"/>
        <v>343.8</v>
      </c>
      <c r="AB130" s="6">
        <f t="shared" si="23"/>
        <v>1.0650557620817844</v>
      </c>
      <c r="AC130" s="6">
        <v>5</v>
      </c>
    </row>
    <row r="131" spans="1:29">
      <c r="A131" s="6">
        <v>114</v>
      </c>
      <c r="B131" s="6" t="s">
        <v>8</v>
      </c>
      <c r="C131" s="6">
        <v>83</v>
      </c>
      <c r="D131" s="6">
        <v>62</v>
      </c>
      <c r="E131" s="6">
        <f t="shared" si="27"/>
        <v>74.698795180722882</v>
      </c>
      <c r="G131" s="6">
        <v>12</v>
      </c>
      <c r="H131" s="6">
        <v>9</v>
      </c>
      <c r="I131" s="6">
        <v>34</v>
      </c>
      <c r="J131" s="6">
        <v>45.1</v>
      </c>
      <c r="K131" s="6">
        <v>5</v>
      </c>
      <c r="L131" s="6">
        <v>12.5</v>
      </c>
      <c r="M131" s="6">
        <f t="shared" si="16"/>
        <v>2.5</v>
      </c>
      <c r="N131" s="6">
        <f t="shared" si="13"/>
        <v>252.6</v>
      </c>
      <c r="O131" s="6">
        <v>755.5</v>
      </c>
      <c r="P131" s="6">
        <v>1087.3</v>
      </c>
      <c r="T131" s="6">
        <v>465.1</v>
      </c>
      <c r="U131" s="6">
        <f t="shared" si="26"/>
        <v>0.26470588235294118</v>
      </c>
      <c r="V131" s="6">
        <f t="shared" si="17"/>
        <v>0.69484043042398602</v>
      </c>
      <c r="W131" s="6">
        <f t="shared" si="14"/>
        <v>6.916666666666667</v>
      </c>
      <c r="X131" s="6">
        <f t="shared" si="18"/>
        <v>2.4411764705882355</v>
      </c>
      <c r="Y131" s="6">
        <f t="shared" si="15"/>
        <v>0.33434811383189939</v>
      </c>
      <c r="Z131" s="6">
        <f t="shared" si="19"/>
        <v>0.23231858732640487</v>
      </c>
      <c r="AA131" s="6">
        <f t="shared" si="22"/>
        <v>562.70000000000005</v>
      </c>
      <c r="AB131" s="6">
        <f t="shared" si="23"/>
        <v>0.74480476505625415</v>
      </c>
      <c r="AC131" s="6">
        <v>4.5</v>
      </c>
    </row>
    <row r="133" spans="1:29">
      <c r="E133" s="6">
        <f>AVERAGE(E75:E131)</f>
        <v>62.966824515193643</v>
      </c>
      <c r="M133" s="6" t="s">
        <v>53</v>
      </c>
    </row>
    <row r="134" spans="1:29">
      <c r="M134" s="6">
        <f>AVERAGE(M5:M74)</f>
        <v>4.6499285714285703</v>
      </c>
    </row>
    <row r="135" spans="1:29">
      <c r="M135" s="6" t="s">
        <v>54</v>
      </c>
    </row>
    <row r="136" spans="1:29">
      <c r="M136" s="6">
        <f>AVERAGE(M75:M131)</f>
        <v>2.3696491228070178</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7"/>
  <sheetViews>
    <sheetView topLeftCell="A45" workbookViewId="0">
      <selection activeCell="G67" sqref="G67"/>
    </sheetView>
  </sheetViews>
  <sheetFormatPr defaultColWidth="11.3828125" defaultRowHeight="11.65"/>
  <cols>
    <col min="1" max="2" width="11.3828125" customWidth="1"/>
    <col min="3" max="3" width="12.3828125" customWidth="1"/>
    <col min="4" max="5" width="11.3828125" customWidth="1"/>
    <col min="6" max="6" width="12" customWidth="1"/>
    <col min="7" max="10" width="11.3828125" customWidth="1"/>
    <col min="11" max="11" width="11.84375" customWidth="1"/>
  </cols>
  <sheetData>
    <row r="1" spans="1:26">
      <c r="A1" t="s">
        <v>65</v>
      </c>
      <c r="B1" t="s">
        <v>1</v>
      </c>
      <c r="C1" t="s">
        <v>76</v>
      </c>
      <c r="D1" t="s">
        <v>87</v>
      </c>
      <c r="E1" t="s">
        <v>80</v>
      </c>
      <c r="F1" t="s">
        <v>87</v>
      </c>
      <c r="G1" t="s">
        <v>81</v>
      </c>
      <c r="H1" t="s">
        <v>87</v>
      </c>
      <c r="I1" t="s">
        <v>82</v>
      </c>
      <c r="J1" t="s">
        <v>87</v>
      </c>
      <c r="K1" t="s">
        <v>120</v>
      </c>
      <c r="L1" t="s">
        <v>87</v>
      </c>
      <c r="M1" t="s">
        <v>121</v>
      </c>
      <c r="N1" t="s">
        <v>87</v>
      </c>
      <c r="O1" t="s">
        <v>12</v>
      </c>
      <c r="P1" t="s">
        <v>87</v>
      </c>
      <c r="Q1" t="s">
        <v>13</v>
      </c>
      <c r="R1" t="s">
        <v>87</v>
      </c>
      <c r="S1" t="s">
        <v>83</v>
      </c>
      <c r="T1" t="s">
        <v>87</v>
      </c>
    </row>
    <row r="2" spans="1:26">
      <c r="A2" t="s">
        <v>68</v>
      </c>
      <c r="B2" t="s">
        <v>77</v>
      </c>
      <c r="C2">
        <v>4.6499300000000003</v>
      </c>
      <c r="D2">
        <f>D21*1.96</f>
        <v>0.1738324</v>
      </c>
      <c r="G2">
        <v>5.7988900000000001</v>
      </c>
      <c r="H2">
        <f>H21*1.96</f>
        <v>0.69291880000000006</v>
      </c>
      <c r="I2">
        <v>5.2862900000000002</v>
      </c>
      <c r="J2">
        <f>J21*1.96</f>
        <v>0.63249199999999994</v>
      </c>
      <c r="K2">
        <v>0.15229100000000001</v>
      </c>
      <c r="L2">
        <f>L21*1.96</f>
        <v>2.3245600000000002E-2</v>
      </c>
      <c r="M2">
        <v>0.313359</v>
      </c>
      <c r="N2">
        <f>N21*1.96</f>
        <v>4.1453999999999998E-2</v>
      </c>
      <c r="O2">
        <v>0.75671600000000006</v>
      </c>
      <c r="P2">
        <f>P21*1.96</f>
        <v>0.1016652</v>
      </c>
      <c r="Q2">
        <v>1.57979</v>
      </c>
      <c r="R2">
        <f>R21*1.96</f>
        <v>0.19868520000000001</v>
      </c>
    </row>
    <row r="3" spans="1:26">
      <c r="A3" t="s">
        <v>68</v>
      </c>
      <c r="B3" t="s">
        <v>78</v>
      </c>
      <c r="C3">
        <v>2.36965</v>
      </c>
      <c r="D3">
        <f t="shared" ref="D3:D9" si="0">D22*1.96</f>
        <v>0.10754520000000001</v>
      </c>
      <c r="E3">
        <v>11.3238</v>
      </c>
      <c r="F3">
        <f>F22*1.96</f>
        <v>0.60077920000000007</v>
      </c>
      <c r="G3">
        <v>5.9475100000000003</v>
      </c>
      <c r="H3">
        <f t="shared" ref="H3:H9" si="1">H22*1.96</f>
        <v>0.74940600000000002</v>
      </c>
      <c r="I3">
        <v>4.2228599999999998</v>
      </c>
      <c r="J3">
        <f t="shared" ref="J3:J9" si="2">J22*1.96</f>
        <v>0.47780879999999998</v>
      </c>
      <c r="K3">
        <v>0.10043100000000001</v>
      </c>
      <c r="L3">
        <f t="shared" ref="L3:L9" si="3">L22*1.96</f>
        <v>1.2602799999999999E-2</v>
      </c>
      <c r="M3">
        <v>0.21654899999999999</v>
      </c>
      <c r="N3">
        <f t="shared" ref="N3:N9" si="4">N22*1.96</f>
        <v>2.9125599999999998E-2</v>
      </c>
      <c r="O3">
        <v>0.28088400000000002</v>
      </c>
      <c r="P3">
        <f t="shared" ref="P3:P9" si="5">P22*1.96</f>
        <v>3.6436399999999994E-2</v>
      </c>
      <c r="Q3">
        <v>6.1334E-2</v>
      </c>
      <c r="R3">
        <f t="shared" ref="R3:R9" si="6">R22*1.96</f>
        <v>9.5942E-2</v>
      </c>
      <c r="S3">
        <v>62.966799999999999</v>
      </c>
      <c r="T3">
        <f>T22*1.96</f>
        <v>6.9830880000000004</v>
      </c>
      <c r="X3" t="s">
        <v>114</v>
      </c>
      <c r="Y3">
        <v>24.953099999999999</v>
      </c>
      <c r="Z3">
        <v>14.122191999999998</v>
      </c>
    </row>
    <row r="5" spans="1:26">
      <c r="A5" t="s">
        <v>67</v>
      </c>
      <c r="B5" t="s">
        <v>77</v>
      </c>
      <c r="C5">
        <v>2.6823899999999998</v>
      </c>
      <c r="D5">
        <f t="shared" si="0"/>
        <v>0.1685796</v>
      </c>
      <c r="E5">
        <v>8.8162000000000003</v>
      </c>
      <c r="F5">
        <f>F24*1.96</f>
        <v>1.121904</v>
      </c>
      <c r="G5">
        <v>8.2437900000000006</v>
      </c>
      <c r="H5">
        <f t="shared" si="1"/>
        <v>1.7115895999999999</v>
      </c>
      <c r="I5">
        <v>6.1792400000000001</v>
      </c>
      <c r="J5">
        <f t="shared" si="2"/>
        <v>0.99134839999999991</v>
      </c>
      <c r="K5">
        <v>1.25325</v>
      </c>
      <c r="L5">
        <f t="shared" si="3"/>
        <v>0.66955560000000003</v>
      </c>
      <c r="M5">
        <v>0.54798599999999997</v>
      </c>
      <c r="N5">
        <f t="shared" si="4"/>
        <v>8.8474399999999995E-2</v>
      </c>
      <c r="O5">
        <v>3.7570000000000001</v>
      </c>
      <c r="P5">
        <f t="shared" si="5"/>
        <v>2.0364399999999998</v>
      </c>
      <c r="Q5">
        <v>1.66266</v>
      </c>
      <c r="R5">
        <f t="shared" si="6"/>
        <v>0.29292200000000002</v>
      </c>
      <c r="X5" t="s">
        <v>115</v>
      </c>
      <c r="Y5">
        <v>62.966799999999999</v>
      </c>
      <c r="Z5">
        <v>6.9830880000000004</v>
      </c>
    </row>
    <row r="6" spans="1:26">
      <c r="A6" t="s">
        <v>67</v>
      </c>
      <c r="B6" t="s">
        <v>78</v>
      </c>
      <c r="C6">
        <v>1.5150600000000001</v>
      </c>
      <c r="D6">
        <f t="shared" si="0"/>
        <v>0.1016456</v>
      </c>
      <c r="E6">
        <v>11.2697</v>
      </c>
      <c r="F6">
        <f>F25*1.96</f>
        <v>1.9915559999999999</v>
      </c>
      <c r="G6">
        <v>5.51485</v>
      </c>
      <c r="H6">
        <f t="shared" si="1"/>
        <v>1.7938508</v>
      </c>
      <c r="I6">
        <v>4.8268199999999997</v>
      </c>
      <c r="J6">
        <f t="shared" si="2"/>
        <v>1.0764516</v>
      </c>
      <c r="K6">
        <v>0.28172999999999998</v>
      </c>
      <c r="L6">
        <f t="shared" si="3"/>
        <v>6.4248799999999995E-2</v>
      </c>
      <c r="M6">
        <v>0.44156000000000001</v>
      </c>
      <c r="N6">
        <f t="shared" si="4"/>
        <v>0.1140524</v>
      </c>
      <c r="O6">
        <v>0.48377999999999999</v>
      </c>
      <c r="P6">
        <f t="shared" si="5"/>
        <v>0.12034400000000001</v>
      </c>
      <c r="Q6">
        <v>0.77122000000000002</v>
      </c>
      <c r="R6">
        <f t="shared" si="6"/>
        <v>0.1955884</v>
      </c>
      <c r="S6">
        <v>37.417000000000002</v>
      </c>
      <c r="T6">
        <f>T25*1.96</f>
        <v>11.196695999999999</v>
      </c>
    </row>
    <row r="7" spans="1:26">
      <c r="X7" t="s">
        <v>116</v>
      </c>
      <c r="Y7">
        <v>37.417000000000002</v>
      </c>
      <c r="Z7">
        <v>11.196695999999999</v>
      </c>
    </row>
    <row r="8" spans="1:26">
      <c r="A8" t="s">
        <v>66</v>
      </c>
      <c r="B8" t="s">
        <v>77</v>
      </c>
      <c r="C8">
        <v>2.5831499999999998</v>
      </c>
      <c r="D8">
        <f t="shared" si="0"/>
        <v>9.7313999999999998E-2</v>
      </c>
      <c r="G8">
        <v>6.2199099999999996</v>
      </c>
      <c r="H8">
        <f t="shared" si="1"/>
        <v>1.067318</v>
      </c>
      <c r="I8">
        <v>7.0135300000000003</v>
      </c>
      <c r="J8">
        <f t="shared" si="2"/>
        <v>0.84391720000000003</v>
      </c>
      <c r="K8">
        <v>1.38642</v>
      </c>
      <c r="L8">
        <f t="shared" si="3"/>
        <v>0.32733959999999995</v>
      </c>
      <c r="M8">
        <v>0.57914100000000002</v>
      </c>
      <c r="N8">
        <f t="shared" si="4"/>
        <v>8.1202800000000006E-2</v>
      </c>
      <c r="O8">
        <v>3.8391700000000002</v>
      </c>
      <c r="P8">
        <f t="shared" si="5"/>
        <v>0.93576280000000001</v>
      </c>
      <c r="Q8">
        <v>1.58256</v>
      </c>
      <c r="R8">
        <f t="shared" si="6"/>
        <v>0.20287959999999999</v>
      </c>
    </row>
    <row r="9" spans="1:26">
      <c r="A9" t="s">
        <v>66</v>
      </c>
      <c r="B9" t="s">
        <v>78</v>
      </c>
      <c r="C9">
        <v>1.30847</v>
      </c>
      <c r="D9">
        <f t="shared" si="0"/>
        <v>4.8157200000000004E-2</v>
      </c>
      <c r="E9">
        <v>9.8494799999999998</v>
      </c>
      <c r="F9">
        <f>F28*1.96</f>
        <v>0.7567952</v>
      </c>
      <c r="G9">
        <v>4.0823299999999998</v>
      </c>
      <c r="H9">
        <f t="shared" si="1"/>
        <v>0.57774919999999996</v>
      </c>
      <c r="I9">
        <v>6.7003000000000004</v>
      </c>
      <c r="J9">
        <f t="shared" si="2"/>
        <v>0.92480639999999992</v>
      </c>
      <c r="K9">
        <v>0.61209000000000002</v>
      </c>
      <c r="L9">
        <f t="shared" si="3"/>
        <v>0.11999119999999999</v>
      </c>
      <c r="M9">
        <v>0.45418500000000001</v>
      </c>
      <c r="N9">
        <f t="shared" si="4"/>
        <v>6.4150800000000008E-2</v>
      </c>
      <c r="O9">
        <v>0.87411000000000005</v>
      </c>
      <c r="P9">
        <f t="shared" si="5"/>
        <v>0.17545920000000001</v>
      </c>
      <c r="Q9">
        <v>0.64744000000000002</v>
      </c>
      <c r="R9">
        <f t="shared" si="6"/>
        <v>9.3805600000000003E-2</v>
      </c>
      <c r="S9">
        <v>50.472000000000001</v>
      </c>
      <c r="T9">
        <f>T28*1.96</f>
        <v>6.0797239999999997</v>
      </c>
      <c r="X9" t="s">
        <v>117</v>
      </c>
      <c r="Y9">
        <v>50.472000000000001</v>
      </c>
      <c r="Z9">
        <v>6.0797239999999997</v>
      </c>
    </row>
    <row r="12" spans="1:26">
      <c r="S12">
        <v>24.953099999999999</v>
      </c>
      <c r="T12">
        <f>T31*1.96</f>
        <v>14.122191999999998</v>
      </c>
    </row>
    <row r="20" spans="1:20">
      <c r="A20" t="s">
        <v>65</v>
      </c>
      <c r="B20" t="s">
        <v>1</v>
      </c>
      <c r="C20" t="s">
        <v>76</v>
      </c>
      <c r="D20" t="s">
        <v>88</v>
      </c>
      <c r="E20" t="s">
        <v>80</v>
      </c>
      <c r="F20" t="s">
        <v>88</v>
      </c>
      <c r="G20" t="s">
        <v>81</v>
      </c>
      <c r="H20" t="s">
        <v>88</v>
      </c>
      <c r="I20" t="s">
        <v>82</v>
      </c>
      <c r="J20" t="s">
        <v>88</v>
      </c>
      <c r="K20" t="s">
        <v>120</v>
      </c>
      <c r="L20" t="s">
        <v>88</v>
      </c>
      <c r="M20" t="s">
        <v>121</v>
      </c>
      <c r="N20" t="s">
        <v>88</v>
      </c>
      <c r="O20" t="s">
        <v>12</v>
      </c>
      <c r="P20" t="s">
        <v>88</v>
      </c>
      <c r="Q20" t="s">
        <v>13</v>
      </c>
      <c r="R20" t="s">
        <v>88</v>
      </c>
      <c r="S20" t="s">
        <v>83</v>
      </c>
      <c r="T20" t="s">
        <v>88</v>
      </c>
    </row>
    <row r="21" spans="1:20">
      <c r="A21" t="s">
        <v>68</v>
      </c>
      <c r="B21" t="s">
        <v>77</v>
      </c>
      <c r="C21">
        <v>4.6499300000000003</v>
      </c>
      <c r="D21">
        <v>8.8690000000000005E-2</v>
      </c>
      <c r="G21">
        <v>5.7988900000000001</v>
      </c>
      <c r="H21">
        <v>0.35353000000000001</v>
      </c>
      <c r="I21">
        <v>5.2862900000000002</v>
      </c>
      <c r="J21">
        <v>0.32269999999999999</v>
      </c>
      <c r="K21">
        <v>0.15229100000000001</v>
      </c>
      <c r="L21">
        <v>1.1860000000000001E-2</v>
      </c>
      <c r="M21">
        <v>0.313359</v>
      </c>
      <c r="N21">
        <v>2.1149999999999999E-2</v>
      </c>
      <c r="O21">
        <v>0.75671600000000006</v>
      </c>
      <c r="P21">
        <v>5.1869999999999999E-2</v>
      </c>
      <c r="Q21">
        <v>1.57979</v>
      </c>
      <c r="R21">
        <v>0.10137</v>
      </c>
    </row>
    <row r="22" spans="1:20">
      <c r="A22" t="s">
        <v>68</v>
      </c>
      <c r="B22" t="s">
        <v>78</v>
      </c>
      <c r="C22">
        <v>2.36965</v>
      </c>
      <c r="D22">
        <v>5.4870000000000002E-2</v>
      </c>
      <c r="E22">
        <v>11.3238</v>
      </c>
      <c r="F22">
        <v>0.30652000000000001</v>
      </c>
      <c r="G22">
        <v>5.9475100000000003</v>
      </c>
      <c r="H22">
        <v>0.38235000000000002</v>
      </c>
      <c r="I22">
        <v>4.2228599999999998</v>
      </c>
      <c r="J22">
        <v>0.24378</v>
      </c>
      <c r="K22">
        <v>0.10043100000000001</v>
      </c>
      <c r="L22">
        <v>6.43E-3</v>
      </c>
      <c r="M22">
        <v>0.21654899999999999</v>
      </c>
      <c r="N22">
        <v>1.486E-2</v>
      </c>
      <c r="O22">
        <v>0.28088400000000002</v>
      </c>
      <c r="P22">
        <v>1.8589999999999999E-2</v>
      </c>
      <c r="Q22">
        <v>6.1334E-2</v>
      </c>
      <c r="R22">
        <v>4.895E-2</v>
      </c>
      <c r="S22">
        <v>62.966799999999999</v>
      </c>
      <c r="T22">
        <v>3.5628000000000002</v>
      </c>
    </row>
    <row r="23" spans="1:20">
      <c r="C23" t="s">
        <v>89</v>
      </c>
      <c r="D23" t="s">
        <v>90</v>
      </c>
      <c r="G23" t="s">
        <v>91</v>
      </c>
      <c r="H23" t="s">
        <v>92</v>
      </c>
      <c r="I23" t="s">
        <v>93</v>
      </c>
      <c r="J23" t="s">
        <v>94</v>
      </c>
      <c r="K23" t="s">
        <v>124</v>
      </c>
      <c r="L23" t="s">
        <v>125</v>
      </c>
      <c r="M23" t="s">
        <v>122</v>
      </c>
      <c r="N23" t="s">
        <v>123</v>
      </c>
      <c r="O23" t="s">
        <v>89</v>
      </c>
      <c r="P23" t="s">
        <v>95</v>
      </c>
      <c r="Q23" t="s">
        <v>89</v>
      </c>
      <c r="R23" t="s">
        <v>96</v>
      </c>
    </row>
    <row r="24" spans="1:20">
      <c r="A24" t="s">
        <v>67</v>
      </c>
      <c r="B24" t="s">
        <v>77</v>
      </c>
      <c r="C24">
        <v>2.6823899999999998</v>
      </c>
      <c r="D24">
        <v>8.6010000000000003E-2</v>
      </c>
      <c r="E24">
        <v>8.8162000000000003</v>
      </c>
      <c r="F24">
        <v>0.57240000000000002</v>
      </c>
      <c r="G24">
        <v>8.2437900000000006</v>
      </c>
      <c r="H24">
        <v>0.87326000000000004</v>
      </c>
      <c r="I24">
        <v>6.1792400000000001</v>
      </c>
      <c r="J24">
        <v>0.50578999999999996</v>
      </c>
      <c r="K24">
        <v>1.25325</v>
      </c>
      <c r="L24">
        <v>0.34161000000000002</v>
      </c>
      <c r="M24">
        <v>0.54798599999999997</v>
      </c>
      <c r="N24">
        <v>4.514E-2</v>
      </c>
      <c r="O24">
        <v>3.7570000000000001</v>
      </c>
      <c r="P24">
        <v>1.0389999999999999</v>
      </c>
      <c r="Q24">
        <v>1.66266</v>
      </c>
      <c r="R24">
        <v>0.14945</v>
      </c>
    </row>
    <row r="25" spans="1:20">
      <c r="A25" t="s">
        <v>67</v>
      </c>
      <c r="B25" t="s">
        <v>78</v>
      </c>
      <c r="C25">
        <v>1.5150600000000001</v>
      </c>
      <c r="D25">
        <v>5.1860000000000003E-2</v>
      </c>
      <c r="E25">
        <v>11.2697</v>
      </c>
      <c r="F25">
        <v>1.0161</v>
      </c>
      <c r="G25">
        <v>5.51485</v>
      </c>
      <c r="H25">
        <v>0.91522999999999999</v>
      </c>
      <c r="I25">
        <v>4.8268199999999997</v>
      </c>
      <c r="J25">
        <v>0.54920999999999998</v>
      </c>
      <c r="K25">
        <v>0.28172999999999998</v>
      </c>
      <c r="L25">
        <v>3.2779999999999997E-2</v>
      </c>
      <c r="M25">
        <v>0.44156000000000001</v>
      </c>
      <c r="N25">
        <v>5.8189999999999999E-2</v>
      </c>
      <c r="O25">
        <v>0.48377999999999999</v>
      </c>
      <c r="P25">
        <v>6.1400000000000003E-2</v>
      </c>
      <c r="Q25">
        <v>0.77122000000000002</v>
      </c>
      <c r="R25">
        <v>9.9790000000000004E-2</v>
      </c>
      <c r="S25">
        <v>37.417000000000002</v>
      </c>
      <c r="T25">
        <v>5.7126000000000001</v>
      </c>
    </row>
    <row r="26" spans="1:20">
      <c r="C26" t="s">
        <v>89</v>
      </c>
      <c r="D26" t="s">
        <v>97</v>
      </c>
      <c r="E26" t="s">
        <v>98</v>
      </c>
      <c r="F26" t="s">
        <v>99</v>
      </c>
      <c r="G26" t="s">
        <v>100</v>
      </c>
      <c r="H26" t="s">
        <v>101</v>
      </c>
      <c r="I26" t="s">
        <v>102</v>
      </c>
      <c r="J26" t="s">
        <v>103</v>
      </c>
      <c r="K26" t="s">
        <v>126</v>
      </c>
      <c r="L26" t="s">
        <v>127</v>
      </c>
      <c r="M26" t="s">
        <v>128</v>
      </c>
      <c r="N26" t="s">
        <v>129</v>
      </c>
      <c r="O26" t="s">
        <v>104</v>
      </c>
      <c r="P26" t="s">
        <v>105</v>
      </c>
      <c r="Q26" t="s">
        <v>89</v>
      </c>
      <c r="R26" t="s">
        <v>106</v>
      </c>
    </row>
    <row r="27" spans="1:20">
      <c r="A27" t="s">
        <v>66</v>
      </c>
      <c r="B27" t="s">
        <v>77</v>
      </c>
      <c r="C27">
        <v>2.5831499999999998</v>
      </c>
      <c r="D27">
        <v>4.965E-2</v>
      </c>
      <c r="G27">
        <v>6.2199099999999996</v>
      </c>
      <c r="H27">
        <v>0.54454999999999998</v>
      </c>
      <c r="I27">
        <v>7.0135300000000003</v>
      </c>
      <c r="J27">
        <v>0.43057000000000001</v>
      </c>
      <c r="K27">
        <v>1.38642</v>
      </c>
      <c r="L27">
        <v>0.16700999999999999</v>
      </c>
      <c r="M27">
        <v>0.57914100000000002</v>
      </c>
      <c r="N27">
        <v>4.1430000000000002E-2</v>
      </c>
      <c r="O27">
        <v>3.8391700000000002</v>
      </c>
      <c r="P27">
        <v>0.47743000000000002</v>
      </c>
      <c r="Q27">
        <v>1.58256</v>
      </c>
      <c r="R27">
        <v>0.10351</v>
      </c>
    </row>
    <row r="28" spans="1:20">
      <c r="A28" t="s">
        <v>66</v>
      </c>
      <c r="B28" t="s">
        <v>78</v>
      </c>
      <c r="C28">
        <v>1.30847</v>
      </c>
      <c r="D28">
        <v>2.4570000000000002E-2</v>
      </c>
      <c r="E28">
        <v>9.8494799999999998</v>
      </c>
      <c r="F28">
        <v>0.38612000000000002</v>
      </c>
      <c r="G28">
        <v>4.0823299999999998</v>
      </c>
      <c r="H28">
        <v>0.29476999999999998</v>
      </c>
      <c r="I28">
        <v>6.7003000000000004</v>
      </c>
      <c r="J28">
        <v>0.47183999999999998</v>
      </c>
      <c r="K28">
        <v>0.61209000000000002</v>
      </c>
      <c r="L28">
        <v>6.1219999999999997E-2</v>
      </c>
      <c r="M28">
        <v>0.45418500000000001</v>
      </c>
      <c r="N28">
        <v>3.2730000000000002E-2</v>
      </c>
      <c r="O28">
        <v>0.87411000000000005</v>
      </c>
      <c r="P28">
        <v>8.9520000000000002E-2</v>
      </c>
      <c r="Q28">
        <v>0.64744000000000002</v>
      </c>
      <c r="R28">
        <v>4.786E-2</v>
      </c>
      <c r="S28">
        <v>50.472000000000001</v>
      </c>
      <c r="T28">
        <v>3.1019000000000001</v>
      </c>
    </row>
    <row r="29" spans="1:20">
      <c r="C29" t="s">
        <v>89</v>
      </c>
      <c r="D29" t="s">
        <v>107</v>
      </c>
      <c r="G29" t="s">
        <v>108</v>
      </c>
      <c r="H29" t="s">
        <v>109</v>
      </c>
      <c r="I29" t="s">
        <v>110</v>
      </c>
      <c r="J29" t="s">
        <v>111</v>
      </c>
      <c r="K29" t="s">
        <v>89</v>
      </c>
      <c r="L29" t="s">
        <v>130</v>
      </c>
      <c r="M29" t="s">
        <v>131</v>
      </c>
      <c r="N29" t="s">
        <v>132</v>
      </c>
      <c r="O29" t="s">
        <v>89</v>
      </c>
      <c r="P29" t="s">
        <v>112</v>
      </c>
      <c r="Q29" t="s">
        <v>89</v>
      </c>
      <c r="R29" t="s">
        <v>113</v>
      </c>
    </row>
    <row r="31" spans="1:20">
      <c r="S31">
        <v>24.953099999999999</v>
      </c>
      <c r="T31">
        <v>7.2051999999999996</v>
      </c>
    </row>
    <row r="47" spans="1:12">
      <c r="A47" t="s">
        <v>65</v>
      </c>
      <c r="B47" t="s">
        <v>1</v>
      </c>
      <c r="C47" s="38" t="s">
        <v>84</v>
      </c>
      <c r="D47" t="s">
        <v>87</v>
      </c>
      <c r="E47" t="s">
        <v>88</v>
      </c>
      <c r="F47" s="38" t="s">
        <v>85</v>
      </c>
      <c r="G47" t="s">
        <v>87</v>
      </c>
      <c r="H47" t="s">
        <v>88</v>
      </c>
      <c r="I47" s="38" t="s">
        <v>86</v>
      </c>
      <c r="J47" t="s">
        <v>87</v>
      </c>
      <c r="K47" t="s">
        <v>88</v>
      </c>
      <c r="L47" t="s">
        <v>79</v>
      </c>
    </row>
    <row r="48" spans="1:12">
      <c r="A48" t="s">
        <v>68</v>
      </c>
      <c r="B48" t="s">
        <v>77</v>
      </c>
      <c r="C48">
        <v>0.75658499999999995</v>
      </c>
      <c r="D48">
        <v>0.10162599999999999</v>
      </c>
      <c r="E48">
        <v>5.185482873291429E-2</v>
      </c>
      <c r="F48">
        <v>1.57955</v>
      </c>
      <c r="G48">
        <v>0.1986656</v>
      </c>
      <c r="H48">
        <v>0.10135711716597628</v>
      </c>
      <c r="I48">
        <v>0.49318400000000001</v>
      </c>
      <c r="J48">
        <v>5.9309599999999997E-2</v>
      </c>
      <c r="K48">
        <v>3.0255542707825083E-2</v>
      </c>
      <c r="L48">
        <v>0.31106899999999998</v>
      </c>
    </row>
    <row r="49" spans="1:12">
      <c r="A49" t="s">
        <v>68</v>
      </c>
      <c r="B49" t="s">
        <v>78</v>
      </c>
      <c r="C49">
        <v>0.62781200000000004</v>
      </c>
      <c r="D49">
        <v>8.0752000000000004E-2</v>
      </c>
      <c r="E49">
        <v>4.1202083159023413E-2</v>
      </c>
      <c r="F49">
        <v>1.40428</v>
      </c>
      <c r="G49">
        <v>0.20699559999999997</v>
      </c>
      <c r="H49">
        <v>0.10561112798242077</v>
      </c>
      <c r="I49">
        <v>0.41429700000000003</v>
      </c>
      <c r="J49">
        <v>5.2684800000000004E-2</v>
      </c>
      <c r="K49">
        <v>2.6875070845735621E-2</v>
      </c>
      <c r="L49">
        <v>0.43384899999999998</v>
      </c>
    </row>
    <row r="51" spans="1:12">
      <c r="A51" t="s">
        <v>67</v>
      </c>
      <c r="B51" t="s">
        <v>77</v>
      </c>
      <c r="C51">
        <v>3.7570000000000001</v>
      </c>
      <c r="D51">
        <v>2.0364399999999998</v>
      </c>
      <c r="E51">
        <v>1.0521969333868513</v>
      </c>
      <c r="F51">
        <v>1.66266</v>
      </c>
      <c r="G51">
        <v>0.29292200000000002</v>
      </c>
      <c r="H51">
        <v>0.15135579847514025</v>
      </c>
      <c r="I51">
        <v>0.93214799999999998</v>
      </c>
      <c r="J51">
        <v>0.18198600000000001</v>
      </c>
      <c r="K51">
        <v>9.4031679022593351E-2</v>
      </c>
      <c r="L51">
        <f>L48*1.96</f>
        <v>0.60969523999999997</v>
      </c>
    </row>
    <row r="52" spans="1:12">
      <c r="A52" t="s">
        <v>67</v>
      </c>
      <c r="B52" t="s">
        <v>78</v>
      </c>
      <c r="C52">
        <v>0.98314999999999997</v>
      </c>
      <c r="D52">
        <v>0.29360799999999998</v>
      </c>
      <c r="E52">
        <v>0.14236915395817643</v>
      </c>
      <c r="F52">
        <v>1.5970200000000001</v>
      </c>
      <c r="G52">
        <v>0.49903560000000002</v>
      </c>
      <c r="H52">
        <v>0.24198135609257931</v>
      </c>
      <c r="I52">
        <v>0.565585</v>
      </c>
      <c r="J52">
        <v>0.16119039999999998</v>
      </c>
      <c r="K52">
        <v>7.8156189251959357E-2</v>
      </c>
    </row>
    <row r="54" spans="1:12">
      <c r="A54" t="s">
        <v>66</v>
      </c>
      <c r="B54" t="s">
        <v>77</v>
      </c>
      <c r="C54">
        <v>3.8391700000000002</v>
      </c>
      <c r="D54">
        <v>0.93576280000000001</v>
      </c>
      <c r="E54">
        <v>0.481835399012776</v>
      </c>
      <c r="F54">
        <v>1.58256</v>
      </c>
      <c r="G54">
        <v>0.20287959999999999</v>
      </c>
      <c r="H54">
        <f>H52/SQRT(54)</f>
        <v>3.292949164964093E-2</v>
      </c>
      <c r="I54">
        <v>1.0245599999999999</v>
      </c>
      <c r="J54">
        <v>0.12994799999999998</v>
      </c>
      <c r="K54">
        <v>6.6909312015595981E-2</v>
      </c>
    </row>
    <row r="55" spans="1:12">
      <c r="A55" t="s">
        <v>66</v>
      </c>
      <c r="B55" t="s">
        <v>78</v>
      </c>
      <c r="C55">
        <v>2.4879600000000002</v>
      </c>
      <c r="D55">
        <v>0.5212815999999999</v>
      </c>
      <c r="E55">
        <v>0.26596025981258137</v>
      </c>
      <c r="F55">
        <v>1.88106</v>
      </c>
      <c r="G55">
        <v>0.30572080000000001</v>
      </c>
      <c r="H55">
        <v>0.15598258122787387</v>
      </c>
      <c r="I55">
        <v>1.00691</v>
      </c>
      <c r="J55">
        <v>0.16799159999999999</v>
      </c>
      <c r="K55">
        <v>8.5706682710511489E-2</v>
      </c>
    </row>
    <row r="99" spans="1:18">
      <c r="A99" s="39" t="s">
        <v>84</v>
      </c>
      <c r="B99" s="39"/>
      <c r="C99" s="39"/>
      <c r="D99" s="39"/>
      <c r="E99" s="39"/>
      <c r="F99" s="39"/>
      <c r="G99" s="39" t="s">
        <v>85</v>
      </c>
      <c r="H99" s="39"/>
      <c r="I99" s="39"/>
      <c r="J99" s="39"/>
      <c r="K99" s="39"/>
      <c r="L99" s="39"/>
      <c r="M99" s="39" t="s">
        <v>86</v>
      </c>
      <c r="N99" s="39"/>
      <c r="O99" s="39"/>
      <c r="P99" s="39"/>
      <c r="Q99" s="39"/>
      <c r="R99" s="39"/>
    </row>
    <row r="100" spans="1:18" s="38" customFormat="1">
      <c r="A100" s="38" t="s">
        <v>140</v>
      </c>
      <c r="B100" s="38" t="s">
        <v>141</v>
      </c>
      <c r="C100" s="38" t="s">
        <v>142</v>
      </c>
      <c r="D100" s="38" t="s">
        <v>143</v>
      </c>
      <c r="E100" s="38" t="s">
        <v>144</v>
      </c>
      <c r="F100" s="38" t="s">
        <v>145</v>
      </c>
      <c r="G100" s="38" t="s">
        <v>140</v>
      </c>
      <c r="H100" s="38" t="s">
        <v>141</v>
      </c>
      <c r="I100" s="38" t="s">
        <v>142</v>
      </c>
      <c r="J100" s="38" t="s">
        <v>143</v>
      </c>
      <c r="K100" s="38" t="s">
        <v>144</v>
      </c>
      <c r="L100" s="38" t="s">
        <v>145</v>
      </c>
      <c r="M100" s="38" t="s">
        <v>140</v>
      </c>
      <c r="N100" s="38" t="s">
        <v>141</v>
      </c>
      <c r="O100" s="38" t="s">
        <v>142</v>
      </c>
      <c r="P100" s="38" t="s">
        <v>143</v>
      </c>
      <c r="Q100" s="38" t="s">
        <v>144</v>
      </c>
      <c r="R100" s="38" t="s">
        <v>145</v>
      </c>
    </row>
    <row r="101" spans="1:18">
      <c r="A101">
        <v>0.67412070343725017</v>
      </c>
      <c r="B101">
        <v>0.79406601123595499</v>
      </c>
      <c r="C101">
        <v>0.99912472647702411</v>
      </c>
      <c r="D101">
        <v>1.8044080604534005</v>
      </c>
      <c r="E101">
        <v>1.0645739910313903</v>
      </c>
      <c r="F101">
        <v>3.1647761194029851</v>
      </c>
      <c r="G101">
        <v>2.2280713342140026</v>
      </c>
      <c r="H101">
        <v>2.7562461913467398</v>
      </c>
      <c r="I101">
        <v>0.9939050936003484</v>
      </c>
      <c r="J101">
        <v>0.80715492957746482</v>
      </c>
      <c r="K101">
        <v>1.8896522832006704</v>
      </c>
      <c r="L101">
        <v>0.91871750433275567</v>
      </c>
      <c r="M101">
        <v>0.51753605400429581</v>
      </c>
      <c r="N101">
        <v>0.61646449502521461</v>
      </c>
      <c r="O101">
        <v>0.49825403753819297</v>
      </c>
      <c r="P101">
        <v>0.55768781627092268</v>
      </c>
      <c r="Q101">
        <v>0.68094806763285032</v>
      </c>
      <c r="R101">
        <v>0.71202149093351241</v>
      </c>
    </row>
    <row r="102" spans="1:18">
      <c r="A102">
        <v>0.23299595141700402</v>
      </c>
      <c r="B102">
        <v>0.36370742601898393</v>
      </c>
      <c r="C102">
        <v>2.4155925155925155</v>
      </c>
      <c r="D102">
        <v>4.2845177664974621</v>
      </c>
      <c r="E102">
        <v>3.0041204437400952</v>
      </c>
      <c r="F102">
        <v>14.757676348547719</v>
      </c>
      <c r="G102">
        <v>1.2832761578044598</v>
      </c>
      <c r="H102">
        <v>0.91232492997198888</v>
      </c>
      <c r="I102">
        <v>2.7274647887323944</v>
      </c>
      <c r="J102">
        <v>2.190914990266061</v>
      </c>
      <c r="K102">
        <v>1.4763239875389407</v>
      </c>
      <c r="L102">
        <v>0.84439696106362783</v>
      </c>
      <c r="M102">
        <v>0.19719293621507641</v>
      </c>
      <c r="N102">
        <v>0.26003992015968069</v>
      </c>
      <c r="O102">
        <v>1.2810363836824696</v>
      </c>
      <c r="P102">
        <v>1.4496350364963506</v>
      </c>
      <c r="Q102">
        <v>0.98986945169712792</v>
      </c>
      <c r="R102">
        <v>0.79869750729845057</v>
      </c>
    </row>
    <row r="103" spans="1:18">
      <c r="A103">
        <v>0.30366655136630916</v>
      </c>
      <c r="B103">
        <v>0.14683728105998728</v>
      </c>
      <c r="C103">
        <v>0.57014157014157019</v>
      </c>
      <c r="D103">
        <v>1.6229578216764549</v>
      </c>
      <c r="E103">
        <v>0.27624037989192723</v>
      </c>
      <c r="F103">
        <v>3.1947368421052631</v>
      </c>
      <c r="G103">
        <v>0.29648767308341772</v>
      </c>
      <c r="H103">
        <v>0.44819944598337946</v>
      </c>
      <c r="I103">
        <v>0.22640545144804089</v>
      </c>
      <c r="J103">
        <v>1.4184787680821278</v>
      </c>
      <c r="K103">
        <v>0.29066161268090973</v>
      </c>
      <c r="L103">
        <v>1.3832130649449297</v>
      </c>
      <c r="M103">
        <v>0.15001708817498288</v>
      </c>
      <c r="N103">
        <v>0.11060222845033835</v>
      </c>
      <c r="O103">
        <v>0.16205340812096086</v>
      </c>
      <c r="P103">
        <v>0.75692231075697214</v>
      </c>
      <c r="Q103">
        <v>0.14163378389723785</v>
      </c>
      <c r="R103">
        <v>0.96527961834084275</v>
      </c>
    </row>
    <row r="104" spans="1:18">
      <c r="A104">
        <v>0.18595279217040872</v>
      </c>
      <c r="B104">
        <v>0.4740883906713052</v>
      </c>
      <c r="C104">
        <v>0.5846645367412141</v>
      </c>
      <c r="D104">
        <v>2.5942664418212482</v>
      </c>
      <c r="E104">
        <v>6.0317613089509141</v>
      </c>
      <c r="F104">
        <v>2.3454476766150361</v>
      </c>
      <c r="G104">
        <v>0.49539877300613494</v>
      </c>
      <c r="H104">
        <v>1.3136022848982505</v>
      </c>
      <c r="I104">
        <v>0.89618021547502458</v>
      </c>
      <c r="J104">
        <v>1.4595825426944971</v>
      </c>
      <c r="K104">
        <v>3.0144300144300145</v>
      </c>
      <c r="L104">
        <v>1.3092366090257277</v>
      </c>
      <c r="M104">
        <v>0.13520301381331098</v>
      </c>
      <c r="N104">
        <v>0.34836205264154513</v>
      </c>
      <c r="O104">
        <v>0.35382830626450112</v>
      </c>
      <c r="P104">
        <v>0.93406193078324229</v>
      </c>
      <c r="Q104">
        <v>2.0099422706863375</v>
      </c>
      <c r="R104">
        <v>0.84022195154960078</v>
      </c>
    </row>
    <row r="105" spans="1:18">
      <c r="A105">
        <v>0.47440263270854199</v>
      </c>
      <c r="B105">
        <v>1.0715221378045585</v>
      </c>
      <c r="C105">
        <v>0.70762942779291549</v>
      </c>
      <c r="D105">
        <v>1.8143093010456799</v>
      </c>
      <c r="E105">
        <v>1.2438296952669117</v>
      </c>
      <c r="F105">
        <v>1.7662079510703361</v>
      </c>
      <c r="G105">
        <v>0.66338535414165667</v>
      </c>
      <c r="H105">
        <v>1.92018779342723</v>
      </c>
      <c r="I105">
        <v>2.4046296296296297</v>
      </c>
      <c r="J105">
        <v>1.5879576107899809</v>
      </c>
      <c r="K105">
        <v>1.0873228792745135</v>
      </c>
      <c r="L105">
        <v>0.85121591746499636</v>
      </c>
      <c r="M105">
        <v>0.27659964962042211</v>
      </c>
      <c r="N105">
        <v>0.68774171851353616</v>
      </c>
      <c r="O105">
        <v>0.54673684210526319</v>
      </c>
      <c r="P105">
        <v>0.84680195222193699</v>
      </c>
      <c r="Q105">
        <v>0.58016129032258068</v>
      </c>
      <c r="R105">
        <v>0.57439085032322224</v>
      </c>
    </row>
    <row r="106" spans="1:18">
      <c r="A106">
        <v>0.77697271927251399</v>
      </c>
      <c r="B106">
        <v>0.8804490902051878</v>
      </c>
      <c r="C106">
        <v>0.49552126458411744</v>
      </c>
      <c r="D106">
        <v>8.3647469458987782</v>
      </c>
      <c r="E106">
        <v>0.29965724078834616</v>
      </c>
      <c r="F106">
        <v>2.0128503075871498</v>
      </c>
      <c r="G106">
        <v>2.1403636363636362</v>
      </c>
      <c r="H106">
        <v>2.0571687019448217</v>
      </c>
      <c r="I106">
        <v>0.84723294723294718</v>
      </c>
      <c r="J106">
        <v>1.6924435028248588</v>
      </c>
      <c r="K106">
        <v>0.34444718049741441</v>
      </c>
      <c r="L106">
        <v>1.4746119178768153</v>
      </c>
      <c r="M106">
        <v>0.57004196707198973</v>
      </c>
      <c r="N106">
        <v>0.61656499932221775</v>
      </c>
      <c r="O106">
        <v>0.31265732605081925</v>
      </c>
      <c r="P106">
        <v>1.4076358296622615</v>
      </c>
      <c r="Q106">
        <v>0.16024745102531787</v>
      </c>
      <c r="R106">
        <v>0.85109826589595383</v>
      </c>
    </row>
    <row r="107" spans="1:18">
      <c r="A107">
        <v>0.23178523160093378</v>
      </c>
      <c r="B107">
        <v>0.78925207756232674</v>
      </c>
      <c r="C107">
        <v>0.88110709987966307</v>
      </c>
      <c r="D107">
        <v>13.051044083526682</v>
      </c>
      <c r="E107">
        <v>1.5909836065573773</v>
      </c>
      <c r="F107">
        <v>2.361121856866538</v>
      </c>
      <c r="G107">
        <v>0.32559544356230585</v>
      </c>
      <c r="H107">
        <v>1.8843915343915343</v>
      </c>
      <c r="I107">
        <v>0.97626666666666662</v>
      </c>
      <c r="J107">
        <v>4.2808219178082192</v>
      </c>
      <c r="K107">
        <v>0.94775390625</v>
      </c>
      <c r="L107">
        <v>1.1365921787709499</v>
      </c>
      <c r="M107">
        <v>0.13539797602813466</v>
      </c>
      <c r="N107">
        <v>0.55626708317063633</v>
      </c>
      <c r="O107">
        <v>0.46312460468058192</v>
      </c>
      <c r="P107">
        <v>3.2234957020057307</v>
      </c>
      <c r="Q107">
        <v>0.59394124847001228</v>
      </c>
      <c r="R107">
        <v>0.76725329981143942</v>
      </c>
    </row>
    <row r="108" spans="1:18">
      <c r="A108">
        <v>0.2111696291419794</v>
      </c>
      <c r="B108">
        <v>0.348068669527897</v>
      </c>
      <c r="C108">
        <v>1.4256725595695618</v>
      </c>
      <c r="D108">
        <v>2.0658389499822634</v>
      </c>
      <c r="E108">
        <v>0.56942675159235667</v>
      </c>
      <c r="F108">
        <v>1.0970387243735766</v>
      </c>
      <c r="G108">
        <v>0.55931415286253994</v>
      </c>
      <c r="H108">
        <v>0.6786610878661089</v>
      </c>
      <c r="I108">
        <v>1.3469862018881626</v>
      </c>
      <c r="J108">
        <v>2.3750407830342577</v>
      </c>
      <c r="K108">
        <v>0.49031078610603296</v>
      </c>
      <c r="L108">
        <v>0.7428277634961441</v>
      </c>
      <c r="M108">
        <v>0.15329350856232576</v>
      </c>
      <c r="N108">
        <v>0.23007092198581564</v>
      </c>
      <c r="O108">
        <v>0.69260642270351014</v>
      </c>
      <c r="P108">
        <v>1.1048377916903815</v>
      </c>
      <c r="Q108">
        <v>0.26345776031434187</v>
      </c>
      <c r="R108">
        <v>0.44291845493562237</v>
      </c>
    </row>
    <row r="109" spans="1:18">
      <c r="A109">
        <v>0.38570721567851135</v>
      </c>
      <c r="B109">
        <v>0.73961775186264989</v>
      </c>
      <c r="C109">
        <v>2.6073952341824156</v>
      </c>
      <c r="D109">
        <v>3.5442592592592592</v>
      </c>
      <c r="E109">
        <v>0.95962609387430386</v>
      </c>
      <c r="F109">
        <v>4.2041979010494748</v>
      </c>
      <c r="G109">
        <v>1.1542654028436019</v>
      </c>
      <c r="H109">
        <v>3.0442666666666671</v>
      </c>
      <c r="I109">
        <v>1.8748596750369275</v>
      </c>
      <c r="J109">
        <v>2.5166337935568706</v>
      </c>
      <c r="K109">
        <v>1.0047896709704289</v>
      </c>
      <c r="L109">
        <v>2.7015414258188821</v>
      </c>
      <c r="M109">
        <v>0.28910156539802656</v>
      </c>
      <c r="N109">
        <v>0.5950482147511077</v>
      </c>
      <c r="O109">
        <v>1.0906341295755284</v>
      </c>
      <c r="P109">
        <v>1.471664744329104</v>
      </c>
      <c r="Q109">
        <v>0.49084435401831128</v>
      </c>
      <c r="R109">
        <v>1.6446920821114368</v>
      </c>
    </row>
    <row r="110" spans="1:18">
      <c r="A110">
        <v>0.28870019595035923</v>
      </c>
      <c r="B110">
        <v>0.76765163297045114</v>
      </c>
      <c r="C110">
        <v>1.5226733291692693</v>
      </c>
      <c r="D110">
        <v>2.4747612551159621</v>
      </c>
      <c r="E110">
        <v>2.6233985165205662</v>
      </c>
      <c r="F110">
        <v>2.8314773570898297</v>
      </c>
      <c r="G110">
        <v>0.7340160531414337</v>
      </c>
      <c r="H110">
        <v>2.810933940774488</v>
      </c>
      <c r="I110">
        <v>3.4095104895104895</v>
      </c>
      <c r="J110">
        <v>0.50165929203539816</v>
      </c>
      <c r="K110">
        <v>1.197814039408867</v>
      </c>
      <c r="L110">
        <v>0.96313131313131317</v>
      </c>
      <c r="M110">
        <v>0.20720368778810841</v>
      </c>
      <c r="N110">
        <v>0.60298069875397031</v>
      </c>
      <c r="O110">
        <v>1.0525906735751296</v>
      </c>
      <c r="P110">
        <v>0.41710738100712808</v>
      </c>
      <c r="Q110">
        <v>0.8223419995772564</v>
      </c>
      <c r="R110">
        <v>0.71867345016016582</v>
      </c>
    </row>
    <row r="111" spans="1:18">
      <c r="A111">
        <v>0.91642429426860561</v>
      </c>
      <c r="B111">
        <v>0.48647589180713452</v>
      </c>
      <c r="C111">
        <v>2.6329344183820007</v>
      </c>
      <c r="D111">
        <v>2.7955947136563877</v>
      </c>
      <c r="E111">
        <v>3.0662604722010656</v>
      </c>
      <c r="F111">
        <v>2.9095986038394415</v>
      </c>
      <c r="G111">
        <v>1.2761167361524717</v>
      </c>
      <c r="H111">
        <v>1.7260083449235049</v>
      </c>
      <c r="I111">
        <v>2.7611445783132531</v>
      </c>
      <c r="J111">
        <v>1.5817547357926223</v>
      </c>
      <c r="K111">
        <v>3.8879768227909222</v>
      </c>
      <c r="L111">
        <v>1.2954156954156955</v>
      </c>
      <c r="M111">
        <v>0.53338312173263625</v>
      </c>
      <c r="N111">
        <v>0.3795107033639144</v>
      </c>
      <c r="O111">
        <v>1.3477579024748836</v>
      </c>
      <c r="P111">
        <v>1.0101878382680674</v>
      </c>
      <c r="Q111">
        <v>1.714285714285714</v>
      </c>
      <c r="R111">
        <v>0.89634408602150539</v>
      </c>
    </row>
    <row r="112" spans="1:18">
      <c r="A112">
        <v>0.320258465956683</v>
      </c>
      <c r="B112">
        <v>0.62597938144329901</v>
      </c>
      <c r="C112">
        <v>2.4801346801346802</v>
      </c>
      <c r="D112">
        <v>3.9134078212290504</v>
      </c>
      <c r="E112">
        <v>1.090972222222222</v>
      </c>
      <c r="F112">
        <v>3.0367924528301891</v>
      </c>
      <c r="G112">
        <v>1.1591165006496318</v>
      </c>
      <c r="H112">
        <v>0.95561850802644011</v>
      </c>
      <c r="I112">
        <v>2.6874295190713102</v>
      </c>
      <c r="J112">
        <v>1.0362426035502958</v>
      </c>
      <c r="K112">
        <v>1.2755074424898509</v>
      </c>
      <c r="L112">
        <v>1.4540937323546022</v>
      </c>
      <c r="M112">
        <v>0.25092818301143816</v>
      </c>
      <c r="N112">
        <v>0.37822349570200575</v>
      </c>
      <c r="O112">
        <v>1.2898121617319325</v>
      </c>
      <c r="P112">
        <v>0.81929824561403508</v>
      </c>
      <c r="Q112">
        <v>0.58802245789145346</v>
      </c>
      <c r="R112">
        <v>0.98327605956471964</v>
      </c>
    </row>
    <row r="113" spans="1:18">
      <c r="A113">
        <v>1.1334304442825929</v>
      </c>
      <c r="B113">
        <v>1.2002477134146345</v>
      </c>
      <c r="C113">
        <v>1.2213861386138614</v>
      </c>
      <c r="D113">
        <v>11.933993399339935</v>
      </c>
      <c r="E113">
        <v>0.46405259450575254</v>
      </c>
      <c r="F113">
        <v>2.3445897740784778</v>
      </c>
      <c r="G113">
        <v>1.8179906542056077</v>
      </c>
      <c r="H113">
        <v>1.5864248835159303</v>
      </c>
      <c r="I113">
        <v>2.9284272997032641</v>
      </c>
      <c r="J113">
        <v>2.7106446776611697</v>
      </c>
      <c r="K113">
        <v>0.85336787564766836</v>
      </c>
      <c r="L113">
        <v>1.1325674899483056</v>
      </c>
      <c r="M113">
        <v>0.69816061013907582</v>
      </c>
      <c r="N113">
        <v>0.68328903834680277</v>
      </c>
      <c r="O113">
        <v>0.86190393013100441</v>
      </c>
      <c r="P113">
        <v>2.2089187538179598</v>
      </c>
      <c r="Q113">
        <v>0.30059315589353608</v>
      </c>
      <c r="R113">
        <v>0.76367157242447714</v>
      </c>
    </row>
    <row r="114" spans="1:18">
      <c r="A114">
        <v>0.84532212885154068</v>
      </c>
      <c r="B114">
        <v>0.96940298507462697</v>
      </c>
      <c r="C114">
        <v>0.31102733270499527</v>
      </c>
      <c r="D114">
        <v>1.6175133689839571</v>
      </c>
      <c r="E114">
        <v>0.47142154451549434</v>
      </c>
      <c r="F114">
        <v>6.4275167785234908</v>
      </c>
      <c r="G114">
        <v>1.9300332565873624</v>
      </c>
      <c r="H114">
        <v>2.2576203208556151</v>
      </c>
      <c r="I114">
        <v>1.3432835820895521</v>
      </c>
      <c r="J114">
        <v>1.1801024140453547</v>
      </c>
      <c r="K114">
        <v>0.71097922848664685</v>
      </c>
      <c r="L114">
        <v>2.2560659599528861</v>
      </c>
      <c r="M114">
        <v>0.58785257908680066</v>
      </c>
      <c r="N114">
        <v>0.6781927710843374</v>
      </c>
      <c r="O114">
        <v>0.25255102040816324</v>
      </c>
      <c r="P114">
        <v>0.68230649936557175</v>
      </c>
      <c r="Q114">
        <v>0.28346643005028099</v>
      </c>
      <c r="R114">
        <v>1.6699215344376637</v>
      </c>
    </row>
    <row r="115" spans="1:18">
      <c r="A115">
        <v>0.77558528428093643</v>
      </c>
      <c r="B115">
        <v>1.6172892868169191</v>
      </c>
      <c r="C115">
        <v>1.5363677880956006</v>
      </c>
      <c r="D115">
        <v>0.43631988152536094</v>
      </c>
      <c r="E115">
        <v>2.2712786259541984</v>
      </c>
      <c r="F115">
        <v>2.2920089619118746</v>
      </c>
      <c r="G115">
        <v>0.87857548778177696</v>
      </c>
      <c r="H115">
        <v>2.5830374753451677</v>
      </c>
      <c r="I115">
        <v>3.5499120647203659</v>
      </c>
      <c r="J115">
        <v>0.47462746677406359</v>
      </c>
      <c r="K115">
        <v>1.6438535911602208</v>
      </c>
      <c r="L115">
        <v>1.2168913560666139</v>
      </c>
      <c r="M115">
        <v>0.41193711697308816</v>
      </c>
      <c r="N115">
        <v>0.99456996392633379</v>
      </c>
      <c r="O115">
        <v>1.0722906927326816</v>
      </c>
      <c r="P115">
        <v>0.22733410493827155</v>
      </c>
      <c r="Q115">
        <v>0.9536458333333333</v>
      </c>
      <c r="R115">
        <v>0.79487179487179493</v>
      </c>
    </row>
    <row r="116" spans="1:18">
      <c r="A116">
        <v>0.56235105815401032</v>
      </c>
      <c r="B116">
        <v>0.55364735306377655</v>
      </c>
      <c r="C116">
        <v>0.73491027732463299</v>
      </c>
      <c r="D116">
        <v>2.9583333333333335</v>
      </c>
      <c r="E116">
        <v>0.68449367088607593</v>
      </c>
      <c r="F116">
        <v>0.99200913242009148</v>
      </c>
      <c r="G116">
        <v>2.7271237602414833</v>
      </c>
      <c r="H116">
        <v>0.94466571834992885</v>
      </c>
      <c r="I116">
        <v>2.5451977401129944</v>
      </c>
      <c r="J116">
        <v>1.3864930838079739</v>
      </c>
      <c r="K116">
        <v>0.59916897506925215</v>
      </c>
      <c r="L116">
        <v>1.0815183571873057</v>
      </c>
      <c r="M116">
        <v>0.4662145226686325</v>
      </c>
      <c r="N116">
        <v>0.34906701708278581</v>
      </c>
      <c r="O116">
        <v>0.57025316455696196</v>
      </c>
      <c r="P116">
        <v>0.94404432132963989</v>
      </c>
      <c r="Q116">
        <v>0.31949778434268833</v>
      </c>
      <c r="R116">
        <v>0.5174158975885681</v>
      </c>
    </row>
    <row r="117" spans="1:18">
      <c r="A117">
        <v>0.43905646309225244</v>
      </c>
      <c r="B117">
        <v>0.38177893695476206</v>
      </c>
      <c r="C117">
        <v>0.47690900777320527</v>
      </c>
      <c r="D117">
        <v>2.2091503267973858</v>
      </c>
      <c r="E117">
        <v>2.5233918128654969</v>
      </c>
      <c r="F117">
        <v>0.64127579737335838</v>
      </c>
      <c r="G117">
        <v>1.2768381628227874</v>
      </c>
      <c r="H117">
        <v>0.91605524384980586</v>
      </c>
      <c r="I117">
        <v>0.18905202102591986</v>
      </c>
      <c r="J117">
        <v>1.4746945898778361</v>
      </c>
      <c r="K117">
        <v>1.8245243128964057</v>
      </c>
      <c r="L117">
        <v>0.63649906890130348</v>
      </c>
      <c r="M117">
        <v>0.32671239786139417</v>
      </c>
      <c r="N117">
        <v>0.26947248143210811</v>
      </c>
      <c r="O117">
        <v>0.13538421599169262</v>
      </c>
      <c r="P117">
        <v>0.88435374149659862</v>
      </c>
      <c r="Q117">
        <v>1.0588957055214723</v>
      </c>
      <c r="R117">
        <v>0.3194392523364486</v>
      </c>
    </row>
    <row r="118" spans="1:18">
      <c r="A118">
        <v>0.39973720172395671</v>
      </c>
      <c r="B118">
        <v>0.2794599807135969</v>
      </c>
      <c r="C118">
        <v>0.32508250825082508</v>
      </c>
      <c r="D118">
        <v>1.7372490706319703</v>
      </c>
      <c r="E118">
        <v>2.07563078888534</v>
      </c>
      <c r="F118">
        <v>1.869982238010657</v>
      </c>
      <c r="G118">
        <v>1.108335762168464</v>
      </c>
      <c r="H118">
        <v>0.6781591263650546</v>
      </c>
      <c r="I118">
        <v>0.29803328290468989</v>
      </c>
      <c r="J118">
        <v>1.960234899328859</v>
      </c>
      <c r="K118">
        <v>1.7559578492299377</v>
      </c>
      <c r="L118">
        <v>1.7195590036749691</v>
      </c>
      <c r="M118">
        <v>0.29378090234857845</v>
      </c>
      <c r="N118">
        <v>0.19790575916230366</v>
      </c>
      <c r="O118">
        <v>0.15548539857932123</v>
      </c>
      <c r="P118">
        <v>0.92100906582577846</v>
      </c>
      <c r="Q118">
        <v>0.95122950819672125</v>
      </c>
      <c r="R118">
        <v>0.89580940225483929</v>
      </c>
    </row>
    <row r="119" spans="1:18">
      <c r="A119">
        <v>0.40697095435684649</v>
      </c>
      <c r="B119">
        <v>0.32062669627436463</v>
      </c>
      <c r="C119">
        <v>1.8061452513966481</v>
      </c>
      <c r="D119">
        <v>2.0734861845972956</v>
      </c>
      <c r="E119">
        <v>4.4956011730205274</v>
      </c>
      <c r="F119">
        <v>4.086204208885424</v>
      </c>
      <c r="G119">
        <v>1.8531884742560227</v>
      </c>
      <c r="H119">
        <v>1.2302958579881655</v>
      </c>
      <c r="I119">
        <v>5.9649446494464939</v>
      </c>
      <c r="J119">
        <v>1.4113645458183273</v>
      </c>
      <c r="K119">
        <v>2.2325242718446603</v>
      </c>
      <c r="L119">
        <v>1.8650302383493418</v>
      </c>
      <c r="M119">
        <v>0.33369056732159563</v>
      </c>
      <c r="N119">
        <v>0.25434261388657825</v>
      </c>
      <c r="O119">
        <v>1.3863636363636365</v>
      </c>
      <c r="P119">
        <v>0.83976190476190471</v>
      </c>
      <c r="Q119">
        <v>1.4917288355497891</v>
      </c>
      <c r="R119">
        <v>1.2805569125549583</v>
      </c>
    </row>
    <row r="120" spans="1:18">
      <c r="A120">
        <v>0.50275939010784676</v>
      </c>
      <c r="B120">
        <v>0.68764511792741045</v>
      </c>
      <c r="C120">
        <v>0.12957846262840947</v>
      </c>
      <c r="D120">
        <v>1.7024413145539907</v>
      </c>
      <c r="E120">
        <v>6.2308860759493676</v>
      </c>
      <c r="F120">
        <v>3.0257861635220129</v>
      </c>
      <c r="G120">
        <v>1.827906976744186</v>
      </c>
      <c r="H120">
        <v>2.4755829300483936</v>
      </c>
      <c r="I120">
        <v>0.2216969696969697</v>
      </c>
      <c r="J120">
        <v>2.443530997304582</v>
      </c>
      <c r="K120">
        <v>4.6613636363636362</v>
      </c>
      <c r="L120">
        <v>0.73930080676142917</v>
      </c>
      <c r="M120">
        <v>0.39430671411071577</v>
      </c>
      <c r="N120">
        <v>0.53815990818668702</v>
      </c>
      <c r="O120">
        <v>8.177956628660854E-2</v>
      </c>
      <c r="P120">
        <v>1.0033757609297178</v>
      </c>
      <c r="Q120">
        <v>2.6665222101841821</v>
      </c>
      <c r="R120">
        <v>0.59413399197283112</v>
      </c>
    </row>
    <row r="121" spans="1:18">
      <c r="A121">
        <v>0.59078810844949703</v>
      </c>
      <c r="B121">
        <v>0.73226551671030338</v>
      </c>
      <c r="C121">
        <v>0.18038654259126702</v>
      </c>
      <c r="D121">
        <v>2.0790960451977401</v>
      </c>
      <c r="E121">
        <v>3.0715435259692763</v>
      </c>
      <c r="F121">
        <v>6.2531506849315068</v>
      </c>
      <c r="G121">
        <v>1.6007823004522677</v>
      </c>
      <c r="H121">
        <v>2.4997896950578338</v>
      </c>
      <c r="I121">
        <v>0.60576923076923073</v>
      </c>
      <c r="J121">
        <v>2.0707395498392285</v>
      </c>
      <c r="K121">
        <v>1.5169075144508672</v>
      </c>
      <c r="L121">
        <v>2.0655203619909503</v>
      </c>
      <c r="M121">
        <v>0.43152761302227499</v>
      </c>
      <c r="N121">
        <v>0.56636092912447877</v>
      </c>
      <c r="O121">
        <v>0.138996138996139</v>
      </c>
      <c r="P121">
        <v>1.0374546919049537</v>
      </c>
      <c r="Q121">
        <v>1.0154292623941961</v>
      </c>
      <c r="R121">
        <v>1.5526530612244898</v>
      </c>
    </row>
    <row r="122" spans="1:18">
      <c r="A122">
        <v>0.81567016823315697</v>
      </c>
      <c r="B122">
        <v>1.5386705017577502</v>
      </c>
      <c r="C122">
        <v>1.1177099236641221</v>
      </c>
      <c r="D122">
        <v>2.1189743589743588</v>
      </c>
      <c r="E122">
        <v>1.7277150304083406</v>
      </c>
      <c r="F122">
        <v>0.9834322719913654</v>
      </c>
      <c r="G122">
        <v>1.5142521994134899</v>
      </c>
      <c r="H122">
        <v>4.2738570794496225</v>
      </c>
      <c r="I122">
        <v>1.6090109890109889</v>
      </c>
      <c r="J122">
        <v>1.912962962962963</v>
      </c>
      <c r="K122">
        <v>1.5745051464766429</v>
      </c>
      <c r="L122">
        <v>1.2116356382978724</v>
      </c>
      <c r="M122">
        <v>0.53011652379241314</v>
      </c>
      <c r="N122">
        <v>1.1313594172247681</v>
      </c>
      <c r="O122">
        <v>0.65954954954954947</v>
      </c>
      <c r="P122">
        <v>1.005352798053528</v>
      </c>
      <c r="Q122">
        <v>0.823777961888981</v>
      </c>
      <c r="R122">
        <v>0.54283586535597261</v>
      </c>
    </row>
    <row r="123" spans="1:18">
      <c r="A123">
        <v>0.75534321372854929</v>
      </c>
      <c r="B123">
        <v>1.5890798786653186</v>
      </c>
      <c r="C123">
        <v>0.16176967240797027</v>
      </c>
      <c r="D123">
        <v>0.43279463933780055</v>
      </c>
      <c r="E123">
        <v>5.5801125703564738</v>
      </c>
      <c r="F123">
        <v>2.2429933969185618</v>
      </c>
      <c r="G123">
        <v>1.8305293005671079</v>
      </c>
      <c r="H123">
        <v>2.8942909760589326</v>
      </c>
      <c r="I123">
        <v>0.3317174515235457</v>
      </c>
      <c r="J123">
        <v>0.63615295480880651</v>
      </c>
      <c r="K123">
        <v>2.8231608922638824</v>
      </c>
      <c r="L123">
        <v>2.1349162011173188</v>
      </c>
      <c r="M123">
        <v>0.53470458310325797</v>
      </c>
      <c r="N123">
        <v>1.0258485639686687</v>
      </c>
      <c r="O123">
        <v>0.10874006810442678</v>
      </c>
      <c r="P123">
        <v>0.25756509500351865</v>
      </c>
      <c r="Q123">
        <v>1.8746927198235113</v>
      </c>
      <c r="R123">
        <v>1.0938103756708408</v>
      </c>
    </row>
    <row r="124" spans="1:18">
      <c r="A124">
        <v>0.73356103264715844</v>
      </c>
      <c r="B124">
        <v>0.48077461502566499</v>
      </c>
      <c r="C124">
        <v>0.50278404815650857</v>
      </c>
      <c r="D124">
        <v>2.4331223628691983</v>
      </c>
      <c r="E124">
        <v>6.0584615384615388</v>
      </c>
      <c r="F124">
        <v>4.2541139240506327</v>
      </c>
      <c r="G124">
        <v>1.8015567142749189</v>
      </c>
      <c r="H124">
        <v>1.2327849237212087</v>
      </c>
      <c r="I124">
        <v>0.43931623931623931</v>
      </c>
      <c r="J124">
        <v>2.9609756097560971</v>
      </c>
      <c r="K124">
        <v>2.4945101351351351</v>
      </c>
      <c r="L124">
        <v>1.7526727509778357</v>
      </c>
      <c r="M124">
        <v>0.52129799702615243</v>
      </c>
      <c r="N124">
        <v>0.34588334032731854</v>
      </c>
      <c r="O124">
        <v>0.23445614035087717</v>
      </c>
      <c r="P124">
        <v>1.3356108859293574</v>
      </c>
      <c r="Q124">
        <v>1.7669757702662281</v>
      </c>
      <c r="R124">
        <v>1.2412742382271467</v>
      </c>
    </row>
    <row r="125" spans="1:18">
      <c r="A125">
        <v>0.25033253524873639</v>
      </c>
      <c r="B125">
        <v>0.85741512805241216</v>
      </c>
      <c r="C125">
        <v>0.17746927628584436</v>
      </c>
      <c r="D125">
        <v>2.5448717948717947</v>
      </c>
      <c r="E125">
        <v>2.8544819557625143</v>
      </c>
      <c r="F125">
        <v>5.3209677419354833</v>
      </c>
      <c r="G125">
        <v>1.1866330390920554</v>
      </c>
      <c r="H125">
        <v>2.7658021133525459</v>
      </c>
      <c r="I125">
        <v>0.5691970802919708</v>
      </c>
      <c r="J125">
        <v>0.6646205357142857</v>
      </c>
      <c r="K125">
        <v>2.5919661733615222</v>
      </c>
      <c r="L125">
        <v>2.0618750000000001</v>
      </c>
      <c r="M125">
        <v>0.20672231985940245</v>
      </c>
      <c r="N125">
        <v>0.65451238917935906</v>
      </c>
      <c r="O125">
        <v>0.13528799444829981</v>
      </c>
      <c r="P125">
        <v>0.5269911504424778</v>
      </c>
      <c r="Q125">
        <v>1.3584487534626037</v>
      </c>
      <c r="R125">
        <v>1.4860360360360358</v>
      </c>
    </row>
    <row r="126" spans="1:18">
      <c r="A126">
        <v>0.5913644984938079</v>
      </c>
      <c r="B126">
        <v>0.48251595566006045</v>
      </c>
      <c r="C126">
        <v>0.26755440077947384</v>
      </c>
      <c r="D126">
        <v>0.55438373570520971</v>
      </c>
      <c r="E126">
        <v>3.3817440912795433</v>
      </c>
      <c r="F126">
        <v>2.8244406196213423</v>
      </c>
      <c r="G126">
        <v>2.1218574859887909</v>
      </c>
      <c r="H126">
        <v>1.6388476896748427</v>
      </c>
      <c r="I126">
        <v>0.67030105777054505</v>
      </c>
      <c r="J126">
        <v>0.45661957090528521</v>
      </c>
      <c r="K126">
        <v>2.3697315819531695</v>
      </c>
      <c r="L126">
        <v>1.3086124401913874</v>
      </c>
      <c r="M126">
        <v>0.46247273361835789</v>
      </c>
      <c r="N126">
        <v>0.37276501881406504</v>
      </c>
      <c r="O126">
        <v>0.19122562674094709</v>
      </c>
      <c r="P126">
        <v>0.25038737446197995</v>
      </c>
      <c r="Q126">
        <v>1.3933512424445935</v>
      </c>
      <c r="R126">
        <v>0.89427792915531334</v>
      </c>
    </row>
    <row r="127" spans="1:18">
      <c r="A127">
        <v>0.62801580698835269</v>
      </c>
      <c r="B127">
        <v>0.48475485188968337</v>
      </c>
      <c r="C127">
        <v>0.95936822545679779</v>
      </c>
      <c r="D127">
        <v>1.2796179579990046</v>
      </c>
      <c r="E127">
        <v>1.2419656786271451</v>
      </c>
      <c r="F127">
        <v>3.104302477183833</v>
      </c>
      <c r="G127">
        <v>1.391314364704527</v>
      </c>
      <c r="H127">
        <v>1.8795049504950496</v>
      </c>
      <c r="I127">
        <v>1.1615298087739032</v>
      </c>
      <c r="J127">
        <v>2.2821355483327315</v>
      </c>
      <c r="K127">
        <v>0.56381019830028334</v>
      </c>
      <c r="L127">
        <v>1.5736946463978849</v>
      </c>
      <c r="M127">
        <v>0.4327016085694837</v>
      </c>
      <c r="N127">
        <v>0.38536337799431586</v>
      </c>
      <c r="O127">
        <v>0.52540705563093626</v>
      </c>
      <c r="P127">
        <v>0.81989436524540893</v>
      </c>
      <c r="Q127">
        <v>0.38777398928397472</v>
      </c>
      <c r="R127">
        <v>1.0442982456140351</v>
      </c>
    </row>
    <row r="128" spans="1:18">
      <c r="A128">
        <v>0.79039449947241225</v>
      </c>
      <c r="B128">
        <v>1.1105518356037867</v>
      </c>
      <c r="C128">
        <v>0.29718775847808104</v>
      </c>
      <c r="D128">
        <v>1.0000621504039775</v>
      </c>
      <c r="E128">
        <v>2.4943850267379677</v>
      </c>
      <c r="F128">
        <v>2.6053030303030305</v>
      </c>
      <c r="G128">
        <v>1.99802099466529</v>
      </c>
      <c r="H128">
        <v>1.5460623593699774</v>
      </c>
      <c r="I128">
        <v>1.137025316455696</v>
      </c>
      <c r="J128">
        <v>1.8029131652661063</v>
      </c>
      <c r="K128">
        <v>1.8214773836641718</v>
      </c>
      <c r="L128">
        <v>1.8724137931034484</v>
      </c>
      <c r="M128">
        <v>0.56635204019414165</v>
      </c>
      <c r="N128">
        <v>0.64630475678581023</v>
      </c>
      <c r="O128">
        <v>0.23560655737704919</v>
      </c>
      <c r="P128">
        <v>0.6432540475714571</v>
      </c>
      <c r="Q128">
        <v>1.0527365055482414</v>
      </c>
      <c r="R128">
        <v>1.0894403379091868</v>
      </c>
    </row>
    <row r="129" spans="1:18">
      <c r="A129">
        <v>0.32202607823470408</v>
      </c>
      <c r="B129">
        <v>0.47818133616118774</v>
      </c>
      <c r="D129">
        <v>2.7577639751552794</v>
      </c>
      <c r="E129">
        <v>6.5411428571428569</v>
      </c>
      <c r="F129">
        <v>20.02</v>
      </c>
      <c r="G129">
        <v>1.0509328968903435</v>
      </c>
      <c r="H129">
        <v>0.63949654316610527</v>
      </c>
      <c r="J129">
        <v>3.2888888888888888</v>
      </c>
      <c r="K129">
        <v>3.740849673202614</v>
      </c>
      <c r="L129">
        <v>1.4742268041237114</v>
      </c>
      <c r="M129">
        <v>0.24649520153550861</v>
      </c>
      <c r="N129">
        <v>0.2735987864998104</v>
      </c>
      <c r="P129">
        <v>1.5</v>
      </c>
      <c r="Q129">
        <v>2.3798336798336797</v>
      </c>
      <c r="R129">
        <v>1.3731138545953361</v>
      </c>
    </row>
    <row r="130" spans="1:18">
      <c r="A130">
        <v>0.90190649473934026</v>
      </c>
      <c r="B130">
        <v>0.49494753206373882</v>
      </c>
      <c r="C130" t="s">
        <v>79</v>
      </c>
      <c r="D130">
        <v>1.8812903225806452</v>
      </c>
      <c r="E130">
        <v>1.2746298124383022</v>
      </c>
      <c r="F130">
        <v>2.3202416918429001</v>
      </c>
      <c r="G130">
        <v>3.2115492957746476</v>
      </c>
      <c r="H130">
        <v>1.3269080489710865</v>
      </c>
      <c r="I130" t="s">
        <v>79</v>
      </c>
      <c r="J130">
        <v>0.35691554467564257</v>
      </c>
      <c r="K130">
        <v>1.4119190814652816</v>
      </c>
      <c r="L130">
        <v>0.84026258205689275</v>
      </c>
      <c r="M130">
        <v>0.70415663022666908</v>
      </c>
      <c r="N130">
        <v>0.36048404217677449</v>
      </c>
      <c r="O130" t="s">
        <v>79</v>
      </c>
      <c r="P130">
        <v>0.3</v>
      </c>
      <c r="Q130">
        <v>0.66988326848249025</v>
      </c>
      <c r="R130">
        <v>0.61686746987951802</v>
      </c>
    </row>
    <row r="131" spans="1:18">
      <c r="A131">
        <v>1.0732880831686571</v>
      </c>
      <c r="B131">
        <v>1.0027129463395172</v>
      </c>
      <c r="C131">
        <f>STDEV(C101:C128)</f>
        <v>0.79267790177459541</v>
      </c>
      <c r="D131">
        <v>3.1073619631901841</v>
      </c>
      <c r="E131">
        <v>1.1012416427889207</v>
      </c>
      <c r="F131">
        <v>3.5510204081632657</v>
      </c>
      <c r="G131">
        <v>2.8816608996539794</v>
      </c>
      <c r="H131">
        <v>2.3094877096255457</v>
      </c>
      <c r="I131">
        <f>STDEV(I101:I128)</f>
        <v>1.3472951709215444</v>
      </c>
      <c r="J131">
        <v>4.1516393442622945</v>
      </c>
      <c r="K131">
        <v>1.0446994865599515</v>
      </c>
      <c r="L131">
        <v>1.6526458616010853</v>
      </c>
      <c r="M131">
        <v>0.78202078377363216</v>
      </c>
      <c r="N131">
        <v>0.69915849502747063</v>
      </c>
      <c r="O131">
        <f>STDEV(O101:O128)</f>
        <v>0.43515524525165805</v>
      </c>
      <c r="P131">
        <v>1.7771929824561403</v>
      </c>
      <c r="Q131">
        <v>0.53611283323000614</v>
      </c>
      <c r="R131">
        <v>1.1277777777777778</v>
      </c>
    </row>
    <row r="132" spans="1:18">
      <c r="A132">
        <v>0.64886934673366847</v>
      </c>
      <c r="B132">
        <v>1.7781582952815826</v>
      </c>
      <c r="C132" t="s">
        <v>88</v>
      </c>
      <c r="D132">
        <v>39.980645161290319</v>
      </c>
      <c r="E132">
        <v>0.81453900709219851</v>
      </c>
      <c r="F132">
        <v>4.4215167548500887</v>
      </c>
      <c r="G132">
        <v>1.8957290623957295</v>
      </c>
      <c r="H132">
        <v>4.1593235425011121</v>
      </c>
      <c r="I132" t="s">
        <v>88</v>
      </c>
      <c r="J132">
        <v>1.7024725274725274</v>
      </c>
      <c r="K132">
        <v>1.0878890392422191</v>
      </c>
      <c r="L132">
        <v>1.9908675799086759</v>
      </c>
      <c r="M132">
        <v>0.48340849144899184</v>
      </c>
      <c r="N132">
        <v>1.2456350793016127</v>
      </c>
      <c r="O132" t="s">
        <v>88</v>
      </c>
      <c r="P132">
        <v>1.6329380764163375</v>
      </c>
      <c r="Q132">
        <v>0.46578794901506365</v>
      </c>
      <c r="R132">
        <v>1.3727583846680358</v>
      </c>
    </row>
    <row r="133" spans="1:18">
      <c r="A133">
        <v>0.24548991224102057</v>
      </c>
      <c r="B133">
        <v>0.36431964830177976</v>
      </c>
      <c r="C133">
        <f>C131/SQRT(31)</f>
        <v>0.14236915395817643</v>
      </c>
      <c r="D133">
        <v>1.0644432490586335</v>
      </c>
      <c r="E133">
        <v>1.5857602862254025</v>
      </c>
      <c r="F133">
        <v>2.3173184357541898</v>
      </c>
      <c r="G133">
        <v>0.96941764916041462</v>
      </c>
      <c r="H133">
        <v>1.0922619047619049</v>
      </c>
      <c r="I133">
        <f>I131/SQRT(31)</f>
        <v>0.24198135609257931</v>
      </c>
      <c r="J133">
        <v>1.4571428571428571</v>
      </c>
      <c r="K133">
        <v>1.4963538149898719</v>
      </c>
      <c r="L133">
        <v>0.803875968992248</v>
      </c>
      <c r="M133">
        <v>0.19588507074790648</v>
      </c>
      <c r="N133">
        <v>0.27319615036954326</v>
      </c>
      <c r="O133">
        <f>O131/SQRT(31)</f>
        <v>7.8156189251959357E-2</v>
      </c>
      <c r="P133">
        <v>0.61510724277276951</v>
      </c>
      <c r="Q133">
        <v>0.76988014590932774</v>
      </c>
      <c r="R133">
        <v>0.59683453237410067</v>
      </c>
    </row>
    <row r="134" spans="1:18">
      <c r="A134">
        <v>0.77738289962825269</v>
      </c>
      <c r="B134">
        <v>1.7673913043478264</v>
      </c>
      <c r="D134">
        <v>0.91199999999999992</v>
      </c>
      <c r="E134">
        <v>2.9668852459016395</v>
      </c>
      <c r="F134">
        <v>1.4733105802047781</v>
      </c>
      <c r="G134">
        <v>1.5319853479853478</v>
      </c>
      <c r="H134">
        <v>2.534684333593141</v>
      </c>
      <c r="J134">
        <v>0.59899385131358296</v>
      </c>
      <c r="K134">
        <v>2.0636259977194982</v>
      </c>
      <c r="L134">
        <v>1.3557788944723619</v>
      </c>
      <c r="M134">
        <v>0.51569913686806412</v>
      </c>
      <c r="N134">
        <v>1.0413064361191164</v>
      </c>
      <c r="P134">
        <v>0.36153846153846153</v>
      </c>
      <c r="Q134">
        <v>1.2170813718897109</v>
      </c>
      <c r="R134">
        <v>0.70605168465816159</v>
      </c>
    </row>
    <row r="135" spans="1:18">
      <c r="A135">
        <v>0.42762669620603705</v>
      </c>
      <c r="B135">
        <v>0.34295824486907289</v>
      </c>
      <c r="D135">
        <v>0.84565916398713836</v>
      </c>
      <c r="E135">
        <v>3.5469174503657266</v>
      </c>
      <c r="F135">
        <v>3.847497089639115</v>
      </c>
      <c r="G135">
        <v>0.93653566229985441</v>
      </c>
      <c r="H135">
        <v>1.1785019455252919</v>
      </c>
      <c r="J135">
        <v>2.0970099667774087</v>
      </c>
      <c r="K135">
        <v>0.90348682459409124</v>
      </c>
      <c r="L135">
        <v>2.709016393442623</v>
      </c>
      <c r="M135">
        <v>0.29357770257424232</v>
      </c>
      <c r="N135">
        <v>0.26565069619559256</v>
      </c>
      <c r="P135">
        <v>0.60263509642925339</v>
      </c>
      <c r="Q135">
        <v>0.72006788290199419</v>
      </c>
      <c r="R135">
        <v>1.5897065897065896</v>
      </c>
    </row>
    <row r="136" spans="1:18">
      <c r="A136">
        <v>0.96137967772006927</v>
      </c>
      <c r="B136">
        <v>1.035662587182524</v>
      </c>
      <c r="D136">
        <v>0.85818181818181827</v>
      </c>
      <c r="E136">
        <v>2.3479942000966649</v>
      </c>
      <c r="F136">
        <v>8.9384615384615387</v>
      </c>
      <c r="G136">
        <v>2.9015273311897105</v>
      </c>
      <c r="H136">
        <v>3.4792219274977896</v>
      </c>
      <c r="J136">
        <v>1.7827338129496404</v>
      </c>
      <c r="K136">
        <v>1.9636216653193208</v>
      </c>
      <c r="L136">
        <v>3.1473456121343446</v>
      </c>
      <c r="M136">
        <v>0.72211663499049705</v>
      </c>
      <c r="N136">
        <v>0.79809349964506648</v>
      </c>
      <c r="P136">
        <v>0.57931034482758625</v>
      </c>
      <c r="Q136">
        <v>1.069337442218798</v>
      </c>
      <c r="R136">
        <v>2.327724358974359</v>
      </c>
    </row>
    <row r="137" spans="1:18">
      <c r="A137">
        <v>1.0220981151234372</v>
      </c>
      <c r="B137">
        <v>0.70035704476792082</v>
      </c>
      <c r="D137">
        <v>0.37144837144837145</v>
      </c>
      <c r="E137">
        <v>2.2072273324572933</v>
      </c>
      <c r="F137">
        <v>3.6327433628318579</v>
      </c>
      <c r="G137">
        <v>1.9676481368356751</v>
      </c>
      <c r="H137">
        <v>1.2765957446808511</v>
      </c>
      <c r="J137">
        <v>0.45811965811965816</v>
      </c>
      <c r="K137">
        <v>3.5624602332979851</v>
      </c>
      <c r="L137">
        <v>1.2046955245781363</v>
      </c>
      <c r="M137">
        <v>0.67267563277921649</v>
      </c>
      <c r="N137">
        <v>0.45224793828145782</v>
      </c>
      <c r="P137">
        <v>0.20512820512820512</v>
      </c>
      <c r="Q137">
        <v>1.3628397565922921</v>
      </c>
      <c r="R137">
        <v>0.90468319559228649</v>
      </c>
    </row>
    <row r="138" spans="1:18">
      <c r="A138">
        <v>0.71368867353119325</v>
      </c>
      <c r="B138">
        <v>0.13275069826110458</v>
      </c>
      <c r="D138">
        <v>10.390277777777778</v>
      </c>
      <c r="E138">
        <v>7.8412371134020615</v>
      </c>
      <c r="F138">
        <v>9.588571428571429</v>
      </c>
      <c r="G138">
        <v>0.66504868068294054</v>
      </c>
      <c r="H138">
        <v>0.16391144732450774</v>
      </c>
      <c r="J138">
        <v>1.0492286115007012</v>
      </c>
      <c r="K138">
        <v>1.7286363636363637</v>
      </c>
      <c r="L138">
        <v>1.2076769292283087</v>
      </c>
      <c r="M138">
        <v>0.34425535023007819</v>
      </c>
      <c r="N138">
        <v>7.334727200318597E-2</v>
      </c>
      <c r="P138">
        <v>0.95299363057324848</v>
      </c>
      <c r="Q138">
        <v>1.4163873370577282</v>
      </c>
      <c r="R138">
        <v>1.0725852272727272</v>
      </c>
    </row>
    <row r="139" spans="1:18">
      <c r="A139">
        <v>0.31531874405328264</v>
      </c>
      <c r="B139">
        <v>0.89342043863742415</v>
      </c>
      <c r="D139">
        <v>1.5928093645484951</v>
      </c>
      <c r="E139">
        <v>0.62820629849383847</v>
      </c>
      <c r="F139">
        <v>2.4308326463314094</v>
      </c>
      <c r="G139">
        <v>0.459894532334166</v>
      </c>
      <c r="H139">
        <v>1.8802848023569851</v>
      </c>
      <c r="J139">
        <v>0.86121157323688968</v>
      </c>
      <c r="K139">
        <v>1.2960451977401128</v>
      </c>
      <c r="L139">
        <v>1.8816847479259731</v>
      </c>
      <c r="M139">
        <v>0.18706254233461281</v>
      </c>
      <c r="N139">
        <v>0.60564650059311986</v>
      </c>
      <c r="P139">
        <v>0.55897887323943674</v>
      </c>
      <c r="Q139">
        <v>0.42311712265600987</v>
      </c>
      <c r="R139">
        <v>1.0606474820143883</v>
      </c>
    </row>
    <row r="140" spans="1:18">
      <c r="A140">
        <v>0.61816358687867057</v>
      </c>
      <c r="B140">
        <v>0.85146411773630715</v>
      </c>
      <c r="D140">
        <v>1.0764531183708104</v>
      </c>
      <c r="E140">
        <v>2.065684210526316</v>
      </c>
      <c r="F140">
        <v>1.242694805194805</v>
      </c>
      <c r="G140">
        <v>1.8162457912457912</v>
      </c>
      <c r="H140">
        <v>1.2399469730446311</v>
      </c>
      <c r="J140">
        <v>1.4245929253228524</v>
      </c>
      <c r="K140">
        <v>1.8796934865900385</v>
      </c>
      <c r="L140">
        <v>0.83251767264817833</v>
      </c>
      <c r="M140">
        <v>0.46119482740194501</v>
      </c>
      <c r="N140">
        <v>0.50481244940181702</v>
      </c>
      <c r="P140">
        <v>0.61314644755920744</v>
      </c>
      <c r="Q140">
        <v>0.98415245737211632</v>
      </c>
      <c r="R140">
        <v>0.49853467925757078</v>
      </c>
    </row>
    <row r="141" spans="1:18">
      <c r="A141">
        <v>0.56439915542091246</v>
      </c>
      <c r="B141">
        <v>0.64320118562430528</v>
      </c>
      <c r="E141">
        <v>0.77616865261228241</v>
      </c>
      <c r="F141">
        <v>2.3388696655132639</v>
      </c>
      <c r="G141">
        <v>1.1159920130695227</v>
      </c>
      <c r="H141">
        <v>0.7155812036273701</v>
      </c>
      <c r="K141">
        <v>1.1026041666666668</v>
      </c>
      <c r="L141">
        <v>0.91178057553956815</v>
      </c>
      <c r="M141">
        <v>0.37483233751981465</v>
      </c>
      <c r="N141">
        <v>0.33873170731707314</v>
      </c>
      <c r="Q141">
        <v>0.45551371705217869</v>
      </c>
      <c r="R141">
        <v>0.65603364606923309</v>
      </c>
    </row>
    <row r="142" spans="1:18">
      <c r="A142">
        <v>0.70116260551043164</v>
      </c>
      <c r="B142">
        <v>0.66839435991751661</v>
      </c>
      <c r="D142" t="s">
        <v>79</v>
      </c>
      <c r="E142">
        <v>3.6262482168330963</v>
      </c>
      <c r="F142">
        <v>0.82874172185430461</v>
      </c>
      <c r="G142">
        <v>1.5098079561042523</v>
      </c>
      <c r="H142">
        <v>1.9306181584030906</v>
      </c>
      <c r="J142" t="s">
        <v>79</v>
      </c>
      <c r="K142">
        <v>3.4444444444444446</v>
      </c>
      <c r="L142">
        <v>0.95381097560975614</v>
      </c>
      <c r="M142">
        <v>0.47880369766177272</v>
      </c>
      <c r="N142">
        <v>0.49650175947008901</v>
      </c>
      <c r="P142" t="s">
        <v>79</v>
      </c>
      <c r="Q142">
        <v>1.7665045170257128</v>
      </c>
      <c r="R142">
        <v>0.44344436569808648</v>
      </c>
    </row>
    <row r="143" spans="1:18">
      <c r="A143">
        <v>1.0873636946760745</v>
      </c>
      <c r="B143">
        <v>0.56482459071166058</v>
      </c>
      <c r="D143">
        <f>STDEV(D101:D140)</f>
        <v>6.5709677429218196</v>
      </c>
      <c r="E143">
        <v>1.5928844317096464</v>
      </c>
      <c r="F143">
        <v>0.63017341040462427</v>
      </c>
      <c r="G143">
        <v>1.3480715705765409</v>
      </c>
      <c r="H143">
        <v>1.6932291666666668</v>
      </c>
      <c r="J143">
        <f>STDEV(J101:J140)</f>
        <v>0.9452166585232421</v>
      </c>
      <c r="K143">
        <v>3.72265625</v>
      </c>
      <c r="L143">
        <v>0.48626226583407672</v>
      </c>
      <c r="M143">
        <v>0.6018817681519617</v>
      </c>
      <c r="N143">
        <v>0.42354061231648044</v>
      </c>
      <c r="P143">
        <f>STDEV(P101:P140)</f>
        <v>0.58722764728213617</v>
      </c>
      <c r="Q143">
        <v>1.1155518394648829</v>
      </c>
      <c r="R143">
        <v>0.27447129909365559</v>
      </c>
    </row>
    <row r="144" spans="1:18">
      <c r="A144">
        <v>0.50620539088084626</v>
      </c>
      <c r="B144">
        <v>0.69877770872177336</v>
      </c>
      <c r="D144" t="s">
        <v>88</v>
      </c>
      <c r="E144">
        <v>2.5862107876325888</v>
      </c>
      <c r="F144">
        <v>2.5853260869565222</v>
      </c>
      <c r="G144">
        <v>0.65726122982991697</v>
      </c>
      <c r="H144">
        <v>1.4048313202832154</v>
      </c>
      <c r="J144" t="s">
        <v>88</v>
      </c>
      <c r="K144">
        <v>3.6835422693667632</v>
      </c>
      <c r="L144">
        <v>1.2236655948553057</v>
      </c>
      <c r="M144">
        <v>0.28596366396281003</v>
      </c>
      <c r="N144">
        <v>0.46665744327614839</v>
      </c>
      <c r="P144" t="s">
        <v>88</v>
      </c>
      <c r="Q144">
        <v>1.5194245558207373</v>
      </c>
      <c r="R144">
        <v>0.8305543430816239</v>
      </c>
    </row>
    <row r="145" spans="1:18">
      <c r="A145">
        <v>0.25090145714991358</v>
      </c>
      <c r="B145">
        <v>0.54882391734447122</v>
      </c>
      <c r="D145">
        <f>D143/SQRT(39)</f>
        <v>1.0521969333868513</v>
      </c>
      <c r="E145">
        <v>2.0200205338809032</v>
      </c>
      <c r="F145">
        <v>3.541457286432161</v>
      </c>
      <c r="G145">
        <v>0.48055818353831598</v>
      </c>
      <c r="H145">
        <v>0.77775700934579428</v>
      </c>
      <c r="J145">
        <f>J143/SQRT(39)</f>
        <v>0.15135579847514025</v>
      </c>
      <c r="K145">
        <v>1.1300976450315912</v>
      </c>
      <c r="L145">
        <v>3.6094750320102431</v>
      </c>
      <c r="M145">
        <v>0.16483855265292879</v>
      </c>
      <c r="N145">
        <v>0.32176826910684364</v>
      </c>
      <c r="P145">
        <f>P143/SQRT(39)</f>
        <v>9.4031679022593351E-2</v>
      </c>
      <c r="Q145">
        <v>0.72467771639042355</v>
      </c>
      <c r="R145">
        <v>1.787571337983513</v>
      </c>
    </row>
    <row r="146" spans="1:18">
      <c r="A146">
        <v>0.35933914639742998</v>
      </c>
      <c r="B146">
        <v>0.20721311475409837</v>
      </c>
      <c r="E146">
        <v>4.8201242236024839</v>
      </c>
      <c r="F146">
        <v>3.0769005847953212</v>
      </c>
      <c r="G146">
        <v>0.42872787004927909</v>
      </c>
      <c r="H146">
        <v>0.95516372795969784</v>
      </c>
      <c r="K146">
        <v>3.2716694772344015</v>
      </c>
      <c r="L146">
        <v>1.3137328339575529</v>
      </c>
      <c r="M146">
        <v>0.19548934753661787</v>
      </c>
      <c r="N146">
        <v>0.17027391109115403</v>
      </c>
      <c r="Q146">
        <v>1.9488699146157709</v>
      </c>
      <c r="R146">
        <v>0.92064741907261582</v>
      </c>
    </row>
    <row r="147" spans="1:18">
      <c r="A147">
        <v>0.13344051446945338</v>
      </c>
      <c r="B147">
        <v>0.71932491117252284</v>
      </c>
      <c r="E147">
        <v>1.4955357142857142</v>
      </c>
      <c r="F147">
        <v>6.5449999999999999</v>
      </c>
      <c r="G147">
        <v>0.32193229901269388</v>
      </c>
      <c r="H147">
        <v>1.0334940442427683</v>
      </c>
      <c r="K147">
        <v>1.5593483320403412</v>
      </c>
      <c r="L147">
        <v>3.4973282442748093</v>
      </c>
      <c r="M147">
        <v>9.4337673072948949E-2</v>
      </c>
      <c r="N147">
        <v>0.42412709497206713</v>
      </c>
      <c r="Q147">
        <v>0.76338777060387386</v>
      </c>
      <c r="R147">
        <v>2.2793532338308453</v>
      </c>
    </row>
    <row r="148" spans="1:18">
      <c r="A148">
        <v>0.7447249664593244</v>
      </c>
      <c r="B148">
        <v>2.2067484662576686</v>
      </c>
      <c r="E148">
        <v>2.1352206494587844</v>
      </c>
      <c r="F148">
        <v>1.0658823529411765</v>
      </c>
      <c r="G148">
        <v>0.79775280898876411</v>
      </c>
      <c r="H148">
        <v>1.5220028208744709</v>
      </c>
      <c r="K148">
        <v>3.252251109701966</v>
      </c>
      <c r="L148">
        <v>1.9147942157953282</v>
      </c>
      <c r="M148">
        <v>0.38516369141487417</v>
      </c>
      <c r="N148">
        <v>0.90075125208681128</v>
      </c>
      <c r="Q148">
        <v>1.2889670771550641</v>
      </c>
      <c r="R148">
        <v>0.68472553699284011</v>
      </c>
    </row>
    <row r="149" spans="1:18">
      <c r="A149">
        <v>0.94032822168415386</v>
      </c>
      <c r="B149">
        <v>1.3097650130548304</v>
      </c>
      <c r="F149">
        <v>12.80168776371308</v>
      </c>
      <c r="G149">
        <v>1.1631281198003327</v>
      </c>
      <c r="H149">
        <v>2.5751540041067762</v>
      </c>
      <c r="L149">
        <v>2.78348623853211</v>
      </c>
      <c r="M149">
        <v>0.51996429634037478</v>
      </c>
      <c r="N149">
        <v>0.86818968501211502</v>
      </c>
      <c r="R149">
        <v>2.2863602110022607</v>
      </c>
    </row>
    <row r="150" spans="1:18">
      <c r="A150">
        <v>1.6760072595281308</v>
      </c>
      <c r="B150">
        <v>0.42908395436259317</v>
      </c>
      <c r="E150" t="s">
        <v>79</v>
      </c>
      <c r="F150">
        <v>1.2914411119239211</v>
      </c>
      <c r="G150">
        <v>3.3593306656966173</v>
      </c>
      <c r="H150">
        <v>0.98280966767371603</v>
      </c>
      <c r="K150" t="s">
        <v>79</v>
      </c>
      <c r="L150">
        <v>0.64904411764705883</v>
      </c>
      <c r="M150">
        <v>1.1181498970819712</v>
      </c>
      <c r="N150">
        <v>0.29868245879814531</v>
      </c>
      <c r="Q150" t="s">
        <v>79</v>
      </c>
      <c r="R150">
        <v>0.43195497920234888</v>
      </c>
    </row>
    <row r="151" spans="1:18">
      <c r="A151">
        <v>0.84621178555604792</v>
      </c>
      <c r="B151">
        <v>0.45620643130200134</v>
      </c>
      <c r="E151">
        <f>STDEV(E101:E148)</f>
        <v>1.8426267311584397</v>
      </c>
      <c r="F151">
        <v>3.380559646539028</v>
      </c>
      <c r="G151">
        <v>0.54677927283137706</v>
      </c>
      <c r="H151">
        <v>1.1130160471814565</v>
      </c>
      <c r="K151">
        <f>STDEV(K101:K148)</f>
        <v>1.0806790231296677</v>
      </c>
      <c r="L151">
        <v>1.2380798274002158</v>
      </c>
      <c r="M151">
        <v>0.33215652173913046</v>
      </c>
      <c r="N151">
        <v>0.32357749511543521</v>
      </c>
      <c r="Q151">
        <f>STDEV(Q101:Q148)</f>
        <v>0.59379331601116381</v>
      </c>
      <c r="R151">
        <v>0.90619818397157526</v>
      </c>
    </row>
    <row r="152" spans="1:18">
      <c r="A152">
        <v>0.49217596693238863</v>
      </c>
      <c r="B152">
        <v>0.47878592878592879</v>
      </c>
      <c r="E152" t="s">
        <v>88</v>
      </c>
      <c r="F152">
        <v>6.7167441860465118</v>
      </c>
      <c r="G152">
        <v>0.82199211045364895</v>
      </c>
      <c r="H152">
        <v>0.96921406860616588</v>
      </c>
      <c r="K152" t="s">
        <v>88</v>
      </c>
      <c r="L152">
        <v>1.545318352059925</v>
      </c>
      <c r="M152">
        <v>0.30784856879039707</v>
      </c>
      <c r="N152">
        <v>0.32047379755922473</v>
      </c>
      <c r="Q152" t="s">
        <v>88</v>
      </c>
      <c r="R152">
        <v>1.2562853414528055</v>
      </c>
    </row>
    <row r="153" spans="1:18">
      <c r="A153">
        <v>0.77712062256809344</v>
      </c>
      <c r="B153">
        <v>0.99441846432342729</v>
      </c>
      <c r="E153">
        <f>E151/SQRT(48)</f>
        <v>0.26596025981258137</v>
      </c>
      <c r="F153">
        <v>3.8024054982817868</v>
      </c>
      <c r="G153">
        <v>3.128446115288221</v>
      </c>
      <c r="H153">
        <v>1.5861405197305098</v>
      </c>
      <c r="K153">
        <f>K151/SQRT(48)</f>
        <v>0.15598258122787387</v>
      </c>
      <c r="L153">
        <v>3.5071315372424725</v>
      </c>
      <c r="M153">
        <v>0.62249096122677972</v>
      </c>
      <c r="N153">
        <v>0.61121928604543341</v>
      </c>
      <c r="Q153">
        <f>Q151/SQRT(48)</f>
        <v>8.5706682710511489E-2</v>
      </c>
      <c r="R153">
        <v>1.8244023083264633</v>
      </c>
    </row>
    <row r="154" spans="1:18">
      <c r="A154">
        <v>0.43839475207408846</v>
      </c>
      <c r="B154">
        <v>0.35923927704343139</v>
      </c>
      <c r="F154">
        <v>3.9648854961832063</v>
      </c>
      <c r="G154">
        <v>0.68522316043425813</v>
      </c>
      <c r="H154">
        <v>0.6593390271073154</v>
      </c>
      <c r="L154">
        <v>2.7193717277486913</v>
      </c>
      <c r="M154">
        <v>0.26734909989410521</v>
      </c>
      <c r="N154">
        <v>0.23254027153271931</v>
      </c>
      <c r="R154">
        <v>1.6130434782608696</v>
      </c>
    </row>
    <row r="155" spans="1:18">
      <c r="A155">
        <v>1.2075869336143308</v>
      </c>
      <c r="B155">
        <v>0.13600241424403986</v>
      </c>
      <c r="F155">
        <v>1.850175438596491</v>
      </c>
      <c r="G155">
        <v>1.1366228613935034</v>
      </c>
      <c r="H155">
        <v>0.28326000419023678</v>
      </c>
      <c r="L155">
        <v>1.8832142857142855</v>
      </c>
      <c r="M155">
        <v>0.58551539149316634</v>
      </c>
      <c r="N155">
        <v>9.1885279325812155E-2</v>
      </c>
      <c r="R155">
        <v>0.93327433628318579</v>
      </c>
    </row>
    <row r="156" spans="1:18">
      <c r="A156">
        <v>1.0650557620817844</v>
      </c>
      <c r="B156">
        <v>1.4964675658317277</v>
      </c>
      <c r="G156">
        <v>2.5561338289962827</v>
      </c>
      <c r="H156">
        <v>1.7837320574162678</v>
      </c>
      <c r="M156">
        <v>0.75180406735184779</v>
      </c>
      <c r="N156">
        <v>0.81376058674583085</v>
      </c>
    </row>
    <row r="157" spans="1:18">
      <c r="A157">
        <v>0.74480476505625415</v>
      </c>
      <c r="B157">
        <v>0.28749999999999998</v>
      </c>
      <c r="F157" t="s">
        <v>79</v>
      </c>
      <c r="G157">
        <v>0.51752046353352343</v>
      </c>
      <c r="H157">
        <v>1.1177958446251128</v>
      </c>
      <c r="L157" t="s">
        <v>79</v>
      </c>
      <c r="M157">
        <v>0.30535055350553508</v>
      </c>
      <c r="N157">
        <v>0.22868231380521159</v>
      </c>
      <c r="R157" t="s">
        <v>79</v>
      </c>
    </row>
    <row r="158" spans="1:18">
      <c r="B158">
        <v>0.49370951805906249</v>
      </c>
      <c r="F158">
        <f>STDEV(F101:F155)</f>
        <v>3.5407526027749041</v>
      </c>
      <c r="H158">
        <v>0.83204440333024987</v>
      </c>
      <c r="L158">
        <f>STDEV(L101:L155)</f>
        <v>0.76767257737649652</v>
      </c>
      <c r="N158">
        <v>0.30985255615268015</v>
      </c>
      <c r="R158">
        <f>STDEV(R101:R155)</f>
        <v>0.49168102043664486</v>
      </c>
    </row>
    <row r="159" spans="1:18">
      <c r="A159" t="s">
        <v>79</v>
      </c>
      <c r="B159">
        <v>0.97699115044247786</v>
      </c>
      <c r="F159" t="s">
        <v>88</v>
      </c>
      <c r="G159" t="s">
        <v>79</v>
      </c>
      <c r="H159">
        <v>1.2206388206388206</v>
      </c>
      <c r="L159" t="s">
        <v>88</v>
      </c>
      <c r="M159" t="s">
        <v>79</v>
      </c>
      <c r="N159">
        <v>0.54265428727471321</v>
      </c>
      <c r="R159" t="s">
        <v>88</v>
      </c>
    </row>
    <row r="160" spans="1:18">
      <c r="A160">
        <f>STDEV(A101:A157)</f>
        <v>0.311068906238884</v>
      </c>
      <c r="B160">
        <v>1.1260916636593288</v>
      </c>
      <c r="F160">
        <f>F158/SQRT(54)</f>
        <v>0.481835399012776</v>
      </c>
      <c r="G160">
        <f>STDEV(G101:G157)</f>
        <v>0.7973465307894666</v>
      </c>
      <c r="H160">
        <v>1.0436120401337792</v>
      </c>
      <c r="L160">
        <f>L158/SQRT(54)</f>
        <v>0.1044670057833141</v>
      </c>
      <c r="M160">
        <f>STDEV(M101:M157)</f>
        <v>0.20290233532147578</v>
      </c>
      <c r="N160">
        <v>0.54164207602846726</v>
      </c>
      <c r="R160">
        <f>R158/SQRT(54)</f>
        <v>6.6909312015595981E-2</v>
      </c>
    </row>
    <row r="161" spans="1:14">
      <c r="B161">
        <v>0.68221669799308793</v>
      </c>
      <c r="H161">
        <v>1.1321996377540751</v>
      </c>
      <c r="N161">
        <v>0.42570466497673182</v>
      </c>
    </row>
    <row r="162" spans="1:14">
      <c r="A162" t="s">
        <v>88</v>
      </c>
      <c r="B162">
        <v>1.0009042196918954</v>
      </c>
      <c r="G162" t="s">
        <v>88</v>
      </c>
      <c r="H162">
        <v>1.8569120844982916</v>
      </c>
      <c r="M162" t="s">
        <v>88</v>
      </c>
      <c r="N162">
        <v>0.65035360678925036</v>
      </c>
    </row>
    <row r="163" spans="1:14">
      <c r="A163">
        <f>A160/SQRT(57)</f>
        <v>4.1202083159023413E-2</v>
      </c>
      <c r="B163">
        <v>0.36398601398601393</v>
      </c>
      <c r="G163">
        <f>G160/SQRT(57)</f>
        <v>0.10561112798242077</v>
      </c>
      <c r="H163">
        <v>0.85973847212663435</v>
      </c>
      <c r="M163">
        <f>M160/SQRT(57)</f>
        <v>2.6875070845735621E-2</v>
      </c>
      <c r="N163">
        <v>0.25572159672466732</v>
      </c>
    </row>
    <row r="164" spans="1:14">
      <c r="B164">
        <v>0.93739580339177919</v>
      </c>
      <c r="H164">
        <v>1.2550317490860108</v>
      </c>
      <c r="N164">
        <v>0.53660222130810353</v>
      </c>
    </row>
    <row r="165" spans="1:14">
      <c r="B165">
        <v>0.19417885264341958</v>
      </c>
      <c r="H165">
        <v>0.48936924167257273</v>
      </c>
      <c r="N165">
        <v>0.13901751560297967</v>
      </c>
    </row>
    <row r="166" spans="1:14">
      <c r="B166">
        <v>1.1870358114567245</v>
      </c>
      <c r="H166">
        <v>1.8580225598526698</v>
      </c>
      <c r="N166">
        <v>0.724301162112442</v>
      </c>
    </row>
    <row r="167" spans="1:14">
      <c r="B167">
        <v>0.86747844636032356</v>
      </c>
      <c r="H167">
        <v>1.2820176014711677</v>
      </c>
      <c r="N167">
        <v>0.51738761662425792</v>
      </c>
    </row>
    <row r="168" spans="1:14">
      <c r="B168">
        <v>0.59402092675635287</v>
      </c>
      <c r="H168">
        <v>1.3976553341148887</v>
      </c>
      <c r="N168">
        <v>0.41685314685314689</v>
      </c>
    </row>
    <row r="169" spans="1:14">
      <c r="B169">
        <v>0.59854976928147663</v>
      </c>
      <c r="H169">
        <v>1.6272401433691757</v>
      </c>
      <c r="N169">
        <v>0.43759036144578312</v>
      </c>
    </row>
    <row r="170" spans="1:14">
      <c r="B170">
        <v>1.1174396528342827</v>
      </c>
      <c r="H170">
        <v>1.4201999310582556</v>
      </c>
      <c r="N170">
        <v>0.62537947783849424</v>
      </c>
    </row>
    <row r="172" spans="1:14">
      <c r="B172" t="s">
        <v>40</v>
      </c>
    </row>
    <row r="173" spans="1:14">
      <c r="B173">
        <f>AVERAGE(B101:B170)</f>
        <v>0.7565848874247576</v>
      </c>
    </row>
    <row r="174" spans="1:14">
      <c r="B174" t="s">
        <v>79</v>
      </c>
      <c r="H174" t="s">
        <v>79</v>
      </c>
      <c r="N174" t="s">
        <v>79</v>
      </c>
    </row>
    <row r="175" spans="1:14">
      <c r="B175">
        <f>STDEV(B101:B170)</f>
        <v>0.43384862383600015</v>
      </c>
      <c r="H175">
        <f>STDEV(H101:H170)</f>
        <v>0.84801448337503127</v>
      </c>
      <c r="N175">
        <f>STDEV(N101:N170)</f>
        <v>0.25313603164731791</v>
      </c>
    </row>
    <row r="176" spans="1:14">
      <c r="B176" t="s">
        <v>88</v>
      </c>
      <c r="H176" t="s">
        <v>88</v>
      </c>
      <c r="N176" t="s">
        <v>88</v>
      </c>
    </row>
    <row r="177" spans="2:14">
      <c r="B177">
        <f>B175/SQRT(70)</f>
        <v>5.185482873291429E-2</v>
      </c>
      <c r="H177">
        <f>H175/SQRT(70)</f>
        <v>0.10135711716597628</v>
      </c>
      <c r="N177">
        <f>N175/SQRT(70)</f>
        <v>3.0255542707825083E-2</v>
      </c>
    </row>
  </sheetData>
  <mergeCells count="3">
    <mergeCell ref="A99:F99"/>
    <mergeCell ref="G99:L99"/>
    <mergeCell ref="M99:R99"/>
  </mergeCells>
  <phoneticPr fontId="0" type="noConversion"/>
  <pageMargins left="0.75" right="0.75" top="1" bottom="1" header="0.5" footer="0.5"/>
  <pageSetup paperSize="0" orientation="portrait"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29" sqref="D29"/>
    </sheetView>
  </sheetViews>
  <sheetFormatPr defaultRowHeight="11.65"/>
  <sheetData>
    <row r="1" spans="1:5">
      <c r="A1" s="38" t="s">
        <v>84</v>
      </c>
    </row>
    <row r="2" spans="1:5">
      <c r="B2" t="s">
        <v>77</v>
      </c>
      <c r="C2" t="s">
        <v>78</v>
      </c>
      <c r="D2" t="s">
        <v>146</v>
      </c>
      <c r="E2" t="s">
        <v>147</v>
      </c>
    </row>
    <row r="3" spans="1:5">
      <c r="A3" t="s">
        <v>68</v>
      </c>
      <c r="B3">
        <v>0.75658499999999995</v>
      </c>
      <c r="C3">
        <v>0.62781200000000004</v>
      </c>
      <c r="D3">
        <v>5.185482873291429E-2</v>
      </c>
      <c r="E3">
        <v>4.1202083159023413E-2</v>
      </c>
    </row>
    <row r="4" spans="1:5">
      <c r="A4" t="s">
        <v>67</v>
      </c>
      <c r="B4">
        <v>3.7570000000000001</v>
      </c>
      <c r="C4">
        <v>0.98314999999999997</v>
      </c>
      <c r="D4">
        <v>1.0521969333868513</v>
      </c>
      <c r="E4">
        <v>0.14236915395817643</v>
      </c>
    </row>
    <row r="5" spans="1:5">
      <c r="A5" t="s">
        <v>66</v>
      </c>
      <c r="B5">
        <v>3.8391700000000002</v>
      </c>
      <c r="C5">
        <v>2.4879600000000002</v>
      </c>
      <c r="D5">
        <v>0.481835399012776</v>
      </c>
      <c r="E5">
        <v>0.26596025981258137</v>
      </c>
    </row>
    <row r="8" spans="1:5">
      <c r="A8" s="38" t="s">
        <v>85</v>
      </c>
    </row>
    <row r="9" spans="1:5">
      <c r="B9" t="s">
        <v>77</v>
      </c>
      <c r="C9" t="s">
        <v>78</v>
      </c>
      <c r="D9" t="s">
        <v>146</v>
      </c>
      <c r="E9" t="s">
        <v>147</v>
      </c>
    </row>
    <row r="10" spans="1:5">
      <c r="A10" t="s">
        <v>68</v>
      </c>
      <c r="B10">
        <v>1.57955</v>
      </c>
      <c r="C10">
        <v>1.40428</v>
      </c>
      <c r="D10">
        <v>0.10135711716597628</v>
      </c>
      <c r="E10">
        <v>0.10561112798242077</v>
      </c>
    </row>
    <row r="11" spans="1:5">
      <c r="A11" t="s">
        <v>67</v>
      </c>
      <c r="B11">
        <v>1.66266</v>
      </c>
      <c r="C11">
        <v>1.5970200000000001</v>
      </c>
      <c r="D11">
        <v>0.15135579847514025</v>
      </c>
      <c r="E11">
        <v>0.24198135609257931</v>
      </c>
    </row>
    <row r="12" spans="1:5">
      <c r="A12" t="s">
        <v>66</v>
      </c>
      <c r="B12">
        <v>1.58256</v>
      </c>
      <c r="C12">
        <v>1.88106</v>
      </c>
      <c r="D12">
        <f>D10/SQRT(54)</f>
        <v>1.3792956603118427E-2</v>
      </c>
      <c r="E12">
        <v>0.15598258122787387</v>
      </c>
    </row>
    <row r="15" spans="1:5">
      <c r="A15" s="38" t="s">
        <v>86</v>
      </c>
    </row>
    <row r="16" spans="1:5">
      <c r="B16" t="s">
        <v>77</v>
      </c>
      <c r="C16" t="s">
        <v>78</v>
      </c>
      <c r="D16" t="s">
        <v>146</v>
      </c>
      <c r="E16" t="s">
        <v>147</v>
      </c>
    </row>
    <row r="17" spans="1:5">
      <c r="A17" t="s">
        <v>68</v>
      </c>
      <c r="B17">
        <v>0.49318400000000001</v>
      </c>
      <c r="C17">
        <v>0.41429700000000003</v>
      </c>
      <c r="D17">
        <v>3.0255542707825083E-2</v>
      </c>
      <c r="E17">
        <v>2.6875070845735621E-2</v>
      </c>
    </row>
    <row r="18" spans="1:5">
      <c r="A18" t="s">
        <v>67</v>
      </c>
      <c r="B18">
        <v>0.93214799999999998</v>
      </c>
      <c r="C18">
        <v>0.565585</v>
      </c>
      <c r="D18">
        <v>9.4031679022593351E-2</v>
      </c>
      <c r="E18">
        <v>7.8156189251959357E-2</v>
      </c>
    </row>
    <row r="19" spans="1:5">
      <c r="A19" t="s">
        <v>66</v>
      </c>
      <c r="B19">
        <v>1.0245599999999999</v>
      </c>
      <c r="C19">
        <v>1.00691</v>
      </c>
      <c r="D19">
        <v>6.6909312015595981E-2</v>
      </c>
      <c r="E19">
        <v>8.5706682710511489E-2</v>
      </c>
    </row>
  </sheetData>
  <phoneticPr fontId="0" type="noConversion"/>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A1561C7AC61740AC0C42373ECAF626" ma:contentTypeVersion="15" ma:contentTypeDescription="Create a new document." ma:contentTypeScope="" ma:versionID="80769f96b7278dec73f74360565ac85f">
  <xsd:schema xmlns:xsd="http://www.w3.org/2001/XMLSchema" xmlns:xs="http://www.w3.org/2001/XMLSchema" xmlns:p="http://schemas.microsoft.com/office/2006/metadata/properties" xmlns:ns1="http://schemas.microsoft.com/sharepoint/v3" xmlns:ns3="0fb774b7-0571-4e61-9f02-9eb8691563b7" xmlns:ns4="4a3a446d-7f3a-4d3c-9240-ab7cb2625859" targetNamespace="http://schemas.microsoft.com/office/2006/metadata/properties" ma:root="true" ma:fieldsID="57085bee513167167c3dc3e9808dce92" ns1:_="" ns3:_="" ns4:_="">
    <xsd:import namespace="http://schemas.microsoft.com/sharepoint/v3"/>
    <xsd:import namespace="0fb774b7-0571-4e61-9f02-9eb8691563b7"/>
    <xsd:import namespace="4a3a446d-7f3a-4d3c-9240-ab7cb262585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b774b7-0571-4e61-9f02-9eb8691563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3a446d-7f3a-4d3c-9240-ab7cb262585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2E5B7DE-9B45-4695-AB2B-EA21C8D2BA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b774b7-0571-4e61-9f02-9eb8691563b7"/>
    <ds:schemaRef ds:uri="4a3a446d-7f3a-4d3c-9240-ab7cb2625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1C0083-4559-49D1-B972-10A93ECFDD88}">
  <ds:schemaRefs>
    <ds:schemaRef ds:uri="http://schemas.microsoft.com/sharepoint/v3/contenttype/forms"/>
  </ds:schemaRefs>
</ds:datastoreItem>
</file>

<file path=customXml/itemProps3.xml><?xml version="1.0" encoding="utf-8"?>
<ds:datastoreItem xmlns:ds="http://schemas.openxmlformats.org/officeDocument/2006/customXml" ds:itemID="{CBB29604-CFE8-4D49-9F63-DB4ADEF4C478}">
  <ds:schemaRefs>
    <ds:schemaRef ds:uri="http://schemas.microsoft.com/sharepoint/v3"/>
    <ds:schemaRef ds:uri="http://purl.org/dc/terms/"/>
    <ds:schemaRef ds:uri="http://schemas.openxmlformats.org/package/2006/metadata/core-properties"/>
    <ds:schemaRef ds:uri="http://schemas.microsoft.com/office/2006/documentManagement/types"/>
    <ds:schemaRef ds:uri="4a3a446d-7f3a-4d3c-9240-ab7cb2625859"/>
    <ds:schemaRef ds:uri="http://schemas.microsoft.com/office/infopath/2007/PartnerControls"/>
    <ds:schemaRef ds:uri="http://purl.org/dc/elements/1.1/"/>
    <ds:schemaRef ds:uri="http://schemas.microsoft.com/office/2006/metadata/properties"/>
    <ds:schemaRef ds:uri="0fb774b7-0571-4e61-9f02-9eb8691563b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sites</vt:lpstr>
      <vt:lpstr>Googong</vt:lpstr>
      <vt:lpstr>Orroral Valley</vt:lpstr>
      <vt:lpstr>Tidbinbilla</vt:lpstr>
      <vt:lpstr>Figures</vt:lpstr>
      <vt:lpstr>Figures 2</vt:lpstr>
    </vt:vector>
  </TitlesOfParts>
  <Company>Division of Botany and Zoology, ANU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Adrienne Nicotra</dc:creator>
  <cp:lastModifiedBy>Andy Leigh</cp:lastModifiedBy>
  <cp:lastPrinted>2004-02-23T03:40:13Z</cp:lastPrinted>
  <dcterms:created xsi:type="dcterms:W3CDTF">2002-10-31T22:18:53Z</dcterms:created>
  <dcterms:modified xsi:type="dcterms:W3CDTF">2020-04-17T00:29:57Z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0x010100EAA1561C7AC61740AC0C42373ECAF626</vt:lpwstr>
  </property>
</Properties>
</file>