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>
        <f>NOW()</f>
        <v/>
      </c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>
        <f>NOW()</f>
        <v/>
      </c>
      <c r="C3" s="1643" t="n">
        <v>100000</v>
      </c>
      <c r="D3" s="55" t="n">
        <v>0.01</v>
      </c>
      <c r="E3" s="56" t="n"/>
      <c r="F3" s="57" t="n"/>
      <c r="G3" s="1644">
        <f>C3*D3</f>
        <v/>
      </c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05/31</t>
        </is>
      </c>
      <c r="F6" s="139" t="inlineStr">
        <is>
          <t>@4:00</t>
        </is>
      </c>
      <c r="G6" s="1646" t="n">
        <v>90.90000000000001</v>
      </c>
      <c r="H6" s="1647" t="n">
        <v>91.5</v>
      </c>
      <c r="I6" s="1648" t="n">
        <v>91.17</v>
      </c>
      <c r="J6" s="1647" t="n">
        <v>90.88</v>
      </c>
      <c r="K6" s="1648" t="n">
        <v>91.13</v>
      </c>
      <c r="L6" s="1647" t="n">
        <v>90.88</v>
      </c>
      <c r="M6" s="1648" t="n">
        <v>90.88</v>
      </c>
      <c r="N6" s="143">
        <f>IF($V6="TRUETRUETRUE","(!BUY!)","HOLD")</f>
        <v/>
      </c>
      <c r="O6" s="144">
        <f>ROUNDDOWN($AC6,0)</f>
        <v/>
      </c>
      <c r="P6" s="1649">
        <f>$O6*$G6</f>
        <v/>
      </c>
      <c r="Q6" s="1650">
        <f>MAX($J6:$M6)-$G6+0.01</f>
        <v/>
      </c>
      <c r="R6" s="147">
        <f>IF($W6="TRUETRUETRUE","!SELL!","HOLD")</f>
        <v/>
      </c>
      <c r="S6" s="148">
        <f>ROUNDDOWN($AD6,0)</f>
        <v/>
      </c>
      <c r="T6" s="1651">
        <f>$S6*$G6</f>
        <v/>
      </c>
      <c r="U6" s="1652">
        <f>MIN(J6:M6)-G6-0.01</f>
        <v/>
      </c>
      <c r="V6" s="151">
        <f>IF($G6&lt;$H6,$G6&lt;$I6)&amp;IF($G6&gt;$J6,$G6&gt;$K6)&amp;IF($G6&gt;$L6,$G6&gt;$M6)</f>
        <v/>
      </c>
      <c r="W6" s="152">
        <f>IF($G6&gt;$H6,$G6&gt;$I6)&amp;IF($G6&lt;$J6,$G6&lt;$K6)&amp;IF($G6&lt;$L6,$G6&lt;$M6)</f>
        <v/>
      </c>
      <c r="X6" s="1653">
        <f>IF(MAXA(H6:M6)&gt;MINA(H6:I6),MAXA(J6:M6))+0.01</f>
        <v/>
      </c>
      <c r="Y6" s="1654">
        <f>IF(MINA($H6:$I6)&gt;MAXA($J6:$M6),MINA($H6:$I6),MINA($J6:$M6))-0.01</f>
        <v/>
      </c>
      <c r="Z6" s="1655">
        <f>MAX($H6,$I6)+0.01</f>
        <v/>
      </c>
      <c r="AA6" s="1656">
        <f>IF(MINA($H6:$I6)&gt;MAXA($J6:$M6),MINA($H6:$I6),MINA($J6:$M6))-0.01</f>
        <v/>
      </c>
      <c r="AB6" s="157" t="inlineStr">
        <is>
          <t>JNK</t>
        </is>
      </c>
      <c r="AC6" s="1657">
        <f>IF(N6="(!BUY!)",$G$3/$G$6,0)</f>
        <v/>
      </c>
      <c r="AD6" s="1657">
        <f>IF(R6="!SELL!",$G$3/$G$6,0)</f>
        <v/>
      </c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05/31</t>
        </is>
      </c>
      <c r="F7" s="139" t="inlineStr">
        <is>
          <t>@4:00</t>
        </is>
      </c>
      <c r="G7" s="1646" t="n">
        <v>30.31</v>
      </c>
      <c r="H7" s="1647" t="n">
        <v>33.2</v>
      </c>
      <c r="I7" s="1648" t="n">
        <v>28.83</v>
      </c>
      <c r="J7" s="1647" t="n">
        <v>30.94</v>
      </c>
      <c r="K7" s="1648" t="n">
        <v>30.54</v>
      </c>
      <c r="L7" s="1647" t="n">
        <v>30.85</v>
      </c>
      <c r="M7" s="1648" t="n">
        <v>30.92</v>
      </c>
      <c r="N7" s="147">
        <f>IF($V7="TRUETRUETRUE","(!BUY!)","HOLD")</f>
        <v/>
      </c>
      <c r="O7" s="169">
        <f>ROUNDDOWN($AC7,0)</f>
        <v/>
      </c>
      <c r="P7" s="1661">
        <f>$O7*$G7</f>
        <v/>
      </c>
      <c r="Q7" s="1662">
        <f>MAX($J7:$M7)-$G7+0.01</f>
        <v/>
      </c>
      <c r="R7" s="147">
        <f>IF($W7="TRUETRUETRUE","!SELL!","HOLD")</f>
        <v/>
      </c>
      <c r="S7" s="148">
        <f>ROUNDDOWN($AD7,0)</f>
        <v/>
      </c>
      <c r="T7" s="1651">
        <f>$S7*$G7</f>
        <v/>
      </c>
      <c r="U7" s="1652">
        <f>MIN(J7:M7)-G7-0.01</f>
        <v/>
      </c>
      <c r="V7" s="151">
        <f>IF($G7&lt;$H7,$G7&lt;$I7)&amp;IF($G7&gt;$J7,$G7&gt;$K7)&amp;IF($G7&gt;$L7,$G7&gt;$M7)</f>
        <v/>
      </c>
      <c r="W7" s="152">
        <f>IF($G7&gt;$H7,$G7&gt;$I7)&amp;IF($G7&lt;$J7,$G7&lt;$K7)&amp;IF($G7&lt;$L7,$G7&lt;$M7)</f>
        <v/>
      </c>
      <c r="X7" s="1655">
        <f>IF(MAXA(H7:M7)&gt;MINA(H7:I7),MAXA(J7:M7))+0.01</f>
        <v/>
      </c>
      <c r="Y7" s="1656">
        <f>IF(MINA($H7:$I7)&gt;MAXA($J7:$M7),MINA($H7:$I7),MINA($J7:$M7))-0.01</f>
        <v/>
      </c>
      <c r="Z7" s="1655">
        <f>MAX(H7,I7)+0.01</f>
        <v/>
      </c>
      <c r="AA7" s="1656">
        <f>IF(MINA($H$7:$I$7)&gt;MAXA($J$7:$M$7),MINA($H$7:$I$7),MINA($J$7:$M7))-0.01</f>
        <v/>
      </c>
      <c r="AB7" s="157" t="inlineStr">
        <is>
          <t>GDX</t>
        </is>
      </c>
      <c r="AC7" s="1657">
        <f>IF(N7="(!BUY!)",$G$3/G7,0)</f>
        <v/>
      </c>
      <c r="AD7" s="1663">
        <f>IF(R7="!SELL!",$G$3/G7,0)</f>
        <v/>
      </c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05/31</t>
        </is>
      </c>
      <c r="F8" s="139" t="inlineStr">
        <is>
          <t>@4:00</t>
        </is>
      </c>
      <c r="G8" s="1646" t="n">
        <v>253.25</v>
      </c>
      <c r="H8" s="1647" t="n">
        <v>248.76</v>
      </c>
      <c r="I8" s="1648" t="n">
        <v>245.06</v>
      </c>
      <c r="J8" s="1647" t="n">
        <v>252.73</v>
      </c>
      <c r="K8" s="1648" t="n">
        <v>253.62</v>
      </c>
      <c r="L8" s="1647" t="n">
        <v>251.96</v>
      </c>
      <c r="M8" s="1648" t="n">
        <v>254.78</v>
      </c>
      <c r="N8" s="147">
        <f>IF($V8="TRUETRUETRUE","(!BUY!)","HOLD")</f>
        <v/>
      </c>
      <c r="O8" s="169">
        <f>ROUNDDOWN($AC8,0)</f>
        <v/>
      </c>
      <c r="P8" s="1661">
        <f>$O8*$G8</f>
        <v/>
      </c>
      <c r="Q8" s="1662">
        <f>MAX(J8:M8)-G8+0.01</f>
        <v/>
      </c>
      <c r="R8" s="179">
        <f>IF(W8="TRUETRUETRUE","!SELL!","HOLD")</f>
        <v/>
      </c>
      <c r="S8" s="180">
        <f>ROUNDDOWN(AD8,0)</f>
        <v/>
      </c>
      <c r="T8" s="1667">
        <f>S8*G8</f>
        <v/>
      </c>
      <c r="U8" s="1668">
        <f>MIN(J8:M8)-G8-0.01</f>
        <v/>
      </c>
      <c r="V8" s="151">
        <f>IF($G8&lt;$H8,$G8&lt;$I8)&amp;IF($G8&gt;$J8,$G8&gt;$K8)&amp;IF($G8&gt;$L8,$G8&gt;$M8)</f>
        <v/>
      </c>
      <c r="W8" s="152">
        <f>IF($G8&gt;$H8,$G8&gt;$I8)&amp;IF($G8&lt;$J8,$G8&lt;$K8)&amp;IF($G8&lt;$L8,$G8&lt;$M8)</f>
        <v/>
      </c>
      <c r="X8" s="1669">
        <f>IF(MAXA(H8:M8)&gt;MINA(H8:I8),MAXA(J8:M8))+0.01</f>
        <v/>
      </c>
      <c r="Y8" s="1670">
        <f>IF(MINA($H8:$I8)&gt;MAXA($J8:$M8),MINA($H8:$I8),MINA($J8:$M8))-0.01</f>
        <v/>
      </c>
      <c r="Z8" s="1671">
        <f>MAX(H8,I8)+0.01</f>
        <v/>
      </c>
      <c r="AA8" s="1672">
        <f>IF(MINA($H$8:$I$8)&gt;MAXA($J$8:$M$8),MINA($H$8:$I$8),MINA($J$8:$M$8))-0.01</f>
        <v/>
      </c>
      <c r="AB8" s="157" t="inlineStr">
        <is>
          <t>VCR</t>
        </is>
      </c>
      <c r="AC8" s="1657">
        <f>IF(N8="(!BUY!)",$G$3/G8,0)</f>
        <v/>
      </c>
      <c r="AD8" s="1657">
        <f>IF(R8="!SELL!",$G$3/G8,0)</f>
        <v/>
      </c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05/31</t>
        </is>
      </c>
      <c r="F9" s="139" t="inlineStr">
        <is>
          <t>@4:00</t>
        </is>
      </c>
      <c r="G9" s="1646" t="n">
        <v>189.6</v>
      </c>
      <c r="H9" s="1647" t="n">
        <v>195.25</v>
      </c>
      <c r="I9" s="1648" t="n">
        <v>190.21</v>
      </c>
      <c r="J9" s="1647" t="n">
        <v>189.84</v>
      </c>
      <c r="K9" s="1648" t="n">
        <v>189.94</v>
      </c>
      <c r="L9" s="1647" t="n">
        <v>190.12</v>
      </c>
      <c r="M9" s="1648" t="n">
        <v>189.61</v>
      </c>
      <c r="N9" s="143">
        <f>IF($V9="TRUETRUETRUE","(!BUY!)","HOLD")</f>
        <v/>
      </c>
      <c r="O9" s="144">
        <f>ROUNDDOWN($AC9,0)</f>
        <v/>
      </c>
      <c r="P9" s="1649">
        <f>$O9*$G9</f>
        <v/>
      </c>
      <c r="Q9" s="1650">
        <f>MAX(J9:M9)-G9+0.01</f>
        <v/>
      </c>
      <c r="R9" s="147">
        <f>IF(W9="TRUETRUETRUE","!SELL!","HOLD")</f>
        <v/>
      </c>
      <c r="S9" s="148">
        <f>ROUNDDOWN(AD9,0)</f>
        <v/>
      </c>
      <c r="T9" s="1651">
        <f>S9*G9</f>
        <v/>
      </c>
      <c r="U9" s="1652">
        <f>MIN(J9:M9)-G9-0.01</f>
        <v/>
      </c>
      <c r="V9" s="151">
        <f>IF($G9&lt;$H9,$G9&lt;$I9)&amp;IF($G9&gt;$J9,$G9&gt;$K9)&amp;IF($G9&gt;$L9,$G9&gt;$M9)</f>
        <v/>
      </c>
      <c r="W9" s="152">
        <f>IF($G9&gt;$H9,$G9&gt;$I9)&amp;IF($G9&lt;$J9,$G9&lt;$K9)&amp;IF($G9&lt;$L9,$G9&lt;$M9)</f>
        <v/>
      </c>
      <c r="X9" s="1674">
        <f>IF(MAXA(H9:M9)&gt;MINA(H9:I9),MAXA(J9:M9))+0.01</f>
        <v/>
      </c>
      <c r="Y9" s="1675">
        <f>IF(MINA($H9:$I9)&gt;MAXA($J9:$M9),MINA($H9:$I9),MINA($J9:$M9))-0.01</f>
        <v/>
      </c>
      <c r="Z9" s="1669">
        <f>MAX(H9,I9)+0.01</f>
        <v/>
      </c>
      <c r="AA9" s="1670">
        <f>IF(MINA($H$9:$I$9)&gt;MAXA($J$9:$M$9),MINA($H$9:$I$9),MINA($J$9:$M$9))-0.01</f>
        <v/>
      </c>
      <c r="AB9" s="157" t="inlineStr">
        <is>
          <t>VDC</t>
        </is>
      </c>
      <c r="AC9" s="1657">
        <f>IF(N9="(!BUY!)",$G$3/G9,0)</f>
        <v/>
      </c>
      <c r="AD9" s="1657">
        <f>IF(R9="!SELL!",$G$3/G9,0)</f>
        <v/>
      </c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05/31</t>
        </is>
      </c>
      <c r="F11" s="139" t="inlineStr">
        <is>
          <t>@4:00</t>
        </is>
      </c>
      <c r="G11" s="1646" t="n">
        <v>153.25</v>
      </c>
      <c r="H11" s="1647" t="n">
        <v>154.47</v>
      </c>
      <c r="I11" s="1648" t="n">
        <v>151.51</v>
      </c>
      <c r="J11" s="1647" t="n">
        <v>153.28</v>
      </c>
      <c r="K11" s="1648" t="n">
        <v>153.8</v>
      </c>
      <c r="L11" s="1647" t="n">
        <v>153.45</v>
      </c>
      <c r="M11" s="1648" t="n">
        <v>153.33</v>
      </c>
      <c r="N11" s="147">
        <f>IF($V11="TRUETRUETRUE","(!BUY!)","HOLD")</f>
        <v/>
      </c>
      <c r="O11" s="169">
        <f>ROUNDDOWN($AC11,0)</f>
        <v/>
      </c>
      <c r="P11" s="1661">
        <f>$O11*$G11</f>
        <v/>
      </c>
      <c r="Q11" s="1662">
        <f>MAX(J11:M11)-G11+0.01</f>
        <v/>
      </c>
      <c r="R11" s="147">
        <f>IF(W11="TRUETRUETRUE","!SELL!","HOLD")</f>
        <v/>
      </c>
      <c r="S11" s="148">
        <f>ROUNDDOWN(AD11,0)</f>
        <v/>
      </c>
      <c r="T11" s="1651">
        <f>S11*G11</f>
        <v/>
      </c>
      <c r="U11" s="1652">
        <f>MIN(J11:M11)-G11-0.01</f>
        <v/>
      </c>
      <c r="V11" s="151">
        <f>IF($G11&lt;$H11,$G11&lt;$I11)&amp;IF($G11&gt;$J11,$G11&gt;$K11)&amp;IF($G11&gt;$L11,$G11&gt;$M11)</f>
        <v/>
      </c>
      <c r="W11" s="152">
        <f>IF($G11&gt;$H11,$G11&gt;$I11)&amp;IF($G11&lt;$J11,$G11&lt;$K11)&amp;IF($G11&lt;$L11,$G11&lt;$M11)</f>
        <v/>
      </c>
      <c r="X11" s="1669">
        <f>IF(MAXA(H11:M11)&gt;MINA(H11:I11),MAXA(J11:M11))+0.01</f>
        <v/>
      </c>
      <c r="Y11" s="1670">
        <f>IF(MINA($H11:$I11)&gt;MAXA($J11:$M11),MINA($H11:$I11),MINA($J11:$M11))-0.01</f>
        <v/>
      </c>
      <c r="Z11" s="1669">
        <f>MAX(H11,I11)+0.01</f>
        <v/>
      </c>
      <c r="AA11" s="1670">
        <f>IF(MINA($H$11:$I$11)&gt;MAXA($J$11:$M$11),MINA($H$11:$I$11),MINA($J$11:$M$11))-0.01</f>
        <v/>
      </c>
      <c r="AB11" s="157" t="inlineStr">
        <is>
          <t>VIG</t>
        </is>
      </c>
      <c r="AC11" s="1657">
        <f>IF(N11="(!BUY!)",$G$3/G11,0)</f>
        <v/>
      </c>
      <c r="AD11" s="1657">
        <f>IF(R11="!SELL!",$G$3/G11,0)</f>
        <v/>
      </c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05/31</t>
        </is>
      </c>
      <c r="F12" s="139" t="inlineStr">
        <is>
          <t>@4:00</t>
        </is>
      </c>
      <c r="G12" s="1646" t="n">
        <v>105.87</v>
      </c>
      <c r="H12" s="1647" t="n">
        <v>112.95</v>
      </c>
      <c r="I12" s="1648" t="n">
        <v>117.12</v>
      </c>
      <c r="J12" s="1647" t="n">
        <v>105.97</v>
      </c>
      <c r="K12" s="1648" t="n">
        <v>107.13</v>
      </c>
      <c r="L12" s="1647" t="n">
        <v>105.88</v>
      </c>
      <c r="M12" s="1648" t="n">
        <v>105.96</v>
      </c>
      <c r="N12" s="143">
        <f>IF($V12="TRUETRUETRUE","(!BUY!)","HOLD")</f>
        <v/>
      </c>
      <c r="O12" s="144">
        <f>ROUNDDOWN($AC12,0)</f>
        <v/>
      </c>
      <c r="P12" s="1649">
        <f>$O12*$G12</f>
        <v/>
      </c>
      <c r="Q12" s="1685">
        <f>MAX(J12:M12)-G12+0.01</f>
        <v/>
      </c>
      <c r="R12" s="147">
        <f>IF(W12="TRUETRUETRUE","!SELL!","HOLD")</f>
        <v/>
      </c>
      <c r="S12" s="148">
        <f>ROUNDDOWN(AD12,0)</f>
        <v/>
      </c>
      <c r="T12" s="1651">
        <f>S12*G12</f>
        <v/>
      </c>
      <c r="U12" s="1652">
        <f>MIN(J12:M12)-G12-0.01</f>
        <v/>
      </c>
      <c r="V12" s="151">
        <f>IF($G12&lt;$H12,$G12&lt;$I12)&amp;IF($G12&gt;$J12,$G12&gt;$K12)&amp;IF($G12&gt;$L12,$G12&gt;$M12)</f>
        <v/>
      </c>
      <c r="W12" s="152">
        <f>IF($G12&gt;$H12,$G12&gt;$I12)&amp;IF($G12&lt;$J12,$G12&lt;$K12)&amp;IF($G12&lt;$L12,$G12&lt;$M12)</f>
        <v/>
      </c>
      <c r="X12" s="1674">
        <f>IF(MAXA(H12:M12)&gt;MINA(H12:I12),MAXA(J12:M12))+0.01</f>
        <v/>
      </c>
      <c r="Y12" s="1675">
        <f>IF(MINA($H12:$I12)&gt;MAXA($J12:$M12),MINA($H12:$I12),MINA($J12:$M12))-0.01</f>
        <v/>
      </c>
      <c r="Z12" s="1669">
        <f>MAX(H12,I12)+0.01</f>
        <v/>
      </c>
      <c r="AA12" s="1670">
        <f>IF(MINA($H$12:$I$12)&gt;MAXA($J$12:$M$12),MINA($H$12:$I$12),MINA($J$12:$M$12))-0.01</f>
        <v/>
      </c>
      <c r="AB12" s="157" t="inlineStr">
        <is>
          <t>VDE</t>
        </is>
      </c>
      <c r="AC12" s="1657">
        <f>IF(N12="(!BUY!)",$G$3/G12,0)</f>
        <v/>
      </c>
      <c r="AD12" s="1657">
        <f>IF(R12="!SELL!",$G$3/G12,0)</f>
        <v/>
      </c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05/31</t>
        </is>
      </c>
      <c r="F13" s="139" t="inlineStr">
        <is>
          <t>@4:00</t>
        </is>
      </c>
      <c r="G13" s="1646" t="n">
        <v>76.44</v>
      </c>
      <c r="H13" s="1647" t="n">
        <v>77.48</v>
      </c>
      <c r="I13" s="1648" t="n">
        <v>82.09999999999999</v>
      </c>
      <c r="J13" s="1647" t="n">
        <v>76.36</v>
      </c>
      <c r="K13" s="1648" t="n">
        <v>76.90000000000001</v>
      </c>
      <c r="L13" s="1647" t="n">
        <v>76.53</v>
      </c>
      <c r="M13" s="1648" t="n">
        <v>76.34999999999999</v>
      </c>
      <c r="N13" s="143">
        <f>IF($V13="TRUETRUETRUE","(!BUY!)","HOLD")</f>
        <v/>
      </c>
      <c r="O13" s="144">
        <f>ROUNDDOWN($AC13,0)</f>
        <v/>
      </c>
      <c r="P13" s="1649">
        <f>$O13*$G13</f>
        <v/>
      </c>
      <c r="Q13" s="1650">
        <f>MAX(J13:M13)-G13+0.01</f>
        <v/>
      </c>
      <c r="R13" s="147">
        <f>IF(W13="TRUETRUETRUE","!SELL!","HOLD")</f>
        <v/>
      </c>
      <c r="S13" s="148">
        <f>ROUNDDOWN(AD13,0)</f>
        <v/>
      </c>
      <c r="T13" s="1651">
        <f>S13*G13</f>
        <v/>
      </c>
      <c r="U13" s="1652">
        <f>MIN(J13:M13)-G13-0.01</f>
        <v/>
      </c>
      <c r="V13" s="151">
        <f>IF($G13&lt;$H13,$G13&lt;$I13)&amp;IF($G13&gt;$J13,$G13&gt;$K13)&amp;IF($G13&gt;$L13,$G13&gt;$M13)</f>
        <v/>
      </c>
      <c r="W13" s="152">
        <f>IF($G13&gt;$H13,$G13&gt;$I13)&amp;IF($G13&lt;$J13,$G13&lt;$K13)&amp;IF($G13&lt;$L13,$G13&lt;$M13)</f>
        <v/>
      </c>
      <c r="X13" s="1653">
        <f>IF(MAXA(H13:M13)&gt;MINA(H13:I13),MAXA(J13:M13))+0.01</f>
        <v/>
      </c>
      <c r="Y13" s="1654">
        <f>IF(MINA($H13:$I13)&gt;MAXA($J13:$M13),MINA($H13:$I13),MINA($J13:$M13))-0.01</f>
        <v/>
      </c>
      <c r="Z13" s="1655">
        <f>MAX(H13,I13)+0.01</f>
        <v/>
      </c>
      <c r="AA13" s="1656">
        <f>IF(MINA($H$13:$I$13)&gt;MAXA($J$13:$M$13),MINA($H$13:$I$13),MINA($J$13:$M$13))-0.01</f>
        <v/>
      </c>
      <c r="AB13" s="157" t="inlineStr">
        <is>
          <t>VFH</t>
        </is>
      </c>
      <c r="AC13" s="1657">
        <f>IF(N13="(!BUY!)",$G$3/G13,0)</f>
        <v/>
      </c>
      <c r="AD13" s="1657">
        <f>IF(R13="!SELL!",$G$3/G13,0)</f>
        <v/>
      </c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05/31</t>
        </is>
      </c>
      <c r="F14" s="139" t="inlineStr">
        <is>
          <t>@4:00</t>
        </is>
      </c>
      <c r="G14" s="1646" t="n">
        <v>39.05</v>
      </c>
      <c r="H14" s="1647" t="n">
        <v>40.04</v>
      </c>
      <c r="I14" s="1648" t="n">
        <v>39.69</v>
      </c>
      <c r="J14" s="1647" t="n">
        <v>38.93</v>
      </c>
      <c r="K14" s="1648" t="n">
        <v>39.29</v>
      </c>
      <c r="L14" s="1647" t="n">
        <v>39.02</v>
      </c>
      <c r="M14" s="1648" t="n">
        <v>38.96</v>
      </c>
      <c r="N14" s="143">
        <f>IF($V14="TRUETRUETRUE","(!BUY!)","HOLD")</f>
        <v/>
      </c>
      <c r="O14" s="144">
        <f>ROUNDDOWN($AC14,0)</f>
        <v/>
      </c>
      <c r="P14" s="1649">
        <f>$O14*$G14</f>
        <v/>
      </c>
      <c r="Q14" s="1650">
        <f>MAX(J14:M14)-G14+0.01</f>
        <v/>
      </c>
      <c r="R14" s="147">
        <f>IF(W14="TRUETRUETRUE","!SELL!","HOLD")</f>
        <v/>
      </c>
      <c r="S14" s="148">
        <f>ROUNDDOWN(AD14,0)</f>
        <v/>
      </c>
      <c r="T14" s="1651">
        <f>S14*G14</f>
        <v/>
      </c>
      <c r="U14" s="1652">
        <f>MIN(J14:M14)-G14-0.01</f>
        <v/>
      </c>
      <c r="V14" s="151">
        <f>IF($G14&lt;$H14,$G14&lt;$I14)&amp;IF($G14&gt;$J14,$G14&gt;$K14)&amp;IF($G14&gt;$L14,$G14&gt;$M14)</f>
        <v/>
      </c>
      <c r="W14" s="152">
        <f>IF($G14&gt;$H14,$G14&gt;$I14)&amp;IF($G14&lt;$J14,$G14&lt;$K14)&amp;IF($G14&lt;$L14,$G14&lt;$M14)</f>
        <v/>
      </c>
      <c r="X14" s="1653">
        <f>IF(MAXA(H14:M14)&gt;MINA(H14:I14),MAXA(J14:M14))+0.01</f>
        <v/>
      </c>
      <c r="Y14" s="1654">
        <f>IF(MINA($H$14:$I$14)&gt;MAXA($J$14:$M$14),MINA($H$14:$I$14),MINA($J$14:$M$14))-0.01</f>
        <v/>
      </c>
      <c r="Z14" s="1655">
        <f>MAX(H14,I14)+0.01</f>
        <v/>
      </c>
      <c r="AA14" s="1656">
        <f>IF(MINA($H$14:$I$14)&gt;MAXA($J$14:$M$14),MINA($H$14:$I$14),MINA($J$14:$M$14))-0.01</f>
        <v/>
      </c>
      <c r="AB14" s="157" t="inlineStr">
        <is>
          <t>VWO</t>
        </is>
      </c>
      <c r="AC14" s="1657">
        <f>IF(N14="(!BUY!)",$G$3/G14,0)</f>
        <v/>
      </c>
      <c r="AD14" s="1657">
        <f>IF(R14="!SELL!",$G$3/G14,0)</f>
        <v/>
      </c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05/31</t>
        </is>
      </c>
      <c r="F16" s="139" t="inlineStr">
        <is>
          <t>@4:00</t>
        </is>
      </c>
      <c r="G16" s="1646" t="n">
        <v>235.86</v>
      </c>
      <c r="H16" s="1647" t="n">
        <v>242.06</v>
      </c>
      <c r="I16" s="1648" t="n">
        <v>241.03</v>
      </c>
      <c r="J16" s="1647" t="n">
        <v>235.01</v>
      </c>
      <c r="K16" s="1648" t="n">
        <v>234.77</v>
      </c>
      <c r="L16" s="1647" t="n">
        <v>235.82</v>
      </c>
      <c r="M16" s="1648" t="n">
        <v>234.7</v>
      </c>
      <c r="N16" s="227">
        <f>IF($V16="TRUETRUETRUE","(!BUY!)","HOLD")</f>
        <v/>
      </c>
      <c r="O16" s="228">
        <f>ROUNDDOWN($AC16,0)</f>
        <v/>
      </c>
      <c r="P16" s="1688">
        <f>$O16*$G16</f>
        <v/>
      </c>
      <c r="Q16" s="1689">
        <f>MAX(J16:M16)-G16+0.01</f>
        <v/>
      </c>
      <c r="R16" s="147">
        <f>IF(W16="TRUETRUETRUE","!SELL!","HOLD")</f>
        <v/>
      </c>
      <c r="S16" s="148">
        <f>ROUNDDOWN(AD16,0)</f>
        <v/>
      </c>
      <c r="T16" s="1651">
        <f>S16*G16</f>
        <v/>
      </c>
      <c r="U16" s="1652">
        <f>MIN(J16:M16)-G16-0.01</f>
        <v/>
      </c>
      <c r="V16" s="151">
        <f>IF($G16&lt;$H16,$G16&lt;$I16)&amp;IF($G16&gt;$J16,$G16&gt;$K16)&amp;IF($G16&gt;$L16,$G16&gt;$M16)</f>
        <v/>
      </c>
      <c r="W16" s="152">
        <f>IF($G16&gt;$H16,$G16&gt;$I16)&amp;IF($G16&lt;$J16,$G16&lt;$K16)&amp;IF($G16&lt;$L16,$G16&lt;$M16)</f>
        <v/>
      </c>
      <c r="X16" s="1690">
        <f>IF(MAXA(H16:M16)&gt;MINA(H16:I16),MAXA(J16:M16))+0.01</f>
        <v/>
      </c>
      <c r="Y16" s="1691">
        <f>IF(MINA($H16:$I16)&gt;MAXA($J16:$M16),MINA($H16:$I16),MINA($J16:$M16))-0.01</f>
        <v/>
      </c>
      <c r="Z16" s="1669">
        <f>MAX(H16,I16)+0.01</f>
        <v/>
      </c>
      <c r="AA16" s="1670">
        <f>IF(MINA($H$16:$I$16)&gt;MAXA($J$16:$M$16),MINA($H$16:$I$16),MINA($J$16:$M$16))-0.01</f>
        <v/>
      </c>
      <c r="AB16" s="157" t="inlineStr">
        <is>
          <t>VHT</t>
        </is>
      </c>
      <c r="AC16" s="1657">
        <f>IF(N16="(!BUY!)",$G$3/G16,0)</f>
        <v/>
      </c>
      <c r="AD16" s="1657">
        <f>IF(R16="!SELL!",$G$3/G16,0)</f>
        <v/>
      </c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05/31</t>
        </is>
      </c>
      <c r="F17" s="139" t="inlineStr">
        <is>
          <t>@4:00</t>
        </is>
      </c>
      <c r="G17" s="1646" t="n">
        <v>184.11</v>
      </c>
      <c r="H17" s="1647" t="n">
        <v>187.17</v>
      </c>
      <c r="I17" s="1648" t="n">
        <v>183.51</v>
      </c>
      <c r="J17" s="1647" t="n">
        <v>184.34</v>
      </c>
      <c r="K17" s="1648" t="n">
        <v>186.05</v>
      </c>
      <c r="L17" s="1647" t="n">
        <v>184.42</v>
      </c>
      <c r="M17" s="1648" t="n">
        <v>185.74</v>
      </c>
      <c r="N17" s="147">
        <f>IF($V17="TRUETRUETRUE","(!BUY!)","HOLD")</f>
        <v/>
      </c>
      <c r="O17" s="169">
        <f>ROUNDDOWN($AC17,0)</f>
        <v/>
      </c>
      <c r="P17" s="1661">
        <f>$O17*$G17</f>
        <v/>
      </c>
      <c r="Q17" s="1694">
        <f>MAX(J17:M17)-G17+0.01</f>
        <v/>
      </c>
      <c r="R17" s="147">
        <f>IF(W17="TRUETRUETRUE","!SELL!","HOLD")</f>
        <v/>
      </c>
      <c r="S17" s="148">
        <f>ROUNDDOWN(AD17,0)</f>
        <v/>
      </c>
      <c r="T17" s="1651">
        <f>S17*G17</f>
        <v/>
      </c>
      <c r="U17" s="1652">
        <f>MIN(J17:M17)-G17-0.01</f>
        <v/>
      </c>
      <c r="V17" s="151">
        <f>IF($G17&lt;$H17,$G17&lt;$I17)&amp;IF($G17&gt;$J17,$G17&gt;$K17)&amp;IF($G17&gt;$L17,$G17&gt;$M17)</f>
        <v/>
      </c>
      <c r="W17" s="152">
        <f>IF($G17&gt;$H17,$G17&gt;$I17)&amp;IF($G17&lt;$J17,$G17&lt;$K17)&amp;IF($G17&lt;$L17,$G17&lt;$M17)</f>
        <v/>
      </c>
      <c r="X17" s="1669">
        <f>IF(MAXA(H17:M17)&gt;MINA(H17:I17),MAXA(J17:M17))+0.01</f>
        <v/>
      </c>
      <c r="Y17" s="1670">
        <f>IF(MINA($H17:$I17)&gt;MAXA($J17:$M17),MINA($H17:$I17),MINA($J17:$M17))-0.01</f>
        <v/>
      </c>
      <c r="Z17" s="1669">
        <f>MAX(H17,I17)+0.01</f>
        <v/>
      </c>
      <c r="AA17" s="1670">
        <f>IF(MINA($H$17:$I$17)&gt;MAXA($J$17:$M$17),MINA($H$17:$I$17),MINA($J$17:$M$17))-0.01</f>
        <v/>
      </c>
      <c r="AB17" s="157" t="inlineStr">
        <is>
          <t>VIS</t>
        </is>
      </c>
      <c r="AC17" s="1657">
        <f>IF(N17="(!BUY!)",$G$3/G17,0)</f>
        <v/>
      </c>
      <c r="AD17" s="1657">
        <f>IF(R17="!SELL!",$G$3/G17,0)</f>
        <v/>
      </c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05/31</t>
        </is>
      </c>
      <c r="F18" s="139" t="inlineStr">
        <is>
          <t>@4:00</t>
        </is>
      </c>
      <c r="G18" s="1646" t="n">
        <v>416.88</v>
      </c>
      <c r="H18" s="1647" t="n">
        <v>384.64</v>
      </c>
      <c r="I18" s="1648" t="n">
        <v>351.05</v>
      </c>
      <c r="J18" s="1647" t="n">
        <v>418.17</v>
      </c>
      <c r="K18" s="1648" t="n">
        <v>419.66</v>
      </c>
      <c r="L18" s="1647" t="n">
        <v>418.13</v>
      </c>
      <c r="M18" s="1648" t="n">
        <v>418.24</v>
      </c>
      <c r="N18" s="147">
        <f>IF($V18="TRUETRUETRUE","(!BUY!)","HOLD")</f>
        <v/>
      </c>
      <c r="O18" s="169">
        <f>ROUNDDOWN($AC18,0)</f>
        <v/>
      </c>
      <c r="P18" s="1661">
        <f>$O18*$G18</f>
        <v/>
      </c>
      <c r="Q18" s="1695">
        <f>MAX(J18:M18)-G18+0.01</f>
        <v/>
      </c>
      <c r="R18" s="238">
        <f>IF(W18="TRUETRUETRUE","!SELL!","HOLD")</f>
        <v/>
      </c>
      <c r="S18" s="239">
        <f>ROUNDDOWN(AD18,0)</f>
        <v/>
      </c>
      <c r="T18" s="1696">
        <f>S18*G18</f>
        <v/>
      </c>
      <c r="U18" s="1697">
        <f>MIN(J18:M18)-G18-0.01</f>
        <v/>
      </c>
      <c r="V18" s="151">
        <f>IF($G18&lt;$H18,$G18&lt;$I18)&amp;IF($G18&gt;$J18,$G18&gt;$K18)&amp;IF($G18&gt;$L18,$G18&gt;$M18)</f>
        <v/>
      </c>
      <c r="W18" s="152">
        <f>IF($G18&gt;$H18,$G18&gt;$I18)&amp;IF($G18&lt;$J18,$G18&lt;$K18)&amp;IF($G18&lt;$L18,$G18&lt;$M18)</f>
        <v/>
      </c>
      <c r="X18" s="1669">
        <f>IF(MAXA(H18:M18)&gt;MINA(H18:I18),MAXA(J18:M18))+0.01</f>
        <v/>
      </c>
      <c r="Y18" s="1670">
        <f>IF(MINA($H18:$I18)&gt;MAXA($J18:$M18),MINA($H18:$I18),MINA($J18:$M18))-0.01</f>
        <v/>
      </c>
      <c r="Z18" s="1698">
        <f>MAX(H18,I18)+0.01</f>
        <v/>
      </c>
      <c r="AA18" s="1699">
        <f>IF(MINA($H18:$I18)&gt;MAXA($J18:$M18),MINA($H18:$I18),MINA($J18:$M18))-0.01</f>
        <v/>
      </c>
      <c r="AB18" s="157" t="inlineStr">
        <is>
          <t>VGT</t>
        </is>
      </c>
      <c r="AC18" s="1657">
        <f>IF(N18="(!BUY!)",$G$3/G18,0)</f>
        <v/>
      </c>
      <c r="AD18" s="1657">
        <f>IF(R18="!SELL!",$G$3/G18,0)</f>
        <v/>
      </c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05/31</t>
        </is>
      </c>
      <c r="F19" s="139" t="inlineStr">
        <is>
          <t>@4:00</t>
        </is>
      </c>
      <c r="G19" s="1646" t="n">
        <v>164.74</v>
      </c>
      <c r="H19" s="1647" t="n">
        <v>173.57</v>
      </c>
      <c r="I19" s="1648" t="n">
        <v>172.09</v>
      </c>
      <c r="J19" s="1647" t="n">
        <v>165.04</v>
      </c>
      <c r="K19" s="1648" t="n">
        <v>166.45</v>
      </c>
      <c r="L19" s="1647" t="n">
        <v>164.86</v>
      </c>
      <c r="M19" s="1648" t="n">
        <v>166.2</v>
      </c>
      <c r="N19" s="143">
        <f>IF($V19="TRUETRUETRUE","(!BUY!)","HOLD")</f>
        <v/>
      </c>
      <c r="O19" s="144">
        <f>ROUNDDOWN($AC19,0)</f>
        <v/>
      </c>
      <c r="P19" s="1649">
        <f>$O19*$G19</f>
        <v/>
      </c>
      <c r="Q19" s="1650">
        <f>MAX(J19:M19)-G19+0.01</f>
        <v/>
      </c>
      <c r="R19" s="147">
        <f>IF(W19="TRUETRUETRUE","!SELL!","HOLD")</f>
        <v/>
      </c>
      <c r="S19" s="148">
        <f>ROUNDDOWN(AD19,0)</f>
        <v/>
      </c>
      <c r="T19" s="1651">
        <f>S19*G19</f>
        <v/>
      </c>
      <c r="U19" s="1652">
        <f>MIN(J19:M19)-G19-0.01</f>
        <v/>
      </c>
      <c r="V19" s="151">
        <f>IF($G19&lt;$H19,$G19&lt;$I19)&amp;IF($G19&gt;$J19,$G19&gt;$K19)&amp;IF($G19&gt;$L19,$G19&gt;$M19)</f>
        <v/>
      </c>
      <c r="W19" s="152">
        <f>IF($G19&gt;$H19,$G19&gt;$I19)&amp;IF($G19&lt;$J19,$G19&lt;$K19)&amp;IF($G19&lt;$L19,$G19&lt;$M19)</f>
        <v/>
      </c>
      <c r="X19" s="1701">
        <f>IF(MAXA(H19:M19)&gt;MINA(H19:I19),MAXA(J19:M19))+0.01</f>
        <v/>
      </c>
      <c r="Y19" s="1702">
        <f>IF(MINA($H19:$I19)&gt;MAXA($J19:$M19),MINA($H19:$I19),MINA($J19:$M19))-0.01</f>
        <v/>
      </c>
      <c r="Z19" s="1669">
        <f>MAX(H19,I19)+0.01</f>
        <v/>
      </c>
      <c r="AA19" s="1670">
        <f>IF(MINA($H19:$I19)&gt;MAXA($J19:$M19),MINA($H19:$I19),MINA($J19:$M19))-0.01</f>
        <v/>
      </c>
      <c r="AB19" s="157" t="inlineStr">
        <is>
          <t>VAW</t>
        </is>
      </c>
      <c r="AC19" s="1657">
        <f>IF(N19="(!BUY!)",$G$3/G19,0)</f>
        <v/>
      </c>
      <c r="AD19" s="1657">
        <f>IF(R19="!SELL!",$G$3/G19,0)</f>
        <v/>
      </c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05/31</t>
        </is>
      </c>
      <c r="F21" s="139" t="inlineStr">
        <is>
          <t>@4:00</t>
        </is>
      </c>
      <c r="G21" s="1706" t="n">
        <v>80</v>
      </c>
      <c r="H21" s="1707" t="n">
        <v>81.26000000000001</v>
      </c>
      <c r="I21" s="1708" t="n">
        <v>85.14</v>
      </c>
      <c r="J21" s="1707" t="n">
        <v>79.84</v>
      </c>
      <c r="K21" s="1708" t="n">
        <v>79.56999999999999</v>
      </c>
      <c r="L21" s="1707" t="n">
        <v>79.98999999999999</v>
      </c>
      <c r="M21" s="1708" t="n">
        <v>79.89</v>
      </c>
      <c r="N21" s="227">
        <f>IF($V21="TRUETRUETRUE","(!BUY!)","HOLD")</f>
        <v/>
      </c>
      <c r="O21" s="228">
        <f>ROUNDDOWN($AC21,0)</f>
        <v/>
      </c>
      <c r="P21" s="1688">
        <f>$O21*$G21</f>
        <v/>
      </c>
      <c r="Q21" s="1689">
        <f>MAX(J21:M21)-G21+0.01</f>
        <v/>
      </c>
      <c r="R21" s="147">
        <f>IF(W21="TRUETRUETRUE","!SELL!","HOLD")</f>
        <v/>
      </c>
      <c r="S21" s="148">
        <f>ROUNDDOWN(AD21,0)</f>
        <v/>
      </c>
      <c r="T21" s="1661">
        <f>S21*G21</f>
        <v/>
      </c>
      <c r="U21" s="1652">
        <f>MIN(J21:M21)-G21-0.01</f>
        <v/>
      </c>
      <c r="V21" s="151">
        <f>IF($G21&lt;$H21,$G21&lt;$I21)&amp;IF($G21&gt;$J21,$G21&gt;$K21)&amp;IF($G21&gt;$L21,$G21&gt;$M21)</f>
        <v/>
      </c>
      <c r="W21" s="152">
        <f>IF($G21&gt;$H21,$G21&gt;$I21)&amp;IF($G21&lt;$J21,$G21&lt;$K21)&amp;IF($G21&lt;$L21,$G21&lt;$M21)</f>
        <v/>
      </c>
      <c r="X21" s="1709">
        <f>IF(MAXA(H21:M21)&gt;MINA(H21:I21),MAXA(J21:M21))+0.01</f>
        <v/>
      </c>
      <c r="Y21" s="1710">
        <f>IF(MINA($H21:$I21)&gt;MAXA($J21:$M21),MINA($H21:$I21),MINA($J21:$M21))-0.01</f>
        <v/>
      </c>
      <c r="Z21" s="1655">
        <f>MAX(H21,I21)+0.01</f>
        <v/>
      </c>
      <c r="AA21" s="1656">
        <f>IF(MINA($H$21:$I$21)&gt;MAXA($J$21:$M$21),MINA($H$21:$I$21),MINA($J$21:$M$21))-0.01</f>
        <v/>
      </c>
      <c r="AB21" s="157" t="inlineStr">
        <is>
          <t>VNQ</t>
        </is>
      </c>
      <c r="AC21" s="1657">
        <f>IF(N21="(!BUY!)",$G$3/G21,0)</f>
        <v/>
      </c>
      <c r="AD21" s="1657">
        <f>IF(R21="!SELL!",$G$3/G21,0)</f>
        <v/>
      </c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05/31</t>
        </is>
      </c>
      <c r="F22" s="139" t="inlineStr">
        <is>
          <t>@4:00</t>
        </is>
      </c>
      <c r="G22" s="1706" t="n">
        <v>383.89</v>
      </c>
      <c r="H22" s="1707" t="n">
        <v>376.74</v>
      </c>
      <c r="I22" s="1708" t="n">
        <v>364.6</v>
      </c>
      <c r="J22" s="1707" t="n">
        <v>383.83</v>
      </c>
      <c r="K22" s="1708" t="n">
        <v>385.12</v>
      </c>
      <c r="L22" s="1707" t="n">
        <v>384.27</v>
      </c>
      <c r="M22" s="1708" t="n">
        <v>384</v>
      </c>
      <c r="N22" s="147">
        <f>IF($V22="TRUETRUETRUE","(!BUY!)","HOLD")</f>
        <v/>
      </c>
      <c r="O22" s="169">
        <f>ROUNDDOWN($AC22,0)</f>
        <v/>
      </c>
      <c r="P22" s="1661">
        <f>$O22*$G22</f>
        <v/>
      </c>
      <c r="Q22" s="1662">
        <f>MAX(J22:M22)-G22+0.01</f>
        <v/>
      </c>
      <c r="R22" s="179">
        <f>IF(W22="TRUETRUETRUE","!SELL!","HOLD")</f>
        <v/>
      </c>
      <c r="S22" s="180">
        <f>ROUNDDOWN(AD22,0)</f>
        <v/>
      </c>
      <c r="T22" s="1713">
        <f>S22*G22</f>
        <v/>
      </c>
      <c r="U22" s="1668">
        <f>MIN(J22:M22)-G22-0.01</f>
        <v/>
      </c>
      <c r="V22" s="151">
        <f>IF($G22&lt;$H22,$G22&lt;$I22)&amp;IF($G22&gt;$J22,$G22&gt;$K22)&amp;IF($G22&gt;$L22,$G22&gt;$M22)</f>
        <v/>
      </c>
      <c r="W22" s="152">
        <f>IF($G22&gt;$H22,$G22&gt;$I22)&amp;IF($G22&lt;$J22,$G22&lt;$K22)&amp;IF($G22&lt;$L22,$G22&lt;$M22)</f>
        <v/>
      </c>
      <c r="X22" s="1669">
        <f>IF(MAXA(H22:M22)&gt;MINA(H22:I22),MAXA(J22:M22))+0.01</f>
        <v/>
      </c>
      <c r="Y22" s="1670">
        <f>IF(MINA($H22:$I22)&gt;MAXA($J22:$M22),MINA($H22:$I22),MINA($J22:$M22))-0.01</f>
        <v/>
      </c>
      <c r="Z22" s="1671">
        <f>MAX(H22,I22)+0.01</f>
        <v/>
      </c>
      <c r="AA22" s="1672">
        <f>IF(MINA($H$22:$I$22)&gt;MAXA($J$22:$M$22),MINA($H$22:$I$22),MINA($J$22:$M$22))-0.01</f>
        <v/>
      </c>
      <c r="AB22" s="157" t="inlineStr">
        <is>
          <t>VOO</t>
        </is>
      </c>
      <c r="AC22" s="1657">
        <f>IF(N22="(!BUY!)",$G$3/G22,0)</f>
        <v/>
      </c>
      <c r="AD22" s="1657">
        <f>IF(R22="!SELL!",$G$3/G22,0)</f>
        <v/>
      </c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05/31</t>
        </is>
      </c>
      <c r="F23" s="139" t="inlineStr">
        <is>
          <t>@4:00</t>
        </is>
      </c>
      <c r="G23" s="1706" t="n">
        <v>101.49</v>
      </c>
      <c r="H23" s="1714" t="n">
        <v>97.39</v>
      </c>
      <c r="I23" s="1715" t="n">
        <v>91.06999999999999</v>
      </c>
      <c r="J23" s="1716" t="n">
        <v>101.37</v>
      </c>
      <c r="K23" s="1708" t="n">
        <v>101.44</v>
      </c>
      <c r="L23" s="1707" t="n">
        <v>101.49</v>
      </c>
      <c r="M23" s="1708" t="n">
        <v>101.36</v>
      </c>
      <c r="N23" s="147">
        <f>IF($V23="TRUETRUETRUE","(!BUY!)","HOLD")</f>
        <v/>
      </c>
      <c r="O23" s="169">
        <f>ROUNDDOWN($AC23,0)</f>
        <v/>
      </c>
      <c r="P23" s="1661">
        <f>$O23*$G23</f>
        <v/>
      </c>
      <c r="Q23" s="1662">
        <f>MAX(J23:M23)-G23+0.01</f>
        <v/>
      </c>
      <c r="R23" s="179">
        <f>IF(W23="TRUETRUETRUE","!SELL!","HOLD")</f>
        <v/>
      </c>
      <c r="S23" s="180">
        <f>ROUNDDOWN(AD23,0)</f>
        <v/>
      </c>
      <c r="T23" s="1713">
        <f>S23*G23</f>
        <v/>
      </c>
      <c r="U23" s="1717">
        <f>MIN(J23:M23)-G23-0.01</f>
        <v/>
      </c>
      <c r="V23" s="151">
        <f>IF($G23&lt;$H23,$G23&lt;$I23)&amp;IF($G23&gt;$J23,$G23&gt;$K23)&amp;IF($G23&gt;$L23,$G23&gt;$M23)</f>
        <v/>
      </c>
      <c r="W23" s="152">
        <f>IF($G23&gt;$H23,$G23&gt;$I23)&amp;IF($G23&lt;$J23,$G23&lt;$K23)&amp;IF($G23&lt;$L23,$G23&lt;$M23)</f>
        <v/>
      </c>
      <c r="X23" s="1718">
        <f>IF(MAXA(H23:M23)&gt;MINA(H23:I23),MAXA(J23:M23))+0.01</f>
        <v/>
      </c>
      <c r="Y23" s="1719">
        <f>IF(MINA($H23:$I23)&gt;MAXA($J23:$M23),MINA($H23:$I23),MINA($J23:$M23))-0.01</f>
        <v/>
      </c>
      <c r="Z23" s="1720">
        <f>MAX(H23,I23)+0.01</f>
        <v/>
      </c>
      <c r="AA23" s="1721">
        <f>IF(MINA($H$23:$I$23)&gt;MAXA($J$23:$M$23),MINA($I$23:$J$23),MINA($J$23:$M$23))-0.01</f>
        <v/>
      </c>
      <c r="AB23" s="157" t="inlineStr">
        <is>
          <t>VOX</t>
        </is>
      </c>
      <c r="AC23" s="1657">
        <f>IF(N23="(!BUY!)",$G$3/G23,0)</f>
        <v/>
      </c>
      <c r="AD23" s="1657">
        <f>IF(R23="!SELL!",$G$3/G23,0)</f>
        <v/>
      </c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05/31</t>
        </is>
      </c>
      <c r="F24" s="139" t="inlineStr">
        <is>
          <t>@4:00</t>
        </is>
      </c>
      <c r="G24" s="1706" t="n">
        <v>73.04000000000001</v>
      </c>
      <c r="H24" s="1707" t="n">
        <v>73.55</v>
      </c>
      <c r="I24" s="1708" t="n">
        <v>72.87</v>
      </c>
      <c r="J24" s="1707" t="n">
        <v>72.98</v>
      </c>
      <c r="K24" s="1708" t="n">
        <v>72.7</v>
      </c>
      <c r="L24" s="1707" t="n">
        <v>73.06</v>
      </c>
      <c r="M24" s="1708" t="n">
        <v>73.01000000000001</v>
      </c>
      <c r="N24" s="147">
        <f>IF($V24="TRUETRUETRUE","(!BUY!)","HOLD")</f>
        <v/>
      </c>
      <c r="O24" s="169">
        <f>ROUNDDOWN($AC24,0)</f>
        <v/>
      </c>
      <c r="P24" s="1661">
        <f>$O24*$G24</f>
        <v/>
      </c>
      <c r="Q24" s="1662">
        <f>MAX(J24:M24)-G24+0.01</f>
        <v/>
      </c>
      <c r="R24" s="147">
        <f>IF(W24="TRUETRUETRUE","!SELL!","HOLD")</f>
        <v/>
      </c>
      <c r="S24" s="148">
        <f>ROUNDDOWN(AD24,0)</f>
        <v/>
      </c>
      <c r="T24" s="1661">
        <f>S24*G24</f>
        <v/>
      </c>
      <c r="U24" s="1722">
        <f>MIN(J24:M24)-G24-0.01</f>
        <v/>
      </c>
      <c r="V24" s="151">
        <f>IF($G24&lt;$H24,$G24&lt;$I24)&amp;IF($G24&gt;$J24,$G24&gt;$K24)&amp;IF($G24&gt;$L24,$G24&gt;$M24)</f>
        <v/>
      </c>
      <c r="W24" s="152">
        <f>IF($G24&gt;$H24,$G24&gt;$I24)&amp;IF($G24&lt;$J24,$G24&lt;$K24)&amp;IF($G24&lt;$L24,$G24&lt;$M24)</f>
        <v/>
      </c>
      <c r="X24" s="1655">
        <f>IF(MAXA(H24:M24)&gt;MINA(H24:I24),MAXA(J24:M24))+0.01</f>
        <v/>
      </c>
      <c r="Y24" s="1656">
        <f>IF(MINA($H24:$I24)&gt;MAXA($J24:$M24),MINA($H24:$I24),MINA($J24:$M24))-0.01</f>
        <v/>
      </c>
      <c r="Z24" s="1655">
        <f>MAX(H24,I24)+0.01</f>
        <v/>
      </c>
      <c r="AA24" s="1656">
        <f>IF(MINA($H$24:$I$24)&gt;MAXA($J$24:$M$24),MINA($H$24:$I$24),MINA($J$24:$M$24))-0.01</f>
        <v/>
      </c>
      <c r="AB24" s="157" t="inlineStr">
        <is>
          <t>BND</t>
        </is>
      </c>
      <c r="AC24" s="1657">
        <f>IF(N24="(!BUY!)",$G$3/G24,0)</f>
        <v/>
      </c>
      <c r="AD24" s="1657">
        <f>IF(R24="!SELL!",$G$3/G24,0)</f>
        <v/>
      </c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05/31</t>
        </is>
      </c>
      <c r="F26" s="139" t="inlineStr">
        <is>
          <t>@4:00</t>
        </is>
      </c>
      <c r="G26" s="1646" t="n">
        <v>48.95</v>
      </c>
      <c r="H26" s="1728" t="n">
        <v>48.77</v>
      </c>
      <c r="I26" s="1729" t="n">
        <v>48.52</v>
      </c>
      <c r="J26" s="1728" t="n">
        <v>48.91</v>
      </c>
      <c r="K26" s="1729" t="n">
        <v>48.7</v>
      </c>
      <c r="L26" s="1730" t="n">
        <v>48.94</v>
      </c>
      <c r="M26" s="1731" t="n">
        <v>48.92</v>
      </c>
      <c r="N26" s="147">
        <f>IF($V26="TRUETRUETRUE","(!BUY!)","HOLD")</f>
        <v/>
      </c>
      <c r="O26" s="169">
        <f>ROUNDDOWN($AC26,0)</f>
        <v/>
      </c>
      <c r="P26" s="1661">
        <f>$O26*$G26</f>
        <v/>
      </c>
      <c r="Q26" s="1695">
        <f>MAX(J26:M26)-G26+0.01</f>
        <v/>
      </c>
      <c r="R26" s="147">
        <f>IF(W26="TRUETRUETRUE","!SELL!","HOLD")</f>
        <v/>
      </c>
      <c r="S26" s="148">
        <f>ROUNDDOWN(AD26,0)</f>
        <v/>
      </c>
      <c r="T26" s="1651">
        <f>S26*G26</f>
        <v/>
      </c>
      <c r="U26" s="1722">
        <f>MIN(J26:M26)-G26-0.01</f>
        <v/>
      </c>
      <c r="V26" s="151">
        <f>IF($G26&lt;$H26,$G26&lt;$I26)&amp;IF($G26&gt;$J26,$G26&gt;$K26)&amp;IF($G26&gt;$L26,$G26&gt;$M26)</f>
        <v/>
      </c>
      <c r="W26" s="152">
        <f>IF($G26&gt;$H26,$G26&gt;$I26)&amp;IF($G26&lt;$J26,$G26&lt;$K26)&amp;IF($G26&lt;$L26,$G26&lt;$M26)</f>
        <v/>
      </c>
      <c r="X26" s="1655">
        <f>IF(MAXA(H26:M26)&gt;MINA(H26:I26),MAXA(J26:M26))+0.01</f>
        <v/>
      </c>
      <c r="Y26" s="1656">
        <f>IF(MINA($H26:$I26)&gt;MAXA($J26:$M26),MINA($H26:$I26),MINA($J26:$M26))-0.01</f>
        <v/>
      </c>
      <c r="Z26" s="1655">
        <f>MAX(H26,I26)+0.01</f>
        <v/>
      </c>
      <c r="AA26" s="1656">
        <f>IF(MINA($H$26:$I$26)&gt;MAXA($J$26:$M$26),MINA($H$26:$I$26),MINA($J$26:$M$26))-0.01</f>
        <v/>
      </c>
      <c r="AB26" s="286" t="inlineStr">
        <is>
          <t>BNDX</t>
        </is>
      </c>
      <c r="AC26" s="1657">
        <f>IF(N26="(!BUY!)",$G$3/G26,0)</f>
        <v/>
      </c>
      <c r="AD26" s="1657">
        <f>IF(R26="!SELL!",$G$3/G26,0)</f>
        <v/>
      </c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05/31</t>
        </is>
      </c>
      <c r="F27" s="139" t="inlineStr">
        <is>
          <t>@4:00</t>
        </is>
      </c>
      <c r="G27" s="1646" t="n">
        <v>54.28</v>
      </c>
      <c r="H27" s="1647" t="n">
        <v>55.5</v>
      </c>
      <c r="I27" s="1648" t="n">
        <v>52.71</v>
      </c>
      <c r="J27" s="1647" t="n">
        <v>54.12</v>
      </c>
      <c r="K27" s="1648" t="n">
        <v>54.63</v>
      </c>
      <c r="L27" s="1647" t="n">
        <v>54.25</v>
      </c>
      <c r="M27" s="1648" t="n">
        <v>54.16</v>
      </c>
      <c r="N27" s="147">
        <f>IF($V27="TRUETRUETRUE","(!BUY!)","HOLD")</f>
        <v/>
      </c>
      <c r="O27" s="169">
        <f>ROUNDDOWN($AC27,0)</f>
        <v/>
      </c>
      <c r="P27" s="1661">
        <f>$O27*$G27</f>
        <v/>
      </c>
      <c r="Q27" s="1662">
        <f>MAX(J27:M27)-G27+0.01</f>
        <v/>
      </c>
      <c r="R27" s="289">
        <f>IF(W27="TRUETRUETRUE","!SELL!","HOLD")</f>
        <v/>
      </c>
      <c r="S27" s="290">
        <f>ROUNDDOWN(AD27,0)</f>
        <v/>
      </c>
      <c r="T27" s="1733">
        <f>S27*G27</f>
        <v/>
      </c>
      <c r="U27" s="1722">
        <f>MIN(J27:M27)-G27-0.01</f>
        <v/>
      </c>
      <c r="V27" s="151">
        <f>IF($G27&lt;$H27,$G27&lt;$I27)&amp;IF($G27&gt;$J27,$G27&gt;$K27)&amp;IF($G27&gt;$L27,$G27&gt;$M27)</f>
        <v/>
      </c>
      <c r="W27" s="152">
        <f>IF($G27&gt;$H27,$G27&gt;$I27)&amp;IF($G27&lt;$J27,$G27&lt;$K27)&amp;IF($G27&lt;$L27,$G27&lt;$M27)</f>
        <v/>
      </c>
      <c r="X27" s="1655">
        <f>IF(MAXA(H27:M27)&gt;MINA(H27:I27),MAXA(J27:M27))+0.01</f>
        <v/>
      </c>
      <c r="Y27" s="1656">
        <f>IF(MINA($H27:$I27)&gt;MAXA($J27:$M27),MINA($H27:$I27),MINA($J27:$M27))-0.01</f>
        <v/>
      </c>
      <c r="Z27" s="1655">
        <f>MAX(H27,I27)+0.01</f>
        <v/>
      </c>
      <c r="AA27" s="1656">
        <f>IF(MINA($H27:$I27)&gt;MAXA($J27:$M27),MINA($H27:$I27),MINA($J27:$M27))-0.01</f>
        <v/>
      </c>
      <c r="AB27" s="292" t="inlineStr">
        <is>
          <t>VXUS</t>
        </is>
      </c>
      <c r="AC27" s="1657">
        <f>IF(N27="(!BUY!)",$G$3/G27,0)</f>
        <v/>
      </c>
      <c r="AD27" s="1657">
        <f>IF(R27="!SELL!",$G$3/G27,0)</f>
        <v/>
      </c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05/31</t>
        </is>
      </c>
      <c r="F28" s="139" t="inlineStr">
        <is>
          <t>@4:00</t>
        </is>
      </c>
      <c r="G28" s="1646" t="n">
        <v>207.18</v>
      </c>
      <c r="H28" s="1647" t="n">
        <v>203.77</v>
      </c>
      <c r="I28" s="1648" t="n">
        <v>198.59</v>
      </c>
      <c r="J28" s="1647" t="n">
        <v>207.13</v>
      </c>
      <c r="K28" s="1648" t="n">
        <v>207.87</v>
      </c>
      <c r="L28" s="1647" t="n">
        <v>207.39</v>
      </c>
      <c r="M28" s="1648" t="n">
        <v>207.23</v>
      </c>
      <c r="N28" s="147">
        <f>IF($V28="TRUETRUETRUE","(!BUY!)","HOLD")</f>
        <v/>
      </c>
      <c r="O28" s="169">
        <f>ROUNDDOWN($AC28,0)</f>
        <v/>
      </c>
      <c r="P28" s="1661">
        <f>$O28*$G28</f>
        <v/>
      </c>
      <c r="Q28" s="1662">
        <f>MAX(J28:M28)-G28+0.01</f>
        <v/>
      </c>
      <c r="R28" s="179">
        <f>IF(W28="TRUETRUETRUE","!SELL!","HOLD")</f>
        <v/>
      </c>
      <c r="S28" s="180">
        <f>ROUNDDOWN(AD28,0)</f>
        <v/>
      </c>
      <c r="T28" s="1667">
        <f>S28*G28</f>
        <v/>
      </c>
      <c r="U28" s="1668">
        <f>MIN(J28:M28)-G28-0.01</f>
        <v/>
      </c>
      <c r="V28" s="151">
        <f>IF($G28&lt;$H28,$G28&lt;$I28)&amp;IF($G28&gt;$J28,$G28&gt;$K28)&amp;IF($G28&gt;$L28,$G28&gt;$M28)</f>
        <v/>
      </c>
      <c r="W28" s="152">
        <f>IF($G28&gt;$H28,$G28&gt;$I28)&amp;IF($G28&lt;$J28,$G28&lt;$K28)&amp;IF($G28&lt;$L28,$G28&lt;$M28)</f>
        <v/>
      </c>
      <c r="X28" s="1669">
        <f>IF(MAXA(H28:M28)&gt;MINA(H28:I28),MAXA(J28:M28))+0.01</f>
        <v/>
      </c>
      <c r="Y28" s="1670">
        <f>IF(MINA($H28:$I28)&gt;MAXA($J28:$M28),MINA($H28:$I28),MINA($J28:$M28))-0.01</f>
        <v/>
      </c>
      <c r="Z28" s="1671">
        <f>MAX(H28,I28)+0.01</f>
        <v/>
      </c>
      <c r="AA28" s="1672">
        <f>IF(MINA($H28:$I28)&gt;MAXA($J28:$M28),MINA($H28:$I28),MINA($J28:$M28))-0.01</f>
        <v/>
      </c>
      <c r="AB28" s="157" t="inlineStr">
        <is>
          <t>VTI</t>
        </is>
      </c>
      <c r="AC28" s="1657">
        <f>IF(N28="(!BUY!)",$G$3/G28,0)</f>
        <v/>
      </c>
      <c r="AD28" s="1657">
        <f>IF(R28="!SELL!",$G$3/G28,0)</f>
        <v/>
      </c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05/31</t>
        </is>
      </c>
      <c r="F29" s="139" t="inlineStr">
        <is>
          <t>@4:00</t>
        </is>
      </c>
      <c r="G29" s="1646" t="n">
        <v>141.32</v>
      </c>
      <c r="H29" s="1647" t="n">
        <v>147.25</v>
      </c>
      <c r="I29" s="1648" t="n">
        <v>150.49</v>
      </c>
      <c r="J29" s="1647" t="n">
        <v>141.18</v>
      </c>
      <c r="K29" s="1648" t="n">
        <v>140.53</v>
      </c>
      <c r="L29" s="1647" t="n">
        <v>141.58</v>
      </c>
      <c r="M29" s="1648" t="n">
        <v>140.7</v>
      </c>
      <c r="N29" s="143">
        <f>IF($V29="TRUETRUETRUE","(!BUY!)","HOLD")</f>
        <v/>
      </c>
      <c r="O29" s="144">
        <f>ROUNDDOWN($AC29,0)</f>
        <v/>
      </c>
      <c r="P29" s="1649">
        <f>$O29*$G29</f>
        <v/>
      </c>
      <c r="Q29" s="1650">
        <f>MAX(J29:M29)-G29+0.01</f>
        <v/>
      </c>
      <c r="R29" s="147">
        <f>IF(W29="TRUETRUETRUE","!SELL!","HOLD")</f>
        <v/>
      </c>
      <c r="S29" s="148">
        <f>ROUNDDOWN(AD29,0)</f>
        <v/>
      </c>
      <c r="T29" s="1651">
        <f>S29*G29</f>
        <v/>
      </c>
      <c r="U29" s="1652">
        <f>MIN(J29:M29)-G29-0.01</f>
        <v/>
      </c>
      <c r="V29" s="151">
        <f>IF($G29&lt;$H29,$G29&lt;$I29)&amp;IF($G29&gt;$J29,$G29&gt;$K29)&amp;IF($G29&gt;$L29,$G29&gt;$M29)</f>
        <v/>
      </c>
      <c r="W29" s="152">
        <f>IF($G29&gt;$H29,$G29&gt;$I29)&amp;IF($G29&lt;$J29,$G29&lt;$K29)&amp;IF($G29&lt;$L29,$G29&lt;$M29)</f>
        <v/>
      </c>
      <c r="X29" s="1674">
        <f>IF(MAXA(H29:M29)&gt;MINA(H29:I29),MAXA(J29:M29))+0.01</f>
        <v/>
      </c>
      <c r="Y29" s="1675">
        <f>IF(MINA($H29:$I29)&gt;MAXA($J29:$M29),MINA($H29:$I29),MINA($J29:$M29))-0.01</f>
        <v/>
      </c>
      <c r="Z29" s="1669">
        <f>MAX(H29,I29)+0.01</f>
        <v/>
      </c>
      <c r="AA29" s="1670">
        <f>IF(MINA($H29:$I29)&gt;MAXA($J29:$M29),MINA($H29:$I29),MINA($J29:$M29))-0.01</f>
        <v/>
      </c>
      <c r="AB29" s="157" t="inlineStr">
        <is>
          <t>VPU</t>
        </is>
      </c>
      <c r="AC29" s="1657">
        <f>IF(N29="(!BUY!)",$G$3/G29,0)</f>
        <v/>
      </c>
      <c r="AD29" s="1657">
        <f>IF(R29="!SELL!",$G$3/G29,0)</f>
        <v/>
      </c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05/31</t>
        </is>
      </c>
      <c r="F30" s="139" t="inlineStr">
        <is>
          <t>@4:00</t>
        </is>
      </c>
      <c r="G30" s="1646" t="n">
        <v>71.95999999999999</v>
      </c>
      <c r="H30" s="1647" t="n">
        <v>71.63</v>
      </c>
      <c r="I30" s="1648" t="n">
        <v>72.2</v>
      </c>
      <c r="J30" s="1647" t="n">
        <v>72.01000000000001</v>
      </c>
      <c r="K30" s="1648" t="n">
        <v>72.54000000000001</v>
      </c>
      <c r="L30" s="1647" t="n">
        <v>72</v>
      </c>
      <c r="M30" s="1648" t="n">
        <v>72.56999999999999</v>
      </c>
      <c r="N30" s="147">
        <f>IF($V30="TRUETRUETRUE","(!BUY!)","HOLD")</f>
        <v/>
      </c>
      <c r="O30" s="169">
        <f>ROUNDDOWN($AC30,0)</f>
        <v/>
      </c>
      <c r="P30" s="1661">
        <f>$O30*$G30</f>
        <v/>
      </c>
      <c r="Q30" s="1662">
        <f>MAX(J30:M30)-G30+0.01</f>
        <v/>
      </c>
      <c r="R30" s="147">
        <f>IF(W30="TRUETRUETRUE","!SELL!","HOLD")</f>
        <v/>
      </c>
      <c r="S30" s="148">
        <f>ROUNDDOWN(AD30,0)</f>
        <v/>
      </c>
      <c r="T30" s="1651">
        <f>S30*G30</f>
        <v/>
      </c>
      <c r="U30" s="1652">
        <f>MIN(J30:M30)-G30-0.01</f>
        <v/>
      </c>
      <c r="V30" s="151">
        <f>IF($G30&lt;$H30,$G30&lt;$I30)&amp;IF($G30&gt;$J30,$G30&gt;$K30)&amp;IF($G30&gt;$L30,$G30&gt;$M30)</f>
        <v/>
      </c>
      <c r="W30" s="152">
        <f>IF($G30&gt;$H30,$G30&gt;$I30)&amp;IF($G30&lt;$J30,$G30&lt;$K30)&amp;IF($G30&lt;$L30,$G30&lt;$M30)</f>
        <v/>
      </c>
      <c r="X30" s="1655">
        <f>IF(MAXA(H30:M30)&gt;MINA(H30:I30),MAXA(J30:M30))+0.01</f>
        <v/>
      </c>
      <c r="Y30" s="1656">
        <f>IF(MINA($H30:$I30)&gt;MAXA($J30:$M30),MINA($H30:$I30),MINA($J30:$M30))-0.01</f>
        <v/>
      </c>
      <c r="Z30" s="1655">
        <f>MAX(H30,I30)+0.01</f>
        <v/>
      </c>
      <c r="AA30" s="1656">
        <f>IF(MINA($H30:$I30)&gt;MAXA($J30:$M30),MINA($H30:$I30),MINA($J30:$M30))-0.01</f>
        <v/>
      </c>
      <c r="AB30" s="157" t="inlineStr">
        <is>
          <t>XTN</t>
        </is>
      </c>
      <c r="AC30" s="1657">
        <f>IF(N30="(!BUY!)",$G$3/G30,0)</f>
        <v/>
      </c>
      <c r="AD30" s="1657">
        <f>IF(R30="!SELL!",$G$3/G30,0)</f>
        <v/>
      </c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7"/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5"/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0"/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5"/>
    <row r="1576"/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5"/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47"/>
    <row r="1648"/>
    <row r="1649"/>
    <row r="1650"/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0"/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2"/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6"/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09"/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5"/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18"/>
    <row r="1819"/>
    <row r="1820"/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1"/>
    <row r="1832"/>
    <row r="1833"/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2023-06-26T04:22:08Z</dcterms:created>
  <dcterms:modified xmlns:dcterms="http://purl.org/dc/terms/" xmlns:xsi="http://www.w3.org/2001/XMLSchema-instance" xsi:type="dcterms:W3CDTF">2023-06-26T04:22:08Z</dcterms:modified>
</cp:coreProperties>
</file>