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f: TA.WORK 2.0 SCORE-CARD WALL STREET.xlsx</t>
        </is>
      </c>
      <c r="H1" t="inlineStr">
        <is>
          <t xml:space="preserve"> "WALL STREET TRADING SCORECARD"</t>
        </is>
      </c>
      <c r="O1" t="inlineStr">
        <is>
          <t>10:30p</t>
        </is>
      </c>
      <c r="P1" t="inlineStr">
        <is>
          <t>05/31/23</t>
        </is>
      </c>
    </row>
    <row r="2">
      <c r="B2">
        <f>NOW()</f>
        <v/>
      </c>
      <c r="C2" t="inlineStr">
        <is>
          <t>ACCT.BAL.</t>
        </is>
      </c>
      <c r="D2" t="inlineStr">
        <is>
          <t>%BUY/Transact.</t>
        </is>
      </c>
      <c r="F2" t="inlineStr">
        <is>
          <t>$BUY/Transact.</t>
        </is>
      </c>
      <c r="V2" t="inlineStr">
        <is>
          <t>ARGU-</t>
        </is>
      </c>
      <c r="X2" t="inlineStr">
        <is>
          <t>BUY</t>
        </is>
      </c>
      <c r="Y2" t="inlineStr">
        <is>
          <t>BUY</t>
        </is>
      </c>
      <c r="Z2" t="inlineStr">
        <is>
          <t>SELL</t>
        </is>
      </c>
      <c r="AA2" t="inlineStr">
        <is>
          <t>SELL</t>
        </is>
      </c>
    </row>
    <row r="3">
      <c r="B3">
        <f>NOW()</f>
        <v/>
      </c>
      <c r="C3" t="n">
        <v>100000</v>
      </c>
      <c r="D3" t="n">
        <v>0.01</v>
      </c>
      <c r="G3">
        <f>C3*D3</f>
        <v/>
      </c>
      <c r="H3" t="inlineStr">
        <is>
          <t xml:space="preserve"> 1 DAY INTERVAL</t>
        </is>
      </c>
      <c r="J3" t="inlineStr">
        <is>
          <t>5 MIN. INTERVAL</t>
        </is>
      </c>
      <c r="L3" t="inlineStr">
        <is>
          <t>1 MIN. INTERVAL</t>
        </is>
      </c>
      <c r="O3" t="inlineStr">
        <is>
          <t>"BUY"STATS</t>
        </is>
      </c>
      <c r="S3" t="inlineStr">
        <is>
          <t>"SELL"STATS</t>
        </is>
      </c>
      <c r="V3" t="inlineStr">
        <is>
          <t>MENTS</t>
        </is>
      </c>
      <c r="X3" t="inlineStr">
        <is>
          <t>MIN</t>
        </is>
      </c>
      <c r="Y3" t="inlineStr">
        <is>
          <t>MAX</t>
        </is>
      </c>
      <c r="Z3" t="inlineStr">
        <is>
          <t>MIN</t>
        </is>
      </c>
      <c r="AA3" t="inlineStr">
        <is>
          <t>MAX</t>
        </is>
      </c>
    </row>
    <row r="4">
      <c r="G4" t="inlineStr">
        <is>
          <t>CURRENT</t>
        </is>
      </c>
      <c r="H4" t="n">
        <v>50</v>
      </c>
      <c r="I4" t="n">
        <v>200</v>
      </c>
      <c r="J4" t="n">
        <v>50</v>
      </c>
      <c r="K4" t="n">
        <v>200</v>
      </c>
      <c r="L4" t="n">
        <v>50</v>
      </c>
      <c r="M4" t="n">
        <v>200</v>
      </c>
      <c r="N4" t="inlineStr">
        <is>
          <t>SIG-</t>
        </is>
      </c>
      <c r="R4" t="inlineStr">
        <is>
          <t>SIG-</t>
        </is>
      </c>
      <c r="V4" t="inlineStr">
        <is>
          <t>BUY</t>
        </is>
      </c>
      <c r="W4" t="inlineStr">
        <is>
          <t>SELL</t>
        </is>
      </c>
      <c r="X4" t="inlineStr">
        <is>
          <t>BUY</t>
        </is>
      </c>
      <c r="Y4" t="inlineStr">
        <is>
          <t>BUY</t>
        </is>
      </c>
      <c r="Z4" t="inlineStr">
        <is>
          <t>SELL</t>
        </is>
      </c>
      <c r="AA4" t="inlineStr">
        <is>
          <t>SELL</t>
        </is>
      </c>
      <c r="AB4" t="inlineStr">
        <is>
          <t>SYM-</t>
        </is>
      </c>
      <c r="AC4" t="inlineStr">
        <is>
          <t>BUY#</t>
        </is>
      </c>
      <c r="AD4" t="inlineStr">
        <is>
          <t>SELL#</t>
        </is>
      </c>
    </row>
    <row r="5">
      <c r="A5" t="inlineStr">
        <is>
          <t>TICKER</t>
        </is>
      </c>
      <c r="B5" t="inlineStr">
        <is>
          <t>NAME</t>
        </is>
      </c>
      <c r="E5" t="inlineStr">
        <is>
          <t>DATE</t>
        </is>
      </c>
      <c r="F5" t="inlineStr">
        <is>
          <t>TIME</t>
        </is>
      </c>
      <c r="G5" t="inlineStr">
        <is>
          <t>PRICE</t>
        </is>
      </c>
      <c r="H5" t="inlineStr">
        <is>
          <t>SMA</t>
        </is>
      </c>
      <c r="I5" t="inlineStr">
        <is>
          <t>SMA</t>
        </is>
      </c>
      <c r="J5" t="inlineStr">
        <is>
          <t>SMA</t>
        </is>
      </c>
      <c r="K5" t="inlineStr">
        <is>
          <t>SMA</t>
        </is>
      </c>
      <c r="L5" t="inlineStr">
        <is>
          <t>SMA</t>
        </is>
      </c>
      <c r="M5" t="inlineStr">
        <is>
          <t>SMA</t>
        </is>
      </c>
      <c r="N5" t="inlineStr">
        <is>
          <t>NAL</t>
        </is>
      </c>
      <c r="O5" t="inlineStr">
        <is>
          <t>#</t>
        </is>
      </c>
      <c r="P5" t="inlineStr">
        <is>
          <t>$</t>
        </is>
      </c>
      <c r="Q5" t="inlineStr">
        <is>
          <t>+ / (-)</t>
        </is>
      </c>
      <c r="R5" t="inlineStr">
        <is>
          <t>NAL</t>
        </is>
      </c>
      <c r="S5" t="inlineStr">
        <is>
          <t>#</t>
        </is>
      </c>
      <c r="T5" t="inlineStr">
        <is>
          <t>$</t>
        </is>
      </c>
      <c r="U5" t="inlineStr">
        <is>
          <t>+ / (-)</t>
        </is>
      </c>
      <c r="V5" t="inlineStr">
        <is>
          <t>ARGUMENTS</t>
        </is>
      </c>
      <c r="W5" t="inlineStr">
        <is>
          <t>ARGUMENTS</t>
        </is>
      </c>
      <c r="X5" t="inlineStr">
        <is>
          <t>MIN</t>
        </is>
      </c>
      <c r="Y5" t="inlineStr">
        <is>
          <t>MAX</t>
        </is>
      </c>
      <c r="Z5" t="inlineStr">
        <is>
          <t>MIN</t>
        </is>
      </c>
      <c r="AA5" t="inlineStr">
        <is>
          <t>MAX</t>
        </is>
      </c>
      <c r="AB5" t="inlineStr">
        <is>
          <t>BOL</t>
        </is>
      </c>
      <c r="AC5" t="inlineStr">
        <is>
          <t>EXACT</t>
        </is>
      </c>
      <c r="AD5" t="inlineStr">
        <is>
          <t>EXACT</t>
        </is>
      </c>
    </row>
    <row r="6">
      <c r="A6" t="inlineStr">
        <is>
          <t>JNK</t>
        </is>
      </c>
      <c r="B6" t="inlineStr">
        <is>
          <t>HighYieldBonds</t>
        </is>
      </c>
      <c r="E6" t="inlineStr">
        <is>
          <t>06/05</t>
        </is>
      </c>
      <c r="F6" t="inlineStr">
        <is>
          <t>@4:00</t>
        </is>
      </c>
      <c r="G6" t="n">
        <v>-1</v>
      </c>
      <c r="H6" t="n">
        <v>91.47</v>
      </c>
      <c r="I6" t="n">
        <v>91.31999999999999</v>
      </c>
      <c r="J6" t="n">
        <v>91.42</v>
      </c>
      <c r="K6" t="n">
        <v>90.98</v>
      </c>
      <c r="L6" t="n">
        <v>91.48999999999999</v>
      </c>
      <c r="M6" t="n">
        <v>91.45</v>
      </c>
      <c r="N6">
        <f>IF($V6="TRUETRUETRUE","(!BUY!)","HOLD")</f>
        <v/>
      </c>
      <c r="O6">
        <f>ROUNDDOWN($AC6,0)</f>
        <v/>
      </c>
      <c r="P6">
        <f>$O6*$G6</f>
        <v/>
      </c>
      <c r="Q6">
        <f>MAX($J6:$M6)-$G6+0.01</f>
        <v/>
      </c>
      <c r="R6">
        <f>IF($W6="TRUETRUETRUE","!SELL!","HOLD")</f>
        <v/>
      </c>
      <c r="S6">
        <f>ROUNDDOWN($AD6,0)</f>
        <v/>
      </c>
      <c r="T6">
        <f>$S6*$G6</f>
        <v/>
      </c>
      <c r="U6">
        <f>MIN(J6:M6)-G6-0.01</f>
        <v/>
      </c>
      <c r="V6">
        <f>IF($G6&lt;$H6,$G6&lt;$I6)&amp;IF($G6&gt;$J6,$G6&gt;$K6)&amp;IF($G6&gt;$L6,$G6&gt;$M6)</f>
        <v/>
      </c>
      <c r="W6">
        <f>IF($G6&gt;$H6,$G6&gt;$I6)&amp;IF($G6&lt;$J6,$G6&lt;$K6)&amp;IF($G6&lt;$L6,$G6&lt;$M6)</f>
        <v/>
      </c>
      <c r="X6">
        <f>IF(MAXA(H6:M6)&gt;MINA(H6:I6),MAXA(J6:M6))+0.01</f>
        <v/>
      </c>
      <c r="Y6">
        <f>IF(MINA($H6:$I6)&gt;MAXA($J6:$M6),MINA($H6:$I6),MINA($J6:$M6))-0.01</f>
        <v/>
      </c>
      <c r="Z6">
        <f>MAX($H6,$I6)+0.01</f>
        <v/>
      </c>
      <c r="AA6">
        <f>IF(MINA($H6:$I6)&gt;MAXA($J6:$M6),MINA($H6:$I6),MINA($J6:$M6))-0.01</f>
        <v/>
      </c>
      <c r="AB6" t="inlineStr">
        <is>
          <t>JNK</t>
        </is>
      </c>
      <c r="AC6">
        <f>IF(N6="(!BUY!)",$G$3/$G$6,0)</f>
        <v/>
      </c>
      <c r="AD6">
        <f>IF(R6="!SELL!",$G$3/$G$6,0)</f>
        <v/>
      </c>
    </row>
    <row r="7">
      <c r="A7" t="inlineStr">
        <is>
          <t>GDX</t>
        </is>
      </c>
      <c r="B7" t="inlineStr">
        <is>
          <t>GoldMiners</t>
        </is>
      </c>
      <c r="E7" t="inlineStr">
        <is>
          <t>06/05</t>
        </is>
      </c>
      <c r="F7" t="inlineStr">
        <is>
          <t>@4:00</t>
        </is>
      </c>
      <c r="G7" t="n">
        <v>-1</v>
      </c>
      <c r="H7" t="n">
        <v>33.26</v>
      </c>
      <c r="I7" t="n">
        <v>28.88</v>
      </c>
      <c r="J7" t="n">
        <v>31.38</v>
      </c>
      <c r="K7" t="n">
        <v>31.54</v>
      </c>
      <c r="L7" t="n">
        <v>31.35</v>
      </c>
      <c r="M7" t="n">
        <v>31.33</v>
      </c>
      <c r="N7">
        <f>IF($V7="TRUETRUETRUE","(!BUY!)","HOLD")</f>
        <v/>
      </c>
      <c r="O7">
        <f>ROUNDDOWN($AC7,0)</f>
        <v/>
      </c>
      <c r="P7">
        <f>$O7*$G7</f>
        <v/>
      </c>
      <c r="Q7">
        <f>MAX($J7:$M7)-$G7+0.01</f>
        <v/>
      </c>
      <c r="R7">
        <f>IF($W7="TRUETRUETRUE","!SELL!","HOLD")</f>
        <v/>
      </c>
      <c r="S7">
        <f>ROUNDDOWN($AD7,0)</f>
        <v/>
      </c>
      <c r="T7">
        <f>$S7*$G7</f>
        <v/>
      </c>
      <c r="U7">
        <f>MIN(J7:M7)-G7-0.01</f>
        <v/>
      </c>
      <c r="V7">
        <f>IF($G7&lt;$H7,$G7&lt;$I7)&amp;IF($G7&gt;$J7,$G7&gt;$K7)&amp;IF($G7&gt;$L7,$G7&gt;$M7)</f>
        <v/>
      </c>
      <c r="W7">
        <f>IF($G7&gt;$H7,$G7&gt;$I7)&amp;IF($G7&lt;$J7,$G7&lt;$K7)&amp;IF($G7&lt;$L7,$G7&lt;$M7)</f>
        <v/>
      </c>
      <c r="X7">
        <f>IF(MAXA(H7:M7)&gt;MINA(H7:I7),MAXA(J7:M7))+0.01</f>
        <v/>
      </c>
      <c r="Y7">
        <f>IF(MINA($H7:$I7)&gt;MAXA($J7:$M7),MINA($H7:$I7),MINA($J7:$M7))-0.01</f>
        <v/>
      </c>
      <c r="Z7">
        <f>MAX(H7,I7)+0.01</f>
        <v/>
      </c>
      <c r="AA7">
        <f>IF(MINA($H$7:$I$7)&gt;MAXA($J$7:$M$7),MINA($H$7:$I$7),MINA($J$7:$M7))-0.01</f>
        <v/>
      </c>
      <c r="AB7" t="inlineStr">
        <is>
          <t>GDX</t>
        </is>
      </c>
      <c r="AC7">
        <f>IF(N7="(!BUY!)",$G$3/G7,0)</f>
        <v/>
      </c>
      <c r="AD7">
        <f>IF(R7="!SELL!",$G$3/G7,0)</f>
        <v/>
      </c>
    </row>
    <row r="8">
      <c r="A8" t="inlineStr">
        <is>
          <t>VCR</t>
        </is>
      </c>
      <c r="B8" t="inlineStr">
        <is>
          <t>CnsmDiscret.</t>
        </is>
      </c>
      <c r="E8" t="inlineStr">
        <is>
          <t>06/05</t>
        </is>
      </c>
      <c r="F8" t="inlineStr">
        <is>
          <t>@4:00</t>
        </is>
      </c>
      <c r="G8" t="n">
        <v>-1</v>
      </c>
      <c r="H8" t="n">
        <v>249.39</v>
      </c>
      <c r="I8" t="n">
        <v>244.8</v>
      </c>
      <c r="J8" t="n">
        <v>263.02</v>
      </c>
      <c r="K8" t="n">
        <v>257.16</v>
      </c>
      <c r="L8" t="n">
        <v>263.17</v>
      </c>
      <c r="M8" t="n">
        <v>260.59</v>
      </c>
      <c r="N8">
        <f>IF($V8="TRUETRUETRUE","(!BUY!)","HOLD")</f>
        <v/>
      </c>
      <c r="O8">
        <f>ROUNDDOWN($AC8,0)</f>
        <v/>
      </c>
      <c r="P8">
        <f>$O8*$G8</f>
        <v/>
      </c>
      <c r="Q8">
        <f>MAX(J8:M8)-G8+0.01</f>
        <v/>
      </c>
      <c r="R8">
        <f>IF(W8="TRUETRUETRUE","!SELL!","HOLD")</f>
        <v/>
      </c>
      <c r="S8">
        <f>ROUNDDOWN(AD8,0)</f>
        <v/>
      </c>
      <c r="T8">
        <f>S8*G8</f>
        <v/>
      </c>
      <c r="U8">
        <f>MIN(J8:M8)-G8-0.01</f>
        <v/>
      </c>
      <c r="V8">
        <f>IF($G8&lt;$H8,$G8&lt;$I8)&amp;IF($G8&gt;$J8,$G8&gt;$K8)&amp;IF($G8&gt;$L8,$G8&gt;$M8)</f>
        <v/>
      </c>
      <c r="W8">
        <f>IF($G8&gt;$H8,$G8&gt;$I8)&amp;IF($G8&lt;$J8,$G8&lt;$K8)&amp;IF($G8&lt;$L8,$G8&lt;$M8)</f>
        <v/>
      </c>
      <c r="X8">
        <f>IF(MAXA(H8:M8)&gt;MINA(H8:I8),MAXA(J8:M8))+0.01</f>
        <v/>
      </c>
      <c r="Y8">
        <f>IF(MINA($H8:$I8)&gt;MAXA($J8:$M8),MINA($H8:$I8),MINA($J8:$M8))-0.01</f>
        <v/>
      </c>
      <c r="Z8">
        <f>MAX(H8,I8)+0.01</f>
        <v/>
      </c>
      <c r="AA8">
        <f>IF(MINA($H$8:$I$8)&gt;MAXA($J$8:$M$8),MINA($H$8:$I$8),MINA($J$8:$M$8))-0.01</f>
        <v/>
      </c>
      <c r="AB8" t="inlineStr">
        <is>
          <t>VCR</t>
        </is>
      </c>
      <c r="AC8">
        <f>IF(N8="(!BUY!)",$G$3/G8,0)</f>
        <v/>
      </c>
      <c r="AD8">
        <f>IF(R8="!SELL!",$G$3/G8,0)</f>
        <v/>
      </c>
    </row>
    <row r="9">
      <c r="A9" t="inlineStr">
        <is>
          <t>VDC</t>
        </is>
      </c>
      <c r="B9" t="inlineStr">
        <is>
          <t>CnsmStpl</t>
        </is>
      </c>
      <c r="E9" t="inlineStr">
        <is>
          <t>06/05</t>
        </is>
      </c>
      <c r="F9" t="inlineStr">
        <is>
          <t>@4:00</t>
        </is>
      </c>
      <c r="G9" t="n">
        <v>-1</v>
      </c>
      <c r="H9" t="n">
        <v>195.39</v>
      </c>
      <c r="I9" t="n">
        <v>190.14</v>
      </c>
      <c r="J9" t="n">
        <v>192.3</v>
      </c>
      <c r="K9" t="n">
        <v>190.59</v>
      </c>
      <c r="L9" t="n">
        <v>192.58</v>
      </c>
      <c r="M9" t="n">
        <v>192.07</v>
      </c>
      <c r="N9">
        <f>IF($V9="TRUETRUETRUE","(!BUY!)","HOLD")</f>
        <v/>
      </c>
      <c r="O9">
        <f>ROUNDDOWN($AC9,0)</f>
        <v/>
      </c>
      <c r="P9">
        <f>$O9*$G9</f>
        <v/>
      </c>
      <c r="Q9">
        <f>MAX(J9:M9)-G9+0.01</f>
        <v/>
      </c>
      <c r="R9">
        <f>IF(W9="TRUETRUETRUE","!SELL!","HOLD")</f>
        <v/>
      </c>
      <c r="S9">
        <f>ROUNDDOWN(AD9,0)</f>
        <v/>
      </c>
      <c r="T9">
        <f>S9*G9</f>
        <v/>
      </c>
      <c r="U9">
        <f>MIN(J9:M9)-G9-0.01</f>
        <v/>
      </c>
      <c r="V9">
        <f>IF($G9&lt;$H9,$G9&lt;$I9)&amp;IF($G9&gt;$J9,$G9&gt;$K9)&amp;IF($G9&gt;$L9,$G9&gt;$M9)</f>
        <v/>
      </c>
      <c r="W9">
        <f>IF($G9&gt;$H9,$G9&gt;$I9)&amp;IF($G9&lt;$J9,$G9&lt;$K9)&amp;IF($G9&lt;$L9,$G9&lt;$M9)</f>
        <v/>
      </c>
      <c r="X9">
        <f>IF(MAXA(H9:M9)&gt;MINA(H9:I9),MAXA(J9:M9))+0.01</f>
        <v/>
      </c>
      <c r="Y9">
        <f>IF(MINA($H9:$I9)&gt;MAXA($J9:$M9),MINA($H9:$I9),MINA($J9:$M9))-0.01</f>
        <v/>
      </c>
      <c r="Z9">
        <f>MAX(H9,I9)+0.01</f>
        <v/>
      </c>
      <c r="AA9">
        <f>IF(MINA($H$9:$I$9)&gt;MAXA($J$9:$M$9),MINA($H$9:$I$9),MINA($J$9:$M$9))-0.01</f>
        <v/>
      </c>
      <c r="AB9" t="inlineStr">
        <is>
          <t>VDC</t>
        </is>
      </c>
      <c r="AC9">
        <f>IF(N9="(!BUY!)",$G$3/G9,0)</f>
        <v/>
      </c>
      <c r="AD9">
        <f>IF(R9="!SELL!",$G$3/G9,0)</f>
        <v/>
      </c>
    </row>
    <row r="10">
      <c r="H10" t="inlineStr">
        <is>
          <t xml:space="preserve"> 1 DAY INTERVAL</t>
        </is>
      </c>
      <c r="J10" t="inlineStr">
        <is>
          <t xml:space="preserve"> 5 MIN. INTERVAL</t>
        </is>
      </c>
      <c r="L10" t="inlineStr">
        <is>
          <t>1 MIN. INTERVAL</t>
        </is>
      </c>
    </row>
    <row r="11">
      <c r="A11" t="inlineStr">
        <is>
          <t>VIG</t>
        </is>
      </c>
      <c r="B11" t="inlineStr">
        <is>
          <t>DividendApprec.</t>
        </is>
      </c>
      <c r="E11" t="inlineStr">
        <is>
          <t>06/05</t>
        </is>
      </c>
      <c r="F11" t="inlineStr">
        <is>
          <t>@4:00</t>
        </is>
      </c>
      <c r="G11" t="n">
        <v>-1</v>
      </c>
      <c r="H11" t="n">
        <v>154.71</v>
      </c>
      <c r="I11" t="n">
        <v>151.47</v>
      </c>
      <c r="J11" t="n">
        <v>157.14</v>
      </c>
      <c r="K11" t="n">
        <v>155.03</v>
      </c>
      <c r="L11" t="n">
        <v>157.37</v>
      </c>
      <c r="M11" t="n">
        <v>157.21</v>
      </c>
      <c r="N11">
        <f>IF($V11="TRUETRUETRUE","(!BUY!)","HOLD")</f>
        <v/>
      </c>
      <c r="O11">
        <f>ROUNDDOWN($AC11,0)</f>
        <v/>
      </c>
      <c r="P11">
        <f>$O11*$G11</f>
        <v/>
      </c>
      <c r="Q11">
        <f>MAX(J11:M11)-G11+0.01</f>
        <v/>
      </c>
      <c r="R11">
        <f>IF(W11="TRUETRUETRUE","!SELL!","HOLD")</f>
        <v/>
      </c>
      <c r="S11">
        <f>ROUNDDOWN(AD11,0)</f>
        <v/>
      </c>
      <c r="T11">
        <f>S11*G11</f>
        <v/>
      </c>
      <c r="U11">
        <f>MIN(J11:M11)-G11-0.01</f>
        <v/>
      </c>
      <c r="V11">
        <f>IF($G11&lt;$H11,$G11&lt;$I11)&amp;IF($G11&gt;$J11,$G11&gt;$K11)&amp;IF($G11&gt;$L11,$G11&gt;$M11)</f>
        <v/>
      </c>
      <c r="W11">
        <f>IF($G11&gt;$H11,$G11&gt;$I11)&amp;IF($G11&lt;$J11,$G11&lt;$K11)&amp;IF($G11&lt;$L11,$G11&lt;$M11)</f>
        <v/>
      </c>
      <c r="X11">
        <f>IF(MAXA(H11:M11)&gt;MINA(H11:I11),MAXA(J11:M11))+0.01</f>
        <v/>
      </c>
      <c r="Y11">
        <f>IF(MINA($H11:$I11)&gt;MAXA($J11:$M11),MINA($H11:$I11),MINA($J11:$M11))-0.01</f>
        <v/>
      </c>
      <c r="Z11">
        <f>MAX(H11,I11)+0.01</f>
        <v/>
      </c>
      <c r="AA11">
        <f>IF(MINA($H$11:$I$11)&gt;MAXA($J$11:$M$11),MINA($H$11:$I$11),MINA($J$11:$M$11))-0.01</f>
        <v/>
      </c>
      <c r="AB11" t="inlineStr">
        <is>
          <t>VIG</t>
        </is>
      </c>
      <c r="AC11">
        <f>IF(N11="(!BUY!)",$G$3/G11,0)</f>
        <v/>
      </c>
      <c r="AD11">
        <f>IF(R11="!SELL!",$G$3/G11,0)</f>
        <v/>
      </c>
    </row>
    <row r="12">
      <c r="A12" t="inlineStr">
        <is>
          <t>VDE</t>
        </is>
      </c>
      <c r="B12" t="inlineStr">
        <is>
          <t>Energy</t>
        </is>
      </c>
      <c r="E12" t="inlineStr">
        <is>
          <t>06/05</t>
        </is>
      </c>
      <c r="F12" t="inlineStr">
        <is>
          <t>@4:00</t>
        </is>
      </c>
      <c r="G12" t="n">
        <v>-1</v>
      </c>
      <c r="H12" t="n">
        <v>112.87</v>
      </c>
      <c r="I12" t="n">
        <v>117.13</v>
      </c>
      <c r="J12" t="n">
        <v>110.79</v>
      </c>
      <c r="K12" t="n">
        <v>108.31</v>
      </c>
      <c r="L12" t="n">
        <v>110.97</v>
      </c>
      <c r="M12" t="n">
        <v>110.89</v>
      </c>
      <c r="N12">
        <f>IF($V12="TRUETRUETRUE","(!BUY!)","HOLD")</f>
        <v/>
      </c>
      <c r="O12">
        <f>ROUNDDOWN($AC12,0)</f>
        <v/>
      </c>
      <c r="P12">
        <f>$O12*$G12</f>
        <v/>
      </c>
      <c r="Q12">
        <f>MAX(J12:M12)-G12+0.01</f>
        <v/>
      </c>
      <c r="R12">
        <f>IF(W12="TRUETRUETRUE","!SELL!","HOLD")</f>
        <v/>
      </c>
      <c r="S12">
        <f>ROUNDDOWN(AD12,0)</f>
        <v/>
      </c>
      <c r="T12">
        <f>S12*G12</f>
        <v/>
      </c>
      <c r="U12">
        <f>MIN(J12:M12)-G12-0.01</f>
        <v/>
      </c>
      <c r="V12">
        <f>IF($G12&lt;$H12,$G12&lt;$I12)&amp;IF($G12&gt;$J12,$G12&gt;$K12)&amp;IF($G12&gt;$L12,$G12&gt;$M12)</f>
        <v/>
      </c>
      <c r="W12">
        <f>IF($G12&gt;$H12,$G12&gt;$I12)&amp;IF($G12&lt;$J12,$G12&lt;$K12)&amp;IF($G12&lt;$L12,$G12&lt;$M12)</f>
        <v/>
      </c>
      <c r="X12">
        <f>IF(MAXA(H12:M12)&gt;MINA(H12:I12),MAXA(J12:M12))+0.01</f>
        <v/>
      </c>
      <c r="Y12">
        <f>IF(MINA($H12:$I12)&gt;MAXA($J12:$M12),MINA($H12:$I12),MINA($J12:$M12))-0.01</f>
        <v/>
      </c>
      <c r="Z12">
        <f>MAX(H12,I12)+0.01</f>
        <v/>
      </c>
      <c r="AA12">
        <f>IF(MINA($H$12:$I$12)&gt;MAXA($J$12:$M$12),MINA($H$12:$I$12),MINA($J$12:$M$12))-0.01</f>
        <v/>
      </c>
      <c r="AB12" t="inlineStr">
        <is>
          <t>VDE</t>
        </is>
      </c>
      <c r="AC12">
        <f>IF(N12="(!BUY!)",$G$3/G12,0)</f>
        <v/>
      </c>
      <c r="AD12">
        <f>IF(R12="!SELL!",$G$3/G12,0)</f>
        <v/>
      </c>
    </row>
    <row r="13">
      <c r="A13" t="inlineStr">
        <is>
          <t>VFH</t>
        </is>
      </c>
      <c r="B13" t="inlineStr">
        <is>
          <t>Financls</t>
        </is>
      </c>
      <c r="E13" t="inlineStr">
        <is>
          <t>06/05</t>
        </is>
      </c>
      <c r="F13" t="inlineStr">
        <is>
          <t>@4:00</t>
        </is>
      </c>
      <c r="G13" t="n">
        <v>-1</v>
      </c>
      <c r="H13" t="n">
        <v>77.53</v>
      </c>
      <c r="I13" t="n">
        <v>82</v>
      </c>
      <c r="J13" t="n">
        <v>79.34</v>
      </c>
      <c r="K13" t="n">
        <v>77.79000000000001</v>
      </c>
      <c r="L13" t="n">
        <v>79.39</v>
      </c>
      <c r="M13" t="n">
        <v>79.33</v>
      </c>
      <c r="N13">
        <f>IF($V13="TRUETRUETRUE","(!BUY!)","HOLD")</f>
        <v/>
      </c>
      <c r="O13">
        <f>ROUNDDOWN($AC13,0)</f>
        <v/>
      </c>
      <c r="P13">
        <f>$O13*$G13</f>
        <v/>
      </c>
      <c r="Q13">
        <f>MAX(J13:M13)-G13+0.01</f>
        <v/>
      </c>
      <c r="R13">
        <f>IF(W13="TRUETRUETRUE","!SELL!","HOLD")</f>
        <v/>
      </c>
      <c r="S13">
        <f>ROUNDDOWN(AD13,0)</f>
        <v/>
      </c>
      <c r="T13">
        <f>S13*G13</f>
        <v/>
      </c>
      <c r="U13">
        <f>MIN(J13:M13)-G13-0.01</f>
        <v/>
      </c>
      <c r="V13">
        <f>IF($G13&lt;$H13,$G13&lt;$I13)&amp;IF($G13&gt;$J13,$G13&gt;$K13)&amp;IF($G13&gt;$L13,$G13&gt;$M13)</f>
        <v/>
      </c>
      <c r="W13">
        <f>IF($G13&gt;$H13,$G13&gt;$I13)&amp;IF($G13&lt;$J13,$G13&lt;$K13)&amp;IF($G13&lt;$L13,$G13&lt;$M13)</f>
        <v/>
      </c>
      <c r="X13">
        <f>IF(MAXA(H13:M13)&gt;MINA(H13:I13),MAXA(J13:M13))+0.01</f>
        <v/>
      </c>
      <c r="Y13">
        <f>IF(MINA($H13:$I13)&gt;MAXA($J13:$M13),MINA($H13:$I13),MINA($J13:$M13))-0.01</f>
        <v/>
      </c>
      <c r="Z13">
        <f>MAX(H13,I13)+0.01</f>
        <v/>
      </c>
      <c r="AA13">
        <f>IF(MINA($H$13:$I$13)&gt;MAXA($J$13:$M$13),MINA($H$13:$I$13),MINA($J$13:$M$13))-0.01</f>
        <v/>
      </c>
      <c r="AB13" t="inlineStr">
        <is>
          <t>VFH</t>
        </is>
      </c>
      <c r="AC13">
        <f>IF(N13="(!BUY!)",$G$3/G13,0)</f>
        <v/>
      </c>
      <c r="AD13">
        <f>IF(R13="!SELL!",$G$3/G13,0)</f>
        <v/>
      </c>
    </row>
    <row r="14">
      <c r="A14" t="inlineStr">
        <is>
          <t>VWO</t>
        </is>
      </c>
      <c r="B14" t="inlineStr">
        <is>
          <t>EmrgMrkts</t>
        </is>
      </c>
      <c r="E14" t="inlineStr">
        <is>
          <t>06/05</t>
        </is>
      </c>
      <c r="F14" t="inlineStr">
        <is>
          <t>@4:00</t>
        </is>
      </c>
      <c r="G14" t="n">
        <v>-1</v>
      </c>
      <c r="H14" t="n">
        <v>40.07</v>
      </c>
      <c r="I14" t="n">
        <v>39.67</v>
      </c>
      <c r="J14" t="n">
        <v>40.38</v>
      </c>
      <c r="K14" t="n">
        <v>39.76</v>
      </c>
      <c r="L14" t="n">
        <v>40.36</v>
      </c>
      <c r="M14" t="n">
        <v>40.38</v>
      </c>
      <c r="N14">
        <f>IF($V14="TRUETRUETRUE","(!BUY!)","HOLD")</f>
        <v/>
      </c>
      <c r="O14">
        <f>ROUNDDOWN($AC14,0)</f>
        <v/>
      </c>
      <c r="P14">
        <f>$O14*$G14</f>
        <v/>
      </c>
      <c r="Q14">
        <f>MAX(J14:M14)-G14+0.01</f>
        <v/>
      </c>
      <c r="R14">
        <f>IF(W14="TRUETRUETRUE","!SELL!","HOLD")</f>
        <v/>
      </c>
      <c r="S14">
        <f>ROUNDDOWN(AD14,0)</f>
        <v/>
      </c>
      <c r="T14">
        <f>S14*G14</f>
        <v/>
      </c>
      <c r="U14">
        <f>MIN(J14:M14)-G14-0.01</f>
        <v/>
      </c>
      <c r="V14">
        <f>IF($G14&lt;$H14,$G14&lt;$I14)&amp;IF($G14&gt;$J14,$G14&gt;$K14)&amp;IF($G14&gt;$L14,$G14&gt;$M14)</f>
        <v/>
      </c>
      <c r="W14">
        <f>IF($G14&gt;$H14,$G14&gt;$I14)&amp;IF($G14&lt;$J14,$G14&lt;$K14)&amp;IF($G14&lt;$L14,$G14&lt;$M14)</f>
        <v/>
      </c>
      <c r="X14">
        <f>IF(MAXA(H14:M14)&gt;MINA(H14:I14),MAXA(J14:M14))+0.01</f>
        <v/>
      </c>
      <c r="Y14">
        <f>IF(MINA($H$14:$I$14)&gt;MAXA($J$14:$M$14),MINA($H$14:$I$14),MINA($J$14:$M$14))-0.01</f>
        <v/>
      </c>
      <c r="Z14">
        <f>MAX(H14,I14)+0.01</f>
        <v/>
      </c>
      <c r="AA14">
        <f>IF(MINA($H$14:$I$14)&gt;MAXA($J$14:$M$14),MINA($H$14:$I$14),MINA($J$14:$M$14))-0.01</f>
        <v/>
      </c>
      <c r="AB14" t="inlineStr">
        <is>
          <t>VWO</t>
        </is>
      </c>
      <c r="AC14">
        <f>IF(N14="(!BUY!)",$G$3/G14,0)</f>
        <v/>
      </c>
      <c r="AD14">
        <f>IF(R14="!SELL!",$G$3/G14,0)</f>
        <v/>
      </c>
    </row>
    <row r="15">
      <c r="H15" t="inlineStr">
        <is>
          <t>50 SMA</t>
        </is>
      </c>
      <c r="I15" t="inlineStr">
        <is>
          <t>200 SMA</t>
        </is>
      </c>
      <c r="J15" t="inlineStr">
        <is>
          <t>50 SMA</t>
        </is>
      </c>
      <c r="K15" t="inlineStr">
        <is>
          <t>200 SMA</t>
        </is>
      </c>
      <c r="L15" t="inlineStr">
        <is>
          <t>50 SMA</t>
        </is>
      </c>
      <c r="M15" t="inlineStr">
        <is>
          <t>200 SMA</t>
        </is>
      </c>
    </row>
    <row r="16">
      <c r="A16" t="inlineStr">
        <is>
          <t>VHT</t>
        </is>
      </c>
      <c r="B16" t="inlineStr">
        <is>
          <t>HealthCare</t>
        </is>
      </c>
      <c r="E16" t="inlineStr">
        <is>
          <t>06/05</t>
        </is>
      </c>
      <c r="F16" t="inlineStr">
        <is>
          <t>@4:00</t>
        </is>
      </c>
      <c r="G16" t="n">
        <v>-1</v>
      </c>
      <c r="H16" t="n">
        <v>242.27</v>
      </c>
      <c r="I16" t="n">
        <v>240.93</v>
      </c>
      <c r="J16" t="n">
        <v>240.72</v>
      </c>
      <c r="K16" t="n">
        <v>237.87</v>
      </c>
      <c r="L16" t="n">
        <v>241.15</v>
      </c>
      <c r="M16" t="n">
        <v>240.45</v>
      </c>
      <c r="N16">
        <f>IF($V16="TRUETRUETRUE","(!BUY!)","HOLD")</f>
        <v/>
      </c>
      <c r="O16">
        <f>ROUNDDOWN($AC16,0)</f>
        <v/>
      </c>
      <c r="P16">
        <f>$O16*$G16</f>
        <v/>
      </c>
      <c r="Q16">
        <f>MAX(J16:M16)-G16+0.01</f>
        <v/>
      </c>
      <c r="R16">
        <f>IF(W16="TRUETRUETRUE","!SELL!","HOLD")</f>
        <v/>
      </c>
      <c r="S16">
        <f>ROUNDDOWN(AD16,0)</f>
        <v/>
      </c>
      <c r="T16">
        <f>S16*G16</f>
        <v/>
      </c>
      <c r="U16">
        <f>MIN(J16:M16)-G16-0.01</f>
        <v/>
      </c>
      <c r="V16">
        <f>IF($G16&lt;$H16,$G16&lt;$I16)&amp;IF($G16&gt;$J16,$G16&gt;$K16)&amp;IF($G16&gt;$L16,$G16&gt;$M16)</f>
        <v/>
      </c>
      <c r="W16">
        <f>IF($G16&gt;$H16,$G16&gt;$I16)&amp;IF($G16&lt;$J16,$G16&lt;$K16)&amp;IF($G16&lt;$L16,$G16&lt;$M16)</f>
        <v/>
      </c>
      <c r="X16">
        <f>IF(MAXA(H16:M16)&gt;MINA(H16:I16),MAXA(J16:M16))+0.01</f>
        <v/>
      </c>
      <c r="Y16">
        <f>IF(MINA($H16:$I16)&gt;MAXA($J16:$M16),MINA($H16:$I16),MINA($J16:$M16))-0.01</f>
        <v/>
      </c>
      <c r="Z16">
        <f>MAX(H16,I16)+0.01</f>
        <v/>
      </c>
      <c r="AA16">
        <f>IF(MINA($H$16:$I$16)&gt;MAXA($J$16:$M$16),MINA($H$16:$I$16),MINA($J$16:$M$16))-0.01</f>
        <v/>
      </c>
      <c r="AB16" t="inlineStr">
        <is>
          <t>VHT</t>
        </is>
      </c>
      <c r="AC16">
        <f>IF(N16="(!BUY!)",$G$3/G16,0)</f>
        <v/>
      </c>
      <c r="AD16">
        <f>IF(R16="!SELL!",$G$3/G16,0)</f>
        <v/>
      </c>
    </row>
    <row r="17">
      <c r="A17" t="inlineStr">
        <is>
          <t>VIS</t>
        </is>
      </c>
      <c r="B17" t="inlineStr">
        <is>
          <t>Industrials</t>
        </is>
      </c>
      <c r="E17" t="inlineStr">
        <is>
          <t>06/05</t>
        </is>
      </c>
      <c r="F17" t="inlineStr">
        <is>
          <t>@4:00</t>
        </is>
      </c>
      <c r="G17" t="n">
        <v>-1</v>
      </c>
      <c r="H17" t="n">
        <v>187.36</v>
      </c>
      <c r="I17" t="n">
        <v>183.5</v>
      </c>
      <c r="J17" t="n">
        <v>191.94</v>
      </c>
      <c r="K17" t="n">
        <v>187.37</v>
      </c>
      <c r="L17" t="n">
        <v>192.44</v>
      </c>
      <c r="M17" t="n">
        <v>189.23</v>
      </c>
      <c r="N17">
        <f>IF($V17="TRUETRUETRUE","(!BUY!)","HOLD")</f>
        <v/>
      </c>
      <c r="O17">
        <f>ROUNDDOWN($AC17,0)</f>
        <v/>
      </c>
      <c r="P17">
        <f>$O17*$G17</f>
        <v/>
      </c>
      <c r="Q17">
        <f>MAX(J17:M17)-G17+0.01</f>
        <v/>
      </c>
      <c r="R17">
        <f>IF(W17="TRUETRUETRUE","!SELL!","HOLD")</f>
        <v/>
      </c>
      <c r="S17">
        <f>ROUNDDOWN(AD17,0)</f>
        <v/>
      </c>
      <c r="T17">
        <f>S17*G17</f>
        <v/>
      </c>
      <c r="U17">
        <f>MIN(J17:M17)-G17-0.01</f>
        <v/>
      </c>
      <c r="V17">
        <f>IF($G17&lt;$H17,$G17&lt;$I17)&amp;IF($G17&gt;$J17,$G17&gt;$K17)&amp;IF($G17&gt;$L17,$G17&gt;$M17)</f>
        <v/>
      </c>
      <c r="W17">
        <f>IF($G17&gt;$H17,$G17&gt;$I17)&amp;IF($G17&lt;$J17,$G17&lt;$K17)&amp;IF($G17&lt;$L17,$G17&lt;$M17)</f>
        <v/>
      </c>
      <c r="X17">
        <f>IF(MAXA(H17:M17)&gt;MINA(H17:I17),MAXA(J17:M17))+0.01</f>
        <v/>
      </c>
      <c r="Y17">
        <f>IF(MINA($H17:$I17)&gt;MAXA($J17:$M17),MINA($H17:$I17),MINA($J17:$M17))-0.01</f>
        <v/>
      </c>
      <c r="Z17">
        <f>MAX(H17,I17)+0.01</f>
        <v/>
      </c>
      <c r="AA17">
        <f>IF(MINA($H$17:$I$17)&gt;MAXA($J$17:$M$17),MINA($H$17:$I$17),MINA($J$17:$M$17))-0.01</f>
        <v/>
      </c>
      <c r="AB17" t="inlineStr">
        <is>
          <t>VIS</t>
        </is>
      </c>
      <c r="AC17">
        <f>IF(N17="(!BUY!)",$G$3/G17,0)</f>
        <v/>
      </c>
      <c r="AD17">
        <f>IF(R17="!SELL!",$G$3/G17,0)</f>
        <v/>
      </c>
    </row>
    <row r="18">
      <c r="A18" t="inlineStr">
        <is>
          <t>VGT</t>
        </is>
      </c>
      <c r="B18" t="inlineStr">
        <is>
          <t>InfrmTch</t>
        </is>
      </c>
      <c r="E18" t="inlineStr">
        <is>
          <t>06/05</t>
        </is>
      </c>
      <c r="F18" t="inlineStr">
        <is>
          <t>@4:00</t>
        </is>
      </c>
      <c r="G18" t="n">
        <v>-1</v>
      </c>
      <c r="H18" t="n">
        <v>386.78</v>
      </c>
      <c r="I18" t="n">
        <v>351.37</v>
      </c>
      <c r="J18" t="n">
        <v>423.91</v>
      </c>
      <c r="K18" t="n">
        <v>420.95</v>
      </c>
      <c r="L18" t="n">
        <v>424.13</v>
      </c>
      <c r="M18" t="n">
        <v>423.91</v>
      </c>
      <c r="N18">
        <f>IF($V18="TRUETRUETRUE","(!BUY!)","HOLD")</f>
        <v/>
      </c>
      <c r="O18">
        <f>ROUNDDOWN($AC18,0)</f>
        <v/>
      </c>
      <c r="P18">
        <f>$O18*$G18</f>
        <v/>
      </c>
      <c r="Q18">
        <f>MAX(J18:M18)-G18+0.01</f>
        <v/>
      </c>
      <c r="R18">
        <f>IF(W18="TRUETRUETRUE","!SELL!","HOLD")</f>
        <v/>
      </c>
      <c r="S18">
        <f>ROUNDDOWN(AD18,0)</f>
        <v/>
      </c>
      <c r="T18">
        <f>S18*G18</f>
        <v/>
      </c>
      <c r="U18">
        <f>MIN(J18:M18)-G18-0.01</f>
        <v/>
      </c>
      <c r="V18">
        <f>IF($G18&lt;$H18,$G18&lt;$I18)&amp;IF($G18&gt;$J18,$G18&gt;$K18)&amp;IF($G18&gt;$L18,$G18&gt;$M18)</f>
        <v/>
      </c>
      <c r="W18">
        <f>IF($G18&gt;$H18,$G18&gt;$I18)&amp;IF($G18&lt;$J18,$G18&lt;$K18)&amp;IF($G18&lt;$L18,$G18&lt;$M18)</f>
        <v/>
      </c>
      <c r="X18">
        <f>IF(MAXA(H18:M18)&gt;MINA(H18:I18),MAXA(J18:M18))+0.01</f>
        <v/>
      </c>
      <c r="Y18">
        <f>IF(MINA($H18:$I18)&gt;MAXA($J18:$M18),MINA($H18:$I18),MINA($J18:$M18))-0.01</f>
        <v/>
      </c>
      <c r="Z18">
        <f>MAX(H18,I18)+0.01</f>
        <v/>
      </c>
      <c r="AA18">
        <f>IF(MINA($H18:$I18)&gt;MAXA($J18:$M18),MINA($H18:$I18),MINA($J18:$M18))-0.01</f>
        <v/>
      </c>
      <c r="AB18" t="inlineStr">
        <is>
          <t>VGT</t>
        </is>
      </c>
      <c r="AC18">
        <f>IF(N18="(!BUY!)",$G$3/G18,0)</f>
        <v/>
      </c>
      <c r="AD18">
        <f>IF(R18="!SELL!",$G$3/G18,0)</f>
        <v/>
      </c>
    </row>
    <row r="19">
      <c r="A19" t="inlineStr">
        <is>
          <t>VAW</t>
        </is>
      </c>
      <c r="B19" t="inlineStr">
        <is>
          <t>Materials</t>
        </is>
      </c>
      <c r="E19" t="inlineStr">
        <is>
          <t>06/05</t>
        </is>
      </c>
      <c r="F19" t="inlineStr">
        <is>
          <t>@4:00</t>
        </is>
      </c>
      <c r="G19" t="n">
        <v>-1</v>
      </c>
      <c r="H19" t="n">
        <v>173.54</v>
      </c>
      <c r="I19" t="n">
        <v>171.99</v>
      </c>
      <c r="J19" t="n">
        <v>172.84</v>
      </c>
      <c r="K19" t="n">
        <v>168.31</v>
      </c>
      <c r="L19" t="n">
        <v>173.01</v>
      </c>
      <c r="M19" t="n">
        <v>170.95</v>
      </c>
      <c r="N19">
        <f>IF($V19="TRUETRUETRUE","(!BUY!)","HOLD")</f>
        <v/>
      </c>
      <c r="O19">
        <f>ROUNDDOWN($AC19,0)</f>
        <v/>
      </c>
      <c r="P19">
        <f>$O19*$G19</f>
        <v/>
      </c>
      <c r="Q19">
        <f>MAX(J19:M19)-G19+0.01</f>
        <v/>
      </c>
      <c r="R19">
        <f>IF(W19="TRUETRUETRUE","!SELL!","HOLD")</f>
        <v/>
      </c>
      <c r="S19">
        <f>ROUNDDOWN(AD19,0)</f>
        <v/>
      </c>
      <c r="T19">
        <f>S19*G19</f>
        <v/>
      </c>
      <c r="U19">
        <f>MIN(J19:M19)-G19-0.01</f>
        <v/>
      </c>
      <c r="V19">
        <f>IF($G19&lt;$H19,$G19&lt;$I19)&amp;IF($G19&gt;$J19,$G19&gt;$K19)&amp;IF($G19&gt;$L19,$G19&gt;$M19)</f>
        <v/>
      </c>
      <c r="W19">
        <f>IF($G19&gt;$H19,$G19&gt;$I19)&amp;IF($G19&lt;$J19,$G19&lt;$K19)&amp;IF($G19&lt;$L19,$G19&lt;$M19)</f>
        <v/>
      </c>
      <c r="X19">
        <f>IF(MAXA(H19:M19)&gt;MINA(H19:I19),MAXA(J19:M19))+0.01</f>
        <v/>
      </c>
      <c r="Y19">
        <f>IF(MINA($H19:$I19)&gt;MAXA($J19:$M19),MINA($H19:$I19),MINA($J19:$M19))-0.01</f>
        <v/>
      </c>
      <c r="Z19">
        <f>MAX(H19,I19)+0.01</f>
        <v/>
      </c>
      <c r="AA19">
        <f>IF(MINA($H19:$I19)&gt;MAXA($J19:$M19),MINA($H19:$I19),MINA($J19:$M19))-0.01</f>
        <v/>
      </c>
      <c r="AB19" t="inlineStr">
        <is>
          <t>VAW</t>
        </is>
      </c>
      <c r="AC19">
        <f>IF(N19="(!BUY!)",$G$3/G19,0)</f>
        <v/>
      </c>
      <c r="AD19">
        <f>IF(R19="!SELL!",$G$3/G19,0)</f>
        <v/>
      </c>
    </row>
    <row r="20">
      <c r="H20" t="inlineStr">
        <is>
          <t xml:space="preserve">  1 DAY INTERVAL</t>
        </is>
      </c>
      <c r="J20" t="inlineStr">
        <is>
          <t>5 MIN. INTERVAL</t>
        </is>
      </c>
      <c r="L20" t="inlineStr">
        <is>
          <t>1 MIN. INTERVAL</t>
        </is>
      </c>
    </row>
    <row r="21">
      <c r="A21" t="inlineStr">
        <is>
          <t>VNQ</t>
        </is>
      </c>
      <c r="B21" t="inlineStr">
        <is>
          <t>R.E.I.T.</t>
        </is>
      </c>
      <c r="E21" t="inlineStr">
        <is>
          <t>06/05</t>
        </is>
      </c>
      <c r="F21" t="inlineStr">
        <is>
          <t>@4:00</t>
        </is>
      </c>
      <c r="G21" t="n">
        <v>-1</v>
      </c>
      <c r="H21" t="n">
        <v>81.31</v>
      </c>
      <c r="I21" t="n">
        <v>84.93000000000001</v>
      </c>
      <c r="J21" t="n">
        <v>81.98</v>
      </c>
      <c r="K21" t="n">
        <v>80.68000000000001</v>
      </c>
      <c r="L21" t="n">
        <v>82</v>
      </c>
      <c r="M21" t="n">
        <v>82.01000000000001</v>
      </c>
      <c r="N21">
        <f>IF($V21="TRUETRUETRUE","(!BUY!)","HOLD")</f>
        <v/>
      </c>
      <c r="O21">
        <f>ROUNDDOWN($AC21,0)</f>
        <v/>
      </c>
      <c r="P21">
        <f>$O21*$G21</f>
        <v/>
      </c>
      <c r="Q21">
        <f>MAX(J21:M21)-G21+0.01</f>
        <v/>
      </c>
      <c r="R21">
        <f>IF(W21="TRUETRUETRUE","!SELL!","HOLD")</f>
        <v/>
      </c>
      <c r="S21">
        <f>ROUNDDOWN(AD21,0)</f>
        <v/>
      </c>
      <c r="T21">
        <f>S21*G21</f>
        <v/>
      </c>
      <c r="U21">
        <f>MIN(J21:M21)-G21-0.01</f>
        <v/>
      </c>
      <c r="V21">
        <f>IF($G21&lt;$H21,$G21&lt;$I21)&amp;IF($G21&gt;$J21,$G21&gt;$K21)&amp;IF($G21&gt;$L21,$G21&gt;$M21)</f>
        <v/>
      </c>
      <c r="W21">
        <f>IF($G21&gt;$H21,$G21&gt;$I21)&amp;IF($G21&lt;$J21,$G21&lt;$K21)&amp;IF($G21&lt;$L21,$G21&lt;$M21)</f>
        <v/>
      </c>
      <c r="X21">
        <f>IF(MAXA(H21:M21)&gt;MINA(H21:I21),MAXA(J21:M21))+0.01</f>
        <v/>
      </c>
      <c r="Y21">
        <f>IF(MINA($H21:$I21)&gt;MAXA($J21:$M21),MINA($H21:$I21),MINA($J21:$M21))-0.01</f>
        <v/>
      </c>
      <c r="Z21">
        <f>MAX(H21,I21)+0.01</f>
        <v/>
      </c>
      <c r="AA21">
        <f>IF(MINA($H$21:$I$21)&gt;MAXA($J$21:$M$21),MINA($H$21:$I$21),MINA($J$21:$M$21))-0.01</f>
        <v/>
      </c>
      <c r="AB21" t="inlineStr">
        <is>
          <t>VNQ</t>
        </is>
      </c>
      <c r="AC21">
        <f>IF(N21="(!BUY!)",$G$3/G21,0)</f>
        <v/>
      </c>
      <c r="AD21">
        <f>IF(R21="!SELL!",$G$3/G21,0)</f>
        <v/>
      </c>
    </row>
    <row r="22">
      <c r="A22" t="inlineStr">
        <is>
          <t>VOO</t>
        </is>
      </c>
      <c r="B22" t="inlineStr">
        <is>
          <t>S&amp;P500</t>
        </is>
      </c>
      <c r="E22" t="inlineStr">
        <is>
          <t>06/05</t>
        </is>
      </c>
      <c r="F22" t="inlineStr">
        <is>
          <t>@4:00</t>
        </is>
      </c>
      <c r="G22" t="n">
        <v>-1</v>
      </c>
      <c r="H22" t="n">
        <v>377.76</v>
      </c>
      <c r="I22" t="n">
        <v>364.56</v>
      </c>
      <c r="J22" t="n">
        <v>393.22</v>
      </c>
      <c r="K22" t="n">
        <v>388.35</v>
      </c>
      <c r="L22" t="n">
        <v>393.51</v>
      </c>
      <c r="M22" t="n">
        <v>393.36</v>
      </c>
      <c r="N22">
        <f>IF($V22="TRUETRUETRUE","(!BUY!)","HOLD")</f>
        <v/>
      </c>
      <c r="O22">
        <f>ROUNDDOWN($AC22,0)</f>
        <v/>
      </c>
      <c r="P22">
        <f>$O22*$G22</f>
        <v/>
      </c>
      <c r="Q22">
        <f>MAX(J22:M22)-G22+0.01</f>
        <v/>
      </c>
      <c r="R22">
        <f>IF(W22="TRUETRUETRUE","!SELL!","HOLD")</f>
        <v/>
      </c>
      <c r="S22">
        <f>ROUNDDOWN(AD22,0)</f>
        <v/>
      </c>
      <c r="T22">
        <f>S22*G22</f>
        <v/>
      </c>
      <c r="U22">
        <f>MIN(J22:M22)-G22-0.01</f>
        <v/>
      </c>
      <c r="V22">
        <f>IF($G22&lt;$H22,$G22&lt;$I22)&amp;IF($G22&gt;$J22,$G22&gt;$K22)&amp;IF($G22&gt;$L22,$G22&gt;$M22)</f>
        <v/>
      </c>
      <c r="W22">
        <f>IF($G22&gt;$H22,$G22&gt;$I22)&amp;IF($G22&lt;$J22,$G22&lt;$K22)&amp;IF($G22&lt;$L22,$G22&lt;$M22)</f>
        <v/>
      </c>
      <c r="X22">
        <f>IF(MAXA(H22:M22)&gt;MINA(H22:I22),MAXA(J22:M22))+0.01</f>
        <v/>
      </c>
      <c r="Y22">
        <f>IF(MINA($H22:$I22)&gt;MAXA($J22:$M22),MINA($H22:$I22),MINA($J22:$M22))-0.01</f>
        <v/>
      </c>
      <c r="Z22">
        <f>MAX(H22,I22)+0.01</f>
        <v/>
      </c>
      <c r="AA22">
        <f>IF(MINA($H$22:$I$22)&gt;MAXA($J$22:$M$22),MINA($H$22:$I$22),MINA($J$22:$M$22))-0.01</f>
        <v/>
      </c>
      <c r="AB22" t="inlineStr">
        <is>
          <t>VOO</t>
        </is>
      </c>
      <c r="AC22">
        <f>IF(N22="(!BUY!)",$G$3/G22,0)</f>
        <v/>
      </c>
      <c r="AD22">
        <f>IF(R22="!SELL!",$G$3/G22,0)</f>
        <v/>
      </c>
    </row>
    <row r="23">
      <c r="A23" t="inlineStr">
        <is>
          <t>VOX</t>
        </is>
      </c>
      <c r="B23" t="inlineStr">
        <is>
          <t>Com.Serv.</t>
        </is>
      </c>
      <c r="E23" t="inlineStr">
        <is>
          <t>06/05</t>
        </is>
      </c>
      <c r="F23" t="inlineStr">
        <is>
          <t>@4:00</t>
        </is>
      </c>
      <c r="G23" t="n">
        <v>-1</v>
      </c>
      <c r="H23" t="n">
        <v>97.76000000000001</v>
      </c>
      <c r="I23" t="n">
        <v>91.05</v>
      </c>
      <c r="J23" t="n">
        <v>103.11</v>
      </c>
      <c r="K23" t="n">
        <v>102.33</v>
      </c>
      <c r="L23" t="n">
        <v>103.1</v>
      </c>
      <c r="M23" t="n">
        <v>102.94</v>
      </c>
      <c r="N23">
        <f>IF($V23="TRUETRUETRUE","(!BUY!)","HOLD")</f>
        <v/>
      </c>
      <c r="O23">
        <f>ROUNDDOWN($AC23,0)</f>
        <v/>
      </c>
      <c r="P23">
        <f>$O23*$G23</f>
        <v/>
      </c>
      <c r="Q23">
        <f>MAX(J23:M23)-G23+0.01</f>
        <v/>
      </c>
      <c r="R23">
        <f>IF(W23="TRUETRUETRUE","!SELL!","HOLD")</f>
        <v/>
      </c>
      <c r="S23">
        <f>ROUNDDOWN(AD23,0)</f>
        <v/>
      </c>
      <c r="T23">
        <f>S23*G23</f>
        <v/>
      </c>
      <c r="U23">
        <f>MIN(J23:M23)-G23-0.01</f>
        <v/>
      </c>
      <c r="V23">
        <f>IF($G23&lt;$H23,$G23&lt;$I23)&amp;IF($G23&gt;$J23,$G23&gt;$K23)&amp;IF($G23&gt;$L23,$G23&gt;$M23)</f>
        <v/>
      </c>
      <c r="W23">
        <f>IF($G23&gt;$H23,$G23&gt;$I23)&amp;IF($G23&lt;$J23,$G23&lt;$K23)&amp;IF($G23&lt;$L23,$G23&lt;$M23)</f>
        <v/>
      </c>
      <c r="X23">
        <f>IF(MAXA(H23:M23)&gt;MINA(H23:I23),MAXA(J23:M23))+0.01</f>
        <v/>
      </c>
      <c r="Y23">
        <f>IF(MINA($H23:$I23)&gt;MAXA($J23:$M23),MINA($H23:$I23),MINA($J23:$M23))-0.01</f>
        <v/>
      </c>
      <c r="Z23">
        <f>MAX(H23,I23)+0.01</f>
        <v/>
      </c>
      <c r="AA23">
        <f>IF(MINA($H$23:$I$23)&gt;MAXA($J$23:$M$23),MINA($I$23:$J$23),MINA($J$23:$M$23))-0.01</f>
        <v/>
      </c>
      <c r="AB23" t="inlineStr">
        <is>
          <t>VOX</t>
        </is>
      </c>
      <c r="AC23">
        <f>IF(N23="(!BUY!)",$G$3/G23,0)</f>
        <v/>
      </c>
      <c r="AD23">
        <f>IF(R23="!SELL!",$G$3/G23,0)</f>
        <v/>
      </c>
    </row>
    <row r="24">
      <c r="A24" t="inlineStr">
        <is>
          <t>BND</t>
        </is>
      </c>
      <c r="B24" t="inlineStr">
        <is>
          <t>TotlBonds</t>
        </is>
      </c>
      <c r="E24" t="inlineStr">
        <is>
          <t>06/05</t>
        </is>
      </c>
      <c r="F24" t="inlineStr">
        <is>
          <t>@4:00</t>
        </is>
      </c>
      <c r="G24" t="n">
        <v>-1</v>
      </c>
      <c r="H24" t="n">
        <v>73.52</v>
      </c>
      <c r="I24" t="n">
        <v>72.84</v>
      </c>
      <c r="J24" t="n">
        <v>72.72</v>
      </c>
      <c r="K24" t="n">
        <v>72.92</v>
      </c>
      <c r="L24" t="n">
        <v>72.7</v>
      </c>
      <c r="M24" t="n">
        <v>72.70999999999999</v>
      </c>
      <c r="N24">
        <f>IF($V24="TRUETRUETRUE","(!BUY!)","HOLD")</f>
        <v/>
      </c>
      <c r="O24">
        <f>ROUNDDOWN($AC24,0)</f>
        <v/>
      </c>
      <c r="P24">
        <f>$O24*$G24</f>
        <v/>
      </c>
      <c r="Q24">
        <f>MAX(J24:M24)-G24+0.01</f>
        <v/>
      </c>
      <c r="R24">
        <f>IF(W24="TRUETRUETRUE","!SELL!","HOLD")</f>
        <v/>
      </c>
      <c r="S24">
        <f>ROUNDDOWN(AD24,0)</f>
        <v/>
      </c>
      <c r="T24">
        <f>S24*G24</f>
        <v/>
      </c>
      <c r="U24">
        <f>MIN(J24:M24)-G24-0.01</f>
        <v/>
      </c>
      <c r="V24">
        <f>IF($G24&lt;$H24,$G24&lt;$I24)&amp;IF($G24&gt;$J24,$G24&gt;$K24)&amp;IF($G24&gt;$L24,$G24&gt;$M24)</f>
        <v/>
      </c>
      <c r="W24">
        <f>IF($G24&gt;$H24,$G24&gt;$I24)&amp;IF($G24&lt;$J24,$G24&lt;$K24)&amp;IF($G24&lt;$L24,$G24&lt;$M24)</f>
        <v/>
      </c>
      <c r="X24">
        <f>IF(MAXA(H24:M24)&gt;MINA(H24:I24),MAXA(J24:M24))+0.01</f>
        <v/>
      </c>
      <c r="Y24">
        <f>IF(MINA($H24:$I24)&gt;MAXA($J24:$M24),MINA($H24:$I24),MINA($J24:$M24))-0.01</f>
        <v/>
      </c>
      <c r="Z24">
        <f>MAX(H24,I24)+0.01</f>
        <v/>
      </c>
      <c r="AA24">
        <f>IF(MINA($H$24:$I$24)&gt;MAXA($J$24:$M$24),MINA($H$24:$I$24),MINA($J$24:$M$24))-0.01</f>
        <v/>
      </c>
      <c r="AB24" t="inlineStr">
        <is>
          <t>BND</t>
        </is>
      </c>
      <c r="AC24">
        <f>IF(N24="(!BUY!)",$G$3/G24,0)</f>
        <v/>
      </c>
      <c r="AD24">
        <f>IF(R24="!SELL!",$G$3/G24,0)</f>
        <v/>
      </c>
    </row>
    <row r="25">
      <c r="H25" t="inlineStr">
        <is>
          <t>50 SMA</t>
        </is>
      </c>
      <c r="I25" t="inlineStr">
        <is>
          <t>200 SMA</t>
        </is>
      </c>
      <c r="J25" t="inlineStr">
        <is>
          <t>50 SMA</t>
        </is>
      </c>
      <c r="K25" t="inlineStr">
        <is>
          <t>200 SMA</t>
        </is>
      </c>
      <c r="L25" t="inlineStr">
        <is>
          <t>50 SMA</t>
        </is>
      </c>
      <c r="M25" t="inlineStr">
        <is>
          <t>200 SMA</t>
        </is>
      </c>
    </row>
    <row r="26">
      <c r="A26" t="inlineStr">
        <is>
          <t>BNDX</t>
        </is>
      </c>
      <c r="B26" t="inlineStr">
        <is>
          <t>TIntrnlBonds</t>
        </is>
      </c>
      <c r="E26" t="inlineStr">
        <is>
          <t>06/05</t>
        </is>
      </c>
      <c r="F26" t="inlineStr">
        <is>
          <t>@4:00</t>
        </is>
      </c>
      <c r="G26" t="n">
        <v>-1</v>
      </c>
      <c r="H26" t="n">
        <v>48.77</v>
      </c>
      <c r="I26" t="n">
        <v>48.5</v>
      </c>
      <c r="J26" t="n">
        <v>48.81</v>
      </c>
      <c r="K26" t="n">
        <v>48.88</v>
      </c>
      <c r="L26" t="n">
        <v>48.79</v>
      </c>
      <c r="M26" t="n">
        <v>48.81</v>
      </c>
      <c r="N26">
        <f>IF($V26="TRUETRUETRUE","(!BUY!)","HOLD")</f>
        <v/>
      </c>
      <c r="O26">
        <f>ROUNDDOWN($AC26,0)</f>
        <v/>
      </c>
      <c r="P26">
        <f>$O26*$G26</f>
        <v/>
      </c>
      <c r="Q26">
        <f>MAX(J26:M26)-G26+0.01</f>
        <v/>
      </c>
      <c r="R26">
        <f>IF(W26="TRUETRUETRUE","!SELL!","HOLD")</f>
        <v/>
      </c>
      <c r="S26">
        <f>ROUNDDOWN(AD26,0)</f>
        <v/>
      </c>
      <c r="T26">
        <f>S26*G26</f>
        <v/>
      </c>
      <c r="U26">
        <f>MIN(J26:M26)-G26-0.01</f>
        <v/>
      </c>
      <c r="V26">
        <f>IF($G26&lt;$H26,$G26&lt;$I26)&amp;IF($G26&gt;$J26,$G26&gt;$K26)&amp;IF($G26&gt;$L26,$G26&gt;$M26)</f>
        <v/>
      </c>
      <c r="W26">
        <f>IF($G26&gt;$H26,$G26&gt;$I26)&amp;IF($G26&lt;$J26,$G26&lt;$K26)&amp;IF($G26&lt;$L26,$G26&lt;$M26)</f>
        <v/>
      </c>
      <c r="X26">
        <f>IF(MAXA(H26:M26)&gt;MINA(H26:I26),MAXA(J26:M26))+0.01</f>
        <v/>
      </c>
      <c r="Y26">
        <f>IF(MINA($H26:$I26)&gt;MAXA($J26:$M26),MINA($H26:$I26),MINA($J26:$M26))-0.01</f>
        <v/>
      </c>
      <c r="Z26">
        <f>MAX(H26,I26)+0.01</f>
        <v/>
      </c>
      <c r="AA26">
        <f>IF(MINA($H$26:$I$26)&gt;MAXA($J$26:$M$26),MINA($H$26:$I$26),MINA($J$26:$M$26))-0.01</f>
        <v/>
      </c>
      <c r="AB26" t="inlineStr">
        <is>
          <t>BNDX</t>
        </is>
      </c>
      <c r="AC26">
        <f>IF(N26="(!BUY!)",$G$3/G26,0)</f>
        <v/>
      </c>
      <c r="AD26">
        <f>IF(R26="!SELL!",$G$3/G26,0)</f>
        <v/>
      </c>
    </row>
    <row r="27">
      <c r="A27" t="inlineStr">
        <is>
          <t>VXUS</t>
        </is>
      </c>
      <c r="B27" t="inlineStr">
        <is>
          <t>TIntrnlStcks</t>
        </is>
      </c>
      <c r="E27" t="inlineStr">
        <is>
          <t>06/05</t>
        </is>
      </c>
      <c r="F27" t="inlineStr">
        <is>
          <t>@4:00</t>
        </is>
      </c>
      <c r="G27" t="n">
        <v>-1</v>
      </c>
      <c r="H27" t="n">
        <v>55.58</v>
      </c>
      <c r="I27" t="n">
        <v>52.73</v>
      </c>
      <c r="J27" t="n">
        <v>55.93</v>
      </c>
      <c r="K27" t="n">
        <v>55.17</v>
      </c>
      <c r="L27" t="n">
        <v>55.96</v>
      </c>
      <c r="M27" t="n">
        <v>55.94</v>
      </c>
      <c r="N27">
        <f>IF($V27="TRUETRUETRUE","(!BUY!)","HOLD")</f>
        <v/>
      </c>
      <c r="O27">
        <f>ROUNDDOWN($AC27,0)</f>
        <v/>
      </c>
      <c r="P27">
        <f>$O27*$G27</f>
        <v/>
      </c>
      <c r="Q27">
        <f>MAX(J27:M27)-G27+0.01</f>
        <v/>
      </c>
      <c r="R27">
        <f>IF(W27="TRUETRUETRUE","!SELL!","HOLD")</f>
        <v/>
      </c>
      <c r="S27">
        <f>ROUNDDOWN(AD27,0)</f>
        <v/>
      </c>
      <c r="T27">
        <f>S27*G27</f>
        <v/>
      </c>
      <c r="U27">
        <f>MIN(J27:M27)-G27-0.01</f>
        <v/>
      </c>
      <c r="V27">
        <f>IF($G27&lt;$H27,$G27&lt;$I27)&amp;IF($G27&gt;$J27,$G27&gt;$K27)&amp;IF($G27&gt;$L27,$G27&gt;$M27)</f>
        <v/>
      </c>
      <c r="W27">
        <f>IF($G27&gt;$H27,$G27&gt;$I27)&amp;IF($G27&lt;$J27,$G27&lt;$K27)&amp;IF($G27&lt;$L27,$G27&lt;$M27)</f>
        <v/>
      </c>
      <c r="X27">
        <f>IF(MAXA(H27:M27)&gt;MINA(H27:I27),MAXA(J27:M27))+0.01</f>
        <v/>
      </c>
      <c r="Y27">
        <f>IF(MINA($H27:$I27)&gt;MAXA($J27:$M27),MINA($H27:$I27),MINA($J27:$M27))-0.01</f>
        <v/>
      </c>
      <c r="Z27">
        <f>MAX(H27,I27)+0.01</f>
        <v/>
      </c>
      <c r="AA27">
        <f>IF(MINA($H27:$I27)&gt;MAXA($J27:$M27),MINA($H27:$I27),MINA($J27:$M27))-0.01</f>
        <v/>
      </c>
      <c r="AB27" t="inlineStr">
        <is>
          <t>VXUS</t>
        </is>
      </c>
      <c r="AC27">
        <f>IF(N27="(!BUY!)",$G$3/G27,0)</f>
        <v/>
      </c>
      <c r="AD27">
        <f>IF(R27="!SELL!",$G$3/G27,0)</f>
        <v/>
      </c>
    </row>
    <row r="28">
      <c r="A28" t="inlineStr">
        <is>
          <t>VTI</t>
        </is>
      </c>
      <c r="B28" t="inlineStr">
        <is>
          <t>TlStkMrkt</t>
        </is>
      </c>
      <c r="E28" t="inlineStr">
        <is>
          <t>06/05</t>
        </is>
      </c>
      <c r="F28" t="inlineStr">
        <is>
          <t>@4:00</t>
        </is>
      </c>
      <c r="G28" t="n">
        <v>-1</v>
      </c>
      <c r="H28" t="n">
        <v>204.29</v>
      </c>
      <c r="I28" t="n">
        <v>198.54</v>
      </c>
      <c r="J28" t="n">
        <v>212.68</v>
      </c>
      <c r="K28" t="n">
        <v>209.78</v>
      </c>
      <c r="L28" t="n">
        <v>212.86</v>
      </c>
      <c r="M28" t="n">
        <v>212.76</v>
      </c>
      <c r="N28">
        <f>IF($V28="TRUETRUETRUE","(!BUY!)","HOLD")</f>
        <v/>
      </c>
      <c r="O28">
        <f>ROUNDDOWN($AC28,0)</f>
        <v/>
      </c>
      <c r="P28">
        <f>$O28*$G28</f>
        <v/>
      </c>
      <c r="Q28">
        <f>MAX(J28:M28)-G28+0.01</f>
        <v/>
      </c>
      <c r="R28">
        <f>IF(W28="TRUETRUETRUE","!SELL!","HOLD")</f>
        <v/>
      </c>
      <c r="S28">
        <f>ROUNDDOWN(AD28,0)</f>
        <v/>
      </c>
      <c r="T28">
        <f>S28*G28</f>
        <v/>
      </c>
      <c r="U28">
        <f>MIN(J28:M28)-G28-0.01</f>
        <v/>
      </c>
      <c r="V28">
        <f>IF($G28&lt;$H28,$G28&lt;$I28)&amp;IF($G28&gt;$J28,$G28&gt;$K28)&amp;IF($G28&gt;$L28,$G28&gt;$M28)</f>
        <v/>
      </c>
      <c r="W28">
        <f>IF($G28&gt;$H28,$G28&gt;$I28)&amp;IF($G28&lt;$J28,$G28&lt;$K28)&amp;IF($G28&lt;$L28,$G28&lt;$M28)</f>
        <v/>
      </c>
      <c r="X28">
        <f>IF(MAXA(H28:M28)&gt;MINA(H28:I28),MAXA(J28:M28))+0.01</f>
        <v/>
      </c>
      <c r="Y28">
        <f>IF(MINA($H28:$I28)&gt;MAXA($J28:$M28),MINA($H28:$I28),MINA($J28:$M28))-0.01</f>
        <v/>
      </c>
      <c r="Z28">
        <f>MAX(H28,I28)+0.01</f>
        <v/>
      </c>
      <c r="AA28">
        <f>IF(MINA($H28:$I28)&gt;MAXA($J28:$M28),MINA($H28:$I28),MINA($J28:$M28))-0.01</f>
        <v/>
      </c>
      <c r="AB28" t="inlineStr">
        <is>
          <t>VTI</t>
        </is>
      </c>
      <c r="AC28">
        <f>IF(N28="(!BUY!)",$G$3/G28,0)</f>
        <v/>
      </c>
      <c r="AD28">
        <f>IF(R28="!SELL!",$G$3/G28,0)</f>
        <v/>
      </c>
    </row>
    <row r="29">
      <c r="A29" t="inlineStr">
        <is>
          <t>VPU</t>
        </is>
      </c>
      <c r="B29" t="inlineStr">
        <is>
          <t>Utilities</t>
        </is>
      </c>
      <c r="E29" t="inlineStr">
        <is>
          <t>06/05</t>
        </is>
      </c>
      <c r="F29" t="inlineStr">
        <is>
          <t>@4:00</t>
        </is>
      </c>
      <c r="G29" t="n">
        <v>-1</v>
      </c>
      <c r="H29" t="n">
        <v>147.18</v>
      </c>
      <c r="I29" t="n">
        <v>150.22</v>
      </c>
      <c r="J29" t="n">
        <v>142.12</v>
      </c>
      <c r="K29" t="n">
        <v>141.04</v>
      </c>
      <c r="L29" t="n">
        <v>142.08</v>
      </c>
      <c r="M29" t="n">
        <v>142.11</v>
      </c>
      <c r="N29">
        <f>IF($V29="TRUETRUETRUE","(!BUY!)","HOLD")</f>
        <v/>
      </c>
      <c r="O29">
        <f>ROUNDDOWN($AC29,0)</f>
        <v/>
      </c>
      <c r="P29">
        <f>$O29*$G29</f>
        <v/>
      </c>
      <c r="Q29">
        <f>MAX(J29:M29)-G29+0.01</f>
        <v/>
      </c>
      <c r="R29">
        <f>IF(W29="TRUETRUETRUE","!SELL!","HOLD")</f>
        <v/>
      </c>
      <c r="S29">
        <f>ROUNDDOWN(AD29,0)</f>
        <v/>
      </c>
      <c r="T29">
        <f>S29*G29</f>
        <v/>
      </c>
      <c r="U29">
        <f>MIN(J29:M29)-G29-0.01</f>
        <v/>
      </c>
      <c r="V29">
        <f>IF($G29&lt;$H29,$G29&lt;$I29)&amp;IF($G29&gt;$J29,$G29&gt;$K29)&amp;IF($G29&gt;$L29,$G29&gt;$M29)</f>
        <v/>
      </c>
      <c r="W29">
        <f>IF($G29&gt;$H29,$G29&gt;$I29)&amp;IF($G29&lt;$J29,$G29&lt;$K29)&amp;IF($G29&lt;$L29,$G29&lt;$M29)</f>
        <v/>
      </c>
      <c r="X29">
        <f>IF(MAXA(H29:M29)&gt;MINA(H29:I29),MAXA(J29:M29))+0.01</f>
        <v/>
      </c>
      <c r="Y29">
        <f>IF(MINA($H29:$I29)&gt;MAXA($J29:$M29),MINA($H29:$I29),MINA($J29:$M29))-0.01</f>
        <v/>
      </c>
      <c r="Z29">
        <f>MAX(H29,I29)+0.01</f>
        <v/>
      </c>
      <c r="AA29">
        <f>IF(MINA($H29:$I29)&gt;MAXA($J29:$M29),MINA($H29:$I29),MINA($J29:$M29))-0.01</f>
        <v/>
      </c>
      <c r="AB29" t="inlineStr">
        <is>
          <t>VPU</t>
        </is>
      </c>
      <c r="AC29">
        <f>IF(N29="(!BUY!)",$G$3/G29,0)</f>
        <v/>
      </c>
      <c r="AD29">
        <f>IF(R29="!SELL!",$G$3/G29,0)</f>
        <v/>
      </c>
    </row>
    <row r="30">
      <c r="A30" t="inlineStr">
        <is>
          <t>XTN</t>
        </is>
      </c>
      <c r="B30" t="inlineStr">
        <is>
          <t>Trnsprts.</t>
        </is>
      </c>
      <c r="E30" t="inlineStr">
        <is>
          <t>06/05</t>
        </is>
      </c>
      <c r="F30" t="inlineStr">
        <is>
          <t>@4:00</t>
        </is>
      </c>
      <c r="G30" t="n">
        <v>-1</v>
      </c>
      <c r="H30" t="n">
        <v>71.8</v>
      </c>
      <c r="I30" t="n">
        <v>72.12</v>
      </c>
      <c r="J30" t="n">
        <v>73.51000000000001</v>
      </c>
      <c r="K30" t="n">
        <v>72.95</v>
      </c>
      <c r="L30" t="n">
        <v>73.77</v>
      </c>
      <c r="M30" t="n">
        <v>72.83</v>
      </c>
      <c r="N30">
        <f>IF($V30="TRUETRUETRUE","(!BUY!)","HOLD")</f>
        <v/>
      </c>
      <c r="O30">
        <f>ROUNDDOWN($AC30,0)</f>
        <v/>
      </c>
      <c r="P30">
        <f>$O30*$G30</f>
        <v/>
      </c>
      <c r="Q30">
        <f>MAX(J30:M30)-G30+0.01</f>
        <v/>
      </c>
      <c r="R30">
        <f>IF(W30="TRUETRUETRUE","!SELL!","HOLD")</f>
        <v/>
      </c>
      <c r="S30">
        <f>ROUNDDOWN(AD30,0)</f>
        <v/>
      </c>
      <c r="T30">
        <f>S30*G30</f>
        <v/>
      </c>
      <c r="U30">
        <f>MIN(J30:M30)-G30-0.01</f>
        <v/>
      </c>
      <c r="V30">
        <f>IF($G30&lt;$H30,$G30&lt;$I30)&amp;IF($G30&gt;$J30,$G30&gt;$K30)&amp;IF($G30&gt;$L30,$G30&gt;$M30)</f>
        <v/>
      </c>
      <c r="W30">
        <f>IF($G30&gt;$H30,$G30&gt;$I30)&amp;IF($G30&lt;$J30,$G30&lt;$K30)&amp;IF($G30&lt;$L30,$G30&lt;$M30)</f>
        <v/>
      </c>
      <c r="X30">
        <f>IF(MAXA(H30:M30)&gt;MINA(H30:I30),MAXA(J30:M30))+0.01</f>
        <v/>
      </c>
      <c r="Y30">
        <f>IF(MINA($H30:$I30)&gt;MAXA($J30:$M30),MINA($H30:$I30),MINA($J30:$M30))-0.01</f>
        <v/>
      </c>
      <c r="Z30">
        <f>MAX(H30,I30)+0.01</f>
        <v/>
      </c>
      <c r="AA30">
        <f>IF(MINA($H30:$I30)&gt;MAXA($J30:$M30),MINA($H30:$I30),MINA($J30:$M30))-0.01</f>
        <v/>
      </c>
      <c r="AB30" t="inlineStr">
        <is>
          <t>XTN</t>
        </is>
      </c>
      <c r="AC30">
        <f>IF(N30="(!BUY!)",$G$3/G30,0)</f>
        <v/>
      </c>
      <c r="AD30">
        <f>IF(R30="!SELL!",$G$3/G30,0)</f>
        <v/>
      </c>
    </row>
    <row r="31">
      <c r="A31" t="inlineStr">
        <is>
          <t>TICKER</t>
        </is>
      </c>
      <c r="B31" t="inlineStr">
        <is>
          <t>NAME</t>
        </is>
      </c>
      <c r="E31" t="inlineStr">
        <is>
          <t>DATE</t>
        </is>
      </c>
      <c r="F31" t="inlineStr">
        <is>
          <t>TIME</t>
        </is>
      </c>
      <c r="G31" t="inlineStr">
        <is>
          <t>CURRENT</t>
        </is>
      </c>
      <c r="H31" t="inlineStr">
        <is>
          <t xml:space="preserve">  1 DAY INTERVAL</t>
        </is>
      </c>
      <c r="J31" t="inlineStr">
        <is>
          <t>5 MIN. INTERVAL</t>
        </is>
      </c>
      <c r="L31" t="inlineStr">
        <is>
          <t>1 MIN. INTERVAL</t>
        </is>
      </c>
      <c r="N31" t="inlineStr">
        <is>
          <t>BUY</t>
        </is>
      </c>
      <c r="O31" t="inlineStr">
        <is>
          <t xml:space="preserve">     "BUY" STATS</t>
        </is>
      </c>
      <c r="R31" t="inlineStr">
        <is>
          <t>SELL</t>
        </is>
      </c>
      <c r="S31" t="inlineStr">
        <is>
          <t xml:space="preserve">   "SELL" STATS</t>
        </is>
      </c>
      <c r="V31" t="inlineStr">
        <is>
          <t>BUY</t>
        </is>
      </c>
      <c r="W31" t="inlineStr">
        <is>
          <t>SELL</t>
        </is>
      </c>
      <c r="X31" t="inlineStr">
        <is>
          <t>BUY</t>
        </is>
      </c>
      <c r="Y31" t="inlineStr">
        <is>
          <t>BUY</t>
        </is>
      </c>
      <c r="Z31" t="inlineStr">
        <is>
          <t>SELL</t>
        </is>
      </c>
      <c r="AA31" t="inlineStr">
        <is>
          <t>SELL</t>
        </is>
      </c>
      <c r="AB31" t="inlineStr">
        <is>
          <t>SYM-</t>
        </is>
      </c>
      <c r="AC31" t="inlineStr">
        <is>
          <t>BUY#</t>
        </is>
      </c>
      <c r="AD31" t="inlineStr">
        <is>
          <t>SELL#</t>
        </is>
      </c>
    </row>
    <row r="32">
      <c r="G32" t="inlineStr">
        <is>
          <t>PRICE</t>
        </is>
      </c>
      <c r="H32" t="inlineStr">
        <is>
          <t>50 SMA</t>
        </is>
      </c>
      <c r="I32" t="inlineStr">
        <is>
          <t>200 SMA</t>
        </is>
      </c>
      <c r="J32" t="inlineStr">
        <is>
          <t>50 SMA</t>
        </is>
      </c>
      <c r="K32" t="inlineStr">
        <is>
          <t>200 SMA</t>
        </is>
      </c>
      <c r="L32" t="inlineStr">
        <is>
          <t>50 SMA</t>
        </is>
      </c>
      <c r="M32" t="inlineStr">
        <is>
          <t>200 SMA</t>
        </is>
      </c>
      <c r="N32" t="inlineStr">
        <is>
          <t>SIGNAL</t>
        </is>
      </c>
      <c r="O32" t="inlineStr">
        <is>
          <t>#</t>
        </is>
      </c>
      <c r="P32" t="inlineStr">
        <is>
          <t>$</t>
        </is>
      </c>
      <c r="Q32" t="inlineStr">
        <is>
          <t>+ / (-)</t>
        </is>
      </c>
      <c r="R32" t="inlineStr">
        <is>
          <t>SIGNAL</t>
        </is>
      </c>
      <c r="S32" t="inlineStr">
        <is>
          <t>#</t>
        </is>
      </c>
      <c r="T32" t="inlineStr">
        <is>
          <t>$</t>
        </is>
      </c>
      <c r="U32" t="inlineStr">
        <is>
          <t>+ / (-)</t>
        </is>
      </c>
      <c r="V32" t="inlineStr">
        <is>
          <t>ARGUMENTS</t>
        </is>
      </c>
      <c r="W32" t="inlineStr">
        <is>
          <t>ARGUMENTS</t>
        </is>
      </c>
      <c r="X32" t="inlineStr">
        <is>
          <t>MIN</t>
        </is>
      </c>
      <c r="Y32" t="inlineStr">
        <is>
          <t>MAX</t>
        </is>
      </c>
      <c r="Z32" t="inlineStr">
        <is>
          <t>MIN</t>
        </is>
      </c>
      <c r="AA32" t="inlineStr">
        <is>
          <t>MAX</t>
        </is>
      </c>
      <c r="AB32" t="inlineStr">
        <is>
          <t>BOL</t>
        </is>
      </c>
      <c r="AC32" t="inlineStr">
        <is>
          <t>EXACT</t>
        </is>
      </c>
      <c r="AD32" t="inlineStr">
        <is>
          <t>EXACT</t>
        </is>
      </c>
    </row>
    <row r="33">
      <c r="H33" t="inlineStr">
        <is>
          <t>f: TA.WORK 2.0 SCORE-CARD WALL STREET.xlsx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2023-06-04T18:46:46Z</dcterms:created>
  <dcterms:modified xmlns:dcterms="http://purl.org/dc/terms/" xmlns:xsi="http://www.w3.org/2001/XMLSchema-instance" xsi:type="dcterms:W3CDTF">2023-06-04T18:46:46Z</dcterms:modified>
</cp:coreProperties>
</file>