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EA60F92-ECBA-8F4C-801F-B636A02390A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'DMT-W'!$A$1:$RI$12</definedName>
    <definedName name="_xlnm._FilterDatabase" localSheetId="1" hidden="1">'TRA-M'!$A$1:$TV$29</definedName>
    <definedName name="_xlnm._FilterDatabase" localSheetId="2" hidden="1">'TRA-W'!$A$1:$TV$27</definedName>
    <definedName name="_xlnm._FilterDatabase" localSheetId="3" hidden="1">'TUM-M'!$A$1:$RI$13</definedName>
    <definedName name="_xlnm._FilterDatabase" localSheetId="4" hidden="1">'TUM-W'!$A$1:$RI$16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19" l="1"/>
  <c r="AS30" i="19"/>
  <c r="AT30" i="19"/>
  <c r="AU30" i="19"/>
  <c r="AW30" i="19"/>
  <c r="AX30" i="19"/>
  <c r="BU30" i="19"/>
  <c r="BV30" i="19"/>
  <c r="BW30" i="19"/>
  <c r="BX30" i="19"/>
  <c r="BZ30" i="19"/>
  <c r="CA30" i="19"/>
  <c r="CX30" i="19"/>
  <c r="CY30" i="19"/>
  <c r="CZ30" i="19"/>
  <c r="DA30" i="19"/>
  <c r="DC30" i="19"/>
  <c r="DD30" i="19"/>
  <c r="EC30" i="19"/>
  <c r="ED30" i="19"/>
  <c r="EE30" i="19"/>
  <c r="EF30" i="19"/>
  <c r="EH30" i="19"/>
  <c r="EI30" i="19"/>
  <c r="FE30" i="19"/>
  <c r="FF30" i="19"/>
  <c r="FG30" i="19"/>
  <c r="FH30" i="19"/>
  <c r="FJ30" i="19"/>
  <c r="FK30" i="19"/>
  <c r="GG30" i="19"/>
  <c r="GH30" i="19"/>
  <c r="GI30" i="19"/>
  <c r="GJ30" i="19"/>
  <c r="GL30" i="19"/>
  <c r="GM30" i="19"/>
  <c r="HI30" i="19"/>
  <c r="HJ30" i="19"/>
  <c r="HK30" i="19"/>
  <c r="HL30" i="19"/>
  <c r="HN30" i="19"/>
  <c r="HO30" i="19"/>
  <c r="IK30" i="19"/>
  <c r="IL30" i="19"/>
  <c r="IM30" i="19"/>
  <c r="IN30" i="19"/>
  <c r="IP30" i="19"/>
  <c r="IQ30" i="19"/>
  <c r="JM30" i="19"/>
  <c r="JN30" i="19"/>
  <c r="JO30" i="19"/>
  <c r="JP30" i="19"/>
  <c r="JR30" i="19"/>
  <c r="JS30" i="19"/>
  <c r="KO30" i="19"/>
  <c r="KP30" i="19"/>
  <c r="KQ30" i="19"/>
  <c r="KR30" i="19"/>
  <c r="KT30" i="19"/>
  <c r="KU30" i="19"/>
  <c r="LQ30" i="19"/>
  <c r="LR30" i="19"/>
  <c r="LS30" i="19"/>
  <c r="LT30" i="19"/>
  <c r="LV30" i="19"/>
  <c r="LW30" i="19"/>
  <c r="MS30" i="19"/>
  <c r="MT30" i="19"/>
  <c r="MU30" i="19"/>
  <c r="MV30" i="19"/>
  <c r="MX30" i="19"/>
  <c r="MY30" i="19"/>
  <c r="NU30" i="19"/>
  <c r="NV30" i="19"/>
  <c r="NW30" i="19"/>
  <c r="NX30" i="19"/>
  <c r="NZ30" i="19"/>
  <c r="OA30" i="19"/>
  <c r="OW30" i="19"/>
  <c r="OX30" i="19"/>
  <c r="OY30" i="19"/>
  <c r="OZ30" i="19"/>
  <c r="PB30" i="19"/>
  <c r="PC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AR19" i="26"/>
  <c r="AS19" i="26"/>
  <c r="AT19" i="26"/>
  <c r="AU19" i="26"/>
  <c r="AW19" i="26"/>
  <c r="AX19" i="26"/>
  <c r="BU19" i="26"/>
  <c r="BV19" i="26"/>
  <c r="BW19" i="26"/>
  <c r="BX19" i="26"/>
  <c r="BZ19" i="26"/>
  <c r="CA19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KV30" i="19" l="1"/>
  <c r="OB19" i="26"/>
  <c r="FL19" i="26"/>
  <c r="JT19" i="26"/>
  <c r="GN30" i="19"/>
  <c r="MZ30" i="19"/>
  <c r="IR30" i="19"/>
  <c r="PD30" i="19"/>
  <c r="OB30" i="19"/>
  <c r="JT30" i="19"/>
  <c r="FL30" i="19"/>
  <c r="MW19" i="26"/>
  <c r="IR19" i="26"/>
  <c r="EJ19" i="26"/>
  <c r="QF30" i="19"/>
  <c r="LX30" i="19"/>
  <c r="HP30" i="19"/>
  <c r="CB30" i="19"/>
  <c r="AY19" i="26"/>
  <c r="KV19" i="26"/>
  <c r="GN19" i="26"/>
  <c r="CB19" i="26"/>
  <c r="PD19" i="26"/>
  <c r="QF19" i="26"/>
  <c r="LX19" i="26"/>
  <c r="HP19" i="26"/>
  <c r="DE19" i="26"/>
  <c r="MZ19" i="26"/>
  <c r="DE30" i="19"/>
  <c r="EJ30" i="19"/>
  <c r="AY30" i="19"/>
  <c r="LU19" i="26"/>
  <c r="HM19" i="26"/>
  <c r="R19" i="26"/>
  <c r="S19" i="26" s="1"/>
  <c r="AV30" i="19"/>
  <c r="RG30" i="19"/>
  <c r="RB30" i="19"/>
  <c r="MW30" i="19"/>
  <c r="IO30" i="19"/>
  <c r="EG30" i="19"/>
  <c r="NY30" i="19"/>
  <c r="JQ30" i="19"/>
  <c r="KS30" i="19"/>
  <c r="GK30" i="19"/>
  <c r="BY30" i="19"/>
  <c r="JQ19" i="26"/>
  <c r="FI19" i="26"/>
  <c r="KS19" i="26"/>
  <c r="IO19" i="26"/>
  <c r="EG19" i="26"/>
  <c r="GK19" i="26"/>
  <c r="PA19" i="26"/>
  <c r="R30" i="19"/>
  <c r="DH30" i="19" s="1"/>
  <c r="QC30" i="19"/>
  <c r="PA30" i="19"/>
  <c r="LU30" i="19"/>
  <c r="HM30" i="19"/>
  <c r="FI30" i="19"/>
  <c r="RH30" i="19"/>
  <c r="DB30" i="19"/>
  <c r="P30" i="19"/>
  <c r="Q30" i="19" s="1"/>
  <c r="N30" i="19"/>
  <c r="O30" i="19" s="1"/>
  <c r="H30" i="19"/>
  <c r="RD30" i="19"/>
  <c r="RC30" i="19"/>
  <c r="L30" i="19"/>
  <c r="M30" i="19" s="1"/>
  <c r="RE30" i="19"/>
  <c r="I30" i="19"/>
  <c r="RB19" i="26"/>
  <c r="QC19" i="26"/>
  <c r="NY19" i="26"/>
  <c r="RH19" i="26"/>
  <c r="P19" i="26"/>
  <c r="DG19" i="26" s="1"/>
  <c r="RG19" i="26"/>
  <c r="DB19" i="26"/>
  <c r="RD19" i="26"/>
  <c r="BY19" i="26"/>
  <c r="N19" i="26"/>
  <c r="O19" i="26" s="1"/>
  <c r="RC19" i="26"/>
  <c r="AV19" i="26"/>
  <c r="H19" i="26"/>
  <c r="L19" i="26"/>
  <c r="M19" i="26" s="1"/>
  <c r="RE19" i="26"/>
  <c r="I19" i="26"/>
  <c r="RI30" i="19" l="1"/>
  <c r="RI19" i="26"/>
  <c r="DH19" i="26"/>
  <c r="K30" i="19"/>
  <c r="J30" i="19" s="1"/>
  <c r="DF30" i="19"/>
  <c r="S30" i="19"/>
  <c r="K19" i="26"/>
  <c r="J19" i="26" s="1"/>
  <c r="DF19" i="26"/>
  <c r="RF30" i="19"/>
  <c r="DG30" i="19"/>
  <c r="Q19" i="26"/>
  <c r="RF19" i="26"/>
  <c r="T19" i="26" l="1"/>
  <c r="F19" i="26" s="1"/>
  <c r="A30" i="19" a="1"/>
  <c r="A30" i="19" s="1"/>
  <c r="B30" i="19" a="1"/>
  <c r="B30" i="19" s="1"/>
  <c r="A19" i="26" a="1"/>
  <c r="A19" i="26" s="1"/>
  <c r="B19" i="26" a="1"/>
  <c r="B19" i="26" s="1"/>
  <c r="T30" i="19"/>
  <c r="F30" i="19" s="1"/>
  <c r="U19" i="26" l="1"/>
  <c r="V19" i="26"/>
  <c r="V30" i="19"/>
  <c r="U30" i="19"/>
  <c r="AO30" i="4"/>
  <c r="AP30" i="4"/>
  <c r="AQ30" i="4"/>
  <c r="AR30" i="4"/>
  <c r="AS30" i="4"/>
  <c r="AT30" i="4"/>
  <c r="AV30" i="4"/>
  <c r="AW30" i="4"/>
  <c r="AX30" i="4"/>
  <c r="BP30" i="4"/>
  <c r="BQ30" i="4"/>
  <c r="BR30" i="4"/>
  <c r="BV30" i="4" s="1"/>
  <c r="BS30" i="4"/>
  <c r="BT30" i="4"/>
  <c r="BU30" i="4"/>
  <c r="BW30" i="4"/>
  <c r="BX30" i="4"/>
  <c r="BY30" i="4"/>
  <c r="CQ30" i="4"/>
  <c r="CR30" i="4"/>
  <c r="CS30" i="4"/>
  <c r="CT30" i="4"/>
  <c r="CU30" i="4"/>
  <c r="CV30" i="4"/>
  <c r="CX30" i="4"/>
  <c r="CY30" i="4"/>
  <c r="CZ30" i="4"/>
  <c r="DX30" i="4"/>
  <c r="DY30" i="4"/>
  <c r="DZ30" i="4"/>
  <c r="EA30" i="4"/>
  <c r="EB30" i="4"/>
  <c r="EC30" i="4"/>
  <c r="EE30" i="4"/>
  <c r="EF30" i="4"/>
  <c r="EG30" i="4"/>
  <c r="EH30" i="4"/>
  <c r="EI30" i="4"/>
  <c r="EJ30" i="4"/>
  <c r="FF30" i="4"/>
  <c r="FG30" i="4"/>
  <c r="FH30" i="4"/>
  <c r="FI30" i="4"/>
  <c r="FJ30" i="4"/>
  <c r="FK30" i="4"/>
  <c r="FM30" i="4"/>
  <c r="FN30" i="4"/>
  <c r="FO30" i="4"/>
  <c r="FP30" i="4"/>
  <c r="FQ30" i="4"/>
  <c r="FR30" i="4"/>
  <c r="GN30" i="4"/>
  <c r="GO30" i="4"/>
  <c r="GP30" i="4"/>
  <c r="GQ30" i="4"/>
  <c r="GR30" i="4"/>
  <c r="GS30" i="4"/>
  <c r="GU30" i="4"/>
  <c r="GV30" i="4"/>
  <c r="GW30" i="4"/>
  <c r="GX30" i="4"/>
  <c r="GY30" i="4"/>
  <c r="GZ30" i="4"/>
  <c r="HV30" i="4"/>
  <c r="HW30" i="4"/>
  <c r="HX30" i="4"/>
  <c r="HY30" i="4"/>
  <c r="HZ30" i="4"/>
  <c r="IA30" i="4"/>
  <c r="IC30" i="4"/>
  <c r="ID30" i="4"/>
  <c r="IE30" i="4"/>
  <c r="IF30" i="4"/>
  <c r="IG30" i="4"/>
  <c r="IH30" i="4"/>
  <c r="JD30" i="4"/>
  <c r="JE30" i="4"/>
  <c r="JF30" i="4"/>
  <c r="JG30" i="4"/>
  <c r="JH30" i="4"/>
  <c r="JI30" i="4"/>
  <c r="JK30" i="4"/>
  <c r="JL30" i="4"/>
  <c r="JM30" i="4"/>
  <c r="JN30" i="4"/>
  <c r="JO30" i="4"/>
  <c r="JP30" i="4"/>
  <c r="KL30" i="4"/>
  <c r="KM30" i="4"/>
  <c r="KN30" i="4"/>
  <c r="KO30" i="4"/>
  <c r="KP30" i="4"/>
  <c r="KQ30" i="4"/>
  <c r="KS30" i="4"/>
  <c r="KT30" i="4"/>
  <c r="KU30" i="4"/>
  <c r="KV30" i="4"/>
  <c r="KW30" i="4"/>
  <c r="KX30" i="4"/>
  <c r="LT30" i="4"/>
  <c r="LU30" i="4"/>
  <c r="LV30" i="4"/>
  <c r="LW30" i="4"/>
  <c r="LX30" i="4"/>
  <c r="LY30" i="4"/>
  <c r="MA30" i="4"/>
  <c r="MB30" i="4"/>
  <c r="MC30" i="4"/>
  <c r="MD30" i="4"/>
  <c r="ME30" i="4"/>
  <c r="MF30" i="4"/>
  <c r="NB30" i="4"/>
  <c r="NC30" i="4"/>
  <c r="ND30" i="4"/>
  <c r="NE30" i="4"/>
  <c r="NF30" i="4"/>
  <c r="NG30" i="4"/>
  <c r="NI30" i="4"/>
  <c r="NJ30" i="4"/>
  <c r="NK30" i="4"/>
  <c r="NL30" i="4"/>
  <c r="NM30" i="4"/>
  <c r="NN30" i="4"/>
  <c r="OJ30" i="4"/>
  <c r="OK30" i="4"/>
  <c r="OL30" i="4"/>
  <c r="OM30" i="4"/>
  <c r="ON30" i="4"/>
  <c r="OO30" i="4"/>
  <c r="OQ30" i="4"/>
  <c r="OR30" i="4"/>
  <c r="OS30" i="4"/>
  <c r="OT30" i="4"/>
  <c r="OU30" i="4"/>
  <c r="OV30" i="4"/>
  <c r="PR30" i="4"/>
  <c r="PS30" i="4"/>
  <c r="PT30" i="4"/>
  <c r="PU30" i="4"/>
  <c r="PV30" i="4"/>
  <c r="PW30" i="4"/>
  <c r="PY30" i="4"/>
  <c r="PZ30" i="4"/>
  <c r="QA30" i="4"/>
  <c r="QB30" i="4"/>
  <c r="QC30" i="4"/>
  <c r="QD30" i="4"/>
  <c r="QZ30" i="4"/>
  <c r="RA30" i="4"/>
  <c r="RB30" i="4"/>
  <c r="RC30" i="4"/>
  <c r="RD30" i="4"/>
  <c r="RE30" i="4"/>
  <c r="RG30" i="4"/>
  <c r="RH30" i="4"/>
  <c r="RI30" i="4"/>
  <c r="RJ30" i="4"/>
  <c r="RK30" i="4"/>
  <c r="RL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AO27" i="4"/>
  <c r="AP27" i="4"/>
  <c r="AQ27" i="4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11" i="21"/>
  <c r="BZ11" i="21"/>
  <c r="BX11" i="21"/>
  <c r="BW11" i="21"/>
  <c r="BV11" i="21"/>
  <c r="BU11" i="21"/>
  <c r="CA23" i="21"/>
  <c r="BZ23" i="21"/>
  <c r="BX23" i="21"/>
  <c r="BW23" i="21"/>
  <c r="BV23" i="21"/>
  <c r="BU23" i="21"/>
  <c r="CA22" i="21"/>
  <c r="BZ22" i="21"/>
  <c r="BX22" i="21"/>
  <c r="BW22" i="21"/>
  <c r="BV22" i="21"/>
  <c r="BU22" i="21"/>
  <c r="CA21" i="21"/>
  <c r="BZ21" i="21"/>
  <c r="BX21" i="21"/>
  <c r="BW21" i="21"/>
  <c r="BV21" i="21"/>
  <c r="BU21" i="21"/>
  <c r="CA18" i="21"/>
  <c r="BZ18" i="21"/>
  <c r="BX18" i="21"/>
  <c r="BW18" i="21"/>
  <c r="BV18" i="21"/>
  <c r="BU18" i="21"/>
  <c r="CA20" i="21"/>
  <c r="BZ20" i="21"/>
  <c r="BX20" i="21"/>
  <c r="BW20" i="21"/>
  <c r="BV20" i="21"/>
  <c r="BU20" i="21"/>
  <c r="CA16" i="21"/>
  <c r="BZ16" i="21"/>
  <c r="BX16" i="21"/>
  <c r="BW16" i="21"/>
  <c r="BV16" i="21"/>
  <c r="BU16" i="21"/>
  <c r="CA19" i="21"/>
  <c r="BZ19" i="21"/>
  <c r="BX19" i="21"/>
  <c r="BW19" i="21"/>
  <c r="BV19" i="21"/>
  <c r="BU19" i="21"/>
  <c r="CA17" i="21"/>
  <c r="BZ17" i="21"/>
  <c r="BX17" i="21"/>
  <c r="BW17" i="21"/>
  <c r="BV17" i="21"/>
  <c r="BU17" i="21"/>
  <c r="CA15" i="21"/>
  <c r="BZ15" i="21"/>
  <c r="BX15" i="21"/>
  <c r="BW15" i="21"/>
  <c r="BV15" i="21"/>
  <c r="BU15" i="21"/>
  <c r="CA14" i="21"/>
  <c r="BZ14" i="21"/>
  <c r="BX14" i="21"/>
  <c r="BW14" i="21"/>
  <c r="BV14" i="21"/>
  <c r="BU14" i="21"/>
  <c r="CA13" i="21"/>
  <c r="BZ13" i="21"/>
  <c r="BX13" i="21"/>
  <c r="BW13" i="21"/>
  <c r="BV13" i="21"/>
  <c r="BU13" i="21"/>
  <c r="CA12" i="21"/>
  <c r="BZ12" i="21"/>
  <c r="BX12" i="21"/>
  <c r="BW12" i="21"/>
  <c r="BV12" i="21"/>
  <c r="BU12" i="21"/>
  <c r="CA8" i="21"/>
  <c r="BZ8" i="21"/>
  <c r="BX8" i="21"/>
  <c r="BW8" i="21"/>
  <c r="BV8" i="21"/>
  <c r="BU8" i="21"/>
  <c r="CA10" i="21"/>
  <c r="BZ10" i="21"/>
  <c r="BX10" i="21"/>
  <c r="BW10" i="21"/>
  <c r="BV10" i="21"/>
  <c r="BU10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11" i="21"/>
  <c r="AW11" i="21"/>
  <c r="AU11" i="21"/>
  <c r="AT11" i="21"/>
  <c r="AS11" i="21"/>
  <c r="AR11" i="21"/>
  <c r="AX23" i="21"/>
  <c r="AW23" i="21"/>
  <c r="AU23" i="21"/>
  <c r="AT23" i="21"/>
  <c r="AS23" i="21"/>
  <c r="AR23" i="21"/>
  <c r="AX22" i="21"/>
  <c r="AW22" i="21"/>
  <c r="AU22" i="21"/>
  <c r="AT22" i="21"/>
  <c r="AS22" i="21"/>
  <c r="AR22" i="21"/>
  <c r="AX21" i="21"/>
  <c r="AW21" i="21"/>
  <c r="AU21" i="21"/>
  <c r="AT21" i="21"/>
  <c r="AS21" i="21"/>
  <c r="AR21" i="21"/>
  <c r="AX18" i="21"/>
  <c r="AW18" i="21"/>
  <c r="AU18" i="21"/>
  <c r="AT18" i="21"/>
  <c r="AS18" i="21"/>
  <c r="AR18" i="21"/>
  <c r="AX20" i="21"/>
  <c r="AW20" i="21"/>
  <c r="AU20" i="21"/>
  <c r="AT20" i="21"/>
  <c r="AS20" i="21"/>
  <c r="AR20" i="21"/>
  <c r="AX16" i="21"/>
  <c r="AW16" i="21"/>
  <c r="AU16" i="21"/>
  <c r="AT16" i="21"/>
  <c r="AS16" i="21"/>
  <c r="AR16" i="21"/>
  <c r="AX19" i="21"/>
  <c r="AW19" i="21"/>
  <c r="AU19" i="21"/>
  <c r="AT19" i="21"/>
  <c r="AS19" i="21"/>
  <c r="AR19" i="21"/>
  <c r="AX17" i="21"/>
  <c r="AW17" i="21"/>
  <c r="AU17" i="21"/>
  <c r="AT17" i="21"/>
  <c r="AS17" i="21"/>
  <c r="AR17" i="21"/>
  <c r="AX15" i="21"/>
  <c r="AW15" i="21"/>
  <c r="AU15" i="21"/>
  <c r="AT15" i="21"/>
  <c r="AS15" i="21"/>
  <c r="AR15" i="21"/>
  <c r="AX14" i="21"/>
  <c r="AW14" i="21"/>
  <c r="AU14" i="21"/>
  <c r="AT14" i="21"/>
  <c r="AS14" i="21"/>
  <c r="AR14" i="21"/>
  <c r="AX13" i="21"/>
  <c r="AW13" i="21"/>
  <c r="AU13" i="21"/>
  <c r="AT13" i="21"/>
  <c r="AS13" i="21"/>
  <c r="AR13" i="21"/>
  <c r="AX12" i="21"/>
  <c r="AW12" i="21"/>
  <c r="AU12" i="21"/>
  <c r="AT12" i="21"/>
  <c r="AS12" i="21"/>
  <c r="AR12" i="21"/>
  <c r="AX8" i="21"/>
  <c r="AW8" i="21"/>
  <c r="AU8" i="21"/>
  <c r="AT8" i="21"/>
  <c r="AS8" i="21"/>
  <c r="AR8" i="21"/>
  <c r="AX10" i="21"/>
  <c r="AW10" i="21"/>
  <c r="AU10" i="21"/>
  <c r="AT10" i="21"/>
  <c r="AS10" i="21"/>
  <c r="AR10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4" i="19"/>
  <c r="BZ24" i="19"/>
  <c r="BX24" i="19"/>
  <c r="BW24" i="19"/>
  <c r="BV24" i="19"/>
  <c r="BU24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1" i="19"/>
  <c r="BZ31" i="19"/>
  <c r="BX31" i="19"/>
  <c r="BW31" i="19"/>
  <c r="BV31" i="19"/>
  <c r="BU31" i="19"/>
  <c r="CA39" i="19"/>
  <c r="BZ39" i="19"/>
  <c r="BX39" i="19"/>
  <c r="BW39" i="19"/>
  <c r="BV39" i="19"/>
  <c r="BU39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7" i="19"/>
  <c r="BZ27" i="19"/>
  <c r="BX27" i="19"/>
  <c r="BW27" i="19"/>
  <c r="BV27" i="19"/>
  <c r="BU27" i="19"/>
  <c r="CA26" i="19"/>
  <c r="BZ26" i="19"/>
  <c r="BX26" i="19"/>
  <c r="BW26" i="19"/>
  <c r="BV26" i="19"/>
  <c r="BU26" i="19"/>
  <c r="CA23" i="19"/>
  <c r="BZ23" i="19"/>
  <c r="BX23" i="19"/>
  <c r="BW23" i="19"/>
  <c r="BV23" i="19"/>
  <c r="BU23" i="19"/>
  <c r="CA20" i="19"/>
  <c r="BZ20" i="19"/>
  <c r="BX20" i="19"/>
  <c r="BW20" i="19"/>
  <c r="BV20" i="19"/>
  <c r="BU20" i="19"/>
  <c r="CA25" i="19"/>
  <c r="BZ25" i="19"/>
  <c r="BX25" i="19"/>
  <c r="BW25" i="19"/>
  <c r="BV25" i="19"/>
  <c r="BU25" i="19"/>
  <c r="CA17" i="19"/>
  <c r="BZ17" i="19"/>
  <c r="BX17" i="19"/>
  <c r="BW17" i="19"/>
  <c r="BV17" i="19"/>
  <c r="BU17" i="19"/>
  <c r="CA8" i="19"/>
  <c r="BZ8" i="19"/>
  <c r="BX8" i="19"/>
  <c r="BW8" i="19"/>
  <c r="BV8" i="19"/>
  <c r="BU8" i="19"/>
  <c r="CA18" i="19"/>
  <c r="BZ18" i="19"/>
  <c r="BX18" i="19"/>
  <c r="BW18" i="19"/>
  <c r="BV18" i="19"/>
  <c r="BU18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5" i="19"/>
  <c r="BZ5" i="19"/>
  <c r="BX5" i="19"/>
  <c r="BW5" i="19"/>
  <c r="BV5" i="19"/>
  <c r="BU5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24" i="19"/>
  <c r="AW24" i="19"/>
  <c r="AU24" i="19"/>
  <c r="AT24" i="19"/>
  <c r="AS24" i="19"/>
  <c r="AR24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1" i="19"/>
  <c r="AW31" i="19"/>
  <c r="AU31" i="19"/>
  <c r="AT31" i="19"/>
  <c r="AS31" i="19"/>
  <c r="AR31" i="19"/>
  <c r="AX39" i="19"/>
  <c r="AW39" i="19"/>
  <c r="AU39" i="19"/>
  <c r="AT39" i="19"/>
  <c r="AS39" i="19"/>
  <c r="AR39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7" i="19"/>
  <c r="AW27" i="19"/>
  <c r="AU27" i="19"/>
  <c r="AT27" i="19"/>
  <c r="AS27" i="19"/>
  <c r="AR27" i="19"/>
  <c r="AX26" i="19"/>
  <c r="AW26" i="19"/>
  <c r="AU26" i="19"/>
  <c r="AT26" i="19"/>
  <c r="AS26" i="19"/>
  <c r="AR26" i="19"/>
  <c r="AX23" i="19"/>
  <c r="AW23" i="19"/>
  <c r="AU23" i="19"/>
  <c r="AT23" i="19"/>
  <c r="AS23" i="19"/>
  <c r="AR23" i="19"/>
  <c r="AX20" i="19"/>
  <c r="AW20" i="19"/>
  <c r="AU20" i="19"/>
  <c r="AT20" i="19"/>
  <c r="AS20" i="19"/>
  <c r="AR20" i="19"/>
  <c r="AX25" i="19"/>
  <c r="AW25" i="19"/>
  <c r="AU25" i="19"/>
  <c r="AT25" i="19"/>
  <c r="AS25" i="19"/>
  <c r="AR25" i="19"/>
  <c r="AX17" i="19"/>
  <c r="AW17" i="19"/>
  <c r="AU17" i="19"/>
  <c r="AT17" i="19"/>
  <c r="AS17" i="19"/>
  <c r="AR17" i="19"/>
  <c r="AX8" i="19"/>
  <c r="AW8" i="19"/>
  <c r="AU8" i="19"/>
  <c r="AT8" i="19"/>
  <c r="AS8" i="19"/>
  <c r="AR8" i="19"/>
  <c r="AX18" i="19"/>
  <c r="AW18" i="19"/>
  <c r="AU18" i="19"/>
  <c r="AT18" i="19"/>
  <c r="AS18" i="19"/>
  <c r="AR18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5" i="19"/>
  <c r="AW5" i="19"/>
  <c r="AU5" i="19"/>
  <c r="AT5" i="19"/>
  <c r="AS5" i="19"/>
  <c r="AR5" i="19"/>
  <c r="AX6" i="19"/>
  <c r="AW6" i="19"/>
  <c r="AU6" i="19"/>
  <c r="AT6" i="19"/>
  <c r="AS6" i="19"/>
  <c r="AR6" i="19"/>
  <c r="AX4" i="19"/>
  <c r="AW4" i="19"/>
  <c r="AU4" i="19"/>
  <c r="AT4" i="19"/>
  <c r="AS4" i="19"/>
  <c r="AR4" i="19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5" i="27"/>
  <c r="BZ15" i="27"/>
  <c r="BX15" i="27"/>
  <c r="BW15" i="27"/>
  <c r="BV15" i="27"/>
  <c r="BU15" i="27"/>
  <c r="CA19" i="27"/>
  <c r="BZ19" i="27"/>
  <c r="BX19" i="27"/>
  <c r="BW19" i="27"/>
  <c r="BV19" i="27"/>
  <c r="BU19" i="27"/>
  <c r="CA16" i="27"/>
  <c r="BZ16" i="27"/>
  <c r="BX16" i="27"/>
  <c r="BW16" i="27"/>
  <c r="BV16" i="27"/>
  <c r="BU16" i="27"/>
  <c r="CA13" i="27"/>
  <c r="BZ13" i="27"/>
  <c r="BX13" i="27"/>
  <c r="BW13" i="27"/>
  <c r="BV13" i="27"/>
  <c r="BU13" i="27"/>
  <c r="CA12" i="27"/>
  <c r="BZ12" i="27"/>
  <c r="BX12" i="27"/>
  <c r="BW12" i="27"/>
  <c r="BV12" i="27"/>
  <c r="BU12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10" i="27"/>
  <c r="BZ10" i="27"/>
  <c r="BX10" i="27"/>
  <c r="BW10" i="27"/>
  <c r="BV10" i="27"/>
  <c r="BU10" i="27"/>
  <c r="CA9" i="27"/>
  <c r="BZ9" i="27"/>
  <c r="BX9" i="27"/>
  <c r="BW9" i="27"/>
  <c r="BV9" i="27"/>
  <c r="BU9" i="27"/>
  <c r="CA5" i="27"/>
  <c r="BZ5" i="27"/>
  <c r="BX5" i="27"/>
  <c r="BW5" i="27"/>
  <c r="BV5" i="27"/>
  <c r="BU5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4" i="27"/>
  <c r="BZ4" i="27"/>
  <c r="BX4" i="27"/>
  <c r="BW4" i="27"/>
  <c r="BV4" i="27"/>
  <c r="BU4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5" i="27"/>
  <c r="AW15" i="27"/>
  <c r="AU15" i="27"/>
  <c r="AT15" i="27"/>
  <c r="AS15" i="27"/>
  <c r="AR15" i="27"/>
  <c r="AX19" i="27"/>
  <c r="AW19" i="27"/>
  <c r="AU19" i="27"/>
  <c r="AT19" i="27"/>
  <c r="AS19" i="27"/>
  <c r="AR19" i="27"/>
  <c r="AX16" i="27"/>
  <c r="AW16" i="27"/>
  <c r="AU16" i="27"/>
  <c r="AT16" i="27"/>
  <c r="AS16" i="27"/>
  <c r="AR16" i="27"/>
  <c r="AX13" i="27"/>
  <c r="AW13" i="27"/>
  <c r="AU13" i="27"/>
  <c r="AT13" i="27"/>
  <c r="AS13" i="27"/>
  <c r="AR13" i="27"/>
  <c r="AX12" i="27"/>
  <c r="AW12" i="27"/>
  <c r="AU12" i="27"/>
  <c r="AT12" i="27"/>
  <c r="AS12" i="27"/>
  <c r="AR12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10" i="27"/>
  <c r="AW10" i="27"/>
  <c r="AU10" i="27"/>
  <c r="AT10" i="27"/>
  <c r="AS10" i="27"/>
  <c r="AR10" i="27"/>
  <c r="AX9" i="27"/>
  <c r="AW9" i="27"/>
  <c r="AU9" i="27"/>
  <c r="AT9" i="27"/>
  <c r="AS9" i="27"/>
  <c r="AR9" i="27"/>
  <c r="AX5" i="27"/>
  <c r="AW5" i="27"/>
  <c r="AU5" i="27"/>
  <c r="AT5" i="27"/>
  <c r="AS5" i="27"/>
  <c r="AR5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4" i="27"/>
  <c r="AW4" i="27"/>
  <c r="AU4" i="27"/>
  <c r="AT4" i="27"/>
  <c r="AS4" i="27"/>
  <c r="AR4" i="27"/>
  <c r="CA21" i="26"/>
  <c r="BZ21" i="26"/>
  <c r="BX21" i="26"/>
  <c r="BW21" i="26"/>
  <c r="BV21" i="26"/>
  <c r="BU21" i="26"/>
  <c r="CA17" i="26"/>
  <c r="BZ17" i="26"/>
  <c r="BX17" i="26"/>
  <c r="BW17" i="26"/>
  <c r="BV17" i="26"/>
  <c r="BU17" i="26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8" i="26"/>
  <c r="BZ18" i="26"/>
  <c r="BX18" i="26"/>
  <c r="BW18" i="26"/>
  <c r="BV18" i="26"/>
  <c r="BU18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7" i="26"/>
  <c r="BZ7" i="26"/>
  <c r="BX7" i="26"/>
  <c r="BW7" i="26"/>
  <c r="BV7" i="26"/>
  <c r="BU7" i="26"/>
  <c r="CA6" i="26"/>
  <c r="BZ6" i="26"/>
  <c r="BX6" i="26"/>
  <c r="BW6" i="26"/>
  <c r="BV6" i="26"/>
  <c r="BU6" i="26"/>
  <c r="CA13" i="26"/>
  <c r="BZ13" i="26"/>
  <c r="BX13" i="26"/>
  <c r="BW13" i="26"/>
  <c r="BV13" i="26"/>
  <c r="BU13" i="26"/>
  <c r="CA11" i="26"/>
  <c r="BZ11" i="26"/>
  <c r="BX11" i="26"/>
  <c r="BW11" i="26"/>
  <c r="BV11" i="26"/>
  <c r="BU11" i="26"/>
  <c r="CA12" i="26"/>
  <c r="BZ12" i="26"/>
  <c r="BX12" i="26"/>
  <c r="BW12" i="26"/>
  <c r="BV12" i="26"/>
  <c r="BU12" i="26"/>
  <c r="CA10" i="26"/>
  <c r="BZ10" i="26"/>
  <c r="BX10" i="26"/>
  <c r="BW10" i="26"/>
  <c r="BV10" i="26"/>
  <c r="BU10" i="26"/>
  <c r="CA9" i="26"/>
  <c r="BZ9" i="26"/>
  <c r="BX9" i="26"/>
  <c r="BW9" i="26"/>
  <c r="BV9" i="26"/>
  <c r="BU9" i="26"/>
  <c r="CA8" i="26"/>
  <c r="BZ8" i="26"/>
  <c r="BX8" i="26"/>
  <c r="BW8" i="26"/>
  <c r="BV8" i="26"/>
  <c r="BU8" i="26"/>
  <c r="CA4" i="26"/>
  <c r="BZ4" i="26"/>
  <c r="BX4" i="26"/>
  <c r="BW4" i="26"/>
  <c r="BV4" i="26"/>
  <c r="BU4" i="26"/>
  <c r="CA5" i="26"/>
  <c r="BZ5" i="26"/>
  <c r="BX5" i="26"/>
  <c r="BW5" i="26"/>
  <c r="BV5" i="26"/>
  <c r="BU5" i="26"/>
  <c r="AX21" i="26"/>
  <c r="AW21" i="26"/>
  <c r="AU21" i="26"/>
  <c r="AT21" i="26"/>
  <c r="AS21" i="26"/>
  <c r="AR21" i="26"/>
  <c r="AX17" i="26"/>
  <c r="AW17" i="26"/>
  <c r="AU17" i="26"/>
  <c r="AT17" i="26"/>
  <c r="AS17" i="26"/>
  <c r="AR17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8" i="26"/>
  <c r="AW18" i="26"/>
  <c r="AU18" i="26"/>
  <c r="AT18" i="26"/>
  <c r="AS18" i="26"/>
  <c r="AR18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7" i="26"/>
  <c r="AW7" i="26"/>
  <c r="AU7" i="26"/>
  <c r="AT7" i="26"/>
  <c r="AS7" i="26"/>
  <c r="AR7" i="26"/>
  <c r="AX6" i="26"/>
  <c r="AW6" i="26"/>
  <c r="AU6" i="26"/>
  <c r="AT6" i="26"/>
  <c r="AS6" i="26"/>
  <c r="AR6" i="26"/>
  <c r="AX13" i="26"/>
  <c r="AW13" i="26"/>
  <c r="AU13" i="26"/>
  <c r="AT13" i="26"/>
  <c r="AS13" i="26"/>
  <c r="AR13" i="26"/>
  <c r="AX11" i="26"/>
  <c r="AW11" i="26"/>
  <c r="AU11" i="26"/>
  <c r="AT11" i="26"/>
  <c r="AS11" i="26"/>
  <c r="AR11" i="26"/>
  <c r="AX12" i="26"/>
  <c r="AW12" i="26"/>
  <c r="AU12" i="26"/>
  <c r="AT12" i="26"/>
  <c r="AS12" i="26"/>
  <c r="AR12" i="26"/>
  <c r="AX10" i="26"/>
  <c r="AW10" i="26"/>
  <c r="AU10" i="26"/>
  <c r="AT10" i="26"/>
  <c r="AS10" i="26"/>
  <c r="AR10" i="26"/>
  <c r="AX9" i="26"/>
  <c r="AW9" i="26"/>
  <c r="AU9" i="26"/>
  <c r="AT9" i="26"/>
  <c r="AS9" i="26"/>
  <c r="AR9" i="26"/>
  <c r="AX8" i="26"/>
  <c r="AW8" i="26"/>
  <c r="AU8" i="26"/>
  <c r="AT8" i="26"/>
  <c r="AS8" i="26"/>
  <c r="AR8" i="26"/>
  <c r="AX4" i="26"/>
  <c r="AW4" i="26"/>
  <c r="AU4" i="26"/>
  <c r="AT4" i="26"/>
  <c r="AS4" i="26"/>
  <c r="AR4" i="26"/>
  <c r="AX5" i="26"/>
  <c r="AW5" i="26"/>
  <c r="AU5" i="26"/>
  <c r="AT5" i="26"/>
  <c r="AS5" i="26"/>
  <c r="AR5" i="26"/>
  <c r="BY33" i="22"/>
  <c r="BX33" i="22"/>
  <c r="BW33" i="22"/>
  <c r="BU33" i="22"/>
  <c r="BT33" i="22"/>
  <c r="BS33" i="22"/>
  <c r="BR33" i="22"/>
  <c r="BQ33" i="22"/>
  <c r="BP33" i="22"/>
  <c r="BY32" i="22"/>
  <c r="BX32" i="22"/>
  <c r="BW32" i="22"/>
  <c r="BU32" i="22"/>
  <c r="BT32" i="22"/>
  <c r="BS32" i="22"/>
  <c r="BR32" i="22"/>
  <c r="BQ32" i="22"/>
  <c r="BP32" i="22"/>
  <c r="BY17" i="22"/>
  <c r="BX17" i="22"/>
  <c r="BW17" i="22"/>
  <c r="BU17" i="22"/>
  <c r="BT17" i="22"/>
  <c r="BS17" i="22"/>
  <c r="BR17" i="22"/>
  <c r="BQ17" i="22"/>
  <c r="BP17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5" i="22"/>
  <c r="BX25" i="22"/>
  <c r="BW25" i="22"/>
  <c r="BU25" i="22"/>
  <c r="BT25" i="22"/>
  <c r="BS25" i="22"/>
  <c r="BR25" i="22"/>
  <c r="BQ25" i="22"/>
  <c r="BP25" i="22"/>
  <c r="BY24" i="22"/>
  <c r="BX24" i="22"/>
  <c r="BW24" i="22"/>
  <c r="BU24" i="22"/>
  <c r="BT24" i="22"/>
  <c r="BS24" i="22"/>
  <c r="BR24" i="22"/>
  <c r="BQ24" i="22"/>
  <c r="BP24" i="22"/>
  <c r="BY23" i="22"/>
  <c r="BX23" i="22"/>
  <c r="BW23" i="22"/>
  <c r="BU23" i="22"/>
  <c r="BT23" i="22"/>
  <c r="BS23" i="22"/>
  <c r="BR23" i="22"/>
  <c r="BQ23" i="22"/>
  <c r="BP23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8" i="22"/>
  <c r="BX28" i="22"/>
  <c r="BW28" i="22"/>
  <c r="BU28" i="22"/>
  <c r="BT28" i="22"/>
  <c r="BS28" i="22"/>
  <c r="BR28" i="22"/>
  <c r="BV28" i="22" s="1"/>
  <c r="BQ28" i="22"/>
  <c r="BP2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5" i="22"/>
  <c r="BX15" i="22"/>
  <c r="BW15" i="22"/>
  <c r="BU15" i="22"/>
  <c r="BT15" i="22"/>
  <c r="BS15" i="22"/>
  <c r="BR15" i="22"/>
  <c r="BQ15" i="22"/>
  <c r="BP15" i="22"/>
  <c r="BY18" i="22"/>
  <c r="BX18" i="22"/>
  <c r="BW18" i="22"/>
  <c r="BU18" i="22"/>
  <c r="BT18" i="22"/>
  <c r="BS18" i="22"/>
  <c r="BR18" i="22"/>
  <c r="BQ18" i="22"/>
  <c r="BP18" i="22"/>
  <c r="BY8" i="22"/>
  <c r="BX8" i="22"/>
  <c r="BW8" i="22"/>
  <c r="BU8" i="22"/>
  <c r="BT8" i="22"/>
  <c r="BS8" i="22"/>
  <c r="BR8" i="22"/>
  <c r="BQ8" i="22"/>
  <c r="BP8" i="22"/>
  <c r="BY13" i="22"/>
  <c r="BX13" i="22"/>
  <c r="BW13" i="22"/>
  <c r="BU13" i="22"/>
  <c r="BT13" i="22"/>
  <c r="BS13" i="22"/>
  <c r="BR13" i="22"/>
  <c r="BQ13" i="22"/>
  <c r="BP13" i="22"/>
  <c r="BY14" i="22"/>
  <c r="BX14" i="22"/>
  <c r="BW14" i="22"/>
  <c r="BU14" i="22"/>
  <c r="BT14" i="22"/>
  <c r="BS14" i="22"/>
  <c r="BR14" i="22"/>
  <c r="BV14" i="22" s="1"/>
  <c r="BQ14" i="22"/>
  <c r="BP14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31" i="22"/>
  <c r="BX31" i="22"/>
  <c r="BW31" i="22"/>
  <c r="BU31" i="22"/>
  <c r="BT31" i="22"/>
  <c r="BS31" i="22"/>
  <c r="BR31" i="22"/>
  <c r="BV31" i="22" s="1"/>
  <c r="BQ31" i="22"/>
  <c r="BP3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V6" i="22" s="1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3" i="22"/>
  <c r="AW33" i="22"/>
  <c r="AV33" i="22"/>
  <c r="AT33" i="22"/>
  <c r="AS33" i="22"/>
  <c r="AR33" i="22"/>
  <c r="AQ33" i="22"/>
  <c r="AU33" i="22" s="1"/>
  <c r="AP33" i="22"/>
  <c r="AO33" i="22"/>
  <c r="AX32" i="22"/>
  <c r="AW32" i="22"/>
  <c r="AV32" i="22"/>
  <c r="AT32" i="22"/>
  <c r="AS32" i="22"/>
  <c r="AR32" i="22"/>
  <c r="AQ32" i="22"/>
  <c r="AU32" i="22" s="1"/>
  <c r="AP32" i="22"/>
  <c r="AO32" i="22"/>
  <c r="AX17" i="22"/>
  <c r="AW17" i="22"/>
  <c r="AV17" i="22"/>
  <c r="AT17" i="22"/>
  <c r="AS17" i="22"/>
  <c r="AR17" i="22"/>
  <c r="AQ17" i="22"/>
  <c r="AU17" i="22" s="1"/>
  <c r="AP17" i="22"/>
  <c r="AO17" i="22"/>
  <c r="AX30" i="22"/>
  <c r="AW30" i="22"/>
  <c r="AV30" i="22"/>
  <c r="AT30" i="22"/>
  <c r="AS30" i="22"/>
  <c r="AR30" i="22"/>
  <c r="AQ30" i="22"/>
  <c r="AU30" i="22" s="1"/>
  <c r="AP30" i="22"/>
  <c r="AO30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5" i="22"/>
  <c r="AW25" i="22"/>
  <c r="AV25" i="22"/>
  <c r="AT25" i="22"/>
  <c r="AS25" i="22"/>
  <c r="AR25" i="22"/>
  <c r="AQ25" i="22"/>
  <c r="AU25" i="22" s="1"/>
  <c r="AP25" i="22"/>
  <c r="AO25" i="22"/>
  <c r="AX24" i="22"/>
  <c r="AW24" i="22"/>
  <c r="AV24" i="22"/>
  <c r="AT24" i="22"/>
  <c r="AS24" i="22"/>
  <c r="AR24" i="22"/>
  <c r="AQ24" i="22"/>
  <c r="AU24" i="22" s="1"/>
  <c r="AP24" i="22"/>
  <c r="AO24" i="22"/>
  <c r="AX23" i="22"/>
  <c r="AW23" i="22"/>
  <c r="AV23" i="22"/>
  <c r="AT23" i="22"/>
  <c r="AS23" i="22"/>
  <c r="AR23" i="22"/>
  <c r="AQ23" i="22"/>
  <c r="AU23" i="22" s="1"/>
  <c r="AP23" i="22"/>
  <c r="AO23" i="22"/>
  <c r="AX22" i="22"/>
  <c r="AW22" i="22"/>
  <c r="AV22" i="22"/>
  <c r="AT22" i="22"/>
  <c r="AS22" i="22"/>
  <c r="AR22" i="22"/>
  <c r="AQ22" i="22"/>
  <c r="AU22" i="22" s="1"/>
  <c r="AP22" i="22"/>
  <c r="AO22" i="22"/>
  <c r="AX21" i="22"/>
  <c r="AW21" i="22"/>
  <c r="AV21" i="22"/>
  <c r="AT21" i="22"/>
  <c r="AS21" i="22"/>
  <c r="AR21" i="22"/>
  <c r="AQ21" i="22"/>
  <c r="AP21" i="22"/>
  <c r="AO21" i="22"/>
  <c r="AX28" i="22"/>
  <c r="AW28" i="22"/>
  <c r="AV28" i="22"/>
  <c r="AT28" i="22"/>
  <c r="AS28" i="22"/>
  <c r="AR28" i="22"/>
  <c r="AQ28" i="22"/>
  <c r="AP28" i="22"/>
  <c r="AO28" i="22"/>
  <c r="AX20" i="22"/>
  <c r="AW20" i="22"/>
  <c r="AV20" i="22"/>
  <c r="AT20" i="22"/>
  <c r="AS20" i="22"/>
  <c r="AR20" i="22"/>
  <c r="AQ20" i="22"/>
  <c r="AU20" i="22" s="1"/>
  <c r="AP20" i="22"/>
  <c r="AO20" i="22"/>
  <c r="AX19" i="22"/>
  <c r="AW19" i="22"/>
  <c r="AV19" i="22"/>
  <c r="AT19" i="22"/>
  <c r="AS19" i="22"/>
  <c r="AR19" i="22"/>
  <c r="AQ19" i="22"/>
  <c r="AP19" i="22"/>
  <c r="AO19" i="22"/>
  <c r="AX15" i="22"/>
  <c r="AW15" i="22"/>
  <c r="AV15" i="22"/>
  <c r="AT15" i="22"/>
  <c r="AS15" i="22"/>
  <c r="AR15" i="22"/>
  <c r="AQ15" i="22"/>
  <c r="AP15" i="22"/>
  <c r="AO15" i="22"/>
  <c r="AX18" i="22"/>
  <c r="AW18" i="22"/>
  <c r="AV18" i="22"/>
  <c r="AT18" i="22"/>
  <c r="AS18" i="22"/>
  <c r="AR18" i="22"/>
  <c r="AQ18" i="22"/>
  <c r="AP18" i="22"/>
  <c r="AO18" i="22"/>
  <c r="AX8" i="22"/>
  <c r="AW8" i="22"/>
  <c r="AV8" i="22"/>
  <c r="AT8" i="22"/>
  <c r="AS8" i="22"/>
  <c r="AR8" i="22"/>
  <c r="AQ8" i="22"/>
  <c r="AU8" i="22" s="1"/>
  <c r="AP8" i="22"/>
  <c r="AO8" i="22"/>
  <c r="AX13" i="22"/>
  <c r="AW13" i="22"/>
  <c r="AV13" i="22"/>
  <c r="AT13" i="22"/>
  <c r="AS13" i="22"/>
  <c r="AR13" i="22"/>
  <c r="AQ13" i="22"/>
  <c r="AP13" i="22"/>
  <c r="AO13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U9" i="22" s="1"/>
  <c r="AP9" i="22"/>
  <c r="AO9" i="22"/>
  <c r="AX31" i="22"/>
  <c r="AW31" i="22"/>
  <c r="AV31" i="22"/>
  <c r="AT31" i="22"/>
  <c r="AS31" i="22"/>
  <c r="AR31" i="22"/>
  <c r="AQ31" i="22"/>
  <c r="AP31" i="22"/>
  <c r="AO3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29" i="4"/>
  <c r="BX29" i="4"/>
  <c r="BW29" i="4"/>
  <c r="BU29" i="4"/>
  <c r="BT29" i="4"/>
  <c r="BS29" i="4"/>
  <c r="BR29" i="4"/>
  <c r="BQ29" i="4"/>
  <c r="BP29" i="4"/>
  <c r="BY17" i="4"/>
  <c r="BX17" i="4"/>
  <c r="BW17" i="4"/>
  <c r="BU17" i="4"/>
  <c r="BT17" i="4"/>
  <c r="BS17" i="4"/>
  <c r="BR17" i="4"/>
  <c r="BQ17" i="4"/>
  <c r="BP17" i="4"/>
  <c r="BY28" i="4"/>
  <c r="BX28" i="4"/>
  <c r="BW28" i="4"/>
  <c r="BU28" i="4"/>
  <c r="BT28" i="4"/>
  <c r="BS28" i="4"/>
  <c r="BR28" i="4"/>
  <c r="BQ28" i="4"/>
  <c r="BP28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26" i="4"/>
  <c r="BX26" i="4"/>
  <c r="BW26" i="4"/>
  <c r="BU26" i="4"/>
  <c r="BT26" i="4"/>
  <c r="BS26" i="4"/>
  <c r="BR26" i="4"/>
  <c r="BQ26" i="4"/>
  <c r="BP26" i="4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V24" i="4" s="1"/>
  <c r="BQ24" i="4"/>
  <c r="BP24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1" i="4"/>
  <c r="BX11" i="4"/>
  <c r="BW11" i="4"/>
  <c r="BU11" i="4"/>
  <c r="BT11" i="4"/>
  <c r="BS11" i="4"/>
  <c r="BR11" i="4"/>
  <c r="BV11" i="4" s="1"/>
  <c r="BQ11" i="4"/>
  <c r="BP11" i="4"/>
  <c r="BY12" i="4"/>
  <c r="BX12" i="4"/>
  <c r="BW12" i="4"/>
  <c r="BU12" i="4"/>
  <c r="BT12" i="4"/>
  <c r="BS12" i="4"/>
  <c r="BR12" i="4"/>
  <c r="BV12" i="4" s="1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V4" i="4" s="1"/>
  <c r="BQ4" i="4"/>
  <c r="BP4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U32" i="4" s="1"/>
  <c r="AP32" i="4"/>
  <c r="AO32" i="4"/>
  <c r="AX31" i="4"/>
  <c r="AW31" i="4"/>
  <c r="AV31" i="4"/>
  <c r="AT31" i="4"/>
  <c r="AS31" i="4"/>
  <c r="AR31" i="4"/>
  <c r="AQ31" i="4"/>
  <c r="AU31" i="4" s="1"/>
  <c r="AP31" i="4"/>
  <c r="AO31" i="4"/>
  <c r="AX29" i="4"/>
  <c r="AW29" i="4"/>
  <c r="AV29" i="4"/>
  <c r="AT29" i="4"/>
  <c r="AS29" i="4"/>
  <c r="AR29" i="4"/>
  <c r="AQ29" i="4"/>
  <c r="AU29" i="4" s="1"/>
  <c r="AP29" i="4"/>
  <c r="AO29" i="4"/>
  <c r="AX17" i="4"/>
  <c r="AW17" i="4"/>
  <c r="AV17" i="4"/>
  <c r="AT17" i="4"/>
  <c r="AS17" i="4"/>
  <c r="AR17" i="4"/>
  <c r="AQ17" i="4"/>
  <c r="AP17" i="4"/>
  <c r="AO17" i="4"/>
  <c r="AX28" i="4"/>
  <c r="AW28" i="4"/>
  <c r="AV28" i="4"/>
  <c r="AT28" i="4"/>
  <c r="AS28" i="4"/>
  <c r="AR28" i="4"/>
  <c r="AQ28" i="4"/>
  <c r="AP28" i="4"/>
  <c r="AO28" i="4"/>
  <c r="AX14" i="4"/>
  <c r="AW14" i="4"/>
  <c r="AV14" i="4"/>
  <c r="AT14" i="4"/>
  <c r="AS14" i="4"/>
  <c r="AR14" i="4"/>
  <c r="AQ14" i="4"/>
  <c r="AU14" i="4" s="1"/>
  <c r="AP14" i="4"/>
  <c r="AO14" i="4"/>
  <c r="AX13" i="4"/>
  <c r="AW13" i="4"/>
  <c r="AV13" i="4"/>
  <c r="AT13" i="4"/>
  <c r="AS13" i="4"/>
  <c r="AR13" i="4"/>
  <c r="AQ13" i="4"/>
  <c r="AP13" i="4"/>
  <c r="AO13" i="4"/>
  <c r="AX26" i="4"/>
  <c r="AW26" i="4"/>
  <c r="AV26" i="4"/>
  <c r="AT26" i="4"/>
  <c r="AS26" i="4"/>
  <c r="AR26" i="4"/>
  <c r="AQ26" i="4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DC20" i="26"/>
  <c r="DD20" i="26"/>
  <c r="QM20" i="26"/>
  <c r="DA20" i="26"/>
  <c r="PC24" i="19"/>
  <c r="PB24" i="19"/>
  <c r="OZ24" i="19"/>
  <c r="OY24" i="19"/>
  <c r="OX24" i="19"/>
  <c r="OW24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9" i="19"/>
  <c r="PB39" i="19"/>
  <c r="OZ39" i="19"/>
  <c r="OY39" i="19"/>
  <c r="OX39" i="19"/>
  <c r="OW39" i="19"/>
  <c r="PC28" i="19"/>
  <c r="PB28" i="19"/>
  <c r="OZ28" i="19"/>
  <c r="OY28" i="19"/>
  <c r="OX28" i="19"/>
  <c r="OW28" i="19"/>
  <c r="PC29" i="19"/>
  <c r="PB29" i="19"/>
  <c r="OZ29" i="19"/>
  <c r="OY29" i="19"/>
  <c r="OX29" i="19"/>
  <c r="OW29" i="19"/>
  <c r="PC27" i="19"/>
  <c r="PB27" i="19"/>
  <c r="OZ27" i="19"/>
  <c r="OY27" i="19"/>
  <c r="OX27" i="19"/>
  <c r="OW27" i="19"/>
  <c r="PC26" i="19"/>
  <c r="PB26" i="19"/>
  <c r="OZ26" i="19"/>
  <c r="OY26" i="19"/>
  <c r="OX26" i="19"/>
  <c r="OW26" i="19"/>
  <c r="PC23" i="19"/>
  <c r="PB23" i="19"/>
  <c r="OZ23" i="19"/>
  <c r="OY23" i="19"/>
  <c r="OX23" i="19"/>
  <c r="OW23" i="19"/>
  <c r="PC20" i="19"/>
  <c r="PB20" i="19"/>
  <c r="OZ20" i="19"/>
  <c r="OY20" i="19"/>
  <c r="OX20" i="19"/>
  <c r="OW20" i="19"/>
  <c r="PC25" i="19"/>
  <c r="PB25" i="19"/>
  <c r="OZ25" i="19"/>
  <c r="OY25" i="19"/>
  <c r="OX25" i="19"/>
  <c r="OW25" i="19"/>
  <c r="PC8" i="19"/>
  <c r="PB8" i="19"/>
  <c r="OZ8" i="19"/>
  <c r="OY8" i="19"/>
  <c r="OX8" i="19"/>
  <c r="OW8" i="19"/>
  <c r="PC17" i="19"/>
  <c r="PB17" i="19"/>
  <c r="OZ17" i="19"/>
  <c r="OY17" i="19"/>
  <c r="OX17" i="19"/>
  <c r="OW17" i="19"/>
  <c r="PC18" i="19"/>
  <c r="PB18" i="19"/>
  <c r="OZ18" i="19"/>
  <c r="OY18" i="19"/>
  <c r="OX18" i="19"/>
  <c r="OW18" i="19"/>
  <c r="PC22" i="19"/>
  <c r="PB22" i="19"/>
  <c r="OZ22" i="19"/>
  <c r="OY22" i="19"/>
  <c r="OX22" i="19"/>
  <c r="OW22" i="19"/>
  <c r="PC19" i="19"/>
  <c r="PB19" i="19"/>
  <c r="OZ19" i="19"/>
  <c r="OY19" i="19"/>
  <c r="OX19" i="19"/>
  <c r="OW19" i="19"/>
  <c r="PC15" i="19"/>
  <c r="PB15" i="19"/>
  <c r="OZ15" i="19"/>
  <c r="OY15" i="19"/>
  <c r="OX15" i="19"/>
  <c r="OW15" i="19"/>
  <c r="PC21" i="19"/>
  <c r="PB21" i="19"/>
  <c r="OZ21" i="19"/>
  <c r="OY21" i="19"/>
  <c r="OX21" i="19"/>
  <c r="OW21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1" i="19"/>
  <c r="PB11" i="19"/>
  <c r="OZ11" i="19"/>
  <c r="OY11" i="19"/>
  <c r="OX11" i="19"/>
  <c r="OW11" i="19"/>
  <c r="PC12" i="19"/>
  <c r="PB12" i="19"/>
  <c r="OZ12" i="19"/>
  <c r="OY12" i="19"/>
  <c r="OX12" i="19"/>
  <c r="OW12" i="19"/>
  <c r="PC7" i="19"/>
  <c r="PB7" i="19"/>
  <c r="OZ7" i="19"/>
  <c r="OY7" i="19"/>
  <c r="OX7" i="19"/>
  <c r="OW7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5" i="19"/>
  <c r="PB5" i="19"/>
  <c r="OZ5" i="19"/>
  <c r="OY5" i="19"/>
  <c r="OX5" i="19"/>
  <c r="OW5" i="19"/>
  <c r="PC6" i="19"/>
  <c r="PB6" i="19"/>
  <c r="OZ6" i="19"/>
  <c r="OY6" i="19"/>
  <c r="OX6" i="19"/>
  <c r="OW6" i="19"/>
  <c r="PC4" i="19"/>
  <c r="PB4" i="19"/>
  <c r="OZ4" i="19"/>
  <c r="OY4" i="19"/>
  <c r="OX4" i="19"/>
  <c r="OW4" i="19"/>
  <c r="OA24" i="19"/>
  <c r="NZ24" i="19"/>
  <c r="NX24" i="19"/>
  <c r="NW24" i="19"/>
  <c r="NV24" i="19"/>
  <c r="NU24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NU31" i="19"/>
  <c r="OA39" i="19"/>
  <c r="NZ39" i="19"/>
  <c r="NX39" i="19"/>
  <c r="NW39" i="19"/>
  <c r="NV39" i="19"/>
  <c r="NU39" i="19"/>
  <c r="OA28" i="19"/>
  <c r="NZ28" i="19"/>
  <c r="NX28" i="19"/>
  <c r="NW28" i="19"/>
  <c r="NV28" i="19"/>
  <c r="NU28" i="19"/>
  <c r="OA29" i="19"/>
  <c r="NZ29" i="19"/>
  <c r="NX29" i="19"/>
  <c r="NW29" i="19"/>
  <c r="NV29" i="19"/>
  <c r="NU29" i="19"/>
  <c r="OA27" i="19"/>
  <c r="NZ27" i="19"/>
  <c r="NX27" i="19"/>
  <c r="NW27" i="19"/>
  <c r="NV27" i="19"/>
  <c r="NU27" i="19"/>
  <c r="OA26" i="19"/>
  <c r="NZ26" i="19"/>
  <c r="NX26" i="19"/>
  <c r="NW26" i="19"/>
  <c r="NV26" i="19"/>
  <c r="NU26" i="19"/>
  <c r="OA23" i="19"/>
  <c r="NZ23" i="19"/>
  <c r="NX23" i="19"/>
  <c r="NW23" i="19"/>
  <c r="NV23" i="19"/>
  <c r="NU23" i="19"/>
  <c r="OA20" i="19"/>
  <c r="NZ20" i="19"/>
  <c r="NX20" i="19"/>
  <c r="NW20" i="19"/>
  <c r="NV20" i="19"/>
  <c r="NU20" i="19"/>
  <c r="OA25" i="19"/>
  <c r="NZ25" i="19"/>
  <c r="NX25" i="19"/>
  <c r="NW25" i="19"/>
  <c r="NV25" i="19"/>
  <c r="NU25" i="19"/>
  <c r="OA8" i="19"/>
  <c r="NZ8" i="19"/>
  <c r="NX8" i="19"/>
  <c r="NW8" i="19"/>
  <c r="NV8" i="19"/>
  <c r="NU8" i="19"/>
  <c r="OA17" i="19"/>
  <c r="NZ17" i="19"/>
  <c r="NX17" i="19"/>
  <c r="NW17" i="19"/>
  <c r="NV17" i="19"/>
  <c r="NU17" i="19"/>
  <c r="OA18" i="19"/>
  <c r="NZ18" i="19"/>
  <c r="NX18" i="19"/>
  <c r="NW18" i="19"/>
  <c r="NV18" i="19"/>
  <c r="NU18" i="19"/>
  <c r="OA22" i="19"/>
  <c r="NZ22" i="19"/>
  <c r="NX22" i="19"/>
  <c r="NW22" i="19"/>
  <c r="NV22" i="19"/>
  <c r="NU22" i="19"/>
  <c r="OA19" i="19"/>
  <c r="NZ19" i="19"/>
  <c r="NX19" i="19"/>
  <c r="NW19" i="19"/>
  <c r="NV19" i="19"/>
  <c r="NU19" i="19"/>
  <c r="OA15" i="19"/>
  <c r="NZ15" i="19"/>
  <c r="NX15" i="19"/>
  <c r="NW15" i="19"/>
  <c r="NV15" i="19"/>
  <c r="NU15" i="19"/>
  <c r="OA21" i="19"/>
  <c r="NZ21" i="19"/>
  <c r="NX21" i="19"/>
  <c r="NW21" i="19"/>
  <c r="NV21" i="19"/>
  <c r="NU21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1" i="19"/>
  <c r="NZ11" i="19"/>
  <c r="NX11" i="19"/>
  <c r="NW11" i="19"/>
  <c r="NV11" i="19"/>
  <c r="NU11" i="19"/>
  <c r="OA12" i="19"/>
  <c r="NZ12" i="19"/>
  <c r="NX12" i="19"/>
  <c r="NW12" i="19"/>
  <c r="NV12" i="19"/>
  <c r="NU12" i="19"/>
  <c r="OA7" i="19"/>
  <c r="NZ7" i="19"/>
  <c r="NX7" i="19"/>
  <c r="NW7" i="19"/>
  <c r="NV7" i="19"/>
  <c r="NU7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5" i="19"/>
  <c r="NZ5" i="19"/>
  <c r="NX5" i="19"/>
  <c r="NW5" i="19"/>
  <c r="NV5" i="19"/>
  <c r="NU5" i="19"/>
  <c r="OA6" i="19"/>
  <c r="NZ6" i="19"/>
  <c r="NX6" i="19"/>
  <c r="NW6" i="19"/>
  <c r="NV6" i="19"/>
  <c r="NU6" i="19"/>
  <c r="OA4" i="19"/>
  <c r="NZ4" i="19"/>
  <c r="NX4" i="19"/>
  <c r="NW4" i="19"/>
  <c r="NV4" i="19"/>
  <c r="NU4" i="19"/>
  <c r="MY24" i="19"/>
  <c r="MX24" i="19"/>
  <c r="MV24" i="19"/>
  <c r="MU24" i="19"/>
  <c r="MT24" i="19"/>
  <c r="MS24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1" i="19"/>
  <c r="MX31" i="19"/>
  <c r="MV31" i="19"/>
  <c r="MU31" i="19"/>
  <c r="MT31" i="19"/>
  <c r="MS31" i="19"/>
  <c r="MY39" i="19"/>
  <c r="MX39" i="19"/>
  <c r="MV39" i="19"/>
  <c r="MU39" i="19"/>
  <c r="MT39" i="19"/>
  <c r="MS39" i="19"/>
  <c r="MY28" i="19"/>
  <c r="MX28" i="19"/>
  <c r="MV28" i="19"/>
  <c r="MU28" i="19"/>
  <c r="MT28" i="19"/>
  <c r="MS28" i="19"/>
  <c r="MY29" i="19"/>
  <c r="MX29" i="19"/>
  <c r="MV29" i="19"/>
  <c r="MU29" i="19"/>
  <c r="MT29" i="19"/>
  <c r="MS29" i="19"/>
  <c r="MY27" i="19"/>
  <c r="MX27" i="19"/>
  <c r="MV27" i="19"/>
  <c r="MU27" i="19"/>
  <c r="MT27" i="19"/>
  <c r="MS27" i="19"/>
  <c r="MY26" i="19"/>
  <c r="MX26" i="19"/>
  <c r="MV26" i="19"/>
  <c r="MU26" i="19"/>
  <c r="MT26" i="19"/>
  <c r="MS26" i="19"/>
  <c r="MY23" i="19"/>
  <c r="MX23" i="19"/>
  <c r="MV23" i="19"/>
  <c r="MU23" i="19"/>
  <c r="MT23" i="19"/>
  <c r="MS23" i="19"/>
  <c r="MY20" i="19"/>
  <c r="MX20" i="19"/>
  <c r="MV20" i="19"/>
  <c r="MU20" i="19"/>
  <c r="MT20" i="19"/>
  <c r="MS20" i="19"/>
  <c r="MY25" i="19"/>
  <c r="MX25" i="19"/>
  <c r="MV25" i="19"/>
  <c r="MU25" i="19"/>
  <c r="MT25" i="19"/>
  <c r="MS25" i="19"/>
  <c r="MY8" i="19"/>
  <c r="MX8" i="19"/>
  <c r="MV8" i="19"/>
  <c r="MU8" i="19"/>
  <c r="MT8" i="19"/>
  <c r="MS8" i="19"/>
  <c r="MY17" i="19"/>
  <c r="MX17" i="19"/>
  <c r="MV17" i="19"/>
  <c r="MU17" i="19"/>
  <c r="MT17" i="19"/>
  <c r="MS17" i="19"/>
  <c r="MY18" i="19"/>
  <c r="MX18" i="19"/>
  <c r="MV18" i="19"/>
  <c r="MU18" i="19"/>
  <c r="MT18" i="19"/>
  <c r="MS18" i="19"/>
  <c r="MY22" i="19"/>
  <c r="MX22" i="19"/>
  <c r="MV22" i="19"/>
  <c r="MU22" i="19"/>
  <c r="MT22" i="19"/>
  <c r="MS22" i="19"/>
  <c r="MY19" i="19"/>
  <c r="MX19" i="19"/>
  <c r="MV19" i="19"/>
  <c r="MU19" i="19"/>
  <c r="MT19" i="19"/>
  <c r="MS19" i="19"/>
  <c r="MY15" i="19"/>
  <c r="MX15" i="19"/>
  <c r="MV15" i="19"/>
  <c r="MU15" i="19"/>
  <c r="MT15" i="19"/>
  <c r="MS15" i="19"/>
  <c r="MY21" i="19"/>
  <c r="MX21" i="19"/>
  <c r="MV21" i="19"/>
  <c r="MU21" i="19"/>
  <c r="MT21" i="19"/>
  <c r="MS21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1" i="19"/>
  <c r="MX11" i="19"/>
  <c r="MV11" i="19"/>
  <c r="MU11" i="19"/>
  <c r="MT11" i="19"/>
  <c r="MS11" i="19"/>
  <c r="MY12" i="19"/>
  <c r="MX12" i="19"/>
  <c r="MV12" i="19"/>
  <c r="MU12" i="19"/>
  <c r="MT12" i="19"/>
  <c r="MS12" i="19"/>
  <c r="MY7" i="19"/>
  <c r="MX7" i="19"/>
  <c r="MV7" i="19"/>
  <c r="MU7" i="19"/>
  <c r="MT7" i="19"/>
  <c r="MS7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5" i="19"/>
  <c r="MX5" i="19"/>
  <c r="MV5" i="19"/>
  <c r="MU5" i="19"/>
  <c r="MT5" i="19"/>
  <c r="MS5" i="19"/>
  <c r="MY6" i="19"/>
  <c r="MX6" i="19"/>
  <c r="MV6" i="19"/>
  <c r="MU6" i="19"/>
  <c r="MT6" i="19"/>
  <c r="MS6" i="19"/>
  <c r="MY4" i="19"/>
  <c r="MX4" i="19"/>
  <c r="MV4" i="19"/>
  <c r="MU4" i="19"/>
  <c r="MT4" i="19"/>
  <c r="MS4" i="19"/>
  <c r="LW24" i="19"/>
  <c r="LV24" i="19"/>
  <c r="LT24" i="19"/>
  <c r="LS24" i="19"/>
  <c r="LR24" i="19"/>
  <c r="LQ24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9" i="19"/>
  <c r="LV39" i="19"/>
  <c r="LT39" i="19"/>
  <c r="LS39" i="19"/>
  <c r="LR39" i="19"/>
  <c r="LQ39" i="19"/>
  <c r="LW28" i="19"/>
  <c r="LV28" i="19"/>
  <c r="LT28" i="19"/>
  <c r="LS28" i="19"/>
  <c r="LR28" i="19"/>
  <c r="LQ28" i="19"/>
  <c r="LW29" i="19"/>
  <c r="LV29" i="19"/>
  <c r="LT29" i="19"/>
  <c r="LS29" i="19"/>
  <c r="LR29" i="19"/>
  <c r="LQ29" i="19"/>
  <c r="LW27" i="19"/>
  <c r="LV27" i="19"/>
  <c r="LT27" i="19"/>
  <c r="LS27" i="19"/>
  <c r="LR27" i="19"/>
  <c r="LQ27" i="19"/>
  <c r="LW26" i="19"/>
  <c r="LV26" i="19"/>
  <c r="LT26" i="19"/>
  <c r="LS26" i="19"/>
  <c r="LR26" i="19"/>
  <c r="LQ26" i="19"/>
  <c r="LW23" i="19"/>
  <c r="LV23" i="19"/>
  <c r="LT23" i="19"/>
  <c r="LS23" i="19"/>
  <c r="LR23" i="19"/>
  <c r="LQ23" i="19"/>
  <c r="LW20" i="19"/>
  <c r="LV20" i="19"/>
  <c r="LT20" i="19"/>
  <c r="LS20" i="19"/>
  <c r="LR20" i="19"/>
  <c r="LQ20" i="19"/>
  <c r="LW25" i="19"/>
  <c r="LV25" i="19"/>
  <c r="LT25" i="19"/>
  <c r="LS25" i="19"/>
  <c r="LR25" i="19"/>
  <c r="LQ25" i="19"/>
  <c r="LW8" i="19"/>
  <c r="LV8" i="19"/>
  <c r="LT8" i="19"/>
  <c r="LS8" i="19"/>
  <c r="LR8" i="19"/>
  <c r="LQ8" i="19"/>
  <c r="LW17" i="19"/>
  <c r="LV17" i="19"/>
  <c r="LT17" i="19"/>
  <c r="LS17" i="19"/>
  <c r="LR17" i="19"/>
  <c r="LQ17" i="19"/>
  <c r="LW18" i="19"/>
  <c r="LV18" i="19"/>
  <c r="LT18" i="19"/>
  <c r="LS18" i="19"/>
  <c r="LR18" i="19"/>
  <c r="LQ18" i="19"/>
  <c r="LW22" i="19"/>
  <c r="LV22" i="19"/>
  <c r="LT22" i="19"/>
  <c r="LS22" i="19"/>
  <c r="LR22" i="19"/>
  <c r="LQ22" i="19"/>
  <c r="LW19" i="19"/>
  <c r="LV19" i="19"/>
  <c r="LT19" i="19"/>
  <c r="LS19" i="19"/>
  <c r="LR19" i="19"/>
  <c r="LQ19" i="19"/>
  <c r="LW15" i="19"/>
  <c r="LV15" i="19"/>
  <c r="LT15" i="19"/>
  <c r="LS15" i="19"/>
  <c r="LR15" i="19"/>
  <c r="LQ15" i="19"/>
  <c r="LW21" i="19"/>
  <c r="LV21" i="19"/>
  <c r="LT21" i="19"/>
  <c r="LS21" i="19"/>
  <c r="LR21" i="19"/>
  <c r="LQ21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1" i="19"/>
  <c r="LV11" i="19"/>
  <c r="LT11" i="19"/>
  <c r="LS11" i="19"/>
  <c r="LR11" i="19"/>
  <c r="LQ11" i="19"/>
  <c r="LW12" i="19"/>
  <c r="LV12" i="19"/>
  <c r="LT12" i="19"/>
  <c r="LS12" i="19"/>
  <c r="LR12" i="19"/>
  <c r="LQ12" i="19"/>
  <c r="LW7" i="19"/>
  <c r="LV7" i="19"/>
  <c r="LT7" i="19"/>
  <c r="LS7" i="19"/>
  <c r="LR7" i="19"/>
  <c r="LQ7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5" i="19"/>
  <c r="LV5" i="19"/>
  <c r="LT5" i="19"/>
  <c r="LS5" i="19"/>
  <c r="LR5" i="19"/>
  <c r="LQ5" i="19"/>
  <c r="LW6" i="19"/>
  <c r="LV6" i="19"/>
  <c r="LT6" i="19"/>
  <c r="LS6" i="19"/>
  <c r="LR6" i="19"/>
  <c r="LQ6" i="19"/>
  <c r="LW4" i="19"/>
  <c r="LV4" i="19"/>
  <c r="LT4" i="19"/>
  <c r="LS4" i="19"/>
  <c r="LR4" i="19"/>
  <c r="LQ4" i="19"/>
  <c r="KU24" i="19"/>
  <c r="KT24" i="19"/>
  <c r="KR24" i="19"/>
  <c r="KQ24" i="19"/>
  <c r="KP24" i="19"/>
  <c r="KO24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9" i="19"/>
  <c r="KT39" i="19"/>
  <c r="KR39" i="19"/>
  <c r="KQ39" i="19"/>
  <c r="KP39" i="19"/>
  <c r="KO39" i="19"/>
  <c r="KU28" i="19"/>
  <c r="KT28" i="19"/>
  <c r="KR28" i="19"/>
  <c r="KQ28" i="19"/>
  <c r="KP28" i="19"/>
  <c r="KO28" i="19"/>
  <c r="KU29" i="19"/>
  <c r="KT29" i="19"/>
  <c r="KR29" i="19"/>
  <c r="KQ29" i="19"/>
  <c r="KP29" i="19"/>
  <c r="KO29" i="19"/>
  <c r="KU27" i="19"/>
  <c r="KT27" i="19"/>
  <c r="KR27" i="19"/>
  <c r="KQ27" i="19"/>
  <c r="KP27" i="19"/>
  <c r="KO27" i="19"/>
  <c r="KU26" i="19"/>
  <c r="KT26" i="19"/>
  <c r="KR26" i="19"/>
  <c r="KQ26" i="19"/>
  <c r="KP26" i="19"/>
  <c r="KO26" i="19"/>
  <c r="KU23" i="19"/>
  <c r="KT23" i="19"/>
  <c r="KR23" i="19"/>
  <c r="KQ23" i="19"/>
  <c r="KP23" i="19"/>
  <c r="KO23" i="19"/>
  <c r="KU20" i="19"/>
  <c r="KT20" i="19"/>
  <c r="KR20" i="19"/>
  <c r="KQ20" i="19"/>
  <c r="KP20" i="19"/>
  <c r="KO20" i="19"/>
  <c r="KU25" i="19"/>
  <c r="KT25" i="19"/>
  <c r="KR25" i="19"/>
  <c r="KQ25" i="19"/>
  <c r="KP25" i="19"/>
  <c r="KO25" i="19"/>
  <c r="KU8" i="19"/>
  <c r="KT8" i="19"/>
  <c r="KR8" i="19"/>
  <c r="KQ8" i="19"/>
  <c r="KP8" i="19"/>
  <c r="KO8" i="19"/>
  <c r="KU17" i="19"/>
  <c r="KT17" i="19"/>
  <c r="KR17" i="19"/>
  <c r="KQ17" i="19"/>
  <c r="KP17" i="19"/>
  <c r="KO17" i="19"/>
  <c r="KU18" i="19"/>
  <c r="KT18" i="19"/>
  <c r="KR18" i="19"/>
  <c r="KQ18" i="19"/>
  <c r="KP18" i="19"/>
  <c r="KO18" i="19"/>
  <c r="KU22" i="19"/>
  <c r="KT22" i="19"/>
  <c r="KR22" i="19"/>
  <c r="KQ22" i="19"/>
  <c r="KP22" i="19"/>
  <c r="KO22" i="19"/>
  <c r="KU19" i="19"/>
  <c r="KT19" i="19"/>
  <c r="KR19" i="19"/>
  <c r="KQ19" i="19"/>
  <c r="KP19" i="19"/>
  <c r="KO19" i="19"/>
  <c r="KU15" i="19"/>
  <c r="KT15" i="19"/>
  <c r="KR15" i="19"/>
  <c r="KQ15" i="19"/>
  <c r="KP15" i="19"/>
  <c r="KO15" i="19"/>
  <c r="KU21" i="19"/>
  <c r="KT21" i="19"/>
  <c r="KR21" i="19"/>
  <c r="KQ21" i="19"/>
  <c r="KP21" i="19"/>
  <c r="KO21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1" i="19"/>
  <c r="KT11" i="19"/>
  <c r="KR11" i="19"/>
  <c r="KQ11" i="19"/>
  <c r="KP11" i="19"/>
  <c r="KO11" i="19"/>
  <c r="KU12" i="19"/>
  <c r="KT12" i="19"/>
  <c r="KR12" i="19"/>
  <c r="KQ12" i="19"/>
  <c r="KP12" i="19"/>
  <c r="KO12" i="19"/>
  <c r="KU7" i="19"/>
  <c r="KT7" i="19"/>
  <c r="KR7" i="19"/>
  <c r="KQ7" i="19"/>
  <c r="KP7" i="19"/>
  <c r="KO7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5" i="19"/>
  <c r="KT5" i="19"/>
  <c r="KR5" i="19"/>
  <c r="KQ5" i="19"/>
  <c r="KP5" i="19"/>
  <c r="KO5" i="19"/>
  <c r="KU6" i="19"/>
  <c r="KT6" i="19"/>
  <c r="KR6" i="19"/>
  <c r="KQ6" i="19"/>
  <c r="KP6" i="19"/>
  <c r="KO6" i="19"/>
  <c r="KU4" i="19"/>
  <c r="KT4" i="19"/>
  <c r="KR4" i="19"/>
  <c r="KQ4" i="19"/>
  <c r="KP4" i="19"/>
  <c r="KO4" i="19"/>
  <c r="JS24" i="19"/>
  <c r="JR24" i="19"/>
  <c r="JP24" i="19"/>
  <c r="JO24" i="19"/>
  <c r="JN24" i="19"/>
  <c r="JM24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9" i="19"/>
  <c r="JR39" i="19"/>
  <c r="JP39" i="19"/>
  <c r="JO39" i="19"/>
  <c r="JN39" i="19"/>
  <c r="JM39" i="19"/>
  <c r="JS28" i="19"/>
  <c r="JR28" i="19"/>
  <c r="JP28" i="19"/>
  <c r="JO28" i="19"/>
  <c r="JN28" i="19"/>
  <c r="JM28" i="19"/>
  <c r="JS29" i="19"/>
  <c r="JR29" i="19"/>
  <c r="JP29" i="19"/>
  <c r="JO29" i="19"/>
  <c r="JN29" i="19"/>
  <c r="JM29" i="19"/>
  <c r="JS27" i="19"/>
  <c r="JR27" i="19"/>
  <c r="JP27" i="19"/>
  <c r="JO27" i="19"/>
  <c r="JN27" i="19"/>
  <c r="JM27" i="19"/>
  <c r="JS26" i="19"/>
  <c r="JR26" i="19"/>
  <c r="JP26" i="19"/>
  <c r="JO26" i="19"/>
  <c r="JN26" i="19"/>
  <c r="JM26" i="19"/>
  <c r="JS23" i="19"/>
  <c r="JR23" i="19"/>
  <c r="JP23" i="19"/>
  <c r="JO23" i="19"/>
  <c r="JN23" i="19"/>
  <c r="JM23" i="19"/>
  <c r="JS20" i="19"/>
  <c r="JR20" i="19"/>
  <c r="JP20" i="19"/>
  <c r="JO20" i="19"/>
  <c r="JN20" i="19"/>
  <c r="JM20" i="19"/>
  <c r="JS25" i="19"/>
  <c r="JR25" i="19"/>
  <c r="JP25" i="19"/>
  <c r="JO25" i="19"/>
  <c r="JN25" i="19"/>
  <c r="JM25" i="19"/>
  <c r="JS8" i="19"/>
  <c r="JR8" i="19"/>
  <c r="JP8" i="19"/>
  <c r="JO8" i="19"/>
  <c r="JN8" i="19"/>
  <c r="JM8" i="19"/>
  <c r="JS17" i="19"/>
  <c r="JR17" i="19"/>
  <c r="JP17" i="19"/>
  <c r="JO17" i="19"/>
  <c r="JN17" i="19"/>
  <c r="JM17" i="19"/>
  <c r="JS18" i="19"/>
  <c r="JR18" i="19"/>
  <c r="JP18" i="19"/>
  <c r="JO18" i="19"/>
  <c r="JN18" i="19"/>
  <c r="JM18" i="19"/>
  <c r="JS22" i="19"/>
  <c r="JR22" i="19"/>
  <c r="JP22" i="19"/>
  <c r="JO22" i="19"/>
  <c r="JN22" i="19"/>
  <c r="JM22" i="19"/>
  <c r="JS19" i="19"/>
  <c r="JR19" i="19"/>
  <c r="JP19" i="19"/>
  <c r="JO19" i="19"/>
  <c r="JN19" i="19"/>
  <c r="JM19" i="19"/>
  <c r="JS15" i="19"/>
  <c r="JR15" i="19"/>
  <c r="JP15" i="19"/>
  <c r="JO15" i="19"/>
  <c r="JN15" i="19"/>
  <c r="JM15" i="19"/>
  <c r="JS21" i="19"/>
  <c r="JR21" i="19"/>
  <c r="JP21" i="19"/>
  <c r="JO21" i="19"/>
  <c r="JN21" i="19"/>
  <c r="JM21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1" i="19"/>
  <c r="JR11" i="19"/>
  <c r="JP11" i="19"/>
  <c r="JO11" i="19"/>
  <c r="JN11" i="19"/>
  <c r="JM11" i="19"/>
  <c r="JS12" i="19"/>
  <c r="JR12" i="19"/>
  <c r="JP12" i="19"/>
  <c r="JO12" i="19"/>
  <c r="JN12" i="19"/>
  <c r="JM12" i="19"/>
  <c r="JS7" i="19"/>
  <c r="JR7" i="19"/>
  <c r="JP7" i="19"/>
  <c r="JO7" i="19"/>
  <c r="JN7" i="19"/>
  <c r="JM7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5" i="19"/>
  <c r="JR5" i="19"/>
  <c r="JP5" i="19"/>
  <c r="JO5" i="19"/>
  <c r="JN5" i="19"/>
  <c r="JM5" i="19"/>
  <c r="JS6" i="19"/>
  <c r="JR6" i="19"/>
  <c r="JP6" i="19"/>
  <c r="JO6" i="19"/>
  <c r="JN6" i="19"/>
  <c r="JM6" i="19"/>
  <c r="JS4" i="19"/>
  <c r="JR4" i="19"/>
  <c r="JP4" i="19"/>
  <c r="JO4" i="19"/>
  <c r="JN4" i="19"/>
  <c r="JM4" i="19"/>
  <c r="IQ24" i="19"/>
  <c r="IP24" i="19"/>
  <c r="IN24" i="19"/>
  <c r="IM24" i="19"/>
  <c r="IL24" i="19"/>
  <c r="IK24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K31" i="19"/>
  <c r="IQ39" i="19"/>
  <c r="IP39" i="19"/>
  <c r="IN39" i="19"/>
  <c r="IM39" i="19"/>
  <c r="IL39" i="19"/>
  <c r="IK39" i="19"/>
  <c r="IQ28" i="19"/>
  <c r="IP28" i="19"/>
  <c r="IN28" i="19"/>
  <c r="IM28" i="19"/>
  <c r="IL28" i="19"/>
  <c r="IK28" i="19"/>
  <c r="IQ29" i="19"/>
  <c r="IP29" i="19"/>
  <c r="IN29" i="19"/>
  <c r="IM29" i="19"/>
  <c r="IL29" i="19"/>
  <c r="IK29" i="19"/>
  <c r="IQ27" i="19"/>
  <c r="IP27" i="19"/>
  <c r="IN27" i="19"/>
  <c r="IM27" i="19"/>
  <c r="IL27" i="19"/>
  <c r="IK27" i="19"/>
  <c r="IQ26" i="19"/>
  <c r="IP26" i="19"/>
  <c r="IN26" i="19"/>
  <c r="IM26" i="19"/>
  <c r="IL26" i="19"/>
  <c r="IK26" i="19"/>
  <c r="IQ23" i="19"/>
  <c r="IP23" i="19"/>
  <c r="IN23" i="19"/>
  <c r="IM23" i="19"/>
  <c r="IL23" i="19"/>
  <c r="IK23" i="19"/>
  <c r="IQ20" i="19"/>
  <c r="IP20" i="19"/>
  <c r="IN20" i="19"/>
  <c r="IM20" i="19"/>
  <c r="IL20" i="19"/>
  <c r="IK20" i="19"/>
  <c r="IQ25" i="19"/>
  <c r="IP25" i="19"/>
  <c r="IN25" i="19"/>
  <c r="IM25" i="19"/>
  <c r="IL25" i="19"/>
  <c r="IK25" i="19"/>
  <c r="IQ8" i="19"/>
  <c r="IP8" i="19"/>
  <c r="IN8" i="19"/>
  <c r="IM8" i="19"/>
  <c r="IL8" i="19"/>
  <c r="IK8" i="19"/>
  <c r="IQ17" i="19"/>
  <c r="IP17" i="19"/>
  <c r="IN17" i="19"/>
  <c r="IM17" i="19"/>
  <c r="IL17" i="19"/>
  <c r="IK17" i="19"/>
  <c r="IQ18" i="19"/>
  <c r="IP18" i="19"/>
  <c r="IN18" i="19"/>
  <c r="IM18" i="19"/>
  <c r="IL18" i="19"/>
  <c r="IK18" i="19"/>
  <c r="IQ22" i="19"/>
  <c r="IP22" i="19"/>
  <c r="IN22" i="19"/>
  <c r="IM22" i="19"/>
  <c r="IL22" i="19"/>
  <c r="IK22" i="19"/>
  <c r="IQ19" i="19"/>
  <c r="IP19" i="19"/>
  <c r="IN19" i="19"/>
  <c r="IM19" i="19"/>
  <c r="IL19" i="19"/>
  <c r="IK19" i="19"/>
  <c r="IQ15" i="19"/>
  <c r="IP15" i="19"/>
  <c r="IN15" i="19"/>
  <c r="IM15" i="19"/>
  <c r="IL15" i="19"/>
  <c r="IK15" i="19"/>
  <c r="IQ21" i="19"/>
  <c r="IP21" i="19"/>
  <c r="IN21" i="19"/>
  <c r="IM21" i="19"/>
  <c r="IL21" i="19"/>
  <c r="IK21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1" i="19"/>
  <c r="IP11" i="19"/>
  <c r="IN11" i="19"/>
  <c r="IM11" i="19"/>
  <c r="IL11" i="19"/>
  <c r="IK11" i="19"/>
  <c r="IQ12" i="19"/>
  <c r="IP12" i="19"/>
  <c r="IN12" i="19"/>
  <c r="IM12" i="19"/>
  <c r="IL12" i="19"/>
  <c r="IK12" i="19"/>
  <c r="IQ7" i="19"/>
  <c r="IP7" i="19"/>
  <c r="IN7" i="19"/>
  <c r="IM7" i="19"/>
  <c r="IL7" i="19"/>
  <c r="IK7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5" i="19"/>
  <c r="IP5" i="19"/>
  <c r="IN5" i="19"/>
  <c r="IM5" i="19"/>
  <c r="IL5" i="19"/>
  <c r="IK5" i="19"/>
  <c r="IQ6" i="19"/>
  <c r="IP6" i="19"/>
  <c r="IN6" i="19"/>
  <c r="IM6" i="19"/>
  <c r="IL6" i="19"/>
  <c r="IK6" i="19"/>
  <c r="IQ4" i="19"/>
  <c r="IP4" i="19"/>
  <c r="IN4" i="19"/>
  <c r="IM4" i="19"/>
  <c r="IL4" i="19"/>
  <c r="IK4" i="19"/>
  <c r="HO24" i="19"/>
  <c r="HN24" i="19"/>
  <c r="HL24" i="19"/>
  <c r="HK24" i="19"/>
  <c r="HJ24" i="19"/>
  <c r="HI24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I31" i="19"/>
  <c r="HO39" i="19"/>
  <c r="HN39" i="19"/>
  <c r="HL39" i="19"/>
  <c r="HK39" i="19"/>
  <c r="HJ39" i="19"/>
  <c r="HI39" i="19"/>
  <c r="HO28" i="19"/>
  <c r="HN28" i="19"/>
  <c r="HL28" i="19"/>
  <c r="HK28" i="19"/>
  <c r="HJ28" i="19"/>
  <c r="HI28" i="19"/>
  <c r="HO29" i="19"/>
  <c r="HN29" i="19"/>
  <c r="HL29" i="19"/>
  <c r="HK29" i="19"/>
  <c r="HJ29" i="19"/>
  <c r="HI29" i="19"/>
  <c r="HO27" i="19"/>
  <c r="HN27" i="19"/>
  <c r="HL27" i="19"/>
  <c r="HK27" i="19"/>
  <c r="HJ27" i="19"/>
  <c r="HI27" i="19"/>
  <c r="HO26" i="19"/>
  <c r="HN26" i="19"/>
  <c r="HL26" i="19"/>
  <c r="HK26" i="19"/>
  <c r="HJ26" i="19"/>
  <c r="HI26" i="19"/>
  <c r="HO23" i="19"/>
  <c r="HN23" i="19"/>
  <c r="HL23" i="19"/>
  <c r="HK23" i="19"/>
  <c r="HJ23" i="19"/>
  <c r="HI23" i="19"/>
  <c r="HO20" i="19"/>
  <c r="HN20" i="19"/>
  <c r="HL20" i="19"/>
  <c r="HK20" i="19"/>
  <c r="HJ20" i="19"/>
  <c r="HI20" i="19"/>
  <c r="HO25" i="19"/>
  <c r="HN25" i="19"/>
  <c r="HL25" i="19"/>
  <c r="HK25" i="19"/>
  <c r="HJ25" i="19"/>
  <c r="HI25" i="19"/>
  <c r="HO8" i="19"/>
  <c r="HN8" i="19"/>
  <c r="HL8" i="19"/>
  <c r="HK8" i="19"/>
  <c r="HJ8" i="19"/>
  <c r="HI8" i="19"/>
  <c r="HO17" i="19"/>
  <c r="HN17" i="19"/>
  <c r="HL17" i="19"/>
  <c r="HK17" i="19"/>
  <c r="HJ17" i="19"/>
  <c r="HI17" i="19"/>
  <c r="HO18" i="19"/>
  <c r="HN18" i="19"/>
  <c r="HL18" i="19"/>
  <c r="HK18" i="19"/>
  <c r="HJ18" i="19"/>
  <c r="HI18" i="19"/>
  <c r="HO22" i="19"/>
  <c r="HN22" i="19"/>
  <c r="HL22" i="19"/>
  <c r="HK22" i="19"/>
  <c r="HJ22" i="19"/>
  <c r="HI22" i="19"/>
  <c r="HO19" i="19"/>
  <c r="HN19" i="19"/>
  <c r="HL19" i="19"/>
  <c r="HK19" i="19"/>
  <c r="HJ19" i="19"/>
  <c r="HI19" i="19"/>
  <c r="HO15" i="19"/>
  <c r="HN15" i="19"/>
  <c r="HL15" i="19"/>
  <c r="HK15" i="19"/>
  <c r="HJ15" i="19"/>
  <c r="HI15" i="19"/>
  <c r="HO21" i="19"/>
  <c r="HN21" i="19"/>
  <c r="HL21" i="19"/>
  <c r="HK21" i="19"/>
  <c r="HJ21" i="19"/>
  <c r="HI21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1" i="19"/>
  <c r="HN11" i="19"/>
  <c r="HL11" i="19"/>
  <c r="HK11" i="19"/>
  <c r="HJ11" i="19"/>
  <c r="HI11" i="19"/>
  <c r="HO12" i="19"/>
  <c r="HN12" i="19"/>
  <c r="HL12" i="19"/>
  <c r="HK12" i="19"/>
  <c r="HJ12" i="19"/>
  <c r="HI12" i="19"/>
  <c r="HO7" i="19"/>
  <c r="HN7" i="19"/>
  <c r="HL7" i="19"/>
  <c r="HK7" i="19"/>
  <c r="HJ7" i="19"/>
  <c r="HI7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5" i="19"/>
  <c r="HN5" i="19"/>
  <c r="HL5" i="19"/>
  <c r="HK5" i="19"/>
  <c r="HJ5" i="19"/>
  <c r="HI5" i="19"/>
  <c r="HO6" i="19"/>
  <c r="HN6" i="19"/>
  <c r="HL6" i="19"/>
  <c r="HK6" i="19"/>
  <c r="HJ6" i="19"/>
  <c r="HI6" i="19"/>
  <c r="HO4" i="19"/>
  <c r="HN4" i="19"/>
  <c r="HL4" i="19"/>
  <c r="HK4" i="19"/>
  <c r="HJ4" i="19"/>
  <c r="HI4" i="19"/>
  <c r="GM24" i="19"/>
  <c r="GL24" i="19"/>
  <c r="GJ24" i="19"/>
  <c r="GI24" i="19"/>
  <c r="GH24" i="19"/>
  <c r="GG24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9" i="19"/>
  <c r="GL39" i="19"/>
  <c r="GJ39" i="19"/>
  <c r="GI39" i="19"/>
  <c r="GH39" i="19"/>
  <c r="GG39" i="19"/>
  <c r="GM28" i="19"/>
  <c r="GL28" i="19"/>
  <c r="GJ28" i="19"/>
  <c r="GI28" i="19"/>
  <c r="GH28" i="19"/>
  <c r="GG28" i="19"/>
  <c r="GM29" i="19"/>
  <c r="GL29" i="19"/>
  <c r="GJ29" i="19"/>
  <c r="GI29" i="19"/>
  <c r="GH29" i="19"/>
  <c r="GG29" i="19"/>
  <c r="GM27" i="19"/>
  <c r="GL27" i="19"/>
  <c r="GJ27" i="19"/>
  <c r="GI27" i="19"/>
  <c r="GH27" i="19"/>
  <c r="GG27" i="19"/>
  <c r="GM26" i="19"/>
  <c r="GL26" i="19"/>
  <c r="GJ26" i="19"/>
  <c r="GI26" i="19"/>
  <c r="GH26" i="19"/>
  <c r="GG26" i="19"/>
  <c r="GM23" i="19"/>
  <c r="GL23" i="19"/>
  <c r="GJ23" i="19"/>
  <c r="GI23" i="19"/>
  <c r="GH23" i="19"/>
  <c r="GG23" i="19"/>
  <c r="GM20" i="19"/>
  <c r="GL20" i="19"/>
  <c r="GJ20" i="19"/>
  <c r="GI20" i="19"/>
  <c r="GH20" i="19"/>
  <c r="GG20" i="19"/>
  <c r="GM25" i="19"/>
  <c r="GL25" i="19"/>
  <c r="GJ25" i="19"/>
  <c r="GI25" i="19"/>
  <c r="GH25" i="19"/>
  <c r="GG25" i="19"/>
  <c r="GM8" i="19"/>
  <c r="GL8" i="19"/>
  <c r="GJ8" i="19"/>
  <c r="GI8" i="19"/>
  <c r="GH8" i="19"/>
  <c r="GG8" i="19"/>
  <c r="GM17" i="19"/>
  <c r="GL17" i="19"/>
  <c r="GJ17" i="19"/>
  <c r="GI17" i="19"/>
  <c r="GH17" i="19"/>
  <c r="GG17" i="19"/>
  <c r="GM18" i="19"/>
  <c r="GL18" i="19"/>
  <c r="GJ18" i="19"/>
  <c r="GI18" i="19"/>
  <c r="GH18" i="19"/>
  <c r="GG18" i="19"/>
  <c r="GM22" i="19"/>
  <c r="GL22" i="19"/>
  <c r="GJ22" i="19"/>
  <c r="GI22" i="19"/>
  <c r="GH22" i="19"/>
  <c r="GG22" i="19"/>
  <c r="GM19" i="19"/>
  <c r="GL19" i="19"/>
  <c r="GJ19" i="19"/>
  <c r="GI19" i="19"/>
  <c r="GH19" i="19"/>
  <c r="GG19" i="19"/>
  <c r="GM15" i="19"/>
  <c r="GL15" i="19"/>
  <c r="GJ15" i="19"/>
  <c r="GI15" i="19"/>
  <c r="GH15" i="19"/>
  <c r="GG15" i="19"/>
  <c r="GM21" i="19"/>
  <c r="GL21" i="19"/>
  <c r="GJ21" i="19"/>
  <c r="GI21" i="19"/>
  <c r="GH21" i="19"/>
  <c r="GG21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1" i="19"/>
  <c r="GL11" i="19"/>
  <c r="GJ11" i="19"/>
  <c r="GI11" i="19"/>
  <c r="GH11" i="19"/>
  <c r="GG11" i="19"/>
  <c r="GM12" i="19"/>
  <c r="GL12" i="19"/>
  <c r="GJ12" i="19"/>
  <c r="GI12" i="19"/>
  <c r="GH12" i="19"/>
  <c r="GG12" i="19"/>
  <c r="GM7" i="19"/>
  <c r="GL7" i="19"/>
  <c r="GJ7" i="19"/>
  <c r="GI7" i="19"/>
  <c r="GH7" i="19"/>
  <c r="GG7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5" i="19"/>
  <c r="GL5" i="19"/>
  <c r="GJ5" i="19"/>
  <c r="GI5" i="19"/>
  <c r="GH5" i="19"/>
  <c r="GG5" i="19"/>
  <c r="GM6" i="19"/>
  <c r="GL6" i="19"/>
  <c r="GJ6" i="19"/>
  <c r="GI6" i="19"/>
  <c r="GH6" i="19"/>
  <c r="GG6" i="19"/>
  <c r="GM4" i="19"/>
  <c r="GL4" i="19"/>
  <c r="GJ4" i="19"/>
  <c r="GI4" i="19"/>
  <c r="GH4" i="19"/>
  <c r="GG4" i="19"/>
  <c r="FK24" i="19"/>
  <c r="FJ24" i="19"/>
  <c r="FH24" i="19"/>
  <c r="FG24" i="19"/>
  <c r="FF24" i="19"/>
  <c r="FE24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9" i="19"/>
  <c r="FJ39" i="19"/>
  <c r="FH39" i="19"/>
  <c r="FG39" i="19"/>
  <c r="FF39" i="19"/>
  <c r="FE39" i="19"/>
  <c r="FK28" i="19"/>
  <c r="FJ28" i="19"/>
  <c r="FH28" i="19"/>
  <c r="FG28" i="19"/>
  <c r="FF28" i="19"/>
  <c r="FE28" i="19"/>
  <c r="FK29" i="19"/>
  <c r="FJ29" i="19"/>
  <c r="FH29" i="19"/>
  <c r="FG29" i="19"/>
  <c r="FF29" i="19"/>
  <c r="FE29" i="19"/>
  <c r="FK27" i="19"/>
  <c r="FJ27" i="19"/>
  <c r="FH27" i="19"/>
  <c r="FG27" i="19"/>
  <c r="FF27" i="19"/>
  <c r="FE27" i="19"/>
  <c r="FK26" i="19"/>
  <c r="FJ26" i="19"/>
  <c r="FH26" i="19"/>
  <c r="FG26" i="19"/>
  <c r="FF26" i="19"/>
  <c r="FE26" i="19"/>
  <c r="FK23" i="19"/>
  <c r="FJ23" i="19"/>
  <c r="FH23" i="19"/>
  <c r="FG23" i="19"/>
  <c r="FF23" i="19"/>
  <c r="FE23" i="19"/>
  <c r="FK20" i="19"/>
  <c r="FJ20" i="19"/>
  <c r="FH20" i="19"/>
  <c r="FG20" i="19"/>
  <c r="FF20" i="19"/>
  <c r="FE20" i="19"/>
  <c r="FK25" i="19"/>
  <c r="FJ25" i="19"/>
  <c r="FH25" i="19"/>
  <c r="FG25" i="19"/>
  <c r="FF25" i="19"/>
  <c r="FE25" i="19"/>
  <c r="FK8" i="19"/>
  <c r="FJ8" i="19"/>
  <c r="FH8" i="19"/>
  <c r="FG8" i="19"/>
  <c r="FF8" i="19"/>
  <c r="FE8" i="19"/>
  <c r="FK17" i="19"/>
  <c r="FJ17" i="19"/>
  <c r="FH17" i="19"/>
  <c r="FG17" i="19"/>
  <c r="FF17" i="19"/>
  <c r="FE17" i="19"/>
  <c r="FK18" i="19"/>
  <c r="FJ18" i="19"/>
  <c r="FH18" i="19"/>
  <c r="FG18" i="19"/>
  <c r="FF18" i="19"/>
  <c r="FE18" i="19"/>
  <c r="FK22" i="19"/>
  <c r="FJ22" i="19"/>
  <c r="FH22" i="19"/>
  <c r="FG22" i="19"/>
  <c r="FF22" i="19"/>
  <c r="FE22" i="19"/>
  <c r="FK19" i="19"/>
  <c r="FJ19" i="19"/>
  <c r="FH19" i="19"/>
  <c r="FG19" i="19"/>
  <c r="FF19" i="19"/>
  <c r="FE19" i="19"/>
  <c r="FK15" i="19"/>
  <c r="FJ15" i="19"/>
  <c r="FH15" i="19"/>
  <c r="FG15" i="19"/>
  <c r="FF15" i="19"/>
  <c r="FE15" i="19"/>
  <c r="FK21" i="19"/>
  <c r="FJ21" i="19"/>
  <c r="FH21" i="19"/>
  <c r="FG21" i="19"/>
  <c r="FF21" i="19"/>
  <c r="FE21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1" i="19"/>
  <c r="FJ11" i="19"/>
  <c r="FH11" i="19"/>
  <c r="FG11" i="19"/>
  <c r="FF11" i="19"/>
  <c r="FE11" i="19"/>
  <c r="FK12" i="19"/>
  <c r="FJ12" i="19"/>
  <c r="FH12" i="19"/>
  <c r="FG12" i="19"/>
  <c r="FF12" i="19"/>
  <c r="FE12" i="19"/>
  <c r="FK7" i="19"/>
  <c r="FJ7" i="19"/>
  <c r="FH7" i="19"/>
  <c r="FG7" i="19"/>
  <c r="FF7" i="19"/>
  <c r="FE7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5" i="19"/>
  <c r="FJ5" i="19"/>
  <c r="FH5" i="19"/>
  <c r="FG5" i="19"/>
  <c r="FF5" i="19"/>
  <c r="FE5" i="19"/>
  <c r="FK6" i="19"/>
  <c r="FJ6" i="19"/>
  <c r="FH6" i="19"/>
  <c r="FG6" i="19"/>
  <c r="FF6" i="19"/>
  <c r="FE6" i="19"/>
  <c r="FK4" i="19"/>
  <c r="FJ4" i="19"/>
  <c r="FH4" i="19"/>
  <c r="FG4" i="19"/>
  <c r="FF4" i="19"/>
  <c r="FE4" i="19"/>
  <c r="EI24" i="19"/>
  <c r="EH24" i="19"/>
  <c r="EF24" i="19"/>
  <c r="EE24" i="19"/>
  <c r="ED24" i="19"/>
  <c r="EC24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9" i="19"/>
  <c r="EH39" i="19"/>
  <c r="EF39" i="19"/>
  <c r="EE39" i="19"/>
  <c r="ED39" i="19"/>
  <c r="EC39" i="19"/>
  <c r="EI28" i="19"/>
  <c r="EH28" i="19"/>
  <c r="EF28" i="19"/>
  <c r="EE28" i="19"/>
  <c r="ED28" i="19"/>
  <c r="EC28" i="19"/>
  <c r="EI29" i="19"/>
  <c r="EH29" i="19"/>
  <c r="EF29" i="19"/>
  <c r="EE29" i="19"/>
  <c r="ED29" i="19"/>
  <c r="EC29" i="19"/>
  <c r="EI27" i="19"/>
  <c r="EH27" i="19"/>
  <c r="EF27" i="19"/>
  <c r="EE27" i="19"/>
  <c r="ED27" i="19"/>
  <c r="EC27" i="19"/>
  <c r="EI26" i="19"/>
  <c r="EH26" i="19"/>
  <c r="EF26" i="19"/>
  <c r="EE26" i="19"/>
  <c r="ED26" i="19"/>
  <c r="EC26" i="19"/>
  <c r="EI23" i="19"/>
  <c r="EH23" i="19"/>
  <c r="EF23" i="19"/>
  <c r="EE23" i="19"/>
  <c r="ED23" i="19"/>
  <c r="EC23" i="19"/>
  <c r="EI20" i="19"/>
  <c r="EH20" i="19"/>
  <c r="EF20" i="19"/>
  <c r="EE20" i="19"/>
  <c r="ED20" i="19"/>
  <c r="EC20" i="19"/>
  <c r="EI25" i="19"/>
  <c r="EH25" i="19"/>
  <c r="EF25" i="19"/>
  <c r="EE25" i="19"/>
  <c r="ED25" i="19"/>
  <c r="EC25" i="19"/>
  <c r="EI8" i="19"/>
  <c r="EH8" i="19"/>
  <c r="EF8" i="19"/>
  <c r="EE8" i="19"/>
  <c r="ED8" i="19"/>
  <c r="EC8" i="19"/>
  <c r="EI17" i="19"/>
  <c r="EH17" i="19"/>
  <c r="EF17" i="19"/>
  <c r="EE17" i="19"/>
  <c r="ED17" i="19"/>
  <c r="EC17" i="19"/>
  <c r="EI18" i="19"/>
  <c r="EH18" i="19"/>
  <c r="EF18" i="19"/>
  <c r="EE18" i="19"/>
  <c r="ED18" i="19"/>
  <c r="EC18" i="19"/>
  <c r="EI22" i="19"/>
  <c r="EH22" i="19"/>
  <c r="EF22" i="19"/>
  <c r="EE22" i="19"/>
  <c r="ED22" i="19"/>
  <c r="EC22" i="19"/>
  <c r="EI19" i="19"/>
  <c r="EH19" i="19"/>
  <c r="EF19" i="19"/>
  <c r="EE19" i="19"/>
  <c r="ED19" i="19"/>
  <c r="EC19" i="19"/>
  <c r="EI15" i="19"/>
  <c r="EH15" i="19"/>
  <c r="EF15" i="19"/>
  <c r="EE15" i="19"/>
  <c r="ED15" i="19"/>
  <c r="EC15" i="19"/>
  <c r="EI21" i="19"/>
  <c r="EH21" i="19"/>
  <c r="EF21" i="19"/>
  <c r="EE21" i="19"/>
  <c r="ED21" i="19"/>
  <c r="EC21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1" i="19"/>
  <c r="EH11" i="19"/>
  <c r="EF11" i="19"/>
  <c r="EE11" i="19"/>
  <c r="ED11" i="19"/>
  <c r="EC11" i="19"/>
  <c r="EI12" i="19"/>
  <c r="EH12" i="19"/>
  <c r="EF12" i="19"/>
  <c r="EE12" i="19"/>
  <c r="ED12" i="19"/>
  <c r="EC12" i="19"/>
  <c r="EI7" i="19"/>
  <c r="EH7" i="19"/>
  <c r="EF7" i="19"/>
  <c r="EE7" i="19"/>
  <c r="ED7" i="19"/>
  <c r="EC7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5" i="19"/>
  <c r="EH5" i="19"/>
  <c r="EF5" i="19"/>
  <c r="EE5" i="19"/>
  <c r="ED5" i="19"/>
  <c r="EC5" i="19"/>
  <c r="EI6" i="19"/>
  <c r="EH6" i="19"/>
  <c r="EF6" i="19"/>
  <c r="EE6" i="19"/>
  <c r="ED6" i="19"/>
  <c r="EC6" i="19"/>
  <c r="EI4" i="19"/>
  <c r="EH4" i="19"/>
  <c r="EF4" i="19"/>
  <c r="EE4" i="19"/>
  <c r="ED4" i="19"/>
  <c r="EC4" i="19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4" i="27"/>
  <c r="PB14" i="27"/>
  <c r="OZ14" i="27"/>
  <c r="OY14" i="27"/>
  <c r="OX14" i="27"/>
  <c r="OW14" i="27"/>
  <c r="PC15" i="27"/>
  <c r="PB15" i="27"/>
  <c r="OZ15" i="27"/>
  <c r="OY15" i="27"/>
  <c r="OX15" i="27"/>
  <c r="OW15" i="27"/>
  <c r="PC19" i="27"/>
  <c r="PB19" i="27"/>
  <c r="OZ19" i="27"/>
  <c r="OY19" i="27"/>
  <c r="OX19" i="27"/>
  <c r="OW19" i="27"/>
  <c r="PC16" i="27"/>
  <c r="PB16" i="27"/>
  <c r="OZ16" i="27"/>
  <c r="OY16" i="27"/>
  <c r="OX16" i="27"/>
  <c r="OW16" i="27"/>
  <c r="PC13" i="27"/>
  <c r="PB13" i="27"/>
  <c r="OZ13" i="27"/>
  <c r="OY13" i="27"/>
  <c r="OX13" i="27"/>
  <c r="OW13" i="27"/>
  <c r="PC12" i="27"/>
  <c r="PB12" i="27"/>
  <c r="OZ12" i="27"/>
  <c r="OY12" i="27"/>
  <c r="OX12" i="27"/>
  <c r="OW12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5" i="27"/>
  <c r="PB5" i="27"/>
  <c r="OZ5" i="27"/>
  <c r="OY5" i="27"/>
  <c r="OX5" i="27"/>
  <c r="OW5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4" i="27"/>
  <c r="PB4" i="27"/>
  <c r="OZ4" i="27"/>
  <c r="OY4" i="27"/>
  <c r="OX4" i="27"/>
  <c r="OW4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4" i="27"/>
  <c r="NZ14" i="27"/>
  <c r="NX14" i="27"/>
  <c r="NW14" i="27"/>
  <c r="NV14" i="27"/>
  <c r="NU14" i="27"/>
  <c r="OA15" i="27"/>
  <c r="NZ15" i="27"/>
  <c r="NX15" i="27"/>
  <c r="NW15" i="27"/>
  <c r="NV15" i="27"/>
  <c r="NU15" i="27"/>
  <c r="OA19" i="27"/>
  <c r="NZ19" i="27"/>
  <c r="NX19" i="27"/>
  <c r="NW19" i="27"/>
  <c r="NV19" i="27"/>
  <c r="NU19" i="27"/>
  <c r="OA16" i="27"/>
  <c r="NZ16" i="27"/>
  <c r="NX16" i="27"/>
  <c r="NW16" i="27"/>
  <c r="NV16" i="27"/>
  <c r="NU16" i="27"/>
  <c r="OA13" i="27"/>
  <c r="NZ13" i="27"/>
  <c r="NX13" i="27"/>
  <c r="NW13" i="27"/>
  <c r="NV13" i="27"/>
  <c r="NU13" i="27"/>
  <c r="OA12" i="27"/>
  <c r="NZ12" i="27"/>
  <c r="NX12" i="27"/>
  <c r="NW12" i="27"/>
  <c r="NV12" i="27"/>
  <c r="NU12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NU9" i="27"/>
  <c r="OA5" i="27"/>
  <c r="NZ5" i="27"/>
  <c r="NX5" i="27"/>
  <c r="NW5" i="27"/>
  <c r="NV5" i="27"/>
  <c r="NU5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4" i="27"/>
  <c r="NZ4" i="27"/>
  <c r="NX4" i="27"/>
  <c r="NW4" i="27"/>
  <c r="NV4" i="27"/>
  <c r="NU4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4" i="27"/>
  <c r="MX14" i="27"/>
  <c r="MV14" i="27"/>
  <c r="MU14" i="27"/>
  <c r="MT14" i="27"/>
  <c r="MS14" i="27"/>
  <c r="MY15" i="27"/>
  <c r="MX15" i="27"/>
  <c r="MV15" i="27"/>
  <c r="MU15" i="27"/>
  <c r="MT15" i="27"/>
  <c r="MS15" i="27"/>
  <c r="MY19" i="27"/>
  <c r="MX19" i="27"/>
  <c r="MV19" i="27"/>
  <c r="MU19" i="27"/>
  <c r="MT19" i="27"/>
  <c r="MS19" i="27"/>
  <c r="MY16" i="27"/>
  <c r="MX16" i="27"/>
  <c r="MV16" i="27"/>
  <c r="MU16" i="27"/>
  <c r="MT16" i="27"/>
  <c r="MS16" i="27"/>
  <c r="MY13" i="27"/>
  <c r="MX13" i="27"/>
  <c r="MV13" i="27"/>
  <c r="MU13" i="27"/>
  <c r="MT13" i="27"/>
  <c r="MS13" i="27"/>
  <c r="MY12" i="27"/>
  <c r="MX12" i="27"/>
  <c r="MV12" i="27"/>
  <c r="MU12" i="27"/>
  <c r="MT12" i="27"/>
  <c r="MS12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10" i="27"/>
  <c r="MX10" i="27"/>
  <c r="MV10" i="27"/>
  <c r="MU10" i="27"/>
  <c r="MT10" i="27"/>
  <c r="MS10" i="27"/>
  <c r="MY9" i="27"/>
  <c r="MX9" i="27"/>
  <c r="MV9" i="27"/>
  <c r="MU9" i="27"/>
  <c r="MT9" i="27"/>
  <c r="MS9" i="27"/>
  <c r="MY5" i="27"/>
  <c r="MX5" i="27"/>
  <c r="MV5" i="27"/>
  <c r="MU5" i="27"/>
  <c r="MT5" i="27"/>
  <c r="MS5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4" i="27"/>
  <c r="MX4" i="27"/>
  <c r="MV4" i="27"/>
  <c r="MU4" i="27"/>
  <c r="MT4" i="27"/>
  <c r="MS4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4" i="27"/>
  <c r="LV14" i="27"/>
  <c r="LT14" i="27"/>
  <c r="LS14" i="27"/>
  <c r="LR14" i="27"/>
  <c r="LQ14" i="27"/>
  <c r="LW15" i="27"/>
  <c r="LV15" i="27"/>
  <c r="LT15" i="27"/>
  <c r="LS15" i="27"/>
  <c r="LR15" i="27"/>
  <c r="LQ15" i="27"/>
  <c r="LW19" i="27"/>
  <c r="LV19" i="27"/>
  <c r="LT19" i="27"/>
  <c r="LS19" i="27"/>
  <c r="LR19" i="27"/>
  <c r="LQ19" i="27"/>
  <c r="LW16" i="27"/>
  <c r="LV16" i="27"/>
  <c r="LT16" i="27"/>
  <c r="LS16" i="27"/>
  <c r="LR16" i="27"/>
  <c r="LQ16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10" i="27"/>
  <c r="LV10" i="27"/>
  <c r="LT10" i="27"/>
  <c r="LS10" i="27"/>
  <c r="LR10" i="27"/>
  <c r="LQ10" i="27"/>
  <c r="LW9" i="27"/>
  <c r="LV9" i="27"/>
  <c r="LT9" i="27"/>
  <c r="LS9" i="27"/>
  <c r="LR9" i="27"/>
  <c r="LQ9" i="27"/>
  <c r="LW5" i="27"/>
  <c r="LV5" i="27"/>
  <c r="LT5" i="27"/>
  <c r="LS5" i="27"/>
  <c r="LR5" i="27"/>
  <c r="LQ5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4" i="27"/>
  <c r="LV4" i="27"/>
  <c r="LT4" i="27"/>
  <c r="LS4" i="27"/>
  <c r="LR4" i="27"/>
  <c r="LQ4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4" i="27"/>
  <c r="KT14" i="27"/>
  <c r="KR14" i="27"/>
  <c r="KQ14" i="27"/>
  <c r="KP14" i="27"/>
  <c r="KO14" i="27"/>
  <c r="KU15" i="27"/>
  <c r="KT15" i="27"/>
  <c r="KR15" i="27"/>
  <c r="KQ15" i="27"/>
  <c r="KP15" i="27"/>
  <c r="KO15" i="27"/>
  <c r="KU19" i="27"/>
  <c r="KT19" i="27"/>
  <c r="KR19" i="27"/>
  <c r="KQ19" i="27"/>
  <c r="KP19" i="27"/>
  <c r="KO19" i="27"/>
  <c r="KU16" i="27"/>
  <c r="KT16" i="27"/>
  <c r="KR16" i="27"/>
  <c r="KQ16" i="27"/>
  <c r="KP16" i="27"/>
  <c r="KO16" i="27"/>
  <c r="KU13" i="27"/>
  <c r="KT13" i="27"/>
  <c r="KR13" i="27"/>
  <c r="KQ13" i="27"/>
  <c r="KP13" i="27"/>
  <c r="KO13" i="27"/>
  <c r="KU12" i="27"/>
  <c r="KT12" i="27"/>
  <c r="KR12" i="27"/>
  <c r="KQ12" i="27"/>
  <c r="KP12" i="27"/>
  <c r="KO12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5" i="27"/>
  <c r="KT5" i="27"/>
  <c r="KR5" i="27"/>
  <c r="KQ5" i="27"/>
  <c r="KP5" i="27"/>
  <c r="KO5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4" i="27"/>
  <c r="KT4" i="27"/>
  <c r="KR4" i="27"/>
  <c r="KQ4" i="27"/>
  <c r="KP4" i="27"/>
  <c r="KO4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4" i="27"/>
  <c r="JR14" i="27"/>
  <c r="JP14" i="27"/>
  <c r="JO14" i="27"/>
  <c r="JN14" i="27"/>
  <c r="JM14" i="27"/>
  <c r="JS15" i="27"/>
  <c r="JR15" i="27"/>
  <c r="JP15" i="27"/>
  <c r="JO15" i="27"/>
  <c r="JN15" i="27"/>
  <c r="JM15" i="27"/>
  <c r="JS19" i="27"/>
  <c r="JR19" i="27"/>
  <c r="JP19" i="27"/>
  <c r="JO19" i="27"/>
  <c r="JN19" i="27"/>
  <c r="JM19" i="27"/>
  <c r="JS16" i="27"/>
  <c r="JR16" i="27"/>
  <c r="JP16" i="27"/>
  <c r="JO16" i="27"/>
  <c r="JN16" i="27"/>
  <c r="JM16" i="27"/>
  <c r="JS13" i="27"/>
  <c r="JR13" i="27"/>
  <c r="JP13" i="27"/>
  <c r="JO13" i="27"/>
  <c r="JN13" i="27"/>
  <c r="JM13" i="27"/>
  <c r="JS12" i="27"/>
  <c r="JR12" i="27"/>
  <c r="JP12" i="27"/>
  <c r="JO12" i="27"/>
  <c r="JN12" i="27"/>
  <c r="JM12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M9" i="27"/>
  <c r="JS5" i="27"/>
  <c r="JR5" i="27"/>
  <c r="JP5" i="27"/>
  <c r="JO5" i="27"/>
  <c r="JN5" i="27"/>
  <c r="JM5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4" i="27"/>
  <c r="JR4" i="27"/>
  <c r="JP4" i="27"/>
  <c r="JO4" i="27"/>
  <c r="JN4" i="27"/>
  <c r="JM4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4" i="27"/>
  <c r="IP14" i="27"/>
  <c r="IN14" i="27"/>
  <c r="IM14" i="27"/>
  <c r="IL14" i="27"/>
  <c r="IK14" i="27"/>
  <c r="IQ15" i="27"/>
  <c r="IP15" i="27"/>
  <c r="IN15" i="27"/>
  <c r="IM15" i="27"/>
  <c r="IL15" i="27"/>
  <c r="IK15" i="27"/>
  <c r="IQ19" i="27"/>
  <c r="IP19" i="27"/>
  <c r="IN19" i="27"/>
  <c r="IM19" i="27"/>
  <c r="IL19" i="27"/>
  <c r="IK19" i="27"/>
  <c r="IQ16" i="27"/>
  <c r="IP16" i="27"/>
  <c r="IN16" i="27"/>
  <c r="IM16" i="27"/>
  <c r="IL16" i="27"/>
  <c r="IK16" i="27"/>
  <c r="IQ13" i="27"/>
  <c r="IP13" i="27"/>
  <c r="IN13" i="27"/>
  <c r="IM13" i="27"/>
  <c r="IL13" i="27"/>
  <c r="IK13" i="27"/>
  <c r="IQ12" i="27"/>
  <c r="IP12" i="27"/>
  <c r="IN12" i="27"/>
  <c r="IM12" i="27"/>
  <c r="IL12" i="27"/>
  <c r="IK12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10" i="27"/>
  <c r="IP10" i="27"/>
  <c r="IN10" i="27"/>
  <c r="IM10" i="27"/>
  <c r="IL10" i="27"/>
  <c r="IK10" i="27"/>
  <c r="IQ9" i="27"/>
  <c r="IP9" i="27"/>
  <c r="IN9" i="27"/>
  <c r="IM9" i="27"/>
  <c r="IL9" i="27"/>
  <c r="IK9" i="27"/>
  <c r="IQ5" i="27"/>
  <c r="IP5" i="27"/>
  <c r="IN5" i="27"/>
  <c r="IM5" i="27"/>
  <c r="IL5" i="27"/>
  <c r="IK5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4" i="27"/>
  <c r="IP4" i="27"/>
  <c r="IN4" i="27"/>
  <c r="IM4" i="27"/>
  <c r="IL4" i="27"/>
  <c r="IK4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4" i="27"/>
  <c r="HN14" i="27"/>
  <c r="HL14" i="27"/>
  <c r="HK14" i="27"/>
  <c r="HJ14" i="27"/>
  <c r="HI14" i="27"/>
  <c r="HO15" i="27"/>
  <c r="HN15" i="27"/>
  <c r="HL15" i="27"/>
  <c r="HK15" i="27"/>
  <c r="HJ15" i="27"/>
  <c r="HI15" i="27"/>
  <c r="HO19" i="27"/>
  <c r="HN19" i="27"/>
  <c r="HL19" i="27"/>
  <c r="HK19" i="27"/>
  <c r="HJ19" i="27"/>
  <c r="HI19" i="27"/>
  <c r="HO16" i="27"/>
  <c r="HN16" i="27"/>
  <c r="HL16" i="27"/>
  <c r="HK16" i="27"/>
  <c r="HJ16" i="27"/>
  <c r="HI16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10" i="27"/>
  <c r="HN10" i="27"/>
  <c r="HL10" i="27"/>
  <c r="HK10" i="27"/>
  <c r="HJ10" i="27"/>
  <c r="HI10" i="27"/>
  <c r="HO9" i="27"/>
  <c r="HN9" i="27"/>
  <c r="HL9" i="27"/>
  <c r="HK9" i="27"/>
  <c r="HJ9" i="27"/>
  <c r="HI9" i="27"/>
  <c r="HO5" i="27"/>
  <c r="HN5" i="27"/>
  <c r="HL5" i="27"/>
  <c r="HK5" i="27"/>
  <c r="HJ5" i="27"/>
  <c r="HI5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4" i="27"/>
  <c r="HN4" i="27"/>
  <c r="HL4" i="27"/>
  <c r="HK4" i="27"/>
  <c r="HJ4" i="27"/>
  <c r="HI4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4" i="27"/>
  <c r="GL14" i="27"/>
  <c r="GJ14" i="27"/>
  <c r="GI14" i="27"/>
  <c r="GH14" i="27"/>
  <c r="GG14" i="27"/>
  <c r="GM15" i="27"/>
  <c r="GL15" i="27"/>
  <c r="GJ15" i="27"/>
  <c r="GI15" i="27"/>
  <c r="GH15" i="27"/>
  <c r="GG15" i="27"/>
  <c r="GM19" i="27"/>
  <c r="GL19" i="27"/>
  <c r="GJ19" i="27"/>
  <c r="GI19" i="27"/>
  <c r="GH19" i="27"/>
  <c r="GG19" i="27"/>
  <c r="GM16" i="27"/>
  <c r="GL16" i="27"/>
  <c r="GJ16" i="27"/>
  <c r="GI16" i="27"/>
  <c r="GH16" i="27"/>
  <c r="GG16" i="27"/>
  <c r="GM13" i="27"/>
  <c r="GL13" i="27"/>
  <c r="GJ13" i="27"/>
  <c r="GI13" i="27"/>
  <c r="GH13" i="27"/>
  <c r="GG13" i="27"/>
  <c r="GM12" i="27"/>
  <c r="GL12" i="27"/>
  <c r="GJ12" i="27"/>
  <c r="GI12" i="27"/>
  <c r="GH12" i="27"/>
  <c r="GG12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5" i="27"/>
  <c r="GL5" i="27"/>
  <c r="GJ5" i="27"/>
  <c r="GI5" i="27"/>
  <c r="GH5" i="27"/>
  <c r="GG5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4" i="27"/>
  <c r="GL4" i="27"/>
  <c r="GJ4" i="27"/>
  <c r="GI4" i="27"/>
  <c r="GH4" i="27"/>
  <c r="GG4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4" i="27"/>
  <c r="FJ14" i="27"/>
  <c r="FH14" i="27"/>
  <c r="FG14" i="27"/>
  <c r="FF14" i="27"/>
  <c r="FE14" i="27"/>
  <c r="FK15" i="27"/>
  <c r="FJ15" i="27"/>
  <c r="FH15" i="27"/>
  <c r="FG15" i="27"/>
  <c r="FF15" i="27"/>
  <c r="FE15" i="27"/>
  <c r="FK19" i="27"/>
  <c r="FJ19" i="27"/>
  <c r="FH19" i="27"/>
  <c r="FG19" i="27"/>
  <c r="FF19" i="27"/>
  <c r="FE19" i="27"/>
  <c r="FK16" i="27"/>
  <c r="FJ16" i="27"/>
  <c r="FH16" i="27"/>
  <c r="FG16" i="27"/>
  <c r="FF16" i="27"/>
  <c r="FE16" i="27"/>
  <c r="FK13" i="27"/>
  <c r="FJ13" i="27"/>
  <c r="FH13" i="27"/>
  <c r="FG13" i="27"/>
  <c r="FF13" i="27"/>
  <c r="FE13" i="27"/>
  <c r="FK12" i="27"/>
  <c r="FJ12" i="27"/>
  <c r="FH12" i="27"/>
  <c r="FG12" i="27"/>
  <c r="FF12" i="27"/>
  <c r="FE12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E9" i="27"/>
  <c r="FK5" i="27"/>
  <c r="FJ5" i="27"/>
  <c r="FH5" i="27"/>
  <c r="FG5" i="27"/>
  <c r="FF5" i="27"/>
  <c r="FE5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4" i="27"/>
  <c r="FJ4" i="27"/>
  <c r="FH4" i="27"/>
  <c r="FG4" i="27"/>
  <c r="FF4" i="27"/>
  <c r="FE4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4" i="27"/>
  <c r="EH14" i="27"/>
  <c r="EF14" i="27"/>
  <c r="EE14" i="27"/>
  <c r="ED14" i="27"/>
  <c r="EC14" i="27"/>
  <c r="EI15" i="27"/>
  <c r="EH15" i="27"/>
  <c r="EF15" i="27"/>
  <c r="EE15" i="27"/>
  <c r="ED15" i="27"/>
  <c r="EC15" i="27"/>
  <c r="EI19" i="27"/>
  <c r="EH19" i="27"/>
  <c r="EF19" i="27"/>
  <c r="EE19" i="27"/>
  <c r="ED19" i="27"/>
  <c r="EC19" i="27"/>
  <c r="EI16" i="27"/>
  <c r="EH16" i="27"/>
  <c r="EF16" i="27"/>
  <c r="EE16" i="27"/>
  <c r="ED16" i="27"/>
  <c r="EC16" i="27"/>
  <c r="EI13" i="27"/>
  <c r="EH13" i="27"/>
  <c r="EF13" i="27"/>
  <c r="EE13" i="27"/>
  <c r="ED13" i="27"/>
  <c r="EC13" i="27"/>
  <c r="EI12" i="27"/>
  <c r="EH12" i="27"/>
  <c r="EF12" i="27"/>
  <c r="EE12" i="27"/>
  <c r="ED12" i="27"/>
  <c r="EC12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10" i="27"/>
  <c r="EH10" i="27"/>
  <c r="EF10" i="27"/>
  <c r="EE10" i="27"/>
  <c r="ED10" i="27"/>
  <c r="EC10" i="27"/>
  <c r="EI9" i="27"/>
  <c r="EH9" i="27"/>
  <c r="EF9" i="27"/>
  <c r="EE9" i="27"/>
  <c r="ED9" i="27"/>
  <c r="EC9" i="27"/>
  <c r="EI5" i="27"/>
  <c r="EH5" i="27"/>
  <c r="EF5" i="27"/>
  <c r="EE5" i="27"/>
  <c r="ED5" i="27"/>
  <c r="EC5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4" i="27"/>
  <c r="EH4" i="27"/>
  <c r="EF4" i="27"/>
  <c r="EE4" i="27"/>
  <c r="ED4" i="27"/>
  <c r="EC4" i="27"/>
  <c r="PC21" i="26"/>
  <c r="PB21" i="26"/>
  <c r="OZ21" i="26"/>
  <c r="OY21" i="26"/>
  <c r="OX21" i="26"/>
  <c r="OW21" i="26"/>
  <c r="PC17" i="26"/>
  <c r="PB17" i="26"/>
  <c r="OZ17" i="26"/>
  <c r="OY17" i="26"/>
  <c r="OX17" i="26"/>
  <c r="OW17" i="26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8" i="26"/>
  <c r="PB18" i="26"/>
  <c r="OZ18" i="26"/>
  <c r="OY18" i="26"/>
  <c r="OX18" i="26"/>
  <c r="PD18" i="26" s="1"/>
  <c r="OW18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13" i="26"/>
  <c r="PB13" i="26"/>
  <c r="OZ13" i="26"/>
  <c r="OY13" i="26"/>
  <c r="OX13" i="26"/>
  <c r="OW13" i="26"/>
  <c r="PC11" i="26"/>
  <c r="PB11" i="26"/>
  <c r="OZ11" i="26"/>
  <c r="OY11" i="26"/>
  <c r="OX11" i="26"/>
  <c r="OW11" i="26"/>
  <c r="PC12" i="26"/>
  <c r="PB12" i="26"/>
  <c r="OZ12" i="26"/>
  <c r="OY12" i="26"/>
  <c r="OX12" i="26"/>
  <c r="OW12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8" i="26"/>
  <c r="PB8" i="26"/>
  <c r="OZ8" i="26"/>
  <c r="OY8" i="26"/>
  <c r="OX8" i="26"/>
  <c r="OW8" i="26"/>
  <c r="PC4" i="26"/>
  <c r="PB4" i="26"/>
  <c r="OZ4" i="26"/>
  <c r="OY4" i="26"/>
  <c r="OX4" i="26"/>
  <c r="OW4" i="26"/>
  <c r="PC5" i="26"/>
  <c r="PB5" i="26"/>
  <c r="OZ5" i="26"/>
  <c r="OY5" i="26"/>
  <c r="OX5" i="26"/>
  <c r="OW5" i="26"/>
  <c r="OA21" i="26"/>
  <c r="NZ21" i="26"/>
  <c r="NX21" i="26"/>
  <c r="NW21" i="26"/>
  <c r="NV21" i="26"/>
  <c r="NU21" i="26"/>
  <c r="OA17" i="26"/>
  <c r="NZ17" i="26"/>
  <c r="NX17" i="26"/>
  <c r="NW17" i="26"/>
  <c r="NV17" i="26"/>
  <c r="NU17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8" i="26"/>
  <c r="NZ18" i="26"/>
  <c r="NX18" i="26"/>
  <c r="NW18" i="26"/>
  <c r="NV18" i="26"/>
  <c r="NU18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13" i="26"/>
  <c r="NZ13" i="26"/>
  <c r="NX13" i="26"/>
  <c r="NW13" i="26"/>
  <c r="NV13" i="26"/>
  <c r="NU13" i="26"/>
  <c r="OA11" i="26"/>
  <c r="NZ11" i="26"/>
  <c r="NX11" i="26"/>
  <c r="NW11" i="26"/>
  <c r="NV11" i="26"/>
  <c r="NU11" i="26"/>
  <c r="OA12" i="26"/>
  <c r="NZ12" i="26"/>
  <c r="NX12" i="26"/>
  <c r="NW12" i="26"/>
  <c r="NV12" i="26"/>
  <c r="NU12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8" i="26"/>
  <c r="NZ8" i="26"/>
  <c r="NX8" i="26"/>
  <c r="NW8" i="26"/>
  <c r="NV8" i="26"/>
  <c r="NU8" i="26"/>
  <c r="OA4" i="26"/>
  <c r="NZ4" i="26"/>
  <c r="NX4" i="26"/>
  <c r="NW4" i="26"/>
  <c r="NV4" i="26"/>
  <c r="NU4" i="26"/>
  <c r="OA5" i="26"/>
  <c r="NZ5" i="26"/>
  <c r="NX5" i="26"/>
  <c r="NW5" i="26"/>
  <c r="NV5" i="26"/>
  <c r="NU5" i="26"/>
  <c r="MY21" i="26"/>
  <c r="MX21" i="26"/>
  <c r="MV21" i="26"/>
  <c r="MU21" i="26"/>
  <c r="MT21" i="26"/>
  <c r="MS21" i="26"/>
  <c r="MY17" i="26"/>
  <c r="MX17" i="26"/>
  <c r="MV17" i="26"/>
  <c r="MU17" i="26"/>
  <c r="MT17" i="26"/>
  <c r="MS17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8" i="26"/>
  <c r="MX18" i="26"/>
  <c r="MV18" i="26"/>
  <c r="MU18" i="26"/>
  <c r="MT18" i="26"/>
  <c r="MS18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13" i="26"/>
  <c r="MX13" i="26"/>
  <c r="MV13" i="26"/>
  <c r="MU13" i="26"/>
  <c r="MT13" i="26"/>
  <c r="MS13" i="26"/>
  <c r="MY11" i="26"/>
  <c r="MX11" i="26"/>
  <c r="MV11" i="26"/>
  <c r="MU11" i="26"/>
  <c r="MT11" i="26"/>
  <c r="MS11" i="26"/>
  <c r="MY12" i="26"/>
  <c r="MX12" i="26"/>
  <c r="MV12" i="26"/>
  <c r="MU12" i="26"/>
  <c r="MT12" i="26"/>
  <c r="MS12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8" i="26"/>
  <c r="MX8" i="26"/>
  <c r="MV8" i="26"/>
  <c r="MU8" i="26"/>
  <c r="MT8" i="26"/>
  <c r="MS8" i="26"/>
  <c r="MY4" i="26"/>
  <c r="MX4" i="26"/>
  <c r="MV4" i="26"/>
  <c r="MU4" i="26"/>
  <c r="MT4" i="26"/>
  <c r="MS4" i="26"/>
  <c r="MY5" i="26"/>
  <c r="MX5" i="26"/>
  <c r="MV5" i="26"/>
  <c r="MU5" i="26"/>
  <c r="MT5" i="26"/>
  <c r="MS5" i="26"/>
  <c r="LW21" i="26"/>
  <c r="LV21" i="26"/>
  <c r="LT21" i="26"/>
  <c r="LS21" i="26"/>
  <c r="LR21" i="26"/>
  <c r="LQ21" i="26"/>
  <c r="LW17" i="26"/>
  <c r="LV17" i="26"/>
  <c r="LT17" i="26"/>
  <c r="LS17" i="26"/>
  <c r="LR17" i="26"/>
  <c r="LQ17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8" i="26"/>
  <c r="LV18" i="26"/>
  <c r="LT18" i="26"/>
  <c r="LS18" i="26"/>
  <c r="LR18" i="26"/>
  <c r="LQ18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13" i="26"/>
  <c r="LV13" i="26"/>
  <c r="LT13" i="26"/>
  <c r="LS13" i="26"/>
  <c r="LR13" i="26"/>
  <c r="LQ13" i="26"/>
  <c r="LW11" i="26"/>
  <c r="LV11" i="26"/>
  <c r="LT11" i="26"/>
  <c r="LS11" i="26"/>
  <c r="LR11" i="26"/>
  <c r="LQ11" i="26"/>
  <c r="LW12" i="26"/>
  <c r="LV12" i="26"/>
  <c r="LT12" i="26"/>
  <c r="LS12" i="26"/>
  <c r="LR12" i="26"/>
  <c r="LQ12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8" i="26"/>
  <c r="LV8" i="26"/>
  <c r="LT8" i="26"/>
  <c r="LS8" i="26"/>
  <c r="LR8" i="26"/>
  <c r="LQ8" i="26"/>
  <c r="LW4" i="26"/>
  <c r="LV4" i="26"/>
  <c r="LT4" i="26"/>
  <c r="LS4" i="26"/>
  <c r="LR4" i="26"/>
  <c r="LQ4" i="26"/>
  <c r="LW5" i="26"/>
  <c r="LV5" i="26"/>
  <c r="LT5" i="26"/>
  <c r="LS5" i="26"/>
  <c r="LR5" i="26"/>
  <c r="LQ5" i="26"/>
  <c r="KU21" i="26"/>
  <c r="KT21" i="26"/>
  <c r="KR21" i="26"/>
  <c r="KQ21" i="26"/>
  <c r="KP21" i="26"/>
  <c r="KO21" i="26"/>
  <c r="KU17" i="26"/>
  <c r="KT17" i="26"/>
  <c r="KR17" i="26"/>
  <c r="KQ17" i="26"/>
  <c r="KP17" i="26"/>
  <c r="KO17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8" i="26"/>
  <c r="KT18" i="26"/>
  <c r="KR18" i="26"/>
  <c r="KQ18" i="26"/>
  <c r="KP18" i="26"/>
  <c r="KO18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13" i="26"/>
  <c r="KT13" i="26"/>
  <c r="KR13" i="26"/>
  <c r="KQ13" i="26"/>
  <c r="KP13" i="26"/>
  <c r="KO13" i="26"/>
  <c r="KU11" i="26"/>
  <c r="KT11" i="26"/>
  <c r="KR11" i="26"/>
  <c r="KQ11" i="26"/>
  <c r="KP11" i="26"/>
  <c r="KO11" i="26"/>
  <c r="KU12" i="26"/>
  <c r="KT12" i="26"/>
  <c r="KR12" i="26"/>
  <c r="KQ12" i="26"/>
  <c r="KP12" i="26"/>
  <c r="KO12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8" i="26"/>
  <c r="KT8" i="26"/>
  <c r="KR8" i="26"/>
  <c r="KQ8" i="26"/>
  <c r="KP8" i="26"/>
  <c r="KO8" i="26"/>
  <c r="KU4" i="26"/>
  <c r="KT4" i="26"/>
  <c r="KR4" i="26"/>
  <c r="KQ4" i="26"/>
  <c r="KP4" i="26"/>
  <c r="KO4" i="26"/>
  <c r="KU5" i="26"/>
  <c r="KT5" i="26"/>
  <c r="KR5" i="26"/>
  <c r="KQ5" i="26"/>
  <c r="KP5" i="26"/>
  <c r="KO5" i="26"/>
  <c r="JS21" i="26"/>
  <c r="JR21" i="26"/>
  <c r="JP21" i="26"/>
  <c r="JO21" i="26"/>
  <c r="JN21" i="26"/>
  <c r="JM21" i="26"/>
  <c r="JS17" i="26"/>
  <c r="JR17" i="26"/>
  <c r="JP17" i="26"/>
  <c r="JO17" i="26"/>
  <c r="JN17" i="26"/>
  <c r="JM17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8" i="26"/>
  <c r="JR18" i="26"/>
  <c r="JP18" i="26"/>
  <c r="JO18" i="26"/>
  <c r="JN18" i="26"/>
  <c r="JM18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13" i="26"/>
  <c r="JR13" i="26"/>
  <c r="JP13" i="26"/>
  <c r="JO13" i="26"/>
  <c r="JN13" i="26"/>
  <c r="JM13" i="26"/>
  <c r="JS11" i="26"/>
  <c r="JR11" i="26"/>
  <c r="JP11" i="26"/>
  <c r="JO11" i="26"/>
  <c r="JN11" i="26"/>
  <c r="JM11" i="26"/>
  <c r="JS12" i="26"/>
  <c r="JR12" i="26"/>
  <c r="JP12" i="26"/>
  <c r="JO12" i="26"/>
  <c r="JN12" i="26"/>
  <c r="JM12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8" i="26"/>
  <c r="JR8" i="26"/>
  <c r="JP8" i="26"/>
  <c r="JO8" i="26"/>
  <c r="JN8" i="26"/>
  <c r="JM8" i="26"/>
  <c r="JS4" i="26"/>
  <c r="JR4" i="26"/>
  <c r="JP4" i="26"/>
  <c r="JO4" i="26"/>
  <c r="JN4" i="26"/>
  <c r="JM4" i="26"/>
  <c r="JS5" i="26"/>
  <c r="JR5" i="26"/>
  <c r="JP5" i="26"/>
  <c r="JO5" i="26"/>
  <c r="JN5" i="26"/>
  <c r="JM5" i="26"/>
  <c r="IQ21" i="26"/>
  <c r="IP21" i="26"/>
  <c r="IN21" i="26"/>
  <c r="IM21" i="26"/>
  <c r="IL21" i="26"/>
  <c r="IK21" i="26"/>
  <c r="IQ17" i="26"/>
  <c r="IP17" i="26"/>
  <c r="IN17" i="26"/>
  <c r="IM17" i="26"/>
  <c r="IL17" i="26"/>
  <c r="IK17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8" i="26"/>
  <c r="IP18" i="26"/>
  <c r="IN18" i="26"/>
  <c r="IM18" i="26"/>
  <c r="IL18" i="26"/>
  <c r="IK18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13" i="26"/>
  <c r="IP13" i="26"/>
  <c r="IN13" i="26"/>
  <c r="IM13" i="26"/>
  <c r="IL13" i="26"/>
  <c r="IK13" i="26"/>
  <c r="IQ11" i="26"/>
  <c r="IP11" i="26"/>
  <c r="IN11" i="26"/>
  <c r="IM11" i="26"/>
  <c r="IL11" i="26"/>
  <c r="IK11" i="26"/>
  <c r="IQ12" i="26"/>
  <c r="IP12" i="26"/>
  <c r="IN12" i="26"/>
  <c r="IM12" i="26"/>
  <c r="IL12" i="26"/>
  <c r="IK12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8" i="26"/>
  <c r="IP8" i="26"/>
  <c r="IN8" i="26"/>
  <c r="IM8" i="26"/>
  <c r="IL8" i="26"/>
  <c r="IK8" i="26"/>
  <c r="IQ4" i="26"/>
  <c r="IP4" i="26"/>
  <c r="IN4" i="26"/>
  <c r="IM4" i="26"/>
  <c r="IL4" i="26"/>
  <c r="IK4" i="26"/>
  <c r="IQ5" i="26"/>
  <c r="IP5" i="26"/>
  <c r="IN5" i="26"/>
  <c r="IM5" i="26"/>
  <c r="IL5" i="26"/>
  <c r="IK5" i="26"/>
  <c r="HO21" i="26"/>
  <c r="HN21" i="26"/>
  <c r="HL21" i="26"/>
  <c r="HK21" i="26"/>
  <c r="HJ21" i="26"/>
  <c r="HI21" i="26"/>
  <c r="HO17" i="26"/>
  <c r="HN17" i="26"/>
  <c r="HL17" i="26"/>
  <c r="HK17" i="26"/>
  <c r="HJ17" i="26"/>
  <c r="HI17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8" i="26"/>
  <c r="HN18" i="26"/>
  <c r="HL18" i="26"/>
  <c r="HK18" i="26"/>
  <c r="HJ18" i="26"/>
  <c r="HI18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13" i="26"/>
  <c r="HN13" i="26"/>
  <c r="HL13" i="26"/>
  <c r="HK13" i="26"/>
  <c r="HJ13" i="26"/>
  <c r="HI13" i="26"/>
  <c r="HO11" i="26"/>
  <c r="HN11" i="26"/>
  <c r="HL11" i="26"/>
  <c r="HK11" i="26"/>
  <c r="HJ11" i="26"/>
  <c r="HI11" i="26"/>
  <c r="HO12" i="26"/>
  <c r="HN12" i="26"/>
  <c r="HL12" i="26"/>
  <c r="HK12" i="26"/>
  <c r="HJ12" i="26"/>
  <c r="HI12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8" i="26"/>
  <c r="HN8" i="26"/>
  <c r="HL8" i="26"/>
  <c r="HK8" i="26"/>
  <c r="HJ8" i="26"/>
  <c r="HI8" i="26"/>
  <c r="HO4" i="26"/>
  <c r="HN4" i="26"/>
  <c r="HL4" i="26"/>
  <c r="HK4" i="26"/>
  <c r="HJ4" i="26"/>
  <c r="HI4" i="26"/>
  <c r="HO5" i="26"/>
  <c r="HN5" i="26"/>
  <c r="HL5" i="26"/>
  <c r="HK5" i="26"/>
  <c r="HJ5" i="26"/>
  <c r="HI5" i="26"/>
  <c r="GM21" i="26"/>
  <c r="GL21" i="26"/>
  <c r="GJ21" i="26"/>
  <c r="GI21" i="26"/>
  <c r="GH21" i="26"/>
  <c r="GG21" i="26"/>
  <c r="GM17" i="26"/>
  <c r="GL17" i="26"/>
  <c r="GJ17" i="26"/>
  <c r="GI17" i="26"/>
  <c r="GH17" i="26"/>
  <c r="GG17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8" i="26"/>
  <c r="GL18" i="26"/>
  <c r="GJ18" i="26"/>
  <c r="GI18" i="26"/>
  <c r="GH18" i="26"/>
  <c r="GG18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7" i="26"/>
  <c r="GL7" i="26"/>
  <c r="GJ7" i="26"/>
  <c r="GI7" i="26"/>
  <c r="GH7" i="26"/>
  <c r="GG7" i="26"/>
  <c r="GM6" i="26"/>
  <c r="GL6" i="26"/>
  <c r="GJ6" i="26"/>
  <c r="GI6" i="26"/>
  <c r="GH6" i="26"/>
  <c r="GN6" i="26" s="1"/>
  <c r="GG6" i="26"/>
  <c r="GM13" i="26"/>
  <c r="GL13" i="26"/>
  <c r="GJ13" i="26"/>
  <c r="GI13" i="26"/>
  <c r="GH13" i="26"/>
  <c r="GG13" i="26"/>
  <c r="GM11" i="26"/>
  <c r="GL11" i="26"/>
  <c r="GJ11" i="26"/>
  <c r="GI11" i="26"/>
  <c r="GH11" i="26"/>
  <c r="GG11" i="26"/>
  <c r="GM12" i="26"/>
  <c r="GL12" i="26"/>
  <c r="GJ12" i="26"/>
  <c r="GI12" i="26"/>
  <c r="GH12" i="26"/>
  <c r="GG12" i="26"/>
  <c r="GM9" i="26"/>
  <c r="GL9" i="26"/>
  <c r="GJ9" i="26"/>
  <c r="GI9" i="26"/>
  <c r="GH9" i="26"/>
  <c r="GN9" i="26" s="1"/>
  <c r="GG9" i="26"/>
  <c r="GM10" i="26"/>
  <c r="GL10" i="26"/>
  <c r="GJ10" i="26"/>
  <c r="GI10" i="26"/>
  <c r="GH10" i="26"/>
  <c r="GG10" i="26"/>
  <c r="GM8" i="26"/>
  <c r="GL8" i="26"/>
  <c r="GJ8" i="26"/>
  <c r="GI8" i="26"/>
  <c r="GH8" i="26"/>
  <c r="GG8" i="26"/>
  <c r="GM4" i="26"/>
  <c r="GL4" i="26"/>
  <c r="GJ4" i="26"/>
  <c r="GI4" i="26"/>
  <c r="GH4" i="26"/>
  <c r="GG4" i="26"/>
  <c r="GM5" i="26"/>
  <c r="GL5" i="26"/>
  <c r="GJ5" i="26"/>
  <c r="GI5" i="26"/>
  <c r="GH5" i="26"/>
  <c r="GN5" i="26" s="1"/>
  <c r="GG5" i="26"/>
  <c r="FK21" i="26"/>
  <c r="FJ21" i="26"/>
  <c r="FH21" i="26"/>
  <c r="FG21" i="26"/>
  <c r="FF21" i="26"/>
  <c r="FE21" i="26"/>
  <c r="FK17" i="26"/>
  <c r="FJ17" i="26"/>
  <c r="FH17" i="26"/>
  <c r="FG17" i="26"/>
  <c r="FF17" i="26"/>
  <c r="FE17" i="26"/>
  <c r="FK20" i="26"/>
  <c r="FJ20" i="26"/>
  <c r="FH20" i="26"/>
  <c r="FG20" i="26"/>
  <c r="FF20" i="26"/>
  <c r="FE20" i="26"/>
  <c r="FK15" i="26"/>
  <c r="FJ15" i="26"/>
  <c r="FH15" i="26"/>
  <c r="FG15" i="26"/>
  <c r="FF15" i="26"/>
  <c r="FL15" i="26" s="1"/>
  <c r="FE15" i="26"/>
  <c r="FK18" i="26"/>
  <c r="FJ18" i="26"/>
  <c r="FH18" i="26"/>
  <c r="FG18" i="26"/>
  <c r="FF18" i="26"/>
  <c r="FE18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7" i="26"/>
  <c r="FJ7" i="26"/>
  <c r="FH7" i="26"/>
  <c r="FG7" i="26"/>
  <c r="FF7" i="26"/>
  <c r="FL7" i="26" s="1"/>
  <c r="FE7" i="26"/>
  <c r="FK6" i="26"/>
  <c r="FJ6" i="26"/>
  <c r="FH6" i="26"/>
  <c r="FG6" i="26"/>
  <c r="FF6" i="26"/>
  <c r="FE6" i="26"/>
  <c r="FK13" i="26"/>
  <c r="FJ13" i="26"/>
  <c r="FH13" i="26"/>
  <c r="FG13" i="26"/>
  <c r="FF13" i="26"/>
  <c r="FE13" i="26"/>
  <c r="FK11" i="26"/>
  <c r="FJ11" i="26"/>
  <c r="FH11" i="26"/>
  <c r="FG11" i="26"/>
  <c r="FF11" i="26"/>
  <c r="FE11" i="26"/>
  <c r="FK12" i="26"/>
  <c r="FJ12" i="26"/>
  <c r="FH12" i="26"/>
  <c r="FG12" i="26"/>
  <c r="FF12" i="26"/>
  <c r="FL12" i="26" s="1"/>
  <c r="FE12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8" i="26"/>
  <c r="FJ8" i="26"/>
  <c r="FH8" i="26"/>
  <c r="FG8" i="26"/>
  <c r="FF8" i="26"/>
  <c r="FE8" i="26"/>
  <c r="FK4" i="26"/>
  <c r="FJ4" i="26"/>
  <c r="FH4" i="26"/>
  <c r="FG4" i="26"/>
  <c r="FF4" i="26"/>
  <c r="FL4" i="26" s="1"/>
  <c r="FE4" i="26"/>
  <c r="FK5" i="26"/>
  <c r="FJ5" i="26"/>
  <c r="FH5" i="26"/>
  <c r="FG5" i="26"/>
  <c r="FF5" i="26"/>
  <c r="FE5" i="26"/>
  <c r="EI21" i="26"/>
  <c r="EH21" i="26"/>
  <c r="EF21" i="26"/>
  <c r="EE21" i="26"/>
  <c r="ED21" i="26"/>
  <c r="EC21" i="26"/>
  <c r="EI17" i="26"/>
  <c r="EH17" i="26"/>
  <c r="EF17" i="26"/>
  <c r="EE17" i="26"/>
  <c r="ED17" i="26"/>
  <c r="EC17" i="26"/>
  <c r="EI20" i="26"/>
  <c r="EH20" i="26"/>
  <c r="EF20" i="26"/>
  <c r="EE20" i="26"/>
  <c r="ED20" i="26"/>
  <c r="EJ20" i="26" s="1"/>
  <c r="EC20" i="26"/>
  <c r="EI15" i="26"/>
  <c r="EH15" i="26"/>
  <c r="EF15" i="26"/>
  <c r="EE15" i="26"/>
  <c r="ED15" i="26"/>
  <c r="EC15" i="26"/>
  <c r="EI18" i="26"/>
  <c r="EH18" i="26"/>
  <c r="EF18" i="26"/>
  <c r="EE18" i="26"/>
  <c r="ED18" i="26"/>
  <c r="EC18" i="26"/>
  <c r="EI16" i="26"/>
  <c r="EH16" i="26"/>
  <c r="EF16" i="26"/>
  <c r="EE16" i="26"/>
  <c r="ED16" i="26"/>
  <c r="EC16" i="26"/>
  <c r="EI14" i="26"/>
  <c r="EH14" i="26"/>
  <c r="EF14" i="26"/>
  <c r="EE14" i="26"/>
  <c r="ED14" i="26"/>
  <c r="EJ14" i="26" s="1"/>
  <c r="EC14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13" i="26"/>
  <c r="EH13" i="26"/>
  <c r="EF13" i="26"/>
  <c r="EE13" i="26"/>
  <c r="ED13" i="26"/>
  <c r="EC13" i="26"/>
  <c r="EI11" i="26"/>
  <c r="EH11" i="26"/>
  <c r="EF11" i="26"/>
  <c r="EE11" i="26"/>
  <c r="ED11" i="26"/>
  <c r="EJ11" i="26" s="1"/>
  <c r="EC11" i="26"/>
  <c r="EI12" i="26"/>
  <c r="EH12" i="26"/>
  <c r="EF12" i="26"/>
  <c r="EE12" i="26"/>
  <c r="ED12" i="26"/>
  <c r="EC12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8" i="26"/>
  <c r="EH8" i="26"/>
  <c r="EF8" i="26"/>
  <c r="EE8" i="26"/>
  <c r="ED8" i="26"/>
  <c r="EJ8" i="26" s="1"/>
  <c r="EC8" i="26"/>
  <c r="EI4" i="26"/>
  <c r="EH4" i="26"/>
  <c r="EF4" i="26"/>
  <c r="EE4" i="26"/>
  <c r="ED4" i="26"/>
  <c r="EC4" i="26"/>
  <c r="EI5" i="26"/>
  <c r="EH5" i="26"/>
  <c r="EF5" i="26"/>
  <c r="EE5" i="26"/>
  <c r="ED5" i="26"/>
  <c r="EC5" i="26"/>
  <c r="CQ32" i="22"/>
  <c r="CR32" i="22"/>
  <c r="CS32" i="22"/>
  <c r="CT32" i="22"/>
  <c r="CU32" i="22"/>
  <c r="CV32" i="22"/>
  <c r="CX32" i="22"/>
  <c r="CY32" i="22"/>
  <c r="CZ32" i="22"/>
  <c r="DX32" i="22"/>
  <c r="DY32" i="22"/>
  <c r="DZ32" i="22"/>
  <c r="EA32" i="22"/>
  <c r="EB32" i="22"/>
  <c r="EC32" i="22"/>
  <c r="EE32" i="22"/>
  <c r="EF32" i="22"/>
  <c r="EG32" i="22"/>
  <c r="EH32" i="22"/>
  <c r="EI32" i="22"/>
  <c r="EJ32" i="22"/>
  <c r="FF32" i="22"/>
  <c r="FG32" i="22"/>
  <c r="FH32" i="22"/>
  <c r="FI32" i="22"/>
  <c r="FJ32" i="22"/>
  <c r="FK32" i="22"/>
  <c r="FM32" i="22"/>
  <c r="FN32" i="22"/>
  <c r="FO32" i="22"/>
  <c r="FP32" i="22"/>
  <c r="FQ32" i="22"/>
  <c r="FR32" i="22"/>
  <c r="GN32" i="22"/>
  <c r="GO32" i="22"/>
  <c r="GP32" i="22"/>
  <c r="GQ32" i="22"/>
  <c r="GR32" i="22"/>
  <c r="GS32" i="22"/>
  <c r="GU32" i="22"/>
  <c r="GV32" i="22"/>
  <c r="GW32" i="22"/>
  <c r="GX32" i="22"/>
  <c r="GY32" i="22"/>
  <c r="GZ32" i="22"/>
  <c r="HV32" i="22"/>
  <c r="HW32" i="22"/>
  <c r="HX32" i="22"/>
  <c r="HY32" i="22"/>
  <c r="HZ32" i="22"/>
  <c r="IA32" i="22"/>
  <c r="IC32" i="22"/>
  <c r="ID32" i="22"/>
  <c r="IE32" i="22"/>
  <c r="IF32" i="22"/>
  <c r="IG32" i="22"/>
  <c r="IH32" i="22"/>
  <c r="JD32" i="22"/>
  <c r="JE32" i="22"/>
  <c r="JF32" i="22"/>
  <c r="JG32" i="22"/>
  <c r="JH32" i="22"/>
  <c r="JI32" i="22"/>
  <c r="JK32" i="22"/>
  <c r="JL32" i="22"/>
  <c r="JM32" i="22"/>
  <c r="JN32" i="22"/>
  <c r="JO32" i="22"/>
  <c r="JP32" i="22"/>
  <c r="KL32" i="22"/>
  <c r="KM32" i="22"/>
  <c r="KN32" i="22"/>
  <c r="KO32" i="22"/>
  <c r="KP32" i="22"/>
  <c r="KQ32" i="22"/>
  <c r="KS32" i="22"/>
  <c r="KT32" i="22"/>
  <c r="KU32" i="22"/>
  <c r="KV32" i="22"/>
  <c r="KW32" i="22"/>
  <c r="KX32" i="22"/>
  <c r="LT32" i="22"/>
  <c r="LU32" i="22"/>
  <c r="LV32" i="22"/>
  <c r="LW32" i="22"/>
  <c r="LX32" i="22"/>
  <c r="LY32" i="22"/>
  <c r="MA32" i="22"/>
  <c r="MB32" i="22"/>
  <c r="MC32" i="22"/>
  <c r="MD32" i="22"/>
  <c r="ME32" i="22"/>
  <c r="MF32" i="22"/>
  <c r="NB32" i="22"/>
  <c r="NC32" i="22"/>
  <c r="ND32" i="22"/>
  <c r="NE32" i="22"/>
  <c r="NF32" i="22"/>
  <c r="NG32" i="22"/>
  <c r="NI32" i="22"/>
  <c r="NJ32" i="22"/>
  <c r="NK32" i="22"/>
  <c r="NL32" i="22"/>
  <c r="NM32" i="22"/>
  <c r="NN32" i="22"/>
  <c r="OJ32" i="22"/>
  <c r="OK32" i="22"/>
  <c r="OL32" i="22"/>
  <c r="OM32" i="22"/>
  <c r="ON32" i="22"/>
  <c r="OO32" i="22"/>
  <c r="OQ32" i="22"/>
  <c r="OR32" i="22"/>
  <c r="OS32" i="22"/>
  <c r="OT32" i="22"/>
  <c r="OU32" i="22"/>
  <c r="OV32" i="22"/>
  <c r="PR32" i="22"/>
  <c r="PS32" i="22"/>
  <c r="PT32" i="22"/>
  <c r="PU32" i="22"/>
  <c r="PV32" i="22"/>
  <c r="PW32" i="22"/>
  <c r="PY32" i="22"/>
  <c r="PZ32" i="22"/>
  <c r="QA32" i="22"/>
  <c r="QB32" i="22"/>
  <c r="QC32" i="22"/>
  <c r="QD32" i="22"/>
  <c r="QZ32" i="22"/>
  <c r="RA32" i="22"/>
  <c r="RB32" i="22"/>
  <c r="RC32" i="22"/>
  <c r="RD32" i="22"/>
  <c r="RE32" i="22"/>
  <c r="RG32" i="22"/>
  <c r="RH32" i="22"/>
  <c r="RI32" i="22"/>
  <c r="RJ32" i="22"/>
  <c r="RK32" i="22"/>
  <c r="RL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3" i="22"/>
  <c r="CR33" i="22"/>
  <c r="CS33" i="22"/>
  <c r="CT33" i="22"/>
  <c r="CU33" i="22"/>
  <c r="CV33" i="22"/>
  <c r="CX33" i="22"/>
  <c r="CY33" i="22"/>
  <c r="CZ33" i="22"/>
  <c r="DX33" i="22"/>
  <c r="DY33" i="22"/>
  <c r="DZ33" i="22"/>
  <c r="EA33" i="22"/>
  <c r="EB33" i="22"/>
  <c r="EC33" i="22"/>
  <c r="EE33" i="22"/>
  <c r="EF33" i="22"/>
  <c r="EG33" i="22"/>
  <c r="EH33" i="22"/>
  <c r="EI33" i="22"/>
  <c r="EJ33" i="22"/>
  <c r="FF33" i="22"/>
  <c r="FG33" i="22"/>
  <c r="FH33" i="22"/>
  <c r="FI33" i="22"/>
  <c r="FJ33" i="22"/>
  <c r="FK33" i="22"/>
  <c r="FM33" i="22"/>
  <c r="FN33" i="22"/>
  <c r="FO33" i="22"/>
  <c r="FP33" i="22"/>
  <c r="FQ33" i="22"/>
  <c r="FR33" i="22"/>
  <c r="GN33" i="22"/>
  <c r="GO33" i="22"/>
  <c r="GP33" i="22"/>
  <c r="GQ33" i="22"/>
  <c r="GR33" i="22"/>
  <c r="GS33" i="22"/>
  <c r="GU33" i="22"/>
  <c r="GV33" i="22"/>
  <c r="GW33" i="22"/>
  <c r="GX33" i="22"/>
  <c r="GY33" i="22"/>
  <c r="GZ33" i="22"/>
  <c r="HV33" i="22"/>
  <c r="HW33" i="22"/>
  <c r="HX33" i="22"/>
  <c r="HY33" i="22"/>
  <c r="HZ33" i="22"/>
  <c r="IA33" i="22"/>
  <c r="IC33" i="22"/>
  <c r="ID33" i="22"/>
  <c r="IE33" i="22"/>
  <c r="IF33" i="22"/>
  <c r="IG33" i="22"/>
  <c r="IH33" i="22"/>
  <c r="JD33" i="22"/>
  <c r="JE33" i="22"/>
  <c r="JF33" i="22"/>
  <c r="JG33" i="22"/>
  <c r="JH33" i="22"/>
  <c r="JI33" i="22"/>
  <c r="JK33" i="22"/>
  <c r="JL33" i="22"/>
  <c r="JM33" i="22"/>
  <c r="JN33" i="22"/>
  <c r="JO33" i="22"/>
  <c r="JP33" i="22"/>
  <c r="KL33" i="22"/>
  <c r="KM33" i="22"/>
  <c r="KN33" i="22"/>
  <c r="KO33" i="22"/>
  <c r="KP33" i="22"/>
  <c r="KQ33" i="22"/>
  <c r="KS33" i="22"/>
  <c r="KT33" i="22"/>
  <c r="KU33" i="22"/>
  <c r="KV33" i="22"/>
  <c r="KW33" i="22"/>
  <c r="KX33" i="22"/>
  <c r="LT33" i="22"/>
  <c r="LU33" i="22"/>
  <c r="LV33" i="22"/>
  <c r="LW33" i="22"/>
  <c r="LX33" i="22"/>
  <c r="LY33" i="22"/>
  <c r="MA33" i="22"/>
  <c r="MB33" i="22"/>
  <c r="MC33" i="22"/>
  <c r="MD33" i="22"/>
  <c r="ME33" i="22"/>
  <c r="MF33" i="22"/>
  <c r="NB33" i="22"/>
  <c r="NC33" i="22"/>
  <c r="ND33" i="22"/>
  <c r="NE33" i="22"/>
  <c r="NF33" i="22"/>
  <c r="NG33" i="22"/>
  <c r="NI33" i="22"/>
  <c r="NJ33" i="22"/>
  <c r="NK33" i="22"/>
  <c r="NL33" i="22"/>
  <c r="NM33" i="22"/>
  <c r="NN33" i="22"/>
  <c r="OJ33" i="22"/>
  <c r="OK33" i="22"/>
  <c r="OL33" i="22"/>
  <c r="OM33" i="22"/>
  <c r="ON33" i="22"/>
  <c r="OO33" i="22"/>
  <c r="OQ33" i="22"/>
  <c r="OR33" i="22"/>
  <c r="OS33" i="22"/>
  <c r="OT33" i="22"/>
  <c r="OU33" i="22"/>
  <c r="OV33" i="22"/>
  <c r="PR33" i="22"/>
  <c r="PS33" i="22"/>
  <c r="PT33" i="22"/>
  <c r="PU33" i="22"/>
  <c r="PV33" i="22"/>
  <c r="PW33" i="22"/>
  <c r="PY33" i="22"/>
  <c r="PZ33" i="22"/>
  <c r="QA33" i="22"/>
  <c r="QB33" i="22"/>
  <c r="QC33" i="22"/>
  <c r="QD33" i="22"/>
  <c r="QZ33" i="22"/>
  <c r="RA33" i="22"/>
  <c r="RB33" i="22"/>
  <c r="RC33" i="22"/>
  <c r="RD33" i="22"/>
  <c r="RE33" i="22"/>
  <c r="RG33" i="22"/>
  <c r="RH33" i="22"/>
  <c r="RI33" i="22"/>
  <c r="RJ33" i="22"/>
  <c r="RK33" i="22"/>
  <c r="RL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I33" i="22"/>
  <c r="TT33" i="22" s="1"/>
  <c r="TJ33" i="22"/>
  <c r="CQ25" i="22"/>
  <c r="CR25" i="22"/>
  <c r="CS25" i="22"/>
  <c r="CT25" i="22"/>
  <c r="CU25" i="22"/>
  <c r="CV25" i="22"/>
  <c r="CX25" i="22"/>
  <c r="CY25" i="22"/>
  <c r="CZ25" i="22"/>
  <c r="DX25" i="22"/>
  <c r="DY25" i="22"/>
  <c r="DZ25" i="22"/>
  <c r="EA25" i="22"/>
  <c r="EB25" i="22"/>
  <c r="EC25" i="22"/>
  <c r="EE25" i="22"/>
  <c r="EF25" i="22"/>
  <c r="EG25" i="22"/>
  <c r="EH25" i="22"/>
  <c r="EI25" i="22"/>
  <c r="EJ25" i="22"/>
  <c r="FF25" i="22"/>
  <c r="FG25" i="22"/>
  <c r="FH25" i="22"/>
  <c r="FI25" i="22"/>
  <c r="FJ25" i="22"/>
  <c r="FK25" i="22"/>
  <c r="FM25" i="22"/>
  <c r="FN25" i="22"/>
  <c r="FO25" i="22"/>
  <c r="FP25" i="22"/>
  <c r="FQ25" i="22"/>
  <c r="FR25" i="22"/>
  <c r="GN25" i="22"/>
  <c r="GO25" i="22"/>
  <c r="GP25" i="22"/>
  <c r="GQ25" i="22"/>
  <c r="GR25" i="22"/>
  <c r="GS25" i="22"/>
  <c r="GU25" i="22"/>
  <c r="GV25" i="22"/>
  <c r="GW25" i="22"/>
  <c r="GX25" i="22"/>
  <c r="GY25" i="22"/>
  <c r="GZ25" i="22"/>
  <c r="HV25" i="22"/>
  <c r="HW25" i="22"/>
  <c r="HX25" i="22"/>
  <c r="HY25" i="22"/>
  <c r="HZ25" i="22"/>
  <c r="IA25" i="22"/>
  <c r="IC25" i="22"/>
  <c r="ID25" i="22"/>
  <c r="IE25" i="22"/>
  <c r="IF25" i="22"/>
  <c r="IG25" i="22"/>
  <c r="IH25" i="22"/>
  <c r="JD25" i="22"/>
  <c r="JE25" i="22"/>
  <c r="JF25" i="22"/>
  <c r="JG25" i="22"/>
  <c r="JH25" i="22"/>
  <c r="JI25" i="22"/>
  <c r="JK25" i="22"/>
  <c r="JL25" i="22"/>
  <c r="JM25" i="22"/>
  <c r="JN25" i="22"/>
  <c r="JO25" i="22"/>
  <c r="JP25" i="22"/>
  <c r="KL25" i="22"/>
  <c r="KM25" i="22"/>
  <c r="KN25" i="22"/>
  <c r="KO25" i="22"/>
  <c r="KP25" i="22"/>
  <c r="KQ25" i="22"/>
  <c r="KS25" i="22"/>
  <c r="KT25" i="22"/>
  <c r="KU25" i="22"/>
  <c r="KV25" i="22"/>
  <c r="KW25" i="22"/>
  <c r="KX25" i="22"/>
  <c r="LT25" i="22"/>
  <c r="LU25" i="22"/>
  <c r="LV25" i="22"/>
  <c r="LW25" i="22"/>
  <c r="LX25" i="22"/>
  <c r="LY25" i="22"/>
  <c r="MA25" i="22"/>
  <c r="MB25" i="22"/>
  <c r="MC25" i="22"/>
  <c r="MD25" i="22"/>
  <c r="ME25" i="22"/>
  <c r="MF25" i="22"/>
  <c r="NB25" i="22"/>
  <c r="NC25" i="22"/>
  <c r="ND25" i="22"/>
  <c r="NE25" i="22"/>
  <c r="NF25" i="22"/>
  <c r="NG25" i="22"/>
  <c r="NI25" i="22"/>
  <c r="NJ25" i="22"/>
  <c r="NK25" i="22"/>
  <c r="NL25" i="22"/>
  <c r="NM25" i="22"/>
  <c r="NN25" i="22"/>
  <c r="OJ25" i="22"/>
  <c r="OK25" i="22"/>
  <c r="OL25" i="22"/>
  <c r="OM25" i="22"/>
  <c r="ON25" i="22"/>
  <c r="OO25" i="22"/>
  <c r="OQ25" i="22"/>
  <c r="OR25" i="22"/>
  <c r="OS25" i="22"/>
  <c r="OT25" i="22"/>
  <c r="OU25" i="22"/>
  <c r="OV25" i="22"/>
  <c r="PR25" i="22"/>
  <c r="PS25" i="22"/>
  <c r="PT25" i="22"/>
  <c r="PU25" i="22"/>
  <c r="PV25" i="22"/>
  <c r="PW25" i="22"/>
  <c r="PY25" i="22"/>
  <c r="PZ25" i="22"/>
  <c r="QA25" i="22"/>
  <c r="QB25" i="22"/>
  <c r="QC25" i="22"/>
  <c r="QD25" i="22"/>
  <c r="QZ25" i="22"/>
  <c r="RA25" i="22"/>
  <c r="RB25" i="22"/>
  <c r="RC25" i="22"/>
  <c r="RD25" i="22"/>
  <c r="RE25" i="22"/>
  <c r="RG25" i="22"/>
  <c r="RH25" i="22"/>
  <c r="RI25" i="22"/>
  <c r="RJ25" i="22"/>
  <c r="RK25" i="22"/>
  <c r="RL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I25" i="22"/>
  <c r="TT25" i="22" s="1"/>
  <c r="TJ25" i="22"/>
  <c r="CQ26" i="22"/>
  <c r="CR26" i="22"/>
  <c r="CS26" i="22"/>
  <c r="CT26" i="22"/>
  <c r="CU26" i="22"/>
  <c r="CV26" i="22"/>
  <c r="CX26" i="22"/>
  <c r="CY26" i="22"/>
  <c r="CZ26" i="22"/>
  <c r="DX26" i="22"/>
  <c r="DY26" i="22"/>
  <c r="DZ26" i="22"/>
  <c r="EA26" i="22"/>
  <c r="EB26" i="22"/>
  <c r="EC26" i="22"/>
  <c r="EE26" i="22"/>
  <c r="EF26" i="22"/>
  <c r="EG26" i="22"/>
  <c r="EH26" i="22"/>
  <c r="EI26" i="22"/>
  <c r="EJ26" i="22"/>
  <c r="FF26" i="22"/>
  <c r="FG26" i="22"/>
  <c r="FH26" i="22"/>
  <c r="FI26" i="22"/>
  <c r="FJ26" i="22"/>
  <c r="FK26" i="22"/>
  <c r="FM26" i="22"/>
  <c r="FN26" i="22"/>
  <c r="FO26" i="22"/>
  <c r="FP26" i="22"/>
  <c r="FQ26" i="22"/>
  <c r="FR26" i="22"/>
  <c r="GN26" i="22"/>
  <c r="GO26" i="22"/>
  <c r="GP26" i="22"/>
  <c r="GQ26" i="22"/>
  <c r="GR26" i="22"/>
  <c r="GS26" i="22"/>
  <c r="GU26" i="22"/>
  <c r="GV26" i="22"/>
  <c r="GW26" i="22"/>
  <c r="GX26" i="22"/>
  <c r="GY26" i="22"/>
  <c r="GZ26" i="22"/>
  <c r="HV26" i="22"/>
  <c r="HW26" i="22"/>
  <c r="HX26" i="22"/>
  <c r="HY26" i="22"/>
  <c r="HZ26" i="22"/>
  <c r="IA26" i="22"/>
  <c r="IC26" i="22"/>
  <c r="ID26" i="22"/>
  <c r="IE26" i="22"/>
  <c r="IF26" i="22"/>
  <c r="IG26" i="22"/>
  <c r="IH26" i="22"/>
  <c r="JD26" i="22"/>
  <c r="JE26" i="22"/>
  <c r="JF26" i="22"/>
  <c r="JG26" i="22"/>
  <c r="JH26" i="22"/>
  <c r="JI26" i="22"/>
  <c r="JK26" i="22"/>
  <c r="JL26" i="22"/>
  <c r="JM26" i="22"/>
  <c r="JN26" i="22"/>
  <c r="JO26" i="22"/>
  <c r="JP26" i="22"/>
  <c r="KL26" i="22"/>
  <c r="KM26" i="22"/>
  <c r="KN26" i="22"/>
  <c r="KO26" i="22"/>
  <c r="KP26" i="22"/>
  <c r="KQ26" i="22"/>
  <c r="KS26" i="22"/>
  <c r="KT26" i="22"/>
  <c r="KU26" i="22"/>
  <c r="KV26" i="22"/>
  <c r="KW26" i="22"/>
  <c r="KX26" i="22"/>
  <c r="LT26" i="22"/>
  <c r="LU26" i="22"/>
  <c r="LV26" i="22"/>
  <c r="LW26" i="22"/>
  <c r="LX26" i="22"/>
  <c r="LY26" i="22"/>
  <c r="MA26" i="22"/>
  <c r="MB26" i="22"/>
  <c r="MC26" i="22"/>
  <c r="MD26" i="22"/>
  <c r="ME26" i="22"/>
  <c r="MF26" i="22"/>
  <c r="NB26" i="22"/>
  <c r="NC26" i="22"/>
  <c r="ND26" i="22"/>
  <c r="NE26" i="22"/>
  <c r="NF26" i="22"/>
  <c r="NG26" i="22"/>
  <c r="NI26" i="22"/>
  <c r="NJ26" i="22"/>
  <c r="NK26" i="22"/>
  <c r="NL26" i="22"/>
  <c r="NM26" i="22"/>
  <c r="NN26" i="22"/>
  <c r="OJ26" i="22"/>
  <c r="OK26" i="22"/>
  <c r="OL26" i="22"/>
  <c r="OM26" i="22"/>
  <c r="ON26" i="22"/>
  <c r="OO26" i="22"/>
  <c r="OQ26" i="22"/>
  <c r="OR26" i="22"/>
  <c r="OS26" i="22"/>
  <c r="OT26" i="22"/>
  <c r="OU26" i="22"/>
  <c r="OV26" i="22"/>
  <c r="PR26" i="22"/>
  <c r="PS26" i="22"/>
  <c r="PT26" i="22"/>
  <c r="PU26" i="22"/>
  <c r="PV26" i="22"/>
  <c r="PW26" i="22"/>
  <c r="PY26" i="22"/>
  <c r="PZ26" i="22"/>
  <c r="QA26" i="22"/>
  <c r="QB26" i="22"/>
  <c r="QC26" i="22"/>
  <c r="QD26" i="22"/>
  <c r="QZ26" i="22"/>
  <c r="RA26" i="22"/>
  <c r="RB26" i="22"/>
  <c r="RC26" i="22"/>
  <c r="RD26" i="22"/>
  <c r="RE26" i="22"/>
  <c r="RG26" i="22"/>
  <c r="RH26" i="22"/>
  <c r="RI26" i="22"/>
  <c r="RJ26" i="22"/>
  <c r="RK26" i="22"/>
  <c r="RL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I26" i="22"/>
  <c r="TT26" i="22" s="1"/>
  <c r="TJ26" i="22"/>
  <c r="CQ30" i="22"/>
  <c r="CR30" i="22"/>
  <c r="CS30" i="22"/>
  <c r="CT30" i="22"/>
  <c r="CU30" i="22"/>
  <c r="CV30" i="22"/>
  <c r="CX30" i="22"/>
  <c r="CY30" i="22"/>
  <c r="CZ30" i="22"/>
  <c r="DX30" i="22"/>
  <c r="DY30" i="22"/>
  <c r="DZ30" i="22"/>
  <c r="EA30" i="22"/>
  <c r="EB30" i="22"/>
  <c r="EC30" i="22"/>
  <c r="EE30" i="22"/>
  <c r="EF30" i="22"/>
  <c r="EG30" i="22"/>
  <c r="EH30" i="22"/>
  <c r="EI30" i="22"/>
  <c r="EJ30" i="22"/>
  <c r="FF30" i="22"/>
  <c r="FG30" i="22"/>
  <c r="FH30" i="22"/>
  <c r="FI30" i="22"/>
  <c r="FJ30" i="22"/>
  <c r="FK30" i="22"/>
  <c r="FM30" i="22"/>
  <c r="FN30" i="22"/>
  <c r="FO30" i="22"/>
  <c r="FP30" i="22"/>
  <c r="FQ30" i="22"/>
  <c r="FR30" i="22"/>
  <c r="GN30" i="22"/>
  <c r="GO30" i="22"/>
  <c r="GP30" i="22"/>
  <c r="GQ30" i="22"/>
  <c r="GR30" i="22"/>
  <c r="GS30" i="22"/>
  <c r="GU30" i="22"/>
  <c r="GV30" i="22"/>
  <c r="GW30" i="22"/>
  <c r="GX30" i="22"/>
  <c r="GY30" i="22"/>
  <c r="GZ30" i="22"/>
  <c r="HV30" i="22"/>
  <c r="HW30" i="22"/>
  <c r="HX30" i="22"/>
  <c r="HY30" i="22"/>
  <c r="HZ30" i="22"/>
  <c r="IA30" i="22"/>
  <c r="IC30" i="22"/>
  <c r="ID30" i="22"/>
  <c r="IE30" i="22"/>
  <c r="IF30" i="22"/>
  <c r="IG30" i="22"/>
  <c r="IH30" i="22"/>
  <c r="JD30" i="22"/>
  <c r="JE30" i="22"/>
  <c r="JF30" i="22"/>
  <c r="JG30" i="22"/>
  <c r="JH30" i="22"/>
  <c r="JI30" i="22"/>
  <c r="JK30" i="22"/>
  <c r="JL30" i="22"/>
  <c r="JM30" i="22"/>
  <c r="JN30" i="22"/>
  <c r="JO30" i="22"/>
  <c r="JP30" i="22"/>
  <c r="KL30" i="22"/>
  <c r="KM30" i="22"/>
  <c r="KN30" i="22"/>
  <c r="KO30" i="22"/>
  <c r="KP30" i="22"/>
  <c r="KQ30" i="22"/>
  <c r="KS30" i="22"/>
  <c r="KT30" i="22"/>
  <c r="KU30" i="22"/>
  <c r="KV30" i="22"/>
  <c r="KW30" i="22"/>
  <c r="KX30" i="22"/>
  <c r="LT30" i="22"/>
  <c r="LU30" i="22"/>
  <c r="LV30" i="22"/>
  <c r="LW30" i="22"/>
  <c r="LX30" i="22"/>
  <c r="LY30" i="22"/>
  <c r="MA30" i="22"/>
  <c r="MB30" i="22"/>
  <c r="MC30" i="22"/>
  <c r="MD30" i="22"/>
  <c r="ME30" i="22"/>
  <c r="MF30" i="22"/>
  <c r="NB30" i="22"/>
  <c r="NC30" i="22"/>
  <c r="ND30" i="22"/>
  <c r="NE30" i="22"/>
  <c r="NF30" i="22"/>
  <c r="NG30" i="22"/>
  <c r="NI30" i="22"/>
  <c r="NJ30" i="22"/>
  <c r="NK30" i="22"/>
  <c r="NL30" i="22"/>
  <c r="NM30" i="22"/>
  <c r="NN30" i="22"/>
  <c r="OJ30" i="22"/>
  <c r="OK30" i="22"/>
  <c r="OL30" i="22"/>
  <c r="OM30" i="22"/>
  <c r="ON30" i="22"/>
  <c r="OO30" i="22"/>
  <c r="OQ30" i="22"/>
  <c r="OR30" i="22"/>
  <c r="OS30" i="22"/>
  <c r="OT30" i="22"/>
  <c r="OU30" i="22"/>
  <c r="OV30" i="22"/>
  <c r="PR30" i="22"/>
  <c r="PS30" i="22"/>
  <c r="PT30" i="22"/>
  <c r="PU30" i="22"/>
  <c r="PV30" i="22"/>
  <c r="PW30" i="22"/>
  <c r="PY30" i="22"/>
  <c r="PZ30" i="22"/>
  <c r="QA30" i="22"/>
  <c r="QB30" i="22"/>
  <c r="QC30" i="22"/>
  <c r="QD30" i="22"/>
  <c r="QZ30" i="22"/>
  <c r="RA30" i="22"/>
  <c r="RB30" i="22"/>
  <c r="RC30" i="22"/>
  <c r="RD30" i="22"/>
  <c r="RE30" i="22"/>
  <c r="RG30" i="22"/>
  <c r="RH30" i="22"/>
  <c r="RI30" i="22"/>
  <c r="RJ30" i="22"/>
  <c r="RK30" i="22"/>
  <c r="RL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7" i="22"/>
  <c r="CR17" i="22"/>
  <c r="CS17" i="22"/>
  <c r="CT17" i="22"/>
  <c r="CU17" i="22"/>
  <c r="CV17" i="22"/>
  <c r="CX17" i="22"/>
  <c r="CY17" i="22"/>
  <c r="CZ17" i="22"/>
  <c r="DX17" i="22"/>
  <c r="DY17" i="22"/>
  <c r="DZ17" i="22"/>
  <c r="EA17" i="22"/>
  <c r="EB17" i="22"/>
  <c r="EC17" i="22"/>
  <c r="EE17" i="22"/>
  <c r="EF17" i="22"/>
  <c r="EG17" i="22"/>
  <c r="EH17" i="22"/>
  <c r="EI17" i="22"/>
  <c r="EJ17" i="22"/>
  <c r="FF17" i="22"/>
  <c r="FG17" i="22"/>
  <c r="FH17" i="22"/>
  <c r="FI17" i="22"/>
  <c r="FJ17" i="22"/>
  <c r="FK17" i="22"/>
  <c r="FM17" i="22"/>
  <c r="FN17" i="22"/>
  <c r="FO17" i="22"/>
  <c r="FP17" i="22"/>
  <c r="FQ17" i="22"/>
  <c r="FR17" i="22"/>
  <c r="GN17" i="22"/>
  <c r="GO17" i="22"/>
  <c r="GP17" i="22"/>
  <c r="GQ17" i="22"/>
  <c r="GR17" i="22"/>
  <c r="GS17" i="22"/>
  <c r="GU17" i="22"/>
  <c r="GV17" i="22"/>
  <c r="GW17" i="22"/>
  <c r="GX17" i="22"/>
  <c r="GY17" i="22"/>
  <c r="GZ17" i="22"/>
  <c r="HV17" i="22"/>
  <c r="HW17" i="22"/>
  <c r="HX17" i="22"/>
  <c r="HY17" i="22"/>
  <c r="HZ17" i="22"/>
  <c r="IA17" i="22"/>
  <c r="IC17" i="22"/>
  <c r="ID17" i="22"/>
  <c r="IE17" i="22"/>
  <c r="IF17" i="22"/>
  <c r="IG17" i="22"/>
  <c r="IH17" i="22"/>
  <c r="JD17" i="22"/>
  <c r="JE17" i="22"/>
  <c r="JF17" i="22"/>
  <c r="JG17" i="22"/>
  <c r="JH17" i="22"/>
  <c r="JI17" i="22"/>
  <c r="JK17" i="22"/>
  <c r="JL17" i="22"/>
  <c r="JM17" i="22"/>
  <c r="JN17" i="22"/>
  <c r="JO17" i="22"/>
  <c r="JP17" i="22"/>
  <c r="KL17" i="22"/>
  <c r="KM17" i="22"/>
  <c r="KN17" i="22"/>
  <c r="KO17" i="22"/>
  <c r="KP17" i="22"/>
  <c r="KQ17" i="22"/>
  <c r="KS17" i="22"/>
  <c r="KT17" i="22"/>
  <c r="KU17" i="22"/>
  <c r="KV17" i="22"/>
  <c r="KW17" i="22"/>
  <c r="KX17" i="22"/>
  <c r="LT17" i="22"/>
  <c r="LU17" i="22"/>
  <c r="LV17" i="22"/>
  <c r="LW17" i="22"/>
  <c r="LX17" i="22"/>
  <c r="LY17" i="22"/>
  <c r="MA17" i="22"/>
  <c r="MB17" i="22"/>
  <c r="MC17" i="22"/>
  <c r="MD17" i="22"/>
  <c r="ME17" i="22"/>
  <c r="MF17" i="22"/>
  <c r="NB17" i="22"/>
  <c r="NC17" i="22"/>
  <c r="ND17" i="22"/>
  <c r="NE17" i="22"/>
  <c r="NF17" i="22"/>
  <c r="NG17" i="22"/>
  <c r="NI17" i="22"/>
  <c r="NJ17" i="22"/>
  <c r="NK17" i="22"/>
  <c r="NL17" i="22"/>
  <c r="NM17" i="22"/>
  <c r="NN17" i="22"/>
  <c r="OJ17" i="22"/>
  <c r="OK17" i="22"/>
  <c r="OL17" i="22"/>
  <c r="OM17" i="22"/>
  <c r="ON17" i="22"/>
  <c r="OO17" i="22"/>
  <c r="OQ17" i="22"/>
  <c r="OR17" i="22"/>
  <c r="OS17" i="22"/>
  <c r="OT17" i="22"/>
  <c r="OU17" i="22"/>
  <c r="OV17" i="22"/>
  <c r="PR17" i="22"/>
  <c r="PS17" i="22"/>
  <c r="PT17" i="22"/>
  <c r="PU17" i="22"/>
  <c r="PV17" i="22"/>
  <c r="PW17" i="22"/>
  <c r="PY17" i="22"/>
  <c r="PZ17" i="22"/>
  <c r="QA17" i="22"/>
  <c r="QB17" i="22"/>
  <c r="QC17" i="22"/>
  <c r="QD17" i="22"/>
  <c r="QZ17" i="22"/>
  <c r="RA17" i="22"/>
  <c r="RB17" i="22"/>
  <c r="RC17" i="22"/>
  <c r="RD17" i="22"/>
  <c r="RE17" i="22"/>
  <c r="RG17" i="22"/>
  <c r="RH17" i="22"/>
  <c r="RI17" i="22"/>
  <c r="RJ17" i="22"/>
  <c r="RK17" i="22"/>
  <c r="RL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4" i="22"/>
  <c r="CR24" i="22"/>
  <c r="CS24" i="22"/>
  <c r="CT24" i="22"/>
  <c r="CU24" i="22"/>
  <c r="CV24" i="22"/>
  <c r="CX24" i="22"/>
  <c r="CY24" i="22"/>
  <c r="CZ24" i="22"/>
  <c r="DX24" i="22"/>
  <c r="DY24" i="22"/>
  <c r="DZ24" i="22"/>
  <c r="EA24" i="22"/>
  <c r="EB24" i="22"/>
  <c r="EC24" i="22"/>
  <c r="EE24" i="22"/>
  <c r="EF24" i="22"/>
  <c r="EG24" i="22"/>
  <c r="EH24" i="22"/>
  <c r="EI24" i="22"/>
  <c r="EJ24" i="22"/>
  <c r="FF24" i="22"/>
  <c r="FG24" i="22"/>
  <c r="FH24" i="22"/>
  <c r="FI24" i="22"/>
  <c r="FJ24" i="22"/>
  <c r="FK24" i="22"/>
  <c r="FM24" i="22"/>
  <c r="FN24" i="22"/>
  <c r="FO24" i="22"/>
  <c r="FP24" i="22"/>
  <c r="FQ24" i="22"/>
  <c r="FR24" i="22"/>
  <c r="GN24" i="22"/>
  <c r="GO24" i="22"/>
  <c r="GP24" i="22"/>
  <c r="GQ24" i="22"/>
  <c r="GR24" i="22"/>
  <c r="GS24" i="22"/>
  <c r="GU24" i="22"/>
  <c r="GV24" i="22"/>
  <c r="GW24" i="22"/>
  <c r="GX24" i="22"/>
  <c r="GY24" i="22"/>
  <c r="GZ24" i="22"/>
  <c r="HV24" i="22"/>
  <c r="HW24" i="22"/>
  <c r="HX24" i="22"/>
  <c r="HY24" i="22"/>
  <c r="HZ24" i="22"/>
  <c r="IA24" i="22"/>
  <c r="IC24" i="22"/>
  <c r="ID24" i="22"/>
  <c r="IE24" i="22"/>
  <c r="IF24" i="22"/>
  <c r="IG24" i="22"/>
  <c r="IH24" i="22"/>
  <c r="JD24" i="22"/>
  <c r="JE24" i="22"/>
  <c r="JF24" i="22"/>
  <c r="JG24" i="22"/>
  <c r="JH24" i="22"/>
  <c r="JI24" i="22"/>
  <c r="JK24" i="22"/>
  <c r="JL24" i="22"/>
  <c r="JM24" i="22"/>
  <c r="JN24" i="22"/>
  <c r="JO24" i="22"/>
  <c r="JP24" i="22"/>
  <c r="KL24" i="22"/>
  <c r="KM24" i="22"/>
  <c r="KN24" i="22"/>
  <c r="KO24" i="22"/>
  <c r="KP24" i="22"/>
  <c r="KQ24" i="22"/>
  <c r="KS24" i="22"/>
  <c r="KT24" i="22"/>
  <c r="KU24" i="22"/>
  <c r="KV24" i="22"/>
  <c r="KW24" i="22"/>
  <c r="KX24" i="22"/>
  <c r="LT24" i="22"/>
  <c r="LU24" i="22"/>
  <c r="LV24" i="22"/>
  <c r="LW24" i="22"/>
  <c r="LX24" i="22"/>
  <c r="LY24" i="22"/>
  <c r="MA24" i="22"/>
  <c r="MB24" i="22"/>
  <c r="MC24" i="22"/>
  <c r="MD24" i="22"/>
  <c r="ME24" i="22"/>
  <c r="MF24" i="22"/>
  <c r="NB24" i="22"/>
  <c r="NC24" i="22"/>
  <c r="ND24" i="22"/>
  <c r="NE24" i="22"/>
  <c r="NF24" i="22"/>
  <c r="NG24" i="22"/>
  <c r="NI24" i="22"/>
  <c r="NJ24" i="22"/>
  <c r="NK24" i="22"/>
  <c r="NL24" i="22"/>
  <c r="NM24" i="22"/>
  <c r="NN24" i="22"/>
  <c r="OJ24" i="22"/>
  <c r="OK24" i="22"/>
  <c r="OL24" i="22"/>
  <c r="OM24" i="22"/>
  <c r="ON24" i="22"/>
  <c r="OO24" i="22"/>
  <c r="OQ24" i="22"/>
  <c r="OR24" i="22"/>
  <c r="OS24" i="22"/>
  <c r="OT24" i="22"/>
  <c r="OU24" i="22"/>
  <c r="OV24" i="22"/>
  <c r="PR24" i="22"/>
  <c r="PS24" i="22"/>
  <c r="PT24" i="22"/>
  <c r="PU24" i="22"/>
  <c r="PV24" i="22"/>
  <c r="PW24" i="22"/>
  <c r="PY24" i="22"/>
  <c r="PZ24" i="22"/>
  <c r="QA24" i="22"/>
  <c r="QB24" i="22"/>
  <c r="QC24" i="22"/>
  <c r="QD24" i="22"/>
  <c r="QZ24" i="22"/>
  <c r="RA24" i="22"/>
  <c r="RB24" i="22"/>
  <c r="RC24" i="22"/>
  <c r="RD24" i="22"/>
  <c r="RE24" i="22"/>
  <c r="RG24" i="22"/>
  <c r="RH24" i="22"/>
  <c r="RI24" i="22"/>
  <c r="RJ24" i="22"/>
  <c r="RK24" i="22"/>
  <c r="RL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2" i="22"/>
  <c r="CR22" i="22"/>
  <c r="CS22" i="22"/>
  <c r="CT22" i="22"/>
  <c r="CU22" i="22"/>
  <c r="CV22" i="22"/>
  <c r="CX22" i="22"/>
  <c r="CY22" i="22"/>
  <c r="CZ22" i="22"/>
  <c r="DX22" i="22"/>
  <c r="DY22" i="22"/>
  <c r="DZ22" i="22"/>
  <c r="EA22" i="22"/>
  <c r="EB22" i="22"/>
  <c r="EC22" i="22"/>
  <c r="EE22" i="22"/>
  <c r="EF22" i="22"/>
  <c r="EG22" i="22"/>
  <c r="EH22" i="22"/>
  <c r="EI22" i="22"/>
  <c r="EJ22" i="22"/>
  <c r="FF22" i="22"/>
  <c r="FG22" i="22"/>
  <c r="FH22" i="22"/>
  <c r="FI22" i="22"/>
  <c r="FJ22" i="22"/>
  <c r="FK22" i="22"/>
  <c r="FM22" i="22"/>
  <c r="FN22" i="22"/>
  <c r="FO22" i="22"/>
  <c r="FP22" i="22"/>
  <c r="FQ22" i="22"/>
  <c r="FR22" i="22"/>
  <c r="GN22" i="22"/>
  <c r="GO22" i="22"/>
  <c r="GP22" i="22"/>
  <c r="GQ22" i="22"/>
  <c r="GR22" i="22"/>
  <c r="GS22" i="22"/>
  <c r="GU22" i="22"/>
  <c r="GV22" i="22"/>
  <c r="GW22" i="22"/>
  <c r="GX22" i="22"/>
  <c r="GY22" i="22"/>
  <c r="GZ22" i="22"/>
  <c r="HV22" i="22"/>
  <c r="HW22" i="22"/>
  <c r="HX22" i="22"/>
  <c r="HY22" i="22"/>
  <c r="HZ22" i="22"/>
  <c r="IA22" i="22"/>
  <c r="IC22" i="22"/>
  <c r="ID22" i="22"/>
  <c r="IE22" i="22"/>
  <c r="IF22" i="22"/>
  <c r="IG22" i="22"/>
  <c r="IH22" i="22"/>
  <c r="JD22" i="22"/>
  <c r="JE22" i="22"/>
  <c r="JF22" i="22"/>
  <c r="JG22" i="22"/>
  <c r="JH22" i="22"/>
  <c r="JI22" i="22"/>
  <c r="JK22" i="22"/>
  <c r="JL22" i="22"/>
  <c r="JM22" i="22"/>
  <c r="JN22" i="22"/>
  <c r="JO22" i="22"/>
  <c r="JP22" i="22"/>
  <c r="KL22" i="22"/>
  <c r="KM22" i="22"/>
  <c r="KN22" i="22"/>
  <c r="KO22" i="22"/>
  <c r="KP22" i="22"/>
  <c r="KQ22" i="22"/>
  <c r="KS22" i="22"/>
  <c r="KT22" i="22"/>
  <c r="KU22" i="22"/>
  <c r="KV22" i="22"/>
  <c r="KW22" i="22"/>
  <c r="KX22" i="22"/>
  <c r="LT22" i="22"/>
  <c r="LU22" i="22"/>
  <c r="LV22" i="22"/>
  <c r="LW22" i="22"/>
  <c r="LX22" i="22"/>
  <c r="LY22" i="22"/>
  <c r="MA22" i="22"/>
  <c r="MB22" i="22"/>
  <c r="MC22" i="22"/>
  <c r="MD22" i="22"/>
  <c r="ME22" i="22"/>
  <c r="MF22" i="22"/>
  <c r="NB22" i="22"/>
  <c r="NC22" i="22"/>
  <c r="ND22" i="22"/>
  <c r="NE22" i="22"/>
  <c r="NF22" i="22"/>
  <c r="NG22" i="22"/>
  <c r="NI22" i="22"/>
  <c r="NJ22" i="22"/>
  <c r="NK22" i="22"/>
  <c r="NL22" i="22"/>
  <c r="NM22" i="22"/>
  <c r="NN22" i="22"/>
  <c r="OJ22" i="22"/>
  <c r="OK22" i="22"/>
  <c r="OL22" i="22"/>
  <c r="OM22" i="22"/>
  <c r="ON22" i="22"/>
  <c r="OO22" i="22"/>
  <c r="OQ22" i="22"/>
  <c r="OR22" i="22"/>
  <c r="OS22" i="22"/>
  <c r="OT22" i="22"/>
  <c r="OU22" i="22"/>
  <c r="OV22" i="22"/>
  <c r="PR22" i="22"/>
  <c r="PS22" i="22"/>
  <c r="PT22" i="22"/>
  <c r="PU22" i="22"/>
  <c r="PV22" i="22"/>
  <c r="PW22" i="22"/>
  <c r="PY22" i="22"/>
  <c r="PZ22" i="22"/>
  <c r="QA22" i="22"/>
  <c r="QB22" i="22"/>
  <c r="QC22" i="22"/>
  <c r="QD22" i="22"/>
  <c r="QZ22" i="22"/>
  <c r="RA22" i="22"/>
  <c r="RB22" i="22"/>
  <c r="RC22" i="22"/>
  <c r="RD22" i="22"/>
  <c r="RE22" i="22"/>
  <c r="RG22" i="22"/>
  <c r="RH22" i="22"/>
  <c r="RI22" i="22"/>
  <c r="RJ22" i="22"/>
  <c r="RK22" i="22"/>
  <c r="RL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0" i="22"/>
  <c r="CR20" i="22"/>
  <c r="CS20" i="22"/>
  <c r="CT20" i="22"/>
  <c r="CU20" i="22"/>
  <c r="CV20" i="22"/>
  <c r="CX20" i="22"/>
  <c r="CY20" i="22"/>
  <c r="CZ20" i="22"/>
  <c r="DX20" i="22"/>
  <c r="DY20" i="22"/>
  <c r="DZ20" i="22"/>
  <c r="EA20" i="22"/>
  <c r="EB20" i="22"/>
  <c r="EC20" i="22"/>
  <c r="EE20" i="22"/>
  <c r="EF20" i="22"/>
  <c r="EG20" i="22"/>
  <c r="EH20" i="22"/>
  <c r="EI20" i="22"/>
  <c r="EJ20" i="22"/>
  <c r="FF20" i="22"/>
  <c r="FG20" i="22"/>
  <c r="FH20" i="22"/>
  <c r="FI20" i="22"/>
  <c r="FJ20" i="22"/>
  <c r="FK20" i="22"/>
  <c r="FM20" i="22"/>
  <c r="FN20" i="22"/>
  <c r="FO20" i="22"/>
  <c r="FP20" i="22"/>
  <c r="FQ20" i="22"/>
  <c r="FR20" i="22"/>
  <c r="GN20" i="22"/>
  <c r="GO20" i="22"/>
  <c r="GP20" i="22"/>
  <c r="GQ20" i="22"/>
  <c r="GR20" i="22"/>
  <c r="GS20" i="22"/>
  <c r="GU20" i="22"/>
  <c r="GV20" i="22"/>
  <c r="GW20" i="22"/>
  <c r="GX20" i="22"/>
  <c r="GY20" i="22"/>
  <c r="GZ20" i="22"/>
  <c r="HV20" i="22"/>
  <c r="HW20" i="22"/>
  <c r="HX20" i="22"/>
  <c r="HY20" i="22"/>
  <c r="HZ20" i="22"/>
  <c r="IA20" i="22"/>
  <c r="IC20" i="22"/>
  <c r="ID20" i="22"/>
  <c r="IE20" i="22"/>
  <c r="IF20" i="22"/>
  <c r="IG20" i="22"/>
  <c r="IH20" i="22"/>
  <c r="JD20" i="22"/>
  <c r="JE20" i="22"/>
  <c r="JF20" i="22"/>
  <c r="JG20" i="22"/>
  <c r="JH20" i="22"/>
  <c r="JI20" i="22"/>
  <c r="JK20" i="22"/>
  <c r="JL20" i="22"/>
  <c r="JM20" i="22"/>
  <c r="JN20" i="22"/>
  <c r="JO20" i="22"/>
  <c r="JP20" i="22"/>
  <c r="KL20" i="22"/>
  <c r="KM20" i="22"/>
  <c r="KN20" i="22"/>
  <c r="KO20" i="22"/>
  <c r="KP20" i="22"/>
  <c r="KQ20" i="22"/>
  <c r="KS20" i="22"/>
  <c r="KT20" i="22"/>
  <c r="KU20" i="22"/>
  <c r="KV20" i="22"/>
  <c r="KW20" i="22"/>
  <c r="KX20" i="22"/>
  <c r="LT20" i="22"/>
  <c r="LU20" i="22"/>
  <c r="LV20" i="22"/>
  <c r="LW20" i="22"/>
  <c r="LX20" i="22"/>
  <c r="LY20" i="22"/>
  <c r="MA20" i="22"/>
  <c r="MB20" i="22"/>
  <c r="MC20" i="22"/>
  <c r="MD20" i="22"/>
  <c r="ME20" i="22"/>
  <c r="MF20" i="22"/>
  <c r="NB20" i="22"/>
  <c r="NC20" i="22"/>
  <c r="ND20" i="22"/>
  <c r="NE20" i="22"/>
  <c r="NF20" i="22"/>
  <c r="NG20" i="22"/>
  <c r="NI20" i="22"/>
  <c r="NJ20" i="22"/>
  <c r="NK20" i="22"/>
  <c r="NL20" i="22"/>
  <c r="NM20" i="22"/>
  <c r="NN20" i="22"/>
  <c r="OJ20" i="22"/>
  <c r="OK20" i="22"/>
  <c r="OL20" i="22"/>
  <c r="OM20" i="22"/>
  <c r="ON20" i="22"/>
  <c r="OO20" i="22"/>
  <c r="OQ20" i="22"/>
  <c r="OR20" i="22"/>
  <c r="OS20" i="22"/>
  <c r="OT20" i="22"/>
  <c r="OU20" i="22"/>
  <c r="OV20" i="22"/>
  <c r="PR20" i="22"/>
  <c r="PS20" i="22"/>
  <c r="PT20" i="22"/>
  <c r="PU20" i="22"/>
  <c r="PV20" i="22"/>
  <c r="PW20" i="22"/>
  <c r="PY20" i="22"/>
  <c r="PZ20" i="22"/>
  <c r="QA20" i="22"/>
  <c r="QB20" i="22"/>
  <c r="QC20" i="22"/>
  <c r="QD20" i="22"/>
  <c r="QZ20" i="22"/>
  <c r="RA20" i="22"/>
  <c r="RB20" i="22"/>
  <c r="RC20" i="22"/>
  <c r="RD20" i="22"/>
  <c r="RE20" i="22"/>
  <c r="RG20" i="22"/>
  <c r="RH20" i="22"/>
  <c r="RI20" i="22"/>
  <c r="RJ20" i="22"/>
  <c r="RK20" i="22"/>
  <c r="RL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9" i="22"/>
  <c r="CR9" i="22"/>
  <c r="CS9" i="22"/>
  <c r="CT9" i="22"/>
  <c r="CU9" i="22"/>
  <c r="CV9" i="22"/>
  <c r="CX9" i="22"/>
  <c r="CY9" i="22"/>
  <c r="CZ9" i="22"/>
  <c r="DX9" i="22"/>
  <c r="DY9" i="22"/>
  <c r="DZ9" i="22"/>
  <c r="EA9" i="22"/>
  <c r="EB9" i="22"/>
  <c r="EC9" i="22"/>
  <c r="EE9" i="22"/>
  <c r="EF9" i="22"/>
  <c r="EG9" i="22"/>
  <c r="EH9" i="22"/>
  <c r="EI9" i="22"/>
  <c r="EJ9" i="22"/>
  <c r="FF9" i="22"/>
  <c r="FG9" i="22"/>
  <c r="FH9" i="22"/>
  <c r="FI9" i="22"/>
  <c r="FJ9" i="22"/>
  <c r="FK9" i="22"/>
  <c r="FM9" i="22"/>
  <c r="FN9" i="22"/>
  <c r="FO9" i="22"/>
  <c r="FP9" i="22"/>
  <c r="FQ9" i="22"/>
  <c r="FR9" i="22"/>
  <c r="GN9" i="22"/>
  <c r="GO9" i="22"/>
  <c r="GP9" i="22"/>
  <c r="GQ9" i="22"/>
  <c r="GR9" i="22"/>
  <c r="GS9" i="22"/>
  <c r="GU9" i="22"/>
  <c r="GV9" i="22"/>
  <c r="GW9" i="22"/>
  <c r="GX9" i="22"/>
  <c r="GY9" i="22"/>
  <c r="GZ9" i="22"/>
  <c r="HV9" i="22"/>
  <c r="HW9" i="22"/>
  <c r="HX9" i="22"/>
  <c r="HY9" i="22"/>
  <c r="HZ9" i="22"/>
  <c r="IA9" i="22"/>
  <c r="IC9" i="22"/>
  <c r="ID9" i="22"/>
  <c r="IE9" i="22"/>
  <c r="IF9" i="22"/>
  <c r="IG9" i="22"/>
  <c r="IH9" i="22"/>
  <c r="JD9" i="22"/>
  <c r="JE9" i="22"/>
  <c r="JF9" i="22"/>
  <c r="JG9" i="22"/>
  <c r="JH9" i="22"/>
  <c r="JI9" i="22"/>
  <c r="JK9" i="22"/>
  <c r="JL9" i="22"/>
  <c r="JM9" i="22"/>
  <c r="JN9" i="22"/>
  <c r="JO9" i="22"/>
  <c r="JP9" i="22"/>
  <c r="KL9" i="22"/>
  <c r="KM9" i="22"/>
  <c r="KN9" i="22"/>
  <c r="KO9" i="22"/>
  <c r="KP9" i="22"/>
  <c r="KQ9" i="22"/>
  <c r="KS9" i="22"/>
  <c r="KT9" i="22"/>
  <c r="KU9" i="22"/>
  <c r="KV9" i="22"/>
  <c r="KW9" i="22"/>
  <c r="KX9" i="22"/>
  <c r="LT9" i="22"/>
  <c r="LU9" i="22"/>
  <c r="LV9" i="22"/>
  <c r="LW9" i="22"/>
  <c r="LX9" i="22"/>
  <c r="LY9" i="22"/>
  <c r="MA9" i="22"/>
  <c r="MB9" i="22"/>
  <c r="MC9" i="22"/>
  <c r="MD9" i="22"/>
  <c r="ME9" i="22"/>
  <c r="MF9" i="22"/>
  <c r="NB9" i="22"/>
  <c r="NC9" i="22"/>
  <c r="ND9" i="22"/>
  <c r="NE9" i="22"/>
  <c r="NF9" i="22"/>
  <c r="NG9" i="22"/>
  <c r="NI9" i="22"/>
  <c r="NJ9" i="22"/>
  <c r="NK9" i="22"/>
  <c r="NL9" i="22"/>
  <c r="NM9" i="22"/>
  <c r="NN9" i="22"/>
  <c r="OJ9" i="22"/>
  <c r="OK9" i="22"/>
  <c r="OL9" i="22"/>
  <c r="OM9" i="22"/>
  <c r="ON9" i="22"/>
  <c r="OO9" i="22"/>
  <c r="OQ9" i="22"/>
  <c r="OR9" i="22"/>
  <c r="OS9" i="22"/>
  <c r="OT9" i="22"/>
  <c r="OU9" i="22"/>
  <c r="OV9" i="22"/>
  <c r="PR9" i="22"/>
  <c r="PS9" i="22"/>
  <c r="PT9" i="22"/>
  <c r="PU9" i="22"/>
  <c r="PV9" i="22"/>
  <c r="PW9" i="22"/>
  <c r="PY9" i="22"/>
  <c r="PZ9" i="22"/>
  <c r="QA9" i="22"/>
  <c r="QB9" i="22"/>
  <c r="QC9" i="22"/>
  <c r="QD9" i="22"/>
  <c r="QZ9" i="22"/>
  <c r="RA9" i="22"/>
  <c r="RB9" i="22"/>
  <c r="RC9" i="22"/>
  <c r="RD9" i="22"/>
  <c r="RE9" i="22"/>
  <c r="RG9" i="22"/>
  <c r="RH9" i="22"/>
  <c r="RI9" i="22"/>
  <c r="RJ9" i="22"/>
  <c r="RK9" i="22"/>
  <c r="RL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1" i="4"/>
  <c r="CR31" i="4"/>
  <c r="CS31" i="4"/>
  <c r="CT31" i="4"/>
  <c r="CU31" i="4"/>
  <c r="CV31" i="4"/>
  <c r="CX31" i="4"/>
  <c r="CY31" i="4"/>
  <c r="CZ31" i="4"/>
  <c r="DX31" i="4"/>
  <c r="DY31" i="4"/>
  <c r="DZ31" i="4"/>
  <c r="EA31" i="4"/>
  <c r="EB31" i="4"/>
  <c r="EC31" i="4"/>
  <c r="EE31" i="4"/>
  <c r="EF31" i="4"/>
  <c r="EG31" i="4"/>
  <c r="EH31" i="4"/>
  <c r="EI31" i="4"/>
  <c r="EJ31" i="4"/>
  <c r="FF31" i="4"/>
  <c r="FG31" i="4"/>
  <c r="FH31" i="4"/>
  <c r="FI31" i="4"/>
  <c r="FJ31" i="4"/>
  <c r="FK31" i="4"/>
  <c r="FM31" i="4"/>
  <c r="FN31" i="4"/>
  <c r="FO31" i="4"/>
  <c r="FP31" i="4"/>
  <c r="FQ31" i="4"/>
  <c r="FR31" i="4"/>
  <c r="GN31" i="4"/>
  <c r="GO31" i="4"/>
  <c r="GP31" i="4"/>
  <c r="GQ31" i="4"/>
  <c r="GR31" i="4"/>
  <c r="GS31" i="4"/>
  <c r="GU31" i="4"/>
  <c r="GV31" i="4"/>
  <c r="GW31" i="4"/>
  <c r="GX31" i="4"/>
  <c r="GY31" i="4"/>
  <c r="GZ31" i="4"/>
  <c r="HV31" i="4"/>
  <c r="HW31" i="4"/>
  <c r="HX31" i="4"/>
  <c r="HY31" i="4"/>
  <c r="HZ31" i="4"/>
  <c r="IA31" i="4"/>
  <c r="IC31" i="4"/>
  <c r="ID31" i="4"/>
  <c r="IE31" i="4"/>
  <c r="IF31" i="4"/>
  <c r="IG31" i="4"/>
  <c r="IH31" i="4"/>
  <c r="JD31" i="4"/>
  <c r="JE31" i="4"/>
  <c r="JF31" i="4"/>
  <c r="JG31" i="4"/>
  <c r="JH31" i="4"/>
  <c r="JI31" i="4"/>
  <c r="JK31" i="4"/>
  <c r="JL31" i="4"/>
  <c r="JM31" i="4"/>
  <c r="JN31" i="4"/>
  <c r="JO31" i="4"/>
  <c r="JP31" i="4"/>
  <c r="KL31" i="4"/>
  <c r="KM31" i="4"/>
  <c r="KN31" i="4"/>
  <c r="KO31" i="4"/>
  <c r="KP31" i="4"/>
  <c r="KQ31" i="4"/>
  <c r="KS31" i="4"/>
  <c r="KT31" i="4"/>
  <c r="KU31" i="4"/>
  <c r="KV31" i="4"/>
  <c r="KW31" i="4"/>
  <c r="KX31" i="4"/>
  <c r="LT31" i="4"/>
  <c r="LU31" i="4"/>
  <c r="LV31" i="4"/>
  <c r="LW31" i="4"/>
  <c r="LX31" i="4"/>
  <c r="LY31" i="4"/>
  <c r="MA31" i="4"/>
  <c r="MB31" i="4"/>
  <c r="MC31" i="4"/>
  <c r="MD31" i="4"/>
  <c r="ME31" i="4"/>
  <c r="MF31" i="4"/>
  <c r="NB31" i="4"/>
  <c r="NC31" i="4"/>
  <c r="ND31" i="4"/>
  <c r="NE31" i="4"/>
  <c r="NF31" i="4"/>
  <c r="NG31" i="4"/>
  <c r="NI31" i="4"/>
  <c r="NJ31" i="4"/>
  <c r="NK31" i="4"/>
  <c r="NL31" i="4"/>
  <c r="NM31" i="4"/>
  <c r="NN31" i="4"/>
  <c r="OJ31" i="4"/>
  <c r="OK31" i="4"/>
  <c r="OL31" i="4"/>
  <c r="OM31" i="4"/>
  <c r="ON31" i="4"/>
  <c r="OO31" i="4"/>
  <c r="OQ31" i="4"/>
  <c r="OR31" i="4"/>
  <c r="OS31" i="4"/>
  <c r="OT31" i="4"/>
  <c r="OU31" i="4"/>
  <c r="OV31" i="4"/>
  <c r="PR31" i="4"/>
  <c r="PS31" i="4"/>
  <c r="PT31" i="4"/>
  <c r="PU31" i="4"/>
  <c r="PV31" i="4"/>
  <c r="PW31" i="4"/>
  <c r="PY31" i="4"/>
  <c r="PZ31" i="4"/>
  <c r="QA31" i="4"/>
  <c r="QB31" i="4"/>
  <c r="QC31" i="4"/>
  <c r="QD31" i="4"/>
  <c r="QZ31" i="4"/>
  <c r="RA31" i="4"/>
  <c r="RB31" i="4"/>
  <c r="RC31" i="4"/>
  <c r="RD31" i="4"/>
  <c r="RE31" i="4"/>
  <c r="RG31" i="4"/>
  <c r="RH31" i="4"/>
  <c r="RI31" i="4"/>
  <c r="RJ31" i="4"/>
  <c r="RK31" i="4"/>
  <c r="RL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9" i="4"/>
  <c r="CR29" i="4"/>
  <c r="CS29" i="4"/>
  <c r="CT29" i="4"/>
  <c r="CU29" i="4"/>
  <c r="CV29" i="4"/>
  <c r="CX29" i="4"/>
  <c r="CY29" i="4"/>
  <c r="CZ29" i="4"/>
  <c r="DX29" i="4"/>
  <c r="DY29" i="4"/>
  <c r="DZ29" i="4"/>
  <c r="EA29" i="4"/>
  <c r="EB29" i="4"/>
  <c r="EC29" i="4"/>
  <c r="EE29" i="4"/>
  <c r="EF29" i="4"/>
  <c r="EG29" i="4"/>
  <c r="EH29" i="4"/>
  <c r="EI29" i="4"/>
  <c r="EJ29" i="4"/>
  <c r="FF29" i="4"/>
  <c r="FG29" i="4"/>
  <c r="FH29" i="4"/>
  <c r="FI29" i="4"/>
  <c r="FJ29" i="4"/>
  <c r="FK29" i="4"/>
  <c r="FM29" i="4"/>
  <c r="FN29" i="4"/>
  <c r="FO29" i="4"/>
  <c r="FP29" i="4"/>
  <c r="FQ29" i="4"/>
  <c r="FR29" i="4"/>
  <c r="GN29" i="4"/>
  <c r="GO29" i="4"/>
  <c r="GP29" i="4"/>
  <c r="GQ29" i="4"/>
  <c r="GR29" i="4"/>
  <c r="GS29" i="4"/>
  <c r="GU29" i="4"/>
  <c r="GV29" i="4"/>
  <c r="GW29" i="4"/>
  <c r="GX29" i="4"/>
  <c r="GY29" i="4"/>
  <c r="GZ29" i="4"/>
  <c r="HV29" i="4"/>
  <c r="HW29" i="4"/>
  <c r="HX29" i="4"/>
  <c r="HY29" i="4"/>
  <c r="HZ29" i="4"/>
  <c r="IA29" i="4"/>
  <c r="IC29" i="4"/>
  <c r="ID29" i="4"/>
  <c r="IE29" i="4"/>
  <c r="IF29" i="4"/>
  <c r="IG29" i="4"/>
  <c r="IH29" i="4"/>
  <c r="JD29" i="4"/>
  <c r="JE29" i="4"/>
  <c r="JF29" i="4"/>
  <c r="JG29" i="4"/>
  <c r="JH29" i="4"/>
  <c r="JI29" i="4"/>
  <c r="JK29" i="4"/>
  <c r="JL29" i="4"/>
  <c r="JM29" i="4"/>
  <c r="JN29" i="4"/>
  <c r="JO29" i="4"/>
  <c r="JP29" i="4"/>
  <c r="KL29" i="4"/>
  <c r="KM29" i="4"/>
  <c r="KN29" i="4"/>
  <c r="KO29" i="4"/>
  <c r="KP29" i="4"/>
  <c r="KQ29" i="4"/>
  <c r="KS29" i="4"/>
  <c r="KT29" i="4"/>
  <c r="KU29" i="4"/>
  <c r="KV29" i="4"/>
  <c r="KW29" i="4"/>
  <c r="KX29" i="4"/>
  <c r="LT29" i="4"/>
  <c r="LU29" i="4"/>
  <c r="LV29" i="4"/>
  <c r="LW29" i="4"/>
  <c r="LX29" i="4"/>
  <c r="LY29" i="4"/>
  <c r="MA29" i="4"/>
  <c r="MB29" i="4"/>
  <c r="MC29" i="4"/>
  <c r="MD29" i="4"/>
  <c r="ME29" i="4"/>
  <c r="MF29" i="4"/>
  <c r="NB29" i="4"/>
  <c r="NC29" i="4"/>
  <c r="ND29" i="4"/>
  <c r="NE29" i="4"/>
  <c r="NF29" i="4"/>
  <c r="NG29" i="4"/>
  <c r="NI29" i="4"/>
  <c r="NJ29" i="4"/>
  <c r="NK29" i="4"/>
  <c r="NL29" i="4"/>
  <c r="NM29" i="4"/>
  <c r="NN29" i="4"/>
  <c r="OJ29" i="4"/>
  <c r="OK29" i="4"/>
  <c r="OL29" i="4"/>
  <c r="OM29" i="4"/>
  <c r="ON29" i="4"/>
  <c r="OO29" i="4"/>
  <c r="OQ29" i="4"/>
  <c r="OR29" i="4"/>
  <c r="OS29" i="4"/>
  <c r="OT29" i="4"/>
  <c r="OU29" i="4"/>
  <c r="OV29" i="4"/>
  <c r="PR29" i="4"/>
  <c r="PS29" i="4"/>
  <c r="PT29" i="4"/>
  <c r="PU29" i="4"/>
  <c r="PV29" i="4"/>
  <c r="PW29" i="4"/>
  <c r="PY29" i="4"/>
  <c r="PZ29" i="4"/>
  <c r="QA29" i="4"/>
  <c r="QB29" i="4"/>
  <c r="QC29" i="4"/>
  <c r="QD29" i="4"/>
  <c r="QZ29" i="4"/>
  <c r="RA29" i="4"/>
  <c r="RB29" i="4"/>
  <c r="RC29" i="4"/>
  <c r="RD29" i="4"/>
  <c r="RE29" i="4"/>
  <c r="RG29" i="4"/>
  <c r="RH29" i="4"/>
  <c r="RI29" i="4"/>
  <c r="RJ29" i="4"/>
  <c r="RK29" i="4"/>
  <c r="RL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FL4" i="19" l="1"/>
  <c r="FL9" i="19"/>
  <c r="FL11" i="19"/>
  <c r="FL15" i="19"/>
  <c r="FL17" i="19"/>
  <c r="FL23" i="19"/>
  <c r="FL28" i="19"/>
  <c r="FL33" i="19"/>
  <c r="FL37" i="19"/>
  <c r="GN6" i="19"/>
  <c r="GN13" i="19"/>
  <c r="GN14" i="19"/>
  <c r="GN19" i="19"/>
  <c r="GN8" i="19"/>
  <c r="GN26" i="19"/>
  <c r="GN39" i="19"/>
  <c r="GN34" i="19"/>
  <c r="GN38" i="19"/>
  <c r="HP5" i="19"/>
  <c r="HP7" i="19"/>
  <c r="HP16" i="19"/>
  <c r="HP22" i="19"/>
  <c r="HP25" i="19"/>
  <c r="HP27" i="19"/>
  <c r="HP31" i="19"/>
  <c r="HP35" i="19"/>
  <c r="HP24" i="19"/>
  <c r="IR10" i="19"/>
  <c r="IR12" i="19"/>
  <c r="IR21" i="19"/>
  <c r="IR18" i="19"/>
  <c r="IR20" i="19"/>
  <c r="OB28" i="19"/>
  <c r="OB33" i="19"/>
  <c r="OB37" i="19"/>
  <c r="PD6" i="19"/>
  <c r="PD13" i="19"/>
  <c r="PD14" i="19"/>
  <c r="PD19" i="19"/>
  <c r="PD8" i="19"/>
  <c r="PD26" i="19"/>
  <c r="PD39" i="19"/>
  <c r="PD34" i="19"/>
  <c r="PD38" i="19"/>
  <c r="AY4" i="19"/>
  <c r="AY9" i="19"/>
  <c r="AY11" i="19"/>
  <c r="AY15" i="19"/>
  <c r="AY8" i="19"/>
  <c r="GN18" i="26"/>
  <c r="GN21" i="26"/>
  <c r="HP10" i="26"/>
  <c r="HP13" i="26"/>
  <c r="HP16" i="26"/>
  <c r="HP17" i="26"/>
  <c r="IR8" i="26"/>
  <c r="IR11" i="26"/>
  <c r="IR14" i="26"/>
  <c r="IR20" i="26"/>
  <c r="JT4" i="26"/>
  <c r="AY23" i="19"/>
  <c r="AY28" i="19"/>
  <c r="AY33" i="19"/>
  <c r="AY37" i="19"/>
  <c r="CB6" i="19"/>
  <c r="CB13" i="19"/>
  <c r="CB14" i="19"/>
  <c r="CB19" i="19"/>
  <c r="CB17" i="19"/>
  <c r="CB26" i="19"/>
  <c r="CB39" i="19"/>
  <c r="CB34" i="19"/>
  <c r="CB38" i="19"/>
  <c r="JT12" i="26"/>
  <c r="JT7" i="26"/>
  <c r="JT15" i="26"/>
  <c r="KV5" i="26"/>
  <c r="KV9" i="26"/>
  <c r="KV6" i="26"/>
  <c r="KV18" i="26"/>
  <c r="KV21" i="26"/>
  <c r="LX10" i="26"/>
  <c r="LX13" i="26"/>
  <c r="LX16" i="26"/>
  <c r="LX17" i="26"/>
  <c r="MZ8" i="26"/>
  <c r="MZ11" i="26"/>
  <c r="MZ14" i="26"/>
  <c r="MZ20" i="26"/>
  <c r="OB4" i="26"/>
  <c r="OB12" i="26"/>
  <c r="OB7" i="26"/>
  <c r="OB15" i="26"/>
  <c r="PD5" i="26"/>
  <c r="PD9" i="26"/>
  <c r="PD6" i="26"/>
  <c r="AY33" i="22"/>
  <c r="AY32" i="4"/>
  <c r="PD21" i="26"/>
  <c r="CB7" i="21"/>
  <c r="CB12" i="21"/>
  <c r="CB17" i="21"/>
  <c r="CB18" i="21"/>
  <c r="CB11" i="21"/>
  <c r="IR29" i="19"/>
  <c r="IR32" i="19"/>
  <c r="IR36" i="19"/>
  <c r="JT4" i="19"/>
  <c r="JT9" i="19"/>
  <c r="JT11" i="19"/>
  <c r="JT15" i="19"/>
  <c r="JT17" i="19"/>
  <c r="JT23" i="19"/>
  <c r="JT28" i="19"/>
  <c r="JT33" i="19"/>
  <c r="JT37" i="19"/>
  <c r="KV6" i="19"/>
  <c r="KV13" i="19"/>
  <c r="KV14" i="19"/>
  <c r="KV19" i="19"/>
  <c r="KV8" i="19"/>
  <c r="KV26" i="19"/>
  <c r="KV39" i="19"/>
  <c r="KV34" i="19"/>
  <c r="KV38" i="19"/>
  <c r="LX5" i="19"/>
  <c r="LX7" i="19"/>
  <c r="LX16" i="19"/>
  <c r="LX22" i="19"/>
  <c r="LX25" i="19"/>
  <c r="LX27" i="19"/>
  <c r="LX31" i="19"/>
  <c r="LX35" i="19"/>
  <c r="LX24" i="19"/>
  <c r="MZ10" i="19"/>
  <c r="MZ12" i="19"/>
  <c r="MZ21" i="19"/>
  <c r="MZ18" i="19"/>
  <c r="MZ20" i="19"/>
  <c r="MZ29" i="19"/>
  <c r="MZ32" i="19"/>
  <c r="MZ36" i="19"/>
  <c r="OB4" i="19"/>
  <c r="OB9" i="19"/>
  <c r="OB11" i="19"/>
  <c r="OB15" i="19"/>
  <c r="OB17" i="19"/>
  <c r="OB23" i="19"/>
  <c r="QF23" i="19"/>
  <c r="QF35" i="19"/>
  <c r="QF34" i="19"/>
  <c r="QF31" i="19"/>
  <c r="FL10" i="19"/>
  <c r="FL12" i="19"/>
  <c r="QF37" i="19"/>
  <c r="FL21" i="19"/>
  <c r="FL18" i="19"/>
  <c r="FL20" i="19"/>
  <c r="FL29" i="19"/>
  <c r="FL32" i="19"/>
  <c r="FL36" i="19"/>
  <c r="GN4" i="19"/>
  <c r="GN9" i="19"/>
  <c r="GN11" i="19"/>
  <c r="GN15" i="19"/>
  <c r="GN17" i="19"/>
  <c r="GN23" i="19"/>
  <c r="GN28" i="19"/>
  <c r="GN33" i="19"/>
  <c r="GN37" i="19"/>
  <c r="HP6" i="19"/>
  <c r="HP13" i="19"/>
  <c r="HP14" i="19"/>
  <c r="HP19" i="19"/>
  <c r="HP8" i="19"/>
  <c r="HP26" i="19"/>
  <c r="HP39" i="19"/>
  <c r="HP34" i="19"/>
  <c r="HP38" i="19"/>
  <c r="IR5" i="19"/>
  <c r="IR7" i="19"/>
  <c r="IR16" i="19"/>
  <c r="IR22" i="19"/>
  <c r="IR25" i="19"/>
  <c r="IR27" i="19"/>
  <c r="IR31" i="19"/>
  <c r="IR35" i="19"/>
  <c r="IR24" i="19"/>
  <c r="JT10" i="19"/>
  <c r="JT12" i="19"/>
  <c r="JT21" i="19"/>
  <c r="JT18" i="19"/>
  <c r="JT20" i="19"/>
  <c r="JT29" i="19"/>
  <c r="JT32" i="19"/>
  <c r="JT36" i="19"/>
  <c r="KV4" i="19"/>
  <c r="KV9" i="19"/>
  <c r="KV11" i="19"/>
  <c r="KV15" i="19"/>
  <c r="KV17" i="19"/>
  <c r="KV23" i="19"/>
  <c r="KV28" i="19"/>
  <c r="KV33" i="19"/>
  <c r="KV37" i="19"/>
  <c r="LX6" i="19"/>
  <c r="LX13" i="19"/>
  <c r="LX14" i="19"/>
  <c r="LX19" i="19"/>
  <c r="LX8" i="19"/>
  <c r="LX26" i="19"/>
  <c r="LX39" i="19"/>
  <c r="LX34" i="19"/>
  <c r="LX38" i="19"/>
  <c r="MZ5" i="19"/>
  <c r="MZ7" i="19"/>
  <c r="MZ16" i="19"/>
  <c r="MZ22" i="19"/>
  <c r="MZ25" i="19"/>
  <c r="MZ27" i="19"/>
  <c r="MZ31" i="19"/>
  <c r="MZ35" i="19"/>
  <c r="MZ24" i="19"/>
  <c r="OB10" i="19"/>
  <c r="OB12" i="19"/>
  <c r="OB21" i="19"/>
  <c r="OB18" i="19"/>
  <c r="OB20" i="19"/>
  <c r="OB29" i="19"/>
  <c r="OB32" i="19"/>
  <c r="OB36" i="19"/>
  <c r="PD4" i="19"/>
  <c r="PD9" i="19"/>
  <c r="PD11" i="19"/>
  <c r="PD15" i="19"/>
  <c r="PD17" i="19"/>
  <c r="PD23" i="19"/>
  <c r="PD28" i="19"/>
  <c r="PD33" i="19"/>
  <c r="PD37" i="19"/>
  <c r="AY8" i="26"/>
  <c r="AY11" i="26"/>
  <c r="AY14" i="26"/>
  <c r="AY20" i="26"/>
  <c r="CB4" i="26"/>
  <c r="CB12" i="26"/>
  <c r="CB7" i="26"/>
  <c r="CB15" i="26"/>
  <c r="AY29" i="4"/>
  <c r="BV17" i="4"/>
  <c r="EJ4" i="27"/>
  <c r="EJ9" i="27"/>
  <c r="EJ12" i="27"/>
  <c r="EJ15" i="27"/>
  <c r="FL4" i="27"/>
  <c r="FL9" i="27"/>
  <c r="FL12" i="27"/>
  <c r="FL15" i="27"/>
  <c r="GN4" i="27"/>
  <c r="GN9" i="27"/>
  <c r="GN12" i="27"/>
  <c r="GN15" i="27"/>
  <c r="HP4" i="27"/>
  <c r="HP9" i="27"/>
  <c r="HP12" i="27"/>
  <c r="HP15" i="27"/>
  <c r="IR4" i="27"/>
  <c r="IR9" i="27"/>
  <c r="IR12" i="27"/>
  <c r="IR15" i="27"/>
  <c r="JT4" i="27"/>
  <c r="JT9" i="27"/>
  <c r="JT12" i="27"/>
  <c r="JT15" i="27"/>
  <c r="KV4" i="27"/>
  <c r="KV9" i="27"/>
  <c r="KV12" i="27"/>
  <c r="KV15" i="27"/>
  <c r="LX4" i="27"/>
  <c r="LX9" i="27"/>
  <c r="LX12" i="27"/>
  <c r="LX15" i="27"/>
  <c r="MZ4" i="27"/>
  <c r="MZ9" i="27"/>
  <c r="MZ12" i="27"/>
  <c r="MZ15" i="27"/>
  <c r="OB4" i="27"/>
  <c r="OB9" i="27"/>
  <c r="OB12" i="27"/>
  <c r="OB15" i="27"/>
  <c r="PD4" i="27"/>
  <c r="PD9" i="27"/>
  <c r="PD12" i="27"/>
  <c r="PD15" i="27"/>
  <c r="EJ10" i="26"/>
  <c r="EJ13" i="26"/>
  <c r="EJ16" i="26"/>
  <c r="EJ17" i="26"/>
  <c r="FL8" i="26"/>
  <c r="FL11" i="26"/>
  <c r="FL14" i="26"/>
  <c r="FL20" i="26"/>
  <c r="GN4" i="26"/>
  <c r="GN12" i="26"/>
  <c r="GN7" i="26"/>
  <c r="GN15" i="26"/>
  <c r="HP5" i="26"/>
  <c r="HP9" i="26"/>
  <c r="HP6" i="26"/>
  <c r="HP18" i="26"/>
  <c r="HP21" i="26"/>
  <c r="IR10" i="26"/>
  <c r="IR13" i="26"/>
  <c r="IR16" i="26"/>
  <c r="IR17" i="26"/>
  <c r="JT8" i="26"/>
  <c r="JT11" i="26"/>
  <c r="JT14" i="26"/>
  <c r="JT20" i="26"/>
  <c r="KV4" i="26"/>
  <c r="KV12" i="26"/>
  <c r="KV7" i="26"/>
  <c r="KV15" i="26"/>
  <c r="LX5" i="26"/>
  <c r="LX9" i="26"/>
  <c r="LX6" i="26"/>
  <c r="LX18" i="26"/>
  <c r="LX21" i="26"/>
  <c r="MZ10" i="26"/>
  <c r="MZ13" i="26"/>
  <c r="MZ16" i="26"/>
  <c r="MZ17" i="26"/>
  <c r="OB8" i="26"/>
  <c r="OB11" i="26"/>
  <c r="OB14" i="26"/>
  <c r="OB20" i="26"/>
  <c r="PD4" i="26"/>
  <c r="PD12" i="26"/>
  <c r="PD7" i="26"/>
  <c r="PD15" i="26"/>
  <c r="AY9" i="26"/>
  <c r="AY13" i="26"/>
  <c r="AY16" i="26"/>
  <c r="AY17" i="26"/>
  <c r="CB8" i="26"/>
  <c r="CB11" i="26"/>
  <c r="CB14" i="26"/>
  <c r="CB20" i="26"/>
  <c r="OP25" i="22"/>
  <c r="OW25" i="22" s="1"/>
  <c r="AU4" i="22"/>
  <c r="AY4" i="22" s="1"/>
  <c r="DE7" i="26"/>
  <c r="DE18" i="26"/>
  <c r="EJ26" i="19"/>
  <c r="EJ34" i="19"/>
  <c r="EJ38" i="19"/>
  <c r="FL5" i="19"/>
  <c r="FL7" i="19"/>
  <c r="FL16" i="19"/>
  <c r="FL22" i="19"/>
  <c r="FL25" i="19"/>
  <c r="FL27" i="19"/>
  <c r="FL31" i="19"/>
  <c r="FL35" i="19"/>
  <c r="FL24" i="19"/>
  <c r="GN10" i="19"/>
  <c r="GN12" i="19"/>
  <c r="GN21" i="19"/>
  <c r="GN18" i="19"/>
  <c r="GN20" i="19"/>
  <c r="GN29" i="19"/>
  <c r="GN32" i="19"/>
  <c r="GN36" i="19"/>
  <c r="HP4" i="19"/>
  <c r="HP9" i="19"/>
  <c r="HP11" i="19"/>
  <c r="HP15" i="19"/>
  <c r="HP17" i="19"/>
  <c r="EJ4" i="19"/>
  <c r="EJ9" i="19"/>
  <c r="EJ11" i="19"/>
  <c r="EJ15" i="19"/>
  <c r="EJ17" i="19"/>
  <c r="EJ23" i="19"/>
  <c r="EJ28" i="19"/>
  <c r="EJ33" i="19"/>
  <c r="EJ37" i="19"/>
  <c r="FL6" i="19"/>
  <c r="FL13" i="19"/>
  <c r="FL14" i="19"/>
  <c r="FL19" i="19"/>
  <c r="FL8" i="19"/>
  <c r="FL26" i="19"/>
  <c r="FL39" i="19"/>
  <c r="FL34" i="19"/>
  <c r="FL38" i="19"/>
  <c r="GN5" i="19"/>
  <c r="GN7" i="19"/>
  <c r="GN16" i="19"/>
  <c r="GN22" i="19"/>
  <c r="GN25" i="19"/>
  <c r="GN27" i="19"/>
  <c r="GN31" i="19"/>
  <c r="GN35" i="19"/>
  <c r="GN24" i="19"/>
  <c r="HP10" i="19"/>
  <c r="HP12" i="19"/>
  <c r="HP21" i="19"/>
  <c r="HP23" i="19"/>
  <c r="HP28" i="19"/>
  <c r="HP33" i="19"/>
  <c r="HP37" i="19"/>
  <c r="IR6" i="19"/>
  <c r="IR13" i="19"/>
  <c r="IR14" i="19"/>
  <c r="IR19" i="19"/>
  <c r="IR8" i="19"/>
  <c r="IR26" i="19"/>
  <c r="IR39" i="19"/>
  <c r="IR34" i="19"/>
  <c r="IR38" i="19"/>
  <c r="JT5" i="19"/>
  <c r="JT7" i="19"/>
  <c r="JT16" i="19"/>
  <c r="JT22" i="19"/>
  <c r="JT25" i="19"/>
  <c r="JT27" i="19"/>
  <c r="JT31" i="19"/>
  <c r="JT35" i="19"/>
  <c r="JT24" i="19"/>
  <c r="KV10" i="19"/>
  <c r="KV12" i="19"/>
  <c r="KV21" i="19"/>
  <c r="KV18" i="19"/>
  <c r="KV20" i="19"/>
  <c r="KV29" i="19"/>
  <c r="KV32" i="19"/>
  <c r="KV36" i="19"/>
  <c r="LX4" i="19"/>
  <c r="LX9" i="19"/>
  <c r="LX11" i="19"/>
  <c r="LX15" i="19"/>
  <c r="LX17" i="19"/>
  <c r="LX23" i="19"/>
  <c r="LX28" i="19"/>
  <c r="LX33" i="19"/>
  <c r="LX37" i="19"/>
  <c r="MZ6" i="19"/>
  <c r="MZ13" i="19"/>
  <c r="MZ14" i="19"/>
  <c r="MZ19" i="19"/>
  <c r="MZ8" i="19"/>
  <c r="MZ26" i="19"/>
  <c r="MZ39" i="19"/>
  <c r="MZ34" i="19"/>
  <c r="MZ38" i="19"/>
  <c r="OB5" i="19"/>
  <c r="OB7" i="19"/>
  <c r="OB16" i="19"/>
  <c r="OB22" i="19"/>
  <c r="OB25" i="19"/>
  <c r="OB27" i="19"/>
  <c r="OB31" i="19"/>
  <c r="OB35" i="19"/>
  <c r="OB24" i="19"/>
  <c r="PD10" i="19"/>
  <c r="PD12" i="19"/>
  <c r="PD21" i="19"/>
  <c r="PD18" i="19"/>
  <c r="PD20" i="19"/>
  <c r="PD29" i="19"/>
  <c r="PD32" i="19"/>
  <c r="PD36" i="19"/>
  <c r="HP18" i="19"/>
  <c r="HP20" i="19"/>
  <c r="HP29" i="19"/>
  <c r="HP32" i="19"/>
  <c r="HP36" i="19"/>
  <c r="IR4" i="19"/>
  <c r="IR9" i="19"/>
  <c r="IR11" i="19"/>
  <c r="IR15" i="19"/>
  <c r="IR17" i="19"/>
  <c r="IR23" i="19"/>
  <c r="IR28" i="19"/>
  <c r="IR33" i="19"/>
  <c r="IR37" i="19"/>
  <c r="JT6" i="19"/>
  <c r="JT13" i="19"/>
  <c r="JT14" i="19"/>
  <c r="JT19" i="19"/>
  <c r="JT8" i="19"/>
  <c r="JT26" i="19"/>
  <c r="JT39" i="19"/>
  <c r="JT34" i="19"/>
  <c r="JT38" i="19"/>
  <c r="KV5" i="19"/>
  <c r="KV7" i="19"/>
  <c r="KV16" i="19"/>
  <c r="KV22" i="19"/>
  <c r="KV25" i="19"/>
  <c r="KV27" i="19"/>
  <c r="KV31" i="19"/>
  <c r="KV35" i="19"/>
  <c r="KV24" i="19"/>
  <c r="LX10" i="19"/>
  <c r="LX12" i="19"/>
  <c r="LX21" i="19"/>
  <c r="LX18" i="19"/>
  <c r="LX20" i="19"/>
  <c r="LX29" i="19"/>
  <c r="LX32" i="19"/>
  <c r="LX36" i="19"/>
  <c r="MZ4" i="19"/>
  <c r="MZ9" i="19"/>
  <c r="MZ11" i="19"/>
  <c r="MZ15" i="19"/>
  <c r="MZ17" i="19"/>
  <c r="MZ23" i="19"/>
  <c r="MZ28" i="19"/>
  <c r="MZ33" i="19"/>
  <c r="MZ37" i="19"/>
  <c r="OB6" i="19"/>
  <c r="OB13" i="19"/>
  <c r="OB14" i="19"/>
  <c r="OB19" i="19"/>
  <c r="OB8" i="19"/>
  <c r="OB26" i="19"/>
  <c r="OB39" i="19"/>
  <c r="OB34" i="19"/>
  <c r="OB38" i="19"/>
  <c r="PD5" i="19"/>
  <c r="PD7" i="19"/>
  <c r="PD16" i="19"/>
  <c r="PD22" i="19"/>
  <c r="PD25" i="19"/>
  <c r="PD27" i="19"/>
  <c r="PD31" i="19"/>
  <c r="PD35" i="19"/>
  <c r="PD24" i="19"/>
  <c r="AY6" i="19"/>
  <c r="AY13" i="19"/>
  <c r="AY14" i="19"/>
  <c r="AY19" i="19"/>
  <c r="AY17" i="19"/>
  <c r="AY26" i="19"/>
  <c r="AY39" i="19"/>
  <c r="AY34" i="19"/>
  <c r="AY38" i="19"/>
  <c r="CB5" i="19"/>
  <c r="CB7" i="19"/>
  <c r="CB16" i="19"/>
  <c r="CB22" i="19"/>
  <c r="CB25" i="19"/>
  <c r="CB27" i="19"/>
  <c r="CB31" i="19"/>
  <c r="CB35" i="19"/>
  <c r="CB24" i="19"/>
  <c r="FL19" i="27"/>
  <c r="FL18" i="27"/>
  <c r="GN5" i="27"/>
  <c r="GN8" i="27"/>
  <c r="GN19" i="27"/>
  <c r="GN18" i="27"/>
  <c r="HP5" i="27"/>
  <c r="HP8" i="27"/>
  <c r="HP19" i="27"/>
  <c r="HP18" i="27"/>
  <c r="IR5" i="27"/>
  <c r="IR8" i="27"/>
  <c r="IR19" i="27"/>
  <c r="IR18" i="27"/>
  <c r="JT5" i="27"/>
  <c r="JT8" i="27"/>
  <c r="JT19" i="27"/>
  <c r="JT18" i="27"/>
  <c r="KV5" i="27"/>
  <c r="KV8" i="27"/>
  <c r="KV19" i="27"/>
  <c r="KV18" i="27"/>
  <c r="LX5" i="27"/>
  <c r="LX8" i="27"/>
  <c r="LX19" i="27"/>
  <c r="LX18" i="27"/>
  <c r="MZ5" i="27"/>
  <c r="MZ8" i="27"/>
  <c r="MZ19" i="27"/>
  <c r="MZ18" i="27"/>
  <c r="OB5" i="27"/>
  <c r="OB8" i="27"/>
  <c r="OB19" i="27"/>
  <c r="OB18" i="27"/>
  <c r="PD5" i="27"/>
  <c r="PD8" i="27"/>
  <c r="PD19" i="27"/>
  <c r="PD18" i="27"/>
  <c r="AY4" i="27"/>
  <c r="AY9" i="27"/>
  <c r="AY12" i="27"/>
  <c r="JT7" i="27"/>
  <c r="JT11" i="27"/>
  <c r="JT16" i="27"/>
  <c r="JT17" i="27"/>
  <c r="KV7" i="27"/>
  <c r="KV11" i="27"/>
  <c r="KV16" i="27"/>
  <c r="KV17" i="27"/>
  <c r="LX7" i="27"/>
  <c r="LX11" i="27"/>
  <c r="LX16" i="27"/>
  <c r="LX17" i="27"/>
  <c r="MZ7" i="27"/>
  <c r="MZ11" i="27"/>
  <c r="MZ16" i="27"/>
  <c r="MZ17" i="27"/>
  <c r="OB7" i="27"/>
  <c r="OB11" i="27"/>
  <c r="OB16" i="27"/>
  <c r="OB17" i="27"/>
  <c r="PD7" i="27"/>
  <c r="PD11" i="27"/>
  <c r="PD16" i="27"/>
  <c r="PD17" i="27"/>
  <c r="AY5" i="27"/>
  <c r="AY8" i="27"/>
  <c r="AY19" i="27"/>
  <c r="AY18" i="27"/>
  <c r="CB5" i="27"/>
  <c r="CB8" i="27"/>
  <c r="CB19" i="27"/>
  <c r="CB18" i="27"/>
  <c r="QF18" i="27"/>
  <c r="QF14" i="27"/>
  <c r="QF15" i="27"/>
  <c r="QF8" i="27"/>
  <c r="EJ6" i="27"/>
  <c r="EJ10" i="27"/>
  <c r="EJ13" i="27"/>
  <c r="EJ14" i="27"/>
  <c r="FL6" i="27"/>
  <c r="FL10" i="27"/>
  <c r="FL13" i="27"/>
  <c r="FL14" i="27"/>
  <c r="GN6" i="27"/>
  <c r="GN10" i="27"/>
  <c r="HP6" i="27"/>
  <c r="HP10" i="27"/>
  <c r="HP13" i="27"/>
  <c r="HP14" i="27"/>
  <c r="IR6" i="27"/>
  <c r="IR13" i="27"/>
  <c r="JT6" i="27"/>
  <c r="JT10" i="27"/>
  <c r="JT13" i="27"/>
  <c r="JT14" i="27"/>
  <c r="KV6" i="27"/>
  <c r="KV10" i="27"/>
  <c r="KV13" i="27"/>
  <c r="KV14" i="27"/>
  <c r="LX6" i="27"/>
  <c r="LX10" i="27"/>
  <c r="LX13" i="27"/>
  <c r="LX14" i="27"/>
  <c r="MZ6" i="27"/>
  <c r="MZ10" i="27"/>
  <c r="MZ13" i="27"/>
  <c r="MZ14" i="27"/>
  <c r="OB6" i="27"/>
  <c r="OB10" i="27"/>
  <c r="OB13" i="27"/>
  <c r="OB14" i="27"/>
  <c r="PD6" i="27"/>
  <c r="PD10" i="27"/>
  <c r="PD13" i="27"/>
  <c r="PD14" i="27"/>
  <c r="QF7" i="26"/>
  <c r="DE20" i="26"/>
  <c r="DE17" i="26"/>
  <c r="QF18" i="26"/>
  <c r="EJ4" i="26"/>
  <c r="EJ7" i="26"/>
  <c r="EJ15" i="26"/>
  <c r="FL9" i="26"/>
  <c r="FL6" i="26"/>
  <c r="FL18" i="26"/>
  <c r="FL21" i="26"/>
  <c r="GN10" i="26"/>
  <c r="GN13" i="26"/>
  <c r="GN16" i="26"/>
  <c r="GN17" i="26"/>
  <c r="HP8" i="26"/>
  <c r="HP11" i="26"/>
  <c r="HP14" i="26"/>
  <c r="HP20" i="26"/>
  <c r="IR4" i="26"/>
  <c r="IR12" i="26"/>
  <c r="IR7" i="26"/>
  <c r="IR15" i="26"/>
  <c r="JT5" i="26"/>
  <c r="JT9" i="26"/>
  <c r="JT6" i="26"/>
  <c r="JT18" i="26"/>
  <c r="JT21" i="26"/>
  <c r="KV10" i="26"/>
  <c r="KV13" i="26"/>
  <c r="KV16" i="26"/>
  <c r="KV17" i="26"/>
  <c r="LX8" i="26"/>
  <c r="LX11" i="26"/>
  <c r="LX14" i="26"/>
  <c r="LX20" i="26"/>
  <c r="MZ4" i="26"/>
  <c r="MZ12" i="26"/>
  <c r="MZ7" i="26"/>
  <c r="MZ15" i="26"/>
  <c r="OB5" i="26"/>
  <c r="OB9" i="26"/>
  <c r="OB6" i="26"/>
  <c r="OB18" i="26"/>
  <c r="OB21" i="26"/>
  <c r="PD10" i="26"/>
  <c r="PD13" i="26"/>
  <c r="PD16" i="26"/>
  <c r="PD17" i="26"/>
  <c r="AY4" i="26"/>
  <c r="AY12" i="26"/>
  <c r="AY7" i="26"/>
  <c r="AY15" i="26"/>
  <c r="CB5" i="26"/>
  <c r="CB10" i="26"/>
  <c r="CB6" i="26"/>
  <c r="CB18" i="26"/>
  <c r="CB21" i="26"/>
  <c r="QF20" i="26"/>
  <c r="FL5" i="26"/>
  <c r="QF17" i="26"/>
  <c r="EJ12" i="26"/>
  <c r="EJ5" i="26"/>
  <c r="EJ9" i="26"/>
  <c r="EJ6" i="26"/>
  <c r="EJ18" i="26"/>
  <c r="EJ21" i="26"/>
  <c r="FL10" i="26"/>
  <c r="FL13" i="26"/>
  <c r="FL16" i="26"/>
  <c r="FL17" i="26"/>
  <c r="GN8" i="26"/>
  <c r="GN11" i="26"/>
  <c r="GN14" i="26"/>
  <c r="GN20" i="26"/>
  <c r="HP4" i="26"/>
  <c r="HP12" i="26"/>
  <c r="HP7" i="26"/>
  <c r="HP15" i="26"/>
  <c r="IR5" i="26"/>
  <c r="IR9" i="26"/>
  <c r="IR6" i="26"/>
  <c r="IR18" i="26"/>
  <c r="IR21" i="26"/>
  <c r="JT10" i="26"/>
  <c r="JT13" i="26"/>
  <c r="JT16" i="26"/>
  <c r="JT17" i="26"/>
  <c r="KV8" i="26"/>
  <c r="KV11" i="26"/>
  <c r="KV14" i="26"/>
  <c r="KV20" i="26"/>
  <c r="LX4" i="26"/>
  <c r="LX12" i="26"/>
  <c r="LX7" i="26"/>
  <c r="LX15" i="26"/>
  <c r="MZ5" i="26"/>
  <c r="MZ9" i="26"/>
  <c r="MZ6" i="26"/>
  <c r="MZ18" i="26"/>
  <c r="MZ21" i="26"/>
  <c r="OB10" i="26"/>
  <c r="OB13" i="26"/>
  <c r="OB16" i="26"/>
  <c r="OB17" i="26"/>
  <c r="PD8" i="26"/>
  <c r="PD11" i="26"/>
  <c r="PD14" i="26"/>
  <c r="PD20" i="26"/>
  <c r="AY5" i="26"/>
  <c r="AY10" i="26"/>
  <c r="AY6" i="26"/>
  <c r="AY18" i="26"/>
  <c r="AY21" i="26"/>
  <c r="CB9" i="26"/>
  <c r="CB13" i="26"/>
  <c r="CB16" i="26"/>
  <c r="CB17" i="26"/>
  <c r="AU13" i="22"/>
  <c r="AY13" i="22" s="1"/>
  <c r="AU7" i="22"/>
  <c r="AY7" i="22" s="1"/>
  <c r="AU15" i="22"/>
  <c r="AY15" i="22" s="1"/>
  <c r="AU29" i="22"/>
  <c r="AY29" i="22" s="1"/>
  <c r="BV15" i="22"/>
  <c r="BZ15" i="22" s="1"/>
  <c r="BV25" i="22"/>
  <c r="BZ25" i="22" s="1"/>
  <c r="AU14" i="22"/>
  <c r="AY14" i="22" s="1"/>
  <c r="AU5" i="4"/>
  <c r="AY5" i="4" s="1"/>
  <c r="LZ30" i="4"/>
  <c r="MG30" i="4" s="1"/>
  <c r="GT30" i="4"/>
  <c r="HA30" i="4" s="1"/>
  <c r="AU4" i="4"/>
  <c r="AY4" i="4" s="1"/>
  <c r="AU11" i="4"/>
  <c r="AY11" i="4" s="1"/>
  <c r="AU22" i="4"/>
  <c r="AY22" i="4" s="1"/>
  <c r="SN27" i="4"/>
  <c r="SU27" i="4" s="1"/>
  <c r="CW30" i="4"/>
  <c r="DA30" i="4" s="1"/>
  <c r="AY6" i="21"/>
  <c r="AY8" i="21"/>
  <c r="AY15" i="21"/>
  <c r="AY20" i="21"/>
  <c r="AY23" i="21"/>
  <c r="AY26" i="21"/>
  <c r="AY7" i="21"/>
  <c r="AY12" i="21"/>
  <c r="AY17" i="21"/>
  <c r="AY18" i="21"/>
  <c r="AY11" i="21"/>
  <c r="CB4" i="21"/>
  <c r="CB9" i="21"/>
  <c r="CB13" i="21"/>
  <c r="CB19" i="21"/>
  <c r="CB21" i="21"/>
  <c r="CB24" i="21"/>
  <c r="AY5" i="21"/>
  <c r="AY10" i="21"/>
  <c r="AY14" i="21"/>
  <c r="AY16" i="21"/>
  <c r="AY22" i="21"/>
  <c r="AY25" i="21"/>
  <c r="CB6" i="21"/>
  <c r="CB8" i="21"/>
  <c r="CB15" i="21"/>
  <c r="CB20" i="21"/>
  <c r="CB23" i="21"/>
  <c r="CB26" i="21"/>
  <c r="AY4" i="21"/>
  <c r="AY9" i="21"/>
  <c r="AY13" i="21"/>
  <c r="AY19" i="21"/>
  <c r="AY21" i="21"/>
  <c r="AY24" i="21"/>
  <c r="CB5" i="21"/>
  <c r="CB10" i="21"/>
  <c r="CB14" i="21"/>
  <c r="CB16" i="21"/>
  <c r="CB22" i="21"/>
  <c r="CB25" i="21"/>
  <c r="EJ10" i="19"/>
  <c r="EJ12" i="19"/>
  <c r="EJ21" i="19"/>
  <c r="EJ18" i="19"/>
  <c r="EJ20" i="19"/>
  <c r="EJ29" i="19"/>
  <c r="EJ32" i="19"/>
  <c r="EJ36" i="19"/>
  <c r="EJ5" i="19"/>
  <c r="EJ7" i="19"/>
  <c r="EJ16" i="19"/>
  <c r="EJ22" i="19"/>
  <c r="EJ25" i="19"/>
  <c r="EJ27" i="19"/>
  <c r="EJ31" i="19"/>
  <c r="EJ35" i="19"/>
  <c r="EJ24" i="19"/>
  <c r="AY10" i="19"/>
  <c r="AY12" i="19"/>
  <c r="AY21" i="19"/>
  <c r="AY18" i="19"/>
  <c r="AY20" i="19"/>
  <c r="AY29" i="19"/>
  <c r="AY32" i="19"/>
  <c r="AY36" i="19"/>
  <c r="CB4" i="19"/>
  <c r="CB9" i="19"/>
  <c r="CB11" i="19"/>
  <c r="CB15" i="19"/>
  <c r="CB8" i="19"/>
  <c r="CB23" i="19"/>
  <c r="CB28" i="19"/>
  <c r="CB33" i="19"/>
  <c r="CB37" i="19"/>
  <c r="EJ6" i="19"/>
  <c r="EJ13" i="19"/>
  <c r="EJ14" i="19"/>
  <c r="EJ19" i="19"/>
  <c r="EJ8" i="19"/>
  <c r="EJ39" i="19"/>
  <c r="DE31" i="19"/>
  <c r="DE23" i="19"/>
  <c r="DE34" i="19"/>
  <c r="DE35" i="19"/>
  <c r="DE37" i="19"/>
  <c r="AY5" i="19"/>
  <c r="AY7" i="19"/>
  <c r="AY16" i="19"/>
  <c r="AY22" i="19"/>
  <c r="AY25" i="19"/>
  <c r="AY27" i="19"/>
  <c r="AY31" i="19"/>
  <c r="AY35" i="19"/>
  <c r="AY24" i="19"/>
  <c r="CB10" i="19"/>
  <c r="CB12" i="19"/>
  <c r="CB21" i="19"/>
  <c r="CB18" i="19"/>
  <c r="CB20" i="19"/>
  <c r="CB29" i="19"/>
  <c r="CB32" i="19"/>
  <c r="CB36" i="19"/>
  <c r="AY6" i="27"/>
  <c r="AY10" i="27"/>
  <c r="AY13" i="27"/>
  <c r="AY14" i="27"/>
  <c r="CB6" i="27"/>
  <c r="CB10" i="27"/>
  <c r="CB13" i="27"/>
  <c r="CB14" i="27"/>
  <c r="EJ5" i="27"/>
  <c r="EJ8" i="27"/>
  <c r="EJ19" i="27"/>
  <c r="EJ18" i="27"/>
  <c r="FL5" i="27"/>
  <c r="FL8" i="27"/>
  <c r="DE18" i="27"/>
  <c r="DE14" i="27"/>
  <c r="DE15" i="27"/>
  <c r="DE8" i="27"/>
  <c r="AY15" i="27"/>
  <c r="CB4" i="27"/>
  <c r="CB9" i="27"/>
  <c r="CB12" i="27"/>
  <c r="CB15" i="27"/>
  <c r="EJ7" i="27"/>
  <c r="EJ11" i="27"/>
  <c r="EJ16" i="27"/>
  <c r="EJ17" i="27"/>
  <c r="FL7" i="27"/>
  <c r="FL11" i="27"/>
  <c r="FL16" i="27"/>
  <c r="FL17" i="27"/>
  <c r="GN7" i="27"/>
  <c r="GN11" i="27"/>
  <c r="GN16" i="27"/>
  <c r="GN17" i="27"/>
  <c r="HP7" i="27"/>
  <c r="HP11" i="27"/>
  <c r="HP16" i="27"/>
  <c r="HP17" i="27"/>
  <c r="IR7" i="27"/>
  <c r="IR11" i="27"/>
  <c r="IR16" i="27"/>
  <c r="IR17" i="27"/>
  <c r="GN13" i="27"/>
  <c r="GN14" i="27"/>
  <c r="IR10" i="27"/>
  <c r="IR14" i="27"/>
  <c r="AV7" i="27"/>
  <c r="AY7" i="27"/>
  <c r="AY11" i="27"/>
  <c r="AY16" i="27"/>
  <c r="AY17" i="27"/>
  <c r="CB7" i="27"/>
  <c r="CB11" i="27"/>
  <c r="CB16" i="27"/>
  <c r="CB17" i="27"/>
  <c r="AV5" i="27"/>
  <c r="AV9" i="27"/>
  <c r="AV10" i="27"/>
  <c r="AV11" i="27"/>
  <c r="AV8" i="27"/>
  <c r="AV12" i="27"/>
  <c r="AV13" i="27"/>
  <c r="AV16" i="27"/>
  <c r="AV19" i="27"/>
  <c r="AV15" i="27"/>
  <c r="AV14" i="27"/>
  <c r="AV17" i="27"/>
  <c r="AV18" i="27"/>
  <c r="AV4" i="27"/>
  <c r="AV6" i="27"/>
  <c r="AY20" i="22"/>
  <c r="BZ28" i="22"/>
  <c r="BZ6" i="22"/>
  <c r="BZ14" i="22"/>
  <c r="BV30" i="22"/>
  <c r="BZ30" i="22" s="1"/>
  <c r="AY30" i="22"/>
  <c r="BV4" i="22"/>
  <c r="BZ4" i="22" s="1"/>
  <c r="BV11" i="22"/>
  <c r="BZ11" i="22" s="1"/>
  <c r="BV20" i="22"/>
  <c r="BZ20" i="22" s="1"/>
  <c r="BV27" i="22"/>
  <c r="BZ27" i="22" s="1"/>
  <c r="AU31" i="22"/>
  <c r="AY31" i="22" s="1"/>
  <c r="AU27" i="22"/>
  <c r="AY27" i="22" s="1"/>
  <c r="BV8" i="22"/>
  <c r="BZ8" i="22" s="1"/>
  <c r="BV18" i="22"/>
  <c r="BZ18" i="22" s="1"/>
  <c r="BV24" i="22"/>
  <c r="BZ24" i="22" s="1"/>
  <c r="BV33" i="22"/>
  <c r="BZ33" i="22" s="1"/>
  <c r="AU12" i="22"/>
  <c r="AY12" i="22" s="1"/>
  <c r="AU19" i="22"/>
  <c r="AY19" i="22" s="1"/>
  <c r="AU6" i="22"/>
  <c r="AY6" i="22" s="1"/>
  <c r="AU16" i="22"/>
  <c r="AY16" i="22" s="1"/>
  <c r="BV12" i="22"/>
  <c r="BZ12" i="22" s="1"/>
  <c r="AY9" i="22"/>
  <c r="AY8" i="22"/>
  <c r="AY22" i="22"/>
  <c r="AU18" i="22"/>
  <c r="AY18" i="22" s="1"/>
  <c r="AY23" i="22"/>
  <c r="AY32" i="22"/>
  <c r="BV9" i="22"/>
  <c r="BZ9" i="22" s="1"/>
  <c r="BV23" i="22"/>
  <c r="BZ23" i="22" s="1"/>
  <c r="AY24" i="22"/>
  <c r="AU10" i="22"/>
  <c r="AY10" i="22" s="1"/>
  <c r="AY25" i="22"/>
  <c r="AU9" i="4"/>
  <c r="AY9" i="4" s="1"/>
  <c r="AU26" i="4"/>
  <c r="AY26" i="4" s="1"/>
  <c r="BV15" i="4"/>
  <c r="BZ15" i="4" s="1"/>
  <c r="PX30" i="4"/>
  <c r="QE30" i="4" s="1"/>
  <c r="KR30" i="4"/>
  <c r="KY30" i="4" s="1"/>
  <c r="IB30" i="4"/>
  <c r="II30" i="4" s="1"/>
  <c r="IB27" i="4"/>
  <c r="II27" i="4" s="1"/>
  <c r="BV32" i="4"/>
  <c r="AU8" i="4"/>
  <c r="AY8" i="4" s="1"/>
  <c r="AU19" i="4"/>
  <c r="AY19" i="4" s="1"/>
  <c r="RF30" i="4"/>
  <c r="RM30" i="4" s="1"/>
  <c r="BZ30" i="4"/>
  <c r="L30" i="4"/>
  <c r="M30" i="4" s="1"/>
  <c r="FL30" i="4"/>
  <c r="FS30" i="4" s="1"/>
  <c r="BZ27" i="4"/>
  <c r="RF27" i="4"/>
  <c r="RM27" i="4" s="1"/>
  <c r="OP27" i="4"/>
  <c r="OW27" i="4" s="1"/>
  <c r="LZ27" i="4"/>
  <c r="MG27" i="4" s="1"/>
  <c r="JJ27" i="4"/>
  <c r="JQ27" i="4" s="1"/>
  <c r="GT27" i="4"/>
  <c r="HA27" i="4" s="1"/>
  <c r="ED27" i="4"/>
  <c r="EK27" i="4" s="1"/>
  <c r="BV7" i="22"/>
  <c r="BZ7" i="22" s="1"/>
  <c r="AU28" i="22"/>
  <c r="AY28" i="22" s="1"/>
  <c r="AY26" i="22"/>
  <c r="BV13" i="22"/>
  <c r="BZ13" i="22" s="1"/>
  <c r="BV32" i="22"/>
  <c r="BZ32" i="22" s="1"/>
  <c r="AU5" i="22"/>
  <c r="AY5" i="22" s="1"/>
  <c r="AU21" i="22"/>
  <c r="AY21" i="22" s="1"/>
  <c r="BV10" i="22"/>
  <c r="BZ10" i="22" s="1"/>
  <c r="BV22" i="22"/>
  <c r="BZ22" i="22" s="1"/>
  <c r="BV5" i="22"/>
  <c r="BZ5" i="22" s="1"/>
  <c r="BV19" i="22"/>
  <c r="BZ19" i="22" s="1"/>
  <c r="BV17" i="22"/>
  <c r="BZ17" i="22" s="1"/>
  <c r="BV16" i="22"/>
  <c r="BZ16" i="22" s="1"/>
  <c r="BV26" i="22"/>
  <c r="BZ26" i="22" s="1"/>
  <c r="NH32" i="22"/>
  <c r="NO32" i="22" s="1"/>
  <c r="AY17" i="22"/>
  <c r="BZ31" i="22"/>
  <c r="BZ21" i="22"/>
  <c r="BZ29" i="22"/>
  <c r="AU11" i="22"/>
  <c r="AY11" i="22" s="1"/>
  <c r="CW27" i="4"/>
  <c r="DA27" i="4" s="1"/>
  <c r="SN30" i="4"/>
  <c r="SU30" i="4" s="1"/>
  <c r="OP30" i="4"/>
  <c r="OW30" i="4" s="1"/>
  <c r="NH30" i="4"/>
  <c r="NO30" i="4" s="1"/>
  <c r="JJ30" i="4"/>
  <c r="JQ30" i="4" s="1"/>
  <c r="ED30" i="4"/>
  <c r="EK30" i="4" s="1"/>
  <c r="TQ30" i="4"/>
  <c r="TN30" i="4"/>
  <c r="N30" i="4"/>
  <c r="O30" i="4" s="1"/>
  <c r="R30" i="4"/>
  <c r="S30" i="4" s="1"/>
  <c r="H30" i="4"/>
  <c r="P30" i="4"/>
  <c r="DC30" i="4" s="1"/>
  <c r="T30" i="4"/>
  <c r="U30" i="4" s="1"/>
  <c r="TU30" i="4"/>
  <c r="K30" i="4"/>
  <c r="I30" i="4"/>
  <c r="AU30" i="4"/>
  <c r="AY30" i="4" s="1"/>
  <c r="AU13" i="4"/>
  <c r="AY13" i="4" s="1"/>
  <c r="BV19" i="4"/>
  <c r="BZ19" i="4" s="1"/>
  <c r="BZ22" i="4"/>
  <c r="BV13" i="4"/>
  <c r="BZ13" i="4" s="1"/>
  <c r="AU10" i="4"/>
  <c r="AY10" i="4" s="1"/>
  <c r="AY15" i="4"/>
  <c r="AU17" i="4"/>
  <c r="AY17" i="4" s="1"/>
  <c r="BZ11" i="4"/>
  <c r="BZ17" i="4"/>
  <c r="NH33" i="4"/>
  <c r="NO33" i="4" s="1"/>
  <c r="IB33" i="4"/>
  <c r="II33" i="4" s="1"/>
  <c r="AU6" i="4"/>
  <c r="AY6" i="4" s="1"/>
  <c r="AU25" i="4"/>
  <c r="AY25" i="4" s="1"/>
  <c r="BV10" i="4"/>
  <c r="BZ10" i="4" s="1"/>
  <c r="BV21" i="4"/>
  <c r="BZ21" i="4" s="1"/>
  <c r="BZ24" i="4"/>
  <c r="BV14" i="4"/>
  <c r="BZ14" i="4" s="1"/>
  <c r="TQ27" i="4"/>
  <c r="NH27" i="4"/>
  <c r="NO27" i="4" s="1"/>
  <c r="FL27" i="4"/>
  <c r="FS27" i="4" s="1"/>
  <c r="AU18" i="4"/>
  <c r="AY18" i="4" s="1"/>
  <c r="BV25" i="4"/>
  <c r="BZ25" i="4" s="1"/>
  <c r="AY14" i="4"/>
  <c r="AU7" i="4"/>
  <c r="AY7" i="4" s="1"/>
  <c r="AU24" i="4"/>
  <c r="AY24" i="4" s="1"/>
  <c r="BV5" i="4"/>
  <c r="BZ5" i="4" s="1"/>
  <c r="BV18" i="4"/>
  <c r="BZ18" i="4" s="1"/>
  <c r="BV26" i="4"/>
  <c r="BZ26" i="4" s="1"/>
  <c r="PX27" i="4"/>
  <c r="QE27" i="4" s="1"/>
  <c r="KR27" i="4"/>
  <c r="KY27" i="4" s="1"/>
  <c r="TU27" i="4"/>
  <c r="TN27" i="4"/>
  <c r="N27" i="4"/>
  <c r="O27" i="4" s="1"/>
  <c r="L27" i="4"/>
  <c r="M27" i="4" s="1"/>
  <c r="T27" i="4"/>
  <c r="U27" i="4" s="1"/>
  <c r="H27" i="4"/>
  <c r="K27" i="4"/>
  <c r="R27" i="4"/>
  <c r="S27" i="4" s="1"/>
  <c r="I27" i="4"/>
  <c r="P27" i="4"/>
  <c r="AU27" i="4"/>
  <c r="AY27" i="4" s="1"/>
  <c r="BV7" i="4"/>
  <c r="BZ7" i="4" s="1"/>
  <c r="BV33" i="4"/>
  <c r="BZ33" i="4" s="1"/>
  <c r="AU23" i="4"/>
  <c r="AY23" i="4" s="1"/>
  <c r="BV9" i="4"/>
  <c r="BZ9" i="4" s="1"/>
  <c r="BV31" i="4"/>
  <c r="BZ31" i="4" s="1"/>
  <c r="AU16" i="4"/>
  <c r="AY16" i="4" s="1"/>
  <c r="AU21" i="4"/>
  <c r="AY21" i="4" s="1"/>
  <c r="AU28" i="4"/>
  <c r="AY28" i="4" s="1"/>
  <c r="BV20" i="4"/>
  <c r="BZ20" i="4" s="1"/>
  <c r="BZ4" i="4"/>
  <c r="BV8" i="4"/>
  <c r="BZ8" i="4" s="1"/>
  <c r="BZ12" i="4"/>
  <c r="BV29" i="4"/>
  <c r="BZ29" i="4" s="1"/>
  <c r="AY33" i="4"/>
  <c r="BV6" i="4"/>
  <c r="BZ6" i="4" s="1"/>
  <c r="BV23" i="4"/>
  <c r="BZ23" i="4" s="1"/>
  <c r="AU12" i="4"/>
  <c r="AY12" i="4" s="1"/>
  <c r="AU20" i="4"/>
  <c r="AY20" i="4" s="1"/>
  <c r="AY31" i="4"/>
  <c r="BV16" i="4"/>
  <c r="BZ16" i="4" s="1"/>
  <c r="BV28" i="4"/>
  <c r="BZ28" i="4" s="1"/>
  <c r="BZ32" i="4"/>
  <c r="BY4" i="21"/>
  <c r="BY5" i="21"/>
  <c r="BY6" i="21"/>
  <c r="BY7" i="21"/>
  <c r="BY9" i="21"/>
  <c r="BY10" i="21"/>
  <c r="BY8" i="21"/>
  <c r="BY12" i="21"/>
  <c r="BY13" i="21"/>
  <c r="BY14" i="21"/>
  <c r="BY15" i="21"/>
  <c r="BY17" i="21"/>
  <c r="BY19" i="21"/>
  <c r="BY16" i="21"/>
  <c r="BY20" i="21"/>
  <c r="BY18" i="21"/>
  <c r="BY21" i="21"/>
  <c r="BY22" i="21"/>
  <c r="BY23" i="21"/>
  <c r="BY11" i="21"/>
  <c r="BY24" i="21"/>
  <c r="BY25" i="21"/>
  <c r="BY26" i="21"/>
  <c r="AV4" i="21"/>
  <c r="AV5" i="21"/>
  <c r="AV6" i="21"/>
  <c r="AV7" i="21"/>
  <c r="AV9" i="21"/>
  <c r="AV10" i="21"/>
  <c r="AV8" i="21"/>
  <c r="AV12" i="21"/>
  <c r="AV13" i="21"/>
  <c r="AV14" i="21"/>
  <c r="AV15" i="21"/>
  <c r="AV17" i="21"/>
  <c r="AV19" i="21"/>
  <c r="AV16" i="21"/>
  <c r="AV20" i="21"/>
  <c r="AV18" i="21"/>
  <c r="AV21" i="21"/>
  <c r="AV22" i="21"/>
  <c r="AV23" i="21"/>
  <c r="AV11" i="21"/>
  <c r="AV24" i="21"/>
  <c r="AV25" i="21"/>
  <c r="AV26" i="21"/>
  <c r="BY4" i="19"/>
  <c r="BY6" i="19"/>
  <c r="BY5" i="19"/>
  <c r="BY10" i="19"/>
  <c r="BY9" i="19"/>
  <c r="BY13" i="19"/>
  <c r="BY7" i="19"/>
  <c r="BY12" i="19"/>
  <c r="BY11" i="19"/>
  <c r="BY14" i="19"/>
  <c r="BY16" i="19"/>
  <c r="BY21" i="19"/>
  <c r="BY15" i="19"/>
  <c r="BY19" i="19"/>
  <c r="BY22" i="19"/>
  <c r="BY18" i="19"/>
  <c r="BY8" i="19"/>
  <c r="BY17" i="19"/>
  <c r="BY25" i="19"/>
  <c r="BY20" i="19"/>
  <c r="BY23" i="19"/>
  <c r="BY26" i="19"/>
  <c r="BY27" i="19"/>
  <c r="BY29" i="19"/>
  <c r="BY28" i="19"/>
  <c r="BY39" i="19"/>
  <c r="BY31" i="19"/>
  <c r="BY32" i="19"/>
  <c r="BY33" i="19"/>
  <c r="BY34" i="19"/>
  <c r="BY35" i="19"/>
  <c r="BY36" i="19"/>
  <c r="BY37" i="19"/>
  <c r="BY38" i="19"/>
  <c r="BY24" i="19"/>
  <c r="AV4" i="19"/>
  <c r="AV6" i="19"/>
  <c r="AV5" i="19"/>
  <c r="AV10" i="19"/>
  <c r="AV9" i="19"/>
  <c r="AV13" i="19"/>
  <c r="AV7" i="19"/>
  <c r="AV12" i="19"/>
  <c r="AV11" i="19"/>
  <c r="AV14" i="19"/>
  <c r="AV16" i="19"/>
  <c r="AV21" i="19"/>
  <c r="AV15" i="19"/>
  <c r="AV19" i="19"/>
  <c r="AV22" i="19"/>
  <c r="AV18" i="19"/>
  <c r="AV8" i="19"/>
  <c r="AV17" i="19"/>
  <c r="AV25" i="19"/>
  <c r="AV20" i="19"/>
  <c r="AV23" i="19"/>
  <c r="AV26" i="19"/>
  <c r="AV27" i="19"/>
  <c r="AV29" i="19"/>
  <c r="AV28" i="19"/>
  <c r="AV39" i="19"/>
  <c r="AV31" i="19"/>
  <c r="AV32" i="19"/>
  <c r="AV33" i="19"/>
  <c r="AV34" i="19"/>
  <c r="AV35" i="19"/>
  <c r="AV36" i="19"/>
  <c r="AV37" i="19"/>
  <c r="AV38" i="19"/>
  <c r="AV24" i="19"/>
  <c r="BY4" i="27"/>
  <c r="BY6" i="27"/>
  <c r="BY7" i="27"/>
  <c r="BY5" i="27"/>
  <c r="BY9" i="27"/>
  <c r="BY10" i="27"/>
  <c r="BY11" i="27"/>
  <c r="BY8" i="27"/>
  <c r="BY12" i="27"/>
  <c r="BY13" i="27"/>
  <c r="BY16" i="27"/>
  <c r="BY19" i="27"/>
  <c r="BY15" i="27"/>
  <c r="BY14" i="27"/>
  <c r="BY17" i="27"/>
  <c r="BY18" i="27"/>
  <c r="BY5" i="26"/>
  <c r="BY4" i="26"/>
  <c r="BY8" i="26"/>
  <c r="BY9" i="26"/>
  <c r="BY10" i="26"/>
  <c r="BY12" i="26"/>
  <c r="BY11" i="26"/>
  <c r="BY13" i="26"/>
  <c r="BY6" i="26"/>
  <c r="BY7" i="26"/>
  <c r="BY14" i="26"/>
  <c r="BY16" i="26"/>
  <c r="BY18" i="26"/>
  <c r="BY15" i="26"/>
  <c r="BY20" i="26"/>
  <c r="BY17" i="26"/>
  <c r="BY21" i="26"/>
  <c r="AV5" i="26"/>
  <c r="AV4" i="26"/>
  <c r="AV8" i="26"/>
  <c r="AV9" i="26"/>
  <c r="AV10" i="26"/>
  <c r="AV12" i="26"/>
  <c r="AV11" i="26"/>
  <c r="AV13" i="26"/>
  <c r="AV6" i="26"/>
  <c r="AV7" i="26"/>
  <c r="AV14" i="26"/>
  <c r="AV16" i="26"/>
  <c r="AV18" i="26"/>
  <c r="AV15" i="26"/>
  <c r="AV20" i="26"/>
  <c r="AV17" i="26"/>
  <c r="AV21" i="26"/>
  <c r="CW32" i="22"/>
  <c r="DA32" i="22" s="1"/>
  <c r="H35" i="19"/>
  <c r="I18" i="27"/>
  <c r="H33" i="4"/>
  <c r="I23" i="19"/>
  <c r="H23" i="19"/>
  <c r="I35" i="19"/>
  <c r="I34" i="19"/>
  <c r="I31" i="19"/>
  <c r="H31" i="19"/>
  <c r="H34" i="19"/>
  <c r="I37" i="19"/>
  <c r="H37" i="19"/>
  <c r="H18" i="27"/>
  <c r="I15" i="27"/>
  <c r="H15" i="27"/>
  <c r="I14" i="27"/>
  <c r="I8" i="27"/>
  <c r="H14" i="27"/>
  <c r="H8" i="27"/>
  <c r="I18" i="26"/>
  <c r="I17" i="26"/>
  <c r="H18" i="26"/>
  <c r="H17" i="26"/>
  <c r="I7" i="26"/>
  <c r="I20" i="26"/>
  <c r="H7" i="26"/>
  <c r="H20" i="26"/>
  <c r="H9" i="22"/>
  <c r="I20" i="22"/>
  <c r="H17" i="22"/>
  <c r="I30" i="22"/>
  <c r="H33" i="22"/>
  <c r="I32" i="22"/>
  <c r="H20" i="22"/>
  <c r="I22" i="22"/>
  <c r="H30" i="22"/>
  <c r="I26" i="22"/>
  <c r="H32" i="22"/>
  <c r="H22" i="22"/>
  <c r="I24" i="22"/>
  <c r="H26" i="22"/>
  <c r="I25" i="22"/>
  <c r="RF32" i="22"/>
  <c r="RM32" i="22" s="1"/>
  <c r="LZ32" i="22"/>
  <c r="MG32" i="22" s="1"/>
  <c r="GT32" i="22"/>
  <c r="HA32" i="22" s="1"/>
  <c r="I9" i="22"/>
  <c r="H24" i="22"/>
  <c r="I17" i="22"/>
  <c r="H25" i="22"/>
  <c r="I33" i="22"/>
  <c r="IB26" i="22"/>
  <c r="II26" i="22" s="1"/>
  <c r="NH25" i="22"/>
  <c r="NO25" i="22" s="1"/>
  <c r="I29" i="4"/>
  <c r="I31" i="4"/>
  <c r="H29" i="4"/>
  <c r="H31" i="4"/>
  <c r="I33" i="4"/>
  <c r="SN33" i="4"/>
  <c r="SU33" i="4" s="1"/>
  <c r="QC8" i="27"/>
  <c r="P17" i="26"/>
  <c r="DG17" i="26" s="1"/>
  <c r="RG18" i="26"/>
  <c r="RB18" i="26"/>
  <c r="QC17" i="26"/>
  <c r="PA4" i="19"/>
  <c r="PA6" i="19"/>
  <c r="PA5" i="19"/>
  <c r="PA10" i="19"/>
  <c r="PA9" i="19"/>
  <c r="PA13" i="19"/>
  <c r="PA7" i="19"/>
  <c r="PA12" i="19"/>
  <c r="PA11" i="19"/>
  <c r="PA14" i="19"/>
  <c r="PA16" i="19"/>
  <c r="PA21" i="19"/>
  <c r="PA15" i="19"/>
  <c r="PA19" i="19"/>
  <c r="PA22" i="19"/>
  <c r="PA18" i="19"/>
  <c r="PA17" i="19"/>
  <c r="PA8" i="19"/>
  <c r="PA25" i="19"/>
  <c r="PA20" i="19"/>
  <c r="PA23" i="19"/>
  <c r="PA26" i="19"/>
  <c r="PA27" i="19"/>
  <c r="PA29" i="19"/>
  <c r="PA28" i="19"/>
  <c r="PA39" i="19"/>
  <c r="PA31" i="19"/>
  <c r="PA32" i="19"/>
  <c r="PA33" i="19"/>
  <c r="PA34" i="19"/>
  <c r="PA35" i="19"/>
  <c r="PA36" i="19"/>
  <c r="PA37" i="19"/>
  <c r="PA38" i="19"/>
  <c r="PA24" i="19"/>
  <c r="NY4" i="19"/>
  <c r="NY6" i="19"/>
  <c r="NY5" i="19"/>
  <c r="NY10" i="19"/>
  <c r="NY9" i="19"/>
  <c r="NY13" i="19"/>
  <c r="NY7" i="19"/>
  <c r="NY12" i="19"/>
  <c r="NY11" i="19"/>
  <c r="NY14" i="19"/>
  <c r="NY16" i="19"/>
  <c r="NY21" i="19"/>
  <c r="NY15" i="19"/>
  <c r="NY19" i="19"/>
  <c r="NY22" i="19"/>
  <c r="NY18" i="19"/>
  <c r="NY17" i="19"/>
  <c r="NY8" i="19"/>
  <c r="NY25" i="19"/>
  <c r="NY20" i="19"/>
  <c r="NY23" i="19"/>
  <c r="NY26" i="19"/>
  <c r="NY27" i="19"/>
  <c r="NY29" i="19"/>
  <c r="NY28" i="19"/>
  <c r="NY39" i="19"/>
  <c r="NY31" i="19"/>
  <c r="NY32" i="19"/>
  <c r="NY33" i="19"/>
  <c r="NY34" i="19"/>
  <c r="NY35" i="19"/>
  <c r="NY36" i="19"/>
  <c r="NY37" i="19"/>
  <c r="NY38" i="19"/>
  <c r="NY24" i="19"/>
  <c r="MW4" i="19"/>
  <c r="MW6" i="19"/>
  <c r="MW5" i="19"/>
  <c r="MW10" i="19"/>
  <c r="MW9" i="19"/>
  <c r="MW13" i="19"/>
  <c r="MW7" i="19"/>
  <c r="MW12" i="19"/>
  <c r="MW11" i="19"/>
  <c r="MW14" i="19"/>
  <c r="MW16" i="19"/>
  <c r="MW21" i="19"/>
  <c r="MW15" i="19"/>
  <c r="MW19" i="19"/>
  <c r="MW22" i="19"/>
  <c r="MW18" i="19"/>
  <c r="MW17" i="19"/>
  <c r="MW8" i="19"/>
  <c r="MW25" i="19"/>
  <c r="MW20" i="19"/>
  <c r="MW23" i="19"/>
  <c r="MW26" i="19"/>
  <c r="MW27" i="19"/>
  <c r="MW29" i="19"/>
  <c r="MW28" i="19"/>
  <c r="MW39" i="19"/>
  <c r="MW31" i="19"/>
  <c r="MW32" i="19"/>
  <c r="MW33" i="19"/>
  <c r="MW34" i="19"/>
  <c r="MW35" i="19"/>
  <c r="MW36" i="19"/>
  <c r="MW37" i="19"/>
  <c r="MW38" i="19"/>
  <c r="MW24" i="19"/>
  <c r="LU4" i="19"/>
  <c r="LU6" i="19"/>
  <c r="LU5" i="19"/>
  <c r="LU10" i="19"/>
  <c r="LU9" i="19"/>
  <c r="LU13" i="19"/>
  <c r="LU7" i="19"/>
  <c r="LU12" i="19"/>
  <c r="LU11" i="19"/>
  <c r="LU14" i="19"/>
  <c r="LU16" i="19"/>
  <c r="LU21" i="19"/>
  <c r="LU15" i="19"/>
  <c r="LU19" i="19"/>
  <c r="LU22" i="19"/>
  <c r="LU18" i="19"/>
  <c r="LU17" i="19"/>
  <c r="LU8" i="19"/>
  <c r="LU25" i="19"/>
  <c r="LU20" i="19"/>
  <c r="LU23" i="19"/>
  <c r="LU26" i="19"/>
  <c r="LU27" i="19"/>
  <c r="LU29" i="19"/>
  <c r="LU28" i="19"/>
  <c r="LU39" i="19"/>
  <c r="LU31" i="19"/>
  <c r="LU32" i="19"/>
  <c r="LU33" i="19"/>
  <c r="LU34" i="19"/>
  <c r="LU35" i="19"/>
  <c r="LU36" i="19"/>
  <c r="LU37" i="19"/>
  <c r="LU38" i="19"/>
  <c r="LU24" i="19"/>
  <c r="KS4" i="19"/>
  <c r="KS6" i="19"/>
  <c r="KS5" i="19"/>
  <c r="KS10" i="19"/>
  <c r="KS9" i="19"/>
  <c r="KS13" i="19"/>
  <c r="KS7" i="19"/>
  <c r="KS12" i="19"/>
  <c r="KS11" i="19"/>
  <c r="KS14" i="19"/>
  <c r="KS16" i="19"/>
  <c r="KS21" i="19"/>
  <c r="KS15" i="19"/>
  <c r="KS19" i="19"/>
  <c r="KS22" i="19"/>
  <c r="KS18" i="19"/>
  <c r="KS17" i="19"/>
  <c r="KS8" i="19"/>
  <c r="KS25" i="19"/>
  <c r="KS20" i="19"/>
  <c r="KS23" i="19"/>
  <c r="KS26" i="19"/>
  <c r="KS27" i="19"/>
  <c r="KS29" i="19"/>
  <c r="KS28" i="19"/>
  <c r="KS39" i="19"/>
  <c r="KS31" i="19"/>
  <c r="KS32" i="19"/>
  <c r="KS33" i="19"/>
  <c r="KS34" i="19"/>
  <c r="KS35" i="19"/>
  <c r="KS36" i="19"/>
  <c r="KS37" i="19"/>
  <c r="KS38" i="19"/>
  <c r="KS24" i="19"/>
  <c r="JQ4" i="19"/>
  <c r="JQ6" i="19"/>
  <c r="JQ5" i="19"/>
  <c r="JQ10" i="19"/>
  <c r="JQ9" i="19"/>
  <c r="JQ13" i="19"/>
  <c r="JQ7" i="19"/>
  <c r="JQ12" i="19"/>
  <c r="JQ11" i="19"/>
  <c r="JQ14" i="19"/>
  <c r="JQ16" i="19"/>
  <c r="JQ21" i="19"/>
  <c r="JQ15" i="19"/>
  <c r="JQ19" i="19"/>
  <c r="JQ22" i="19"/>
  <c r="JQ18" i="19"/>
  <c r="JQ17" i="19"/>
  <c r="JQ8" i="19"/>
  <c r="JQ25" i="19"/>
  <c r="JQ20" i="19"/>
  <c r="JQ23" i="19"/>
  <c r="JQ26" i="19"/>
  <c r="JQ27" i="19"/>
  <c r="JQ29" i="19"/>
  <c r="JQ28" i="19"/>
  <c r="JQ39" i="19"/>
  <c r="JQ31" i="19"/>
  <c r="JQ32" i="19"/>
  <c r="JQ33" i="19"/>
  <c r="JQ34" i="19"/>
  <c r="JQ35" i="19"/>
  <c r="JQ36" i="19"/>
  <c r="JQ37" i="19"/>
  <c r="JQ38" i="19"/>
  <c r="JQ24" i="19"/>
  <c r="IO4" i="19"/>
  <c r="IO6" i="19"/>
  <c r="IO5" i="19"/>
  <c r="IO10" i="19"/>
  <c r="IO9" i="19"/>
  <c r="IO13" i="19"/>
  <c r="IO7" i="19"/>
  <c r="IO12" i="19"/>
  <c r="IO11" i="19"/>
  <c r="IO14" i="19"/>
  <c r="IO16" i="19"/>
  <c r="IO21" i="19"/>
  <c r="IO15" i="19"/>
  <c r="IO19" i="19"/>
  <c r="IO22" i="19"/>
  <c r="IO18" i="19"/>
  <c r="IO17" i="19"/>
  <c r="IO8" i="19"/>
  <c r="IO25" i="19"/>
  <c r="IO20" i="19"/>
  <c r="IO23" i="19"/>
  <c r="IO26" i="19"/>
  <c r="IO27" i="19"/>
  <c r="IO29" i="19"/>
  <c r="IO28" i="19"/>
  <c r="IO39" i="19"/>
  <c r="IO31" i="19"/>
  <c r="IO32" i="19"/>
  <c r="IO33" i="19"/>
  <c r="IO34" i="19"/>
  <c r="IO35" i="19"/>
  <c r="IO36" i="19"/>
  <c r="IO37" i="19"/>
  <c r="IO38" i="19"/>
  <c r="IO24" i="19"/>
  <c r="HM4" i="19"/>
  <c r="HM6" i="19"/>
  <c r="HM5" i="19"/>
  <c r="HM10" i="19"/>
  <c r="HM9" i="19"/>
  <c r="HM13" i="19"/>
  <c r="HM7" i="19"/>
  <c r="HM12" i="19"/>
  <c r="HM11" i="19"/>
  <c r="HM14" i="19"/>
  <c r="HM16" i="19"/>
  <c r="HM21" i="19"/>
  <c r="HM15" i="19"/>
  <c r="HM19" i="19"/>
  <c r="HM22" i="19"/>
  <c r="HM18" i="19"/>
  <c r="HM17" i="19"/>
  <c r="HM8" i="19"/>
  <c r="HM25" i="19"/>
  <c r="HM20" i="19"/>
  <c r="HM23" i="19"/>
  <c r="HM26" i="19"/>
  <c r="HM27" i="19"/>
  <c r="HM29" i="19"/>
  <c r="HM28" i="19"/>
  <c r="HM39" i="19"/>
  <c r="HM31" i="19"/>
  <c r="HM32" i="19"/>
  <c r="HM33" i="19"/>
  <c r="HM34" i="19"/>
  <c r="HM35" i="19"/>
  <c r="HM36" i="19"/>
  <c r="HM37" i="19"/>
  <c r="HM38" i="19"/>
  <c r="HM24" i="19"/>
  <c r="GK4" i="19"/>
  <c r="GK6" i="19"/>
  <c r="GK5" i="19"/>
  <c r="GK10" i="19"/>
  <c r="GK9" i="19"/>
  <c r="GK13" i="19"/>
  <c r="GK7" i="19"/>
  <c r="GK12" i="19"/>
  <c r="GK11" i="19"/>
  <c r="GK14" i="19"/>
  <c r="GK16" i="19"/>
  <c r="GK21" i="19"/>
  <c r="GK15" i="19"/>
  <c r="GK19" i="19"/>
  <c r="GK22" i="19"/>
  <c r="GK18" i="19"/>
  <c r="GK17" i="19"/>
  <c r="GK8" i="19"/>
  <c r="GK25" i="19"/>
  <c r="GK20" i="19"/>
  <c r="GK23" i="19"/>
  <c r="GK26" i="19"/>
  <c r="GK27" i="19"/>
  <c r="GK29" i="19"/>
  <c r="GK28" i="19"/>
  <c r="GK39" i="19"/>
  <c r="GK31" i="19"/>
  <c r="GK32" i="19"/>
  <c r="GK33" i="19"/>
  <c r="GK34" i="19"/>
  <c r="GK35" i="19"/>
  <c r="GK36" i="19"/>
  <c r="GK37" i="19"/>
  <c r="GK38" i="19"/>
  <c r="GK24" i="19"/>
  <c r="FI4" i="19"/>
  <c r="FI6" i="19"/>
  <c r="FI5" i="19"/>
  <c r="FI10" i="19"/>
  <c r="FI9" i="19"/>
  <c r="FI13" i="19"/>
  <c r="FI7" i="19"/>
  <c r="FI12" i="19"/>
  <c r="FI11" i="19"/>
  <c r="FI14" i="19"/>
  <c r="FI16" i="19"/>
  <c r="FI21" i="19"/>
  <c r="FI15" i="19"/>
  <c r="FI19" i="19"/>
  <c r="FI22" i="19"/>
  <c r="FI18" i="19"/>
  <c r="FI17" i="19"/>
  <c r="FI8" i="19"/>
  <c r="FI25" i="19"/>
  <c r="FI20" i="19"/>
  <c r="FI23" i="19"/>
  <c r="FI26" i="19"/>
  <c r="FI27" i="19"/>
  <c r="FI29" i="19"/>
  <c r="FI28" i="19"/>
  <c r="FI39" i="19"/>
  <c r="FI31" i="19"/>
  <c r="FI32" i="19"/>
  <c r="FI33" i="19"/>
  <c r="FI34" i="19"/>
  <c r="FI35" i="19"/>
  <c r="FI36" i="19"/>
  <c r="FI37" i="19"/>
  <c r="FI38" i="19"/>
  <c r="FI24" i="19"/>
  <c r="EG4" i="19"/>
  <c r="EG6" i="19"/>
  <c r="EG5" i="19"/>
  <c r="EG10" i="19"/>
  <c r="EG9" i="19"/>
  <c r="EG13" i="19"/>
  <c r="EG7" i="19"/>
  <c r="EG12" i="19"/>
  <c r="EG11" i="19"/>
  <c r="EG14" i="19"/>
  <c r="EG16" i="19"/>
  <c r="EG21" i="19"/>
  <c r="EG15" i="19"/>
  <c r="EG19" i="19"/>
  <c r="EG22" i="19"/>
  <c r="EG18" i="19"/>
  <c r="EG17" i="19"/>
  <c r="EG8" i="19"/>
  <c r="EG25" i="19"/>
  <c r="EG20" i="19"/>
  <c r="EG23" i="19"/>
  <c r="EG26" i="19"/>
  <c r="EG27" i="19"/>
  <c r="EG29" i="19"/>
  <c r="EG28" i="19"/>
  <c r="EG39" i="19"/>
  <c r="EG31" i="19"/>
  <c r="EG32" i="19"/>
  <c r="EG33" i="19"/>
  <c r="EG34" i="19"/>
  <c r="EG35" i="19"/>
  <c r="EG36" i="19"/>
  <c r="EG37" i="19"/>
  <c r="EG38" i="19"/>
  <c r="EG24" i="19"/>
  <c r="PA4" i="27"/>
  <c r="PA6" i="27"/>
  <c r="PA7" i="27"/>
  <c r="PA5" i="27"/>
  <c r="PA9" i="27"/>
  <c r="PA10" i="27"/>
  <c r="PA11" i="27"/>
  <c r="PA8" i="27"/>
  <c r="PA12" i="27"/>
  <c r="PA13" i="27"/>
  <c r="PA16" i="27"/>
  <c r="PA19" i="27"/>
  <c r="PA15" i="27"/>
  <c r="PA14" i="27"/>
  <c r="PA17" i="27"/>
  <c r="PA18" i="27"/>
  <c r="NY4" i="27"/>
  <c r="NY6" i="27"/>
  <c r="NY7" i="27"/>
  <c r="NY5" i="27"/>
  <c r="NY9" i="27"/>
  <c r="NY10" i="27"/>
  <c r="NY11" i="27"/>
  <c r="NY8" i="27"/>
  <c r="NY12" i="27"/>
  <c r="NY13" i="27"/>
  <c r="NY16" i="27"/>
  <c r="NY19" i="27"/>
  <c r="NY15" i="27"/>
  <c r="NY14" i="27"/>
  <c r="NY17" i="27"/>
  <c r="NY18" i="27"/>
  <c r="MW4" i="27"/>
  <c r="MW6" i="27"/>
  <c r="MW7" i="27"/>
  <c r="MW5" i="27"/>
  <c r="MW9" i="27"/>
  <c r="MW10" i="27"/>
  <c r="MW11" i="27"/>
  <c r="MW8" i="27"/>
  <c r="MW12" i="27"/>
  <c r="MW13" i="27"/>
  <c r="MW16" i="27"/>
  <c r="MW19" i="27"/>
  <c r="MW15" i="27"/>
  <c r="MW14" i="27"/>
  <c r="MW17" i="27"/>
  <c r="MW18" i="27"/>
  <c r="LU4" i="27"/>
  <c r="LU6" i="27"/>
  <c r="LU7" i="27"/>
  <c r="LU5" i="27"/>
  <c r="LU9" i="27"/>
  <c r="LU10" i="27"/>
  <c r="LU11" i="27"/>
  <c r="LU8" i="27"/>
  <c r="LU12" i="27"/>
  <c r="LU13" i="27"/>
  <c r="LU16" i="27"/>
  <c r="LU19" i="27"/>
  <c r="LU15" i="27"/>
  <c r="LU14" i="27"/>
  <c r="LU17" i="27"/>
  <c r="LU18" i="27"/>
  <c r="KS4" i="27"/>
  <c r="KS6" i="27"/>
  <c r="KS7" i="27"/>
  <c r="KS5" i="27"/>
  <c r="KS9" i="27"/>
  <c r="KS10" i="27"/>
  <c r="KS11" i="27"/>
  <c r="KS8" i="27"/>
  <c r="KS12" i="27"/>
  <c r="KS13" i="27"/>
  <c r="KS16" i="27"/>
  <c r="KS19" i="27"/>
  <c r="KS15" i="27"/>
  <c r="KS14" i="27"/>
  <c r="KS17" i="27"/>
  <c r="KS18" i="27"/>
  <c r="JQ4" i="27"/>
  <c r="JQ6" i="27"/>
  <c r="JQ7" i="27"/>
  <c r="JQ5" i="27"/>
  <c r="JQ9" i="27"/>
  <c r="JQ10" i="27"/>
  <c r="JQ11" i="27"/>
  <c r="JQ8" i="27"/>
  <c r="JQ12" i="27"/>
  <c r="JQ13" i="27"/>
  <c r="JQ16" i="27"/>
  <c r="JQ19" i="27"/>
  <c r="JQ15" i="27"/>
  <c r="JQ14" i="27"/>
  <c r="JQ17" i="27"/>
  <c r="JQ18" i="27"/>
  <c r="IO4" i="27"/>
  <c r="IO6" i="27"/>
  <c r="IO7" i="27"/>
  <c r="IO5" i="27"/>
  <c r="IO9" i="27"/>
  <c r="IO10" i="27"/>
  <c r="IO11" i="27"/>
  <c r="IO8" i="27"/>
  <c r="IO12" i="27"/>
  <c r="IO13" i="27"/>
  <c r="IO16" i="27"/>
  <c r="IO19" i="27"/>
  <c r="IO15" i="27"/>
  <c r="IO14" i="27"/>
  <c r="IO17" i="27"/>
  <c r="IO18" i="27"/>
  <c r="HM4" i="27"/>
  <c r="HM6" i="27"/>
  <c r="HM7" i="27"/>
  <c r="HM5" i="27"/>
  <c r="HM9" i="27"/>
  <c r="HM10" i="27"/>
  <c r="HM11" i="27"/>
  <c r="HM8" i="27"/>
  <c r="HM12" i="27"/>
  <c r="HM13" i="27"/>
  <c r="HM16" i="27"/>
  <c r="HM19" i="27"/>
  <c r="HM15" i="27"/>
  <c r="HM14" i="27"/>
  <c r="HM17" i="27"/>
  <c r="HM18" i="27"/>
  <c r="GK4" i="27"/>
  <c r="GK6" i="27"/>
  <c r="GK7" i="27"/>
  <c r="GK5" i="27"/>
  <c r="GK9" i="27"/>
  <c r="GK10" i="27"/>
  <c r="GK11" i="27"/>
  <c r="GK8" i="27"/>
  <c r="GK12" i="27"/>
  <c r="GK13" i="27"/>
  <c r="GK16" i="27"/>
  <c r="GK19" i="27"/>
  <c r="GK15" i="27"/>
  <c r="GK14" i="27"/>
  <c r="GK17" i="27"/>
  <c r="GK18" i="27"/>
  <c r="FI4" i="27"/>
  <c r="FI6" i="27"/>
  <c r="FI7" i="27"/>
  <c r="FI5" i="27"/>
  <c r="FI9" i="27"/>
  <c r="FI10" i="27"/>
  <c r="FI11" i="27"/>
  <c r="FI8" i="27"/>
  <c r="FI12" i="27"/>
  <c r="FI13" i="27"/>
  <c r="FI16" i="27"/>
  <c r="FI19" i="27"/>
  <c r="FI15" i="27"/>
  <c r="FI14" i="27"/>
  <c r="FI17" i="27"/>
  <c r="FI18" i="27"/>
  <c r="EG4" i="27"/>
  <c r="EG6" i="27"/>
  <c r="EG7" i="27"/>
  <c r="EG5" i="27"/>
  <c r="EG9" i="27"/>
  <c r="EG10" i="27"/>
  <c r="EG11" i="27"/>
  <c r="EG8" i="27"/>
  <c r="EG12" i="27"/>
  <c r="EG13" i="27"/>
  <c r="EG16" i="27"/>
  <c r="EG19" i="27"/>
  <c r="EG15" i="27"/>
  <c r="EG14" i="27"/>
  <c r="EG17" i="27"/>
  <c r="EG18" i="27"/>
  <c r="QC7" i="26"/>
  <c r="QC20" i="26"/>
  <c r="PA5" i="26"/>
  <c r="PA4" i="26"/>
  <c r="PA8" i="26"/>
  <c r="PA10" i="26"/>
  <c r="PA9" i="26"/>
  <c r="PA12" i="26"/>
  <c r="PA11" i="26"/>
  <c r="PA13" i="26"/>
  <c r="PA6" i="26"/>
  <c r="PA7" i="26"/>
  <c r="PA14" i="26"/>
  <c r="PA16" i="26"/>
  <c r="PA18" i="26"/>
  <c r="PA15" i="26"/>
  <c r="PA20" i="26"/>
  <c r="PA17" i="26"/>
  <c r="PA21" i="26"/>
  <c r="NY5" i="26"/>
  <c r="NY4" i="26"/>
  <c r="NY8" i="26"/>
  <c r="NY10" i="26"/>
  <c r="NY9" i="26"/>
  <c r="NY12" i="26"/>
  <c r="NY11" i="26"/>
  <c r="NY13" i="26"/>
  <c r="NY6" i="26"/>
  <c r="NY7" i="26"/>
  <c r="NY14" i="26"/>
  <c r="NY16" i="26"/>
  <c r="NY18" i="26"/>
  <c r="NY15" i="26"/>
  <c r="NY20" i="26"/>
  <c r="NY17" i="26"/>
  <c r="NY21" i="26"/>
  <c r="MW5" i="26"/>
  <c r="MW4" i="26"/>
  <c r="MW8" i="26"/>
  <c r="MW10" i="26"/>
  <c r="MW9" i="26"/>
  <c r="MW12" i="26"/>
  <c r="MW11" i="26"/>
  <c r="MW13" i="26"/>
  <c r="MW6" i="26"/>
  <c r="MW7" i="26"/>
  <c r="MW14" i="26"/>
  <c r="MW16" i="26"/>
  <c r="MW18" i="26"/>
  <c r="MW15" i="26"/>
  <c r="MW20" i="26"/>
  <c r="MW17" i="26"/>
  <c r="MW21" i="26"/>
  <c r="LU5" i="26"/>
  <c r="LU4" i="26"/>
  <c r="LU8" i="26"/>
  <c r="LU10" i="26"/>
  <c r="LU9" i="26"/>
  <c r="LU12" i="26"/>
  <c r="LU11" i="26"/>
  <c r="LU13" i="26"/>
  <c r="LU6" i="26"/>
  <c r="LU7" i="26"/>
  <c r="LU14" i="26"/>
  <c r="LU16" i="26"/>
  <c r="LU18" i="26"/>
  <c r="LU15" i="26"/>
  <c r="LU20" i="26"/>
  <c r="LU17" i="26"/>
  <c r="LU21" i="26"/>
  <c r="KS5" i="26"/>
  <c r="KS4" i="26"/>
  <c r="KS8" i="26"/>
  <c r="KS10" i="26"/>
  <c r="KS9" i="26"/>
  <c r="KS12" i="26"/>
  <c r="KS11" i="26"/>
  <c r="KS13" i="26"/>
  <c r="KS6" i="26"/>
  <c r="KS7" i="26"/>
  <c r="KS14" i="26"/>
  <c r="KS16" i="26"/>
  <c r="KS18" i="26"/>
  <c r="KS15" i="26"/>
  <c r="KS20" i="26"/>
  <c r="KS17" i="26"/>
  <c r="KS21" i="26"/>
  <c r="JQ5" i="26"/>
  <c r="JQ4" i="26"/>
  <c r="JQ8" i="26"/>
  <c r="JQ10" i="26"/>
  <c r="JQ9" i="26"/>
  <c r="JQ12" i="26"/>
  <c r="JQ11" i="26"/>
  <c r="JQ13" i="26"/>
  <c r="JQ6" i="26"/>
  <c r="JQ7" i="26"/>
  <c r="JQ14" i="26"/>
  <c r="JQ16" i="26"/>
  <c r="JQ18" i="26"/>
  <c r="JQ15" i="26"/>
  <c r="JQ20" i="26"/>
  <c r="JQ17" i="26"/>
  <c r="JQ21" i="26"/>
  <c r="IO5" i="26"/>
  <c r="IO4" i="26"/>
  <c r="IO8" i="26"/>
  <c r="IO10" i="26"/>
  <c r="IO9" i="26"/>
  <c r="IO12" i="26"/>
  <c r="IO11" i="26"/>
  <c r="IO13" i="26"/>
  <c r="IO6" i="26"/>
  <c r="IO7" i="26"/>
  <c r="IO14" i="26"/>
  <c r="IO16" i="26"/>
  <c r="IO18" i="26"/>
  <c r="IO15" i="26"/>
  <c r="IO20" i="26"/>
  <c r="IO17" i="26"/>
  <c r="IO21" i="26"/>
  <c r="HM5" i="26"/>
  <c r="HM4" i="26"/>
  <c r="HM8" i="26"/>
  <c r="HM10" i="26"/>
  <c r="HM9" i="26"/>
  <c r="HM12" i="26"/>
  <c r="HM11" i="26"/>
  <c r="HM13" i="26"/>
  <c r="HM6" i="26"/>
  <c r="HM7" i="26"/>
  <c r="HM14" i="26"/>
  <c r="HM16" i="26"/>
  <c r="HM18" i="26"/>
  <c r="HM15" i="26"/>
  <c r="HM20" i="26"/>
  <c r="HM17" i="26"/>
  <c r="HM21" i="26"/>
  <c r="GK5" i="26"/>
  <c r="GK4" i="26"/>
  <c r="GK8" i="26"/>
  <c r="GK10" i="26"/>
  <c r="GK9" i="26"/>
  <c r="GK12" i="26"/>
  <c r="GK11" i="26"/>
  <c r="GK13" i="26"/>
  <c r="GK6" i="26"/>
  <c r="GK7" i="26"/>
  <c r="GK14" i="26"/>
  <c r="GK16" i="26"/>
  <c r="GK18" i="26"/>
  <c r="GK15" i="26"/>
  <c r="GK20" i="26"/>
  <c r="GK17" i="26"/>
  <c r="GK21" i="26"/>
  <c r="FI5" i="26"/>
  <c r="FI4" i="26"/>
  <c r="FI8" i="26"/>
  <c r="FI10" i="26"/>
  <c r="FI9" i="26"/>
  <c r="FI12" i="26"/>
  <c r="FI11" i="26"/>
  <c r="FI13" i="26"/>
  <c r="FI6" i="26"/>
  <c r="FI7" i="26"/>
  <c r="FI14" i="26"/>
  <c r="FI16" i="26"/>
  <c r="FI18" i="26"/>
  <c r="FI15" i="26"/>
  <c r="FI20" i="26"/>
  <c r="FI17" i="26"/>
  <c r="FI21" i="26"/>
  <c r="EG5" i="26"/>
  <c r="EG4" i="26"/>
  <c r="EG8" i="26"/>
  <c r="EG10" i="26"/>
  <c r="EG9" i="26"/>
  <c r="EG12" i="26"/>
  <c r="EG11" i="26"/>
  <c r="EG13" i="26"/>
  <c r="EG6" i="26"/>
  <c r="EG7" i="26"/>
  <c r="EG14" i="26"/>
  <c r="EG16" i="26"/>
  <c r="EG18" i="26"/>
  <c r="EG15" i="26"/>
  <c r="EG20" i="26"/>
  <c r="EG17" i="26"/>
  <c r="EG21" i="26"/>
  <c r="NH29" i="4"/>
  <c r="NO29" i="4" s="1"/>
  <c r="RE23" i="19"/>
  <c r="RG23" i="19"/>
  <c r="RB37" i="19"/>
  <c r="RG15" i="27"/>
  <c r="RB15" i="27"/>
  <c r="QC14" i="27"/>
  <c r="R14" i="27"/>
  <c r="DH14" i="27" s="1"/>
  <c r="R18" i="27"/>
  <c r="S18" i="27" s="1"/>
  <c r="RG14" i="27"/>
  <c r="RB14" i="27"/>
  <c r="R8" i="27"/>
  <c r="S8" i="27" s="1"/>
  <c r="RB7" i="26"/>
  <c r="QC18" i="26"/>
  <c r="R18" i="26"/>
  <c r="DH18" i="26" s="1"/>
  <c r="R17" i="26"/>
  <c r="DH17" i="26" s="1"/>
  <c r="RG20" i="26"/>
  <c r="RB20" i="26"/>
  <c r="RB17" i="26"/>
  <c r="CW22" i="22"/>
  <c r="DA22" i="22" s="1"/>
  <c r="SN30" i="22"/>
  <c r="SU30" i="22" s="1"/>
  <c r="PX30" i="22"/>
  <c r="QE30" i="22" s="1"/>
  <c r="IB30" i="22"/>
  <c r="II30" i="22" s="1"/>
  <c r="CW26" i="22"/>
  <c r="DA26" i="22" s="1"/>
  <c r="CW24" i="22"/>
  <c r="DA24" i="22" s="1"/>
  <c r="SN17" i="22"/>
  <c r="SU17" i="22" s="1"/>
  <c r="NH17" i="22"/>
  <c r="NO17" i="22" s="1"/>
  <c r="CW9" i="22"/>
  <c r="DA9" i="22" s="1"/>
  <c r="NH26" i="22"/>
  <c r="NO26" i="22" s="1"/>
  <c r="IB17" i="22"/>
  <c r="II17" i="22" s="1"/>
  <c r="CW17" i="22"/>
  <c r="DA17" i="22" s="1"/>
  <c r="CW25" i="22"/>
  <c r="DA25" i="22" s="1"/>
  <c r="RF33" i="22"/>
  <c r="RM33" i="22" s="1"/>
  <c r="OP33" i="22"/>
  <c r="OW33" i="22" s="1"/>
  <c r="LZ33" i="22"/>
  <c r="MG33" i="22" s="1"/>
  <c r="JJ33" i="22"/>
  <c r="JQ33" i="22" s="1"/>
  <c r="GT33" i="22"/>
  <c r="HA33" i="22" s="1"/>
  <c r="ED33" i="22"/>
  <c r="EK33" i="22" s="1"/>
  <c r="SN32" i="22"/>
  <c r="SU32" i="22" s="1"/>
  <c r="IB32" i="22"/>
  <c r="II32" i="22" s="1"/>
  <c r="FL32" i="22"/>
  <c r="FS32" i="22" s="1"/>
  <c r="SN33" i="22"/>
  <c r="SU33" i="22" s="1"/>
  <c r="NH33" i="22"/>
  <c r="NO33" i="22" s="1"/>
  <c r="IB33" i="22"/>
  <c r="II33" i="22" s="1"/>
  <c r="IB25" i="22"/>
  <c r="II25" i="22" s="1"/>
  <c r="OP29" i="4"/>
  <c r="OW29" i="4" s="1"/>
  <c r="SN31" i="4"/>
  <c r="SU31" i="4" s="1"/>
  <c r="NH31" i="4"/>
  <c r="NO31" i="4" s="1"/>
  <c r="LZ33" i="4"/>
  <c r="MG33" i="4" s="1"/>
  <c r="JJ33" i="4"/>
  <c r="JQ33" i="4" s="1"/>
  <c r="GT33" i="4"/>
  <c r="HA33" i="4" s="1"/>
  <c r="ED33" i="4"/>
  <c r="EK33" i="4" s="1"/>
  <c r="RF33" i="4"/>
  <c r="RM33" i="4" s="1"/>
  <c r="IB29" i="4"/>
  <c r="II29" i="4" s="1"/>
  <c r="RF31" i="4"/>
  <c r="RM31" i="4" s="1"/>
  <c r="OP31" i="4"/>
  <c r="OW31" i="4" s="1"/>
  <c r="CW33" i="4"/>
  <c r="DA33" i="4" s="1"/>
  <c r="LZ31" i="4"/>
  <c r="MG31" i="4" s="1"/>
  <c r="JJ31" i="4"/>
  <c r="JQ31" i="4" s="1"/>
  <c r="GT31" i="4"/>
  <c r="HA31" i="4" s="1"/>
  <c r="ED31" i="4"/>
  <c r="EK31" i="4" s="1"/>
  <c r="OP33" i="4"/>
  <c r="OW33" i="4" s="1"/>
  <c r="IB31" i="4"/>
  <c r="II31" i="4" s="1"/>
  <c r="CW20" i="22"/>
  <c r="DA20" i="22" s="1"/>
  <c r="CW30" i="22"/>
  <c r="DA30" i="22" s="1"/>
  <c r="CW33" i="22"/>
  <c r="DA33" i="22" s="1"/>
  <c r="PX32" i="22"/>
  <c r="QE32" i="22" s="1"/>
  <c r="OP32" i="22"/>
  <c r="OW32" i="22" s="1"/>
  <c r="KR32" i="22"/>
  <c r="KY32" i="22" s="1"/>
  <c r="JJ32" i="22"/>
  <c r="JQ32" i="22" s="1"/>
  <c r="ED32" i="22"/>
  <c r="EK32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LZ25" i="22"/>
  <c r="MG25" i="22" s="1"/>
  <c r="JJ25" i="22"/>
  <c r="JQ25" i="22" s="1"/>
  <c r="GT25" i="22"/>
  <c r="HA25" i="22" s="1"/>
  <c r="ED25" i="22"/>
  <c r="EK25" i="22" s="1"/>
  <c r="LZ26" i="22"/>
  <c r="MG26" i="22" s="1"/>
  <c r="JJ26" i="22"/>
  <c r="JQ26" i="22" s="1"/>
  <c r="SN25" i="22"/>
  <c r="SU25" i="22" s="1"/>
  <c r="PX25" i="22"/>
  <c r="QE25" i="22" s="1"/>
  <c r="PX33" i="22"/>
  <c r="QE33" i="22" s="1"/>
  <c r="KR33" i="22"/>
  <c r="KY33" i="22" s="1"/>
  <c r="FL33" i="22"/>
  <c r="FS33" i="22" s="1"/>
  <c r="TU33" i="22"/>
  <c r="TN33" i="22"/>
  <c r="TS33" i="22"/>
  <c r="TQ33" i="22"/>
  <c r="R33" i="22"/>
  <c r="S33" i="22" s="1"/>
  <c r="N33" i="22"/>
  <c r="O33" i="22" s="1"/>
  <c r="L33" i="22"/>
  <c r="M33" i="22" s="1"/>
  <c r="P33" i="22"/>
  <c r="T33" i="22"/>
  <c r="U33" i="22" s="1"/>
  <c r="K33" i="22"/>
  <c r="RF17" i="22"/>
  <c r="RM17" i="22" s="1"/>
  <c r="ED26" i="22"/>
  <c r="EK26" i="22" s="1"/>
  <c r="TN25" i="22"/>
  <c r="OP17" i="22"/>
  <c r="OW17" i="22" s="1"/>
  <c r="TQ25" i="22"/>
  <c r="OP30" i="22"/>
  <c r="OW30" i="22" s="1"/>
  <c r="OP26" i="22"/>
  <c r="OW26" i="22" s="1"/>
  <c r="NH24" i="22"/>
  <c r="NO24" i="22" s="1"/>
  <c r="GT26" i="22"/>
  <c r="HA26" i="22" s="1"/>
  <c r="NH30" i="22"/>
  <c r="NO30" i="22" s="1"/>
  <c r="RF25" i="22"/>
  <c r="RM25" i="22" s="1"/>
  <c r="KR25" i="22"/>
  <c r="KY25" i="22" s="1"/>
  <c r="FL25" i="22"/>
  <c r="FS25" i="22" s="1"/>
  <c r="TU25" i="22"/>
  <c r="TS25" i="22"/>
  <c r="T25" i="22"/>
  <c r="U25" i="22" s="1"/>
  <c r="N25" i="22"/>
  <c r="O25" i="22" s="1"/>
  <c r="L25" i="22"/>
  <c r="M25" i="22" s="1"/>
  <c r="R25" i="22"/>
  <c r="S25" i="22" s="1"/>
  <c r="K25" i="22"/>
  <c r="P25" i="22"/>
  <c r="LZ30" i="22"/>
  <c r="MG30" i="22" s="1"/>
  <c r="JJ30" i="22"/>
  <c r="JQ30" i="22" s="1"/>
  <c r="SN26" i="22"/>
  <c r="SU26" i="22" s="1"/>
  <c r="GT30" i="22"/>
  <c r="HA30" i="22" s="1"/>
  <c r="ED30" i="22"/>
  <c r="EK30" i="22" s="1"/>
  <c r="RF26" i="22"/>
  <c r="RM26" i="22" s="1"/>
  <c r="PX26" i="22"/>
  <c r="QE26" i="22" s="1"/>
  <c r="KR26" i="22"/>
  <c r="KY26" i="22" s="1"/>
  <c r="FL26" i="22"/>
  <c r="FS26" i="22" s="1"/>
  <c r="TU26" i="22"/>
  <c r="TN26" i="22"/>
  <c r="TS26" i="22"/>
  <c r="TQ26" i="22"/>
  <c r="N26" i="22"/>
  <c r="O26" i="22" s="1"/>
  <c r="K26" i="22"/>
  <c r="L26" i="22"/>
  <c r="M26" i="22" s="1"/>
  <c r="R26" i="22"/>
  <c r="S26" i="22" s="1"/>
  <c r="P26" i="22"/>
  <c r="T26" i="22"/>
  <c r="U26" i="22" s="1"/>
  <c r="LZ17" i="22"/>
  <c r="MG17" i="22" s="1"/>
  <c r="JJ17" i="22"/>
  <c r="JQ17" i="22" s="1"/>
  <c r="GT17" i="22"/>
  <c r="HA17" i="22" s="1"/>
  <c r="ED17" i="22"/>
  <c r="EK17" i="22" s="1"/>
  <c r="LZ24" i="22"/>
  <c r="MG24" i="22" s="1"/>
  <c r="JJ24" i="22"/>
  <c r="JQ24" i="22" s="1"/>
  <c r="NH22" i="22"/>
  <c r="NO22" i="22" s="1"/>
  <c r="IB22" i="22"/>
  <c r="II22" i="22" s="1"/>
  <c r="IB24" i="22"/>
  <c r="II24" i="22" s="1"/>
  <c r="IB9" i="22"/>
  <c r="II9" i="22" s="1"/>
  <c r="RF30" i="22"/>
  <c r="RM30" i="22" s="1"/>
  <c r="KR30" i="22"/>
  <c r="KY30" i="22" s="1"/>
  <c r="FL30" i="22"/>
  <c r="FS30" i="22" s="1"/>
  <c r="TU30" i="22"/>
  <c r="TQ30" i="22"/>
  <c r="TN30" i="22"/>
  <c r="N30" i="22"/>
  <c r="O30" i="22" s="1"/>
  <c r="R30" i="22"/>
  <c r="S30" i="22" s="1"/>
  <c r="L30" i="22"/>
  <c r="M30" i="22" s="1"/>
  <c r="T30" i="22"/>
  <c r="U30" i="22" s="1"/>
  <c r="K30" i="22"/>
  <c r="P30" i="22"/>
  <c r="GT24" i="22"/>
  <c r="HA24" i="22" s="1"/>
  <c r="ED24" i="22"/>
  <c r="EK24" i="22" s="1"/>
  <c r="PX17" i="22"/>
  <c r="QE17" i="22" s="1"/>
  <c r="OP22" i="22"/>
  <c r="OW22" i="22" s="1"/>
  <c r="FL17" i="22"/>
  <c r="FS17" i="22" s="1"/>
  <c r="N17" i="22"/>
  <c r="O17" i="22" s="1"/>
  <c r="IB20" i="22"/>
  <c r="II20" i="22" s="1"/>
  <c r="KR17" i="22"/>
  <c r="KY17" i="22" s="1"/>
  <c r="TU17" i="22"/>
  <c r="TN17" i="22"/>
  <c r="T17" i="22"/>
  <c r="U17" i="22" s="1"/>
  <c r="TQ17" i="22"/>
  <c r="L17" i="22"/>
  <c r="M17" i="22" s="1"/>
  <c r="R17" i="22"/>
  <c r="S17" i="22" s="1"/>
  <c r="K17" i="22"/>
  <c r="P17" i="22"/>
  <c r="LZ22" i="22"/>
  <c r="MG22" i="22" s="1"/>
  <c r="GT22" i="22"/>
  <c r="HA22" i="22" s="1"/>
  <c r="ED22" i="22"/>
  <c r="EK22" i="22" s="1"/>
  <c r="JJ22" i="22"/>
  <c r="JQ22" i="22" s="1"/>
  <c r="SN22" i="22"/>
  <c r="SU22" i="22" s="1"/>
  <c r="PX22" i="22"/>
  <c r="QE22" i="22" s="1"/>
  <c r="SN24" i="22"/>
  <c r="SU24" i="22" s="1"/>
  <c r="NH9" i="22"/>
  <c r="NO9" i="22" s="1"/>
  <c r="RF24" i="22"/>
  <c r="RM24" i="22" s="1"/>
  <c r="OP24" i="22"/>
  <c r="OW24" i="22" s="1"/>
  <c r="PX24" i="22"/>
  <c r="QE24" i="22" s="1"/>
  <c r="KR24" i="22"/>
  <c r="KY24" i="22" s="1"/>
  <c r="FL24" i="22"/>
  <c r="FS24" i="22" s="1"/>
  <c r="TN24" i="22"/>
  <c r="TU24" i="22"/>
  <c r="TQ24" i="22"/>
  <c r="R24" i="22"/>
  <c r="S24" i="22" s="1"/>
  <c r="N24" i="22"/>
  <c r="O24" i="22" s="1"/>
  <c r="L24" i="22"/>
  <c r="M24" i="22" s="1"/>
  <c r="T24" i="22"/>
  <c r="U24" i="22" s="1"/>
  <c r="K24" i="22"/>
  <c r="P24" i="22"/>
  <c r="GT20" i="22"/>
  <c r="HA20" i="22" s="1"/>
  <c r="ED20" i="22"/>
  <c r="EK20" i="22" s="1"/>
  <c r="RF9" i="22"/>
  <c r="RM9" i="22" s="1"/>
  <c r="SN20" i="22"/>
  <c r="SU20" i="22" s="1"/>
  <c r="PX20" i="22"/>
  <c r="QE20" i="22" s="1"/>
  <c r="NH20" i="22"/>
  <c r="NO20" i="22" s="1"/>
  <c r="KR20" i="22"/>
  <c r="KY20" i="22" s="1"/>
  <c r="LZ9" i="22"/>
  <c r="MG9" i="22" s="1"/>
  <c r="OP20" i="22"/>
  <c r="OW20" i="22" s="1"/>
  <c r="JJ20" i="22"/>
  <c r="JQ20" i="22" s="1"/>
  <c r="RF22" i="22"/>
  <c r="RM22" i="22" s="1"/>
  <c r="KR22" i="22"/>
  <c r="KY22" i="22" s="1"/>
  <c r="FL22" i="22"/>
  <c r="FS22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GT9" i="22"/>
  <c r="HA9" i="22" s="1"/>
  <c r="SN9" i="22"/>
  <c r="SU9" i="22" s="1"/>
  <c r="TN20" i="22"/>
  <c r="OP9" i="22"/>
  <c r="OW9" i="22" s="1"/>
  <c r="RF20" i="22"/>
  <c r="RM20" i="22" s="1"/>
  <c r="LZ20" i="22"/>
  <c r="MG20" i="22" s="1"/>
  <c r="FL20" i="22"/>
  <c r="FS20" i="22" s="1"/>
  <c r="TU20" i="22"/>
  <c r="N20" i="22"/>
  <c r="O20" i="22" s="1"/>
  <c r="TQ20" i="22"/>
  <c r="L20" i="22"/>
  <c r="K20" i="22"/>
  <c r="R20" i="22"/>
  <c r="S20" i="22" s="1"/>
  <c r="T20" i="22"/>
  <c r="U20" i="22" s="1"/>
  <c r="P20" i="22"/>
  <c r="PX9" i="22"/>
  <c r="QE9" i="22" s="1"/>
  <c r="KR9" i="22"/>
  <c r="KY9" i="22" s="1"/>
  <c r="JJ9" i="22"/>
  <c r="JQ9" i="22" s="1"/>
  <c r="FL9" i="22"/>
  <c r="FS9" i="22" s="1"/>
  <c r="ED9" i="22"/>
  <c r="EK9" i="22" s="1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29" i="4"/>
  <c r="DA29" i="4" s="1"/>
  <c r="PX33" i="4"/>
  <c r="QE33" i="4" s="1"/>
  <c r="KR33" i="4"/>
  <c r="KY33" i="4" s="1"/>
  <c r="FL33" i="4"/>
  <c r="FS33" i="4" s="1"/>
  <c r="TQ33" i="4"/>
  <c r="TU33" i="4"/>
  <c r="TN33" i="4"/>
  <c r="T33" i="4"/>
  <c r="U33" i="4" s="1"/>
  <c r="R33" i="4"/>
  <c r="S33" i="4" s="1"/>
  <c r="N33" i="4"/>
  <c r="O33" i="4" s="1"/>
  <c r="L33" i="4"/>
  <c r="M33" i="4" s="1"/>
  <c r="K33" i="4"/>
  <c r="P33" i="4"/>
  <c r="LZ29" i="4"/>
  <c r="MG29" i="4" s="1"/>
  <c r="GT29" i="4"/>
  <c r="HA29" i="4" s="1"/>
  <c r="ED29" i="4"/>
  <c r="EK29" i="4" s="1"/>
  <c r="SN29" i="4"/>
  <c r="SU29" i="4" s="1"/>
  <c r="PX29" i="4"/>
  <c r="QE29" i="4" s="1"/>
  <c r="TN31" i="4"/>
  <c r="FL31" i="4"/>
  <c r="FS31" i="4" s="1"/>
  <c r="JJ29" i="4"/>
  <c r="JQ29" i="4" s="1"/>
  <c r="PX31" i="4"/>
  <c r="QE31" i="4" s="1"/>
  <c r="KR31" i="4"/>
  <c r="KY31" i="4" s="1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29" i="4"/>
  <c r="TN29" i="4"/>
  <c r="RF29" i="4"/>
  <c r="RM29" i="4" s="1"/>
  <c r="KR29" i="4"/>
  <c r="KY29" i="4" s="1"/>
  <c r="FL29" i="4"/>
  <c r="FS29" i="4" s="1"/>
  <c r="TU29" i="4"/>
  <c r="TS29" i="4"/>
  <c r="T29" i="4"/>
  <c r="U29" i="4" s="1"/>
  <c r="L29" i="4"/>
  <c r="M29" i="4" s="1"/>
  <c r="R29" i="4"/>
  <c r="S29" i="4" s="1"/>
  <c r="P29" i="4"/>
  <c r="N29" i="4"/>
  <c r="K29" i="4"/>
  <c r="RG8" i="27"/>
  <c r="RE8" i="27"/>
  <c r="RD8" i="27"/>
  <c r="P8" i="27"/>
  <c r="DG8" i="27" s="1"/>
  <c r="RH8" i="27"/>
  <c r="RC8" i="27"/>
  <c r="RB8" i="27"/>
  <c r="N8" i="27"/>
  <c r="O8" i="27" s="1"/>
  <c r="L8" i="27"/>
  <c r="M8" i="27" s="1"/>
  <c r="DB8" i="27"/>
  <c r="QC15" i="27"/>
  <c r="P15" i="27"/>
  <c r="Q15" i="27" s="1"/>
  <c r="RE15" i="27"/>
  <c r="RH15" i="27"/>
  <c r="N15" i="27"/>
  <c r="O15" i="27" s="1"/>
  <c r="RD15" i="27"/>
  <c r="RC15" i="27"/>
  <c r="L15" i="27"/>
  <c r="M15" i="27" s="1"/>
  <c r="DB15" i="27"/>
  <c r="R15" i="27"/>
  <c r="RH14" i="27"/>
  <c r="RG18" i="27"/>
  <c r="RB18" i="27"/>
  <c r="P14" i="27"/>
  <c r="Q14" i="27" s="1"/>
  <c r="RD14" i="27"/>
  <c r="RC14" i="27"/>
  <c r="RE14" i="27"/>
  <c r="N14" i="27"/>
  <c r="O14" i="27" s="1"/>
  <c r="L14" i="27"/>
  <c r="M14" i="27" s="1"/>
  <c r="DB14" i="27"/>
  <c r="QC18" i="27"/>
  <c r="RD18" i="27"/>
  <c r="RC18" i="27"/>
  <c r="DB18" i="27"/>
  <c r="P18" i="27"/>
  <c r="Q18" i="27" s="1"/>
  <c r="N18" i="27"/>
  <c r="DF18" i="27" s="1"/>
  <c r="RH18" i="27"/>
  <c r="L18" i="27"/>
  <c r="M18" i="27" s="1"/>
  <c r="RE18" i="27"/>
  <c r="RD17" i="26"/>
  <c r="RC17" i="26"/>
  <c r="RH17" i="26"/>
  <c r="RG17" i="26"/>
  <c r="DB17" i="26"/>
  <c r="N17" i="26"/>
  <c r="DF17" i="26" s="1"/>
  <c r="L17" i="26"/>
  <c r="M17" i="26" s="1"/>
  <c r="RE17" i="26"/>
  <c r="RD20" i="26"/>
  <c r="P7" i="26"/>
  <c r="DG7" i="26" s="1"/>
  <c r="P18" i="26"/>
  <c r="DG18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8" i="26"/>
  <c r="RC18" i="26"/>
  <c r="DB18" i="26"/>
  <c r="N18" i="26"/>
  <c r="O18" i="26" s="1"/>
  <c r="RH18" i="26"/>
  <c r="L18" i="26"/>
  <c r="M18" i="26" s="1"/>
  <c r="RE18" i="26"/>
  <c r="RC7" i="26"/>
  <c r="RD7" i="26"/>
  <c r="RG7" i="26"/>
  <c r="DB7" i="26"/>
  <c r="R7" i="26"/>
  <c r="DH7" i="26" s="1"/>
  <c r="N7" i="26"/>
  <c r="O7" i="26" s="1"/>
  <c r="RH7" i="26"/>
  <c r="L7" i="26"/>
  <c r="M7" i="26" s="1"/>
  <c r="RE7" i="26"/>
  <c r="R37" i="19"/>
  <c r="S37" i="19" s="1"/>
  <c r="R34" i="19"/>
  <c r="DH34" i="19" s="1"/>
  <c r="RG35" i="19"/>
  <c r="RB35" i="19"/>
  <c r="QC37" i="19"/>
  <c r="P37" i="19"/>
  <c r="Q37" i="19" s="1"/>
  <c r="RE37" i="19"/>
  <c r="RH37" i="19"/>
  <c r="RC37" i="19"/>
  <c r="RD37" i="19"/>
  <c r="N37" i="19"/>
  <c r="DF37" i="19" s="1"/>
  <c r="RG37" i="19"/>
  <c r="L37" i="19"/>
  <c r="DB37" i="19"/>
  <c r="RG34" i="19"/>
  <c r="QC35" i="19"/>
  <c r="P35" i="19"/>
  <c r="Q35" i="19" s="1"/>
  <c r="RE35" i="19"/>
  <c r="RH35" i="19"/>
  <c r="N35" i="19"/>
  <c r="DF35" i="19" s="1"/>
  <c r="RD35" i="19"/>
  <c r="RC35" i="19"/>
  <c r="L35" i="19"/>
  <c r="M35" i="19" s="1"/>
  <c r="DB35" i="19"/>
  <c r="R35" i="19"/>
  <c r="R23" i="19"/>
  <c r="S23" i="19" s="1"/>
  <c r="R31" i="19"/>
  <c r="S31" i="19" s="1"/>
  <c r="QC34" i="19"/>
  <c r="P34" i="19"/>
  <c r="Q34" i="19" s="1"/>
  <c r="RD34" i="19"/>
  <c r="RC34" i="19"/>
  <c r="RB34" i="19"/>
  <c r="N34" i="19"/>
  <c r="DF34" i="19" s="1"/>
  <c r="RH34" i="19"/>
  <c r="L34" i="19"/>
  <c r="M34" i="19" s="1"/>
  <c r="DB34" i="19"/>
  <c r="RE34" i="19"/>
  <c r="RB31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QC31" i="19"/>
  <c r="RD31" i="19"/>
  <c r="RC31" i="19"/>
  <c r="RG31" i="19"/>
  <c r="DB31" i="19"/>
  <c r="N31" i="19"/>
  <c r="O31" i="19" s="1"/>
  <c r="P31" i="19"/>
  <c r="DG31" i="19" s="1"/>
  <c r="RH31" i="19"/>
  <c r="L31" i="19"/>
  <c r="M31" i="19" s="1"/>
  <c r="RE31" i="19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1" i="21"/>
  <c r="CY11" i="21"/>
  <c r="CZ11" i="21"/>
  <c r="DA11" i="21"/>
  <c r="DC11" i="21"/>
  <c r="DD11" i="21"/>
  <c r="EC11" i="21"/>
  <c r="ED11" i="21"/>
  <c r="EE11" i="21"/>
  <c r="EF11" i="21"/>
  <c r="EH11" i="21"/>
  <c r="EI11" i="21"/>
  <c r="FE11" i="21"/>
  <c r="FF11" i="21"/>
  <c r="FG11" i="21"/>
  <c r="FH11" i="21"/>
  <c r="FJ11" i="21"/>
  <c r="FK11" i="21"/>
  <c r="GG11" i="21"/>
  <c r="GH11" i="21"/>
  <c r="GI11" i="21"/>
  <c r="GJ11" i="21"/>
  <c r="GL11" i="21"/>
  <c r="GM11" i="21"/>
  <c r="HI11" i="21"/>
  <c r="HJ11" i="21"/>
  <c r="HK11" i="21"/>
  <c r="HL11" i="21"/>
  <c r="HN11" i="21"/>
  <c r="HO11" i="21"/>
  <c r="IK11" i="21"/>
  <c r="IL11" i="21"/>
  <c r="IM11" i="21"/>
  <c r="IN11" i="21"/>
  <c r="IP11" i="21"/>
  <c r="IQ11" i="21"/>
  <c r="JM11" i="21"/>
  <c r="JN11" i="21"/>
  <c r="JO11" i="21"/>
  <c r="JP11" i="21"/>
  <c r="JR11" i="21"/>
  <c r="JS11" i="21"/>
  <c r="KO11" i="21"/>
  <c r="KP11" i="21"/>
  <c r="KQ11" i="21"/>
  <c r="KR11" i="21"/>
  <c r="KT11" i="21"/>
  <c r="KU11" i="21"/>
  <c r="LQ11" i="21"/>
  <c r="LR11" i="21"/>
  <c r="LS11" i="21"/>
  <c r="LT11" i="21"/>
  <c r="LV11" i="21"/>
  <c r="LW11" i="21"/>
  <c r="MS11" i="21"/>
  <c r="MT11" i="21"/>
  <c r="MU11" i="21"/>
  <c r="MV11" i="21"/>
  <c r="MX11" i="21"/>
  <c r="MY11" i="21"/>
  <c r="NU11" i="21"/>
  <c r="NV11" i="21"/>
  <c r="NW11" i="21"/>
  <c r="NX11" i="21"/>
  <c r="NZ11" i="21"/>
  <c r="OA11" i="21"/>
  <c r="OW11" i="21"/>
  <c r="OX11" i="21"/>
  <c r="OY11" i="21"/>
  <c r="OZ11" i="21"/>
  <c r="PB11" i="21"/>
  <c r="PC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0" i="21"/>
  <c r="CY10" i="21"/>
  <c r="CZ10" i="21"/>
  <c r="DA10" i="21"/>
  <c r="DC10" i="21"/>
  <c r="DD10" i="21"/>
  <c r="EC10" i="21"/>
  <c r="ED10" i="21"/>
  <c r="EE10" i="21"/>
  <c r="EF10" i="21"/>
  <c r="EH10" i="21"/>
  <c r="EI10" i="21"/>
  <c r="FE10" i="21"/>
  <c r="FF10" i="21"/>
  <c r="FG10" i="21"/>
  <c r="FH10" i="21"/>
  <c r="FJ10" i="21"/>
  <c r="FK10" i="21"/>
  <c r="GG10" i="21"/>
  <c r="GH10" i="21"/>
  <c r="GI10" i="21"/>
  <c r="GJ10" i="21"/>
  <c r="GL10" i="21"/>
  <c r="GM10" i="21"/>
  <c r="HI10" i="21"/>
  <c r="HJ10" i="21"/>
  <c r="HK10" i="21"/>
  <c r="HL10" i="21"/>
  <c r="HN10" i="21"/>
  <c r="HO10" i="21"/>
  <c r="IK10" i="21"/>
  <c r="IL10" i="21"/>
  <c r="IM10" i="21"/>
  <c r="IN10" i="21"/>
  <c r="IP10" i="21"/>
  <c r="IQ10" i="21"/>
  <c r="JM10" i="21"/>
  <c r="JN10" i="21"/>
  <c r="JO10" i="21"/>
  <c r="JP10" i="21"/>
  <c r="JR10" i="21"/>
  <c r="JS10" i="21"/>
  <c r="KO10" i="21"/>
  <c r="KP10" i="21"/>
  <c r="KQ10" i="21"/>
  <c r="KR10" i="21"/>
  <c r="KT10" i="21"/>
  <c r="KU10" i="21"/>
  <c r="LQ10" i="21"/>
  <c r="LR10" i="21"/>
  <c r="LS10" i="21"/>
  <c r="LT10" i="21"/>
  <c r="LV10" i="21"/>
  <c r="LW10" i="21"/>
  <c r="MS10" i="21"/>
  <c r="MT10" i="21"/>
  <c r="MU10" i="21"/>
  <c r="MV10" i="21"/>
  <c r="MX10" i="21"/>
  <c r="MY10" i="21"/>
  <c r="NU10" i="21"/>
  <c r="NV10" i="21"/>
  <c r="NW10" i="21"/>
  <c r="NX10" i="21"/>
  <c r="NZ10" i="21"/>
  <c r="OA10" i="21"/>
  <c r="OW10" i="21"/>
  <c r="OX10" i="21"/>
  <c r="OY10" i="21"/>
  <c r="OZ10" i="21"/>
  <c r="PB10" i="21"/>
  <c r="PC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8" i="21"/>
  <c r="CY8" i="21"/>
  <c r="CZ8" i="21"/>
  <c r="DA8" i="21"/>
  <c r="DC8" i="21"/>
  <c r="DD8" i="21"/>
  <c r="EC8" i="21"/>
  <c r="ED8" i="21"/>
  <c r="EE8" i="21"/>
  <c r="EF8" i="21"/>
  <c r="EH8" i="21"/>
  <c r="EI8" i="21"/>
  <c r="FE8" i="21"/>
  <c r="FF8" i="21"/>
  <c r="FG8" i="21"/>
  <c r="FH8" i="21"/>
  <c r="FJ8" i="21"/>
  <c r="FK8" i="21"/>
  <c r="GG8" i="21"/>
  <c r="GH8" i="21"/>
  <c r="GI8" i="21"/>
  <c r="GJ8" i="21"/>
  <c r="GL8" i="21"/>
  <c r="GM8" i="21"/>
  <c r="HI8" i="21"/>
  <c r="HJ8" i="21"/>
  <c r="HK8" i="21"/>
  <c r="HL8" i="21"/>
  <c r="HN8" i="21"/>
  <c r="HO8" i="21"/>
  <c r="IK8" i="21"/>
  <c r="IL8" i="21"/>
  <c r="IM8" i="21"/>
  <c r="IN8" i="21"/>
  <c r="IP8" i="21"/>
  <c r="IQ8" i="21"/>
  <c r="JM8" i="21"/>
  <c r="JN8" i="21"/>
  <c r="JO8" i="21"/>
  <c r="JP8" i="21"/>
  <c r="JR8" i="21"/>
  <c r="JS8" i="21"/>
  <c r="KO8" i="21"/>
  <c r="KP8" i="21"/>
  <c r="KQ8" i="21"/>
  <c r="KR8" i="21"/>
  <c r="KT8" i="21"/>
  <c r="KU8" i="21"/>
  <c r="LQ8" i="21"/>
  <c r="LR8" i="21"/>
  <c r="LS8" i="21"/>
  <c r="LT8" i="21"/>
  <c r="LV8" i="21"/>
  <c r="LW8" i="21"/>
  <c r="MS8" i="21"/>
  <c r="MT8" i="21"/>
  <c r="MU8" i="21"/>
  <c r="MV8" i="21"/>
  <c r="MX8" i="21"/>
  <c r="MY8" i="21"/>
  <c r="NU8" i="21"/>
  <c r="NV8" i="21"/>
  <c r="NW8" i="21"/>
  <c r="NX8" i="21"/>
  <c r="NZ8" i="21"/>
  <c r="OA8" i="21"/>
  <c r="OW8" i="21"/>
  <c r="OX8" i="21"/>
  <c r="OY8" i="21"/>
  <c r="OZ8" i="21"/>
  <c r="PB8" i="21"/>
  <c r="PC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PC18" i="21"/>
  <c r="PB18" i="21"/>
  <c r="OZ18" i="21"/>
  <c r="OY18" i="21"/>
  <c r="OX18" i="21"/>
  <c r="OW18" i="21"/>
  <c r="PC25" i="21"/>
  <c r="PB25" i="21"/>
  <c r="OZ25" i="21"/>
  <c r="OY25" i="21"/>
  <c r="OX25" i="21"/>
  <c r="OW25" i="21"/>
  <c r="PC26" i="21"/>
  <c r="PB26" i="21"/>
  <c r="OZ26" i="21"/>
  <c r="OY26" i="21"/>
  <c r="OX26" i="21"/>
  <c r="OW26" i="21"/>
  <c r="PC21" i="21"/>
  <c r="PB21" i="21"/>
  <c r="OZ21" i="21"/>
  <c r="OY21" i="21"/>
  <c r="OX21" i="21"/>
  <c r="OW21" i="21"/>
  <c r="PC23" i="21"/>
  <c r="PB23" i="21"/>
  <c r="OZ23" i="21"/>
  <c r="OY23" i="21"/>
  <c r="OX23" i="21"/>
  <c r="OW23" i="21"/>
  <c r="PC15" i="21"/>
  <c r="PB15" i="21"/>
  <c r="OZ15" i="21"/>
  <c r="OY15" i="21"/>
  <c r="OX15" i="21"/>
  <c r="OW15" i="21"/>
  <c r="PC24" i="21"/>
  <c r="PB24" i="21"/>
  <c r="OZ24" i="21"/>
  <c r="OY24" i="21"/>
  <c r="OX24" i="21"/>
  <c r="OW24" i="21"/>
  <c r="PC20" i="21"/>
  <c r="PB20" i="21"/>
  <c r="OZ20" i="21"/>
  <c r="OY20" i="21"/>
  <c r="OX20" i="21"/>
  <c r="OW20" i="21"/>
  <c r="PC16" i="21"/>
  <c r="PB16" i="21"/>
  <c r="OZ16" i="21"/>
  <c r="OY16" i="21"/>
  <c r="OX16" i="21"/>
  <c r="OW16" i="21"/>
  <c r="PC19" i="21"/>
  <c r="PB19" i="21"/>
  <c r="OZ19" i="21"/>
  <c r="OY19" i="21"/>
  <c r="OX19" i="21"/>
  <c r="OW19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12" i="21"/>
  <c r="PB12" i="21"/>
  <c r="OZ12" i="21"/>
  <c r="OY12" i="21"/>
  <c r="OX12" i="21"/>
  <c r="OW12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25" i="21"/>
  <c r="NZ25" i="21"/>
  <c r="NX25" i="21"/>
  <c r="NW25" i="21"/>
  <c r="NV25" i="21"/>
  <c r="NU25" i="21"/>
  <c r="OA26" i="21"/>
  <c r="NZ26" i="21"/>
  <c r="NX26" i="21"/>
  <c r="NW26" i="21"/>
  <c r="NV26" i="21"/>
  <c r="NU26" i="21"/>
  <c r="OA21" i="21"/>
  <c r="NZ21" i="21"/>
  <c r="NX21" i="21"/>
  <c r="NW21" i="21"/>
  <c r="NV21" i="21"/>
  <c r="NU21" i="21"/>
  <c r="OA23" i="21"/>
  <c r="NZ23" i="21"/>
  <c r="NX23" i="21"/>
  <c r="NW23" i="21"/>
  <c r="NV23" i="21"/>
  <c r="NU23" i="21"/>
  <c r="OA15" i="21"/>
  <c r="NZ15" i="21"/>
  <c r="NX15" i="21"/>
  <c r="NW15" i="21"/>
  <c r="NV15" i="21"/>
  <c r="NU15" i="21"/>
  <c r="OA24" i="21"/>
  <c r="NZ24" i="21"/>
  <c r="NX24" i="21"/>
  <c r="NW24" i="21"/>
  <c r="NV24" i="21"/>
  <c r="NU24" i="21"/>
  <c r="OA20" i="21"/>
  <c r="NZ20" i="21"/>
  <c r="NX20" i="21"/>
  <c r="NW20" i="21"/>
  <c r="NV20" i="21"/>
  <c r="NU20" i="21"/>
  <c r="OA16" i="21"/>
  <c r="NZ16" i="21"/>
  <c r="NX16" i="21"/>
  <c r="NW16" i="21"/>
  <c r="NV16" i="21"/>
  <c r="NU16" i="21"/>
  <c r="OA19" i="21"/>
  <c r="NZ19" i="21"/>
  <c r="NX19" i="21"/>
  <c r="NW19" i="21"/>
  <c r="NV19" i="21"/>
  <c r="NU19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12" i="21"/>
  <c r="NZ12" i="21"/>
  <c r="NX12" i="21"/>
  <c r="NW12" i="21"/>
  <c r="NV12" i="21"/>
  <c r="NU12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25" i="21"/>
  <c r="MX25" i="21"/>
  <c r="MV25" i="21"/>
  <c r="MU25" i="21"/>
  <c r="MT25" i="21"/>
  <c r="MS25" i="21"/>
  <c r="MY26" i="21"/>
  <c r="MX26" i="21"/>
  <c r="MV26" i="21"/>
  <c r="MU26" i="21"/>
  <c r="MT26" i="21"/>
  <c r="MS26" i="21"/>
  <c r="MY21" i="21"/>
  <c r="MX21" i="21"/>
  <c r="MV21" i="21"/>
  <c r="MU21" i="21"/>
  <c r="MT21" i="21"/>
  <c r="MS21" i="21"/>
  <c r="MY23" i="21"/>
  <c r="MX23" i="21"/>
  <c r="MV23" i="21"/>
  <c r="MU23" i="21"/>
  <c r="MT23" i="21"/>
  <c r="MS23" i="21"/>
  <c r="MY15" i="21"/>
  <c r="MX15" i="21"/>
  <c r="MV15" i="21"/>
  <c r="MU15" i="21"/>
  <c r="MT15" i="21"/>
  <c r="MS15" i="21"/>
  <c r="MY24" i="21"/>
  <c r="MX24" i="21"/>
  <c r="MV24" i="21"/>
  <c r="MU24" i="21"/>
  <c r="MT24" i="21"/>
  <c r="MS24" i="21"/>
  <c r="MY20" i="21"/>
  <c r="MX20" i="21"/>
  <c r="MV20" i="21"/>
  <c r="MU20" i="21"/>
  <c r="MT20" i="21"/>
  <c r="MS20" i="21"/>
  <c r="MY16" i="21"/>
  <c r="MX16" i="21"/>
  <c r="MV16" i="21"/>
  <c r="MU16" i="21"/>
  <c r="MT16" i="21"/>
  <c r="MS16" i="21"/>
  <c r="MY19" i="21"/>
  <c r="MX19" i="21"/>
  <c r="MV19" i="21"/>
  <c r="MU19" i="21"/>
  <c r="MT19" i="21"/>
  <c r="MS19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12" i="21"/>
  <c r="MX12" i="21"/>
  <c r="MV12" i="21"/>
  <c r="MU12" i="21"/>
  <c r="MT12" i="21"/>
  <c r="MS12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25" i="21"/>
  <c r="LV25" i="21"/>
  <c r="LT25" i="21"/>
  <c r="LS25" i="21"/>
  <c r="LR25" i="21"/>
  <c r="LQ25" i="21"/>
  <c r="LW26" i="21"/>
  <c r="LV26" i="21"/>
  <c r="LT26" i="21"/>
  <c r="LS26" i="21"/>
  <c r="LR26" i="21"/>
  <c r="LQ26" i="21"/>
  <c r="LW21" i="21"/>
  <c r="LV21" i="21"/>
  <c r="LT21" i="21"/>
  <c r="LS21" i="21"/>
  <c r="LR21" i="21"/>
  <c r="LQ21" i="21"/>
  <c r="LW23" i="21"/>
  <c r="LV23" i="21"/>
  <c r="LT23" i="21"/>
  <c r="LS23" i="21"/>
  <c r="LR23" i="21"/>
  <c r="LQ23" i="21"/>
  <c r="LW15" i="21"/>
  <c r="LV15" i="21"/>
  <c r="LT15" i="21"/>
  <c r="LS15" i="21"/>
  <c r="LR15" i="21"/>
  <c r="LQ15" i="21"/>
  <c r="LW24" i="21"/>
  <c r="LV24" i="21"/>
  <c r="LT24" i="21"/>
  <c r="LS24" i="21"/>
  <c r="LR24" i="21"/>
  <c r="LQ24" i="21"/>
  <c r="LW20" i="21"/>
  <c r="LV20" i="21"/>
  <c r="LT20" i="21"/>
  <c r="LS20" i="21"/>
  <c r="LR20" i="21"/>
  <c r="LQ20" i="21"/>
  <c r="LW16" i="21"/>
  <c r="LV16" i="21"/>
  <c r="LT16" i="21"/>
  <c r="LS16" i="21"/>
  <c r="LR16" i="21"/>
  <c r="LQ16" i="21"/>
  <c r="LW19" i="21"/>
  <c r="LV19" i="21"/>
  <c r="LT19" i="21"/>
  <c r="LS19" i="21"/>
  <c r="LR19" i="21"/>
  <c r="LQ19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12" i="21"/>
  <c r="LV12" i="21"/>
  <c r="LT12" i="21"/>
  <c r="LS12" i="21"/>
  <c r="LR12" i="21"/>
  <c r="LQ12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8" i="21"/>
  <c r="KT18" i="21"/>
  <c r="KR18" i="21"/>
  <c r="KQ18" i="21"/>
  <c r="KP18" i="21"/>
  <c r="KO18" i="21"/>
  <c r="KU25" i="21"/>
  <c r="KT25" i="21"/>
  <c r="KR25" i="21"/>
  <c r="KQ25" i="21"/>
  <c r="KP25" i="21"/>
  <c r="KO25" i="21"/>
  <c r="KU26" i="21"/>
  <c r="KT26" i="21"/>
  <c r="KR26" i="21"/>
  <c r="KQ26" i="21"/>
  <c r="KP26" i="21"/>
  <c r="KO26" i="21"/>
  <c r="KU21" i="21"/>
  <c r="KT21" i="21"/>
  <c r="KR21" i="21"/>
  <c r="KQ21" i="21"/>
  <c r="KP21" i="21"/>
  <c r="KO21" i="21"/>
  <c r="KU23" i="21"/>
  <c r="KT23" i="21"/>
  <c r="KR23" i="21"/>
  <c r="KQ23" i="21"/>
  <c r="KP23" i="21"/>
  <c r="KO23" i="21"/>
  <c r="KU15" i="21"/>
  <c r="KT15" i="21"/>
  <c r="KR15" i="21"/>
  <c r="KQ15" i="21"/>
  <c r="KP15" i="21"/>
  <c r="KO15" i="21"/>
  <c r="KU24" i="21"/>
  <c r="KT24" i="21"/>
  <c r="KR24" i="21"/>
  <c r="KQ24" i="21"/>
  <c r="KP24" i="21"/>
  <c r="KO24" i="21"/>
  <c r="KU20" i="21"/>
  <c r="KT20" i="21"/>
  <c r="KR20" i="21"/>
  <c r="KQ20" i="21"/>
  <c r="KP20" i="21"/>
  <c r="KO20" i="21"/>
  <c r="KU16" i="21"/>
  <c r="KT16" i="21"/>
  <c r="KR16" i="21"/>
  <c r="KQ16" i="21"/>
  <c r="KP16" i="21"/>
  <c r="KO16" i="21"/>
  <c r="KU19" i="21"/>
  <c r="KT19" i="21"/>
  <c r="KR19" i="21"/>
  <c r="KQ19" i="21"/>
  <c r="KP19" i="21"/>
  <c r="KO19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13" i="21"/>
  <c r="KT13" i="21"/>
  <c r="KR13" i="21"/>
  <c r="KQ13" i="21"/>
  <c r="KP13" i="21"/>
  <c r="KO13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12" i="21"/>
  <c r="KT12" i="21"/>
  <c r="KR12" i="21"/>
  <c r="KQ12" i="21"/>
  <c r="KP12" i="21"/>
  <c r="KO12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25" i="21"/>
  <c r="JR25" i="21"/>
  <c r="JP25" i="21"/>
  <c r="JO25" i="21"/>
  <c r="JN25" i="21"/>
  <c r="JM25" i="21"/>
  <c r="JS26" i="21"/>
  <c r="JR26" i="21"/>
  <c r="JP26" i="21"/>
  <c r="JO26" i="21"/>
  <c r="JN26" i="21"/>
  <c r="JM26" i="21"/>
  <c r="JS21" i="21"/>
  <c r="JR21" i="21"/>
  <c r="JP21" i="21"/>
  <c r="JO21" i="21"/>
  <c r="JN21" i="21"/>
  <c r="JM21" i="21"/>
  <c r="JS23" i="21"/>
  <c r="JR23" i="21"/>
  <c r="JP23" i="21"/>
  <c r="JO23" i="21"/>
  <c r="JN23" i="21"/>
  <c r="JM23" i="21"/>
  <c r="JS15" i="21"/>
  <c r="JR15" i="21"/>
  <c r="JP15" i="21"/>
  <c r="JO15" i="21"/>
  <c r="JN15" i="21"/>
  <c r="JM15" i="21"/>
  <c r="JS24" i="21"/>
  <c r="JR24" i="21"/>
  <c r="JP24" i="21"/>
  <c r="JO24" i="21"/>
  <c r="JN24" i="21"/>
  <c r="JM24" i="21"/>
  <c r="JS20" i="21"/>
  <c r="JR20" i="21"/>
  <c r="JP20" i="21"/>
  <c r="JO20" i="21"/>
  <c r="JN20" i="21"/>
  <c r="JM20" i="21"/>
  <c r="JS16" i="21"/>
  <c r="JR16" i="21"/>
  <c r="JP16" i="21"/>
  <c r="JO16" i="21"/>
  <c r="JN16" i="21"/>
  <c r="JM16" i="21"/>
  <c r="JS19" i="21"/>
  <c r="JR19" i="21"/>
  <c r="JP19" i="21"/>
  <c r="JO19" i="21"/>
  <c r="JN19" i="21"/>
  <c r="JM19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12" i="21"/>
  <c r="JR12" i="21"/>
  <c r="JP12" i="21"/>
  <c r="JO12" i="21"/>
  <c r="JN12" i="21"/>
  <c r="JM12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25" i="21"/>
  <c r="IP25" i="21"/>
  <c r="IN25" i="21"/>
  <c r="IM25" i="21"/>
  <c r="IL25" i="21"/>
  <c r="IK25" i="21"/>
  <c r="IQ26" i="21"/>
  <c r="IP26" i="21"/>
  <c r="IN26" i="21"/>
  <c r="IM26" i="21"/>
  <c r="IL26" i="21"/>
  <c r="IK26" i="21"/>
  <c r="IQ21" i="21"/>
  <c r="IP21" i="21"/>
  <c r="IN21" i="21"/>
  <c r="IM21" i="21"/>
  <c r="IL21" i="21"/>
  <c r="IK21" i="21"/>
  <c r="IQ23" i="21"/>
  <c r="IP23" i="21"/>
  <c r="IN23" i="21"/>
  <c r="IM23" i="21"/>
  <c r="IL23" i="21"/>
  <c r="IK23" i="21"/>
  <c r="IQ15" i="21"/>
  <c r="IP15" i="21"/>
  <c r="IN15" i="21"/>
  <c r="IM15" i="21"/>
  <c r="IL15" i="21"/>
  <c r="IK15" i="21"/>
  <c r="IQ24" i="21"/>
  <c r="IP24" i="21"/>
  <c r="IN24" i="21"/>
  <c r="IM24" i="21"/>
  <c r="IL24" i="21"/>
  <c r="IK24" i="21"/>
  <c r="IQ20" i="21"/>
  <c r="IP20" i="21"/>
  <c r="IN20" i="21"/>
  <c r="IM20" i="21"/>
  <c r="IL20" i="21"/>
  <c r="IK20" i="21"/>
  <c r="IQ16" i="21"/>
  <c r="IP16" i="21"/>
  <c r="IN16" i="21"/>
  <c r="IM16" i="21"/>
  <c r="IL16" i="21"/>
  <c r="IK16" i="21"/>
  <c r="IQ19" i="21"/>
  <c r="IP19" i="21"/>
  <c r="IN19" i="21"/>
  <c r="IM19" i="21"/>
  <c r="IL19" i="21"/>
  <c r="IK19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12" i="21"/>
  <c r="IP12" i="21"/>
  <c r="IN12" i="21"/>
  <c r="IM12" i="21"/>
  <c r="IL12" i="21"/>
  <c r="IK12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25" i="21"/>
  <c r="HN25" i="21"/>
  <c r="HL25" i="21"/>
  <c r="HK25" i="21"/>
  <c r="HJ25" i="21"/>
  <c r="HI25" i="21"/>
  <c r="HO26" i="21"/>
  <c r="HN26" i="21"/>
  <c r="HL26" i="21"/>
  <c r="HK26" i="21"/>
  <c r="HJ26" i="21"/>
  <c r="HI26" i="21"/>
  <c r="HO21" i="21"/>
  <c r="HN21" i="21"/>
  <c r="HL21" i="21"/>
  <c r="HK21" i="21"/>
  <c r="HJ21" i="21"/>
  <c r="HI21" i="21"/>
  <c r="HO23" i="21"/>
  <c r="HN23" i="21"/>
  <c r="HL23" i="21"/>
  <c r="HK23" i="21"/>
  <c r="HJ23" i="21"/>
  <c r="HI23" i="21"/>
  <c r="HO15" i="21"/>
  <c r="HN15" i="21"/>
  <c r="HL15" i="21"/>
  <c r="HK15" i="21"/>
  <c r="HJ15" i="21"/>
  <c r="HI15" i="21"/>
  <c r="HO24" i="21"/>
  <c r="HN24" i="21"/>
  <c r="HL24" i="21"/>
  <c r="HK24" i="21"/>
  <c r="HJ24" i="21"/>
  <c r="HI24" i="21"/>
  <c r="HO20" i="21"/>
  <c r="HN20" i="21"/>
  <c r="HL20" i="21"/>
  <c r="HK20" i="21"/>
  <c r="HJ20" i="21"/>
  <c r="HI20" i="21"/>
  <c r="HO16" i="21"/>
  <c r="HN16" i="21"/>
  <c r="HL16" i="21"/>
  <c r="HK16" i="21"/>
  <c r="HJ16" i="21"/>
  <c r="HI16" i="21"/>
  <c r="HO19" i="21"/>
  <c r="HN19" i="21"/>
  <c r="HL19" i="21"/>
  <c r="HK19" i="21"/>
  <c r="HJ19" i="21"/>
  <c r="HI19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12" i="21"/>
  <c r="HN12" i="21"/>
  <c r="HL12" i="21"/>
  <c r="HK12" i="21"/>
  <c r="HJ12" i="21"/>
  <c r="HI12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18" i="21"/>
  <c r="GL18" i="21"/>
  <c r="GJ18" i="21"/>
  <c r="GI18" i="21"/>
  <c r="GH18" i="21"/>
  <c r="GG18" i="21"/>
  <c r="GM25" i="21"/>
  <c r="GL25" i="21"/>
  <c r="GJ25" i="21"/>
  <c r="GI25" i="21"/>
  <c r="GH25" i="21"/>
  <c r="GG25" i="21"/>
  <c r="GM26" i="21"/>
  <c r="GL26" i="21"/>
  <c r="GJ26" i="21"/>
  <c r="GI26" i="21"/>
  <c r="GH26" i="21"/>
  <c r="GG26" i="21"/>
  <c r="GM21" i="21"/>
  <c r="GL21" i="21"/>
  <c r="GJ21" i="21"/>
  <c r="GI21" i="21"/>
  <c r="GH21" i="21"/>
  <c r="GG21" i="21"/>
  <c r="GM23" i="21"/>
  <c r="GL23" i="21"/>
  <c r="GJ23" i="21"/>
  <c r="GI23" i="21"/>
  <c r="GH23" i="21"/>
  <c r="GG23" i="21"/>
  <c r="GM15" i="21"/>
  <c r="GL15" i="21"/>
  <c r="GJ15" i="21"/>
  <c r="GI15" i="21"/>
  <c r="GH15" i="21"/>
  <c r="GG15" i="21"/>
  <c r="GM24" i="21"/>
  <c r="GL24" i="21"/>
  <c r="GJ24" i="21"/>
  <c r="GI24" i="21"/>
  <c r="GH24" i="21"/>
  <c r="GG24" i="21"/>
  <c r="GM20" i="21"/>
  <c r="GL20" i="21"/>
  <c r="GJ20" i="21"/>
  <c r="GI20" i="21"/>
  <c r="GH20" i="21"/>
  <c r="GG20" i="21"/>
  <c r="GM16" i="21"/>
  <c r="GL16" i="21"/>
  <c r="GJ16" i="21"/>
  <c r="GI16" i="21"/>
  <c r="GH16" i="21"/>
  <c r="GG16" i="21"/>
  <c r="GM19" i="21"/>
  <c r="GL19" i="21"/>
  <c r="GJ19" i="21"/>
  <c r="GI19" i="21"/>
  <c r="GH19" i="21"/>
  <c r="GG19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13" i="21"/>
  <c r="GL13" i="21"/>
  <c r="GJ13" i="21"/>
  <c r="GI13" i="21"/>
  <c r="GH13" i="21"/>
  <c r="GG13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12" i="21"/>
  <c r="GL12" i="21"/>
  <c r="GJ12" i="21"/>
  <c r="GI12" i="21"/>
  <c r="GH12" i="21"/>
  <c r="GG12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25" i="21"/>
  <c r="FJ25" i="21"/>
  <c r="FH25" i="21"/>
  <c r="FG25" i="21"/>
  <c r="FF25" i="21"/>
  <c r="FE25" i="21"/>
  <c r="FK26" i="21"/>
  <c r="FJ26" i="21"/>
  <c r="FH26" i="21"/>
  <c r="FG26" i="21"/>
  <c r="FF26" i="21"/>
  <c r="FE26" i="21"/>
  <c r="FK21" i="21"/>
  <c r="FJ21" i="21"/>
  <c r="FH21" i="21"/>
  <c r="FG21" i="21"/>
  <c r="FF21" i="21"/>
  <c r="FE21" i="21"/>
  <c r="FK23" i="21"/>
  <c r="FJ23" i="21"/>
  <c r="FH23" i="21"/>
  <c r="FG23" i="21"/>
  <c r="FF23" i="21"/>
  <c r="FE23" i="21"/>
  <c r="FK15" i="21"/>
  <c r="FJ15" i="21"/>
  <c r="FH15" i="21"/>
  <c r="FG15" i="21"/>
  <c r="FF15" i="21"/>
  <c r="FE15" i="21"/>
  <c r="FK24" i="21"/>
  <c r="FJ24" i="21"/>
  <c r="FH24" i="21"/>
  <c r="FG24" i="21"/>
  <c r="FF24" i="21"/>
  <c r="FE24" i="21"/>
  <c r="FK20" i="21"/>
  <c r="FJ20" i="21"/>
  <c r="FH20" i="21"/>
  <c r="FG20" i="21"/>
  <c r="FF20" i="21"/>
  <c r="FE20" i="21"/>
  <c r="FK16" i="21"/>
  <c r="FJ16" i="21"/>
  <c r="FH16" i="21"/>
  <c r="FG16" i="21"/>
  <c r="FF16" i="21"/>
  <c r="FE16" i="21"/>
  <c r="FK19" i="21"/>
  <c r="FJ19" i="21"/>
  <c r="FH19" i="21"/>
  <c r="FG19" i="21"/>
  <c r="FF19" i="21"/>
  <c r="FE19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13" i="21"/>
  <c r="FJ13" i="21"/>
  <c r="FH13" i="21"/>
  <c r="FG13" i="21"/>
  <c r="FF13" i="21"/>
  <c r="FE13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12" i="21"/>
  <c r="FJ12" i="21"/>
  <c r="FH12" i="21"/>
  <c r="FG12" i="21"/>
  <c r="FF12" i="21"/>
  <c r="FE12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25" i="21"/>
  <c r="EH25" i="21"/>
  <c r="EF25" i="21"/>
  <c r="EE25" i="21"/>
  <c r="ED25" i="21"/>
  <c r="EC25" i="21"/>
  <c r="EI26" i="21"/>
  <c r="EH26" i="21"/>
  <c r="EF26" i="21"/>
  <c r="EE26" i="21"/>
  <c r="ED26" i="21"/>
  <c r="EC26" i="21"/>
  <c r="EI21" i="21"/>
  <c r="EH21" i="21"/>
  <c r="EF21" i="21"/>
  <c r="EE21" i="21"/>
  <c r="ED21" i="21"/>
  <c r="EC21" i="21"/>
  <c r="EI23" i="21"/>
  <c r="EH23" i="21"/>
  <c r="EF23" i="21"/>
  <c r="EE23" i="21"/>
  <c r="ED23" i="21"/>
  <c r="EC23" i="21"/>
  <c r="EI15" i="21"/>
  <c r="EH15" i="21"/>
  <c r="EF15" i="21"/>
  <c r="EE15" i="21"/>
  <c r="ED15" i="21"/>
  <c r="EC15" i="21"/>
  <c r="EI24" i="21"/>
  <c r="EH24" i="21"/>
  <c r="EF24" i="21"/>
  <c r="EE24" i="21"/>
  <c r="ED24" i="21"/>
  <c r="EC24" i="21"/>
  <c r="EI20" i="21"/>
  <c r="EH20" i="21"/>
  <c r="EF20" i="21"/>
  <c r="EE20" i="21"/>
  <c r="ED20" i="21"/>
  <c r="EC20" i="21"/>
  <c r="EI16" i="21"/>
  <c r="EH16" i="21"/>
  <c r="EF16" i="21"/>
  <c r="EE16" i="21"/>
  <c r="ED16" i="21"/>
  <c r="EC16" i="21"/>
  <c r="EI19" i="21"/>
  <c r="EH19" i="21"/>
  <c r="EF19" i="21"/>
  <c r="EE19" i="21"/>
  <c r="ED19" i="21"/>
  <c r="EC19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12" i="21"/>
  <c r="EH12" i="21"/>
  <c r="EF12" i="21"/>
  <c r="EE12" i="21"/>
  <c r="ED12" i="21"/>
  <c r="EC12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M20" i="22" l="1"/>
  <c r="RI14" i="27"/>
  <c r="QF22" i="21"/>
  <c r="RI17" i="26"/>
  <c r="QF11" i="21"/>
  <c r="EJ12" i="21"/>
  <c r="QF8" i="21"/>
  <c r="QF10" i="21"/>
  <c r="EJ14" i="21"/>
  <c r="EJ20" i="21"/>
  <c r="EJ21" i="21"/>
  <c r="RI37" i="19"/>
  <c r="RI31" i="19"/>
  <c r="RI23" i="19"/>
  <c r="RI34" i="19"/>
  <c r="RI35" i="19"/>
  <c r="RI18" i="27"/>
  <c r="RI15" i="27"/>
  <c r="RI8" i="27"/>
  <c r="RI7" i="26"/>
  <c r="RI18" i="26"/>
  <c r="RI20" i="26"/>
  <c r="FL4" i="21"/>
  <c r="FL7" i="21"/>
  <c r="FL17" i="21"/>
  <c r="FL24" i="21"/>
  <c r="FL26" i="21"/>
  <c r="GN5" i="21"/>
  <c r="GN9" i="21"/>
  <c r="GN19" i="21"/>
  <c r="GN15" i="21"/>
  <c r="GN25" i="21"/>
  <c r="HP6" i="21"/>
  <c r="HP13" i="21"/>
  <c r="HP16" i="21"/>
  <c r="HP23" i="21"/>
  <c r="HP18" i="21"/>
  <c r="IR12" i="21"/>
  <c r="IR14" i="21"/>
  <c r="IR20" i="21"/>
  <c r="IR21" i="21"/>
  <c r="JT4" i="21"/>
  <c r="JT7" i="21"/>
  <c r="JT17" i="21"/>
  <c r="JT24" i="21"/>
  <c r="JT26" i="21"/>
  <c r="KV5" i="21"/>
  <c r="KV9" i="21"/>
  <c r="KV19" i="21"/>
  <c r="KV15" i="21"/>
  <c r="KV25" i="21"/>
  <c r="LX6" i="21"/>
  <c r="LX13" i="21"/>
  <c r="LX16" i="21"/>
  <c r="LX23" i="21"/>
  <c r="LX18" i="21"/>
  <c r="MZ12" i="21"/>
  <c r="MZ14" i="21"/>
  <c r="MZ20" i="21"/>
  <c r="MZ21" i="21"/>
  <c r="OB4" i="21"/>
  <c r="OB7" i="21"/>
  <c r="OB17" i="21"/>
  <c r="OB24" i="21"/>
  <c r="OB26" i="21"/>
  <c r="PD5" i="21"/>
  <c r="PD9" i="21"/>
  <c r="PD19" i="21"/>
  <c r="PD15" i="21"/>
  <c r="PD25" i="21"/>
  <c r="MZ6" i="21"/>
  <c r="MZ13" i="21"/>
  <c r="MZ16" i="21"/>
  <c r="MZ23" i="21"/>
  <c r="MZ18" i="21"/>
  <c r="OB12" i="21"/>
  <c r="OB14" i="21"/>
  <c r="OB20" i="21"/>
  <c r="OB21" i="21"/>
  <c r="PD4" i="21"/>
  <c r="PD7" i="21"/>
  <c r="PD17" i="21"/>
  <c r="PD24" i="21"/>
  <c r="PD26" i="21"/>
  <c r="PD10" i="21"/>
  <c r="OB11" i="21"/>
  <c r="MZ22" i="21"/>
  <c r="PD8" i="21"/>
  <c r="MZ5" i="21"/>
  <c r="MZ9" i="21"/>
  <c r="MZ19" i="21"/>
  <c r="MZ15" i="21"/>
  <c r="MZ25" i="21"/>
  <c r="OB6" i="21"/>
  <c r="OB13" i="21"/>
  <c r="OB16" i="21"/>
  <c r="OB23" i="21"/>
  <c r="OB18" i="21"/>
  <c r="PD12" i="21"/>
  <c r="PD14" i="21"/>
  <c r="PD20" i="21"/>
  <c r="PD21" i="21"/>
  <c r="OB10" i="21"/>
  <c r="MZ11" i="21"/>
  <c r="MZ8" i="21"/>
  <c r="PD11" i="21"/>
  <c r="OB22" i="21"/>
  <c r="MZ4" i="21"/>
  <c r="MZ7" i="21"/>
  <c r="MZ17" i="21"/>
  <c r="MZ24" i="21"/>
  <c r="MZ26" i="21"/>
  <c r="OB5" i="21"/>
  <c r="OB9" i="21"/>
  <c r="OB19" i="21"/>
  <c r="OB15" i="21"/>
  <c r="OB25" i="21"/>
  <c r="PD6" i="21"/>
  <c r="PD13" i="21"/>
  <c r="PD16" i="21"/>
  <c r="PD23" i="21"/>
  <c r="PD18" i="21"/>
  <c r="OB8" i="21"/>
  <c r="MZ10" i="21"/>
  <c r="PD22" i="21"/>
  <c r="IR8" i="21"/>
  <c r="EJ8" i="21"/>
  <c r="LX10" i="21"/>
  <c r="HP10" i="21"/>
  <c r="DE10" i="21"/>
  <c r="KV11" i="21"/>
  <c r="GN11" i="21"/>
  <c r="JT22" i="21"/>
  <c r="FL22" i="21"/>
  <c r="EJ4" i="21"/>
  <c r="EJ7" i="21"/>
  <c r="EJ17" i="21"/>
  <c r="EJ24" i="21"/>
  <c r="EJ26" i="21"/>
  <c r="FL5" i="21"/>
  <c r="FL9" i="21"/>
  <c r="FL19" i="21"/>
  <c r="FL15" i="21"/>
  <c r="FL25" i="21"/>
  <c r="GN6" i="21"/>
  <c r="GN13" i="21"/>
  <c r="GN16" i="21"/>
  <c r="GN23" i="21"/>
  <c r="GN18" i="21"/>
  <c r="HP12" i="21"/>
  <c r="HP14" i="21"/>
  <c r="HP20" i="21"/>
  <c r="HP21" i="21"/>
  <c r="IR4" i="21"/>
  <c r="IR7" i="21"/>
  <c r="IR17" i="21"/>
  <c r="IR24" i="21"/>
  <c r="IR26" i="21"/>
  <c r="JT5" i="21"/>
  <c r="JT9" i="21"/>
  <c r="JT19" i="21"/>
  <c r="JT15" i="21"/>
  <c r="JT25" i="21"/>
  <c r="KV6" i="21"/>
  <c r="KV13" i="21"/>
  <c r="KV16" i="21"/>
  <c r="KV23" i="21"/>
  <c r="KV18" i="21"/>
  <c r="LX12" i="21"/>
  <c r="LX14" i="21"/>
  <c r="LX20" i="21"/>
  <c r="LX21" i="21"/>
  <c r="JT8" i="21"/>
  <c r="FL8" i="21"/>
  <c r="IR10" i="21"/>
  <c r="EJ10" i="21"/>
  <c r="LX11" i="21"/>
  <c r="HP11" i="21"/>
  <c r="DE11" i="21"/>
  <c r="KV22" i="21"/>
  <c r="GN22" i="21"/>
  <c r="KV8" i="21"/>
  <c r="GN8" i="21"/>
  <c r="JT10" i="21"/>
  <c r="FL10" i="21"/>
  <c r="IR11" i="21"/>
  <c r="EJ11" i="21"/>
  <c r="LX22" i="21"/>
  <c r="HP22" i="21"/>
  <c r="DE22" i="21"/>
  <c r="EJ6" i="21"/>
  <c r="EJ23" i="21"/>
  <c r="FL12" i="21"/>
  <c r="FL20" i="21"/>
  <c r="FL21" i="21"/>
  <c r="GN24" i="21"/>
  <c r="HP9" i="21"/>
  <c r="HP25" i="21"/>
  <c r="IR6" i="21"/>
  <c r="IR13" i="21"/>
  <c r="IR16" i="21"/>
  <c r="IR23" i="21"/>
  <c r="IR18" i="21"/>
  <c r="JT12" i="21"/>
  <c r="JT14" i="21"/>
  <c r="JT20" i="21"/>
  <c r="JT21" i="21"/>
  <c r="KV4" i="21"/>
  <c r="KV7" i="21"/>
  <c r="KV17" i="21"/>
  <c r="KV24" i="21"/>
  <c r="KV26" i="21"/>
  <c r="LX5" i="21"/>
  <c r="LX9" i="21"/>
  <c r="LX19" i="21"/>
  <c r="LX15" i="21"/>
  <c r="LX25" i="21"/>
  <c r="EJ13" i="21"/>
  <c r="EJ16" i="21"/>
  <c r="EJ18" i="21"/>
  <c r="FL14" i="21"/>
  <c r="GN4" i="21"/>
  <c r="GN7" i="21"/>
  <c r="GN17" i="21"/>
  <c r="GN26" i="21"/>
  <c r="HP5" i="21"/>
  <c r="HP19" i="21"/>
  <c r="HP15" i="21"/>
  <c r="LX8" i="21"/>
  <c r="HP8" i="21"/>
  <c r="DE8" i="21"/>
  <c r="KV10" i="21"/>
  <c r="GN10" i="21"/>
  <c r="JT11" i="21"/>
  <c r="FL11" i="21"/>
  <c r="IR22" i="21"/>
  <c r="EJ22" i="21"/>
  <c r="EJ5" i="21"/>
  <c r="EJ9" i="21"/>
  <c r="EJ19" i="21"/>
  <c r="EJ15" i="21"/>
  <c r="EJ25" i="21"/>
  <c r="FL6" i="21"/>
  <c r="FL13" i="21"/>
  <c r="FL16" i="21"/>
  <c r="FL23" i="21"/>
  <c r="FL18" i="21"/>
  <c r="GN12" i="21"/>
  <c r="GN14" i="21"/>
  <c r="GN20" i="21"/>
  <c r="GN21" i="21"/>
  <c r="HP4" i="21"/>
  <c r="HP7" i="21"/>
  <c r="HP17" i="21"/>
  <c r="HP24" i="21"/>
  <c r="HP26" i="21"/>
  <c r="IR5" i="21"/>
  <c r="IR9" i="21"/>
  <c r="IR19" i="21"/>
  <c r="IR15" i="21"/>
  <c r="IR25" i="21"/>
  <c r="JT6" i="21"/>
  <c r="JT13" i="21"/>
  <c r="JT16" i="21"/>
  <c r="JT23" i="21"/>
  <c r="JT18" i="21"/>
  <c r="KV12" i="21"/>
  <c r="KV14" i="21"/>
  <c r="KV20" i="21"/>
  <c r="KV21" i="21"/>
  <c r="LX4" i="21"/>
  <c r="LX7" i="21"/>
  <c r="LX17" i="21"/>
  <c r="LX24" i="21"/>
  <c r="LX26" i="21"/>
  <c r="TR30" i="4"/>
  <c r="TV30" i="4" s="1"/>
  <c r="TR27" i="4"/>
  <c r="TV27" i="4" s="1"/>
  <c r="J30" i="4"/>
  <c r="Q30" i="4"/>
  <c r="DB30" i="4"/>
  <c r="V30" i="4" s="1"/>
  <c r="F30" i="4" s="1"/>
  <c r="DB27" i="4"/>
  <c r="J27" i="4"/>
  <c r="Q27" i="4"/>
  <c r="DC27" i="4"/>
  <c r="S17" i="26"/>
  <c r="RF15" i="27"/>
  <c r="DB20" i="22"/>
  <c r="I22" i="21"/>
  <c r="H22" i="21"/>
  <c r="I11" i="21"/>
  <c r="H11" i="21"/>
  <c r="H8" i="21"/>
  <c r="I10" i="21"/>
  <c r="H10" i="21"/>
  <c r="I8" i="21"/>
  <c r="RF17" i="26"/>
  <c r="Q17" i="26"/>
  <c r="PA11" i="21"/>
  <c r="KS11" i="21"/>
  <c r="GK11" i="21"/>
  <c r="LU22" i="21"/>
  <c r="RG22" i="21"/>
  <c r="HM22" i="21"/>
  <c r="DG15" i="27"/>
  <c r="J30" i="22"/>
  <c r="J32" i="22"/>
  <c r="J17" i="22"/>
  <c r="J33" i="22"/>
  <c r="J29" i="4"/>
  <c r="PA22" i="21"/>
  <c r="KS22" i="21"/>
  <c r="JQ8" i="21"/>
  <c r="PA10" i="21"/>
  <c r="KS10" i="21"/>
  <c r="GK10" i="21"/>
  <c r="QC11" i="21"/>
  <c r="RF35" i="19"/>
  <c r="DH37" i="19"/>
  <c r="RF37" i="19"/>
  <c r="S34" i="19"/>
  <c r="S18" i="26"/>
  <c r="Q18" i="26"/>
  <c r="DB32" i="22"/>
  <c r="TR29" i="4"/>
  <c r="TV29" i="4" s="1"/>
  <c r="DH8" i="27"/>
  <c r="GK22" i="21"/>
  <c r="IO11" i="21"/>
  <c r="RG11" i="21"/>
  <c r="RE11" i="21"/>
  <c r="EG11" i="21"/>
  <c r="JQ22" i="21"/>
  <c r="MW22" i="21"/>
  <c r="DH23" i="19"/>
  <c r="O35" i="19"/>
  <c r="DG37" i="19"/>
  <c r="DG35" i="19"/>
  <c r="K37" i="19"/>
  <c r="S14" i="27"/>
  <c r="DF14" i="27"/>
  <c r="DH18" i="27"/>
  <c r="DF8" i="27"/>
  <c r="DG18" i="27"/>
  <c r="Q7" i="26"/>
  <c r="O17" i="26"/>
  <c r="K17" i="26"/>
  <c r="RF7" i="26"/>
  <c r="K20" i="26"/>
  <c r="TR32" i="22"/>
  <c r="TV32" i="22" s="1"/>
  <c r="DB25" i="22"/>
  <c r="TR25" i="22"/>
  <c r="TV25" i="22" s="1"/>
  <c r="TR33" i="22"/>
  <c r="TV33" i="22" s="1"/>
  <c r="Q32" i="22"/>
  <c r="DC32" i="22"/>
  <c r="DC33" i="22"/>
  <c r="Q33" i="22"/>
  <c r="DB33" i="22"/>
  <c r="DB30" i="22"/>
  <c r="TR30" i="22"/>
  <c r="TV30" i="22" s="1"/>
  <c r="Q25" i="22"/>
  <c r="DC25" i="22"/>
  <c r="TR26" i="22"/>
  <c r="TV26" i="22" s="1"/>
  <c r="J26" i="22"/>
  <c r="DC26" i="22"/>
  <c r="Q26" i="22"/>
  <c r="DB26" i="22"/>
  <c r="Q30" i="22"/>
  <c r="DC30" i="22"/>
  <c r="TR17" i="22"/>
  <c r="TV17" i="22" s="1"/>
  <c r="TR20" i="22"/>
  <c r="TV20" i="22" s="1"/>
  <c r="TR24" i="22"/>
  <c r="TV24" i="22" s="1"/>
  <c r="Q17" i="22"/>
  <c r="DC17" i="22"/>
  <c r="DB17" i="22"/>
  <c r="DB24" i="22"/>
  <c r="TR22" i="22"/>
  <c r="TV22" i="22" s="1"/>
  <c r="Q24" i="22"/>
  <c r="DC24" i="22"/>
  <c r="J24" i="22"/>
  <c r="DB22" i="22"/>
  <c r="Q22" i="22"/>
  <c r="DC22" i="22"/>
  <c r="J22" i="22"/>
  <c r="TR9" i="22"/>
  <c r="TV9" i="22" s="1"/>
  <c r="J20" i="22"/>
  <c r="DC20" i="22"/>
  <c r="Q20" i="22"/>
  <c r="GT8" i="22"/>
  <c r="HA8" i="22" s="1"/>
  <c r="IB11" i="22"/>
  <c r="II11" i="22" s="1"/>
  <c r="KR12" i="22"/>
  <c r="KY12" i="22" s="1"/>
  <c r="KR28" i="22"/>
  <c r="KY28" i="22" s="1"/>
  <c r="LZ28" i="22"/>
  <c r="MG28" i="22" s="1"/>
  <c r="LZ8" i="22"/>
  <c r="MG8" i="22" s="1"/>
  <c r="PX5" i="22"/>
  <c r="QE5" i="22" s="1"/>
  <c r="ED15" i="22"/>
  <c r="EK15" i="22" s="1"/>
  <c r="ED18" i="22"/>
  <c r="EK18" i="22" s="1"/>
  <c r="ED29" i="22"/>
  <c r="EK29" i="22" s="1"/>
  <c r="ED23" i="22"/>
  <c r="EK23" i="22" s="1"/>
  <c r="GT7" i="22"/>
  <c r="HA7" i="22" s="1"/>
  <c r="GT16" i="22"/>
  <c r="HA16" i="22" s="1"/>
  <c r="GT13" i="22"/>
  <c r="HA13" i="22" s="1"/>
  <c r="GT23" i="22"/>
  <c r="HA23" i="22" s="1"/>
  <c r="IB6" i="22"/>
  <c r="II6" i="22" s="1"/>
  <c r="IB7" i="22"/>
  <c r="II7" i="22" s="1"/>
  <c r="IB16" i="22"/>
  <c r="II16" i="22" s="1"/>
  <c r="IB13" i="22"/>
  <c r="II13" i="22" s="1"/>
  <c r="IB15" i="22"/>
  <c r="II15" i="22" s="1"/>
  <c r="IB18" i="22"/>
  <c r="II18" i="22" s="1"/>
  <c r="JJ6" i="22"/>
  <c r="JQ6" i="22" s="1"/>
  <c r="JJ7" i="22"/>
  <c r="JQ7" i="22" s="1"/>
  <c r="JJ13" i="22"/>
  <c r="JQ13" i="22" s="1"/>
  <c r="JJ15" i="22"/>
  <c r="JQ15" i="22" s="1"/>
  <c r="JJ18" i="22"/>
  <c r="JQ18" i="22" s="1"/>
  <c r="KR6" i="22"/>
  <c r="KY6" i="22" s="1"/>
  <c r="KR7" i="22"/>
  <c r="KY7" i="22" s="1"/>
  <c r="KR16" i="22"/>
  <c r="KY16" i="22" s="1"/>
  <c r="KR13" i="22"/>
  <c r="KY13" i="22" s="1"/>
  <c r="KR18" i="22"/>
  <c r="KY18" i="22" s="1"/>
  <c r="KR23" i="22"/>
  <c r="KY23" i="22" s="1"/>
  <c r="LZ7" i="22"/>
  <c r="MG7" i="22" s="1"/>
  <c r="NH7" i="22"/>
  <c r="NO7" i="22" s="1"/>
  <c r="NH16" i="22"/>
  <c r="NO16" i="22" s="1"/>
  <c r="NH13" i="22"/>
  <c r="NO13" i="22" s="1"/>
  <c r="NH15" i="22"/>
  <c r="NO15" i="22" s="1"/>
  <c r="NH18" i="22"/>
  <c r="NO18" i="22" s="1"/>
  <c r="NH29" i="22"/>
  <c r="NO29" i="22" s="1"/>
  <c r="NH23" i="22"/>
  <c r="NO23" i="22" s="1"/>
  <c r="OP6" i="22"/>
  <c r="OW6" i="22" s="1"/>
  <c r="OP7" i="22"/>
  <c r="OW7" i="22" s="1"/>
  <c r="OP16" i="22"/>
  <c r="OW16" i="22" s="1"/>
  <c r="OP13" i="22"/>
  <c r="OW13" i="22" s="1"/>
  <c r="RF6" i="22"/>
  <c r="RM6" i="22" s="1"/>
  <c r="RF7" i="22"/>
  <c r="RM7" i="22" s="1"/>
  <c r="RF13" i="22"/>
  <c r="RM13" i="22" s="1"/>
  <c r="RF15" i="22"/>
  <c r="RM15" i="22" s="1"/>
  <c r="RF18" i="22"/>
  <c r="RM18" i="22" s="1"/>
  <c r="ED7" i="22"/>
  <c r="EK7" i="22" s="1"/>
  <c r="ED13" i="22"/>
  <c r="EK13" i="22" s="1"/>
  <c r="FL6" i="22"/>
  <c r="FS6" i="22" s="1"/>
  <c r="FL29" i="22"/>
  <c r="FS29" i="22" s="1"/>
  <c r="FL23" i="22"/>
  <c r="FS23" i="22" s="1"/>
  <c r="Q9" i="22"/>
  <c r="DC9" i="22"/>
  <c r="DB9" i="22"/>
  <c r="J9" i="22"/>
  <c r="ED14" i="22"/>
  <c r="EK14" i="22" s="1"/>
  <c r="ED19" i="22"/>
  <c r="EK19" i="22" s="1"/>
  <c r="FL4" i="22"/>
  <c r="FS4" i="22" s="1"/>
  <c r="FL31" i="22"/>
  <c r="FS31" i="22" s="1"/>
  <c r="FL19" i="22"/>
  <c r="FS19" i="22" s="1"/>
  <c r="FL27" i="22"/>
  <c r="FS27" i="22" s="1"/>
  <c r="GT31" i="22"/>
  <c r="HA31" i="22" s="1"/>
  <c r="GT10" i="22"/>
  <c r="HA10" i="22" s="1"/>
  <c r="ED31" i="22"/>
  <c r="EK31" i="22" s="1"/>
  <c r="TR33" i="4"/>
  <c r="TV33" i="4" s="1"/>
  <c r="Q33" i="4"/>
  <c r="DC33" i="4"/>
  <c r="DB33" i="4"/>
  <c r="TR31" i="4"/>
  <c r="TV31" i="4" s="1"/>
  <c r="J31" i="4"/>
  <c r="Q31" i="4"/>
  <c r="DC31" i="4"/>
  <c r="DB31" i="4"/>
  <c r="Q29" i="4"/>
  <c r="DC29" i="4"/>
  <c r="O29" i="4"/>
  <c r="DB29" i="4"/>
  <c r="Q8" i="27"/>
  <c r="RF8" i="27"/>
  <c r="K8" i="27"/>
  <c r="DG14" i="27"/>
  <c r="RF14" i="27"/>
  <c r="O18" i="27"/>
  <c r="DF15" i="27"/>
  <c r="K15" i="27"/>
  <c r="DH15" i="27"/>
  <c r="S15" i="27"/>
  <c r="K18" i="27"/>
  <c r="K14" i="27"/>
  <c r="RF18" i="27"/>
  <c r="RF20" i="26"/>
  <c r="DF20" i="26"/>
  <c r="RF18" i="26"/>
  <c r="Q20" i="26"/>
  <c r="T17" i="26"/>
  <c r="K18" i="26"/>
  <c r="DF7" i="26"/>
  <c r="T7" i="26" s="1"/>
  <c r="S20" i="26"/>
  <c r="DH20" i="26"/>
  <c r="DF18" i="26"/>
  <c r="T18" i="26" s="1"/>
  <c r="K7" i="26"/>
  <c r="S7" i="26"/>
  <c r="RF34" i="19"/>
  <c r="O37" i="19"/>
  <c r="M37" i="19"/>
  <c r="DH35" i="19"/>
  <c r="S35" i="19"/>
  <c r="K35" i="19"/>
  <c r="DG34" i="19"/>
  <c r="T34" i="19" s="1"/>
  <c r="K34" i="19"/>
  <c r="DH31" i="19"/>
  <c r="RF31" i="19"/>
  <c r="RF23" i="19"/>
  <c r="O34" i="19"/>
  <c r="K31" i="19"/>
  <c r="DF31" i="19"/>
  <c r="DG23" i="19"/>
  <c r="K23" i="19"/>
  <c r="O23" i="19"/>
  <c r="Q31" i="19"/>
  <c r="R11" i="21"/>
  <c r="DH11" i="21" s="1"/>
  <c r="QC22" i="21"/>
  <c r="NY22" i="21"/>
  <c r="IO22" i="21"/>
  <c r="FI22" i="21"/>
  <c r="EG22" i="21"/>
  <c r="P22" i="21"/>
  <c r="Q22" i="21" s="1"/>
  <c r="RH22" i="21"/>
  <c r="R22" i="21"/>
  <c r="S22" i="21" s="1"/>
  <c r="RD22" i="21"/>
  <c r="RC22" i="21"/>
  <c r="RE22" i="21"/>
  <c r="RB22" i="21"/>
  <c r="N22" i="21"/>
  <c r="DF22" i="21" s="1"/>
  <c r="L22" i="21"/>
  <c r="M22" i="21" s="1"/>
  <c r="DB22" i="21"/>
  <c r="LU9" i="21"/>
  <c r="LU24" i="21"/>
  <c r="RH10" i="21"/>
  <c r="RG8" i="21"/>
  <c r="R10" i="21"/>
  <c r="DH10" i="21" s="1"/>
  <c r="JQ11" i="21"/>
  <c r="NY11" i="21"/>
  <c r="MW11" i="21"/>
  <c r="LU11" i="21"/>
  <c r="HM11" i="21"/>
  <c r="FI11" i="21"/>
  <c r="P11" i="21"/>
  <c r="DG11" i="21" s="1"/>
  <c r="RH11" i="21"/>
  <c r="RD11" i="21"/>
  <c r="RC11" i="21"/>
  <c r="RB11" i="21"/>
  <c r="N11" i="21"/>
  <c r="O11" i="21" s="1"/>
  <c r="L11" i="21"/>
  <c r="M11" i="21" s="1"/>
  <c r="DB11" i="21"/>
  <c r="GK8" i="21"/>
  <c r="IO10" i="21"/>
  <c r="EG10" i="21"/>
  <c r="KS8" i="21"/>
  <c r="MW8" i="21"/>
  <c r="IO8" i="21"/>
  <c r="NY10" i="21"/>
  <c r="JQ10" i="21"/>
  <c r="PA8" i="21"/>
  <c r="QC10" i="21"/>
  <c r="MW10" i="21"/>
  <c r="LU10" i="21"/>
  <c r="HM10" i="21"/>
  <c r="FI10" i="21"/>
  <c r="RG10" i="21"/>
  <c r="RD10" i="21"/>
  <c r="RB10" i="21"/>
  <c r="P10" i="21"/>
  <c r="Q10" i="21" s="1"/>
  <c r="N10" i="21"/>
  <c r="O10" i="21" s="1"/>
  <c r="RC10" i="21"/>
  <c r="L10" i="21"/>
  <c r="DB10" i="21"/>
  <c r="RE10" i="21"/>
  <c r="LU8" i="21"/>
  <c r="R8" i="21"/>
  <c r="DH8" i="21" s="1"/>
  <c r="EG14" i="21"/>
  <c r="QC8" i="21"/>
  <c r="NY8" i="21"/>
  <c r="HM8" i="21"/>
  <c r="FI8" i="21"/>
  <c r="EG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EG19" i="21"/>
  <c r="LU20" i="21"/>
  <c r="LU25" i="21"/>
  <c r="JQ7" i="21"/>
  <c r="JQ20" i="21"/>
  <c r="EG4" i="21"/>
  <c r="LU14" i="21"/>
  <c r="EG17" i="21"/>
  <c r="JQ15" i="21"/>
  <c r="EG6" i="21"/>
  <c r="JQ13" i="21"/>
  <c r="LU12" i="21"/>
  <c r="LU16" i="21"/>
  <c r="EG7" i="21"/>
  <c r="LU18" i="21"/>
  <c r="EG20" i="21"/>
  <c r="EG23" i="21"/>
  <c r="JQ18" i="21"/>
  <c r="LU7" i="21"/>
  <c r="JJ21" i="22"/>
  <c r="JQ21" i="22" s="1"/>
  <c r="FL13" i="22"/>
  <c r="FS13" i="22" s="1"/>
  <c r="GT18" i="22"/>
  <c r="HA18" i="22" s="1"/>
  <c r="IB10" i="22"/>
  <c r="II10" i="22" s="1"/>
  <c r="IB14" i="22"/>
  <c r="II14" i="22" s="1"/>
  <c r="JJ14" i="22"/>
  <c r="JQ14" i="22" s="1"/>
  <c r="JJ19" i="22"/>
  <c r="JQ19" i="22" s="1"/>
  <c r="LZ31" i="22"/>
  <c r="MG31" i="22" s="1"/>
  <c r="NH4" i="22"/>
  <c r="NO4" i="22" s="1"/>
  <c r="NH5" i="22"/>
  <c r="NO5" i="22" s="1"/>
  <c r="NH31" i="22"/>
  <c r="NO31" i="22" s="1"/>
  <c r="NH21" i="22"/>
  <c r="NO21" i="22" s="1"/>
  <c r="NH14" i="22"/>
  <c r="NO14" i="22" s="1"/>
  <c r="NH28" i="22"/>
  <c r="NO28" i="22" s="1"/>
  <c r="NH19" i="22"/>
  <c r="NO19" i="22" s="1"/>
  <c r="NH8" i="22"/>
  <c r="NO8" i="22" s="1"/>
  <c r="NH27" i="22"/>
  <c r="NO27" i="22" s="1"/>
  <c r="NH11" i="22"/>
  <c r="NO11" i="22" s="1"/>
  <c r="OP31" i="22"/>
  <c r="OW31" i="22" s="1"/>
  <c r="OP21" i="22"/>
  <c r="OW21" i="22" s="1"/>
  <c r="OP10" i="22"/>
  <c r="OW10" i="22" s="1"/>
  <c r="OP18" i="22"/>
  <c r="OW18" i="22" s="1"/>
  <c r="PX18" i="22"/>
  <c r="QE18" i="22" s="1"/>
  <c r="PX10" i="22"/>
  <c r="QE10" i="22" s="1"/>
  <c r="PX14" i="22"/>
  <c r="QE14" i="22" s="1"/>
  <c r="PX19" i="22"/>
  <c r="QE19" i="22" s="1"/>
  <c r="RF4" i="22"/>
  <c r="RM4" i="22" s="1"/>
  <c r="RF14" i="22"/>
  <c r="RM14" i="22" s="1"/>
  <c r="RF28" i="22"/>
  <c r="RM28" i="22" s="1"/>
  <c r="RF19" i="22"/>
  <c r="RM19" i="22" s="1"/>
  <c r="RF8" i="22"/>
  <c r="RM8" i="22" s="1"/>
  <c r="FL7" i="22"/>
  <c r="FS7" i="22" s="1"/>
  <c r="FL28" i="22"/>
  <c r="FS28" i="22" s="1"/>
  <c r="LU26" i="21"/>
  <c r="EG21" i="21"/>
  <c r="JQ6" i="21"/>
  <c r="LU4" i="21"/>
  <c r="LU15" i="21"/>
  <c r="EG5" i="21"/>
  <c r="EG25" i="21"/>
  <c r="JQ19" i="21"/>
  <c r="JQ25" i="21"/>
  <c r="EG13" i="21"/>
  <c r="JQ9" i="21"/>
  <c r="JQ24" i="21"/>
  <c r="EG15" i="21"/>
  <c r="EG18" i="21"/>
  <c r="LU6" i="21"/>
  <c r="LU19" i="21"/>
  <c r="EG9" i="21"/>
  <c r="EG24" i="21"/>
  <c r="JQ12" i="21"/>
  <c r="JQ16" i="21"/>
  <c r="JQ26" i="21"/>
  <c r="LU5" i="21"/>
  <c r="LU17" i="21"/>
  <c r="LU21" i="21"/>
  <c r="LU23" i="21"/>
  <c r="EG12" i="21"/>
  <c r="EG16" i="21"/>
  <c r="EG26" i="21"/>
  <c r="JQ5" i="21"/>
  <c r="JQ17" i="21"/>
  <c r="JQ21" i="21"/>
  <c r="LU13" i="21"/>
  <c r="JQ4" i="21"/>
  <c r="JQ14" i="21"/>
  <c r="JQ23" i="21"/>
  <c r="FL18" i="22"/>
  <c r="FS18" i="22" s="1"/>
  <c r="GT5" i="22"/>
  <c r="HA5" i="22" s="1"/>
  <c r="IB19" i="22"/>
  <c r="II19" i="22" s="1"/>
  <c r="LZ16" i="22"/>
  <c r="MG16" i="22" s="1"/>
  <c r="LZ13" i="22"/>
  <c r="MG13" i="22" s="1"/>
  <c r="LZ15" i="22"/>
  <c r="MG15" i="22" s="1"/>
  <c r="LZ18" i="22"/>
  <c r="MG18" i="22" s="1"/>
  <c r="LZ29" i="22"/>
  <c r="MG29" i="22" s="1"/>
  <c r="LZ23" i="22"/>
  <c r="MG23" i="22" s="1"/>
  <c r="NH12" i="22"/>
  <c r="NO12" i="22" s="1"/>
  <c r="OP14" i="22"/>
  <c r="OW14" i="22" s="1"/>
  <c r="OP19" i="22"/>
  <c r="OW19" i="22" s="1"/>
  <c r="OP27" i="22"/>
  <c r="OW27" i="22" s="1"/>
  <c r="PX23" i="22"/>
  <c r="QE23" i="22" s="1"/>
  <c r="JJ4" i="22"/>
  <c r="JQ4" i="22" s="1"/>
  <c r="JJ23" i="22"/>
  <c r="JQ23" i="22" s="1"/>
  <c r="RF23" i="22"/>
  <c r="RM23" i="22" s="1"/>
  <c r="ED4" i="22"/>
  <c r="EK4" i="22" s="1"/>
  <c r="GT29" i="22"/>
  <c r="HA29" i="22" s="1"/>
  <c r="IB5" i="22"/>
  <c r="II5" i="22" s="1"/>
  <c r="IB21" i="22"/>
  <c r="II21" i="22" s="1"/>
  <c r="JJ27" i="22"/>
  <c r="JQ27" i="22" s="1"/>
  <c r="KR4" i="22"/>
  <c r="KY4" i="22" s="1"/>
  <c r="KR31" i="22"/>
  <c r="KY31" i="22" s="1"/>
  <c r="KR19" i="22"/>
  <c r="KY19" i="22" s="1"/>
  <c r="KR27" i="22"/>
  <c r="KY27" i="22" s="1"/>
  <c r="RF27" i="22"/>
  <c r="RM27" i="22" s="1"/>
  <c r="PX21" i="22"/>
  <c r="QE21" i="22" s="1"/>
  <c r="FL10" i="22"/>
  <c r="FS10" i="22" s="1"/>
  <c r="IB23" i="22"/>
  <c r="II23" i="22" s="1"/>
  <c r="JJ12" i="22"/>
  <c r="JQ12" i="22" s="1"/>
  <c r="LZ10" i="22"/>
  <c r="MG10" i="22" s="1"/>
  <c r="LZ27" i="22"/>
  <c r="MG27" i="22" s="1"/>
  <c r="OP29" i="22"/>
  <c r="OW29" i="22" s="1"/>
  <c r="OP23" i="22"/>
  <c r="OW23" i="22" s="1"/>
  <c r="PX6" i="22"/>
  <c r="QE6" i="22" s="1"/>
  <c r="PX7" i="22"/>
  <c r="QE7" i="22" s="1"/>
  <c r="PX16" i="22"/>
  <c r="QE16" i="22" s="1"/>
  <c r="PX13" i="22"/>
  <c r="QE13" i="22" s="1"/>
  <c r="PX15" i="22"/>
  <c r="QE15" i="22" s="1"/>
  <c r="PX11" i="22"/>
  <c r="QE11" i="22" s="1"/>
  <c r="ED6" i="22"/>
  <c r="EK6" i="22" s="1"/>
  <c r="ED12" i="22"/>
  <c r="EK12" i="22" s="1"/>
  <c r="ED11" i="22"/>
  <c r="EK11" i="22" s="1"/>
  <c r="GT14" i="22"/>
  <c r="HA14" i="22" s="1"/>
  <c r="GT27" i="22"/>
  <c r="HA27" i="22" s="1"/>
  <c r="KR29" i="22"/>
  <c r="KY29" i="22" s="1"/>
  <c r="LZ5" i="22"/>
  <c r="MG5" i="22" s="1"/>
  <c r="ED10" i="22"/>
  <c r="EK10" i="22" s="1"/>
  <c r="FL5" i="22"/>
  <c r="FS5" i="22" s="1"/>
  <c r="FL14" i="22"/>
  <c r="FS14" i="22" s="1"/>
  <c r="GT6" i="22"/>
  <c r="HA6" i="22" s="1"/>
  <c r="GT21" i="22"/>
  <c r="HA21" i="22" s="1"/>
  <c r="GT19" i="22"/>
  <c r="HA19" i="22" s="1"/>
  <c r="IB12" i="22"/>
  <c r="II12" i="22" s="1"/>
  <c r="IB27" i="22"/>
  <c r="II27" i="22" s="1"/>
  <c r="JJ16" i="22"/>
  <c r="JQ16" i="22" s="1"/>
  <c r="JJ28" i="22"/>
  <c r="JQ28" i="22" s="1"/>
  <c r="KR15" i="22"/>
  <c r="KY15" i="22" s="1"/>
  <c r="KR8" i="22"/>
  <c r="KY8" i="22" s="1"/>
  <c r="LZ4" i="22"/>
  <c r="MG4" i="22" s="1"/>
  <c r="LZ11" i="22"/>
  <c r="MG11" i="22" s="1"/>
  <c r="PX12" i="22"/>
  <c r="QE12" i="22" s="1"/>
  <c r="PX27" i="22"/>
  <c r="QE27" i="22" s="1"/>
  <c r="RF16" i="22"/>
  <c r="RM16" i="22" s="1"/>
  <c r="ED5" i="22"/>
  <c r="EK5" i="22" s="1"/>
  <c r="FL21" i="22"/>
  <c r="FS21" i="22" s="1"/>
  <c r="GT12" i="22"/>
  <c r="HA12" i="22" s="1"/>
  <c r="IB28" i="22"/>
  <c r="II28" i="22" s="1"/>
  <c r="JJ8" i="22"/>
  <c r="JQ8" i="22" s="1"/>
  <c r="KR11" i="22"/>
  <c r="KY11" i="22" s="1"/>
  <c r="OP12" i="22"/>
  <c r="OW12" i="22" s="1"/>
  <c r="PX28" i="22"/>
  <c r="QE28" i="22" s="1"/>
  <c r="ED21" i="22"/>
  <c r="EK21" i="22" s="1"/>
  <c r="FL12" i="22"/>
  <c r="FS12" i="22" s="1"/>
  <c r="GT28" i="22"/>
  <c r="HA28" i="22" s="1"/>
  <c r="IB8" i="22"/>
  <c r="II8" i="22" s="1"/>
  <c r="JJ11" i="22"/>
  <c r="JQ11" i="22" s="1"/>
  <c r="OP28" i="22"/>
  <c r="OW28" i="22" s="1"/>
  <c r="PX8" i="22"/>
  <c r="QE8" i="22" s="1"/>
  <c r="RF5" i="22"/>
  <c r="RM5" i="22" s="1"/>
  <c r="RF11" i="22"/>
  <c r="RM11" i="22" s="1"/>
  <c r="ED27" i="22"/>
  <c r="EK27" i="22" s="1"/>
  <c r="FL16" i="22"/>
  <c r="FS16" i="22" s="1"/>
  <c r="GT15" i="22"/>
  <c r="HA15" i="22" s="1"/>
  <c r="IB4" i="22"/>
  <c r="II4" i="22" s="1"/>
  <c r="JJ31" i="22"/>
  <c r="JQ31" i="22" s="1"/>
  <c r="JJ29" i="22"/>
  <c r="JQ29" i="22" s="1"/>
  <c r="KR10" i="22"/>
  <c r="KY10" i="22" s="1"/>
  <c r="LZ14" i="22"/>
  <c r="MG14" i="22" s="1"/>
  <c r="NH6" i="22"/>
  <c r="NO6" i="22" s="1"/>
  <c r="NH10" i="22"/>
  <c r="NO10" i="22" s="1"/>
  <c r="OP15" i="22"/>
  <c r="OW15" i="22" s="1"/>
  <c r="OP8" i="22"/>
  <c r="OW8" i="22" s="1"/>
  <c r="PX4" i="22"/>
  <c r="QE4" i="22" s="1"/>
  <c r="RF31" i="22"/>
  <c r="RM31" i="22" s="1"/>
  <c r="RF21" i="22"/>
  <c r="RM21" i="22" s="1"/>
  <c r="RF29" i="22"/>
  <c r="RM29" i="22" s="1"/>
  <c r="ED16" i="22"/>
  <c r="EK16" i="22" s="1"/>
  <c r="ED28" i="22"/>
  <c r="EK28" i="22" s="1"/>
  <c r="FL15" i="22"/>
  <c r="FS15" i="22" s="1"/>
  <c r="FL8" i="22"/>
  <c r="FS8" i="22" s="1"/>
  <c r="GT4" i="22"/>
  <c r="HA4" i="22" s="1"/>
  <c r="GT11" i="22"/>
  <c r="HA11" i="22" s="1"/>
  <c r="IB31" i="22"/>
  <c r="II31" i="22" s="1"/>
  <c r="IB29" i="22"/>
  <c r="II29" i="22" s="1"/>
  <c r="JJ10" i="22"/>
  <c r="JQ10" i="22" s="1"/>
  <c r="KR5" i="22"/>
  <c r="KY5" i="22" s="1"/>
  <c r="KR14" i="22"/>
  <c r="KY14" i="22" s="1"/>
  <c r="LZ6" i="22"/>
  <c r="MG6" i="22" s="1"/>
  <c r="LZ21" i="22"/>
  <c r="MG21" i="22" s="1"/>
  <c r="LZ19" i="22"/>
  <c r="MG19" i="22" s="1"/>
  <c r="OP4" i="22"/>
  <c r="OW4" i="22" s="1"/>
  <c r="OP5" i="22"/>
  <c r="OW5" i="22" s="1"/>
  <c r="OP11" i="22"/>
  <c r="OW11" i="22" s="1"/>
  <c r="PX31" i="22"/>
  <c r="QE31" i="22" s="1"/>
  <c r="PX29" i="22"/>
  <c r="QE29" i="22" s="1"/>
  <c r="RF10" i="22"/>
  <c r="RM10" i="22" s="1"/>
  <c r="RF12" i="22"/>
  <c r="RM12" i="22" s="1"/>
  <c r="ED8" i="22"/>
  <c r="EK8" i="22" s="1"/>
  <c r="FL11" i="22"/>
  <c r="FS11" i="22" s="1"/>
  <c r="JJ5" i="22"/>
  <c r="JQ5" i="22" s="1"/>
  <c r="KR21" i="22"/>
  <c r="KY21" i="22" s="1"/>
  <c r="LZ12" i="22"/>
  <c r="MG12" i="22" s="1"/>
  <c r="PA4" i="21"/>
  <c r="PA5" i="21"/>
  <c r="PA6" i="21"/>
  <c r="PA12" i="21"/>
  <c r="PA7" i="21"/>
  <c r="PA9" i="21"/>
  <c r="PA13" i="21"/>
  <c r="PA14" i="21"/>
  <c r="PA17" i="21"/>
  <c r="PA19" i="21"/>
  <c r="PA16" i="21"/>
  <c r="PA20" i="21"/>
  <c r="PA24" i="21"/>
  <c r="PA15" i="21"/>
  <c r="PA23" i="21"/>
  <c r="PA21" i="21"/>
  <c r="PA26" i="21"/>
  <c r="PA25" i="21"/>
  <c r="PA18" i="21"/>
  <c r="NY4" i="21"/>
  <c r="NY5" i="21"/>
  <c r="NY6" i="21"/>
  <c r="NY12" i="21"/>
  <c r="NY7" i="21"/>
  <c r="NY9" i="21"/>
  <c r="NY13" i="21"/>
  <c r="NY14" i="21"/>
  <c r="NY17" i="21"/>
  <c r="NY19" i="21"/>
  <c r="NY16" i="21"/>
  <c r="NY20" i="21"/>
  <c r="NY24" i="21"/>
  <c r="NY15" i="21"/>
  <c r="NY23" i="21"/>
  <c r="NY21" i="21"/>
  <c r="NY26" i="21"/>
  <c r="NY25" i="21"/>
  <c r="NY18" i="21"/>
  <c r="MW4" i="21"/>
  <c r="MW5" i="21"/>
  <c r="MW6" i="21"/>
  <c r="MW12" i="21"/>
  <c r="MW7" i="21"/>
  <c r="MW9" i="21"/>
  <c r="MW13" i="21"/>
  <c r="MW14" i="21"/>
  <c r="MW17" i="21"/>
  <c r="MW19" i="21"/>
  <c r="MW16" i="21"/>
  <c r="MW20" i="21"/>
  <c r="MW24" i="21"/>
  <c r="MW15" i="21"/>
  <c r="MW23" i="21"/>
  <c r="MW21" i="21"/>
  <c r="MW26" i="21"/>
  <c r="MW25" i="21"/>
  <c r="MW18" i="21"/>
  <c r="KS4" i="21"/>
  <c r="KS5" i="21"/>
  <c r="KS6" i="21"/>
  <c r="KS12" i="21"/>
  <c r="KS7" i="21"/>
  <c r="KS9" i="21"/>
  <c r="KS13" i="21"/>
  <c r="KS14" i="21"/>
  <c r="KS17" i="21"/>
  <c r="KS19" i="21"/>
  <c r="KS16" i="21"/>
  <c r="KS20" i="21"/>
  <c r="KS24" i="21"/>
  <c r="KS15" i="21"/>
  <c r="KS23" i="21"/>
  <c r="KS21" i="21"/>
  <c r="KS26" i="21"/>
  <c r="KS25" i="21"/>
  <c r="KS18" i="21"/>
  <c r="IO4" i="21"/>
  <c r="IO5" i="21"/>
  <c r="IO6" i="21"/>
  <c r="IO12" i="21"/>
  <c r="IO7" i="21"/>
  <c r="IO9" i="21"/>
  <c r="IO13" i="21"/>
  <c r="IO14" i="21"/>
  <c r="IO17" i="21"/>
  <c r="IO19" i="21"/>
  <c r="IO16" i="21"/>
  <c r="IO20" i="21"/>
  <c r="IO24" i="21"/>
  <c r="IO15" i="21"/>
  <c r="IO23" i="21"/>
  <c r="IO21" i="21"/>
  <c r="IO26" i="21"/>
  <c r="IO25" i="21"/>
  <c r="IO18" i="21"/>
  <c r="HM4" i="21"/>
  <c r="HM5" i="21"/>
  <c r="HM6" i="21"/>
  <c r="HM12" i="21"/>
  <c r="HM7" i="21"/>
  <c r="HM9" i="21"/>
  <c r="HM13" i="21"/>
  <c r="HM14" i="21"/>
  <c r="HM17" i="21"/>
  <c r="HM19" i="21"/>
  <c r="HM16" i="21"/>
  <c r="HM20" i="21"/>
  <c r="HM24" i="21"/>
  <c r="HM15" i="21"/>
  <c r="HM23" i="21"/>
  <c r="HM21" i="21"/>
  <c r="HM26" i="21"/>
  <c r="HM25" i="21"/>
  <c r="HM18" i="21"/>
  <c r="GK4" i="21"/>
  <c r="GK5" i="21"/>
  <c r="GK6" i="21"/>
  <c r="GK12" i="21"/>
  <c r="GK7" i="21"/>
  <c r="GK9" i="21"/>
  <c r="GK13" i="21"/>
  <c r="GK14" i="21"/>
  <c r="GK17" i="21"/>
  <c r="GK19" i="21"/>
  <c r="GK16" i="21"/>
  <c r="GK20" i="21"/>
  <c r="GK24" i="21"/>
  <c r="GK15" i="21"/>
  <c r="GK23" i="21"/>
  <c r="GK21" i="21"/>
  <c r="GK26" i="21"/>
  <c r="GK25" i="21"/>
  <c r="GK18" i="21"/>
  <c r="FI4" i="21"/>
  <c r="FI5" i="21"/>
  <c r="FI6" i="21"/>
  <c r="FI12" i="21"/>
  <c r="FI7" i="21"/>
  <c r="FI9" i="21"/>
  <c r="FI13" i="21"/>
  <c r="FI14" i="21"/>
  <c r="FI17" i="21"/>
  <c r="FI19" i="21"/>
  <c r="FI16" i="21"/>
  <c r="FI20" i="21"/>
  <c r="FI24" i="21"/>
  <c r="FI15" i="21"/>
  <c r="FI23" i="21"/>
  <c r="FI21" i="21"/>
  <c r="FI26" i="21"/>
  <c r="FI25" i="21"/>
  <c r="FI18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A22" i="22" l="1" a="1"/>
  <c r="A22" i="22" s="1"/>
  <c r="B22" i="22" a="1"/>
  <c r="B22" i="22" s="1"/>
  <c r="A9" i="22" a="1"/>
  <c r="A9" i="22" s="1"/>
  <c r="B9" i="22" a="1"/>
  <c r="B9" i="22" s="1"/>
  <c r="A33" i="22" a="1"/>
  <c r="A33" i="22" s="1"/>
  <c r="B33" i="22" a="1"/>
  <c r="B33" i="22" s="1"/>
  <c r="A17" i="22" a="1"/>
  <c r="A17" i="22" s="1"/>
  <c r="B17" i="22" a="1"/>
  <c r="B17" i="22" s="1"/>
  <c r="A26" i="22" a="1"/>
  <c r="A26" i="22" s="1"/>
  <c r="B26" i="22" a="1"/>
  <c r="B26" i="22" s="1"/>
  <c r="A32" i="22" a="1"/>
  <c r="A32" i="22" s="1"/>
  <c r="B32" i="22" a="1"/>
  <c r="B32" i="22" s="1"/>
  <c r="A24" i="22" a="1"/>
  <c r="A24" i="22" s="1"/>
  <c r="B24" i="22" a="1"/>
  <c r="B24" i="22" s="1"/>
  <c r="A30" i="22" a="1"/>
  <c r="A30" i="22" s="1"/>
  <c r="B30" i="22" a="1"/>
  <c r="B30" i="22" s="1"/>
  <c r="A30" i="4" a="1"/>
  <c r="A30" i="4" s="1"/>
  <c r="B30" i="4" a="1"/>
  <c r="B30" i="4" s="1"/>
  <c r="A29" i="4" a="1"/>
  <c r="A29" i="4" s="1"/>
  <c r="B29" i="4" a="1"/>
  <c r="B29" i="4" s="1"/>
  <c r="A31" i="4" a="1"/>
  <c r="A31" i="4" s="1"/>
  <c r="B31" i="4" a="1"/>
  <c r="B31" i="4" s="1"/>
  <c r="A27" i="4" a="1"/>
  <c r="A27" i="4" s="1"/>
  <c r="B27" i="4" a="1"/>
  <c r="B27" i="4" s="1"/>
  <c r="RI10" i="21"/>
  <c r="QF9" i="21"/>
  <c r="QF14" i="21"/>
  <c r="QF23" i="21"/>
  <c r="QF18" i="21"/>
  <c r="RI8" i="21"/>
  <c r="RI11" i="21"/>
  <c r="RI22" i="21"/>
  <c r="QF16" i="19"/>
  <c r="QF27" i="19"/>
  <c r="QF18" i="19"/>
  <c r="QF19" i="19"/>
  <c r="QF4" i="26"/>
  <c r="DE4" i="26"/>
  <c r="DE23" i="21"/>
  <c r="DE9" i="21"/>
  <c r="DE14" i="21"/>
  <c r="DE18" i="21"/>
  <c r="DE18" i="19"/>
  <c r="DE27" i="19"/>
  <c r="DE19" i="19"/>
  <c r="DE16" i="19"/>
  <c r="V27" i="4"/>
  <c r="W27" i="4" s="1"/>
  <c r="X30" i="4"/>
  <c r="W30" i="4"/>
  <c r="V20" i="22"/>
  <c r="X20" i="22" s="1"/>
  <c r="H18" i="19"/>
  <c r="H27" i="19"/>
  <c r="F17" i="26"/>
  <c r="H18" i="21"/>
  <c r="I9" i="21"/>
  <c r="H9" i="21"/>
  <c r="I14" i="21"/>
  <c r="H14" i="21"/>
  <c r="H23" i="21"/>
  <c r="I23" i="21"/>
  <c r="I18" i="21"/>
  <c r="RF22" i="21"/>
  <c r="I18" i="19"/>
  <c r="H16" i="19"/>
  <c r="I19" i="19"/>
  <c r="I27" i="19"/>
  <c r="H19" i="19"/>
  <c r="I16" i="19"/>
  <c r="I4" i="26"/>
  <c r="H4" i="26"/>
  <c r="V32" i="22"/>
  <c r="X32" i="22" s="1"/>
  <c r="J23" i="19"/>
  <c r="T37" i="19"/>
  <c r="U37" i="19" s="1"/>
  <c r="J37" i="19"/>
  <c r="J31" i="19"/>
  <c r="J15" i="27"/>
  <c r="J8" i="27"/>
  <c r="J18" i="27"/>
  <c r="J20" i="26"/>
  <c r="J18" i="26"/>
  <c r="J7" i="26"/>
  <c r="B7" i="26" s="1" a="1"/>
  <c r="B7" i="26" s="1"/>
  <c r="J25" i="22"/>
  <c r="J33" i="4"/>
  <c r="S11" i="21"/>
  <c r="T23" i="19"/>
  <c r="U23" i="19" s="1"/>
  <c r="T35" i="19"/>
  <c r="U35" i="19" s="1"/>
  <c r="T14" i="27"/>
  <c r="F14" i="27" s="1"/>
  <c r="T18" i="27"/>
  <c r="U18" i="27" s="1"/>
  <c r="T8" i="27"/>
  <c r="F8" i="27" s="1"/>
  <c r="T20" i="26"/>
  <c r="V20" i="26" s="1"/>
  <c r="RF8" i="21"/>
  <c r="Q11" i="21"/>
  <c r="DG22" i="21"/>
  <c r="K22" i="21"/>
  <c r="RF11" i="21"/>
  <c r="V25" i="22"/>
  <c r="F25" i="22" s="1"/>
  <c r="V30" i="22"/>
  <c r="W30" i="22" s="1"/>
  <c r="V33" i="22"/>
  <c r="F33" i="22" s="1"/>
  <c r="V26" i="22"/>
  <c r="F26" i="22" s="1"/>
  <c r="V24" i="22"/>
  <c r="W24" i="22" s="1"/>
  <c r="V22" i="22"/>
  <c r="W22" i="22" s="1"/>
  <c r="V17" i="22"/>
  <c r="F17" i="22" s="1"/>
  <c r="V9" i="22"/>
  <c r="V33" i="4"/>
  <c r="F33" i="4" s="1"/>
  <c r="V31" i="4"/>
  <c r="W31" i="4" s="1"/>
  <c r="V29" i="4"/>
  <c r="W29" i="4" s="1"/>
  <c r="T15" i="27"/>
  <c r="F15" i="27" s="1"/>
  <c r="U17" i="26"/>
  <c r="V17" i="26"/>
  <c r="V18" i="26"/>
  <c r="U18" i="26"/>
  <c r="F18" i="26"/>
  <c r="V7" i="26"/>
  <c r="U7" i="26"/>
  <c r="F7" i="26"/>
  <c r="T31" i="19"/>
  <c r="V31" i="19" s="1"/>
  <c r="V34" i="19"/>
  <c r="U34" i="19"/>
  <c r="F34" i="19"/>
  <c r="S10" i="21"/>
  <c r="O22" i="21"/>
  <c r="DH22" i="21"/>
  <c r="DF8" i="21"/>
  <c r="T8" i="21" s="1"/>
  <c r="DF11" i="21"/>
  <c r="T11" i="21" s="1"/>
  <c r="K11" i="21"/>
  <c r="S8" i="21"/>
  <c r="DG10" i="21"/>
  <c r="DF10" i="21"/>
  <c r="RF10" i="21"/>
  <c r="K10" i="21"/>
  <c r="M10" i="21"/>
  <c r="Q8" i="21"/>
  <c r="K8" i="21"/>
  <c r="RG18" i="19"/>
  <c r="R18" i="19"/>
  <c r="DH18" i="19" s="1"/>
  <c r="RG27" i="19"/>
  <c r="RB18" i="19"/>
  <c r="QC18" i="19"/>
  <c r="QC18" i="21"/>
  <c r="R18" i="21"/>
  <c r="DH18" i="21" s="1"/>
  <c r="QC4" i="26"/>
  <c r="RC18" i="21"/>
  <c r="R23" i="21"/>
  <c r="S23" i="21" s="1"/>
  <c r="RG18" i="21"/>
  <c r="RB18" i="21"/>
  <c r="RD18" i="21"/>
  <c r="DB18" i="21"/>
  <c r="N18" i="21"/>
  <c r="DF18" i="21" s="1"/>
  <c r="P18" i="21"/>
  <c r="DG18" i="21" s="1"/>
  <c r="RH18" i="21"/>
  <c r="L18" i="21"/>
  <c r="M18" i="21" s="1"/>
  <c r="RE18" i="21"/>
  <c r="QC14" i="21"/>
  <c r="QC23" i="21"/>
  <c r="QC9" i="21"/>
  <c r="R9" i="21"/>
  <c r="S9" i="21" s="1"/>
  <c r="R14" i="21"/>
  <c r="DH14" i="21" s="1"/>
  <c r="RB9" i="21"/>
  <c r="RB14" i="21"/>
  <c r="RB23" i="21"/>
  <c r="RH23" i="21"/>
  <c r="RG23" i="21"/>
  <c r="DB23" i="21"/>
  <c r="RC23" i="21"/>
  <c r="P23" i="21"/>
  <c r="DG23" i="21" s="1"/>
  <c r="N23" i="21"/>
  <c r="O23" i="21" s="1"/>
  <c r="RD23" i="21"/>
  <c r="L23" i="21"/>
  <c r="M23" i="21" s="1"/>
  <c r="RE23" i="21"/>
  <c r="RD14" i="21"/>
  <c r="RC14" i="21"/>
  <c r="RG14" i="21"/>
  <c r="DB14" i="21"/>
  <c r="P14" i="21"/>
  <c r="Q14" i="21" s="1"/>
  <c r="N14" i="21"/>
  <c r="O14" i="21" s="1"/>
  <c r="RH14" i="21"/>
  <c r="L14" i="21"/>
  <c r="M14" i="21" s="1"/>
  <c r="RE14" i="21"/>
  <c r="RC9" i="21"/>
  <c r="RD9" i="21"/>
  <c r="DB9" i="21"/>
  <c r="N9" i="21"/>
  <c r="O9" i="21" s="1"/>
  <c r="RG9" i="21"/>
  <c r="P9" i="21"/>
  <c r="DG9" i="21" s="1"/>
  <c r="RH9" i="21"/>
  <c r="L9" i="21"/>
  <c r="M9" i="21" s="1"/>
  <c r="RE9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27" i="19"/>
  <c r="RH27" i="19"/>
  <c r="R27" i="19"/>
  <c r="DH27" i="19" s="1"/>
  <c r="RD27" i="19"/>
  <c r="RC27" i="19"/>
  <c r="RB27" i="19"/>
  <c r="N27" i="19"/>
  <c r="O27" i="19" s="1"/>
  <c r="P27" i="19"/>
  <c r="Q27" i="19" s="1"/>
  <c r="L27" i="19"/>
  <c r="M27" i="19" s="1"/>
  <c r="DB27" i="19"/>
  <c r="RE27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A37" i="19" l="1" a="1"/>
  <c r="A37" i="19" s="1"/>
  <c r="B37" i="19" a="1"/>
  <c r="B37" i="19" s="1"/>
  <c r="A31" i="19" a="1"/>
  <c r="A31" i="19" s="1"/>
  <c r="B31" i="19" a="1"/>
  <c r="B31" i="19" s="1"/>
  <c r="A18" i="27" a="1"/>
  <c r="A18" i="27" s="1"/>
  <c r="B18" i="27" a="1"/>
  <c r="B18" i="27" s="1"/>
  <c r="A15" i="27" a="1"/>
  <c r="A15" i="27" s="1"/>
  <c r="B15" i="27" a="1"/>
  <c r="B15" i="27" s="1"/>
  <c r="A20" i="26" a="1"/>
  <c r="A20" i="26" s="1"/>
  <c r="B20" i="26" a="1"/>
  <c r="B20" i="26" s="1"/>
  <c r="A18" i="26" a="1"/>
  <c r="A18" i="26" s="1"/>
  <c r="B18" i="26" a="1"/>
  <c r="B18" i="26" s="1"/>
  <c r="A25" i="22" a="1"/>
  <c r="A25" i="22" s="1"/>
  <c r="B25" i="22" a="1"/>
  <c r="B25" i="22" s="1"/>
  <c r="F20" i="22"/>
  <c r="A33" i="4" a="1"/>
  <c r="A33" i="4" s="1"/>
  <c r="B33" i="4" a="1"/>
  <c r="B33" i="4" s="1"/>
  <c r="RI18" i="21"/>
  <c r="RI19" i="19"/>
  <c r="RI27" i="19"/>
  <c r="RI23" i="21"/>
  <c r="RI14" i="21"/>
  <c r="RI9" i="21"/>
  <c r="RI16" i="19"/>
  <c r="RI18" i="19"/>
  <c r="RI4" i="26"/>
  <c r="F27" i="4"/>
  <c r="X27" i="4"/>
  <c r="W20" i="22"/>
  <c r="F32" i="22"/>
  <c r="W32" i="22"/>
  <c r="F37" i="19"/>
  <c r="F23" i="19"/>
  <c r="V37" i="19"/>
  <c r="X30" i="22"/>
  <c r="J10" i="21"/>
  <c r="J22" i="21"/>
  <c r="J11" i="21"/>
  <c r="J35" i="19"/>
  <c r="J34" i="19"/>
  <c r="V23" i="19"/>
  <c r="V35" i="19"/>
  <c r="J14" i="27"/>
  <c r="J17" i="26"/>
  <c r="F30" i="22"/>
  <c r="V14" i="27"/>
  <c r="U14" i="27"/>
  <c r="F20" i="26"/>
  <c r="U20" i="26"/>
  <c r="F35" i="19"/>
  <c r="V18" i="27"/>
  <c r="F18" i="27"/>
  <c r="U8" i="27"/>
  <c r="V8" i="27"/>
  <c r="W25" i="22"/>
  <c r="X25" i="22"/>
  <c r="U15" i="27"/>
  <c r="V15" i="27"/>
  <c r="T22" i="21"/>
  <c r="F22" i="21" s="1"/>
  <c r="F31" i="19"/>
  <c r="U31" i="19"/>
  <c r="F22" i="22"/>
  <c r="X22" i="22"/>
  <c r="F24" i="22"/>
  <c r="X33" i="22"/>
  <c r="W33" i="22"/>
  <c r="X24" i="22"/>
  <c r="X26" i="22"/>
  <c r="W26" i="22"/>
  <c r="X17" i="22"/>
  <c r="W17" i="22"/>
  <c r="W9" i="22"/>
  <c r="X9" i="22"/>
  <c r="F9" i="22"/>
  <c r="X33" i="4"/>
  <c r="W33" i="4"/>
  <c r="F31" i="4"/>
  <c r="X31" i="4"/>
  <c r="F29" i="4"/>
  <c r="X29" i="4"/>
  <c r="T10" i="21"/>
  <c r="V10" i="21" s="1"/>
  <c r="V11" i="21"/>
  <c r="U11" i="21"/>
  <c r="F11" i="21"/>
  <c r="S18" i="21"/>
  <c r="V8" i="21"/>
  <c r="U8" i="21"/>
  <c r="F8" i="21"/>
  <c r="RF16" i="19"/>
  <c r="S18" i="19"/>
  <c r="S27" i="19"/>
  <c r="DH23" i="21"/>
  <c r="O18" i="21"/>
  <c r="RF18" i="21"/>
  <c r="K14" i="21"/>
  <c r="RF23" i="21"/>
  <c r="K18" i="21"/>
  <c r="Q18" i="19"/>
  <c r="DH9" i="21"/>
  <c r="DF9" i="21"/>
  <c r="RF9" i="21"/>
  <c r="RF14" i="21"/>
  <c r="Q18" i="21"/>
  <c r="T18" i="21"/>
  <c r="S14" i="21"/>
  <c r="K23" i="21"/>
  <c r="Q23" i="21"/>
  <c r="DF23" i="21"/>
  <c r="K9" i="21"/>
  <c r="DF14" i="21"/>
  <c r="DG14" i="21"/>
  <c r="Q9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27" i="19"/>
  <c r="DG27" i="19"/>
  <c r="RF27" i="19"/>
  <c r="DF27" i="19"/>
  <c r="RF19" i="19"/>
  <c r="S19" i="19"/>
  <c r="Q19" i="19"/>
  <c r="K4" i="26"/>
  <c r="RF4" i="26"/>
  <c r="DF4" i="26"/>
  <c r="T4" i="26" s="1"/>
  <c r="S4" i="26"/>
  <c r="Q4" i="26"/>
  <c r="A22" i="21" l="1" a="1"/>
  <c r="A22" i="21" s="1"/>
  <c r="B22" i="21" a="1"/>
  <c r="B22" i="21" s="1"/>
  <c r="A35" i="19" a="1"/>
  <c r="A35" i="19" s="1"/>
  <c r="B35" i="19" a="1"/>
  <c r="B35" i="19" s="1"/>
  <c r="A34" i="19" a="1"/>
  <c r="A34" i="19" s="1"/>
  <c r="B34" i="19" a="1"/>
  <c r="B34" i="19" s="1"/>
  <c r="A14" i="27" a="1"/>
  <c r="A14" i="27" s="1"/>
  <c r="B14" i="27" a="1"/>
  <c r="B14" i="27" s="1"/>
  <c r="A17" i="26" a="1"/>
  <c r="A17" i="26" s="1"/>
  <c r="B17" i="26" a="1"/>
  <c r="B17" i="26" s="1"/>
  <c r="J8" i="21"/>
  <c r="J14" i="21"/>
  <c r="J9" i="21"/>
  <c r="J23" i="21"/>
  <c r="J16" i="19"/>
  <c r="J4" i="26"/>
  <c r="B4" i="26" s="1" a="1"/>
  <c r="B4" i="26" s="1"/>
  <c r="V22" i="21"/>
  <c r="U22" i="21"/>
  <c r="F10" i="21"/>
  <c r="U10" i="21"/>
  <c r="T23" i="21"/>
  <c r="F23" i="21" s="1"/>
  <c r="T9" i="21"/>
  <c r="V9" i="21" s="1"/>
  <c r="T14" i="21"/>
  <c r="F14" i="21" s="1"/>
  <c r="V18" i="21"/>
  <c r="U18" i="21"/>
  <c r="F18" i="21"/>
  <c r="F18" i="19"/>
  <c r="V18" i="19"/>
  <c r="U18" i="19"/>
  <c r="F19" i="19"/>
  <c r="T16" i="19"/>
  <c r="V16" i="19" s="1"/>
  <c r="T27" i="19"/>
  <c r="F27" i="19" s="1"/>
  <c r="V19" i="19"/>
  <c r="U19" i="19"/>
  <c r="V4" i="26"/>
  <c r="U4" i="26"/>
  <c r="F4" i="26"/>
  <c r="A23" i="21" l="1" a="1"/>
  <c r="A23" i="21" s="1"/>
  <c r="B23" i="21" a="1"/>
  <c r="B23" i="21" s="1"/>
  <c r="A14" i="21" a="1"/>
  <c r="A14" i="21" s="1"/>
  <c r="B14" i="21" a="1"/>
  <c r="B14" i="21" s="1"/>
  <c r="J18" i="21"/>
  <c r="J19" i="19"/>
  <c r="J27" i="19"/>
  <c r="J18" i="19"/>
  <c r="F9" i="21"/>
  <c r="U23" i="21"/>
  <c r="V23" i="21"/>
  <c r="U9" i="21"/>
  <c r="U14" i="21"/>
  <c r="V14" i="21"/>
  <c r="U16" i="19"/>
  <c r="F16" i="19"/>
  <c r="V27" i="19"/>
  <c r="U27" i="19"/>
  <c r="A18" i="21" l="1" a="1"/>
  <c r="A18" i="21" s="1"/>
  <c r="B18" i="21" a="1"/>
  <c r="B18" i="21" s="1"/>
  <c r="A27" i="19" a="1"/>
  <c r="A27" i="19" s="1"/>
  <c r="B27" i="19" a="1"/>
  <c r="B27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6" i="4"/>
  <c r="CR6" i="4"/>
  <c r="CS6" i="4"/>
  <c r="CT6" i="4"/>
  <c r="CU6" i="4"/>
  <c r="CV6" i="4"/>
  <c r="CX6" i="4"/>
  <c r="CY6" i="4"/>
  <c r="CZ6" i="4"/>
  <c r="DX6" i="4"/>
  <c r="DY6" i="4"/>
  <c r="DZ6" i="4"/>
  <c r="EA6" i="4"/>
  <c r="EB6" i="4"/>
  <c r="EC6" i="4"/>
  <c r="EE6" i="4"/>
  <c r="EF6" i="4"/>
  <c r="EG6" i="4"/>
  <c r="EH6" i="4"/>
  <c r="EI6" i="4"/>
  <c r="EJ6" i="4"/>
  <c r="FF6" i="4"/>
  <c r="FG6" i="4"/>
  <c r="FH6" i="4"/>
  <c r="FI6" i="4"/>
  <c r="FJ6" i="4"/>
  <c r="FK6" i="4"/>
  <c r="FM6" i="4"/>
  <c r="FN6" i="4"/>
  <c r="FO6" i="4"/>
  <c r="FP6" i="4"/>
  <c r="FQ6" i="4"/>
  <c r="FR6" i="4"/>
  <c r="GN6" i="4"/>
  <c r="GO6" i="4"/>
  <c r="GP6" i="4"/>
  <c r="GQ6" i="4"/>
  <c r="GR6" i="4"/>
  <c r="GS6" i="4"/>
  <c r="GU6" i="4"/>
  <c r="GV6" i="4"/>
  <c r="GW6" i="4"/>
  <c r="GX6" i="4"/>
  <c r="GY6" i="4"/>
  <c r="GZ6" i="4"/>
  <c r="HV6" i="4"/>
  <c r="HW6" i="4"/>
  <c r="HX6" i="4"/>
  <c r="HY6" i="4"/>
  <c r="HZ6" i="4"/>
  <c r="IA6" i="4"/>
  <c r="IC6" i="4"/>
  <c r="ID6" i="4"/>
  <c r="IE6" i="4"/>
  <c r="IF6" i="4"/>
  <c r="IG6" i="4"/>
  <c r="IH6" i="4"/>
  <c r="JD6" i="4"/>
  <c r="JE6" i="4"/>
  <c r="JF6" i="4"/>
  <c r="JG6" i="4"/>
  <c r="JH6" i="4"/>
  <c r="JI6" i="4"/>
  <c r="JK6" i="4"/>
  <c r="JL6" i="4"/>
  <c r="JM6" i="4"/>
  <c r="JN6" i="4"/>
  <c r="JO6" i="4"/>
  <c r="JP6" i="4"/>
  <c r="KL6" i="4"/>
  <c r="KM6" i="4"/>
  <c r="KN6" i="4"/>
  <c r="KO6" i="4"/>
  <c r="KP6" i="4"/>
  <c r="KQ6" i="4"/>
  <c r="KS6" i="4"/>
  <c r="KT6" i="4"/>
  <c r="KU6" i="4"/>
  <c r="KV6" i="4"/>
  <c r="KW6" i="4"/>
  <c r="KX6" i="4"/>
  <c r="LT6" i="4"/>
  <c r="LU6" i="4"/>
  <c r="LV6" i="4"/>
  <c r="LW6" i="4"/>
  <c r="LX6" i="4"/>
  <c r="LY6" i="4"/>
  <c r="MA6" i="4"/>
  <c r="MB6" i="4"/>
  <c r="MC6" i="4"/>
  <c r="MD6" i="4"/>
  <c r="ME6" i="4"/>
  <c r="MF6" i="4"/>
  <c r="NB6" i="4"/>
  <c r="NC6" i="4"/>
  <c r="ND6" i="4"/>
  <c r="NE6" i="4"/>
  <c r="NF6" i="4"/>
  <c r="NG6" i="4"/>
  <c r="NI6" i="4"/>
  <c r="NJ6" i="4"/>
  <c r="NK6" i="4"/>
  <c r="NL6" i="4"/>
  <c r="NM6" i="4"/>
  <c r="NN6" i="4"/>
  <c r="OJ6" i="4"/>
  <c r="OK6" i="4"/>
  <c r="OL6" i="4"/>
  <c r="OM6" i="4"/>
  <c r="ON6" i="4"/>
  <c r="OO6" i="4"/>
  <c r="OQ6" i="4"/>
  <c r="OR6" i="4"/>
  <c r="OS6" i="4"/>
  <c r="OT6" i="4"/>
  <c r="OU6" i="4"/>
  <c r="OV6" i="4"/>
  <c r="PR6" i="4"/>
  <c r="PS6" i="4"/>
  <c r="PT6" i="4"/>
  <c r="PU6" i="4"/>
  <c r="PV6" i="4"/>
  <c r="PW6" i="4"/>
  <c r="PY6" i="4"/>
  <c r="PZ6" i="4"/>
  <c r="QA6" i="4"/>
  <c r="QB6" i="4"/>
  <c r="QC6" i="4"/>
  <c r="QD6" i="4"/>
  <c r="QZ6" i="4"/>
  <c r="RA6" i="4"/>
  <c r="RB6" i="4"/>
  <c r="RC6" i="4"/>
  <c r="RD6" i="4"/>
  <c r="RE6" i="4"/>
  <c r="RG6" i="4"/>
  <c r="RH6" i="4"/>
  <c r="RI6" i="4"/>
  <c r="RJ6" i="4"/>
  <c r="RK6" i="4"/>
  <c r="RL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5" i="22" l="1"/>
  <c r="H5" i="22"/>
  <c r="I7" i="22"/>
  <c r="H7" i="22"/>
  <c r="I6" i="4"/>
  <c r="H6" i="4"/>
  <c r="P5" i="22"/>
  <c r="Q5" i="22" s="1"/>
  <c r="P7" i="22"/>
  <c r="Q7" i="22" s="1"/>
  <c r="CW6" i="4"/>
  <c r="DA6" i="4" s="1"/>
  <c r="SN7" i="22"/>
  <c r="SU7" i="22" s="1"/>
  <c r="CW7" i="22"/>
  <c r="DA7" i="22" s="1"/>
  <c r="CW5" i="22"/>
  <c r="DA5" i="22" s="1"/>
  <c r="SN5" i="22"/>
  <c r="SU5" i="22" s="1"/>
  <c r="IB6" i="4"/>
  <c r="II6" i="4" s="1"/>
  <c r="SN6" i="4"/>
  <c r="SU6" i="4" s="1"/>
  <c r="NH6" i="4"/>
  <c r="NO6" i="4" s="1"/>
  <c r="RF6" i="4"/>
  <c r="RM6" i="4" s="1"/>
  <c r="LZ6" i="4"/>
  <c r="MG6" i="4" s="1"/>
  <c r="JJ6" i="4"/>
  <c r="JQ6" i="4" s="1"/>
  <c r="GT6" i="4"/>
  <c r="HA6" i="4" s="1"/>
  <c r="ED6" i="4"/>
  <c r="EK6" i="4" s="1"/>
  <c r="TQ7" i="22"/>
  <c r="TN7" i="22"/>
  <c r="TU7" i="22"/>
  <c r="K7" i="22"/>
  <c r="N7" i="22"/>
  <c r="O7" i="22" s="1"/>
  <c r="T7" i="22"/>
  <c r="U7" i="22" s="1"/>
  <c r="L7" i="22"/>
  <c r="R7" i="22"/>
  <c r="S7" i="22" s="1"/>
  <c r="TN5" i="22"/>
  <c r="TU5" i="22"/>
  <c r="TQ5" i="22"/>
  <c r="N5" i="22"/>
  <c r="O5" i="22" s="1"/>
  <c r="T5" i="22"/>
  <c r="U5" i="22" s="1"/>
  <c r="L5" i="22"/>
  <c r="K5" i="22"/>
  <c r="R5" i="22"/>
  <c r="S5" i="22" s="1"/>
  <c r="PX6" i="4"/>
  <c r="QE6" i="4" s="1"/>
  <c r="OP6" i="4"/>
  <c r="OW6" i="4" s="1"/>
  <c r="KR6" i="4"/>
  <c r="KY6" i="4" s="1"/>
  <c r="FL6" i="4"/>
  <c r="FS6" i="4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5" i="22" l="1"/>
  <c r="B5" i="22" s="1" a="1"/>
  <c r="B5" i="22" s="1"/>
  <c r="J7" i="22"/>
  <c r="J6" i="4"/>
  <c r="M5" i="22"/>
  <c r="M7" i="22"/>
  <c r="TR6" i="4"/>
  <c r="TV6" i="4" s="1"/>
  <c r="M6" i="4"/>
  <c r="TR7" i="22"/>
  <c r="TV7" i="22" s="1"/>
  <c r="TR5" i="22"/>
  <c r="TV5" i="22" s="1"/>
  <c r="DC7" i="22"/>
  <c r="DB7" i="22"/>
  <c r="DC5" i="22"/>
  <c r="DB5" i="22"/>
  <c r="DB6" i="4"/>
  <c r="Q6" i="4"/>
  <c r="DC6" i="4"/>
  <c r="V6" i="4" l="1"/>
  <c r="F6" i="4" s="1"/>
  <c r="V7" i="22"/>
  <c r="W7" i="22" s="1"/>
  <c r="V5" i="22"/>
  <c r="F5" i="22" s="1"/>
  <c r="X7" i="22" l="1"/>
  <c r="X5" i="22"/>
  <c r="F7" i="22"/>
  <c r="W5" i="22"/>
  <c r="W6" i="4"/>
  <c r="X6" i="4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1" i="27"/>
  <c r="I11" i="27"/>
  <c r="DE11" i="27"/>
  <c r="I5" i="27"/>
  <c r="H5" i="27"/>
  <c r="H11" i="27"/>
  <c r="QC11" i="27"/>
  <c r="RB11" i="27"/>
  <c r="RG5" i="27"/>
  <c r="RB5" i="27"/>
  <c r="P11" i="27"/>
  <c r="DG11" i="27" s="1"/>
  <c r="QC5" i="27"/>
  <c r="RD11" i="27"/>
  <c r="RC11" i="27"/>
  <c r="R11" i="27"/>
  <c r="DH11" i="27" s="1"/>
  <c r="RG11" i="27"/>
  <c r="DB11" i="27"/>
  <c r="N11" i="27"/>
  <c r="DF11" i="27" s="1"/>
  <c r="RH11" i="27"/>
  <c r="L11" i="27"/>
  <c r="M11" i="27" s="1"/>
  <c r="RE11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1" i="27" l="1"/>
  <c r="RI5" i="27"/>
  <c r="Q11" i="27"/>
  <c r="RF11" i="27"/>
  <c r="DH5" i="27"/>
  <c r="RF5" i="27"/>
  <c r="S11" i="27"/>
  <c r="K11" i="27"/>
  <c r="O11" i="27"/>
  <c r="T11" i="27"/>
  <c r="Q5" i="27"/>
  <c r="DF5" i="27"/>
  <c r="K5" i="27"/>
  <c r="J11" i="27" l="1"/>
  <c r="T5" i="27"/>
  <c r="V5" i="27" s="1"/>
  <c r="V11" i="27"/>
  <c r="U11" i="27"/>
  <c r="F11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22" i="4"/>
  <c r="CR22" i="4"/>
  <c r="CS22" i="4"/>
  <c r="CT22" i="4"/>
  <c r="CU22" i="4"/>
  <c r="CV22" i="4"/>
  <c r="CX22" i="4"/>
  <c r="CY22" i="4"/>
  <c r="CZ22" i="4"/>
  <c r="DX22" i="4"/>
  <c r="DY22" i="4"/>
  <c r="DZ22" i="4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I22" i="4"/>
  <c r="TT22" i="4" s="1"/>
  <c r="TJ22" i="4"/>
  <c r="CQ28" i="4"/>
  <c r="CR28" i="4"/>
  <c r="CS28" i="4"/>
  <c r="CT28" i="4"/>
  <c r="CU28" i="4"/>
  <c r="CV28" i="4"/>
  <c r="CX28" i="4"/>
  <c r="CY28" i="4"/>
  <c r="CZ28" i="4"/>
  <c r="DX28" i="4"/>
  <c r="DY28" i="4"/>
  <c r="DZ28" i="4"/>
  <c r="EA28" i="4"/>
  <c r="EB28" i="4"/>
  <c r="EC28" i="4"/>
  <c r="EE28" i="4"/>
  <c r="EF28" i="4"/>
  <c r="EG28" i="4"/>
  <c r="EH28" i="4"/>
  <c r="EI28" i="4"/>
  <c r="EJ28" i="4"/>
  <c r="FF28" i="4"/>
  <c r="FG28" i="4"/>
  <c r="FH28" i="4"/>
  <c r="FI28" i="4"/>
  <c r="FJ28" i="4"/>
  <c r="FK28" i="4"/>
  <c r="FM28" i="4"/>
  <c r="FN28" i="4"/>
  <c r="FO28" i="4"/>
  <c r="FP28" i="4"/>
  <c r="FQ28" i="4"/>
  <c r="FR28" i="4"/>
  <c r="GN28" i="4"/>
  <c r="GO28" i="4"/>
  <c r="GP28" i="4"/>
  <c r="GQ28" i="4"/>
  <c r="GR28" i="4"/>
  <c r="GS28" i="4"/>
  <c r="GU28" i="4"/>
  <c r="GV28" i="4"/>
  <c r="GW28" i="4"/>
  <c r="GX28" i="4"/>
  <c r="GY28" i="4"/>
  <c r="GZ28" i="4"/>
  <c r="HV28" i="4"/>
  <c r="HW28" i="4"/>
  <c r="HX28" i="4"/>
  <c r="HY28" i="4"/>
  <c r="HZ28" i="4"/>
  <c r="IA28" i="4"/>
  <c r="IC28" i="4"/>
  <c r="ID28" i="4"/>
  <c r="IE28" i="4"/>
  <c r="IF28" i="4"/>
  <c r="IG28" i="4"/>
  <c r="IH28" i="4"/>
  <c r="JD28" i="4"/>
  <c r="JE28" i="4"/>
  <c r="JF28" i="4"/>
  <c r="JG28" i="4"/>
  <c r="JH28" i="4"/>
  <c r="JI28" i="4"/>
  <c r="JK28" i="4"/>
  <c r="JL28" i="4"/>
  <c r="JM28" i="4"/>
  <c r="JN28" i="4"/>
  <c r="JO28" i="4"/>
  <c r="JP28" i="4"/>
  <c r="KL28" i="4"/>
  <c r="KM28" i="4"/>
  <c r="KN28" i="4"/>
  <c r="KO28" i="4"/>
  <c r="KP28" i="4"/>
  <c r="KQ28" i="4"/>
  <c r="KS28" i="4"/>
  <c r="KT28" i="4"/>
  <c r="KU28" i="4"/>
  <c r="KV28" i="4"/>
  <c r="KW28" i="4"/>
  <c r="KX28" i="4"/>
  <c r="LT28" i="4"/>
  <c r="LU28" i="4"/>
  <c r="LV28" i="4"/>
  <c r="LW28" i="4"/>
  <c r="LX28" i="4"/>
  <c r="LY28" i="4"/>
  <c r="MA28" i="4"/>
  <c r="MB28" i="4"/>
  <c r="MC28" i="4"/>
  <c r="MD28" i="4"/>
  <c r="ME28" i="4"/>
  <c r="MF28" i="4"/>
  <c r="NB28" i="4"/>
  <c r="NC28" i="4"/>
  <c r="ND28" i="4"/>
  <c r="NE28" i="4"/>
  <c r="NF28" i="4"/>
  <c r="NG28" i="4"/>
  <c r="NI28" i="4"/>
  <c r="NJ28" i="4"/>
  <c r="NK28" i="4"/>
  <c r="NL28" i="4"/>
  <c r="NM28" i="4"/>
  <c r="NN28" i="4"/>
  <c r="OJ28" i="4"/>
  <c r="OK28" i="4"/>
  <c r="OL28" i="4"/>
  <c r="OM28" i="4"/>
  <c r="ON28" i="4"/>
  <c r="OO28" i="4"/>
  <c r="OQ28" i="4"/>
  <c r="OR28" i="4"/>
  <c r="OS28" i="4"/>
  <c r="OT28" i="4"/>
  <c r="OU28" i="4"/>
  <c r="OV28" i="4"/>
  <c r="PR28" i="4"/>
  <c r="PS28" i="4"/>
  <c r="PT28" i="4"/>
  <c r="PU28" i="4"/>
  <c r="PV28" i="4"/>
  <c r="PW28" i="4"/>
  <c r="PY28" i="4"/>
  <c r="PZ28" i="4"/>
  <c r="QA28" i="4"/>
  <c r="QB28" i="4"/>
  <c r="QC28" i="4"/>
  <c r="QD28" i="4"/>
  <c r="QZ28" i="4"/>
  <c r="RA28" i="4"/>
  <c r="RB28" i="4"/>
  <c r="RC28" i="4"/>
  <c r="RD28" i="4"/>
  <c r="RE28" i="4"/>
  <c r="RG28" i="4"/>
  <c r="RH28" i="4"/>
  <c r="RI28" i="4"/>
  <c r="RJ28" i="4"/>
  <c r="RK28" i="4"/>
  <c r="RL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21" i="26"/>
  <c r="CY21" i="26"/>
  <c r="CZ21" i="26"/>
  <c r="DA21" i="26"/>
  <c r="DC21" i="26"/>
  <c r="DD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D23" i="22"/>
  <c r="TP23" i="22" s="1"/>
  <c r="TE23" i="22"/>
  <c r="TF23" i="22"/>
  <c r="TG23" i="22"/>
  <c r="TH23" i="22"/>
  <c r="TS23" i="22" s="1"/>
  <c r="TI23" i="22"/>
  <c r="TT23" i="22" s="1"/>
  <c r="TJ23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4" i="4"/>
  <c r="CR4" i="4"/>
  <c r="CS4" i="4"/>
  <c r="CT4" i="4"/>
  <c r="CU4" i="4"/>
  <c r="CV4" i="4"/>
  <c r="CX4" i="4"/>
  <c r="CY4" i="4"/>
  <c r="CZ4" i="4"/>
  <c r="DX4" i="4"/>
  <c r="DY4" i="4"/>
  <c r="DZ4" i="4"/>
  <c r="EA4" i="4"/>
  <c r="EB4" i="4"/>
  <c r="EC4" i="4"/>
  <c r="EE4" i="4"/>
  <c r="EF4" i="4"/>
  <c r="EG4" i="4"/>
  <c r="EH4" i="4"/>
  <c r="EI4" i="4"/>
  <c r="EJ4" i="4"/>
  <c r="FF4" i="4"/>
  <c r="FG4" i="4"/>
  <c r="FH4" i="4"/>
  <c r="FI4" i="4"/>
  <c r="FJ4" i="4"/>
  <c r="FK4" i="4"/>
  <c r="FM4" i="4"/>
  <c r="FN4" i="4"/>
  <c r="FO4" i="4"/>
  <c r="FP4" i="4"/>
  <c r="FQ4" i="4"/>
  <c r="FR4" i="4"/>
  <c r="GN4" i="4"/>
  <c r="GO4" i="4"/>
  <c r="GP4" i="4"/>
  <c r="GQ4" i="4"/>
  <c r="GR4" i="4"/>
  <c r="GS4" i="4"/>
  <c r="GU4" i="4"/>
  <c r="GV4" i="4"/>
  <c r="GW4" i="4"/>
  <c r="GX4" i="4"/>
  <c r="GY4" i="4"/>
  <c r="GZ4" i="4"/>
  <c r="HV4" i="4"/>
  <c r="HW4" i="4"/>
  <c r="HX4" i="4"/>
  <c r="HY4" i="4"/>
  <c r="HZ4" i="4"/>
  <c r="IA4" i="4"/>
  <c r="IC4" i="4"/>
  <c r="ID4" i="4"/>
  <c r="IE4" i="4"/>
  <c r="IF4" i="4"/>
  <c r="IG4" i="4"/>
  <c r="IH4" i="4"/>
  <c r="JD4" i="4"/>
  <c r="JE4" i="4"/>
  <c r="JF4" i="4"/>
  <c r="JG4" i="4"/>
  <c r="JH4" i="4"/>
  <c r="JI4" i="4"/>
  <c r="JK4" i="4"/>
  <c r="JL4" i="4"/>
  <c r="JM4" i="4"/>
  <c r="JN4" i="4"/>
  <c r="JO4" i="4"/>
  <c r="JP4" i="4"/>
  <c r="KL4" i="4"/>
  <c r="KM4" i="4"/>
  <c r="KN4" i="4"/>
  <c r="KO4" i="4"/>
  <c r="KP4" i="4"/>
  <c r="KQ4" i="4"/>
  <c r="KS4" i="4"/>
  <c r="KT4" i="4"/>
  <c r="KU4" i="4"/>
  <c r="KV4" i="4"/>
  <c r="KW4" i="4"/>
  <c r="KX4" i="4"/>
  <c r="LT4" i="4"/>
  <c r="LU4" i="4"/>
  <c r="LV4" i="4"/>
  <c r="LW4" i="4"/>
  <c r="LX4" i="4"/>
  <c r="LY4" i="4"/>
  <c r="MA4" i="4"/>
  <c r="MB4" i="4"/>
  <c r="MC4" i="4"/>
  <c r="MD4" i="4"/>
  <c r="ME4" i="4"/>
  <c r="MF4" i="4"/>
  <c r="NB4" i="4"/>
  <c r="NC4" i="4"/>
  <c r="ND4" i="4"/>
  <c r="NE4" i="4"/>
  <c r="NF4" i="4"/>
  <c r="NG4" i="4"/>
  <c r="NI4" i="4"/>
  <c r="NJ4" i="4"/>
  <c r="NK4" i="4"/>
  <c r="NL4" i="4"/>
  <c r="NM4" i="4"/>
  <c r="NN4" i="4"/>
  <c r="OJ4" i="4"/>
  <c r="OK4" i="4"/>
  <c r="OL4" i="4"/>
  <c r="OM4" i="4"/>
  <c r="ON4" i="4"/>
  <c r="OO4" i="4"/>
  <c r="OQ4" i="4"/>
  <c r="OR4" i="4"/>
  <c r="OS4" i="4"/>
  <c r="OT4" i="4"/>
  <c r="OU4" i="4"/>
  <c r="OV4" i="4"/>
  <c r="PR4" i="4"/>
  <c r="PS4" i="4"/>
  <c r="PT4" i="4"/>
  <c r="PU4" i="4"/>
  <c r="PV4" i="4"/>
  <c r="PW4" i="4"/>
  <c r="PY4" i="4"/>
  <c r="PZ4" i="4"/>
  <c r="QA4" i="4"/>
  <c r="QB4" i="4"/>
  <c r="QC4" i="4"/>
  <c r="QD4" i="4"/>
  <c r="QZ4" i="4"/>
  <c r="RA4" i="4"/>
  <c r="RB4" i="4"/>
  <c r="RC4" i="4"/>
  <c r="RD4" i="4"/>
  <c r="RE4" i="4"/>
  <c r="RG4" i="4"/>
  <c r="RH4" i="4"/>
  <c r="RI4" i="4"/>
  <c r="RJ4" i="4"/>
  <c r="RK4" i="4"/>
  <c r="RL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5" i="4"/>
  <c r="CR5" i="4"/>
  <c r="CS5" i="4"/>
  <c r="CT5" i="4"/>
  <c r="CU5" i="4"/>
  <c r="CV5" i="4"/>
  <c r="CX5" i="4"/>
  <c r="CY5" i="4"/>
  <c r="CZ5" i="4"/>
  <c r="DX5" i="4"/>
  <c r="DY5" i="4"/>
  <c r="DZ5" i="4"/>
  <c r="EA5" i="4"/>
  <c r="EB5" i="4"/>
  <c r="EC5" i="4"/>
  <c r="EE5" i="4"/>
  <c r="EF5" i="4"/>
  <c r="EG5" i="4"/>
  <c r="EH5" i="4"/>
  <c r="EI5" i="4"/>
  <c r="EJ5" i="4"/>
  <c r="FF5" i="4"/>
  <c r="FG5" i="4"/>
  <c r="FH5" i="4"/>
  <c r="FI5" i="4"/>
  <c r="FJ5" i="4"/>
  <c r="FK5" i="4"/>
  <c r="FM5" i="4"/>
  <c r="FN5" i="4"/>
  <c r="FO5" i="4"/>
  <c r="FP5" i="4"/>
  <c r="FQ5" i="4"/>
  <c r="FR5" i="4"/>
  <c r="GN5" i="4"/>
  <c r="GO5" i="4"/>
  <c r="GP5" i="4"/>
  <c r="GQ5" i="4"/>
  <c r="GR5" i="4"/>
  <c r="GS5" i="4"/>
  <c r="GU5" i="4"/>
  <c r="GV5" i="4"/>
  <c r="GW5" i="4"/>
  <c r="GX5" i="4"/>
  <c r="GY5" i="4"/>
  <c r="GZ5" i="4"/>
  <c r="HV5" i="4"/>
  <c r="HW5" i="4"/>
  <c r="HX5" i="4"/>
  <c r="HY5" i="4"/>
  <c r="HZ5" i="4"/>
  <c r="IA5" i="4"/>
  <c r="IC5" i="4"/>
  <c r="ID5" i="4"/>
  <c r="IE5" i="4"/>
  <c r="IF5" i="4"/>
  <c r="IG5" i="4"/>
  <c r="IH5" i="4"/>
  <c r="JD5" i="4"/>
  <c r="JE5" i="4"/>
  <c r="JF5" i="4"/>
  <c r="JG5" i="4"/>
  <c r="JH5" i="4"/>
  <c r="JI5" i="4"/>
  <c r="JK5" i="4"/>
  <c r="JL5" i="4"/>
  <c r="JM5" i="4"/>
  <c r="JN5" i="4"/>
  <c r="JO5" i="4"/>
  <c r="JP5" i="4"/>
  <c r="KL5" i="4"/>
  <c r="KM5" i="4"/>
  <c r="KN5" i="4"/>
  <c r="KO5" i="4"/>
  <c r="KP5" i="4"/>
  <c r="KQ5" i="4"/>
  <c r="KS5" i="4"/>
  <c r="KT5" i="4"/>
  <c r="KU5" i="4"/>
  <c r="KV5" i="4"/>
  <c r="KW5" i="4"/>
  <c r="KX5" i="4"/>
  <c r="LT5" i="4"/>
  <c r="LU5" i="4"/>
  <c r="LV5" i="4"/>
  <c r="LW5" i="4"/>
  <c r="LX5" i="4"/>
  <c r="LY5" i="4"/>
  <c r="MA5" i="4"/>
  <c r="MB5" i="4"/>
  <c r="MC5" i="4"/>
  <c r="MD5" i="4"/>
  <c r="ME5" i="4"/>
  <c r="MF5" i="4"/>
  <c r="NB5" i="4"/>
  <c r="NC5" i="4"/>
  <c r="ND5" i="4"/>
  <c r="NE5" i="4"/>
  <c r="NF5" i="4"/>
  <c r="NG5" i="4"/>
  <c r="NI5" i="4"/>
  <c r="NJ5" i="4"/>
  <c r="NK5" i="4"/>
  <c r="NL5" i="4"/>
  <c r="NM5" i="4"/>
  <c r="NN5" i="4"/>
  <c r="OJ5" i="4"/>
  <c r="OK5" i="4"/>
  <c r="OL5" i="4"/>
  <c r="OM5" i="4"/>
  <c r="ON5" i="4"/>
  <c r="OO5" i="4"/>
  <c r="OQ5" i="4"/>
  <c r="OR5" i="4"/>
  <c r="OS5" i="4"/>
  <c r="OT5" i="4"/>
  <c r="OU5" i="4"/>
  <c r="OV5" i="4"/>
  <c r="PR5" i="4"/>
  <c r="PS5" i="4"/>
  <c r="PT5" i="4"/>
  <c r="PU5" i="4"/>
  <c r="PV5" i="4"/>
  <c r="PW5" i="4"/>
  <c r="PY5" i="4"/>
  <c r="PZ5" i="4"/>
  <c r="QA5" i="4"/>
  <c r="QB5" i="4"/>
  <c r="QC5" i="4"/>
  <c r="QD5" i="4"/>
  <c r="QZ5" i="4"/>
  <c r="RA5" i="4"/>
  <c r="RB5" i="4"/>
  <c r="RC5" i="4"/>
  <c r="RD5" i="4"/>
  <c r="RE5" i="4"/>
  <c r="RG5" i="4"/>
  <c r="RH5" i="4"/>
  <c r="RI5" i="4"/>
  <c r="RJ5" i="4"/>
  <c r="RK5" i="4"/>
  <c r="RL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D5" i="4"/>
  <c r="TP5" i="4" s="1"/>
  <c r="TE5" i="4"/>
  <c r="TF5" i="4"/>
  <c r="TG5" i="4"/>
  <c r="TH5" i="4"/>
  <c r="TS5" i="4" s="1"/>
  <c r="TI5" i="4"/>
  <c r="TT5" i="4" s="1"/>
  <c r="TJ5" i="4"/>
  <c r="CQ7" i="4"/>
  <c r="CR7" i="4"/>
  <c r="CS7" i="4"/>
  <c r="CT7" i="4"/>
  <c r="CU7" i="4"/>
  <c r="CV7" i="4"/>
  <c r="CX7" i="4"/>
  <c r="CY7" i="4"/>
  <c r="CZ7" i="4"/>
  <c r="DX7" i="4"/>
  <c r="DY7" i="4"/>
  <c r="DZ7" i="4"/>
  <c r="EA7" i="4"/>
  <c r="EB7" i="4"/>
  <c r="EC7" i="4"/>
  <c r="EE7" i="4"/>
  <c r="EF7" i="4"/>
  <c r="EG7" i="4"/>
  <c r="EH7" i="4"/>
  <c r="EI7" i="4"/>
  <c r="EJ7" i="4"/>
  <c r="FF7" i="4"/>
  <c r="FG7" i="4"/>
  <c r="FH7" i="4"/>
  <c r="FI7" i="4"/>
  <c r="FJ7" i="4"/>
  <c r="FK7" i="4"/>
  <c r="FM7" i="4"/>
  <c r="FN7" i="4"/>
  <c r="FO7" i="4"/>
  <c r="FP7" i="4"/>
  <c r="FQ7" i="4"/>
  <c r="FR7" i="4"/>
  <c r="GN7" i="4"/>
  <c r="GO7" i="4"/>
  <c r="GP7" i="4"/>
  <c r="GQ7" i="4"/>
  <c r="GR7" i="4"/>
  <c r="GS7" i="4"/>
  <c r="GU7" i="4"/>
  <c r="GV7" i="4"/>
  <c r="GW7" i="4"/>
  <c r="GX7" i="4"/>
  <c r="GY7" i="4"/>
  <c r="GZ7" i="4"/>
  <c r="HV7" i="4"/>
  <c r="HW7" i="4"/>
  <c r="HX7" i="4"/>
  <c r="HY7" i="4"/>
  <c r="HZ7" i="4"/>
  <c r="IA7" i="4"/>
  <c r="IC7" i="4"/>
  <c r="ID7" i="4"/>
  <c r="IE7" i="4"/>
  <c r="IF7" i="4"/>
  <c r="IG7" i="4"/>
  <c r="IH7" i="4"/>
  <c r="JD7" i="4"/>
  <c r="JE7" i="4"/>
  <c r="JF7" i="4"/>
  <c r="JG7" i="4"/>
  <c r="JH7" i="4"/>
  <c r="JI7" i="4"/>
  <c r="JK7" i="4"/>
  <c r="JL7" i="4"/>
  <c r="JM7" i="4"/>
  <c r="JN7" i="4"/>
  <c r="JO7" i="4"/>
  <c r="JP7" i="4"/>
  <c r="KL7" i="4"/>
  <c r="KM7" i="4"/>
  <c r="KN7" i="4"/>
  <c r="KO7" i="4"/>
  <c r="KP7" i="4"/>
  <c r="KQ7" i="4"/>
  <c r="KS7" i="4"/>
  <c r="KT7" i="4"/>
  <c r="KU7" i="4"/>
  <c r="KV7" i="4"/>
  <c r="KW7" i="4"/>
  <c r="KX7" i="4"/>
  <c r="LT7" i="4"/>
  <c r="LU7" i="4"/>
  <c r="LV7" i="4"/>
  <c r="LW7" i="4"/>
  <c r="LX7" i="4"/>
  <c r="LY7" i="4"/>
  <c r="MA7" i="4"/>
  <c r="MB7" i="4"/>
  <c r="MC7" i="4"/>
  <c r="MD7" i="4"/>
  <c r="ME7" i="4"/>
  <c r="MF7" i="4"/>
  <c r="NB7" i="4"/>
  <c r="NC7" i="4"/>
  <c r="ND7" i="4"/>
  <c r="NE7" i="4"/>
  <c r="NF7" i="4"/>
  <c r="NG7" i="4"/>
  <c r="NI7" i="4"/>
  <c r="NJ7" i="4"/>
  <c r="NK7" i="4"/>
  <c r="NL7" i="4"/>
  <c r="NM7" i="4"/>
  <c r="NN7" i="4"/>
  <c r="OJ7" i="4"/>
  <c r="OK7" i="4"/>
  <c r="OL7" i="4"/>
  <c r="OM7" i="4"/>
  <c r="ON7" i="4"/>
  <c r="OO7" i="4"/>
  <c r="OQ7" i="4"/>
  <c r="OR7" i="4"/>
  <c r="OS7" i="4"/>
  <c r="OT7" i="4"/>
  <c r="OU7" i="4"/>
  <c r="OV7" i="4"/>
  <c r="PR7" i="4"/>
  <c r="PS7" i="4"/>
  <c r="PT7" i="4"/>
  <c r="PU7" i="4"/>
  <c r="PV7" i="4"/>
  <c r="PW7" i="4"/>
  <c r="PY7" i="4"/>
  <c r="PZ7" i="4"/>
  <c r="QA7" i="4"/>
  <c r="QB7" i="4"/>
  <c r="QC7" i="4"/>
  <c r="QD7" i="4"/>
  <c r="QZ7" i="4"/>
  <c r="RA7" i="4"/>
  <c r="RB7" i="4"/>
  <c r="RC7" i="4"/>
  <c r="RD7" i="4"/>
  <c r="RE7" i="4"/>
  <c r="RG7" i="4"/>
  <c r="RH7" i="4"/>
  <c r="RI7" i="4"/>
  <c r="RJ7" i="4"/>
  <c r="RK7" i="4"/>
  <c r="RL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10" i="4"/>
  <c r="CR10" i="4"/>
  <c r="CS10" i="4"/>
  <c r="CT10" i="4"/>
  <c r="CU10" i="4"/>
  <c r="CV10" i="4"/>
  <c r="CX10" i="4"/>
  <c r="CY10" i="4"/>
  <c r="CZ10" i="4"/>
  <c r="DX10" i="4"/>
  <c r="DY10" i="4"/>
  <c r="DZ10" i="4"/>
  <c r="EA10" i="4"/>
  <c r="EB10" i="4"/>
  <c r="EC10" i="4"/>
  <c r="EE10" i="4"/>
  <c r="EF10" i="4"/>
  <c r="EG10" i="4"/>
  <c r="EH10" i="4"/>
  <c r="EI10" i="4"/>
  <c r="EJ10" i="4"/>
  <c r="FF10" i="4"/>
  <c r="FG10" i="4"/>
  <c r="FH10" i="4"/>
  <c r="FI10" i="4"/>
  <c r="FJ10" i="4"/>
  <c r="FK10" i="4"/>
  <c r="FM10" i="4"/>
  <c r="FN10" i="4"/>
  <c r="FO10" i="4"/>
  <c r="FP10" i="4"/>
  <c r="FQ10" i="4"/>
  <c r="FR10" i="4"/>
  <c r="GN10" i="4"/>
  <c r="GO10" i="4"/>
  <c r="GP10" i="4"/>
  <c r="GQ10" i="4"/>
  <c r="GR10" i="4"/>
  <c r="GS10" i="4"/>
  <c r="GU10" i="4"/>
  <c r="GV10" i="4"/>
  <c r="GW10" i="4"/>
  <c r="GX10" i="4"/>
  <c r="GY10" i="4"/>
  <c r="GZ10" i="4"/>
  <c r="HV10" i="4"/>
  <c r="HW10" i="4"/>
  <c r="HX10" i="4"/>
  <c r="HY10" i="4"/>
  <c r="HZ10" i="4"/>
  <c r="IA10" i="4"/>
  <c r="IC10" i="4"/>
  <c r="ID10" i="4"/>
  <c r="IE10" i="4"/>
  <c r="IF10" i="4"/>
  <c r="IG10" i="4"/>
  <c r="IH10" i="4"/>
  <c r="JD10" i="4"/>
  <c r="JE10" i="4"/>
  <c r="JF10" i="4"/>
  <c r="JG10" i="4"/>
  <c r="JH10" i="4"/>
  <c r="JI10" i="4"/>
  <c r="JK10" i="4"/>
  <c r="JL10" i="4"/>
  <c r="JM10" i="4"/>
  <c r="JN10" i="4"/>
  <c r="JO10" i="4"/>
  <c r="JP10" i="4"/>
  <c r="KL10" i="4"/>
  <c r="KM10" i="4"/>
  <c r="KN10" i="4"/>
  <c r="KO10" i="4"/>
  <c r="KP10" i="4"/>
  <c r="KQ10" i="4"/>
  <c r="KS10" i="4"/>
  <c r="KT10" i="4"/>
  <c r="KU10" i="4"/>
  <c r="KV10" i="4"/>
  <c r="KW10" i="4"/>
  <c r="KX10" i="4"/>
  <c r="LT10" i="4"/>
  <c r="LU10" i="4"/>
  <c r="LV10" i="4"/>
  <c r="LW10" i="4"/>
  <c r="LX10" i="4"/>
  <c r="LY10" i="4"/>
  <c r="MA10" i="4"/>
  <c r="MB10" i="4"/>
  <c r="MC10" i="4"/>
  <c r="MD10" i="4"/>
  <c r="ME10" i="4"/>
  <c r="MF10" i="4"/>
  <c r="NB10" i="4"/>
  <c r="NC10" i="4"/>
  <c r="ND10" i="4"/>
  <c r="NE10" i="4"/>
  <c r="NF10" i="4"/>
  <c r="NG10" i="4"/>
  <c r="NI10" i="4"/>
  <c r="NJ10" i="4"/>
  <c r="NK10" i="4"/>
  <c r="NL10" i="4"/>
  <c r="NM10" i="4"/>
  <c r="NN10" i="4"/>
  <c r="OJ10" i="4"/>
  <c r="OK10" i="4"/>
  <c r="OL10" i="4"/>
  <c r="OM10" i="4"/>
  <c r="ON10" i="4"/>
  <c r="OO10" i="4"/>
  <c r="OQ10" i="4"/>
  <c r="OR10" i="4"/>
  <c r="OS10" i="4"/>
  <c r="OT10" i="4"/>
  <c r="OU10" i="4"/>
  <c r="OV10" i="4"/>
  <c r="PR10" i="4"/>
  <c r="PS10" i="4"/>
  <c r="PT10" i="4"/>
  <c r="PU10" i="4"/>
  <c r="PV10" i="4"/>
  <c r="PW10" i="4"/>
  <c r="PY10" i="4"/>
  <c r="PZ10" i="4"/>
  <c r="QA10" i="4"/>
  <c r="QB10" i="4"/>
  <c r="QC10" i="4"/>
  <c r="QD10" i="4"/>
  <c r="QZ10" i="4"/>
  <c r="RA10" i="4"/>
  <c r="RB10" i="4"/>
  <c r="RC10" i="4"/>
  <c r="RD10" i="4"/>
  <c r="RE10" i="4"/>
  <c r="RG10" i="4"/>
  <c r="RH10" i="4"/>
  <c r="RI10" i="4"/>
  <c r="RJ10" i="4"/>
  <c r="RK10" i="4"/>
  <c r="RL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D26" i="4"/>
  <c r="TP26" i="4" s="1"/>
  <c r="TE26" i="4"/>
  <c r="TF26" i="4"/>
  <c r="TG26" i="4"/>
  <c r="TH26" i="4"/>
  <c r="TS26" i="4" s="1"/>
  <c r="TI26" i="4"/>
  <c r="TT26" i="4" s="1"/>
  <c r="TJ26" i="4"/>
  <c r="CQ8" i="4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Q20" i="4"/>
  <c r="CR20" i="4"/>
  <c r="CS20" i="4"/>
  <c r="CT20" i="4"/>
  <c r="CU20" i="4"/>
  <c r="CV20" i="4"/>
  <c r="CX20" i="4"/>
  <c r="CY20" i="4"/>
  <c r="CZ20" i="4"/>
  <c r="DX20" i="4"/>
  <c r="DY20" i="4"/>
  <c r="DZ20" i="4"/>
  <c r="EA20" i="4"/>
  <c r="EB20" i="4"/>
  <c r="EC20" i="4"/>
  <c r="EE20" i="4"/>
  <c r="EF20" i="4"/>
  <c r="EG20" i="4"/>
  <c r="EH20" i="4"/>
  <c r="EI20" i="4"/>
  <c r="EJ20" i="4"/>
  <c r="FF20" i="4"/>
  <c r="FG20" i="4"/>
  <c r="FH20" i="4"/>
  <c r="FI20" i="4"/>
  <c r="FJ20" i="4"/>
  <c r="FK20" i="4"/>
  <c r="FM20" i="4"/>
  <c r="FN20" i="4"/>
  <c r="FO20" i="4"/>
  <c r="FP20" i="4"/>
  <c r="FQ20" i="4"/>
  <c r="FR20" i="4"/>
  <c r="GN20" i="4"/>
  <c r="GO20" i="4"/>
  <c r="GP20" i="4"/>
  <c r="GQ20" i="4"/>
  <c r="GR20" i="4"/>
  <c r="GS20" i="4"/>
  <c r="GU20" i="4"/>
  <c r="GV20" i="4"/>
  <c r="GW20" i="4"/>
  <c r="GX20" i="4"/>
  <c r="GY20" i="4"/>
  <c r="GZ20" i="4"/>
  <c r="HV20" i="4"/>
  <c r="HW20" i="4"/>
  <c r="HX20" i="4"/>
  <c r="HY20" i="4"/>
  <c r="HZ20" i="4"/>
  <c r="IA20" i="4"/>
  <c r="IC20" i="4"/>
  <c r="ID20" i="4"/>
  <c r="IE20" i="4"/>
  <c r="IF20" i="4"/>
  <c r="IG20" i="4"/>
  <c r="IH20" i="4"/>
  <c r="JD20" i="4"/>
  <c r="JE20" i="4"/>
  <c r="JF20" i="4"/>
  <c r="JG20" i="4"/>
  <c r="JH20" i="4"/>
  <c r="JI20" i="4"/>
  <c r="JK20" i="4"/>
  <c r="JL20" i="4"/>
  <c r="JM20" i="4"/>
  <c r="JN20" i="4"/>
  <c r="JO20" i="4"/>
  <c r="JP20" i="4"/>
  <c r="KL20" i="4"/>
  <c r="KM20" i="4"/>
  <c r="KN20" i="4"/>
  <c r="KO20" i="4"/>
  <c r="KP20" i="4"/>
  <c r="KQ20" i="4"/>
  <c r="KS20" i="4"/>
  <c r="KT20" i="4"/>
  <c r="KU20" i="4"/>
  <c r="KV20" i="4"/>
  <c r="KW20" i="4"/>
  <c r="KX20" i="4"/>
  <c r="LT20" i="4"/>
  <c r="LU20" i="4"/>
  <c r="LV20" i="4"/>
  <c r="LW20" i="4"/>
  <c r="LX20" i="4"/>
  <c r="LY20" i="4"/>
  <c r="MA20" i="4"/>
  <c r="MB20" i="4"/>
  <c r="MC20" i="4"/>
  <c r="MD20" i="4"/>
  <c r="ME20" i="4"/>
  <c r="MF20" i="4"/>
  <c r="NB20" i="4"/>
  <c r="NC20" i="4"/>
  <c r="ND20" i="4"/>
  <c r="NE20" i="4"/>
  <c r="NF20" i="4"/>
  <c r="NG20" i="4"/>
  <c r="NI20" i="4"/>
  <c r="NJ20" i="4"/>
  <c r="NK20" i="4"/>
  <c r="NL20" i="4"/>
  <c r="NM20" i="4"/>
  <c r="NN20" i="4"/>
  <c r="OJ20" i="4"/>
  <c r="OK20" i="4"/>
  <c r="OL20" i="4"/>
  <c r="OM20" i="4"/>
  <c r="ON20" i="4"/>
  <c r="OO20" i="4"/>
  <c r="OQ20" i="4"/>
  <c r="OR20" i="4"/>
  <c r="OS20" i="4"/>
  <c r="OT20" i="4"/>
  <c r="OU20" i="4"/>
  <c r="OV20" i="4"/>
  <c r="PR20" i="4"/>
  <c r="PS20" i="4"/>
  <c r="PT20" i="4"/>
  <c r="PU20" i="4"/>
  <c r="PV20" i="4"/>
  <c r="PW20" i="4"/>
  <c r="PY20" i="4"/>
  <c r="PZ20" i="4"/>
  <c r="QA20" i="4"/>
  <c r="QB20" i="4"/>
  <c r="QC20" i="4"/>
  <c r="QD20" i="4"/>
  <c r="QZ20" i="4"/>
  <c r="RA20" i="4"/>
  <c r="RB20" i="4"/>
  <c r="RC20" i="4"/>
  <c r="RD20" i="4"/>
  <c r="RE20" i="4"/>
  <c r="RG20" i="4"/>
  <c r="RH20" i="4"/>
  <c r="RI20" i="4"/>
  <c r="RJ20" i="4"/>
  <c r="RK20" i="4"/>
  <c r="RL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H12" i="27" l="1"/>
  <c r="H16" i="27"/>
  <c r="H10" i="27"/>
  <c r="H4" i="27"/>
  <c r="H7" i="27"/>
  <c r="H19" i="27"/>
  <c r="H6" i="27"/>
  <c r="QF21" i="21"/>
  <c r="QF19" i="21"/>
  <c r="QF7" i="21"/>
  <c r="QF16" i="21"/>
  <c r="QF13" i="21"/>
  <c r="QF20" i="21"/>
  <c r="QF12" i="21"/>
  <c r="QF6" i="21"/>
  <c r="QF5" i="21"/>
  <c r="QF4" i="21"/>
  <c r="H21" i="19"/>
  <c r="H8" i="19"/>
  <c r="H32" i="19"/>
  <c r="QF32" i="19"/>
  <c r="QF7" i="19"/>
  <c r="QF17" i="19"/>
  <c r="QF21" i="19"/>
  <c r="QF33" i="19"/>
  <c r="QF8" i="19"/>
  <c r="QF13" i="19"/>
  <c r="QF12" i="27"/>
  <c r="QF16" i="27"/>
  <c r="QF10" i="27"/>
  <c r="QF4" i="27"/>
  <c r="QF7" i="27"/>
  <c r="QF19" i="27"/>
  <c r="QF6" i="27"/>
  <c r="QF17" i="27"/>
  <c r="QF10" i="26"/>
  <c r="DE14" i="26"/>
  <c r="DE13" i="26"/>
  <c r="QF8" i="26"/>
  <c r="QF12" i="26"/>
  <c r="QF14" i="26"/>
  <c r="QF13" i="26"/>
  <c r="QF11" i="26"/>
  <c r="QF21" i="26"/>
  <c r="QF15" i="26"/>
  <c r="QF9" i="26"/>
  <c r="DE11" i="26"/>
  <c r="DE12" i="26"/>
  <c r="DE15" i="26"/>
  <c r="DE10" i="26"/>
  <c r="DE21" i="26"/>
  <c r="DE9" i="26"/>
  <c r="DE8" i="26"/>
  <c r="H21" i="21"/>
  <c r="H19" i="21"/>
  <c r="H7" i="21"/>
  <c r="H16" i="21"/>
  <c r="H13" i="21"/>
  <c r="H20" i="21"/>
  <c r="H12" i="21"/>
  <c r="H6" i="21"/>
  <c r="DE21" i="21"/>
  <c r="DE19" i="21"/>
  <c r="DE7" i="21"/>
  <c r="DE16" i="21"/>
  <c r="DE13" i="21"/>
  <c r="DE20" i="21"/>
  <c r="DE12" i="21"/>
  <c r="DE6" i="21"/>
  <c r="DE5" i="21"/>
  <c r="DE4" i="21"/>
  <c r="DE21" i="19"/>
  <c r="DE8" i="19"/>
  <c r="DE13" i="19"/>
  <c r="DE17" i="19"/>
  <c r="DE33" i="19"/>
  <c r="DE7" i="19"/>
  <c r="DE32" i="19"/>
  <c r="DE17" i="27"/>
  <c r="DE12" i="27"/>
  <c r="DE16" i="27"/>
  <c r="DE10" i="27"/>
  <c r="DE4" i="27"/>
  <c r="DE7" i="27"/>
  <c r="DE19" i="27"/>
  <c r="DE6" i="27"/>
  <c r="H13" i="19"/>
  <c r="H5" i="21"/>
  <c r="H4" i="21"/>
  <c r="H17" i="19"/>
  <c r="H7" i="19"/>
  <c r="I21" i="21"/>
  <c r="I19" i="21"/>
  <c r="I7" i="21"/>
  <c r="I16" i="21"/>
  <c r="I13" i="21"/>
  <c r="I20" i="21"/>
  <c r="I12" i="21"/>
  <c r="I6" i="21"/>
  <c r="I5" i="21"/>
  <c r="I4" i="21"/>
  <c r="I21" i="19"/>
  <c r="I8" i="19"/>
  <c r="I13" i="19"/>
  <c r="I7" i="19"/>
  <c r="I33" i="19"/>
  <c r="H33" i="19"/>
  <c r="I17" i="19"/>
  <c r="I32" i="19"/>
  <c r="I17" i="27"/>
  <c r="H17" i="27"/>
  <c r="I12" i="27"/>
  <c r="I16" i="27"/>
  <c r="I10" i="27"/>
  <c r="I4" i="27"/>
  <c r="I7" i="27"/>
  <c r="I19" i="27"/>
  <c r="I6" i="27"/>
  <c r="I14" i="26"/>
  <c r="I13" i="26"/>
  <c r="H11" i="26"/>
  <c r="H12" i="26"/>
  <c r="H15" i="26"/>
  <c r="H10" i="26"/>
  <c r="H21" i="26"/>
  <c r="H9" i="26"/>
  <c r="H8" i="26"/>
  <c r="H14" i="26"/>
  <c r="H13" i="26"/>
  <c r="I11" i="26"/>
  <c r="I12" i="26"/>
  <c r="I15" i="26"/>
  <c r="I10" i="26"/>
  <c r="I21" i="26"/>
  <c r="I9" i="26"/>
  <c r="I8" i="26"/>
  <c r="H16" i="22"/>
  <c r="H29" i="22"/>
  <c r="H14" i="22"/>
  <c r="H23" i="22"/>
  <c r="H15" i="22"/>
  <c r="H12" i="22"/>
  <c r="H4" i="22"/>
  <c r="H19" i="22"/>
  <c r="I11" i="22"/>
  <c r="I13" i="22"/>
  <c r="I27" i="22"/>
  <c r="I28" i="22"/>
  <c r="I21" i="22"/>
  <c r="I8" i="22"/>
  <c r="I31" i="22"/>
  <c r="I10" i="22"/>
  <c r="I18" i="22"/>
  <c r="H11" i="22"/>
  <c r="H13" i="22"/>
  <c r="H27" i="22"/>
  <c r="H28" i="22"/>
  <c r="H21" i="22"/>
  <c r="H8" i="22"/>
  <c r="H31" i="22"/>
  <c r="H10" i="22"/>
  <c r="H18" i="22"/>
  <c r="I16" i="22"/>
  <c r="I29" i="22"/>
  <c r="I14" i="22"/>
  <c r="I23" i="22"/>
  <c r="I15" i="22"/>
  <c r="I12" i="22"/>
  <c r="I4" i="22"/>
  <c r="I19" i="22"/>
  <c r="I12" i="4"/>
  <c r="I10" i="4"/>
  <c r="I7" i="4"/>
  <c r="I28" i="4"/>
  <c r="I22" i="4"/>
  <c r="H25" i="4"/>
  <c r="H9" i="4"/>
  <c r="H10" i="4"/>
  <c r="H7" i="4"/>
  <c r="H5" i="4"/>
  <c r="H4" i="4"/>
  <c r="H24" i="4"/>
  <c r="H16" i="4"/>
  <c r="H21" i="4"/>
  <c r="H13" i="4"/>
  <c r="H28" i="4"/>
  <c r="H22" i="4"/>
  <c r="I8" i="4"/>
  <c r="I25" i="4"/>
  <c r="I4" i="4"/>
  <c r="H8" i="4"/>
  <c r="I26" i="4"/>
  <c r="I9" i="4"/>
  <c r="I16" i="4"/>
  <c r="H12" i="4"/>
  <c r="H20" i="4"/>
  <c r="I20" i="4"/>
  <c r="I5" i="4"/>
  <c r="I24" i="4"/>
  <c r="I21" i="4"/>
  <c r="I13" i="4"/>
  <c r="H26" i="4"/>
  <c r="CW8" i="22"/>
  <c r="DA8" i="22" s="1"/>
  <c r="IB22" i="4"/>
  <c r="II22" i="4" s="1"/>
  <c r="P31" i="22"/>
  <c r="Q31" i="22" s="1"/>
  <c r="P15" i="22"/>
  <c r="Q15" i="22" s="1"/>
  <c r="P13" i="22"/>
  <c r="Q13" i="22" s="1"/>
  <c r="P18" i="22"/>
  <c r="Q18" i="22" s="1"/>
  <c r="P8" i="22"/>
  <c r="Q8" i="22" s="1"/>
  <c r="P21" i="22"/>
  <c r="Q21" i="22" s="1"/>
  <c r="P28" i="22"/>
  <c r="Q28" i="22" s="1"/>
  <c r="P29" i="22"/>
  <c r="Q29" i="22" s="1"/>
  <c r="P14" i="22"/>
  <c r="Q14" i="22" s="1"/>
  <c r="P11" i="22"/>
  <c r="Q11" i="22" s="1"/>
  <c r="P16" i="22"/>
  <c r="Q16" i="22" s="1"/>
  <c r="P12" i="22"/>
  <c r="Q12" i="22" s="1"/>
  <c r="P23" i="22"/>
  <c r="Q23" i="22" s="1"/>
  <c r="P10" i="22"/>
  <c r="Q10" i="22" s="1"/>
  <c r="P27" i="22"/>
  <c r="Q27" i="22" s="1"/>
  <c r="P4" i="22"/>
  <c r="Q4" i="22" s="1"/>
  <c r="P19" i="22"/>
  <c r="Q19" i="22" s="1"/>
  <c r="CW19" i="22"/>
  <c r="DA19" i="22" s="1"/>
  <c r="OP22" i="4"/>
  <c r="OW22" i="4" s="1"/>
  <c r="LZ22" i="4"/>
  <c r="MG22" i="4" s="1"/>
  <c r="QC14" i="26"/>
  <c r="CW18" i="22"/>
  <c r="DA18" i="22" s="1"/>
  <c r="JJ22" i="4"/>
  <c r="JQ22" i="4" s="1"/>
  <c r="NH22" i="4"/>
  <c r="NO22" i="4" s="1"/>
  <c r="CW24" i="4"/>
  <c r="DA24" i="4" s="1"/>
  <c r="CW16" i="4"/>
  <c r="DA16" i="4" s="1"/>
  <c r="GT22" i="4"/>
  <c r="HA22" i="4" s="1"/>
  <c r="ED22" i="4"/>
  <c r="EK22" i="4" s="1"/>
  <c r="RG17" i="27"/>
  <c r="RB17" i="27"/>
  <c r="QC17" i="27"/>
  <c r="QC13" i="26"/>
  <c r="RB13" i="26"/>
  <c r="CW10" i="22"/>
  <c r="DA10" i="22" s="1"/>
  <c r="IB28" i="4"/>
  <c r="II28" i="4" s="1"/>
  <c r="OP28" i="4"/>
  <c r="OW28" i="4" s="1"/>
  <c r="LZ28" i="4"/>
  <c r="MG28" i="4" s="1"/>
  <c r="JJ28" i="4"/>
  <c r="JQ28" i="4" s="1"/>
  <c r="CW21" i="4"/>
  <c r="DA21" i="4" s="1"/>
  <c r="CW22" i="4"/>
  <c r="DA22" i="4" s="1"/>
  <c r="OP13" i="4"/>
  <c r="OW13" i="4" s="1"/>
  <c r="SN22" i="4"/>
  <c r="SU22" i="4" s="1"/>
  <c r="PX22" i="4"/>
  <c r="QE22" i="4" s="1"/>
  <c r="CW13" i="4"/>
  <c r="DA13" i="4" s="1"/>
  <c r="RD13" i="26"/>
  <c r="DB13" i="26"/>
  <c r="RC13" i="26"/>
  <c r="P13" i="26"/>
  <c r="Q13" i="26" s="1"/>
  <c r="CW29" i="22"/>
  <c r="DA29" i="22" s="1"/>
  <c r="CW13" i="22"/>
  <c r="DA13" i="22" s="1"/>
  <c r="CW14" i="22"/>
  <c r="DA14" i="22" s="1"/>
  <c r="CW15" i="22"/>
  <c r="DA15" i="22" s="1"/>
  <c r="CW21" i="22"/>
  <c r="DA21" i="22" s="1"/>
  <c r="CW20" i="4"/>
  <c r="DA20" i="4" s="1"/>
  <c r="CW25" i="4"/>
  <c r="DA25" i="4" s="1"/>
  <c r="CW11" i="22"/>
  <c r="DA11" i="22" s="1"/>
  <c r="CW27" i="22"/>
  <c r="DA27" i="22" s="1"/>
  <c r="CW28" i="4"/>
  <c r="DA28" i="4" s="1"/>
  <c r="CW26" i="4"/>
  <c r="DA26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6" i="27"/>
  <c r="RG13" i="26"/>
  <c r="N13" i="26"/>
  <c r="O13" i="26" s="1"/>
  <c r="RH13" i="26"/>
  <c r="L13" i="26"/>
  <c r="M13" i="26" s="1"/>
  <c r="R13" i="26"/>
  <c r="RE13" i="26"/>
  <c r="RG14" i="26"/>
  <c r="RB14" i="26"/>
  <c r="RD14" i="26"/>
  <c r="RC14" i="26"/>
  <c r="QC11" i="26"/>
  <c r="DB14" i="26"/>
  <c r="N14" i="26"/>
  <c r="O14" i="26" s="1"/>
  <c r="P14" i="26"/>
  <c r="DG14" i="26" s="1"/>
  <c r="RH14" i="26"/>
  <c r="L14" i="26"/>
  <c r="M14" i="26" s="1"/>
  <c r="R14" i="26"/>
  <c r="RE14" i="26"/>
  <c r="RG33" i="19"/>
  <c r="RB33" i="19"/>
  <c r="QC33" i="19"/>
  <c r="SN19" i="22"/>
  <c r="SU19" i="22" s="1"/>
  <c r="NH28" i="4"/>
  <c r="NO28" i="4" s="1"/>
  <c r="GT28" i="4"/>
  <c r="HA28" i="4" s="1"/>
  <c r="NH13" i="4"/>
  <c r="NO13" i="4" s="1"/>
  <c r="IB13" i="4"/>
  <c r="II13" i="4" s="1"/>
  <c r="ED28" i="4"/>
  <c r="EK28" i="4" s="1"/>
  <c r="TQ22" i="4"/>
  <c r="LZ13" i="4"/>
  <c r="MG13" i="4" s="1"/>
  <c r="JJ13" i="4"/>
  <c r="JQ13" i="4" s="1"/>
  <c r="SN28" i="4"/>
  <c r="SU28" i="4" s="1"/>
  <c r="PX28" i="4"/>
  <c r="QE28" i="4" s="1"/>
  <c r="TU22" i="4"/>
  <c r="TN22" i="4"/>
  <c r="SN21" i="4"/>
  <c r="SU21" i="4" s="1"/>
  <c r="RF22" i="4"/>
  <c r="RM22" i="4" s="1"/>
  <c r="KR22" i="4"/>
  <c r="KY22" i="4" s="1"/>
  <c r="FL22" i="4"/>
  <c r="FS22" i="4" s="1"/>
  <c r="TS22" i="4"/>
  <c r="R22" i="4"/>
  <c r="S22" i="4" s="1"/>
  <c r="L22" i="4"/>
  <c r="P22" i="4"/>
  <c r="N22" i="4"/>
  <c r="T22" i="4"/>
  <c r="U22" i="4" s="1"/>
  <c r="K22" i="4"/>
  <c r="SN13" i="4"/>
  <c r="SU13" i="4" s="1"/>
  <c r="PX13" i="4"/>
  <c r="QE13" i="4" s="1"/>
  <c r="TN28" i="4"/>
  <c r="GT13" i="4"/>
  <c r="HA13" i="4" s="1"/>
  <c r="ED13" i="4"/>
  <c r="EK13" i="4" s="1"/>
  <c r="TQ28" i="4"/>
  <c r="RF28" i="4"/>
  <c r="RM28" i="4" s="1"/>
  <c r="KR28" i="4"/>
  <c r="KY28" i="4" s="1"/>
  <c r="FL28" i="4"/>
  <c r="FS28" i="4" s="1"/>
  <c r="TU28" i="4"/>
  <c r="TS28" i="4"/>
  <c r="T28" i="4"/>
  <c r="U28" i="4" s="1"/>
  <c r="N28" i="4"/>
  <c r="O28" i="4" s="1"/>
  <c r="L28" i="4"/>
  <c r="K28" i="4"/>
  <c r="R28" i="4"/>
  <c r="S28" i="4" s="1"/>
  <c r="P28" i="4"/>
  <c r="RF21" i="4"/>
  <c r="RM21" i="4" s="1"/>
  <c r="OP21" i="4"/>
  <c r="OW21" i="4" s="1"/>
  <c r="LZ21" i="4"/>
  <c r="MG21" i="4" s="1"/>
  <c r="JJ21" i="4"/>
  <c r="JQ21" i="4" s="1"/>
  <c r="GT21" i="4"/>
  <c r="HA21" i="4" s="1"/>
  <c r="ED21" i="4"/>
  <c r="EK21" i="4" s="1"/>
  <c r="TQ13" i="4"/>
  <c r="SN16" i="4"/>
  <c r="SU16" i="4" s="1"/>
  <c r="NH16" i="4"/>
  <c r="NO16" i="4" s="1"/>
  <c r="TN13" i="4"/>
  <c r="RF13" i="4"/>
  <c r="RM13" i="4" s="1"/>
  <c r="KR13" i="4"/>
  <c r="KY13" i="4" s="1"/>
  <c r="FL13" i="4"/>
  <c r="FS13" i="4" s="1"/>
  <c r="TU13" i="4"/>
  <c r="R13" i="4"/>
  <c r="S13" i="4" s="1"/>
  <c r="N13" i="4"/>
  <c r="O13" i="4" s="1"/>
  <c r="L13" i="4"/>
  <c r="P13" i="4"/>
  <c r="T13" i="4"/>
  <c r="U13" i="4" s="1"/>
  <c r="K13" i="4"/>
  <c r="TN24" i="4"/>
  <c r="RF16" i="4"/>
  <c r="RM16" i="4" s="1"/>
  <c r="OP16" i="4"/>
  <c r="OW16" i="4" s="1"/>
  <c r="LZ16" i="4"/>
  <c r="MG16" i="4" s="1"/>
  <c r="JJ16" i="4"/>
  <c r="JQ16" i="4" s="1"/>
  <c r="GT16" i="4"/>
  <c r="HA16" i="4" s="1"/>
  <c r="ED16" i="4"/>
  <c r="EK16" i="4" s="1"/>
  <c r="NH21" i="4"/>
  <c r="NO21" i="4" s="1"/>
  <c r="KR21" i="4"/>
  <c r="KY21" i="4" s="1"/>
  <c r="IB21" i="4"/>
  <c r="II21" i="4" s="1"/>
  <c r="IB16" i="4"/>
  <c r="II16" i="4" s="1"/>
  <c r="PX21" i="4"/>
  <c r="QE21" i="4" s="1"/>
  <c r="FL21" i="4"/>
  <c r="FS21" i="4" s="1"/>
  <c r="TU21" i="4"/>
  <c r="TQ21" i="4"/>
  <c r="TN21" i="4"/>
  <c r="R21" i="4"/>
  <c r="S21" i="4" s="1"/>
  <c r="N21" i="4"/>
  <c r="O21" i="4" s="1"/>
  <c r="L21" i="4"/>
  <c r="K21" i="4"/>
  <c r="T21" i="4"/>
  <c r="U21" i="4" s="1"/>
  <c r="P21" i="4"/>
  <c r="TQ16" i="4"/>
  <c r="TN16" i="4"/>
  <c r="KR16" i="4"/>
  <c r="KY16" i="4" s="1"/>
  <c r="PX24" i="4"/>
  <c r="QE24" i="4" s="1"/>
  <c r="KR24" i="4"/>
  <c r="KY24" i="4" s="1"/>
  <c r="IB24" i="4"/>
  <c r="II24" i="4" s="1"/>
  <c r="PX16" i="4"/>
  <c r="QE16" i="4" s="1"/>
  <c r="FL16" i="4"/>
  <c r="FS16" i="4" s="1"/>
  <c r="TU16" i="4"/>
  <c r="T16" i="4"/>
  <c r="U16" i="4" s="1"/>
  <c r="N16" i="4"/>
  <c r="O16" i="4" s="1"/>
  <c r="L16" i="4"/>
  <c r="K16" i="4"/>
  <c r="R16" i="4"/>
  <c r="S16" i="4" s="1"/>
  <c r="P16" i="4"/>
  <c r="TQ24" i="4"/>
  <c r="RF24" i="4"/>
  <c r="RM24" i="4" s="1"/>
  <c r="OP24" i="4"/>
  <c r="OW24" i="4" s="1"/>
  <c r="LZ24" i="4"/>
  <c r="MG24" i="4" s="1"/>
  <c r="JJ24" i="4"/>
  <c r="JQ24" i="4" s="1"/>
  <c r="SN24" i="4"/>
  <c r="SU24" i="4" s="1"/>
  <c r="NH24" i="4"/>
  <c r="NO24" i="4" s="1"/>
  <c r="GT24" i="4"/>
  <c r="HA24" i="4" s="1"/>
  <c r="ED24" i="4"/>
  <c r="EK24" i="4" s="1"/>
  <c r="RD33" i="19"/>
  <c r="RH33" i="19"/>
  <c r="R33" i="19"/>
  <c r="DH33" i="19" s="1"/>
  <c r="RC33" i="19"/>
  <c r="RE33" i="19"/>
  <c r="P33" i="19"/>
  <c r="DG33" i="19" s="1"/>
  <c r="N33" i="19"/>
  <c r="DF33" i="19" s="1"/>
  <c r="L33" i="19"/>
  <c r="DB33" i="19"/>
  <c r="RG32" i="19"/>
  <c r="DB32" i="19"/>
  <c r="FL24" i="4"/>
  <c r="FS24" i="4" s="1"/>
  <c r="TU24" i="4"/>
  <c r="TS24" i="4"/>
  <c r="R24" i="4"/>
  <c r="S24" i="4" s="1"/>
  <c r="L24" i="4"/>
  <c r="T24" i="4"/>
  <c r="U24" i="4" s="1"/>
  <c r="P24" i="4"/>
  <c r="N24" i="4"/>
  <c r="K24" i="4"/>
  <c r="T4" i="4"/>
  <c r="U4" i="4" s="1"/>
  <c r="SN18" i="22"/>
  <c r="SU18" i="22" s="1"/>
  <c r="TQ18" i="22"/>
  <c r="TN18" i="22"/>
  <c r="TU18" i="22"/>
  <c r="R18" i="22"/>
  <c r="S18" i="22" s="1"/>
  <c r="N18" i="22"/>
  <c r="O18" i="22" s="1"/>
  <c r="T18" i="22"/>
  <c r="U18" i="22" s="1"/>
  <c r="L18" i="22"/>
  <c r="K18" i="22"/>
  <c r="SN10" i="22"/>
  <c r="SU10" i="22" s="1"/>
  <c r="TN19" i="22"/>
  <c r="TU19" i="22"/>
  <c r="R19" i="22"/>
  <c r="S19" i="22" s="1"/>
  <c r="TQ19" i="22"/>
  <c r="N19" i="22"/>
  <c r="O19" i="22" s="1"/>
  <c r="T19" i="22"/>
  <c r="U19" i="22" s="1"/>
  <c r="L19" i="22"/>
  <c r="K19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23" i="22"/>
  <c r="U23" i="22" s="1"/>
  <c r="T11" i="22"/>
  <c r="U11" i="22" s="1"/>
  <c r="T29" i="22"/>
  <c r="U29" i="22" s="1"/>
  <c r="T21" i="22"/>
  <c r="U21" i="22" s="1"/>
  <c r="T31" i="22"/>
  <c r="U31" i="22" s="1"/>
  <c r="T15" i="22"/>
  <c r="U15" i="22" s="1"/>
  <c r="T28" i="22"/>
  <c r="U28" i="22" s="1"/>
  <c r="T13" i="22"/>
  <c r="U13" i="22" s="1"/>
  <c r="T27" i="22"/>
  <c r="U27" i="22" s="1"/>
  <c r="T4" i="22"/>
  <c r="U4" i="22" s="1"/>
  <c r="T16" i="22"/>
  <c r="U16" i="22" s="1"/>
  <c r="T12" i="22"/>
  <c r="U12" i="22" s="1"/>
  <c r="T14" i="22"/>
  <c r="U14" i="22" s="1"/>
  <c r="T8" i="22"/>
  <c r="U8" i="22" s="1"/>
  <c r="T26" i="4"/>
  <c r="U26" i="4" s="1"/>
  <c r="T9" i="4"/>
  <c r="U9" i="4" s="1"/>
  <c r="T8" i="4"/>
  <c r="U8" i="4" s="1"/>
  <c r="T20" i="4"/>
  <c r="U20" i="4" s="1"/>
  <c r="T7" i="4"/>
  <c r="U7" i="4" s="1"/>
  <c r="T10" i="4"/>
  <c r="U10" i="4" s="1"/>
  <c r="T5" i="4"/>
  <c r="U5" i="4" s="1"/>
  <c r="T25" i="4"/>
  <c r="U25" i="4" s="1"/>
  <c r="T12" i="4"/>
  <c r="U12" i="4" s="1"/>
  <c r="QC32" i="19"/>
  <c r="P32" i="19"/>
  <c r="DG32" i="19" s="1"/>
  <c r="RD32" i="19"/>
  <c r="RC32" i="19"/>
  <c r="RH32" i="19"/>
  <c r="RB32" i="19"/>
  <c r="N32" i="19"/>
  <c r="O32" i="19" s="1"/>
  <c r="L32" i="19"/>
  <c r="M32" i="19" s="1"/>
  <c r="R32" i="19"/>
  <c r="RE32" i="19"/>
  <c r="R17" i="19"/>
  <c r="DH17" i="19" s="1"/>
  <c r="RB17" i="19"/>
  <c r="QC17" i="19"/>
  <c r="RD17" i="19"/>
  <c r="RC17" i="19"/>
  <c r="P17" i="19"/>
  <c r="Q17" i="19" s="1"/>
  <c r="RG17" i="19"/>
  <c r="DB17" i="19"/>
  <c r="N17" i="19"/>
  <c r="O17" i="19" s="1"/>
  <c r="RH17" i="19"/>
  <c r="L17" i="19"/>
  <c r="M17" i="19" s="1"/>
  <c r="RE17" i="19"/>
  <c r="RG13" i="19"/>
  <c r="QC13" i="21"/>
  <c r="QC20" i="21"/>
  <c r="P5" i="21"/>
  <c r="Q5" i="21" s="1"/>
  <c r="RB12" i="21"/>
  <c r="DB21" i="19"/>
  <c r="RD7" i="19"/>
  <c r="DB7" i="19"/>
  <c r="N6" i="27"/>
  <c r="O6" i="27" s="1"/>
  <c r="RG9" i="26"/>
  <c r="RB9" i="26"/>
  <c r="SN4" i="22"/>
  <c r="SU4" i="22" s="1"/>
  <c r="SN15" i="22"/>
  <c r="SU15" i="22" s="1"/>
  <c r="N4" i="22"/>
  <c r="O4" i="22" s="1"/>
  <c r="OP12" i="4"/>
  <c r="OW12" i="4" s="1"/>
  <c r="RF5" i="4"/>
  <c r="RM5" i="4" s="1"/>
  <c r="LZ5" i="4"/>
  <c r="MG5" i="4" s="1"/>
  <c r="NH9" i="4"/>
  <c r="NO9" i="4" s="1"/>
  <c r="QC7" i="21"/>
  <c r="R19" i="21"/>
  <c r="S19" i="21" s="1"/>
  <c r="QC21" i="21"/>
  <c r="R20" i="21"/>
  <c r="S20" i="21" s="1"/>
  <c r="R13" i="19"/>
  <c r="S13" i="19" s="1"/>
  <c r="DB8" i="19"/>
  <c r="RE13" i="19"/>
  <c r="RB13" i="19"/>
  <c r="P21" i="19"/>
  <c r="Q21" i="19" s="1"/>
  <c r="P8" i="19"/>
  <c r="Q8" i="19" s="1"/>
  <c r="RG7" i="19"/>
  <c r="RG16" i="27"/>
  <c r="RB16" i="27"/>
  <c r="RD6" i="27"/>
  <c r="RG10" i="26"/>
  <c r="RE10" i="26"/>
  <c r="RB10" i="26"/>
  <c r="QC15" i="26"/>
  <c r="P12" i="26"/>
  <c r="Q12" i="26" s="1"/>
  <c r="DB11" i="26"/>
  <c r="DB9" i="26"/>
  <c r="DB21" i="26"/>
  <c r="RD8" i="26"/>
  <c r="DB8" i="26"/>
  <c r="QC12" i="26"/>
  <c r="P11" i="26"/>
  <c r="Q11" i="26" s="1"/>
  <c r="RH21" i="26"/>
  <c r="RD15" i="26"/>
  <c r="RD11" i="26"/>
  <c r="SN8" i="22"/>
  <c r="SU8" i="22" s="1"/>
  <c r="SN12" i="22"/>
  <c r="SU12" i="22" s="1"/>
  <c r="PX5" i="4"/>
  <c r="QE5" i="4" s="1"/>
  <c r="KR5" i="4"/>
  <c r="KY5" i="4" s="1"/>
  <c r="FL5" i="4"/>
  <c r="FS5" i="4" s="1"/>
  <c r="IB20" i="4"/>
  <c r="II20" i="4" s="1"/>
  <c r="CW5" i="4"/>
  <c r="DA5" i="4" s="1"/>
  <c r="LZ8" i="4"/>
  <c r="MG8" i="4" s="1"/>
  <c r="JJ8" i="4"/>
  <c r="JQ8" i="4" s="1"/>
  <c r="ED8" i="4"/>
  <c r="EK8" i="4" s="1"/>
  <c r="LZ9" i="4"/>
  <c r="MG9" i="4" s="1"/>
  <c r="JJ9" i="4"/>
  <c r="JQ9" i="4" s="1"/>
  <c r="GT9" i="4"/>
  <c r="HA9" i="4" s="1"/>
  <c r="ED9" i="4"/>
  <c r="EK9" i="4" s="1"/>
  <c r="KR7" i="4"/>
  <c r="KY7" i="4" s="1"/>
  <c r="FL7" i="4"/>
  <c r="FS7" i="4" s="1"/>
  <c r="LZ4" i="4"/>
  <c r="MG4" i="4" s="1"/>
  <c r="NH12" i="4"/>
  <c r="NO12" i="4" s="1"/>
  <c r="TQ15" i="22"/>
  <c r="SN28" i="22"/>
  <c r="SU28" i="22" s="1"/>
  <c r="P8" i="4"/>
  <c r="Q8" i="4" s="1"/>
  <c r="CW8" i="4"/>
  <c r="DA8" i="4" s="1"/>
  <c r="NH20" i="4"/>
  <c r="NO20" i="4" s="1"/>
  <c r="SN25" i="4"/>
  <c r="SU25" i="4" s="1"/>
  <c r="RF7" i="4"/>
  <c r="RM7" i="4" s="1"/>
  <c r="SN12" i="4"/>
  <c r="SU12" i="4" s="1"/>
  <c r="PX12" i="4"/>
  <c r="QE12" i="4" s="1"/>
  <c r="IB12" i="4"/>
  <c r="II12" i="4" s="1"/>
  <c r="P12" i="4"/>
  <c r="Q12" i="4" s="1"/>
  <c r="P10" i="4"/>
  <c r="Q10" i="4" s="1"/>
  <c r="P7" i="4"/>
  <c r="DC7" i="4" s="1"/>
  <c r="ED20" i="4"/>
  <c r="EK20" i="4" s="1"/>
  <c r="NH25" i="4"/>
  <c r="NO25" i="4" s="1"/>
  <c r="IB25" i="4"/>
  <c r="II25" i="4" s="1"/>
  <c r="SN9" i="4"/>
  <c r="SU9" i="4" s="1"/>
  <c r="OP10" i="4"/>
  <c r="OW10" i="4" s="1"/>
  <c r="JJ10" i="4"/>
  <c r="JQ10" i="4" s="1"/>
  <c r="ED10" i="4"/>
  <c r="EK10" i="4" s="1"/>
  <c r="OP7" i="4"/>
  <c r="OW7" i="4" s="1"/>
  <c r="JJ7" i="4"/>
  <c r="JQ7" i="4" s="1"/>
  <c r="ED7" i="4"/>
  <c r="EK7" i="4" s="1"/>
  <c r="JJ4" i="4"/>
  <c r="JQ4" i="4" s="1"/>
  <c r="GT4" i="4"/>
  <c r="HA4" i="4" s="1"/>
  <c r="ED4" i="4"/>
  <c r="EK4" i="4" s="1"/>
  <c r="SN8" i="4"/>
  <c r="SU8" i="4" s="1"/>
  <c r="PX8" i="4"/>
  <c r="QE8" i="4" s="1"/>
  <c r="NH8" i="4"/>
  <c r="NO8" i="4" s="1"/>
  <c r="RF9" i="4"/>
  <c r="RM9" i="4" s="1"/>
  <c r="CW4" i="4"/>
  <c r="DA4" i="4" s="1"/>
  <c r="P4" i="4"/>
  <c r="DC4" i="4" s="1"/>
  <c r="GT12" i="4"/>
  <c r="HA12" i="4" s="1"/>
  <c r="RF8" i="4"/>
  <c r="RM8" i="4" s="1"/>
  <c r="RF26" i="4"/>
  <c r="RM26" i="4" s="1"/>
  <c r="OP26" i="4"/>
  <c r="OW26" i="4" s="1"/>
  <c r="LZ26" i="4"/>
  <c r="MG26" i="4" s="1"/>
  <c r="JJ26" i="4"/>
  <c r="JQ26" i="4" s="1"/>
  <c r="GT26" i="4"/>
  <c r="HA26" i="4" s="1"/>
  <c r="P26" i="4"/>
  <c r="DC26" i="4" s="1"/>
  <c r="P9" i="4"/>
  <c r="DC9" i="4" s="1"/>
  <c r="P5" i="4"/>
  <c r="Q5" i="4" s="1"/>
  <c r="ED12" i="4"/>
  <c r="EK12" i="4" s="1"/>
  <c r="SN20" i="4"/>
  <c r="SU20" i="4" s="1"/>
  <c r="PX26" i="4"/>
  <c r="QE26" i="4" s="1"/>
  <c r="KR26" i="4"/>
  <c r="KY26" i="4" s="1"/>
  <c r="FL26" i="4"/>
  <c r="FS26" i="4" s="1"/>
  <c r="SN4" i="4"/>
  <c r="SU4" i="4" s="1"/>
  <c r="NH4" i="4"/>
  <c r="NO4" i="4" s="1"/>
  <c r="RF20" i="4"/>
  <c r="RM20" i="4" s="1"/>
  <c r="OP25" i="4"/>
  <c r="OW25" i="4" s="1"/>
  <c r="ED25" i="4"/>
  <c r="EK25" i="4" s="1"/>
  <c r="PX10" i="4"/>
  <c r="QE10" i="4" s="1"/>
  <c r="PX7" i="4"/>
  <c r="QE7" i="4" s="1"/>
  <c r="RF4" i="4"/>
  <c r="RM4" i="4" s="1"/>
  <c r="IB4" i="4"/>
  <c r="II4" i="4" s="1"/>
  <c r="P20" i="4"/>
  <c r="DC20" i="4" s="1"/>
  <c r="TN5" i="4"/>
  <c r="KR12" i="4"/>
  <c r="KY12" i="4" s="1"/>
  <c r="PX20" i="4"/>
  <c r="QE20" i="4" s="1"/>
  <c r="SN26" i="4"/>
  <c r="SU26" i="4" s="1"/>
  <c r="PX25" i="4"/>
  <c r="QE25" i="4" s="1"/>
  <c r="KR25" i="4"/>
  <c r="KY25" i="4" s="1"/>
  <c r="FL25" i="4"/>
  <c r="FS25" i="4" s="1"/>
  <c r="PX9" i="4"/>
  <c r="QE9" i="4" s="1"/>
  <c r="SN10" i="4"/>
  <c r="SU10" i="4" s="1"/>
  <c r="NH10" i="4"/>
  <c r="NO10" i="4" s="1"/>
  <c r="LZ7" i="4"/>
  <c r="MG7" i="4" s="1"/>
  <c r="NH26" i="4"/>
  <c r="NO26" i="4" s="1"/>
  <c r="GT7" i="4"/>
  <c r="HA7" i="4" s="1"/>
  <c r="SN5" i="4"/>
  <c r="SU5" i="4" s="1"/>
  <c r="OP5" i="4"/>
  <c r="OW5" i="4" s="1"/>
  <c r="KR20" i="4"/>
  <c r="KY20" i="4" s="1"/>
  <c r="RF12" i="4"/>
  <c r="RM12" i="4" s="1"/>
  <c r="LZ20" i="4"/>
  <c r="MG20" i="4" s="1"/>
  <c r="FL20" i="4"/>
  <c r="FS20" i="4" s="1"/>
  <c r="KR8" i="4"/>
  <c r="KY8" i="4" s="1"/>
  <c r="IB8" i="4"/>
  <c r="II8" i="4" s="1"/>
  <c r="FL8" i="4"/>
  <c r="FS8" i="4" s="1"/>
  <c r="IB26" i="4"/>
  <c r="II26" i="4" s="1"/>
  <c r="KR9" i="4"/>
  <c r="KY9" i="4" s="1"/>
  <c r="IB9" i="4"/>
  <c r="II9" i="4" s="1"/>
  <c r="NH5" i="4"/>
  <c r="NO5" i="4" s="1"/>
  <c r="JJ5" i="4"/>
  <c r="JQ5" i="4" s="1"/>
  <c r="GT5" i="4"/>
  <c r="HA5" i="4" s="1"/>
  <c r="ED5" i="4"/>
  <c r="EK5" i="4" s="1"/>
  <c r="OP4" i="4"/>
  <c r="OW4" i="4" s="1"/>
  <c r="P25" i="4"/>
  <c r="GT20" i="4"/>
  <c r="HA20" i="4" s="1"/>
  <c r="OP8" i="4"/>
  <c r="OW8" i="4" s="1"/>
  <c r="GT8" i="4"/>
  <c r="HA8" i="4" s="1"/>
  <c r="SN7" i="4"/>
  <c r="SU7" i="4" s="1"/>
  <c r="IB5" i="4"/>
  <c r="II5" i="4" s="1"/>
  <c r="PX4" i="4"/>
  <c r="QE4" i="4" s="1"/>
  <c r="FL12" i="4"/>
  <c r="FS12" i="4" s="1"/>
  <c r="LZ12" i="4"/>
  <c r="MG12" i="4" s="1"/>
  <c r="JJ12" i="4"/>
  <c r="JQ12" i="4" s="1"/>
  <c r="OP20" i="4"/>
  <c r="OW20" i="4" s="1"/>
  <c r="RF25" i="4"/>
  <c r="RM25" i="4" s="1"/>
  <c r="LZ25" i="4"/>
  <c r="MG25" i="4" s="1"/>
  <c r="OP9" i="4"/>
  <c r="OW9" i="4" s="1"/>
  <c r="RF10" i="4"/>
  <c r="RM10" i="4" s="1"/>
  <c r="LZ10" i="4"/>
  <c r="MG10" i="4" s="1"/>
  <c r="NH7" i="4"/>
  <c r="NO7" i="4" s="1"/>
  <c r="KR4" i="4"/>
  <c r="KY4" i="4" s="1"/>
  <c r="FL4" i="4"/>
  <c r="FS4" i="4" s="1"/>
  <c r="RD13" i="21"/>
  <c r="P21" i="21"/>
  <c r="DG21" i="21" s="1"/>
  <c r="DB6" i="21"/>
  <c r="RG13" i="21"/>
  <c r="RB13" i="21"/>
  <c r="R16" i="21"/>
  <c r="S16" i="21" s="1"/>
  <c r="L5" i="21"/>
  <c r="M5" i="21" s="1"/>
  <c r="P19" i="21"/>
  <c r="Q19" i="21" s="1"/>
  <c r="RB16" i="21"/>
  <c r="P20" i="21"/>
  <c r="Q20" i="21" s="1"/>
  <c r="RD20" i="21"/>
  <c r="RH12" i="21"/>
  <c r="RG6" i="21"/>
  <c r="R4" i="21"/>
  <c r="S4" i="21" s="1"/>
  <c r="RG20" i="21"/>
  <c r="RB20" i="21"/>
  <c r="R7" i="21"/>
  <c r="DH7" i="21" s="1"/>
  <c r="P12" i="21"/>
  <c r="Q12" i="21" s="1"/>
  <c r="P16" i="21"/>
  <c r="Q16" i="21" s="1"/>
  <c r="QC19" i="21"/>
  <c r="RD16" i="21"/>
  <c r="P6" i="21"/>
  <c r="Q6" i="21" s="1"/>
  <c r="RE19" i="21"/>
  <c r="P13" i="21"/>
  <c r="Q13" i="21" s="1"/>
  <c r="RD12" i="21"/>
  <c r="RD19" i="21"/>
  <c r="P7" i="21"/>
  <c r="Q7" i="21" s="1"/>
  <c r="RG16" i="21"/>
  <c r="R13" i="21"/>
  <c r="S13" i="21" s="1"/>
  <c r="R5" i="21"/>
  <c r="S5" i="21" s="1"/>
  <c r="RG4" i="21"/>
  <c r="QC12" i="21"/>
  <c r="RC7" i="21"/>
  <c r="RG7" i="21"/>
  <c r="RB7" i="21"/>
  <c r="RC13" i="21"/>
  <c r="RD21" i="21"/>
  <c r="RC20" i="21"/>
  <c r="RH13" i="21"/>
  <c r="L4" i="21"/>
  <c r="M4" i="21" s="1"/>
  <c r="DB12" i="21"/>
  <c r="RC19" i="21"/>
  <c r="RH16" i="21"/>
  <c r="RH20" i="21"/>
  <c r="DB19" i="21"/>
  <c r="DB21" i="21"/>
  <c r="RG19" i="21"/>
  <c r="RB19" i="21"/>
  <c r="RD7" i="21"/>
  <c r="RH6" i="21"/>
  <c r="R21" i="21"/>
  <c r="S21" i="21" s="1"/>
  <c r="N19" i="21"/>
  <c r="O19" i="21" s="1"/>
  <c r="RC16" i="21"/>
  <c r="RC12" i="21"/>
  <c r="DB4" i="21"/>
  <c r="P4" i="21"/>
  <c r="DG4" i="21" s="1"/>
  <c r="RD4" i="21"/>
  <c r="RC21" i="21"/>
  <c r="RG21" i="21"/>
  <c r="RB21" i="21"/>
  <c r="RH19" i="21"/>
  <c r="DB7" i="21"/>
  <c r="RG12" i="21"/>
  <c r="N4" i="21"/>
  <c r="O4" i="21" s="1"/>
  <c r="RD8" i="19"/>
  <c r="RE8" i="19"/>
  <c r="P13" i="19"/>
  <c r="Q13" i="19" s="1"/>
  <c r="DB13" i="19"/>
  <c r="L7" i="19"/>
  <c r="M7" i="19" s="1"/>
  <c r="RD21" i="19"/>
  <c r="R8" i="19"/>
  <c r="S8" i="19" s="1"/>
  <c r="RG21" i="19"/>
  <c r="RH7" i="19"/>
  <c r="RH13" i="19"/>
  <c r="RD13" i="19"/>
  <c r="P7" i="19"/>
  <c r="DG7" i="19" s="1"/>
  <c r="N7" i="19"/>
  <c r="O7" i="19" s="1"/>
  <c r="R21" i="19"/>
  <c r="DH21" i="19" s="1"/>
  <c r="L21" i="19"/>
  <c r="M21" i="19" s="1"/>
  <c r="RE19" i="27"/>
  <c r="RG6" i="27"/>
  <c r="RB6" i="27"/>
  <c r="DB10" i="27"/>
  <c r="QC16" i="27"/>
  <c r="DB7" i="27"/>
  <c r="RG12" i="27"/>
  <c r="P10" i="27"/>
  <c r="Q10" i="27" s="1"/>
  <c r="P16" i="27"/>
  <c r="Q16" i="27" s="1"/>
  <c r="DB12" i="27"/>
  <c r="R12" i="27"/>
  <c r="DH12" i="27" s="1"/>
  <c r="RC4" i="27"/>
  <c r="RH7" i="27"/>
  <c r="RD19" i="27"/>
  <c r="P7" i="27"/>
  <c r="DG7" i="27" s="1"/>
  <c r="L19" i="27"/>
  <c r="M19" i="27" s="1"/>
  <c r="L4" i="27"/>
  <c r="M4" i="27" s="1"/>
  <c r="RG7" i="27"/>
  <c r="R6" i="27"/>
  <c r="S6" i="27" s="1"/>
  <c r="RD12" i="27"/>
  <c r="P12" i="27"/>
  <c r="Q12" i="27" s="1"/>
  <c r="RD10" i="27"/>
  <c r="P4" i="27"/>
  <c r="Q4" i="27" s="1"/>
  <c r="L6" i="27"/>
  <c r="M6" i="27" s="1"/>
  <c r="RH6" i="27"/>
  <c r="RC12" i="27"/>
  <c r="RG10" i="27"/>
  <c r="RB10" i="27"/>
  <c r="QC10" i="27"/>
  <c r="RH4" i="27"/>
  <c r="RC7" i="27"/>
  <c r="RD16" i="27"/>
  <c r="RC16" i="27"/>
  <c r="RD4" i="27"/>
  <c r="R19" i="27"/>
  <c r="S19" i="27" s="1"/>
  <c r="RE6" i="27"/>
  <c r="RH12" i="27"/>
  <c r="RG4" i="27"/>
  <c r="RB4" i="27"/>
  <c r="DB6" i="27"/>
  <c r="P6" i="27"/>
  <c r="DG6" i="27" s="1"/>
  <c r="RD9" i="26"/>
  <c r="P9" i="26"/>
  <c r="DG9" i="26" s="1"/>
  <c r="P8" i="26"/>
  <c r="Q8" i="26" s="1"/>
  <c r="RC10" i="26"/>
  <c r="N8" i="26"/>
  <c r="O8" i="26" s="1"/>
  <c r="RD12" i="26"/>
  <c r="R21" i="26"/>
  <c r="DH21" i="26" s="1"/>
  <c r="RG15" i="26"/>
  <c r="RB15" i="26"/>
  <c r="P15" i="26"/>
  <c r="DG15" i="26" s="1"/>
  <c r="RG21" i="26"/>
  <c r="RB21" i="26"/>
  <c r="RH11" i="26"/>
  <c r="DB15" i="26"/>
  <c r="L15" i="26"/>
  <c r="M15" i="26" s="1"/>
  <c r="RG12" i="26"/>
  <c r="RB12" i="26"/>
  <c r="R12" i="26"/>
  <c r="DH12" i="26" s="1"/>
  <c r="RC12" i="26"/>
  <c r="RH12" i="26"/>
  <c r="RD21" i="26"/>
  <c r="P21" i="26"/>
  <c r="DG21" i="26" s="1"/>
  <c r="RC15" i="26"/>
  <c r="R11" i="26"/>
  <c r="DH11" i="26" s="1"/>
  <c r="P10" i="26"/>
  <c r="Q10" i="26" s="1"/>
  <c r="RE11" i="26"/>
  <c r="RH15" i="26"/>
  <c r="RC11" i="26"/>
  <c r="RE15" i="26"/>
  <c r="RH10" i="26"/>
  <c r="RC21" i="26"/>
  <c r="RG11" i="26"/>
  <c r="RB11" i="26"/>
  <c r="RE12" i="26"/>
  <c r="R15" i="26"/>
  <c r="S15" i="26" s="1"/>
  <c r="RD10" i="26"/>
  <c r="RG8" i="26"/>
  <c r="RB8" i="26"/>
  <c r="R8" i="26"/>
  <c r="S8" i="26" s="1"/>
  <c r="L8" i="26"/>
  <c r="M8" i="26" s="1"/>
  <c r="SN16" i="22"/>
  <c r="SU16" i="22" s="1"/>
  <c r="TQ11" i="22"/>
  <c r="SN11" i="22"/>
  <c r="SU11" i="22" s="1"/>
  <c r="SN29" i="22"/>
  <c r="SU29" i="22" s="1"/>
  <c r="CW31" i="22"/>
  <c r="DA31" i="22" s="1"/>
  <c r="SN31" i="22"/>
  <c r="SU31" i="22" s="1"/>
  <c r="TU14" i="22"/>
  <c r="CW12" i="22"/>
  <c r="DA12" i="22" s="1"/>
  <c r="SN13" i="22"/>
  <c r="SU13" i="22" s="1"/>
  <c r="CW28" i="22"/>
  <c r="DA28" i="22" s="1"/>
  <c r="SN14" i="22"/>
  <c r="SU14" i="22" s="1"/>
  <c r="TU21" i="22"/>
  <c r="SN23" i="22"/>
  <c r="SU23" i="22" s="1"/>
  <c r="TN28" i="22"/>
  <c r="SN27" i="22"/>
  <c r="SU27" i="22" s="1"/>
  <c r="TU12" i="22"/>
  <c r="TU13" i="22"/>
  <c r="TQ16" i="22"/>
  <c r="TU4" i="22"/>
  <c r="TQ13" i="22"/>
  <c r="TQ21" i="22"/>
  <c r="TU28" i="22"/>
  <c r="TN31" i="22"/>
  <c r="TN15" i="22"/>
  <c r="CW16" i="22"/>
  <c r="DA16" i="22" s="1"/>
  <c r="TU16" i="22"/>
  <c r="TN29" i="22"/>
  <c r="TU8" i="22"/>
  <c r="TN27" i="22"/>
  <c r="TL29" i="22"/>
  <c r="TQ23" i="22"/>
  <c r="TU29" i="22"/>
  <c r="TU31" i="22"/>
  <c r="TN13" i="22"/>
  <c r="TN14" i="22"/>
  <c r="TQ27" i="22"/>
  <c r="N28" i="22"/>
  <c r="TU15" i="22"/>
  <c r="L15" i="22"/>
  <c r="TQ31" i="22"/>
  <c r="N12" i="22"/>
  <c r="L31" i="22"/>
  <c r="K13" i="22"/>
  <c r="KR10" i="4"/>
  <c r="KY10" i="4" s="1"/>
  <c r="JJ25" i="4"/>
  <c r="JQ25" i="4" s="1"/>
  <c r="JJ20" i="4"/>
  <c r="JQ20" i="4" s="1"/>
  <c r="IB7" i="4"/>
  <c r="II7" i="4" s="1"/>
  <c r="IB10" i="4"/>
  <c r="II10" i="4" s="1"/>
  <c r="GT10" i="4"/>
  <c r="HA10" i="4" s="1"/>
  <c r="GT25" i="4"/>
  <c r="HA25" i="4" s="1"/>
  <c r="FL9" i="4"/>
  <c r="FS9" i="4" s="1"/>
  <c r="ED26" i="4"/>
  <c r="EK26" i="4" s="1"/>
  <c r="TQ20" i="4"/>
  <c r="TN20" i="4"/>
  <c r="CW12" i="4"/>
  <c r="DA12" i="4" s="1"/>
  <c r="TN25" i="4"/>
  <c r="TQ26" i="4"/>
  <c r="TQ10" i="4"/>
  <c r="CW10" i="4"/>
  <c r="DA10" i="4" s="1"/>
  <c r="TQ12" i="4"/>
  <c r="CW7" i="4"/>
  <c r="DA7" i="4" s="1"/>
  <c r="TN26" i="4"/>
  <c r="TU9" i="4"/>
  <c r="TU10" i="4"/>
  <c r="TQ7" i="4"/>
  <c r="TO26" i="4"/>
  <c r="TU20" i="4"/>
  <c r="TQ25" i="4"/>
  <c r="TQ9" i="4"/>
  <c r="TU7" i="4"/>
  <c r="TU5" i="4"/>
  <c r="TU4" i="4"/>
  <c r="TQ4" i="4"/>
  <c r="TN9" i="4"/>
  <c r="TN12" i="4"/>
  <c r="TN7" i="4"/>
  <c r="TN4" i="4"/>
  <c r="N8" i="4"/>
  <c r="TU25" i="4"/>
  <c r="N9" i="4"/>
  <c r="TN10" i="4"/>
  <c r="TQ5" i="4"/>
  <c r="L5" i="4"/>
  <c r="TU12" i="4"/>
  <c r="TU8" i="4"/>
  <c r="TQ8" i="4"/>
  <c r="L9" i="4"/>
  <c r="K5" i="4"/>
  <c r="R20" i="4"/>
  <c r="S20" i="4" s="1"/>
  <c r="L12" i="4"/>
  <c r="N10" i="4"/>
  <c r="N4" i="4"/>
  <c r="K20" i="4"/>
  <c r="R5" i="4"/>
  <c r="S5" i="4" s="1"/>
  <c r="L20" i="4"/>
  <c r="N26" i="4"/>
  <c r="R4" i="4"/>
  <c r="S4" i="4" s="1"/>
  <c r="R12" i="4"/>
  <c r="S12" i="4" s="1"/>
  <c r="N20" i="4"/>
  <c r="K9" i="4"/>
  <c r="N12" i="4"/>
  <c r="L19" i="21"/>
  <c r="L12" i="21"/>
  <c r="RH21" i="21"/>
  <c r="RH7" i="21"/>
  <c r="N21" i="21"/>
  <c r="RE21" i="21"/>
  <c r="N7" i="21"/>
  <c r="QC5" i="21"/>
  <c r="DB5" i="21"/>
  <c r="L21" i="21"/>
  <c r="L7" i="21"/>
  <c r="QC16" i="21"/>
  <c r="N12" i="21"/>
  <c r="RD5" i="21"/>
  <c r="RC5" i="21"/>
  <c r="DB16" i="21"/>
  <c r="DB13" i="21"/>
  <c r="DB20" i="21"/>
  <c r="RG5" i="21"/>
  <c r="RH5" i="21"/>
  <c r="RB5" i="21"/>
  <c r="RE5" i="21"/>
  <c r="L16" i="21"/>
  <c r="N16" i="21"/>
  <c r="L13" i="21"/>
  <c r="N13" i="21"/>
  <c r="L20" i="21"/>
  <c r="N20" i="21"/>
  <c r="R6" i="21"/>
  <c r="RB6" i="21"/>
  <c r="RE6" i="21"/>
  <c r="N5" i="21"/>
  <c r="RC4" i="21"/>
  <c r="RD6" i="21"/>
  <c r="RB4" i="21"/>
  <c r="RE4" i="21"/>
  <c r="RE7" i="21"/>
  <c r="RE16" i="21"/>
  <c r="RE13" i="21"/>
  <c r="RE20" i="21"/>
  <c r="R12" i="21"/>
  <c r="RH4" i="21"/>
  <c r="RE12" i="21"/>
  <c r="RC6" i="21"/>
  <c r="N6" i="21"/>
  <c r="L6" i="21"/>
  <c r="QC6" i="21"/>
  <c r="QC4" i="21"/>
  <c r="RE21" i="19"/>
  <c r="N8" i="19"/>
  <c r="RH21" i="19"/>
  <c r="RC8" i="19"/>
  <c r="RC21" i="19"/>
  <c r="QC21" i="19"/>
  <c r="RG8" i="19"/>
  <c r="RH8" i="19"/>
  <c r="L8" i="19"/>
  <c r="RB21" i="19"/>
  <c r="N21" i="19"/>
  <c r="N13" i="19"/>
  <c r="L13" i="19"/>
  <c r="QC7" i="19"/>
  <c r="RC7" i="19"/>
  <c r="QC8" i="19"/>
  <c r="RB7" i="19"/>
  <c r="RE7" i="19"/>
  <c r="R7" i="19"/>
  <c r="RB8" i="19"/>
  <c r="RC13" i="19"/>
  <c r="QC13" i="19"/>
  <c r="L12" i="27"/>
  <c r="L10" i="27"/>
  <c r="N10" i="27"/>
  <c r="RE12" i="27"/>
  <c r="R16" i="27"/>
  <c r="R7" i="27"/>
  <c r="RH10" i="27"/>
  <c r="RH16" i="27"/>
  <c r="RE10" i="27"/>
  <c r="R10" i="27"/>
  <c r="RC19" i="27"/>
  <c r="P19" i="27"/>
  <c r="N12" i="27"/>
  <c r="L16" i="27"/>
  <c r="N16" i="27"/>
  <c r="RB7" i="27"/>
  <c r="RE7" i="27"/>
  <c r="RG19" i="27"/>
  <c r="RH19" i="27"/>
  <c r="N19" i="27"/>
  <c r="RC10" i="27"/>
  <c r="QC12" i="27"/>
  <c r="RD7" i="27"/>
  <c r="RB12" i="27"/>
  <c r="RE16" i="27"/>
  <c r="DB4" i="27"/>
  <c r="QC4" i="27"/>
  <c r="R4" i="27"/>
  <c r="N7" i="27"/>
  <c r="QC19" i="27"/>
  <c r="RB19" i="27"/>
  <c r="RC6" i="27"/>
  <c r="QC6" i="27"/>
  <c r="RE4" i="27"/>
  <c r="L7" i="27"/>
  <c r="N4" i="27"/>
  <c r="QC7" i="27"/>
  <c r="DB19" i="27"/>
  <c r="QC9" i="26"/>
  <c r="QC10" i="26"/>
  <c r="RE21" i="26"/>
  <c r="RH9" i="26"/>
  <c r="L10" i="26"/>
  <c r="QC8" i="26"/>
  <c r="R9" i="26"/>
  <c r="RC8" i="26"/>
  <c r="L11" i="26"/>
  <c r="L12" i="26"/>
  <c r="R10" i="26"/>
  <c r="N21" i="26"/>
  <c r="RH8" i="26"/>
  <c r="RC9" i="26"/>
  <c r="N15" i="26"/>
  <c r="DB12" i="26"/>
  <c r="L21" i="26"/>
  <c r="N9" i="26"/>
  <c r="N11" i="26"/>
  <c r="DB10" i="26"/>
  <c r="RE9" i="26"/>
  <c r="L9" i="26"/>
  <c r="N12" i="26"/>
  <c r="N10" i="26"/>
  <c r="QC21" i="26"/>
  <c r="RE8" i="26"/>
  <c r="R16" i="22"/>
  <c r="S16" i="22" s="1"/>
  <c r="K11" i="22"/>
  <c r="L13" i="22"/>
  <c r="TQ14" i="22"/>
  <c r="TN16" i="22"/>
  <c r="L16" i="22"/>
  <c r="N16" i="22"/>
  <c r="R11" i="22"/>
  <c r="S11" i="22" s="1"/>
  <c r="R14" i="22"/>
  <c r="S14" i="22" s="1"/>
  <c r="L23" i="22"/>
  <c r="N23" i="22"/>
  <c r="TU11" i="22"/>
  <c r="R29" i="22"/>
  <c r="S29" i="22" s="1"/>
  <c r="K27" i="22"/>
  <c r="TQ29" i="22"/>
  <c r="N29" i="22"/>
  <c r="TN11" i="22"/>
  <c r="L29" i="22"/>
  <c r="TU27" i="22"/>
  <c r="TO23" i="22"/>
  <c r="N13" i="22"/>
  <c r="L11" i="22"/>
  <c r="K29" i="22"/>
  <c r="R13" i="22"/>
  <c r="S13" i="22" s="1"/>
  <c r="L14" i="22"/>
  <c r="N14" i="22"/>
  <c r="L27" i="22"/>
  <c r="TU23" i="22"/>
  <c r="R23" i="22"/>
  <c r="S23" i="22" s="1"/>
  <c r="R28" i="22"/>
  <c r="S28" i="22" s="1"/>
  <c r="K16" i="22"/>
  <c r="N11" i="22"/>
  <c r="N27" i="22"/>
  <c r="R27" i="22"/>
  <c r="S27" i="22" s="1"/>
  <c r="CW23" i="22"/>
  <c r="DA23" i="22" s="1"/>
  <c r="K8" i="22"/>
  <c r="R8" i="22"/>
  <c r="S8" i="22" s="1"/>
  <c r="K14" i="22"/>
  <c r="TN23" i="22"/>
  <c r="K15" i="22"/>
  <c r="R15" i="22"/>
  <c r="S15" i="22" s="1"/>
  <c r="R21" i="22"/>
  <c r="S21" i="22" s="1"/>
  <c r="K23" i="22"/>
  <c r="K21" i="22"/>
  <c r="TQ4" i="22"/>
  <c r="L8" i="22"/>
  <c r="L28" i="22"/>
  <c r="N15" i="22"/>
  <c r="SN21" i="22"/>
  <c r="SU21" i="22" s="1"/>
  <c r="TQ12" i="22"/>
  <c r="R31" i="22"/>
  <c r="S31" i="22" s="1"/>
  <c r="K31" i="22"/>
  <c r="K28" i="22"/>
  <c r="TN21" i="22"/>
  <c r="TN12" i="22"/>
  <c r="TQ28" i="22"/>
  <c r="N21" i="22"/>
  <c r="L21" i="22"/>
  <c r="TQ8" i="22"/>
  <c r="R4" i="22"/>
  <c r="S4" i="22" s="1"/>
  <c r="L12" i="22"/>
  <c r="K12" i="22"/>
  <c r="N8" i="22"/>
  <c r="TN4" i="22"/>
  <c r="R12" i="22"/>
  <c r="S12" i="22" s="1"/>
  <c r="TN8" i="22"/>
  <c r="CW4" i="22"/>
  <c r="DA4" i="22" s="1"/>
  <c r="L4" i="22"/>
  <c r="K4" i="22"/>
  <c r="N31" i="22"/>
  <c r="K8" i="4"/>
  <c r="K12" i="4"/>
  <c r="TN8" i="4"/>
  <c r="R26" i="4"/>
  <c r="S26" i="4" s="1"/>
  <c r="R8" i="4"/>
  <c r="S8" i="4" s="1"/>
  <c r="TU26" i="4"/>
  <c r="L8" i="4"/>
  <c r="L26" i="4"/>
  <c r="N7" i="4"/>
  <c r="L4" i="4"/>
  <c r="K26" i="4"/>
  <c r="N25" i="4"/>
  <c r="R10" i="4"/>
  <c r="S10" i="4" s="1"/>
  <c r="L10" i="4"/>
  <c r="TO5" i="4"/>
  <c r="K4" i="4"/>
  <c r="K10" i="4"/>
  <c r="R7" i="4"/>
  <c r="S7" i="4" s="1"/>
  <c r="L7" i="4"/>
  <c r="R25" i="4"/>
  <c r="S25" i="4" s="1"/>
  <c r="L25" i="4"/>
  <c r="CW9" i="4"/>
  <c r="DA9" i="4" s="1"/>
  <c r="FL10" i="4"/>
  <c r="FS10" i="4" s="1"/>
  <c r="K7" i="4"/>
  <c r="N5" i="4"/>
  <c r="K25" i="4"/>
  <c r="R9" i="4"/>
  <c r="S9" i="4" s="1"/>
  <c r="RI16" i="21" l="1"/>
  <c r="RI6" i="27"/>
  <c r="RI8" i="19"/>
  <c r="RI21" i="19"/>
  <c r="RI19" i="27"/>
  <c r="RI17" i="27"/>
  <c r="RI4" i="27"/>
  <c r="RI11" i="26"/>
  <c r="RI12" i="26"/>
  <c r="RI14" i="26"/>
  <c r="RI13" i="26"/>
  <c r="RI4" i="21"/>
  <c r="RI12" i="21"/>
  <c r="RI20" i="21"/>
  <c r="RI5" i="21"/>
  <c r="RI13" i="21"/>
  <c r="RI21" i="21"/>
  <c r="RI19" i="21"/>
  <c r="RI7" i="21"/>
  <c r="RI6" i="21"/>
  <c r="RI7" i="19"/>
  <c r="RI32" i="19"/>
  <c r="RI13" i="19"/>
  <c r="RI17" i="19"/>
  <c r="RI33" i="19"/>
  <c r="RI12" i="27"/>
  <c r="RI10" i="27"/>
  <c r="RI16" i="27"/>
  <c r="RI7" i="27"/>
  <c r="RI8" i="26"/>
  <c r="RI15" i="26"/>
  <c r="RI21" i="26"/>
  <c r="RI9" i="26"/>
  <c r="RI10" i="26"/>
  <c r="DC31" i="22"/>
  <c r="DC29" i="22"/>
  <c r="J13" i="22"/>
  <c r="J23" i="22"/>
  <c r="J15" i="22"/>
  <c r="J28" i="22"/>
  <c r="DC15" i="22"/>
  <c r="J16" i="22"/>
  <c r="J27" i="22"/>
  <c r="J11" i="22"/>
  <c r="J5" i="4"/>
  <c r="J26" i="4"/>
  <c r="J9" i="4"/>
  <c r="J10" i="4"/>
  <c r="J12" i="4"/>
  <c r="J16" i="4"/>
  <c r="DC12" i="22"/>
  <c r="DC23" i="22"/>
  <c r="DC14" i="22"/>
  <c r="DC28" i="22"/>
  <c r="DC11" i="22"/>
  <c r="DC27" i="22"/>
  <c r="DC8" i="22"/>
  <c r="DC4" i="22"/>
  <c r="DC21" i="22"/>
  <c r="DC13" i="22"/>
  <c r="DC16" i="22"/>
  <c r="M15" i="22"/>
  <c r="M31" i="22"/>
  <c r="M10" i="22"/>
  <c r="M19" i="22"/>
  <c r="M20" i="4"/>
  <c r="M22" i="4"/>
  <c r="M5" i="4"/>
  <c r="M16" i="4"/>
  <c r="M9" i="4"/>
  <c r="M13" i="4"/>
  <c r="M28" i="4"/>
  <c r="M21" i="4"/>
  <c r="M12" i="4"/>
  <c r="M24" i="4"/>
  <c r="DH5" i="21"/>
  <c r="RF15" i="26"/>
  <c r="RF17" i="19"/>
  <c r="S33" i="19"/>
  <c r="DF6" i="27"/>
  <c r="S17" i="27"/>
  <c r="DF13" i="26"/>
  <c r="K13" i="26"/>
  <c r="DG13" i="26"/>
  <c r="DG13" i="21"/>
  <c r="Q9" i="26"/>
  <c r="RF13" i="26"/>
  <c r="DF17" i="27"/>
  <c r="T17" i="27" s="1"/>
  <c r="K17" i="27"/>
  <c r="RF17" i="27"/>
  <c r="DF14" i="26"/>
  <c r="TR13" i="4"/>
  <c r="TV13" i="4" s="1"/>
  <c r="Q17" i="27"/>
  <c r="DH13" i="26"/>
  <c r="S13" i="26"/>
  <c r="RF14" i="26"/>
  <c r="Q14" i="26"/>
  <c r="K14" i="26"/>
  <c r="DH14" i="26"/>
  <c r="S14" i="26"/>
  <c r="RF33" i="19"/>
  <c r="S17" i="19"/>
  <c r="RF32" i="19"/>
  <c r="DG8" i="26"/>
  <c r="DB27" i="22"/>
  <c r="TR19" i="22"/>
  <c r="TV19" i="22" s="1"/>
  <c r="DB18" i="22"/>
  <c r="TR18" i="22"/>
  <c r="TV18" i="22" s="1"/>
  <c r="TR22" i="4"/>
  <c r="TV22" i="4" s="1"/>
  <c r="TR28" i="4"/>
  <c r="TV28" i="4" s="1"/>
  <c r="DB28" i="4"/>
  <c r="O22" i="4"/>
  <c r="DB22" i="4"/>
  <c r="DC22" i="4"/>
  <c r="Q22" i="4"/>
  <c r="DB16" i="4"/>
  <c r="TR21" i="4"/>
  <c r="TV21" i="4" s="1"/>
  <c r="Q28" i="4"/>
  <c r="DC28" i="4"/>
  <c r="J28" i="4"/>
  <c r="TR24" i="4"/>
  <c r="TV24" i="4" s="1"/>
  <c r="TR16" i="4"/>
  <c r="TV16" i="4" s="1"/>
  <c r="J13" i="4"/>
  <c r="Q13" i="4"/>
  <c r="DC13" i="4"/>
  <c r="DB13" i="4"/>
  <c r="J21" i="4"/>
  <c r="DB21" i="4"/>
  <c r="Q21" i="4"/>
  <c r="DC21" i="4"/>
  <c r="Q16" i="4"/>
  <c r="DC16" i="4"/>
  <c r="DB25" i="4"/>
  <c r="O33" i="19"/>
  <c r="Q33" i="19"/>
  <c r="T33" i="19"/>
  <c r="U33" i="19" s="1"/>
  <c r="M33" i="19"/>
  <c r="K33" i="19"/>
  <c r="K32" i="19"/>
  <c r="K17" i="19"/>
  <c r="J24" i="4"/>
  <c r="DB24" i="4"/>
  <c r="O24" i="4"/>
  <c r="DC24" i="4"/>
  <c r="Q24" i="4"/>
  <c r="DB20" i="4"/>
  <c r="V20" i="4" s="1"/>
  <c r="J18" i="22"/>
  <c r="DC18" i="22"/>
  <c r="M18" i="22"/>
  <c r="J19" i="22"/>
  <c r="DC19" i="22"/>
  <c r="DB19" i="22"/>
  <c r="TR10" i="22"/>
  <c r="TV10" i="22" s="1"/>
  <c r="DB10" i="22"/>
  <c r="DC10" i="22"/>
  <c r="DG17" i="19"/>
  <c r="DF7" i="19"/>
  <c r="DF32" i="19"/>
  <c r="DF17" i="19"/>
  <c r="Q32" i="19"/>
  <c r="DB26" i="4"/>
  <c r="V26" i="4" s="1"/>
  <c r="X26" i="4" s="1"/>
  <c r="DB7" i="4"/>
  <c r="V7" i="4" s="1"/>
  <c r="TR5" i="4"/>
  <c r="TV5" i="4" s="1"/>
  <c r="DB8" i="4"/>
  <c r="DH32" i="19"/>
  <c r="S32" i="19"/>
  <c r="DG13" i="19"/>
  <c r="DG6" i="21"/>
  <c r="DH16" i="21"/>
  <c r="DG8" i="19"/>
  <c r="Q7" i="19"/>
  <c r="S21" i="19"/>
  <c r="DB15" i="22"/>
  <c r="DB31" i="22"/>
  <c r="V31" i="22" s="1"/>
  <c r="DB4" i="4"/>
  <c r="V4" i="4" s="1"/>
  <c r="X4" i="4" s="1"/>
  <c r="DC12" i="4"/>
  <c r="DG12" i="21"/>
  <c r="DG5" i="21"/>
  <c r="RF21" i="21"/>
  <c r="S7" i="21"/>
  <c r="Q21" i="21"/>
  <c r="DG20" i="21"/>
  <c r="RF13" i="21"/>
  <c r="DH20" i="21"/>
  <c r="DH4" i="21"/>
  <c r="DH19" i="21"/>
  <c r="DG16" i="21"/>
  <c r="RF7" i="21"/>
  <c r="RF12" i="21"/>
  <c r="DH13" i="19"/>
  <c r="Q7" i="27"/>
  <c r="S12" i="26"/>
  <c r="DF8" i="26"/>
  <c r="DB16" i="22"/>
  <c r="DB14" i="22"/>
  <c r="DB23" i="22"/>
  <c r="DB4" i="22"/>
  <c r="DB29" i="22"/>
  <c r="DB8" i="22"/>
  <c r="DB11" i="22"/>
  <c r="DB13" i="22"/>
  <c r="DB21" i="22"/>
  <c r="TR11" i="22"/>
  <c r="TV11" i="22" s="1"/>
  <c r="TR14" i="22"/>
  <c r="TV14" i="22" s="1"/>
  <c r="DB28" i="22"/>
  <c r="DB12" i="22"/>
  <c r="TR15" i="22"/>
  <c r="TV15" i="22" s="1"/>
  <c r="DB9" i="4"/>
  <c r="DB5" i="4"/>
  <c r="TR12" i="4"/>
  <c r="TV12" i="4" s="1"/>
  <c r="TR26" i="4"/>
  <c r="TV26" i="4" s="1"/>
  <c r="DB12" i="4"/>
  <c r="DB10" i="4"/>
  <c r="Q4" i="21"/>
  <c r="DF4" i="21"/>
  <c r="DG7" i="21"/>
  <c r="DG21" i="19"/>
  <c r="DG12" i="26"/>
  <c r="S21" i="26"/>
  <c r="RF11" i="26"/>
  <c r="RF21" i="26"/>
  <c r="RF12" i="26"/>
  <c r="DH8" i="26"/>
  <c r="Q15" i="26"/>
  <c r="DG11" i="26"/>
  <c r="K11" i="26"/>
  <c r="O21" i="22"/>
  <c r="O15" i="22"/>
  <c r="O29" i="22"/>
  <c r="O16" i="22"/>
  <c r="O12" i="22"/>
  <c r="O27" i="22"/>
  <c r="TR13" i="22"/>
  <c r="TV13" i="22" s="1"/>
  <c r="O28" i="22"/>
  <c r="O14" i="22"/>
  <c r="O13" i="22"/>
  <c r="O8" i="22"/>
  <c r="O31" i="22"/>
  <c r="O11" i="22"/>
  <c r="O23" i="22"/>
  <c r="TR20" i="4"/>
  <c r="TV20" i="4" s="1"/>
  <c r="Q26" i="4"/>
  <c r="DC8" i="4"/>
  <c r="Q7" i="4"/>
  <c r="Q4" i="4"/>
  <c r="TR31" i="22"/>
  <c r="TV31" i="22" s="1"/>
  <c r="TR7" i="4"/>
  <c r="TV7" i="4" s="1"/>
  <c r="Q20" i="4"/>
  <c r="TR9" i="4"/>
  <c r="TV9" i="4" s="1"/>
  <c r="Q9" i="4"/>
  <c r="TR25" i="4"/>
  <c r="TV25" i="4" s="1"/>
  <c r="DC10" i="4"/>
  <c r="DC5" i="4"/>
  <c r="O12" i="4"/>
  <c r="O10" i="4"/>
  <c r="O7" i="4"/>
  <c r="TR10" i="4"/>
  <c r="TV10" i="4" s="1"/>
  <c r="DC25" i="4"/>
  <c r="Q25" i="4"/>
  <c r="O4" i="4"/>
  <c r="O9" i="4"/>
  <c r="O20" i="4"/>
  <c r="O26" i="4"/>
  <c r="O8" i="4"/>
  <c r="O5" i="4"/>
  <c r="O25" i="4"/>
  <c r="TR8" i="4"/>
  <c r="TV8" i="4" s="1"/>
  <c r="DH13" i="21"/>
  <c r="RF16" i="21"/>
  <c r="K21" i="21"/>
  <c r="RF19" i="21"/>
  <c r="DG19" i="21"/>
  <c r="DF19" i="21"/>
  <c r="RF20" i="21"/>
  <c r="K16" i="21"/>
  <c r="K20" i="21"/>
  <c r="K7" i="21"/>
  <c r="K13" i="21"/>
  <c r="K12" i="21"/>
  <c r="DH21" i="21"/>
  <c r="K4" i="21"/>
  <c r="K6" i="21"/>
  <c r="K21" i="19"/>
  <c r="K13" i="19"/>
  <c r="DH8" i="19"/>
  <c r="K7" i="19"/>
  <c r="DG10" i="27"/>
  <c r="RF16" i="27"/>
  <c r="DH6" i="27"/>
  <c r="DG4" i="27"/>
  <c r="DG16" i="27"/>
  <c r="DG12" i="27"/>
  <c r="RF12" i="27"/>
  <c r="DH19" i="27"/>
  <c r="RF4" i="27"/>
  <c r="RF7" i="27"/>
  <c r="S12" i="27"/>
  <c r="Q6" i="27"/>
  <c r="K16" i="27"/>
  <c r="K7" i="27"/>
  <c r="K6" i="27"/>
  <c r="K15" i="26"/>
  <c r="K21" i="26"/>
  <c r="DG10" i="26"/>
  <c r="DH15" i="26"/>
  <c r="S11" i="26"/>
  <c r="K12" i="26"/>
  <c r="RF10" i="26"/>
  <c r="Q21" i="26"/>
  <c r="K8" i="26"/>
  <c r="J14" i="22"/>
  <c r="TR28" i="22"/>
  <c r="TV28" i="22" s="1"/>
  <c r="TR4" i="22"/>
  <c r="TV4" i="22" s="1"/>
  <c r="TR29" i="22"/>
  <c r="TV29" i="22" s="1"/>
  <c r="J29" i="22"/>
  <c r="TR16" i="22"/>
  <c r="TV16" i="22" s="1"/>
  <c r="TR21" i="22"/>
  <c r="TV21" i="22" s="1"/>
  <c r="TR23" i="22"/>
  <c r="TV23" i="22" s="1"/>
  <c r="J21" i="22"/>
  <c r="TR27" i="22"/>
  <c r="TV27" i="22" s="1"/>
  <c r="TR8" i="22"/>
  <c r="TV8" i="22" s="1"/>
  <c r="J31" i="22"/>
  <c r="B31" i="22" s="1" a="1"/>
  <c r="B31" i="22" s="1"/>
  <c r="J8" i="22"/>
  <c r="J25" i="4"/>
  <c r="J7" i="4"/>
  <c r="TR4" i="4"/>
  <c r="TV4" i="4" s="1"/>
  <c r="J8" i="4"/>
  <c r="O6" i="21"/>
  <c r="DF6" i="21"/>
  <c r="M19" i="21"/>
  <c r="O5" i="21"/>
  <c r="DF5" i="21"/>
  <c r="DH6" i="21"/>
  <c r="S6" i="21"/>
  <c r="M13" i="21"/>
  <c r="DF12" i="21"/>
  <c r="O12" i="21"/>
  <c r="RF4" i="21"/>
  <c r="DF20" i="21"/>
  <c r="O20" i="21"/>
  <c r="DF16" i="21"/>
  <c r="O16" i="21"/>
  <c r="M12" i="21"/>
  <c r="K5" i="21"/>
  <c r="K19" i="21"/>
  <c r="DF21" i="21"/>
  <c r="O21" i="21"/>
  <c r="M6" i="21"/>
  <c r="M20" i="21"/>
  <c r="M16" i="21"/>
  <c r="M7" i="21"/>
  <c r="M21" i="21"/>
  <c r="RF5" i="21"/>
  <c r="RF6" i="21"/>
  <c r="DH12" i="21"/>
  <c r="S12" i="21"/>
  <c r="DF13" i="21"/>
  <c r="O13" i="21"/>
  <c r="O7" i="21"/>
  <c r="DF7" i="21"/>
  <c r="O21" i="19"/>
  <c r="DF21" i="19"/>
  <c r="K8" i="19"/>
  <c r="M8" i="19"/>
  <c r="O13" i="19"/>
  <c r="DF13" i="19"/>
  <c r="M13" i="19"/>
  <c r="RF13" i="19"/>
  <c r="RF7" i="19"/>
  <c r="DH7" i="19"/>
  <c r="S7" i="19"/>
  <c r="RF21" i="19"/>
  <c r="O8" i="19"/>
  <c r="DF8" i="19"/>
  <c r="RF8" i="19"/>
  <c r="O19" i="27"/>
  <c r="DF19" i="27"/>
  <c r="S4" i="27"/>
  <c r="DH4" i="27"/>
  <c r="K10" i="27"/>
  <c r="K12" i="27"/>
  <c r="DH16" i="27"/>
  <c r="S16" i="27"/>
  <c r="RF10" i="27"/>
  <c r="O4" i="27"/>
  <c r="DF4" i="27"/>
  <c r="DF16" i="27"/>
  <c r="O16" i="27"/>
  <c r="O12" i="27"/>
  <c r="DF12" i="27"/>
  <c r="DH10" i="27"/>
  <c r="S10" i="27"/>
  <c r="O10" i="27"/>
  <c r="DF10" i="27"/>
  <c r="K19" i="27"/>
  <c r="M16" i="27"/>
  <c r="Q19" i="27"/>
  <c r="DG19" i="27"/>
  <c r="DH7" i="27"/>
  <c r="S7" i="27"/>
  <c r="M10" i="27"/>
  <c r="RF19" i="27"/>
  <c r="M7" i="27"/>
  <c r="RF6" i="27"/>
  <c r="O7" i="27"/>
  <c r="DF7" i="27"/>
  <c r="K4" i="27"/>
  <c r="M12" i="27"/>
  <c r="RF9" i="26"/>
  <c r="O21" i="26"/>
  <c r="DF21" i="26"/>
  <c r="T21" i="26" s="1"/>
  <c r="M11" i="26"/>
  <c r="O10" i="26"/>
  <c r="DF10" i="26"/>
  <c r="O12" i="26"/>
  <c r="DF12" i="26"/>
  <c r="RF8" i="26"/>
  <c r="M10" i="26"/>
  <c r="K9" i="26"/>
  <c r="O11" i="26"/>
  <c r="DF11" i="26"/>
  <c r="S9" i="26"/>
  <c r="DH9" i="26"/>
  <c r="O9" i="26"/>
  <c r="DF9" i="26"/>
  <c r="K10" i="26"/>
  <c r="S10" i="26"/>
  <c r="DH10" i="26"/>
  <c r="M12" i="26"/>
  <c r="M9" i="26"/>
  <c r="DF15" i="26"/>
  <c r="O15" i="26"/>
  <c r="M21" i="26"/>
  <c r="M16" i="22"/>
  <c r="M21" i="22"/>
  <c r="M27" i="22"/>
  <c r="M29" i="22"/>
  <c r="J12" i="22"/>
  <c r="M11" i="22"/>
  <c r="M8" i="22"/>
  <c r="M28" i="22"/>
  <c r="M14" i="22"/>
  <c r="M12" i="22"/>
  <c r="J4" i="22"/>
  <c r="TR12" i="22"/>
  <c r="TV12" i="22" s="1"/>
  <c r="M4" i="22"/>
  <c r="M23" i="22"/>
  <c r="M13" i="22"/>
  <c r="M10" i="4"/>
  <c r="J20" i="4"/>
  <c r="M8" i="4"/>
  <c r="M7" i="4"/>
  <c r="J4" i="4"/>
  <c r="M25" i="4"/>
  <c r="M4" i="4"/>
  <c r="M26" i="4"/>
  <c r="A14" i="22" l="1" a="1"/>
  <c r="A14" i="22" s="1"/>
  <c r="B14" i="22" a="1"/>
  <c r="B14" i="22" s="1"/>
  <c r="A15" i="22" a="1"/>
  <c r="A15" i="22" s="1"/>
  <c r="B15" i="22" a="1"/>
  <c r="B15" i="22" s="1"/>
  <c r="A19" i="22" a="1"/>
  <c r="A19" i="22" s="1"/>
  <c r="B19" i="22" a="1"/>
  <c r="B19" i="22" s="1"/>
  <c r="A23" i="22" a="1"/>
  <c r="A23" i="22" s="1"/>
  <c r="B23" i="22" a="1"/>
  <c r="B23" i="22" s="1"/>
  <c r="A21" i="22" a="1"/>
  <c r="A21" i="22" s="1"/>
  <c r="B21" i="22" a="1"/>
  <c r="B21" i="22" s="1"/>
  <c r="A13" i="22" a="1"/>
  <c r="A13" i="22" s="1"/>
  <c r="B13" i="22" a="1"/>
  <c r="B13" i="22" s="1"/>
  <c r="B4" i="22" a="1"/>
  <c r="B4" i="22" s="1"/>
  <c r="A11" i="22" a="1"/>
  <c r="A11" i="22" s="1"/>
  <c r="B11" i="22" a="1"/>
  <c r="B11" i="22" s="1"/>
  <c r="A12" i="22" a="1"/>
  <c r="A12" i="22" s="1"/>
  <c r="B12" i="22" a="1"/>
  <c r="B12" i="22" s="1"/>
  <c r="A18" i="22" a="1"/>
  <c r="A18" i="22" s="1"/>
  <c r="B18" i="22" a="1"/>
  <c r="B18" i="22" s="1"/>
  <c r="A27" i="22" a="1"/>
  <c r="A27" i="22" s="1"/>
  <c r="B27" i="22" a="1"/>
  <c r="B27" i="22" s="1"/>
  <c r="A28" i="22" a="1"/>
  <c r="A28" i="22" s="1"/>
  <c r="B28" i="22" a="1"/>
  <c r="B28" i="22" s="1"/>
  <c r="A29" i="22" a="1"/>
  <c r="A29" i="22" s="1"/>
  <c r="B29" i="22" a="1"/>
  <c r="B29" i="22" s="1"/>
  <c r="A16" i="22" a="1"/>
  <c r="A16" i="22" s="1"/>
  <c r="B16" i="22" a="1"/>
  <c r="B16" i="22" s="1"/>
  <c r="A28" i="4" a="1"/>
  <c r="A28" i="4" s="1"/>
  <c r="B28" i="4" a="1"/>
  <c r="B28" i="4" s="1"/>
  <c r="A12" i="4" a="1"/>
  <c r="A12" i="4" s="1"/>
  <c r="B12" i="4" a="1"/>
  <c r="B12" i="4" s="1"/>
  <c r="A21" i="4" a="1"/>
  <c r="A21" i="4" s="1"/>
  <c r="B21" i="4" a="1"/>
  <c r="B21" i="4" s="1"/>
  <c r="A26" i="4" a="1"/>
  <c r="A26" i="4" s="1"/>
  <c r="B26" i="4" a="1"/>
  <c r="B26" i="4" s="1"/>
  <c r="A24" i="4" a="1"/>
  <c r="A24" i="4" s="1"/>
  <c r="B24" i="4" a="1"/>
  <c r="B24" i="4" s="1"/>
  <c r="B4" i="4" a="1"/>
  <c r="B4" i="4" s="1"/>
  <c r="A25" i="4" a="1"/>
  <c r="A25" i="4" s="1"/>
  <c r="B25" i="4" a="1"/>
  <c r="B25" i="4" s="1"/>
  <c r="A13" i="4" a="1"/>
  <c r="A13" i="4" s="1"/>
  <c r="B13" i="4" a="1"/>
  <c r="B13" i="4" s="1"/>
  <c r="A20" i="4" a="1"/>
  <c r="A20" i="4" s="1"/>
  <c r="B20" i="4" a="1"/>
  <c r="B20" i="4" s="1"/>
  <c r="A16" i="4" a="1"/>
  <c r="A16" i="4" s="1"/>
  <c r="B16" i="4" a="1"/>
  <c r="B16" i="4" s="1"/>
  <c r="V14" i="22"/>
  <c r="F14" i="22" s="1"/>
  <c r="V23" i="22"/>
  <c r="F23" i="22" s="1"/>
  <c r="J5" i="21"/>
  <c r="B5" i="21" s="1" a="1"/>
  <c r="B5" i="21" s="1"/>
  <c r="J16" i="21"/>
  <c r="B16" i="21" s="1" a="1"/>
  <c r="B16" i="21" s="1"/>
  <c r="J19" i="21"/>
  <c r="J4" i="21"/>
  <c r="J7" i="21"/>
  <c r="J21" i="21"/>
  <c r="J33" i="19"/>
  <c r="J21" i="19"/>
  <c r="J7" i="19"/>
  <c r="B7" i="19" s="1" a="1"/>
  <c r="B7" i="19" s="1"/>
  <c r="J17" i="19"/>
  <c r="J17" i="27"/>
  <c r="J7" i="27"/>
  <c r="B7" i="27" s="1" a="1"/>
  <c r="B7" i="27" s="1"/>
  <c r="J19" i="27"/>
  <c r="J6" i="27"/>
  <c r="B6" i="27" s="1" a="1"/>
  <c r="B6" i="27" s="1"/>
  <c r="J12" i="27"/>
  <c r="J4" i="27"/>
  <c r="J9" i="26"/>
  <c r="B9" i="26" s="1" a="1"/>
  <c r="B9" i="26" s="1"/>
  <c r="J8" i="26"/>
  <c r="B8" i="26" s="1" a="1"/>
  <c r="B8" i="26" s="1"/>
  <c r="J12" i="26"/>
  <c r="J11" i="26"/>
  <c r="J14" i="26"/>
  <c r="J21" i="26"/>
  <c r="J13" i="26"/>
  <c r="J10" i="26"/>
  <c r="B10" i="26" s="1" a="1"/>
  <c r="B10" i="26" s="1"/>
  <c r="V15" i="22"/>
  <c r="W15" i="22" s="1"/>
  <c r="J10" i="22"/>
  <c r="J22" i="4"/>
  <c r="V4" i="22"/>
  <c r="F4" i="22" s="1"/>
  <c r="V8" i="22"/>
  <c r="W8" i="22" s="1"/>
  <c r="F7" i="4"/>
  <c r="F4" i="4"/>
  <c r="T6" i="27"/>
  <c r="U6" i="27" s="1"/>
  <c r="F31" i="22"/>
  <c r="F20" i="4"/>
  <c r="F26" i="4"/>
  <c r="T14" i="26"/>
  <c r="F14" i="26" s="1"/>
  <c r="T13" i="26"/>
  <c r="F13" i="26" s="1"/>
  <c r="V16" i="4"/>
  <c r="F16" i="4" s="1"/>
  <c r="T17" i="19"/>
  <c r="F17" i="19" s="1"/>
  <c r="V18" i="22"/>
  <c r="X18" i="22" s="1"/>
  <c r="V28" i="4"/>
  <c r="X28" i="4" s="1"/>
  <c r="V17" i="27"/>
  <c r="U17" i="27"/>
  <c r="F17" i="27"/>
  <c r="T12" i="26"/>
  <c r="U12" i="26" s="1"/>
  <c r="T8" i="26"/>
  <c r="U8" i="26" s="1"/>
  <c r="T7" i="19"/>
  <c r="V7" i="19" s="1"/>
  <c r="V33" i="19"/>
  <c r="V22" i="4"/>
  <c r="F22" i="4" s="1"/>
  <c r="V13" i="4"/>
  <c r="F13" i="4" s="1"/>
  <c r="V21" i="4"/>
  <c r="F21" i="4" s="1"/>
  <c r="F33" i="19"/>
  <c r="V24" i="4"/>
  <c r="F24" i="4" s="1"/>
  <c r="V19" i="22"/>
  <c r="F19" i="22" s="1"/>
  <c r="V10" i="22"/>
  <c r="F10" i="22" s="1"/>
  <c r="T5" i="21"/>
  <c r="F5" i="21" s="1"/>
  <c r="T32" i="19"/>
  <c r="F32" i="19" s="1"/>
  <c r="T15" i="26"/>
  <c r="V15" i="26" s="1"/>
  <c r="V12" i="4"/>
  <c r="X12" i="4" s="1"/>
  <c r="T21" i="19"/>
  <c r="F21" i="19" s="1"/>
  <c r="T13" i="19"/>
  <c r="U13" i="19" s="1"/>
  <c r="T4" i="21"/>
  <c r="F4" i="21" s="1"/>
  <c r="T13" i="21"/>
  <c r="V13" i="21" s="1"/>
  <c r="T7" i="21"/>
  <c r="U7" i="21" s="1"/>
  <c r="T20" i="21"/>
  <c r="F20" i="21" s="1"/>
  <c r="T16" i="21"/>
  <c r="V16" i="21" s="1"/>
  <c r="T11" i="26"/>
  <c r="F11" i="26" s="1"/>
  <c r="T8" i="19"/>
  <c r="F8" i="19" s="1"/>
  <c r="U21" i="26"/>
  <c r="V21" i="26"/>
  <c r="V5" i="4"/>
  <c r="X5" i="4" s="1"/>
  <c r="V25" i="4"/>
  <c r="X25" i="4" s="1"/>
  <c r="V8" i="4"/>
  <c r="X8" i="4" s="1"/>
  <c r="V29" i="22"/>
  <c r="X29" i="22" s="1"/>
  <c r="X7" i="4"/>
  <c r="X20" i="4"/>
  <c r="W7" i="4"/>
  <c r="T19" i="21"/>
  <c r="T21" i="21"/>
  <c r="T7" i="27"/>
  <c r="T16" i="27"/>
  <c r="T12" i="27"/>
  <c r="T4" i="27"/>
  <c r="T19" i="27"/>
  <c r="F21" i="26"/>
  <c r="T10" i="26"/>
  <c r="T9" i="26"/>
  <c r="F9" i="26" s="1"/>
  <c r="V11" i="22"/>
  <c r="F11" i="22" s="1"/>
  <c r="V16" i="22"/>
  <c r="F16" i="22" s="1"/>
  <c r="V21" i="22"/>
  <c r="F21" i="22" s="1"/>
  <c r="V27" i="22"/>
  <c r="W27" i="22" s="1"/>
  <c r="V13" i="22"/>
  <c r="F13" i="22" s="1"/>
  <c r="V10" i="4"/>
  <c r="F10" i="4" s="1"/>
  <c r="V9" i="4"/>
  <c r="F9" i="4" s="1"/>
  <c r="W20" i="4"/>
  <c r="T6" i="21"/>
  <c r="T12" i="21"/>
  <c r="T10" i="27"/>
  <c r="V28" i="22"/>
  <c r="F28" i="22" s="1"/>
  <c r="W31" i="22"/>
  <c r="X31" i="22"/>
  <c r="V12" i="22"/>
  <c r="F12" i="22" s="1"/>
  <c r="W4" i="4"/>
  <c r="W26" i="4"/>
  <c r="A21" i="21" l="1" a="1"/>
  <c r="A21" i="21" s="1"/>
  <c r="B21" i="21" a="1"/>
  <c r="B21" i="21" s="1"/>
  <c r="B4" i="21" a="1"/>
  <c r="B4" i="21" s="1"/>
  <c r="A19" i="21" a="1"/>
  <c r="A19" i="21" s="1"/>
  <c r="B19" i="21" a="1"/>
  <c r="B19" i="21" s="1"/>
  <c r="A33" i="19" a="1"/>
  <c r="A33" i="19" s="1"/>
  <c r="B33" i="19" a="1"/>
  <c r="B33" i="19" s="1"/>
  <c r="B4" i="27" a="1"/>
  <c r="B4" i="27" s="1"/>
  <c r="A19" i="27" a="1"/>
  <c r="A19" i="27" s="1"/>
  <c r="B19" i="27" a="1"/>
  <c r="B19" i="27" s="1"/>
  <c r="A12" i="27" a="1"/>
  <c r="A12" i="27" s="1"/>
  <c r="B12" i="27" a="1"/>
  <c r="B12" i="27" s="1"/>
  <c r="A17" i="27" a="1"/>
  <c r="A17" i="27" s="1"/>
  <c r="B17" i="27" a="1"/>
  <c r="B17" i="27" s="1"/>
  <c r="A21" i="26" a="1"/>
  <c r="A21" i="26" s="1"/>
  <c r="B21" i="26" a="1"/>
  <c r="B21" i="26" s="1"/>
  <c r="A14" i="26" a="1"/>
  <c r="A14" i="26" s="1"/>
  <c r="B14" i="26" a="1"/>
  <c r="B14" i="26" s="1"/>
  <c r="W14" i="22"/>
  <c r="X14" i="22"/>
  <c r="A10" i="22" a="1"/>
  <c r="A10" i="22" s="1"/>
  <c r="B10" i="22" a="1"/>
  <c r="B10" i="22" s="1"/>
  <c r="F8" i="22"/>
  <c r="A22" i="4" a="1"/>
  <c r="A22" i="4" s="1"/>
  <c r="B22" i="4" a="1"/>
  <c r="B22" i="4" s="1"/>
  <c r="X15" i="22"/>
  <c r="F15" i="22"/>
  <c r="A16" i="21" a="1"/>
  <c r="A16" i="21" s="1"/>
  <c r="X23" i="22"/>
  <c r="W23" i="22"/>
  <c r="J12" i="21"/>
  <c r="J6" i="21"/>
  <c r="B6" i="21" s="1" a="1"/>
  <c r="B6" i="21" s="1"/>
  <c r="J20" i="21"/>
  <c r="J13" i="21"/>
  <c r="J13" i="19"/>
  <c r="J8" i="19"/>
  <c r="B8" i="19" s="1" a="1"/>
  <c r="B8" i="19" s="1"/>
  <c r="J32" i="19"/>
  <c r="J10" i="27"/>
  <c r="J16" i="27"/>
  <c r="J15" i="26"/>
  <c r="W4" i="22"/>
  <c r="X4" i="22"/>
  <c r="X8" i="22"/>
  <c r="F6" i="27"/>
  <c r="V6" i="27"/>
  <c r="X16" i="4"/>
  <c r="W16" i="4"/>
  <c r="F27" i="22"/>
  <c r="F29" i="22"/>
  <c r="F18" i="22"/>
  <c r="F12" i="4"/>
  <c r="F25" i="4"/>
  <c r="F8" i="4"/>
  <c r="F5" i="4"/>
  <c r="F28" i="4"/>
  <c r="U14" i="26"/>
  <c r="V14" i="26"/>
  <c r="U13" i="26"/>
  <c r="V13" i="26"/>
  <c r="W18" i="22"/>
  <c r="V17" i="19"/>
  <c r="U17" i="19"/>
  <c r="X13" i="4"/>
  <c r="W28" i="4"/>
  <c r="V20" i="21"/>
  <c r="F7" i="19"/>
  <c r="U7" i="19"/>
  <c r="W13" i="4"/>
  <c r="V8" i="26"/>
  <c r="F12" i="26"/>
  <c r="V12" i="26"/>
  <c r="F8" i="26"/>
  <c r="U15" i="26"/>
  <c r="V5" i="21"/>
  <c r="U5" i="21"/>
  <c r="F15" i="26"/>
  <c r="X10" i="22"/>
  <c r="W10" i="22"/>
  <c r="X19" i="22"/>
  <c r="W22" i="4"/>
  <c r="X22" i="4"/>
  <c r="W21" i="4"/>
  <c r="X21" i="4"/>
  <c r="U32" i="19"/>
  <c r="V32" i="19"/>
  <c r="W24" i="4"/>
  <c r="X24" i="4"/>
  <c r="W25" i="4"/>
  <c r="W19" i="22"/>
  <c r="V4" i="21"/>
  <c r="U4" i="21"/>
  <c r="U13" i="21"/>
  <c r="F13" i="21"/>
  <c r="F7" i="21"/>
  <c r="U20" i="21"/>
  <c r="V11" i="26"/>
  <c r="U11" i="26"/>
  <c r="W12" i="4"/>
  <c r="U21" i="19"/>
  <c r="V21" i="19"/>
  <c r="V13" i="19"/>
  <c r="F13" i="19"/>
  <c r="V7" i="21"/>
  <c r="F16" i="21"/>
  <c r="W5" i="4"/>
  <c r="U16" i="21"/>
  <c r="W11" i="22"/>
  <c r="W29" i="22"/>
  <c r="W8" i="4"/>
  <c r="X21" i="22"/>
  <c r="F6" i="21"/>
  <c r="U6" i="21"/>
  <c r="V6" i="21"/>
  <c r="F21" i="21"/>
  <c r="U21" i="21"/>
  <c r="V21" i="21"/>
  <c r="U19" i="21"/>
  <c r="V19" i="21"/>
  <c r="F19" i="21"/>
  <c r="F12" i="21"/>
  <c r="U12" i="21"/>
  <c r="V12" i="21"/>
  <c r="U8" i="19"/>
  <c r="V8" i="19"/>
  <c r="U7" i="27"/>
  <c r="V7" i="27"/>
  <c r="F7" i="27"/>
  <c r="F19" i="27"/>
  <c r="U19" i="27"/>
  <c r="V19" i="27"/>
  <c r="U4" i="27"/>
  <c r="V4" i="27"/>
  <c r="F12" i="27"/>
  <c r="V12" i="27"/>
  <c r="U12" i="27"/>
  <c r="U10" i="27"/>
  <c r="V10" i="27"/>
  <c r="F16" i="27"/>
  <c r="U16" i="27"/>
  <c r="V16" i="27"/>
  <c r="U9" i="26"/>
  <c r="V9" i="26"/>
  <c r="V10" i="26"/>
  <c r="U10" i="26"/>
  <c r="X11" i="22"/>
  <c r="W16" i="22"/>
  <c r="X16" i="22"/>
  <c r="W10" i="4"/>
  <c r="X10" i="4"/>
  <c r="X9" i="4"/>
  <c r="W9" i="4"/>
  <c r="F4" i="27"/>
  <c r="F10" i="26"/>
  <c r="W21" i="22"/>
  <c r="X27" i="22"/>
  <c r="X13" i="22"/>
  <c r="W13" i="22"/>
  <c r="F10" i="27"/>
  <c r="X12" i="22"/>
  <c r="W12" i="22"/>
  <c r="X28" i="22"/>
  <c r="W28" i="22"/>
  <c r="A13" i="21" l="1" a="1"/>
  <c r="A13" i="21" s="1"/>
  <c r="B13" i="21" a="1"/>
  <c r="B13" i="21" s="1"/>
  <c r="A20" i="21" a="1"/>
  <c r="A20" i="21" s="1"/>
  <c r="B20" i="21" a="1"/>
  <c r="B20" i="21" s="1"/>
  <c r="A32" i="19" a="1"/>
  <c r="A32" i="19" s="1"/>
  <c r="B32" i="19" a="1"/>
  <c r="B32" i="19" s="1"/>
  <c r="A16" i="27" a="1"/>
  <c r="A16" i="27" s="1"/>
  <c r="B16" i="27" a="1"/>
  <c r="B16" i="27" s="1"/>
  <c r="A15" i="26" a="1"/>
  <c r="A15" i="26" s="1"/>
  <c r="B15" i="26" a="1"/>
  <c r="B15" i="26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3" i="27"/>
  <c r="QY13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E13" i="27"/>
  <c r="QD13" i="27"/>
  <c r="QB13" i="27"/>
  <c r="QA13" i="27"/>
  <c r="PZ13" i="27"/>
  <c r="PY13" i="27"/>
  <c r="DD13" i="27"/>
  <c r="DC13" i="27"/>
  <c r="DA13" i="27"/>
  <c r="CZ13" i="27"/>
  <c r="CY13" i="27"/>
  <c r="CX13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6" i="26"/>
  <c r="QY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E6" i="26"/>
  <c r="QD6" i="26"/>
  <c r="QB6" i="26"/>
  <c r="QA6" i="26"/>
  <c r="PZ6" i="26"/>
  <c r="PY6" i="26"/>
  <c r="DD6" i="26"/>
  <c r="DC6" i="26"/>
  <c r="DA6" i="26"/>
  <c r="CZ6" i="26"/>
  <c r="CY6" i="26"/>
  <c r="CX6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RL14" i="4"/>
  <c r="RK14" i="4"/>
  <c r="RJ14" i="4"/>
  <c r="RI14" i="4"/>
  <c r="RH14" i="4"/>
  <c r="RG14" i="4"/>
  <c r="RE14" i="4"/>
  <c r="RD14" i="4"/>
  <c r="RC14" i="4"/>
  <c r="RB14" i="4"/>
  <c r="RA14" i="4"/>
  <c r="QZ14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QG4" i="19"/>
  <c r="DE5" i="26" l="1"/>
  <c r="DE16" i="26"/>
  <c r="DE6" i="26"/>
  <c r="H13" i="27"/>
  <c r="H9" i="27"/>
  <c r="QF13" i="27"/>
  <c r="QF9" i="27"/>
  <c r="QF5" i="26"/>
  <c r="QF6" i="26"/>
  <c r="QF16" i="26"/>
  <c r="I13" i="27"/>
  <c r="DE13" i="27"/>
  <c r="I9" i="27"/>
  <c r="DE9" i="27"/>
  <c r="H5" i="26"/>
  <c r="H6" i="26"/>
  <c r="H16" i="26"/>
  <c r="I5" i="26"/>
  <c r="I6" i="26"/>
  <c r="I16" i="26"/>
  <c r="QC6" i="26"/>
  <c r="QC9" i="27"/>
  <c r="RF14" i="4"/>
  <c r="RM14" i="4" s="1"/>
  <c r="RF32" i="4"/>
  <c r="RM32" i="4" s="1"/>
  <c r="JJ23" i="4"/>
  <c r="JQ23" i="4" s="1"/>
  <c r="LZ11" i="4"/>
  <c r="MG11" i="4" s="1"/>
  <c r="NH19" i="4"/>
  <c r="NO19" i="4" s="1"/>
  <c r="PX19" i="4"/>
  <c r="QE19" i="4" s="1"/>
  <c r="PX15" i="4"/>
  <c r="QE15" i="4" s="1"/>
  <c r="PX18" i="4"/>
  <c r="QE18" i="4" s="1"/>
  <c r="LZ15" i="4"/>
  <c r="MG15" i="4" s="1"/>
  <c r="LZ17" i="4"/>
  <c r="MG17" i="4" s="1"/>
  <c r="GT19" i="4"/>
  <c r="HA19" i="4" s="1"/>
  <c r="KR11" i="4"/>
  <c r="KY11" i="4" s="1"/>
  <c r="KR23" i="4"/>
  <c r="KY23" i="4" s="1"/>
  <c r="KR14" i="4"/>
  <c r="KY14" i="4" s="1"/>
  <c r="PX11" i="4"/>
  <c r="QE11" i="4" s="1"/>
  <c r="PX23" i="4"/>
  <c r="QE23" i="4" s="1"/>
  <c r="PX14" i="4"/>
  <c r="QE14" i="4" s="1"/>
  <c r="IB11" i="4"/>
  <c r="II11" i="4" s="1"/>
  <c r="FL15" i="4"/>
  <c r="FS15" i="4" s="1"/>
  <c r="FL17" i="4"/>
  <c r="FS17" i="4" s="1"/>
  <c r="RB5" i="26"/>
  <c r="KR19" i="4"/>
  <c r="KY19" i="4" s="1"/>
  <c r="KR18" i="4"/>
  <c r="KY18" i="4" s="1"/>
  <c r="IB23" i="4"/>
  <c r="II23" i="4" s="1"/>
  <c r="IB14" i="4"/>
  <c r="II14" i="4" s="1"/>
  <c r="JJ19" i="4"/>
  <c r="JQ19" i="4" s="1"/>
  <c r="JJ18" i="4"/>
  <c r="JQ18" i="4" s="1"/>
  <c r="ED15" i="4"/>
  <c r="EK15" i="4" s="1"/>
  <c r="ED17" i="4"/>
  <c r="EK17" i="4" s="1"/>
  <c r="GT11" i="4"/>
  <c r="HA11" i="4" s="1"/>
  <c r="GT32" i="4"/>
  <c r="HA32" i="4" s="1"/>
  <c r="IB18" i="4"/>
  <c r="II18" i="4" s="1"/>
  <c r="NH11" i="4"/>
  <c r="NO11" i="4" s="1"/>
  <c r="NH32" i="4"/>
  <c r="NO32" i="4" s="1"/>
  <c r="OP17" i="4"/>
  <c r="OW17" i="4" s="1"/>
  <c r="RF19" i="4"/>
  <c r="RM19" i="4" s="1"/>
  <c r="P6" i="26"/>
  <c r="Q6" i="26" s="1"/>
  <c r="QC5" i="26"/>
  <c r="RB16" i="26"/>
  <c r="DB16" i="26"/>
  <c r="QC16" i="26"/>
  <c r="FL11" i="4"/>
  <c r="FS11" i="4" s="1"/>
  <c r="FL23" i="4"/>
  <c r="FS23" i="4" s="1"/>
  <c r="FL14" i="4"/>
  <c r="FS14" i="4" s="1"/>
  <c r="LZ23" i="4"/>
  <c r="MG23" i="4" s="1"/>
  <c r="LZ14" i="4"/>
  <c r="MG14" i="4" s="1"/>
  <c r="OP19" i="4"/>
  <c r="OW19" i="4" s="1"/>
  <c r="OP11" i="4"/>
  <c r="OW11" i="4" s="1"/>
  <c r="OP23" i="4"/>
  <c r="OW23" i="4" s="1"/>
  <c r="OP32" i="4"/>
  <c r="OW32" i="4" s="1"/>
  <c r="OP14" i="4"/>
  <c r="OW14" i="4" s="1"/>
  <c r="PX17" i="4"/>
  <c r="QE17" i="4" s="1"/>
  <c r="ED11" i="4"/>
  <c r="EK11" i="4" s="1"/>
  <c r="ED23" i="4"/>
  <c r="EK23" i="4" s="1"/>
  <c r="ED32" i="4"/>
  <c r="EK32" i="4" s="1"/>
  <c r="GT17" i="4"/>
  <c r="HA17" i="4" s="1"/>
  <c r="JJ32" i="4"/>
  <c r="JQ32" i="4" s="1"/>
  <c r="NH17" i="4"/>
  <c r="NO17" i="4" s="1"/>
  <c r="RF11" i="4"/>
  <c r="RM11" i="4" s="1"/>
  <c r="RF17" i="4"/>
  <c r="RM17" i="4" s="1"/>
  <c r="JJ11" i="4"/>
  <c r="JQ11" i="4" s="1"/>
  <c r="ED14" i="4"/>
  <c r="EK14" i="4" s="1"/>
  <c r="FL32" i="4"/>
  <c r="FS32" i="4" s="1"/>
  <c r="GT23" i="4"/>
  <c r="HA23" i="4" s="1"/>
  <c r="IB17" i="4"/>
  <c r="II17" i="4" s="1"/>
  <c r="JJ15" i="4"/>
  <c r="JQ15" i="4" s="1"/>
  <c r="LZ19" i="4"/>
  <c r="MG19" i="4" s="1"/>
  <c r="LZ32" i="4"/>
  <c r="MG32" i="4" s="1"/>
  <c r="NH23" i="4"/>
  <c r="NO23" i="4" s="1"/>
  <c r="OP18" i="4"/>
  <c r="OW18" i="4" s="1"/>
  <c r="RF18" i="4"/>
  <c r="RM18" i="4" s="1"/>
  <c r="ED19" i="4"/>
  <c r="EK19" i="4" s="1"/>
  <c r="JJ17" i="4"/>
  <c r="JQ17" i="4" s="1"/>
  <c r="KR15" i="4"/>
  <c r="KY15" i="4" s="1"/>
  <c r="ED18" i="4"/>
  <c r="EK18" i="4" s="1"/>
  <c r="FL19" i="4"/>
  <c r="FS19" i="4" s="1"/>
  <c r="GT14" i="4"/>
  <c r="HA14" i="4" s="1"/>
  <c r="IB32" i="4"/>
  <c r="II32" i="4" s="1"/>
  <c r="KR17" i="4"/>
  <c r="KY17" i="4" s="1"/>
  <c r="LZ18" i="4"/>
  <c r="MG18" i="4" s="1"/>
  <c r="NH14" i="4"/>
  <c r="NO14" i="4" s="1"/>
  <c r="RF15" i="4"/>
  <c r="RM15" i="4" s="1"/>
  <c r="FL18" i="4"/>
  <c r="FS18" i="4" s="1"/>
  <c r="GT18" i="4"/>
  <c r="HA18" i="4" s="1"/>
  <c r="IB19" i="4"/>
  <c r="II19" i="4" s="1"/>
  <c r="IB15" i="4"/>
  <c r="II15" i="4" s="1"/>
  <c r="JJ14" i="4"/>
  <c r="JQ14" i="4" s="1"/>
  <c r="KR32" i="4"/>
  <c r="KY32" i="4" s="1"/>
  <c r="NH18" i="4"/>
  <c r="NO18" i="4" s="1"/>
  <c r="OP15" i="4"/>
  <c r="OW15" i="4" s="1"/>
  <c r="PX32" i="4"/>
  <c r="QE32" i="4" s="1"/>
  <c r="RF23" i="4"/>
  <c r="RM23" i="4" s="1"/>
  <c r="GT15" i="4"/>
  <c r="HA15" i="4" s="1"/>
  <c r="NH15" i="4"/>
  <c r="NO15" i="4" s="1"/>
  <c r="P9" i="27"/>
  <c r="Q9" i="27" s="1"/>
  <c r="R13" i="27"/>
  <c r="S13" i="27" s="1"/>
  <c r="RB9" i="27"/>
  <c r="RG9" i="27"/>
  <c r="R9" i="27"/>
  <c r="S9" i="27" s="1"/>
  <c r="RD9" i="27"/>
  <c r="P13" i="27"/>
  <c r="DG13" i="27" s="1"/>
  <c r="L13" i="27"/>
  <c r="M13" i="27" s="1"/>
  <c r="RC13" i="27"/>
  <c r="RD13" i="27"/>
  <c r="L9" i="27"/>
  <c r="M9" i="27" s="1"/>
  <c r="RE13" i="27"/>
  <c r="RG13" i="27"/>
  <c r="RD5" i="26"/>
  <c r="RD6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6" i="26"/>
  <c r="S6" i="26" s="1"/>
  <c r="RB6" i="26"/>
  <c r="RG6" i="26"/>
  <c r="P5" i="26"/>
  <c r="Q5" i="26" s="1"/>
  <c r="RE5" i="26"/>
  <c r="DB6" i="26"/>
  <c r="DB13" i="27"/>
  <c r="RC9" i="27"/>
  <c r="N9" i="27"/>
  <c r="RE9" i="27"/>
  <c r="DB9" i="27"/>
  <c r="N13" i="27"/>
  <c r="RH13" i="27"/>
  <c r="RB13" i="27"/>
  <c r="QC13" i="27"/>
  <c r="RH9" i="27"/>
  <c r="RC6" i="26"/>
  <c r="N5" i="26"/>
  <c r="L5" i="26"/>
  <c r="L6" i="26"/>
  <c r="DB5" i="26"/>
  <c r="L16" i="26"/>
  <c r="RH5" i="26"/>
  <c r="RG5" i="26"/>
  <c r="N6" i="26"/>
  <c r="RE6" i="26"/>
  <c r="RH6" i="26"/>
  <c r="N16" i="26"/>
  <c r="RI13" i="27" l="1"/>
  <c r="RI5" i="26"/>
  <c r="RI9" i="27"/>
  <c r="RI6" i="26"/>
  <c r="RI16" i="26"/>
  <c r="DG6" i="26"/>
  <c r="K6" i="26"/>
  <c r="Q13" i="27"/>
  <c r="RF5" i="26"/>
  <c r="Q16" i="26"/>
  <c r="DH5" i="26"/>
  <c r="DG9" i="27"/>
  <c r="DH9" i="27"/>
  <c r="RF13" i="27"/>
  <c r="DH13" i="27"/>
  <c r="K9" i="27"/>
  <c r="K13" i="27"/>
  <c r="RF16" i="26"/>
  <c r="DG5" i="26"/>
  <c r="DH6" i="26"/>
  <c r="K5" i="26"/>
  <c r="DH16" i="26"/>
  <c r="DF9" i="27"/>
  <c r="O9" i="27"/>
  <c r="RF9" i="27"/>
  <c r="DF13" i="27"/>
  <c r="O13" i="27"/>
  <c r="O16" i="26"/>
  <c r="DF16" i="26"/>
  <c r="O6" i="26"/>
  <c r="DF6" i="26"/>
  <c r="M6" i="26"/>
  <c r="RF6" i="26"/>
  <c r="M16" i="26"/>
  <c r="DF5" i="26"/>
  <c r="O5" i="26"/>
  <c r="K16" i="26"/>
  <c r="M5" i="26"/>
  <c r="J13" i="27" l="1"/>
  <c r="J9" i="27"/>
  <c r="T13" i="27"/>
  <c r="T9" i="27"/>
  <c r="T5" i="26"/>
  <c r="F5" i="26" s="1"/>
  <c r="T6" i="26"/>
  <c r="T16" i="26"/>
  <c r="J6" i="26" l="1"/>
  <c r="B6" i="26" s="1" a="1"/>
  <c r="B6" i="26" s="1"/>
  <c r="J5" i="26"/>
  <c r="J16" i="26"/>
  <c r="F13" i="27"/>
  <c r="U13" i="27"/>
  <c r="V13" i="27"/>
  <c r="F9" i="27"/>
  <c r="B9" i="27" s="1" a="1"/>
  <c r="B9" i="27" s="1"/>
  <c r="U9" i="27"/>
  <c r="V9" i="27"/>
  <c r="U16" i="26"/>
  <c r="V16" i="26"/>
  <c r="F6" i="26"/>
  <c r="U6" i="26"/>
  <c r="V6" i="26"/>
  <c r="U5" i="26"/>
  <c r="V5" i="26"/>
  <c r="F16" i="26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B8" i="27" l="1" a="1"/>
  <c r="B8" i="27" s="1"/>
  <c r="B10" i="27" a="1"/>
  <c r="B10" i="27" s="1"/>
  <c r="B11" i="27" a="1"/>
  <c r="B11" i="27" s="1"/>
  <c r="B13" i="27" a="1"/>
  <c r="B13" i="27" s="1"/>
  <c r="A16" i="26" a="1"/>
  <c r="A16" i="26" s="1"/>
  <c r="B16" i="26" a="1"/>
  <c r="B16" i="26" s="1"/>
  <c r="B5" i="26" a="1"/>
  <c r="B5" i="26" s="1"/>
  <c r="B11" i="26" a="1"/>
  <c r="B11" i="26" s="1"/>
  <c r="B12" i="26" a="1"/>
  <c r="B12" i="26" s="1"/>
  <c r="B13" i="26" a="1"/>
  <c r="B13" i="26" s="1"/>
  <c r="QF25" i="21"/>
  <c r="QF20" i="19"/>
  <c r="DE25" i="21"/>
  <c r="DE20" i="19"/>
  <c r="A10" i="27" a="1"/>
  <c r="A10" i="27" s="1"/>
  <c r="A13" i="27" a="1"/>
  <c r="A13" i="27" s="1"/>
  <c r="I25" i="21"/>
  <c r="H25" i="21"/>
  <c r="I20" i="19"/>
  <c r="H20" i="19"/>
  <c r="A6" i="27" a="1"/>
  <c r="A6" i="27" s="1"/>
  <c r="A11" i="27" a="1"/>
  <c r="A11" i="27" s="1"/>
  <c r="A4" i="27" a="1"/>
  <c r="A4" i="27" s="1"/>
  <c r="A5" i="27" a="1"/>
  <c r="A5" i="27" s="1"/>
  <c r="A9" i="27" a="1"/>
  <c r="A9" i="27" s="1"/>
  <c r="A7" i="27" a="1"/>
  <c r="A7" i="27" s="1"/>
  <c r="A8" i="27" a="1"/>
  <c r="A8" i="27" s="1"/>
  <c r="A6" i="26" a="1"/>
  <c r="A6" i="26" s="1"/>
  <c r="A5" i="26" a="1"/>
  <c r="A5" i="26" s="1"/>
  <c r="A7" i="26" a="1"/>
  <c r="A7" i="26" s="1"/>
  <c r="A4" i="26" a="1"/>
  <c r="A4" i="26" s="1"/>
  <c r="A11" i="26" a="1"/>
  <c r="A11" i="26" s="1"/>
  <c r="A9" i="26" a="1"/>
  <c r="A9" i="26" s="1"/>
  <c r="A8" i="26" a="1"/>
  <c r="A8" i="26" s="1"/>
  <c r="A13" i="26" a="1"/>
  <c r="A13" i="26" s="1"/>
  <c r="A10" i="26" a="1"/>
  <c r="A10" i="26" s="1"/>
  <c r="A12" i="26" a="1"/>
  <c r="A12" i="26" s="1"/>
  <c r="RG25" i="21"/>
  <c r="QC20" i="19"/>
  <c r="RB20" i="19"/>
  <c r="R20" i="19"/>
  <c r="P20" i="19"/>
  <c r="DG20" i="19" s="1"/>
  <c r="RG20" i="19"/>
  <c r="DB20" i="19"/>
  <c r="RD20" i="19"/>
  <c r="RH20" i="19"/>
  <c r="RC20" i="19"/>
  <c r="N20" i="19"/>
  <c r="L20" i="19"/>
  <c r="RE20" i="19"/>
  <c r="R25" i="21"/>
  <c r="QC25" i="21"/>
  <c r="P25" i="21"/>
  <c r="DG25" i="21" s="1"/>
  <c r="RC25" i="21"/>
  <c r="RD25" i="21"/>
  <c r="RB25" i="21"/>
  <c r="RH25" i="21"/>
  <c r="N25" i="21"/>
  <c r="DB25" i="21"/>
  <c r="L25" i="21"/>
  <c r="RE25" i="21"/>
  <c r="G17" i="11" l="1"/>
  <c r="G16" i="11"/>
  <c r="F18" i="11"/>
  <c r="F16" i="11"/>
  <c r="F17" i="11"/>
  <c r="F15" i="11"/>
  <c r="G18" i="11"/>
  <c r="G15" i="11"/>
  <c r="F12" i="11"/>
  <c r="G12" i="11"/>
  <c r="F14" i="11"/>
  <c r="G13" i="11"/>
  <c r="F13" i="11"/>
  <c r="F11" i="11"/>
  <c r="G11" i="11"/>
  <c r="G14" i="11"/>
  <c r="RI20" i="19"/>
  <c r="RI25" i="21"/>
  <c r="S25" i="21"/>
  <c r="DH25" i="21"/>
  <c r="O25" i="21"/>
  <c r="DF25" i="21"/>
  <c r="O20" i="19"/>
  <c r="DF20" i="19"/>
  <c r="S20" i="19"/>
  <c r="DH20" i="19"/>
  <c r="D16" i="11"/>
  <c r="C16" i="11"/>
  <c r="D17" i="11"/>
  <c r="C17" i="11"/>
  <c r="D18" i="11"/>
  <c r="C18" i="11"/>
  <c r="D15" i="11"/>
  <c r="C15" i="11"/>
  <c r="D12" i="11"/>
  <c r="C13" i="11"/>
  <c r="D14" i="11"/>
  <c r="C14" i="11"/>
  <c r="D11" i="11"/>
  <c r="C11" i="11"/>
  <c r="C12" i="11"/>
  <c r="D13" i="11"/>
  <c r="Q25" i="21"/>
  <c r="Q20" i="19"/>
  <c r="K20" i="19"/>
  <c r="RF20" i="19"/>
  <c r="M20" i="19"/>
  <c r="RF25" i="21"/>
  <c r="K25" i="21"/>
  <c r="M25" i="21"/>
  <c r="J20" i="19" l="1"/>
  <c r="T20" i="19"/>
  <c r="T25" i="21"/>
  <c r="J25" i="21" l="1"/>
  <c r="F25" i="21"/>
  <c r="U25" i="21"/>
  <c r="V25" i="21"/>
  <c r="V20" i="19"/>
  <c r="U20" i="19"/>
  <c r="F20" i="19"/>
  <c r="A25" i="21" l="1" a="1"/>
  <c r="A25" i="21" s="1"/>
  <c r="B25" i="21" a="1"/>
  <c r="B25" i="21" s="1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QF22" i="19" l="1"/>
  <c r="QF11" i="19"/>
  <c r="QF12" i="19"/>
  <c r="QF15" i="19"/>
  <c r="DE22" i="19"/>
  <c r="DE11" i="19"/>
  <c r="DE15" i="19"/>
  <c r="DE12" i="19"/>
  <c r="I22" i="19"/>
  <c r="I11" i="19"/>
  <c r="I12" i="19"/>
  <c r="I15" i="19"/>
  <c r="H22" i="19"/>
  <c r="H11" i="19"/>
  <c r="H12" i="19"/>
  <c r="H15" i="19"/>
  <c r="DB12" i="19"/>
  <c r="RG15" i="19"/>
  <c r="RB15" i="19"/>
  <c r="R15" i="19"/>
  <c r="QC15" i="19"/>
  <c r="DB15" i="19"/>
  <c r="P15" i="19"/>
  <c r="DG15" i="19" s="1"/>
  <c r="RD15" i="19"/>
  <c r="RC15" i="19"/>
  <c r="RH15" i="19"/>
  <c r="N15" i="19"/>
  <c r="L15" i="19"/>
  <c r="RE15" i="19"/>
  <c r="RB12" i="19"/>
  <c r="RG11" i="19"/>
  <c r="QC12" i="19"/>
  <c r="RD12" i="19"/>
  <c r="RC12" i="19"/>
  <c r="R12" i="19"/>
  <c r="DH12" i="19" s="1"/>
  <c r="RH12" i="19"/>
  <c r="P12" i="19"/>
  <c r="DG12" i="19" s="1"/>
  <c r="RG12" i="19"/>
  <c r="N12" i="19"/>
  <c r="DF12" i="19" s="1"/>
  <c r="L12" i="19"/>
  <c r="RE12" i="19"/>
  <c r="RB11" i="19"/>
  <c r="QC11" i="19"/>
  <c r="R11" i="19"/>
  <c r="DH11" i="19" s="1"/>
  <c r="P11" i="19"/>
  <c r="DG11" i="19" s="1"/>
  <c r="DB11" i="19"/>
  <c r="RC11" i="19"/>
  <c r="RD11" i="19"/>
  <c r="RH11" i="19"/>
  <c r="N11" i="19"/>
  <c r="DF11" i="19" s="1"/>
  <c r="L11" i="19"/>
  <c r="M11" i="19" s="1"/>
  <c r="RE11" i="19"/>
  <c r="RG22" i="19"/>
  <c r="QC22" i="19"/>
  <c r="RC22" i="19"/>
  <c r="P22" i="19"/>
  <c r="DG22" i="19" s="1"/>
  <c r="DB22" i="19"/>
  <c r="RB22" i="19"/>
  <c r="R22" i="19"/>
  <c r="DH22" i="19" s="1"/>
  <c r="RD22" i="19"/>
  <c r="RH22" i="19"/>
  <c r="N22" i="19"/>
  <c r="DF22" i="19" s="1"/>
  <c r="L22" i="19"/>
  <c r="RE22" i="19"/>
  <c r="RI15" i="19" l="1"/>
  <c r="RI12" i="19"/>
  <c r="RI22" i="19"/>
  <c r="RI11" i="19"/>
  <c r="S15" i="19"/>
  <c r="DH15" i="19"/>
  <c r="O15" i="19"/>
  <c r="DF15" i="19"/>
  <c r="Q12" i="19"/>
  <c r="Q15" i="19"/>
  <c r="Q22" i="19"/>
  <c r="T22" i="19"/>
  <c r="Q11" i="19"/>
  <c r="T11" i="19"/>
  <c r="RF12" i="19"/>
  <c r="K12" i="19"/>
  <c r="K15" i="19"/>
  <c r="S11" i="19"/>
  <c r="RF22" i="19"/>
  <c r="RF15" i="19"/>
  <c r="M15" i="19"/>
  <c r="S12" i="19"/>
  <c r="O12" i="19"/>
  <c r="T12" i="19"/>
  <c r="M12" i="19"/>
  <c r="S22" i="19"/>
  <c r="K11" i="19"/>
  <c r="RF11" i="19"/>
  <c r="O11" i="19"/>
  <c r="K22" i="19"/>
  <c r="O22" i="19"/>
  <c r="M22" i="19"/>
  <c r="J22" i="19" l="1"/>
  <c r="V12" i="19"/>
  <c r="U12" i="19"/>
  <c r="U22" i="19"/>
  <c r="V22" i="19"/>
  <c r="V11" i="19"/>
  <c r="U11" i="19"/>
  <c r="T15" i="19"/>
  <c r="F12" i="19"/>
  <c r="F11" i="19"/>
  <c r="F22" i="19"/>
  <c r="J11" i="19" l="1"/>
  <c r="J12" i="19"/>
  <c r="J15" i="19"/>
  <c r="V15" i="19"/>
  <c r="U15" i="19"/>
  <c r="F15" i="19"/>
  <c r="CX17" i="21" l="1"/>
  <c r="CY17" i="21"/>
  <c r="CZ17" i="21"/>
  <c r="DA17" i="21"/>
  <c r="DC17" i="21"/>
  <c r="DD17" i="21"/>
  <c r="PY17" i="21"/>
  <c r="PZ17" i="21"/>
  <c r="QF17" i="21" s="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QF39" i="19" l="1"/>
  <c r="DE17" i="21"/>
  <c r="DE39" i="19"/>
  <c r="I17" i="21"/>
  <c r="H17" i="21"/>
  <c r="I39" i="19"/>
  <c r="H39" i="19"/>
  <c r="R17" i="21"/>
  <c r="DH17" i="21" s="1"/>
  <c r="QC39" i="19"/>
  <c r="RG17" i="21"/>
  <c r="RB17" i="21"/>
  <c r="QC17" i="21"/>
  <c r="DB17" i="21"/>
  <c r="RD17" i="21"/>
  <c r="RC17" i="21"/>
  <c r="P17" i="21"/>
  <c r="DG17" i="21" s="1"/>
  <c r="RH17" i="21"/>
  <c r="N17" i="21"/>
  <c r="L17" i="21"/>
  <c r="RE17" i="21"/>
  <c r="RB39" i="19"/>
  <c r="RG39" i="19"/>
  <c r="R39" i="19"/>
  <c r="DB39" i="19"/>
  <c r="RD39" i="19"/>
  <c r="RC39" i="19"/>
  <c r="RH39" i="19"/>
  <c r="P39" i="19"/>
  <c r="DG39" i="19" s="1"/>
  <c r="N39" i="19"/>
  <c r="L39" i="19"/>
  <c r="M39" i="19" s="1"/>
  <c r="RE39" i="19"/>
  <c r="RI17" i="21" l="1"/>
  <c r="RI39" i="19"/>
  <c r="O17" i="21"/>
  <c r="DF17" i="21"/>
  <c r="S39" i="19"/>
  <c r="DH39" i="19"/>
  <c r="O39" i="19"/>
  <c r="DF39" i="19"/>
  <c r="M17" i="21"/>
  <c r="Q17" i="21"/>
  <c r="Q39" i="19"/>
  <c r="RF39" i="19"/>
  <c r="K17" i="21"/>
  <c r="S17" i="21"/>
  <c r="RF17" i="21"/>
  <c r="K39" i="19"/>
  <c r="T17" i="21" l="1"/>
  <c r="T39" i="19"/>
  <c r="J17" i="21" l="1"/>
  <c r="J39" i="19"/>
  <c r="U17" i="21"/>
  <c r="V17" i="21"/>
  <c r="V39" i="19"/>
  <c r="U39" i="19"/>
  <c r="F17" i="21"/>
  <c r="F39" i="19"/>
  <c r="A17" i="21" l="1" a="1"/>
  <c r="A17" i="21" s="1"/>
  <c r="B17" i="21" a="1"/>
  <c r="B17" i="21" s="1"/>
  <c r="A39" i="19" a="1"/>
  <c r="A39" i="19" s="1"/>
  <c r="B39" i="19" a="1"/>
  <c r="B39" i="19" s="1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28" i="19"/>
  <c r="H28" i="19"/>
  <c r="I28" i="19"/>
  <c r="H6" i="22"/>
  <c r="I6" i="22"/>
  <c r="P6" i="22"/>
  <c r="Q6" i="22" s="1"/>
  <c r="T6" i="22"/>
  <c r="U6" i="22" s="1"/>
  <c r="R6" i="22"/>
  <c r="S6" i="22" s="1"/>
  <c r="CW6" i="22"/>
  <c r="DA6" i="22" s="1"/>
  <c r="SN6" i="22"/>
  <c r="SU6" i="22" s="1"/>
  <c r="TQ6" i="22"/>
  <c r="TU6" i="22"/>
  <c r="L6" i="22"/>
  <c r="TN6" i="22"/>
  <c r="K6" i="22"/>
  <c r="N6" i="22"/>
  <c r="QC28" i="19"/>
  <c r="DB28" i="19"/>
  <c r="R28" i="19"/>
  <c r="DH28" i="19" s="1"/>
  <c r="RD28" i="19"/>
  <c r="RH28" i="19"/>
  <c r="RG28" i="19"/>
  <c r="P28" i="19"/>
  <c r="DG28" i="19" s="1"/>
  <c r="N28" i="19"/>
  <c r="DF28" i="19" s="1"/>
  <c r="RC28" i="19"/>
  <c r="RB28" i="19"/>
  <c r="L28" i="19"/>
  <c r="M28" i="19" s="1"/>
  <c r="RE28" i="19"/>
  <c r="RI28" i="19" l="1"/>
  <c r="M6" i="22"/>
  <c r="DB6" i="22"/>
  <c r="DC6" i="22"/>
  <c r="Q28" i="19"/>
  <c r="TR6" i="22"/>
  <c r="TV6" i="22" s="1"/>
  <c r="O6" i="22"/>
  <c r="S28" i="19"/>
  <c r="O28" i="19"/>
  <c r="RF28" i="19"/>
  <c r="K28" i="19"/>
  <c r="J6" i="22" l="1"/>
  <c r="V6" i="22"/>
  <c r="F6" i="22" s="1"/>
  <c r="T28" i="19"/>
  <c r="A4" i="22" l="1" a="1"/>
  <c r="A4" i="22" s="1"/>
  <c r="B6" i="22" a="1"/>
  <c r="B6" i="22" s="1"/>
  <c r="B7" i="22" a="1"/>
  <c r="B7" i="22" s="1"/>
  <c r="B20" i="22" a="1"/>
  <c r="B20" i="22" s="1"/>
  <c r="B8" i="22" a="1"/>
  <c r="B8" i="22" s="1"/>
  <c r="A20" i="22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J28" i="19"/>
  <c r="W6" i="22"/>
  <c r="X6" i="22"/>
  <c r="U28" i="19"/>
  <c r="V28" i="19"/>
  <c r="F28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A28" i="19" l="1" a="1"/>
  <c r="A28" i="19" s="1"/>
  <c r="B28" i="19" a="1"/>
  <c r="B28" i="19" s="1"/>
  <c r="G10" i="11"/>
  <c r="F7" i="11"/>
  <c r="G9" i="11"/>
  <c r="F8" i="11"/>
  <c r="F10" i="11"/>
  <c r="F9" i="11"/>
  <c r="G7" i="11"/>
  <c r="G8" i="11"/>
  <c r="QF29" i="19"/>
  <c r="DE29" i="19"/>
  <c r="H29" i="19"/>
  <c r="I29" i="19"/>
  <c r="QC29" i="19"/>
  <c r="P29" i="19"/>
  <c r="DG29" i="19" s="1"/>
  <c r="RG29" i="19"/>
  <c r="DB29" i="19"/>
  <c r="N29" i="19"/>
  <c r="DF29" i="19" s="1"/>
  <c r="RH29" i="19"/>
  <c r="RD29" i="19"/>
  <c r="RC29" i="19"/>
  <c r="RB29" i="19"/>
  <c r="R29" i="19"/>
  <c r="DH29" i="19" s="1"/>
  <c r="L29" i="19"/>
  <c r="M29" i="19" s="1"/>
  <c r="RE29" i="19"/>
  <c r="RI29" i="19" l="1"/>
  <c r="Q29" i="19"/>
  <c r="D7" i="11"/>
  <c r="C7" i="11"/>
  <c r="D8" i="11"/>
  <c r="C8" i="11"/>
  <c r="D9" i="11"/>
  <c r="C9" i="11"/>
  <c r="D10" i="11"/>
  <c r="C10" i="11"/>
  <c r="O29" i="19"/>
  <c r="S29" i="19"/>
  <c r="K29" i="19"/>
  <c r="RF29" i="19"/>
  <c r="T29" i="19" l="1"/>
  <c r="J29" i="19" l="1"/>
  <c r="U29" i="19"/>
  <c r="V29" i="19"/>
  <c r="F29" i="19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A29" i="19" l="1" a="1"/>
  <c r="A29" i="19" s="1"/>
  <c r="B29" i="19" a="1"/>
  <c r="B29" i="19" s="1"/>
  <c r="I17" i="4"/>
  <c r="H17" i="4"/>
  <c r="T17" i="4"/>
  <c r="U17" i="4" s="1"/>
  <c r="P17" i="4"/>
  <c r="R17" i="4"/>
  <c r="S17" i="4" s="1"/>
  <c r="SN17" i="4"/>
  <c r="SU17" i="4" s="1"/>
  <c r="CW17" i="4"/>
  <c r="DA17" i="4" s="1"/>
  <c r="TQ17" i="4"/>
  <c r="TU17" i="4"/>
  <c r="N17" i="4"/>
  <c r="L17" i="4"/>
  <c r="K17" i="4"/>
  <c r="TN17" i="4"/>
  <c r="DB17" i="4" l="1"/>
  <c r="DC17" i="4"/>
  <c r="Q17" i="4"/>
  <c r="O17" i="4"/>
  <c r="TR17" i="4"/>
  <c r="TV17" i="4" s="1"/>
  <c r="M17" i="4"/>
  <c r="J17" i="4" l="1"/>
  <c r="V17" i="4"/>
  <c r="X17" i="4" s="1"/>
  <c r="A17" i="4" l="1" a="1"/>
  <c r="A17" i="4" s="1"/>
  <c r="B17" i="4" a="1"/>
  <c r="B17" i="4" s="1"/>
  <c r="F17" i="4"/>
  <c r="W17" i="4"/>
  <c r="QZ15" i="21"/>
  <c r="QY15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E15" i="21"/>
  <c r="QD15" i="21"/>
  <c r="QB15" i="21"/>
  <c r="QA15" i="21"/>
  <c r="PZ15" i="21"/>
  <c r="PY15" i="21"/>
  <c r="DD15" i="21"/>
  <c r="DC15" i="21"/>
  <c r="DA15" i="21"/>
  <c r="CZ15" i="21"/>
  <c r="CY15" i="21"/>
  <c r="CX15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Z24" i="21"/>
  <c r="QY24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E24" i="21"/>
  <c r="QD24" i="21"/>
  <c r="QB24" i="21"/>
  <c r="QA24" i="21"/>
  <c r="PZ24" i="21"/>
  <c r="PY24" i="21"/>
  <c r="DD24" i="21"/>
  <c r="DC24" i="21"/>
  <c r="DA24" i="21"/>
  <c r="CZ24" i="21"/>
  <c r="CY24" i="21"/>
  <c r="CX24" i="21"/>
  <c r="QB24" i="19"/>
  <c r="QB26" i="19"/>
  <c r="QB25" i="19"/>
  <c r="QB9" i="19"/>
  <c r="QB38" i="19"/>
  <c r="QB14" i="19"/>
  <c r="QB36" i="19"/>
  <c r="QB5" i="19"/>
  <c r="QB10" i="19"/>
  <c r="QB4" i="19"/>
  <c r="QB6" i="19"/>
  <c r="DA24" i="19"/>
  <c r="DA26" i="19"/>
  <c r="DA25" i="19"/>
  <c r="DA9" i="19"/>
  <c r="DA38" i="19"/>
  <c r="DA14" i="19"/>
  <c r="DA36" i="19"/>
  <c r="DA5" i="19"/>
  <c r="DA10" i="19"/>
  <c r="DA4" i="19"/>
  <c r="DA6" i="19"/>
  <c r="QA4" i="19"/>
  <c r="QA10" i="19"/>
  <c r="QA5" i="19"/>
  <c r="QA36" i="19"/>
  <c r="QA14" i="19"/>
  <c r="QA38" i="19"/>
  <c r="QA9" i="19"/>
  <c r="QA25" i="19"/>
  <c r="QA26" i="19"/>
  <c r="QA24" i="19"/>
  <c r="QA6" i="19"/>
  <c r="CZ6" i="19"/>
  <c r="CZ4" i="19"/>
  <c r="CZ10" i="19"/>
  <c r="CZ5" i="19"/>
  <c r="CZ36" i="19"/>
  <c r="CZ14" i="19"/>
  <c r="CZ38" i="19"/>
  <c r="CZ9" i="19"/>
  <c r="CZ25" i="19"/>
  <c r="CZ26" i="19"/>
  <c r="CZ24" i="19"/>
  <c r="CX36" i="19"/>
  <c r="CY36" i="19"/>
  <c r="DC36" i="19"/>
  <c r="DD36" i="19"/>
  <c r="PY36" i="19"/>
  <c r="PZ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14" i="19"/>
  <c r="CY14" i="19"/>
  <c r="DC14" i="19"/>
  <c r="DD14" i="19"/>
  <c r="PY14" i="19"/>
  <c r="PZ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9" i="19"/>
  <c r="CY9" i="19"/>
  <c r="DC9" i="19"/>
  <c r="DD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6" i="19"/>
  <c r="CY26" i="19"/>
  <c r="DC26" i="19"/>
  <c r="DD26" i="19"/>
  <c r="PY26" i="19"/>
  <c r="PZ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0" i="19"/>
  <c r="QY10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E10" i="19"/>
  <c r="QD10" i="19"/>
  <c r="PZ10" i="19"/>
  <c r="PY10" i="19"/>
  <c r="DD10" i="19"/>
  <c r="DC10" i="19"/>
  <c r="CY10" i="19"/>
  <c r="CX10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4" i="19" l="1"/>
  <c r="QF26" i="19"/>
  <c r="QF9" i="19"/>
  <c r="DE38" i="19"/>
  <c r="QF4" i="19"/>
  <c r="QF6" i="19"/>
  <c r="DE36" i="19"/>
  <c r="DE4" i="19"/>
  <c r="QF24" i="19"/>
  <c r="QF36" i="19"/>
  <c r="QF24" i="21"/>
  <c r="QF26" i="21"/>
  <c r="QF15" i="21"/>
  <c r="QF10" i="19"/>
  <c r="DE5" i="19"/>
  <c r="QF25" i="19"/>
  <c r="QF14" i="19"/>
  <c r="QC38" i="19"/>
  <c r="QF38" i="19"/>
  <c r="QF5" i="19"/>
  <c r="DE24" i="21"/>
  <c r="DE26" i="21"/>
  <c r="DE15" i="21"/>
  <c r="DE25" i="19"/>
  <c r="I6" i="19"/>
  <c r="DE6" i="19"/>
  <c r="I26" i="19"/>
  <c r="DE26" i="19"/>
  <c r="I9" i="19"/>
  <c r="DE9" i="19"/>
  <c r="DE14" i="19"/>
  <c r="DE10" i="19"/>
  <c r="I14" i="19"/>
  <c r="I5" i="19"/>
  <c r="H4" i="19"/>
  <c r="H24" i="21"/>
  <c r="H26" i="21"/>
  <c r="H15" i="21"/>
  <c r="I24" i="21"/>
  <c r="I26" i="21"/>
  <c r="I15" i="21"/>
  <c r="I4" i="19"/>
  <c r="H26" i="19"/>
  <c r="H9" i="19"/>
  <c r="H14" i="19"/>
  <c r="H5" i="19"/>
  <c r="I24" i="19"/>
  <c r="I25" i="19"/>
  <c r="I38" i="19"/>
  <c r="I36" i="19"/>
  <c r="H24" i="19"/>
  <c r="H25" i="19"/>
  <c r="H38" i="19"/>
  <c r="H36" i="19"/>
  <c r="H10" i="19"/>
  <c r="H6" i="19"/>
  <c r="I10" i="19"/>
  <c r="QC25" i="19"/>
  <c r="DB5" i="19"/>
  <c r="DB14" i="19"/>
  <c r="QC14" i="19"/>
  <c r="QC9" i="19"/>
  <c r="QC24" i="19"/>
  <c r="DB26" i="19"/>
  <c r="DB4" i="19"/>
  <c r="QC4" i="19"/>
  <c r="QC10" i="19"/>
  <c r="QC36" i="19"/>
  <c r="QC6" i="19"/>
  <c r="DB36" i="19"/>
  <c r="R15" i="21"/>
  <c r="DH15" i="21" s="1"/>
  <c r="QC26" i="19"/>
  <c r="DB15" i="21"/>
  <c r="DB38" i="19"/>
  <c r="QC15" i="21"/>
  <c r="RE26" i="21"/>
  <c r="N15" i="21"/>
  <c r="DF15" i="21" s="1"/>
  <c r="R26" i="21"/>
  <c r="DH26" i="21" s="1"/>
  <c r="DB24" i="19"/>
  <c r="DB10" i="19"/>
  <c r="QC5" i="19"/>
  <c r="R24" i="21"/>
  <c r="DH24" i="21" s="1"/>
  <c r="DB24" i="21"/>
  <c r="RE15" i="21"/>
  <c r="RG26" i="21"/>
  <c r="RC26" i="21"/>
  <c r="RD26" i="21"/>
  <c r="RH26" i="21"/>
  <c r="RH15" i="21"/>
  <c r="P15" i="21"/>
  <c r="DG15" i="21" s="1"/>
  <c r="RB15" i="21"/>
  <c r="RG15" i="21"/>
  <c r="N24" i="21"/>
  <c r="DF24" i="21" s="1"/>
  <c r="RE24" i="21"/>
  <c r="RG24" i="21"/>
  <c r="DB26" i="21"/>
  <c r="P24" i="21"/>
  <c r="DG24" i="21" s="1"/>
  <c r="RD24" i="21"/>
  <c r="RD15" i="21"/>
  <c r="RH24" i="21"/>
  <c r="RE6" i="19"/>
  <c r="RE5" i="19"/>
  <c r="DB25" i="19"/>
  <c r="RE36" i="19"/>
  <c r="DB9" i="19"/>
  <c r="RE14" i="19"/>
  <c r="RE4" i="19"/>
  <c r="RE24" i="19"/>
  <c r="RE26" i="19"/>
  <c r="RE10" i="19"/>
  <c r="RE25" i="19"/>
  <c r="RE9" i="19"/>
  <c r="DB6" i="19"/>
  <c r="RE38" i="19"/>
  <c r="RC24" i="21"/>
  <c r="L24" i="21"/>
  <c r="L26" i="21"/>
  <c r="N26" i="21"/>
  <c r="DF26" i="21" s="1"/>
  <c r="RC15" i="21"/>
  <c r="QC24" i="21"/>
  <c r="RB24" i="21"/>
  <c r="QC26" i="21"/>
  <c r="RB26" i="21"/>
  <c r="L15" i="21"/>
  <c r="P26" i="21"/>
  <c r="DG26" i="21" s="1"/>
  <c r="L6" i="19"/>
  <c r="P24" i="19"/>
  <c r="DG24" i="19" s="1"/>
  <c r="P6" i="19"/>
  <c r="DG6" i="19" s="1"/>
  <c r="P26" i="19"/>
  <c r="DG26" i="19" s="1"/>
  <c r="P10" i="19"/>
  <c r="DG10" i="19" s="1"/>
  <c r="P4" i="19"/>
  <c r="DG4" i="19" s="1"/>
  <c r="P36" i="19"/>
  <c r="DG36" i="19" s="1"/>
  <c r="P38" i="19"/>
  <c r="DG38" i="19" s="1"/>
  <c r="P14" i="19"/>
  <c r="DG14" i="19" s="1"/>
  <c r="P5" i="19"/>
  <c r="DG5" i="19" s="1"/>
  <c r="P25" i="19"/>
  <c r="DG25" i="19" s="1"/>
  <c r="P9" i="19"/>
  <c r="DG9" i="19" s="1"/>
  <c r="RG26" i="19"/>
  <c r="RD26" i="19"/>
  <c r="L24" i="19"/>
  <c r="M24" i="19" s="1"/>
  <c r="RB26" i="19"/>
  <c r="R9" i="19"/>
  <c r="DH9" i="19" s="1"/>
  <c r="RC9" i="19"/>
  <c r="R38" i="19"/>
  <c r="DH38" i="19" s="1"/>
  <c r="R36" i="19"/>
  <c r="DH36" i="19" s="1"/>
  <c r="RG24" i="19"/>
  <c r="R26" i="19"/>
  <c r="DH26" i="19" s="1"/>
  <c r="RD25" i="19"/>
  <c r="RD36" i="19"/>
  <c r="RC36" i="19"/>
  <c r="RG36" i="19"/>
  <c r="RB36" i="19"/>
  <c r="RD9" i="19"/>
  <c r="RB38" i="19"/>
  <c r="RC26" i="19"/>
  <c r="RH38" i="19"/>
  <c r="R14" i="19"/>
  <c r="DH14" i="19" s="1"/>
  <c r="RH24" i="19"/>
  <c r="RD24" i="19"/>
  <c r="RC24" i="19"/>
  <c r="RH26" i="19"/>
  <c r="L26" i="19"/>
  <c r="RC25" i="19"/>
  <c r="RG25" i="19"/>
  <c r="RB25" i="19"/>
  <c r="RD38" i="19"/>
  <c r="RC38" i="19"/>
  <c r="R24" i="19"/>
  <c r="DH24" i="19" s="1"/>
  <c r="RH25" i="19"/>
  <c r="RG9" i="19"/>
  <c r="RB9" i="19"/>
  <c r="RG38" i="19"/>
  <c r="RB24" i="19"/>
  <c r="RH9" i="19"/>
  <c r="RD14" i="19"/>
  <c r="RC14" i="19"/>
  <c r="N36" i="19"/>
  <c r="DF36" i="19" s="1"/>
  <c r="RG14" i="19"/>
  <c r="RB14" i="19"/>
  <c r="N14" i="19"/>
  <c r="DF14" i="19" s="1"/>
  <c r="R25" i="19"/>
  <c r="DH25" i="19" s="1"/>
  <c r="N38" i="19"/>
  <c r="DF38" i="19" s="1"/>
  <c r="L36" i="19"/>
  <c r="N9" i="19"/>
  <c r="DF9" i="19" s="1"/>
  <c r="L14" i="19"/>
  <c r="RH36" i="19"/>
  <c r="N25" i="19"/>
  <c r="DF25" i="19" s="1"/>
  <c r="L38" i="19"/>
  <c r="RH14" i="19"/>
  <c r="N26" i="19"/>
  <c r="DF26" i="19" s="1"/>
  <c r="L9" i="19"/>
  <c r="N24" i="19"/>
  <c r="DF24" i="19" s="1"/>
  <c r="L25" i="19"/>
  <c r="RH5" i="19"/>
  <c r="RG5" i="19"/>
  <c r="R10" i="19"/>
  <c r="DH10" i="19" s="1"/>
  <c r="RB4" i="19"/>
  <c r="RG6" i="19"/>
  <c r="N6" i="19"/>
  <c r="DF6" i="19" s="1"/>
  <c r="RB10" i="19"/>
  <c r="R4" i="19"/>
  <c r="DH4" i="19" s="1"/>
  <c r="RH4" i="19"/>
  <c r="R6" i="19"/>
  <c r="DH6" i="19" s="1"/>
  <c r="L4" i="19"/>
  <c r="RC10" i="19"/>
  <c r="RH6" i="19"/>
  <c r="RH10" i="19"/>
  <c r="N5" i="19"/>
  <c r="DF5" i="19" s="1"/>
  <c r="RC4" i="19"/>
  <c r="RD4" i="19"/>
  <c r="RG10" i="19"/>
  <c r="R5" i="19"/>
  <c r="DH5" i="19" s="1"/>
  <c r="RB6" i="19"/>
  <c r="L5" i="19"/>
  <c r="RB5" i="19"/>
  <c r="RC6" i="19"/>
  <c r="RD6" i="19"/>
  <c r="L10" i="19"/>
  <c r="RC5" i="19"/>
  <c r="RD5" i="19"/>
  <c r="RD10" i="19"/>
  <c r="RG4" i="19"/>
  <c r="N10" i="19"/>
  <c r="DF10" i="19" s="1"/>
  <c r="N4" i="19"/>
  <c r="DF4" i="19" s="1"/>
  <c r="RI5" i="19" l="1"/>
  <c r="RI25" i="19"/>
  <c r="RI26" i="19"/>
  <c r="RI4" i="19"/>
  <c r="RI38" i="19"/>
  <c r="RI15" i="21"/>
  <c r="RI26" i="21"/>
  <c r="RI24" i="21"/>
  <c r="RI6" i="19"/>
  <c r="RI14" i="19"/>
  <c r="RI24" i="19"/>
  <c r="RI36" i="19"/>
  <c r="RI9" i="19"/>
  <c r="RI10" i="19"/>
  <c r="Q26" i="21"/>
  <c r="Q15" i="21"/>
  <c r="M24" i="21"/>
  <c r="Q24" i="21"/>
  <c r="Q25" i="19"/>
  <c r="Q5" i="19"/>
  <c r="Q14" i="19"/>
  <c r="T14" i="19"/>
  <c r="Q6" i="19"/>
  <c r="Q38" i="19"/>
  <c r="Q24" i="19"/>
  <c r="Q36" i="19"/>
  <c r="Q4" i="19"/>
  <c r="Q10" i="19"/>
  <c r="Q26" i="19"/>
  <c r="Q9" i="19"/>
  <c r="S24" i="21"/>
  <c r="S15" i="21"/>
  <c r="T26" i="21"/>
  <c r="T24" i="21"/>
  <c r="S4" i="19"/>
  <c r="S10" i="19"/>
  <c r="S36" i="19"/>
  <c r="O6" i="19"/>
  <c r="O5" i="19"/>
  <c r="O36" i="19"/>
  <c r="S26" i="19"/>
  <c r="S24" i="19"/>
  <c r="S9" i="19"/>
  <c r="S5" i="19"/>
  <c r="S38" i="19"/>
  <c r="O15" i="21"/>
  <c r="O24" i="21"/>
  <c r="RF24" i="21"/>
  <c r="RF26" i="21"/>
  <c r="K36" i="19"/>
  <c r="K15" i="21"/>
  <c r="K24" i="19"/>
  <c r="K26" i="19"/>
  <c r="K4" i="19"/>
  <c r="K14" i="19"/>
  <c r="RF24" i="19"/>
  <c r="RF5" i="19"/>
  <c r="K38" i="19"/>
  <c r="S26" i="21"/>
  <c r="M26" i="21"/>
  <c r="K9" i="19"/>
  <c r="M4" i="19"/>
  <c r="M5" i="19"/>
  <c r="M10" i="19"/>
  <c r="M26" i="19"/>
  <c r="O26" i="21"/>
  <c r="RF14" i="19"/>
  <c r="K10" i="19"/>
  <c r="K25" i="19"/>
  <c r="K5" i="19"/>
  <c r="K24" i="21"/>
  <c r="K26" i="21"/>
  <c r="RF36" i="19"/>
  <c r="RF4" i="19"/>
  <c r="RF25" i="19"/>
  <c r="RF10" i="19"/>
  <c r="K6" i="19"/>
  <c r="RF9" i="19"/>
  <c r="RF6" i="19"/>
  <c r="RF38" i="19"/>
  <c r="RF26" i="19"/>
  <c r="RF15" i="21"/>
  <c r="M15" i="21"/>
  <c r="S14" i="19"/>
  <c r="O9" i="19"/>
  <c r="O24" i="19"/>
  <c r="O14" i="19"/>
  <c r="O26" i="19"/>
  <c r="M14" i="19"/>
  <c r="S25" i="19"/>
  <c r="M38" i="19"/>
  <c r="O25" i="19"/>
  <c r="M25" i="19"/>
  <c r="M36" i="19"/>
  <c r="M9" i="19"/>
  <c r="O38" i="19"/>
  <c r="S6" i="19"/>
  <c r="O10" i="19"/>
  <c r="O4" i="19"/>
  <c r="M6" i="19"/>
  <c r="J36" i="19" l="1"/>
  <c r="J25" i="19"/>
  <c r="J9" i="19"/>
  <c r="B9" i="19" s="1" a="1"/>
  <c r="B9" i="19" s="1"/>
  <c r="J4" i="19"/>
  <c r="J24" i="19"/>
  <c r="U24" i="21"/>
  <c r="V24" i="21"/>
  <c r="U26" i="21"/>
  <c r="V26" i="21"/>
  <c r="U14" i="19"/>
  <c r="V14" i="19"/>
  <c r="F24" i="21"/>
  <c r="F26" i="21"/>
  <c r="T15" i="21"/>
  <c r="T6" i="19"/>
  <c r="T36" i="19"/>
  <c r="F14" i="19"/>
  <c r="T38" i="19"/>
  <c r="T9" i="19"/>
  <c r="T26" i="19"/>
  <c r="T24" i="19"/>
  <c r="T25" i="19"/>
  <c r="T10" i="19"/>
  <c r="T4" i="19"/>
  <c r="T5" i="19"/>
  <c r="B4" i="19" l="1" a="1"/>
  <c r="B4" i="19" s="1"/>
  <c r="A36" i="19" a="1"/>
  <c r="A36" i="19" s="1"/>
  <c r="B36" i="19" a="1"/>
  <c r="B36" i="19" s="1"/>
  <c r="J15" i="21"/>
  <c r="J24" i="21"/>
  <c r="J26" i="21"/>
  <c r="J6" i="19"/>
  <c r="B6" i="19" s="1" a="1"/>
  <c r="B6" i="19" s="1"/>
  <c r="J10" i="19"/>
  <c r="J14" i="19"/>
  <c r="J5" i="19"/>
  <c r="B5" i="19" s="1" a="1"/>
  <c r="B5" i="19" s="1"/>
  <c r="J26" i="19"/>
  <c r="J38" i="19"/>
  <c r="U15" i="21"/>
  <c r="V15" i="21"/>
  <c r="V9" i="19"/>
  <c r="U9" i="19"/>
  <c r="F5" i="19"/>
  <c r="U5" i="19"/>
  <c r="V5" i="19"/>
  <c r="F38" i="19"/>
  <c r="V38" i="19"/>
  <c r="U38" i="19"/>
  <c r="U4" i="19"/>
  <c r="V4" i="19"/>
  <c r="U36" i="19"/>
  <c r="V36" i="19"/>
  <c r="U24" i="19"/>
  <c r="V24" i="19"/>
  <c r="U10" i="19"/>
  <c r="V10" i="19"/>
  <c r="F25" i="19"/>
  <c r="U25" i="19"/>
  <c r="V25" i="19"/>
  <c r="F26" i="19"/>
  <c r="V26" i="19"/>
  <c r="U26" i="19"/>
  <c r="U6" i="19"/>
  <c r="V6" i="19"/>
  <c r="F15" i="21"/>
  <c r="F4" i="19"/>
  <c r="F6" i="19"/>
  <c r="F36" i="19"/>
  <c r="F9" i="19"/>
  <c r="F10" i="19"/>
  <c r="F24" i="19"/>
  <c r="A26" i="21" l="1" a="1"/>
  <c r="A26" i="21" s="1"/>
  <c r="B26" i="21" a="1"/>
  <c r="B26" i="21" s="1"/>
  <c r="A24" i="21" a="1"/>
  <c r="A24" i="21" s="1"/>
  <c r="B24" i="21" a="1"/>
  <c r="B24" i="21" s="1"/>
  <c r="B15" i="21" a="1"/>
  <c r="B15" i="21" s="1"/>
  <c r="B7" i="21" a="1"/>
  <c r="B7" i="21" s="1"/>
  <c r="B11" i="21" a="1"/>
  <c r="B11" i="21" s="1"/>
  <c r="B9" i="21" a="1"/>
  <c r="B9" i="21" s="1"/>
  <c r="B10" i="21" a="1"/>
  <c r="B10" i="21" s="1"/>
  <c r="B12" i="21" a="1"/>
  <c r="B12" i="21" s="1"/>
  <c r="B8" i="21" a="1"/>
  <c r="B8" i="21" s="1"/>
  <c r="B10" i="19" a="1"/>
  <c r="B10" i="19" s="1"/>
  <c r="B25" i="19" a="1"/>
  <c r="B25" i="19" s="1"/>
  <c r="B24" i="19" a="1"/>
  <c r="B24" i="19" s="1"/>
  <c r="B13" i="19" a="1"/>
  <c r="B13" i="19" s="1"/>
  <c r="B14" i="19" a="1"/>
  <c r="B14" i="19" s="1"/>
  <c r="B17" i="19" a="1"/>
  <c r="B17" i="19" s="1"/>
  <c r="B21" i="19" a="1"/>
  <c r="B21" i="19" s="1"/>
  <c r="B11" i="19" a="1"/>
  <c r="B11" i="19" s="1"/>
  <c r="B19" i="19" a="1"/>
  <c r="B19" i="19" s="1"/>
  <c r="B12" i="19" a="1"/>
  <c r="B12" i="19" s="1"/>
  <c r="B18" i="19" a="1"/>
  <c r="B18" i="19" s="1"/>
  <c r="B15" i="19" a="1"/>
  <c r="B15" i="19" s="1"/>
  <c r="B16" i="19" a="1"/>
  <c r="B16" i="19" s="1"/>
  <c r="B22" i="19" a="1"/>
  <c r="B22" i="19" s="1"/>
  <c r="B23" i="19" a="1"/>
  <c r="B23" i="19" s="1"/>
  <c r="A38" i="19" a="1"/>
  <c r="A38" i="19" s="1"/>
  <c r="B38" i="19" a="1"/>
  <c r="B38" i="19" s="1"/>
  <c r="B20" i="19" a="1"/>
  <c r="B20" i="19" s="1"/>
  <c r="B26" i="19" a="1"/>
  <c r="B26" i="19" s="1"/>
  <c r="A11" i="2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G23" i="11" l="1"/>
  <c r="G26" i="11"/>
  <c r="F26" i="11"/>
  <c r="G25" i="11"/>
  <c r="F23" i="11"/>
  <c r="F25" i="11"/>
  <c r="F24" i="11"/>
  <c r="G24" i="11"/>
  <c r="F22" i="11"/>
  <c r="G19" i="11"/>
  <c r="F19" i="11"/>
  <c r="F20" i="11"/>
  <c r="G20" i="11"/>
  <c r="F21" i="11"/>
  <c r="G21" i="11"/>
  <c r="G22" i="11"/>
  <c r="C23" i="11"/>
  <c r="C24" i="11"/>
  <c r="C25" i="11"/>
  <c r="C26" i="11"/>
  <c r="C19" i="11"/>
  <c r="C20" i="11"/>
  <c r="C21" i="11"/>
  <c r="C22" i="11"/>
  <c r="D26" i="11"/>
  <c r="D23" i="11"/>
  <c r="D24" i="11"/>
  <c r="D25" i="11"/>
  <c r="D20" i="11"/>
  <c r="D21" i="11"/>
  <c r="D22" i="11"/>
  <c r="D19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32" i="4"/>
  <c r="SS32" i="4"/>
  <c r="SR32" i="4"/>
  <c r="SQ32" i="4"/>
  <c r="SP32" i="4"/>
  <c r="SO32" i="4"/>
  <c r="SM32" i="4"/>
  <c r="SL32" i="4"/>
  <c r="SK32" i="4"/>
  <c r="SJ32" i="4"/>
  <c r="SI32" i="4"/>
  <c r="SH3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CY19" i="4"/>
  <c r="CY15" i="4"/>
  <c r="CY18" i="4"/>
  <c r="CY23" i="4"/>
  <c r="CY32" i="4"/>
  <c r="CY14" i="4"/>
  <c r="CY11" i="4"/>
  <c r="CX11" i="4"/>
  <c r="CU11" i="4"/>
  <c r="CU19" i="4"/>
  <c r="CU15" i="4"/>
  <c r="CU18" i="4"/>
  <c r="CU23" i="4"/>
  <c r="CU32" i="4"/>
  <c r="CU14" i="4"/>
  <c r="CR11" i="4"/>
  <c r="CR19" i="4"/>
  <c r="CR15" i="4"/>
  <c r="CR18" i="4"/>
  <c r="CR23" i="4"/>
  <c r="CR32" i="4"/>
  <c r="CR14" i="4"/>
  <c r="CQ11" i="4"/>
  <c r="CQ19" i="4"/>
  <c r="CQ15" i="4"/>
  <c r="CQ18" i="4"/>
  <c r="CQ23" i="4"/>
  <c r="CQ32" i="4"/>
  <c r="CQ14" i="4"/>
  <c r="SN11" i="4" l="1"/>
  <c r="SU11" i="4" s="1"/>
  <c r="SN15" i="4"/>
  <c r="SU15" i="4" s="1"/>
  <c r="SN18" i="4"/>
  <c r="SU18" i="4" s="1"/>
  <c r="SN23" i="4"/>
  <c r="SU23" i="4" s="1"/>
  <c r="SN32" i="4"/>
  <c r="SU32" i="4" s="1"/>
  <c r="SN19" i="4"/>
  <c r="SU19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14" i="4" l="1"/>
  <c r="H14" i="4"/>
  <c r="T14" i="4"/>
  <c r="U14" i="4" s="1"/>
  <c r="P14" i="4"/>
  <c r="R14" i="4"/>
  <c r="S14" i="4" s="1"/>
  <c r="N14" i="4"/>
  <c r="L14" i="4"/>
  <c r="TU14" i="4"/>
  <c r="K14" i="4"/>
  <c r="TQ14" i="4"/>
  <c r="TN14" i="4"/>
  <c r="CW14" i="4"/>
  <c r="DA14" i="4" s="1"/>
  <c r="CS15" i="4"/>
  <c r="CT15" i="4"/>
  <c r="CV15" i="4"/>
  <c r="CX15" i="4"/>
  <c r="CZ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P15" i="4"/>
  <c r="DC15" i="4" s="1"/>
  <c r="DB14" i="4"/>
  <c r="T15" i="4"/>
  <c r="U15" i="4" s="1"/>
  <c r="DC14" i="4"/>
  <c r="Q14" i="4"/>
  <c r="R15" i="4"/>
  <c r="S15" i="4" s="1"/>
  <c r="M14" i="4"/>
  <c r="N15" i="4"/>
  <c r="K15" i="4"/>
  <c r="L15" i="4"/>
  <c r="TR14" i="4"/>
  <c r="TV14" i="4" s="1"/>
  <c r="TU15" i="4"/>
  <c r="TN15" i="4"/>
  <c r="O14" i="4"/>
  <c r="TQ15" i="4"/>
  <c r="CW15" i="4"/>
  <c r="DA15" i="4" s="1"/>
  <c r="DB15" i="4" l="1"/>
  <c r="Q15" i="4"/>
  <c r="J14" i="4"/>
  <c r="V14" i="4"/>
  <c r="X14" i="4" s="1"/>
  <c r="V15" i="4"/>
  <c r="M15" i="4"/>
  <c r="TR15" i="4"/>
  <c r="TV15" i="4" s="1"/>
  <c r="O15" i="4"/>
  <c r="A14" i="4" l="1" a="1"/>
  <c r="A14" i="4" s="1"/>
  <c r="B14" i="4" a="1"/>
  <c r="B14" i="4" s="1"/>
  <c r="J15" i="4"/>
  <c r="F15" i="4"/>
  <c r="W14" i="4"/>
  <c r="F14" i="4"/>
  <c r="X15" i="4"/>
  <c r="W15" i="4"/>
  <c r="A15" i="4" l="1" a="1"/>
  <c r="A15" i="4" s="1"/>
  <c r="B15" i="4" a="1"/>
  <c r="B15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S19" i="4"/>
  <c r="CT19" i="4"/>
  <c r="CV19" i="4"/>
  <c r="CX19" i="4"/>
  <c r="CZ19" i="4"/>
  <c r="CS18" i="4"/>
  <c r="CT18" i="4"/>
  <c r="CV18" i="4"/>
  <c r="CX18" i="4"/>
  <c r="CZ18" i="4"/>
  <c r="CS11" i="4"/>
  <c r="CT11" i="4"/>
  <c r="T11" i="4" s="1"/>
  <c r="CV11" i="4"/>
  <c r="CZ11" i="4"/>
  <c r="CS32" i="4"/>
  <c r="CT32" i="4"/>
  <c r="CV32" i="4"/>
  <c r="CX32" i="4"/>
  <c r="CZ32" i="4"/>
  <c r="CS23" i="4"/>
  <c r="CT23" i="4"/>
  <c r="CV23" i="4"/>
  <c r="CX23" i="4"/>
  <c r="CZ23" i="4"/>
  <c r="I19" i="4" l="1"/>
  <c r="H19" i="4"/>
  <c r="I18" i="4"/>
  <c r="H18" i="4"/>
  <c r="I11" i="4"/>
  <c r="H11" i="4"/>
  <c r="I32" i="4"/>
  <c r="H32" i="4"/>
  <c r="I23" i="4"/>
  <c r="H23" i="4"/>
  <c r="T23" i="4"/>
  <c r="U23" i="4" s="1"/>
  <c r="T19" i="4"/>
  <c r="U19" i="4" s="1"/>
  <c r="T32" i="4"/>
  <c r="U32" i="4" s="1"/>
  <c r="T18" i="4"/>
  <c r="U18" i="4" s="1"/>
  <c r="P32" i="4"/>
  <c r="P19" i="4"/>
  <c r="P11" i="4"/>
  <c r="P23" i="4"/>
  <c r="P18" i="4"/>
  <c r="R18" i="4"/>
  <c r="S18" i="4" s="1"/>
  <c r="R32" i="4"/>
  <c r="S32" i="4" s="1"/>
  <c r="R23" i="4"/>
  <c r="S23" i="4" s="1"/>
  <c r="R19" i="4"/>
  <c r="S19" i="4" s="1"/>
  <c r="N11" i="4"/>
  <c r="L23" i="4"/>
  <c r="N23" i="4"/>
  <c r="N19" i="4"/>
  <c r="L19" i="4"/>
  <c r="L32" i="4"/>
  <c r="N32" i="4"/>
  <c r="L18" i="4"/>
  <c r="N18" i="4"/>
  <c r="L11" i="4"/>
  <c r="K19" i="4"/>
  <c r="K32" i="4"/>
  <c r="K18" i="4"/>
  <c r="K23" i="4"/>
  <c r="TQ18" i="4"/>
  <c r="TU11" i="4"/>
  <c r="TU23" i="4"/>
  <c r="TQ32" i="4"/>
  <c r="TU18" i="4"/>
  <c r="TQ19" i="4"/>
  <c r="TU32" i="4"/>
  <c r="TQ23" i="4"/>
  <c r="TU19" i="4"/>
  <c r="TQ11" i="4"/>
  <c r="CW19" i="4"/>
  <c r="DA19" i="4" s="1"/>
  <c r="CW11" i="4"/>
  <c r="DA11" i="4" s="1"/>
  <c r="CW32" i="4"/>
  <c r="DA32" i="4" s="1"/>
  <c r="CW18" i="4"/>
  <c r="DA18" i="4" s="1"/>
  <c r="CW23" i="4"/>
  <c r="DA23" i="4" s="1"/>
  <c r="SW19" i="4"/>
  <c r="SX19" i="4"/>
  <c r="TL19" i="4" s="1"/>
  <c r="SY19" i="4"/>
  <c r="TM19" i="4" s="1"/>
  <c r="SW18" i="4"/>
  <c r="SX18" i="4"/>
  <c r="TL18" i="4" s="1"/>
  <c r="SY18" i="4"/>
  <c r="TM18" i="4" s="1"/>
  <c r="SW11" i="4"/>
  <c r="SX11" i="4"/>
  <c r="TL11" i="4" s="1"/>
  <c r="SY11" i="4"/>
  <c r="TM11" i="4" s="1"/>
  <c r="SW32" i="4"/>
  <c r="SX32" i="4"/>
  <c r="TL32" i="4" s="1"/>
  <c r="SY32" i="4"/>
  <c r="TM32" i="4" s="1"/>
  <c r="SW23" i="4"/>
  <c r="SX23" i="4"/>
  <c r="TL23" i="4" s="1"/>
  <c r="SY23" i="4"/>
  <c r="TM23" i="4" s="1"/>
  <c r="SV19" i="4"/>
  <c r="SV18" i="4"/>
  <c r="SV11" i="4"/>
  <c r="SV32" i="4"/>
  <c r="SV23" i="4"/>
  <c r="J18" i="4" l="1"/>
  <c r="J23" i="4"/>
  <c r="J32" i="4"/>
  <c r="DB19" i="4"/>
  <c r="M18" i="4"/>
  <c r="M11" i="4"/>
  <c r="M23" i="4"/>
  <c r="M32" i="4"/>
  <c r="DB32" i="4"/>
  <c r="DB23" i="4"/>
  <c r="DB11" i="4"/>
  <c r="DB18" i="4"/>
  <c r="DC11" i="4"/>
  <c r="Q11" i="4"/>
  <c r="O11" i="4"/>
  <c r="DC19" i="4"/>
  <c r="Q19" i="4"/>
  <c r="DC32" i="4"/>
  <c r="Q32" i="4"/>
  <c r="DC18" i="4"/>
  <c r="Q18" i="4"/>
  <c r="DC23" i="4"/>
  <c r="Q23" i="4"/>
  <c r="M19" i="4"/>
  <c r="J19" i="4"/>
  <c r="TN19" i="4"/>
  <c r="TR19" i="4" s="1"/>
  <c r="TV19" i="4" s="1"/>
  <c r="O23" i="4"/>
  <c r="O19" i="4"/>
  <c r="TN18" i="4"/>
  <c r="TR18" i="4" s="1"/>
  <c r="TV18" i="4" s="1"/>
  <c r="O18" i="4"/>
  <c r="TN11" i="4"/>
  <c r="TR11" i="4" s="1"/>
  <c r="TV11" i="4" s="1"/>
  <c r="TN23" i="4"/>
  <c r="TR23" i="4" s="1"/>
  <c r="TV23" i="4" s="1"/>
  <c r="O32" i="4"/>
  <c r="TN32" i="4"/>
  <c r="TR32" i="4" s="1"/>
  <c r="TV32" i="4" s="1"/>
  <c r="A19" i="4" l="1" a="1"/>
  <c r="A19" i="4" s="1"/>
  <c r="B19" i="4" a="1"/>
  <c r="B19" i="4" s="1"/>
  <c r="A32" i="4" a="1"/>
  <c r="A32" i="4" s="1"/>
  <c r="B32" i="4" a="1"/>
  <c r="B32" i="4" s="1"/>
  <c r="A23" i="4" a="1"/>
  <c r="A23" i="4" s="1"/>
  <c r="B23" i="4" a="1"/>
  <c r="B23" i="4" s="1"/>
  <c r="A18" i="4" a="1"/>
  <c r="A18" i="4" s="1"/>
  <c r="B18" i="4" a="1"/>
  <c r="B18" i="4" s="1"/>
  <c r="V19" i="4"/>
  <c r="X19" i="4" s="1"/>
  <c r="V32" i="4"/>
  <c r="X32" i="4" s="1"/>
  <c r="V23" i="4"/>
  <c r="X23" i="4" s="1"/>
  <c r="V18" i="4"/>
  <c r="X18" i="4" s="1"/>
  <c r="W19" i="4" l="1"/>
  <c r="F19" i="4"/>
  <c r="W32" i="4"/>
  <c r="W23" i="4"/>
  <c r="F32" i="4"/>
  <c r="F23" i="4"/>
  <c r="F18" i="4"/>
  <c r="W18" i="4"/>
  <c r="U11" i="4" l="1"/>
  <c r="R11" i="4"/>
  <c r="K11" i="4"/>
  <c r="S11" i="4" l="1"/>
  <c r="V11" i="4"/>
  <c r="J11" i="4" l="1"/>
  <c r="F11" i="4"/>
  <c r="X11" i="4"/>
  <c r="W11" i="4"/>
  <c r="B11" i="4" l="1" a="1"/>
  <c r="B11" i="4" s="1"/>
  <c r="B6" i="4" a="1"/>
  <c r="B6" i="4" s="1"/>
  <c r="A4" i="4" a="1"/>
  <c r="A4" i="4" s="1"/>
  <c r="B7" i="4" a="1"/>
  <c r="B7" i="4" s="1"/>
  <c r="B5" i="4" a="1"/>
  <c r="B5" i="4" s="1"/>
  <c r="B9" i="4" a="1"/>
  <c r="B9" i="4" s="1"/>
  <c r="B8" i="4" a="1"/>
  <c r="B8" i="4" s="1"/>
  <c r="B10" i="4" a="1"/>
  <c r="B10" i="4" s="1"/>
  <c r="A11" i="4" a="1"/>
  <c r="A11" i="4" s="1"/>
  <c r="A7" i="4" a="1"/>
  <c r="A7" i="4" s="1"/>
  <c r="A8" i="4" a="1"/>
  <c r="A8" i="4" s="1"/>
  <c r="A6" i="4" a="1"/>
  <c r="A6" i="4" s="1"/>
  <c r="A5" i="4" a="1"/>
  <c r="A5" i="4" s="1"/>
  <c r="A9" i="4" a="1"/>
  <c r="A9" i="4" s="1"/>
  <c r="A10" i="4" a="1"/>
  <c r="A10" i="4" s="1"/>
  <c r="G5" i="11" l="1"/>
  <c r="G3" i="11"/>
  <c r="F5" i="11"/>
  <c r="G6" i="11"/>
  <c r="F4" i="11"/>
  <c r="G4" i="11"/>
  <c r="F6" i="11"/>
  <c r="F3" i="11"/>
  <c r="D5" i="11"/>
  <c r="C6" i="11"/>
  <c r="D3" i="11"/>
  <c r="D4" i="11"/>
  <c r="D6" i="11"/>
  <c r="C5" i="11"/>
  <c r="C3" i="11"/>
  <c r="C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<sst xmlns="http://schemas.openxmlformats.org/spreadsheetml/2006/main" count="4077" uniqueCount="239">
  <si>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</si>
  <si>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</si>
  <si>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</si>
  <si>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</si>
  <si>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</si>
  <si>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</si>
  <si>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</si>
  <si>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</si>
  <si>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</si>
  <si>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</si>
  <si>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</si>
  <si>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</si>
  <si>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</si>
  <si>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</si>
  <si>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</si>
  <si>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</si>
  <si>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</si>
  <si>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</si>
  <si>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</si>
  <si>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</si>
  <si>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</si>
  <si>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</si>
  <si>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</si>
  <si>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</si>
  <si>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</si>
  <si>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</si>
  <si>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</si>
  <si>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</si>
  <si>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</si>
  <si>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</si>
  <si>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</si>
  <si>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</si>
  <si>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</si>
  <si>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</si>
  <si>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</si>
  <si>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</si>
  <si>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</si>
  <si>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</si>
  <si>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</si>
  <si>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</si>
  <si>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</si>
  <si>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</si>
  <si>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</si>
  <si>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</si>
  <si>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</si>
  <si>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</si>
  <si>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</si>
  <si>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</si>
  <si>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</si>
  <si>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</si>
  <si>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</si>
  <si>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</si>
  <si>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</si>
  <si>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</si>
  <si>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</si>
  <si>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</si>
  <si>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</si>
  <si>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</si>
  <si>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</si>
  <si>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</si>
  <si>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</si>
  <si>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</si>
  <si>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</si>
  <si>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</si>
  <si>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</si>
  <si>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</si>
  <si>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</si>
  <si>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</si>
  <si>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</si>
  <si>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</si>
  <si>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</si>
  <si>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</si>
  <si>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</si>
  <si>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</si>
  <si>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</si>
  <si>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</si>
  <si>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</si>
  <si>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</si>
  <si>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</si>
  <si>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</si>
  <si>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</si>
  <si>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</si>
  <si>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</si>
  <si>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</si>
  <si>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</si>
  <si>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</si>
  <si>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</si>
  <si>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</si>
  <si>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</si>
  <si>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</si>
  <si>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</si>
  <si>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</si>
  <si>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</si>
  <si>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</si>
  <si>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</si>
  <si>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</si>
  <si>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</si>
  <si>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</si>
  <si>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</si>
  <si>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</si>
  <si>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</si>
  <si>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</si>
  <si>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</si>
  <si>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</si>
  <si>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</si>
  <si>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</si>
  <si>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</si>
  <si>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</si>
  <si>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</si>
  <si>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</si>
  <si>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</si>
  <si>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</si>
  <si>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</si>
  <si>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</si>
  <si>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</si>
  <si>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</si>
  <si>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</si>
  <si>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</si>
  <si>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</si>
  <si>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</si>
  <si>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</si>
  <si>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</si>
  <si>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</si>
  <si>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</si>
  <si>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</si>
  <si>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</si>
  <si>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</si>
  <si>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</si>
  <si>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</si>
  <si>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</si>
  <si>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</si>
  <si>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</si>
  <si>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</si>
  <si>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</si>
  <si>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</si>
  <si>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</si>
  <si>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</si>
  <si>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</si>
  <si>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</si>
  <si>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</si>
  <si>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</si>
  <si>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</si>
  <si>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</si>
  <si>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</si>
  <si>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</si>
  <si>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</si>
  <si>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</si>
  <si>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</si>
  <si>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</si>
  <si>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</si>
  <si>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</si>
  <si>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</si>
  <si>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</si>
  <si>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</si>
  <si>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</si>
  <si>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</si>
  <si>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</si>
  <si>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</si>
  <si>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</si>
  <si>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</si>
  <si>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</si>
  <si>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</si>
  <si>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</si>
  <si>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</si>
  <si>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</si>
  <si>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</si>
  <si>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</si>
  <si>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</si>
  <si>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</si>
  <si>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</si>
  <si>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</si>
  <si>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</si>
  <si>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</si>
  <si>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</si>
  <si>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</si>
  <si>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</si>
  <si>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</si>
  <si>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</si>
  <si>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</si>
  <si>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</si>
  <si>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</si>
  <si>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</si>
  <si>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</si>
  <si>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</si>
  <si>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</si>
  <si>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</si>
  <si>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</si>
  <si>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</si>
  <si>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</si>
  <si>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</si>
  <si>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</si>
  <si>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</si>
  <si>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</si>
  <si>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</si>
  <si>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</si>
  <si>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</si>
  <si>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</si>
  <si>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</si>
  <si>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</si>
  <si>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</si>
  <si>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</si>
  <si>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</si>
  <si>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</si>
  <si>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</si>
  <si>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</si>
  <si>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</si>
  <si>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</si>
  <si>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</si>
  <si>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</si>
  <si>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</si>
  <si>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</si>
  <si>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</si>
  <si>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</si>
  <si>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</si>
  <si>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</si>
  <si>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</si>
  <si>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</si>
  <si>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</si>
  <si>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</si>
  <si>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</si>
  <si>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</si>
  <si>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</si>
  <si>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</si>
  <si>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</si>
  <si>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</si>
  <si>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</si>
  <si>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</si>
  <si>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</si>
  <si>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</si>
  <si>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</si>
  <si>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</si>
  <si>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</si>
  <si>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Everyone</t>
  </si>
  <si>
    <t>Excluding Senior Team</t>
  </si>
  <si>
    <t>2023 World Championships (Nov 9)</t>
  </si>
  <si>
    <t>2023 World Championships (Nov 11)</t>
  </si>
  <si>
    <t>2023 WAGC</t>
  </si>
  <si>
    <t>2023 WAGC (Nov 18)</t>
  </si>
  <si>
    <t>2023 WAGC (Nov 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</si>
</sst>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40"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28</xdr:row>
          <xdr:rowOff>25400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38100</xdr:rowOff>
        </xdr:from>
        <xdr:to>
          <xdr:col>0</xdr:col>
          <xdr:colOff>965200</xdr:colOff>
          <xdr:row>29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977900</xdr:colOff>
          <xdr:row>32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33</xdr:row>
          <xdr:rowOff>25400</xdr:rowOff>
        </xdr:from>
        <xdr:to>
          <xdr:col>0</xdr:col>
          <xdr:colOff>965200</xdr:colOff>
          <xdr:row>33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32</xdr:row>
          <xdr:rowOff>12700</xdr:rowOff>
        </xdr:from>
        <xdr:to>
          <xdr:col>4</xdr:col>
          <xdr:colOff>495300</xdr:colOff>
          <xdr:row>32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C1" s="69" t="s">
        <v>232</v>
      </c>
      <c r="D1" s="69"/>
      <c r="F1" s="69" t="s">
        <v>233</v>
      </c>
      <c r="G1" s="69"/>
    </row>
    <row r="2" spans="1:7" x14ac:dyDescent="0.2">
      <c r="A2" t="s">
        <v>32</v>
      </c>
      <c r="B2" t="s">
        <v>1</v>
      </c>
      <c r="C2" t="s">
        <v>34</v>
      </c>
      <c r="D2" s="36" t="s">
        <v>9</v>
      </c>
      <c r="F2" t="s">
        <v>34</v>
      </c>
      <c r="G2" s="36" t="s">
        <v>9</v>
      </c>
    </row>
    <row r="3" spans="1:7" x14ac:dyDescent="0.2">
      <c r="A3" s="6" t="s">
        <v>33</v>
      </c>
      <c r="B3" s="6">
        <v>1</v>
      </c>
      <c r="C3" s="6" t="str">
        <f>IF(B3&gt;MAX('TRA-M'!A:A),"",INDEX('TRA-M'!C:C,MATCH(B3,'TRA-M'!A:A,0)))</f>
        <v>DODD, Gavin</v>
      </c>
      <c r="D3" s="14" t="str">
        <f>IF(B3&gt;MAX('TRA-M'!A:A),"",INDEX('TRA-M'!J:J,MATCH(B3,'TRA-M'!A:A,0)))</f>
        <v>National Team</v>
      </c>
      <c r="E3" s="12"/>
      <c r="F3" s="6" t="str">
        <f>IF(B3&gt;MAX('TRA-M'!B:B),"",INDEX('TRA-M'!C:C,MATCH(B3,'TRA-M'!B:B,0)))</f>
        <v>EVSTIGNEEV, Gleb</v>
      </c>
      <c r="G3" s="14" t="str">
        <f>IF(B3&gt;MAX('TRA-M'!B:B),"",INDEX('TRA-M'!J:J,MATCH(B3,'TRA-M'!B:B,0)))</f>
        <v>National Team</v>
      </c>
    </row>
    <row r="4" spans="1:7" x14ac:dyDescent="0.2">
      <c r="A4" s="6"/>
      <c r="B4" s="6">
        <v>2</v>
      </c>
      <c r="C4" s="6" t="str">
        <f>IF(B4&gt;MAX('TRA-M'!A:A),"",INDEX('TRA-M'!C:C,MATCH(B4,'TRA-M'!A:A,0)))</f>
        <v>EVSTIGNEEV, Gleb</v>
      </c>
      <c r="D4" s="14" t="str">
        <f>IF(B4&gt;MAX('TRA-M'!A:A),"",INDEX('TRA-M'!J:J,MATCH(B4,'TRA-M'!A:A,0)))</f>
        <v>National Team</v>
      </c>
      <c r="E4" s="12"/>
      <c r="F4" s="6" t="str">
        <f>IF(B4&gt;MAX('TRA-M'!B:B),"",INDEX('TRA-M'!C:C,MATCH(B4,'TRA-M'!B:B,0)))</f>
        <v>ADJEMIAN, Alexan</v>
      </c>
      <c r="G4" s="14" t="str">
        <f>IF(B4&gt;MAX('TRA-M'!B:B),"",INDEX('TRA-M'!J:J,MATCH(B4,'TRA-M'!B:B,0)))</f>
        <v>National Team</v>
      </c>
    </row>
    <row r="5" spans="1:7" x14ac:dyDescent="0.2">
      <c r="A5" s="6"/>
      <c r="B5" s="6">
        <v>3</v>
      </c>
      <c r="C5" s="6" t="str">
        <f>IF(B5&gt;MAX('TRA-M'!A:A),"",INDEX('TRA-M'!C:C,MATCH(B5,'TRA-M'!A:A,0)))</f>
        <v>ADJEMIAN, Alexan</v>
      </c>
      <c r="D5" s="14" t="str">
        <f>IF(B5&gt;MAX('TRA-M'!A:A),"",INDEX('TRA-M'!J:J,MATCH(B5,'TRA-M'!A:A,0)))</f>
        <v>National Team</v>
      </c>
      <c r="E5" s="12"/>
      <c r="F5" s="6" t="str">
        <f>IF(B5&gt;MAX('TRA-M'!B:B),"",INDEX('TRA-M'!C:C,MATCH(B5,'TRA-M'!B:B,0)))</f>
        <v>CLOUTIER, Étienne</v>
      </c>
      <c r="G5" s="14" t="str">
        <f>IF(B5&gt;MAX('TRA-M'!B:B),"",INDEX('TRA-M'!J:J,MATCH(B5,'TRA-M'!B:B,0)))</f>
        <v>National Team</v>
      </c>
    </row>
    <row r="6" spans="1:7" x14ac:dyDescent="0.2">
      <c r="A6" s="6"/>
      <c r="B6" s="6">
        <v>4</v>
      </c>
      <c r="C6" s="6" t="str">
        <f>IF(B6&gt;MAX('TRA-M'!A:A),"",INDEX('TRA-M'!C:C,MATCH(B6,'TRA-M'!A:A,0)))</f>
        <v>CLOUTIER, Étienne</v>
      </c>
      <c r="D6" s="14" t="str">
        <f>IF(B6&gt;MAX('TRA-M'!A:A),"",INDEX('TRA-M'!J:J,MATCH(B6,'TRA-M'!A:A,0)))</f>
        <v>National Team</v>
      </c>
      <c r="F6" s="6" t="str">
        <f>IF(B6&gt;MAX('TRA-M'!B:B),"",INDEX('TRA-M'!C:C,MATCH(B6,'TRA-M'!B:B,0)))</f>
        <v>DON, Alex</v>
      </c>
      <c r="G6" s="14" t="str">
        <f>IF(B6&gt;MAX('TRA-M'!B:B),"",INDEX('TRA-M'!J:J,MATCH(B6,'TRA-M'!B:B,0)))</f>
        <v>National Team</v>
      </c>
    </row>
    <row r="7" spans="1:7" x14ac:dyDescent="0.2">
      <c r="A7" s="7" t="s">
        <v>36</v>
      </c>
      <c r="B7" s="7">
        <v>1</v>
      </c>
      <c r="C7" s="7" t="str">
        <f>IF(B3&gt;MAX('TRA-W'!A:A),"",INDEX('TRA-W'!C:C,MATCH(B3,'TRA-W'!A:A,0)))</f>
        <v>BONNE, Rielle</v>
      </c>
      <c r="D7" s="13" t="str">
        <f>IF(B3&gt;MAX('TRA-W'!A:A),"",INDEX('TRA-W'!J:J,MATCH(B3,'TRA-W'!A:A,0)))</f>
        <v>National Team</v>
      </c>
      <c r="F7" s="7" t="str">
        <f>IF(B7&gt;MAX('TRA-W'!B:B),"",INDEX('TRA-W'!C:C,MATCH(B7,'TRA-W'!B:B,0)))</f>
        <v>BONHAM, Maja</v>
      </c>
      <c r="G7" s="13" t="str">
        <f>IF(B7&gt;MAX('TRA-W'!B:B),"",INDEX('TRA-W'!J:J,MATCH(B7,'TRA-W'!B:B,0)))</f>
        <v>National Team</v>
      </c>
    </row>
    <row r="8" spans="1:7" x14ac:dyDescent="0.2">
      <c r="A8" s="7"/>
      <c r="B8" s="7">
        <v>2</v>
      </c>
      <c r="C8" s="7" t="str">
        <f>IF(B4&gt;MAX('TRA-W'!A:A),"",INDEX('TRA-W'!C:C,MATCH(B4,'TRA-W'!A:A,0)))</f>
        <v>ROY, Anne-Jolie</v>
      </c>
      <c r="D8" s="13" t="str">
        <f>IF(B4&gt;MAX('TRA-W'!A:A),"",INDEX('TRA-W'!J:J,MATCH(B4,'TRA-W'!A:A,0)))</f>
        <v>National Team</v>
      </c>
      <c r="F8" s="7" t="str">
        <f>IF(B8&gt;MAX('TRA-W'!B:B),"",INDEX('TRA-W'!C:C,MATCH(B8,'TRA-W'!B:B,0)))</f>
        <v>JAMES, Roshni</v>
      </c>
      <c r="G8" s="13" t="str">
        <f>IF(B8&gt;MAX('TRA-W'!B:B),"",INDEX('TRA-W'!J:J,MATCH(B8,'TRA-W'!B:B,0)))</f>
        <v>National Team</v>
      </c>
    </row>
    <row r="9" spans="1:7" x14ac:dyDescent="0.2">
      <c r="A9" s="7"/>
      <c r="B9" s="7">
        <v>3</v>
      </c>
      <c r="C9" s="7" t="str">
        <f>IF(B5&gt;MAX('TRA-W'!A:A),"",INDEX('TRA-W'!C:C,MATCH(B5,'TRA-W'!A:A,0)))</f>
        <v>BONHAM, Maja</v>
      </c>
      <c r="D9" s="13" t="str">
        <f>IF(B5&gt;MAX('TRA-W'!A:A),"",INDEX('TRA-W'!J:J,MATCH(B5,'TRA-W'!A:A,0)))</f>
        <v>National Team</v>
      </c>
      <c r="F9" s="7" t="str">
        <f>IF(B9&gt;MAX('TRA-W'!B:B),"",INDEX('TRA-W'!C:C,MATCH(B9,'TRA-W'!B:B,0)))</f>
        <v>PINNOCK, Liana</v>
      </c>
      <c r="G9" s="13" t="str">
        <f>IF(B9&gt;MAX('TRA-W'!B:B),"",INDEX('TRA-W'!J:J,MATCH(B9,'TRA-W'!B:B,0)))</f>
        <v>National Team</v>
      </c>
    </row>
    <row r="10" spans="1:7" x14ac:dyDescent="0.2">
      <c r="A10" s="7"/>
      <c r="B10" s="7">
        <v>4</v>
      </c>
      <c r="C10" s="7" t="str">
        <f>IF(B6&gt;MAX('TRA-W'!A:A),"",INDEX('TRA-W'!C:C,MATCH(B6,'TRA-W'!A:A,0)))</f>
        <v>JAMES, Roshni</v>
      </c>
      <c r="D10" s="13" t="str">
        <f>IF(B6&gt;MAX('TRA-W'!A:A),"",INDEX('TRA-W'!J:J,MATCH(B6,'TRA-W'!A:A,0)))</f>
        <v>National Team</v>
      </c>
      <c r="F10" s="7" t="str">
        <f>IF(B10&gt;MAX('TRA-W'!B:B),"",INDEX('TRA-W'!C:C,MATCH(B10,'TRA-W'!B:B,0)))</f>
        <v>MAILLOUX, Ashley</v>
      </c>
      <c r="G10" s="13" t="str">
        <f>IF(B10&gt;MAX('TRA-W'!B:B),"",INDEX('TRA-W'!J:J,MATCH(B10,'TRA-W'!B:B,0)))</f>
        <v>No DD</v>
      </c>
    </row>
    <row r="11" spans="1:7" x14ac:dyDescent="0.2">
      <c r="A11" s="6" t="s">
        <v>37</v>
      </c>
      <c r="B11" s="6">
        <v>1</v>
      </c>
      <c r="C11" s="6" t="str">
        <f>IF(B3&gt;MAX('TUM-M'!A:A),"",INDEX('TUM-M'!C:C,MATCH(B3,'TUM-M'!A:A,0)))</f>
        <v>MATTHEWS, Jared</v>
      </c>
      <c r="D11" s="14" t="str">
        <f>IF(B3&gt;MAX('TUM-M'!A:A),"",INDEX('TUM-M'!J:J,MATCH(B3,'TUM-M'!A:A,0)))</f>
        <v>National Team</v>
      </c>
      <c r="F11" s="6" t="str">
        <f>IF(B11&gt;MAX('TUM-M'!B:B),"",INDEX('TUM-M'!C:C,MATCH(B11,'TUM-M'!B:B,0)))</f>
        <v>MOORE, Riley</v>
      </c>
      <c r="G11" s="14" t="str">
        <f>IF(B11&gt;MAX('TUM-M'!B:B),"",INDEX('TUM-M'!J:J,MATCH(B11,'TUM-M'!B:B,0)))</f>
        <v>National Team</v>
      </c>
    </row>
    <row r="12" spans="1:7" x14ac:dyDescent="0.2">
      <c r="A12" s="6"/>
      <c r="B12" s="6">
        <v>2</v>
      </c>
      <c r="C12" s="6" t="str">
        <f>IF(B4&gt;MAX('TUM-M'!A:A),"",INDEX('TUM-M'!C:C,MATCH(B4,'TUM-M'!A:A,0)))</f>
        <v>THOMPSON, Justin</v>
      </c>
      <c r="D12" s="14" t="str">
        <f>IF(B4&gt;MAX('TUM-M'!A:A),"",INDEX('TUM-M'!J:J,MATCH(B4,'TUM-M'!A:A,0)))</f>
        <v>National Team</v>
      </c>
      <c r="F12" s="6" t="str">
        <f>IF(B12&gt;MAX('TUM-M'!B:B),"",INDEX('TUM-M'!C:C,MATCH(B12,'TUM-M'!B:B,0)))</f>
        <v>ZUREK, Nolan</v>
      </c>
      <c r="G12" s="14" t="str">
        <f>IF(B12&gt;MAX('TUM-M'!B:B),"",INDEX('TUM-M'!J:J,MATCH(B12,'TUM-M'!B:B,0)))</f>
        <v>National Team</v>
      </c>
    </row>
    <row r="13" spans="1:7" x14ac:dyDescent="0.2">
      <c r="A13" s="6"/>
      <c r="B13" s="6">
        <v>3</v>
      </c>
      <c r="C13" s="6" t="str">
        <f>IF(B5&gt;MAX('TUM-M'!A:A),"",INDEX('TUM-M'!C:C,MATCH(B5,'TUM-M'!A:A,0)))</f>
        <v>STANNARD, Adam</v>
      </c>
      <c r="D13" s="14" t="str">
        <f>IF(B5&gt;MAX('TUM-M'!A:A),"",INDEX('TUM-M'!J:J,MATCH(B5,'TUM-M'!A:A,0)))</f>
        <v>National Team</v>
      </c>
      <c r="F13" s="6" t="str">
        <f>IF(B13&gt;MAX('TUM-M'!B:B),"",INDEX('TUM-M'!C:C,MATCH(B13,'TUM-M'!B:B,0)))</f>
        <v>VIAU, Nathan</v>
      </c>
      <c r="G13" s="14" t="str">
        <f>IF(B13&gt;MAX('TUM-M'!B:B),"",INDEX('TUM-M'!J:J,MATCH(B13,'TUM-M'!B:B,0)))</f>
        <v>National Team</v>
      </c>
    </row>
    <row r="14" spans="1:7" x14ac:dyDescent="0.2">
      <c r="A14" s="6"/>
      <c r="B14" s="6">
        <v>4</v>
      </c>
      <c r="C14" s="6" t="str">
        <f>IF(B6&gt;MAX('TUM-M'!A:A),"",INDEX('TUM-M'!C:C,MATCH(B6,'TUM-M'!A:A,0)))</f>
        <v>CANUEL, Victor</v>
      </c>
      <c r="D14" s="14" t="str">
        <f>IF(B6&gt;MAX('TUM-M'!A:A),"",INDEX('TUM-M'!J:J,MATCH(B6,'TUM-M'!A:A,0)))</f>
        <v>National Team</v>
      </c>
      <c r="F14" s="6" t="str">
        <f>IF(B14&gt;MAX('TUM-M'!B:B),"",INDEX('TUM-M'!C:C,MATCH(B14,'TUM-M'!B:B,0)))</f>
        <v/>
      </c>
      <c r="G14" s="14" t="str">
        <f>IF(B14&gt;MAX('TUM-M'!B:B),"",INDEX('TUM-M'!J:J,MATCH(B14,'TUM-M'!B:B,0)))</f>
        <v/>
      </c>
    </row>
    <row r="15" spans="1:7" x14ac:dyDescent="0.2">
      <c r="A15" s="7" t="s">
        <v>38</v>
      </c>
      <c r="B15" s="7">
        <v>1</v>
      </c>
      <c r="C15" s="7" t="str">
        <f>IF(B3&gt;MAX('TUM-W'!A:A),"",INDEX('TUM-W'!C:C,MATCH(B3,'TUM-W'!A:A,0)))</f>
        <v>PILLINGER, Taylor</v>
      </c>
      <c r="D15" s="13" t="str">
        <f>IF(B3&gt;MAX('TUM-W'!A:A),"",INDEX('TUM-W'!J:J,MATCH(B3,'TUM-W'!A:A,0)))</f>
        <v>National Team</v>
      </c>
      <c r="F15" s="7" t="str">
        <f>IF(B15&gt;MAX('TUM-W'!B:B),"",INDEX('TUM-W'!C:C,MATCH(B15,'TUM-W'!B:B,0)))</f>
        <v>MOORE, Sara</v>
      </c>
      <c r="G15" s="13" t="str">
        <f>IF(B15&gt;MAX('TUM-W'!B:B),"",INDEX('TUM-W'!J:J,MATCH(B15,'TUM-W'!B:B,0)))</f>
        <v>National Team</v>
      </c>
    </row>
    <row r="16" spans="1:7" x14ac:dyDescent="0.2">
      <c r="A16" s="7"/>
      <c r="B16" s="7">
        <v>2</v>
      </c>
      <c r="C16" s="7" t="str">
        <f>IF(B4&gt;MAX('TUM-W'!A:A),"",INDEX('TUM-W'!C:C,MATCH(B4,'TUM-W'!A:A,0)))</f>
        <v>JACKSON, Claire</v>
      </c>
      <c r="D16" s="13" t="str">
        <f>IF(B4&gt;MAX('TUM-W'!A:A),"",INDEX('TUM-W'!J:J,MATCH(B4,'TUM-W'!A:A,0)))</f>
        <v>National Team</v>
      </c>
      <c r="F16" s="7" t="str">
        <f>IF(B16&gt;MAX('TUM-W'!B:B),"",INDEX('TUM-W'!C:C,MATCH(B16,'TUM-W'!B:B,0)))</f>
        <v>BOWDITCH, Courtney</v>
      </c>
      <c r="G16" s="13" t="str">
        <f>IF(B16&gt;MAX('TUM-W'!B:B),"",INDEX('TUM-W'!J:J,MATCH(B16,'TUM-W'!B:B,0)))</f>
        <v>National Team</v>
      </c>
    </row>
    <row r="17" spans="1:7" x14ac:dyDescent="0.2">
      <c r="A17" s="7"/>
      <c r="B17" s="7">
        <v>3</v>
      </c>
      <c r="C17" s="7" t="str">
        <f>IF(B5&gt;MAX('TUM-W'!A:A),"",INDEX('TUM-W'!C:C,MATCH(B5,'TUM-W'!A:A,0)))</f>
        <v>THOMPSON, Abby</v>
      </c>
      <c r="D17" s="13" t="str">
        <f>IF(B5&gt;MAX('TUM-W'!A:A),"",INDEX('TUM-W'!J:J,MATCH(B5,'TUM-W'!A:A,0)))</f>
        <v>National Team</v>
      </c>
      <c r="F17" s="7" t="str">
        <f>IF(B17&gt;MAX('TUM-W'!B:B),"",INDEX('TUM-W'!C:C,MATCH(B17,'TUM-W'!B:B,0)))</f>
        <v>OLSEN, Brooklyn</v>
      </c>
      <c r="G17" s="13" t="str">
        <f>IF(B17&gt;MAX('TUM-W'!B:B),"",INDEX('TUM-W'!J:J,MATCH(B17,'TUM-W'!B:B,0)))</f>
        <v>National Team</v>
      </c>
    </row>
    <row r="18" spans="1:7" x14ac:dyDescent="0.2">
      <c r="A18" s="7"/>
      <c r="B18" s="7">
        <v>4</v>
      </c>
      <c r="C18" s="7" t="str">
        <f>IF(B6&gt;MAX('TUM-W'!A:A),"",INDEX('TUM-W'!C:C,MATCH(B6,'TUM-W'!A:A,0)))</f>
        <v>IBACH, Sam</v>
      </c>
      <c r="D18" s="13" t="str">
        <f>IF(B6&gt;MAX('TUM-W'!A:A),"",INDEX('TUM-W'!J:J,MATCH(B6,'TUM-W'!A:A,0)))</f>
        <v>National Team</v>
      </c>
      <c r="F18" s="7" t="str">
        <f>IF(B18&gt;MAX('TUM-W'!B:B),"",INDEX('TUM-W'!C:C,MATCH(B18,'TUM-W'!B:B,0)))</f>
        <v>BASTIEN, Rose</v>
      </c>
      <c r="G18" s="13" t="str">
        <f>IF(B18&gt;MAX('TUM-W'!B:B),"",INDEX('TUM-W'!J:J,MATCH(B18,'TUM-W'!B:B,0)))</f>
        <v>No DD</v>
      </c>
    </row>
    <row r="19" spans="1:7" x14ac:dyDescent="0.2">
      <c r="A19" s="6" t="s">
        <v>39</v>
      </c>
      <c r="B19" s="6">
        <v>1</v>
      </c>
      <c r="C19" s="6" t="str">
        <f>IF(B3&gt;MAX('DMT-M'!A:A),"",INDEX('DMT-M'!C:C,MATCH(B3,'DMT-M'!A:A,0)))</f>
        <v>DODD, Gavin</v>
      </c>
      <c r="D19" s="14" t="str">
        <f>IF(B3&gt;MAX('DMT-M'!A:A),"",INDEX('DMT-M'!J:J,MATCH(B3,'DMT-M'!A:A,0)))</f>
        <v>National Team</v>
      </c>
      <c r="F19" s="6" t="str">
        <f>IF(B19&gt;MAX('DMT-M'!B:B),"",INDEX('DMT-M'!C:C,MATCH(B19,'DMT-M'!B:B,0)))</f>
        <v>MEYER, Jeremy</v>
      </c>
      <c r="G19" s="14" t="str">
        <f>IF(B19&gt;MAX('DMT-M'!B:B),"",INDEX('DMT-M'!J:J,MATCH(B19,'DMT-M'!B:B,0)))</f>
        <v>National Team</v>
      </c>
    </row>
    <row r="20" spans="1:7" x14ac:dyDescent="0.2">
      <c r="A20" s="6"/>
      <c r="B20" s="6">
        <v>2</v>
      </c>
      <c r="C20" s="6" t="str">
        <f>IF(B4&gt;MAX('DMT-M'!A:A),"",INDEX('DMT-M'!C:C,MATCH(B4,'DMT-M'!A:A,0)))</f>
        <v>ZUREK, Nolan</v>
      </c>
      <c r="D20" s="14" t="str">
        <f>IF(B4&gt;MAX('DMT-M'!A:A),"",INDEX('DMT-M'!J:J,MATCH(B4,'DMT-M'!A:A,0)))</f>
        <v>National Team</v>
      </c>
      <c r="F20" s="6" t="str">
        <f>IF(B20&gt;MAX('DMT-M'!B:B),"",INDEX('DMT-M'!C:C,MATCH(B20,'DMT-M'!B:B,0)))</f>
        <v>PINSK, Benjamin</v>
      </c>
      <c r="G20" s="14" t="str">
        <f>IF(B20&gt;MAX('DMT-M'!B:B),"",INDEX('DMT-M'!J:J,MATCH(B20,'DMT-M'!B:B,0)))</f>
        <v>National Team</v>
      </c>
    </row>
    <row r="21" spans="1:7" x14ac:dyDescent="0.2">
      <c r="A21" s="6"/>
      <c r="B21" s="6">
        <v>3</v>
      </c>
      <c r="C21" s="6" t="str">
        <f>IF(B5&gt;MAX('DMT-M'!A:A),"",INDEX('DMT-M'!C:C,MATCH(B5,'DMT-M'!A:A,0)))</f>
        <v>LUPISH, Kieran</v>
      </c>
      <c r="D21" s="14" t="str">
        <f>IF(B5&gt;MAX('DMT-M'!A:A),"",INDEX('DMT-M'!J:J,MATCH(B5,'DMT-M'!A:A,0)))</f>
        <v>National Team</v>
      </c>
      <c r="F21" s="6" t="str">
        <f>IF(B21&gt;MAX('DMT-M'!B:B),"",INDEX('DMT-M'!C:C,MATCH(B21,'DMT-M'!B:B,0)))</f>
        <v>PEDERSEN, Mitchel</v>
      </c>
      <c r="G21" s="14" t="str">
        <f>IF(B21&gt;MAX('DMT-M'!B:B),"",INDEX('DMT-M'!J:J,MATCH(B21,'DMT-M'!B:B,0)))</f>
        <v>National Team</v>
      </c>
    </row>
    <row r="22" spans="1:7" x14ac:dyDescent="0.2">
      <c r="A22" s="6"/>
      <c r="B22" s="6">
        <v>4</v>
      </c>
      <c r="C22" s="6" t="str">
        <f>IF(B6&gt;MAX('DMT-M'!A:A),"",INDEX('DMT-M'!C:C,MATCH(B6,'DMT-M'!A:A,0)))</f>
        <v>NEUFELD, Simon</v>
      </c>
      <c r="D22" s="14" t="str">
        <f>IF(B6&gt;MAX('DMT-M'!A:A),"",INDEX('DMT-M'!J:J,MATCH(B6,'DMT-M'!A:A,0)))</f>
        <v>National Team</v>
      </c>
      <c r="F22" s="6" t="str">
        <f>IF(B22&gt;MAX('DMT-M'!B:B),"",INDEX('DMT-M'!C:C,MATCH(B22,'DMT-M'!B:B,0)))</f>
        <v>DYKMAN, Matvey</v>
      </c>
      <c r="G22" s="14" t="str">
        <f>IF(B22&gt;MAX('DMT-M'!B:B),"",INDEX('DMT-M'!J:J,MATCH(B22,'DMT-M'!B:B,0)))</f>
        <v>National Team</v>
      </c>
    </row>
    <row r="23" spans="1:7" x14ac:dyDescent="0.2">
      <c r="A23" s="7" t="s">
        <v>40</v>
      </c>
      <c r="B23" s="7">
        <v>1</v>
      </c>
      <c r="C23" s="7" t="str">
        <f>IF(B3&gt;MAX('DMT-W'!A:A),"",INDEX('DMT-W'!C:C,MATCH(B3,'DMT-W'!A:A,0)))</f>
        <v>METHERAL, Hannah</v>
      </c>
      <c r="D23" s="13" t="str">
        <f>IF(B3&gt;MAX('DMT-W'!A:A),"",INDEX('DMT-W'!J:J,MATCH(B3,'DMT-W'!A:A,0)))</f>
        <v>National Team</v>
      </c>
      <c r="F23" s="7" t="str">
        <f>IF(B23&gt;MAX('DMT-W'!B:B),"",INDEX('DMT-W'!C:C,MATCH(B23,'DMT-W'!B:B,0)))</f>
        <v>DION, Amélia</v>
      </c>
      <c r="G23" s="13" t="str">
        <f>IF(B23&gt;MAX('DMT-W'!B:B),"",INDEX('DMT-W'!J:J,MATCH(B23,'DMT-W'!B:B,0)))</f>
        <v>National Team</v>
      </c>
    </row>
    <row r="24" spans="1:7" x14ac:dyDescent="0.2">
      <c r="A24" s="7"/>
      <c r="B24" s="7">
        <v>2</v>
      </c>
      <c r="C24" s="7" t="str">
        <f>IF(B4&gt;MAX('DMT-W'!A:A),"",INDEX('DMT-W'!C:C,MATCH(B4,'DMT-W'!A:A,0)))</f>
        <v>PHANEUF, Zoe</v>
      </c>
      <c r="D24" s="13" t="str">
        <f>IF(B4&gt;MAX('DMT-W'!A:A),"",INDEX('DMT-W'!J:J,MATCH(B4,'DMT-W'!A:A,0)))</f>
        <v>National Team</v>
      </c>
      <c r="F24" s="7" t="str">
        <f>IF(B24&gt;MAX('DMT-W'!B:B),"",INDEX('DMT-W'!C:C,MATCH(B24,'DMT-W'!B:B,0)))</f>
        <v>JACKSON, Claire</v>
      </c>
      <c r="G24" s="13" t="str">
        <f>IF(B24&gt;MAX('DMT-W'!B:B),"",INDEX('DMT-W'!J:J,MATCH(B24,'DMT-W'!B:B,0)))</f>
        <v>National Team</v>
      </c>
    </row>
    <row r="25" spans="1:7" x14ac:dyDescent="0.2">
      <c r="A25" s="7"/>
      <c r="B25" s="7">
        <v>3</v>
      </c>
      <c r="C25" s="7" t="str">
        <f>IF(B5&gt;MAX('DMT-W'!A:A),"",INDEX('DMT-W'!C:C,MATCH(B5,'DMT-W'!A:A,0)))</f>
        <v>HOWELL, Kayla</v>
      </c>
      <c r="D25" s="13" t="str">
        <f>IF(B5&gt;MAX('DMT-W'!A:A),"",INDEX('DMT-W'!J:J,MATCH(B5,'DMT-W'!A:A,0)))</f>
        <v>National Team</v>
      </c>
      <c r="F25" s="7" t="str">
        <f>IF(B25&gt;MAX('DMT-W'!B:B),"",INDEX('DMT-W'!C:C,MATCH(B25,'DMT-W'!B:B,0)))</f>
        <v>OLSEN, Brooklyn</v>
      </c>
      <c r="G25" s="13" t="str">
        <f>IF(B25&gt;MAX('DMT-W'!B:B),"",INDEX('DMT-W'!J:J,MATCH(B25,'DMT-W'!B:B,0)))</f>
        <v>National Team</v>
      </c>
    </row>
    <row r="26" spans="1:7" x14ac:dyDescent="0.2">
      <c r="A26" s="7"/>
      <c r="B26" s="7">
        <v>4</v>
      </c>
      <c r="C26" s="7" t="str">
        <f>IF(B6&gt;MAX('DMT-W'!A:A),"",INDEX('DMT-W'!C:C,MATCH(B6,'DMT-W'!A:A,0)))</f>
        <v>DION, Amélia</v>
      </c>
      <c r="D26" s="13" t="str">
        <f>IF(B6&gt;MAX('DMT-W'!A:A),"",INDEX('DMT-W'!J:J,MATCH(B6,'DMT-W'!A:A,0)))</f>
        <v>National Team</v>
      </c>
      <c r="F26" s="7" t="str">
        <f>IF(B26&gt;MAX('DMT-W'!B:B),"",INDEX('DMT-W'!C:C,MATCH(B26,'DMT-W'!B:B,0)))</f>
        <v>FROHNSDORF, Mia</v>
      </c>
      <c r="G26" s="13" t="str">
        <f>IF(B26&gt;MAX('DMT-W'!B:B),"",INDEX('DMT-W'!J:J,MATCH(B26,'DMT-W'!B:B,0)))</f>
        <v>National Team</v>
      </c>
    </row>
    <row r="27" spans="1:7" x14ac:dyDescent="0.2">
      <c r="D27" s="36"/>
    </row>
    <row r="28" spans="1:7" x14ac:dyDescent="0.2">
      <c r="B28" t="s">
        <v>30</v>
      </c>
    </row>
    <row r="29" spans="1:7" x14ac:dyDescent="0.2">
      <c r="B29" t="s">
        <v>28</v>
      </c>
    </row>
    <row r="30" spans="1:7" x14ac:dyDescent="0.2">
      <c r="B30" t="s">
        <v>29</v>
      </c>
    </row>
    <row r="31" spans="1:7" x14ac:dyDescent="0.2">
      <c r="B31" s="12" t="s">
        <v>51</v>
      </c>
      <c r="D31" t="s">
        <v>49</v>
      </c>
    </row>
    <row r="32" spans="1:7" x14ac:dyDescent="0.2">
      <c r="B32" s="12" t="s">
        <v>58</v>
      </c>
      <c r="D32" t="s">
        <v>49</v>
      </c>
      <c r="E32" t="s">
        <v>49</v>
      </c>
    </row>
    <row r="33" spans="1:3" x14ac:dyDescent="0.2">
      <c r="B33" t="s">
        <v>50</v>
      </c>
    </row>
    <row r="34" spans="1:3" x14ac:dyDescent="0.2">
      <c r="B34" t="s">
        <v>59</v>
      </c>
    </row>
    <row r="35" spans="1:3" x14ac:dyDescent="0.2">
      <c r="A35" t="s">
        <v>35</v>
      </c>
      <c r="B35" s="68">
        <v>45249</v>
      </c>
      <c r="C35" s="68"/>
    </row>
    <row r="36" spans="1:3" x14ac:dyDescent="0.2">
      <c r="B36" t="s">
        <v>236</v>
      </c>
    </row>
    <row r="38" spans="1:3" x14ac:dyDescent="0.2">
      <c r="B38" s="61"/>
    </row>
    <row r="39" spans="1:3" x14ac:dyDescent="0.2">
      <c r="B39" s="61"/>
    </row>
  </sheetData>
  <sheetProtection formatCells="0" formatColumns="0" formatRows="0"/>
  <mergeCells count="3">
    <mergeCell ref="B35:C35"/>
    <mergeCell ref="C1:D1"/>
    <mergeCell ref="F1:G1"/>
  </mergeCells>
  <conditionalFormatting sqref="D3:D26">
    <cfRule type="containsText" dxfId="439" priority="6" operator="containsText" text="No DD">
      <formula>NOT(ISERROR(SEARCH("No DD",D3)))</formula>
    </cfRule>
    <cfRule type="containsText" dxfId="438" priority="9" operator="containsText" text="Merit">
      <formula>NOT(ISERROR(SEARCH("Merit",D3)))</formula>
    </cfRule>
    <cfRule type="containsText" dxfId="437" priority="10" operator="containsText" text="Excellence">
      <formula>NOT(ISERROR(SEARCH("Excellence",D3)))</formula>
    </cfRule>
    <cfRule type="containsText" dxfId="436" priority="11" operator="containsText" text="Worlds Team">
      <formula>NOT(ISERROR(SEARCH("Worlds Team",D3)))</formula>
    </cfRule>
    <cfRule type="containsText" dxfId="435" priority="12" operator="containsText" text="National Team">
      <formula>NOT(ISERROR(SEARCH("National Team",D3)))</formula>
    </cfRule>
  </conditionalFormatting>
  <conditionalFormatting sqref="G3:G26">
    <cfRule type="containsText" dxfId="434" priority="1" operator="containsText" text="No DD">
      <formula>NOT(ISERROR(SEARCH("No DD",G3)))</formula>
    </cfRule>
    <cfRule type="containsText" dxfId="433" priority="2" operator="containsText" text="Merit">
      <formula>NOT(ISERROR(SEARCH("Merit",G3)))</formula>
    </cfRule>
    <cfRule type="containsText" dxfId="432" priority="3" operator="containsText" text="Excellence">
      <formula>NOT(ISERROR(SEARCH("Excellence",G3)))</formula>
    </cfRule>
    <cfRule type="containsText" dxfId="431" priority="4" operator="containsText" text="Worlds Team">
      <formula>NOT(ISERROR(SEARCH("Worlds Team",G3)))</formula>
    </cfRule>
    <cfRule type="containsText" dxfId="430" priority="5" operator="containsText" text="National Team">
      <formula>NOT(ISERROR(SEARCH("National Team",G3)))</formula>
    </cfRule>
  </conditionalFormatting>
  <dataValidations count="3">
    <dataValidation type="list" allowBlank="1" showInputMessage="1" showErrorMessage="1" sqref="D31" xr:uid="{D08F591B-E1ED-7A40-99FD-CEC4A428C792}">
      <formula1>"Select,TRA-M,TRA-W,SYN-M,SYN-W,TUM-M,TUM-W,DMT-M,DMT-W"</formula1>
    </dataValidation>
    <dataValidation type="list" allowBlank="1" showInputMessage="1" showErrorMessage="1" sqref="E32" xr:uid="{34EE6C87-AAA8-A345-8399-C87931D9699B}">
      <formula1>IF($D$32="Select",D32,INDIRECT("'"&amp;$D$32&amp;"'!"&amp;"C4:C"&amp;MATCH(TRUE,INDEX(INDIRECT("'"&amp;$D$32&amp;"'!"&amp;"C4:C100")="",0),0)+2))</formula1>
    </dataValidation>
    <dataValidation type="list" allowBlank="1" showInputMessage="1" showErrorMessage="1" sqref="D32" xr:uid="{39B384BF-7F00-0844-9354-1604FD7A197F}">
      <formula1>"Select,TRA-M,TRA-W,TUM-M,TUM-W,DMT-M,DMT-W"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28</xdr:row>
                    <xdr:rowOff>25400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29</xdr:row>
                    <xdr:rowOff>38100</xdr:rowOff>
                  </from>
                  <to>
                    <xdr:col>0</xdr:col>
                    <xdr:colOff>965200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977900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33</xdr:row>
                    <xdr:rowOff>25400</xdr:rowOff>
                  </from>
                  <to>
                    <xdr:col>0</xdr:col>
                    <xdr:colOff>965200</xdr:colOff>
                    <xdr:row>33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32</xdr:row>
                    <xdr:rowOff>12700</xdr:rowOff>
                  </from>
                  <to>
                    <xdr:col>4</xdr:col>
                    <xdr:colOff>495300</xdr:colOff>
                    <xdr:row>32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2" t="s">
        <v>8</v>
      </c>
      <c r="J1" s="72" t="s">
        <v>9</v>
      </c>
      <c r="K1" s="72" t="s">
        <v>70</v>
      </c>
      <c r="L1" s="75" t="s">
        <v>77</v>
      </c>
      <c r="M1" s="76" t="s">
        <v>25</v>
      </c>
      <c r="N1" s="75" t="s">
        <v>78</v>
      </c>
      <c r="O1" s="76" t="s">
        <v>25</v>
      </c>
      <c r="P1" s="75" t="s">
        <v>164</v>
      </c>
      <c r="Q1" s="76" t="s">
        <v>25</v>
      </c>
      <c r="R1" s="76" t="s">
        <v>79</v>
      </c>
      <c r="S1" s="76" t="s">
        <v>25</v>
      </c>
      <c r="T1" s="75" t="s">
        <v>80</v>
      </c>
      <c r="U1" s="76" t="s">
        <v>25</v>
      </c>
      <c r="V1" s="77" t="s">
        <v>11</v>
      </c>
      <c r="W1" s="76" t="s">
        <v>26</v>
      </c>
      <c r="X1" s="76" t="s">
        <v>25</v>
      </c>
      <c r="Y1" s="73" t="s">
        <v>170</v>
      </c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3" t="s">
        <v>225</v>
      </c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9" t="s">
        <v>11</v>
      </c>
      <c r="DC1" s="79"/>
      <c r="DD1" s="73" t="s">
        <v>125</v>
      </c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8" t="s">
        <v>193</v>
      </c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8"/>
      <c r="FN1" s="78"/>
      <c r="FO1" s="78"/>
      <c r="FP1" s="78"/>
      <c r="FQ1" s="78"/>
      <c r="FR1" s="78"/>
      <c r="FS1" s="78"/>
      <c r="FT1" s="73" t="s">
        <v>228</v>
      </c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8" t="s">
        <v>234</v>
      </c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8"/>
      <c r="HR1" s="78"/>
      <c r="HS1" s="78"/>
      <c r="HT1" s="78"/>
      <c r="HU1" s="78"/>
      <c r="HV1" s="78"/>
      <c r="HW1" s="78"/>
      <c r="HX1" s="78"/>
      <c r="HY1" s="78"/>
      <c r="HZ1" s="78"/>
      <c r="IA1" s="78"/>
      <c r="IB1" s="78"/>
      <c r="IC1" s="78"/>
      <c r="ID1" s="78"/>
      <c r="IE1" s="78"/>
      <c r="IF1" s="78"/>
      <c r="IG1" s="78"/>
      <c r="IH1" s="78"/>
      <c r="II1" s="78"/>
      <c r="IJ1" s="73" t="s">
        <v>237</v>
      </c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8"/>
      <c r="JS1" s="78"/>
      <c r="JT1" s="78"/>
      <c r="JU1" s="78"/>
      <c r="JV1" s="78"/>
      <c r="JW1" s="78"/>
      <c r="JX1" s="78"/>
      <c r="JY1" s="78"/>
      <c r="JZ1" s="78"/>
      <c r="KA1" s="78"/>
      <c r="KB1" s="78"/>
      <c r="KC1" s="78"/>
      <c r="KD1" s="78"/>
      <c r="KE1" s="78"/>
      <c r="KF1" s="78"/>
      <c r="KG1" s="78"/>
      <c r="KH1" s="78"/>
      <c r="KI1" s="78"/>
      <c r="KJ1" s="78"/>
      <c r="KK1" s="78"/>
      <c r="KL1" s="78"/>
      <c r="KM1" s="78"/>
      <c r="KN1" s="78"/>
      <c r="KO1" s="78"/>
      <c r="KP1" s="78"/>
      <c r="KQ1" s="78"/>
      <c r="KR1" s="78"/>
      <c r="KS1" s="78"/>
      <c r="KT1" s="78"/>
      <c r="KU1" s="78"/>
      <c r="KV1" s="78"/>
      <c r="KW1" s="78"/>
      <c r="KX1" s="78"/>
      <c r="KY1" s="78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8"/>
      <c r="MI1" s="78"/>
      <c r="MJ1" s="78"/>
      <c r="MK1" s="78"/>
      <c r="ML1" s="78"/>
      <c r="MM1" s="78"/>
      <c r="MN1" s="78"/>
      <c r="MO1" s="78"/>
      <c r="MP1" s="78"/>
      <c r="MQ1" s="78"/>
      <c r="MR1" s="78"/>
      <c r="MS1" s="78"/>
      <c r="MT1" s="78"/>
      <c r="MU1" s="78"/>
      <c r="MV1" s="78"/>
      <c r="MW1" s="78"/>
      <c r="MX1" s="78"/>
      <c r="MY1" s="78"/>
      <c r="MZ1" s="78"/>
      <c r="NA1" s="78"/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8"/>
      <c r="OY1" s="78"/>
      <c r="OZ1" s="78"/>
      <c r="PA1" s="78"/>
      <c r="PB1" s="78"/>
      <c r="PC1" s="78"/>
      <c r="PD1" s="78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8"/>
      <c r="RO1" s="78"/>
      <c r="RP1" s="78"/>
      <c r="RQ1" s="78"/>
      <c r="RR1" s="78"/>
      <c r="RS1" s="78"/>
      <c r="RT1" s="78"/>
      <c r="RU1" s="78"/>
      <c r="RV1" s="78"/>
      <c r="RW1" s="78"/>
      <c r="RX1" s="78"/>
      <c r="RY1" s="78"/>
      <c r="RZ1" s="78"/>
      <c r="SA1" s="78"/>
      <c r="SB1" s="78"/>
      <c r="SC1" s="78"/>
      <c r="SD1" s="78"/>
      <c r="SE1" s="78"/>
      <c r="SF1" s="78"/>
      <c r="SG1" s="78"/>
      <c r="SH1" s="78"/>
      <c r="SI1" s="78"/>
      <c r="SJ1" s="78"/>
      <c r="SK1" s="78"/>
      <c r="SL1" s="78"/>
      <c r="SM1" s="78"/>
      <c r="SN1" s="78"/>
      <c r="SO1" s="78"/>
      <c r="SP1" s="78"/>
      <c r="SQ1" s="78"/>
      <c r="SR1" s="78"/>
      <c r="SS1" s="78"/>
      <c r="ST1" s="78"/>
      <c r="SU1" s="78"/>
      <c r="SV1" s="73" t="s">
        <v>56</v>
      </c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</row>
    <row r="2" spans="1:542" x14ac:dyDescent="0.2">
      <c r="A2" s="71"/>
      <c r="B2" s="71"/>
      <c r="C2" s="72"/>
      <c r="D2" s="72"/>
      <c r="E2" s="72"/>
      <c r="F2" s="72"/>
      <c r="G2" s="71"/>
      <c r="H2" s="71"/>
      <c r="I2" s="72"/>
      <c r="J2" s="72"/>
      <c r="K2" s="72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74" t="s">
        <v>16</v>
      </c>
      <c r="Z2" s="74"/>
      <c r="AA2" s="74"/>
      <c r="AB2" s="74"/>
      <c r="AC2" s="74"/>
      <c r="AD2" s="74" t="s">
        <v>17</v>
      </c>
      <c r="AE2" s="74"/>
      <c r="AF2" s="74"/>
      <c r="AG2" s="74"/>
      <c r="AH2" s="74"/>
      <c r="AI2" s="74" t="s">
        <v>20</v>
      </c>
      <c r="AJ2" s="74"/>
      <c r="AK2" s="74"/>
      <c r="AL2" s="74"/>
      <c r="AM2" s="74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74" t="s">
        <v>16</v>
      </c>
      <c r="CB2" s="74"/>
      <c r="CC2" s="74"/>
      <c r="CD2" s="74"/>
      <c r="CE2" s="74"/>
      <c r="CF2" s="74" t="s">
        <v>17</v>
      </c>
      <c r="CG2" s="74"/>
      <c r="CH2" s="74"/>
      <c r="CI2" s="74"/>
      <c r="CJ2" s="74"/>
      <c r="CK2" s="74" t="s">
        <v>20</v>
      </c>
      <c r="CL2" s="74"/>
      <c r="CM2" s="74"/>
      <c r="CN2" s="74"/>
      <c r="CO2" s="74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74" t="s">
        <v>16</v>
      </c>
      <c r="DE2" s="74"/>
      <c r="DF2" s="74"/>
      <c r="DG2" s="74"/>
      <c r="DH2" s="74"/>
      <c r="DI2" s="74" t="s">
        <v>17</v>
      </c>
      <c r="DJ2" s="74"/>
      <c r="DK2" s="74"/>
      <c r="DL2" s="74"/>
      <c r="DM2" s="74"/>
      <c r="DN2" s="74" t="s">
        <v>86</v>
      </c>
      <c r="DO2" s="74"/>
      <c r="DP2" s="74"/>
      <c r="DQ2" s="74"/>
      <c r="DR2" s="74"/>
      <c r="DS2" s="74" t="s">
        <v>20</v>
      </c>
      <c r="DT2" s="74"/>
      <c r="DU2" s="74"/>
      <c r="DV2" s="74"/>
      <c r="DW2" s="74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86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74" t="s">
        <v>16</v>
      </c>
      <c r="FU2" s="74"/>
      <c r="FV2" s="74"/>
      <c r="FW2" s="74"/>
      <c r="FX2" s="74"/>
      <c r="FY2" s="74" t="s">
        <v>17</v>
      </c>
      <c r="FZ2" s="74"/>
      <c r="GA2" s="74"/>
      <c r="GB2" s="74"/>
      <c r="GC2" s="74"/>
      <c r="GD2" s="74" t="s">
        <v>86</v>
      </c>
      <c r="GE2" s="74"/>
      <c r="GF2" s="74"/>
      <c r="GG2" s="74"/>
      <c r="GH2" s="74"/>
      <c r="GI2" s="74" t="s">
        <v>20</v>
      </c>
      <c r="GJ2" s="74"/>
      <c r="GK2" s="74"/>
      <c r="GL2" s="74"/>
      <c r="GM2" s="74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86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74" t="s">
        <v>16</v>
      </c>
      <c r="IK2" s="74"/>
      <c r="IL2" s="74"/>
      <c r="IM2" s="74"/>
      <c r="IN2" s="74"/>
      <c r="IO2" s="74" t="s">
        <v>17</v>
      </c>
      <c r="IP2" s="74"/>
      <c r="IQ2" s="74"/>
      <c r="IR2" s="74"/>
      <c r="IS2" s="74"/>
      <c r="IT2" s="74" t="s">
        <v>86</v>
      </c>
      <c r="IU2" s="74"/>
      <c r="IV2" s="74"/>
      <c r="IW2" s="74"/>
      <c r="IX2" s="74"/>
      <c r="IY2" s="74" t="s">
        <v>20</v>
      </c>
      <c r="IZ2" s="74"/>
      <c r="JA2" s="74"/>
      <c r="JB2" s="74"/>
      <c r="JC2" s="74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86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74" t="s">
        <v>16</v>
      </c>
      <c r="LA2" s="74"/>
      <c r="LB2" s="74"/>
      <c r="LC2" s="74"/>
      <c r="LD2" s="74"/>
      <c r="LE2" s="74" t="s">
        <v>17</v>
      </c>
      <c r="LF2" s="74"/>
      <c r="LG2" s="74"/>
      <c r="LH2" s="74"/>
      <c r="LI2" s="74"/>
      <c r="LJ2" s="74" t="s">
        <v>86</v>
      </c>
      <c r="LK2" s="74"/>
      <c r="LL2" s="74"/>
      <c r="LM2" s="74"/>
      <c r="LN2" s="74"/>
      <c r="LO2" s="74" t="s">
        <v>20</v>
      </c>
      <c r="LP2" s="74"/>
      <c r="LQ2" s="74"/>
      <c r="LR2" s="74"/>
      <c r="LS2" s="74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86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74" t="s">
        <v>16</v>
      </c>
      <c r="NQ2" s="74"/>
      <c r="NR2" s="74"/>
      <c r="NS2" s="74"/>
      <c r="NT2" s="74"/>
      <c r="NU2" s="74" t="s">
        <v>17</v>
      </c>
      <c r="NV2" s="74"/>
      <c r="NW2" s="74"/>
      <c r="NX2" s="74"/>
      <c r="NY2" s="74"/>
      <c r="NZ2" s="74" t="s">
        <v>86</v>
      </c>
      <c r="OA2" s="74"/>
      <c r="OB2" s="74"/>
      <c r="OC2" s="74"/>
      <c r="OD2" s="74"/>
      <c r="OE2" s="74" t="s">
        <v>20</v>
      </c>
      <c r="OF2" s="74"/>
      <c r="OG2" s="74"/>
      <c r="OH2" s="74"/>
      <c r="OI2" s="74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86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74" t="s">
        <v>16</v>
      </c>
      <c r="QG2" s="74"/>
      <c r="QH2" s="74"/>
      <c r="QI2" s="74"/>
      <c r="QJ2" s="74"/>
      <c r="QK2" s="74" t="s">
        <v>17</v>
      </c>
      <c r="QL2" s="74"/>
      <c r="QM2" s="74"/>
      <c r="QN2" s="74"/>
      <c r="QO2" s="74"/>
      <c r="QP2" s="74" t="s">
        <v>86</v>
      </c>
      <c r="QQ2" s="74"/>
      <c r="QR2" s="74"/>
      <c r="QS2" s="74"/>
      <c r="QT2" s="74"/>
      <c r="QU2" s="74" t="s">
        <v>20</v>
      </c>
      <c r="QV2" s="74"/>
      <c r="QW2" s="74"/>
      <c r="QX2" s="74"/>
      <c r="QY2" s="74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86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74" t="s">
        <v>16</v>
      </c>
      <c r="SW2" s="74"/>
      <c r="SX2" s="74"/>
      <c r="SY2" s="74"/>
      <c r="SZ2" s="74"/>
      <c r="TA2" s="74" t="s">
        <v>17</v>
      </c>
      <c r="TB2" s="74"/>
      <c r="TC2" s="74"/>
      <c r="TD2" s="74"/>
      <c r="TE2" s="74"/>
      <c r="TF2" s="74" t="s">
        <v>20</v>
      </c>
      <c r="TG2" s="74"/>
      <c r="TH2" s="74"/>
      <c r="TI2" s="74"/>
      <c r="TJ2" s="74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1"/>
      <c r="B3" s="71"/>
      <c r="C3" s="72"/>
      <c r="D3" s="72"/>
      <c r="E3" s="72"/>
      <c r="F3" s="72"/>
      <c r="G3" s="71"/>
      <c r="H3" s="71"/>
      <c r="I3" s="72"/>
      <c r="J3" s="72"/>
      <c r="K3" s="72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71</v>
      </c>
      <c r="D4" s="4" t="s">
        <v>5</v>
      </c>
      <c r="E4" s="4">
        <v>2003</v>
      </c>
      <c r="F4" s="9">
        <f>SUM(L4:V4)+SUM(L4:T4)*0.0000001+SUM(L4)*0.0000000000001</f>
        <v>200.60001981300556</v>
      </c>
      <c r="G4" s="66" t="s">
        <v>46</v>
      </c>
      <c r="H4" s="3" t="str">
        <f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55.540000000000006</v>
      </c>
      <c r="M4" s="8" t="str">
        <f>IF(L4="","",IF(OR(L4=CS4,L4=CV4),$CA$1,IF(OR(L4=BR4,L4=BU4),$AZ$1,IF(OR(L4=AQ4,L4=AT4),$Y$1,""))))</f>
        <v>2023 Elite Canada</v>
      </c>
      <c r="N4" s="8">
        <f>IF(COUNT(AQ4,AT4,BR4,BU4,CS4,CV4)&gt;1,LARGE((AQ4,AT4,BR4,BU4,CS4,CV4),2),0)</f>
        <v>54.879999999999995</v>
      </c>
      <c r="O4" s="8" t="str">
        <f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54.32</v>
      </c>
      <c r="Q4" s="8" t="str">
        <f>IF(P4="","",IF(OR(P4=CS4,P4=CV4,P4=CZ4),$CA$1,IF(OR(P4=BR4,P4=BU4,P4=BY4),$AZ$1,IF(OR(P4=AQ4,P4=AT4,P4=AX4),$Y$1,""))))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2.4699999999999918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14.6</v>
      </c>
      <c r="Z4" s="22">
        <v>9</v>
      </c>
      <c r="AA4" s="22">
        <v>14.8</v>
      </c>
      <c r="AB4" s="22">
        <v>15.62</v>
      </c>
      <c r="AC4" s="22">
        <v>0</v>
      </c>
      <c r="AD4" s="22">
        <v>14.9</v>
      </c>
      <c r="AE4" s="22">
        <v>9</v>
      </c>
      <c r="AF4" s="22">
        <v>15.8</v>
      </c>
      <c r="AG4" s="22">
        <v>15.84</v>
      </c>
      <c r="AH4" s="22">
        <v>0</v>
      </c>
      <c r="AI4" s="22">
        <v>14.7</v>
      </c>
      <c r="AJ4" s="22">
        <v>9</v>
      </c>
      <c r="AK4" s="22">
        <v>14.8</v>
      </c>
      <c r="AL4" s="22">
        <v>15.82</v>
      </c>
      <c r="AM4" s="22">
        <v>0</v>
      </c>
      <c r="AN4" s="27"/>
      <c r="AO4" s="38">
        <f>IF(AA4&gt;0,AA4,"")</f>
        <v>14.8</v>
      </c>
      <c r="AP4" s="38">
        <f>IF(AB4&gt;0,AB4,"")</f>
        <v>15.62</v>
      </c>
      <c r="AQ4" s="40">
        <f>IF(SUM(Y4:AB4)-AC4&gt;0,SUM(Y4:AB4)-AC4,"")</f>
        <v>54.02</v>
      </c>
      <c r="AR4" s="40">
        <f>IF(AF4&gt;0,AF4,"")</f>
        <v>15.8</v>
      </c>
      <c r="AS4" s="40">
        <f>IF(AG4&gt;0,AG4,"")</f>
        <v>15.84</v>
      </c>
      <c r="AT4" s="40">
        <f>IF(SUM(AD4:AG4)-AH4&gt;0,SUM(AD4:AG4)-AH4,"")</f>
        <v>55.540000000000006</v>
      </c>
      <c r="AU4" s="40">
        <f>IF(AQ4="","",MAX(AQ4,AT4))</f>
        <v>55.540000000000006</v>
      </c>
      <c r="AV4" s="40">
        <f>IF(AK4&gt;0,AK4,"")</f>
        <v>14.8</v>
      </c>
      <c r="AW4" s="40">
        <f>IF(AL4&gt;0,AL4,"")</f>
        <v>15.82</v>
      </c>
      <c r="AX4" s="40">
        <f>IF(SUM(AI4:AL4)-AM4&gt;0,SUM(AI4:AL4)-AM4,"")</f>
        <v>54.32</v>
      </c>
      <c r="AY4" s="40">
        <f>IF(SUM(AU4,AX4)&gt;0,SUM(AU4,AX4),"")</f>
        <v>109.86000000000001</v>
      </c>
      <c r="AZ4" s="26">
        <v>14.1</v>
      </c>
      <c r="BA4" s="26">
        <v>9</v>
      </c>
      <c r="BB4" s="26">
        <v>15.4</v>
      </c>
      <c r="BC4" s="26">
        <v>16.38</v>
      </c>
      <c r="BD4" s="26">
        <v>0</v>
      </c>
      <c r="BE4" s="26">
        <v>1.8</v>
      </c>
      <c r="BF4" s="26">
        <v>0.9</v>
      </c>
      <c r="BG4" s="26">
        <v>2</v>
      </c>
      <c r="BH4" s="26">
        <v>1.75</v>
      </c>
      <c r="BI4" s="26">
        <v>0</v>
      </c>
      <c r="BJ4" s="26">
        <v>1.7</v>
      </c>
      <c r="BK4" s="26">
        <v>0.8</v>
      </c>
      <c r="BL4" s="26">
        <v>2</v>
      </c>
      <c r="BM4" s="26">
        <v>1.76</v>
      </c>
      <c r="BN4" s="26">
        <v>0</v>
      </c>
      <c r="BO4" s="28"/>
      <c r="BP4" s="39">
        <f>IF(BB4&gt;0,BB4,"")</f>
        <v>15.4</v>
      </c>
      <c r="BQ4" s="39">
        <f>IF(BC4&gt;0,BC4,"")</f>
        <v>16.38</v>
      </c>
      <c r="BR4" s="11">
        <f>IF(SUM(AZ4:BC4)-BD4&gt;0,SUM(AZ4:BC4)-BD4,"")</f>
        <v>54.879999999999995</v>
      </c>
      <c r="BS4" s="11">
        <f>IF(BG4&gt;0,BG4,"")</f>
        <v>2</v>
      </c>
      <c r="BT4" s="11">
        <f>IF(BH4&gt;0,BH4,"")</f>
        <v>1.75</v>
      </c>
      <c r="BU4" s="11">
        <f>IF(SUM(BE4:BH4)-BI4&gt;0,SUM(BE4:BH4)-BI4,"")</f>
        <v>6.45</v>
      </c>
      <c r="BV4" s="11">
        <f>IF(BR4="","",MAX(BR4,BU4))</f>
        <v>54.879999999999995</v>
      </c>
      <c r="BW4" s="11">
        <f>IF(BL4&gt;0,BL4,"")</f>
        <v>2</v>
      </c>
      <c r="BX4" s="11">
        <f>IF(BM4&gt;0,BM4,"")</f>
        <v>1.76</v>
      </c>
      <c r="BY4" s="11">
        <f>IF(SUM(BJ4:BM4)-BN4&gt;0,SUM(BJ4:BM4)-BN4,"")</f>
        <v>6.26</v>
      </c>
      <c r="BZ4" s="11">
        <f>IF(SUM(BV4,BY4)&gt;0,SUM(BV4,BY4),"")</f>
        <v>61.139999999999993</v>
      </c>
      <c r="CA4" s="22">
        <v>10.3</v>
      </c>
      <c r="CB4" s="22">
        <v>6</v>
      </c>
      <c r="CC4" s="22">
        <v>10</v>
      </c>
      <c r="CD4" s="22">
        <v>11.73</v>
      </c>
      <c r="CE4" s="22">
        <v>0</v>
      </c>
      <c r="CF4" s="22">
        <v>13.9</v>
      </c>
      <c r="CG4" s="22">
        <v>9</v>
      </c>
      <c r="CH4" s="22">
        <v>14.7</v>
      </c>
      <c r="CI4" s="22">
        <v>16.48</v>
      </c>
      <c r="CJ4" s="22">
        <v>0</v>
      </c>
      <c r="CK4" s="22">
        <v>1.6</v>
      </c>
      <c r="CL4" s="22">
        <v>1</v>
      </c>
      <c r="CM4" s="22">
        <v>2</v>
      </c>
      <c r="CN4" s="22">
        <v>1.8</v>
      </c>
      <c r="CO4" s="22">
        <v>0</v>
      </c>
      <c r="CP4" s="27"/>
      <c r="CQ4" s="38">
        <f>IF(CC4&gt;0,CC4,"")</f>
        <v>10</v>
      </c>
      <c r="CR4" s="38">
        <f>IF(CD4&gt;0,CD4,"")</f>
        <v>11.73</v>
      </c>
      <c r="CS4" s="40">
        <f>IF(SUM(CA4:CD4)-CE4&gt;0,SUM(CA4:CD4)-CE4,"")</f>
        <v>38.03</v>
      </c>
      <c r="CT4" s="40">
        <f>IF(CH4&gt;0,CH4,"")</f>
        <v>14.7</v>
      </c>
      <c r="CU4" s="40">
        <f>IF(CI4&gt;0,CI4,"")</f>
        <v>16.48</v>
      </c>
      <c r="CV4" s="40">
        <f>IF(SUM(CF4:CI4)-CJ4&gt;0,SUM(CF4:CI4)-CJ4,"")</f>
        <v>54.08</v>
      </c>
      <c r="CW4" s="40">
        <f>IF(CS4="","",MAX(CS4,CV4))</f>
        <v>54.08</v>
      </c>
      <c r="CX4" s="40">
        <f>IF(CM4&gt;0,CM4,"")</f>
        <v>2</v>
      </c>
      <c r="CY4" s="40">
        <f>IF(CN4&gt;0,CN4,"")</f>
        <v>1.8</v>
      </c>
      <c r="CZ4" s="40">
        <f>IF(SUM(CK4:CN4)-CO4&gt;0,SUM(CK4:CN4)-CO4,"")</f>
        <v>6.3999999999999995</v>
      </c>
      <c r="DA4" s="40">
        <f>IF(SUM(CW4,CZ4)&gt;0,SUM(CW4,CZ4),"")</f>
        <v>60.48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2.4699999999999918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>
        <v>12.2</v>
      </c>
      <c r="DJ4" s="17">
        <v>9.1</v>
      </c>
      <c r="DK4" s="17">
        <v>15</v>
      </c>
      <c r="DL4" s="17">
        <v>16.309999999999999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>
        <f>IF(DK4&gt;0,DK4,"")</f>
        <v>15</v>
      </c>
      <c r="EB4" s="40">
        <f>IF(DL4&gt;0,DL4,"")</f>
        <v>16.309999999999999</v>
      </c>
      <c r="EC4" s="40">
        <f>IF(SUM(DI4:DL4)-DM4&gt;0,SUM(DI4:DL4)-DM4,"")</f>
        <v>52.61</v>
      </c>
      <c r="ED4" s="40">
        <f>IF(MAX(DZ4,EC4)&gt;0,MAX(DZ4,EC4),"")</f>
        <v>52.61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52.61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14.5</v>
      </c>
      <c r="FU4" s="17">
        <v>9</v>
      </c>
      <c r="FV4" s="17">
        <v>16.2</v>
      </c>
      <c r="FW4" s="17">
        <v>16.100000000000001</v>
      </c>
      <c r="FX4" s="17">
        <v>0</v>
      </c>
      <c r="FY4" s="17">
        <v>14.2</v>
      </c>
      <c r="FZ4" s="17">
        <v>9.1999999999999993</v>
      </c>
      <c r="GA4" s="17">
        <v>16.399999999999999</v>
      </c>
      <c r="GB4" s="17">
        <v>16.989999999999998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16.2</v>
      </c>
      <c r="GO4" s="40">
        <f>IF(FW4&gt;0,FW4,"")</f>
        <v>16.100000000000001</v>
      </c>
      <c r="GP4" s="40">
        <f>IF(SUM(FT4:FW4)-FX4&gt;0,SUM(FT4:FW4)-FX4,"")</f>
        <v>55.800000000000004</v>
      </c>
      <c r="GQ4" s="40">
        <f>IF(GA4&gt;0,GA4,"")</f>
        <v>16.399999999999999</v>
      </c>
      <c r="GR4" s="40">
        <f>IF(GB4&gt;0,GB4,"")</f>
        <v>16.989999999999998</v>
      </c>
      <c r="GS4" s="40">
        <f>IF(SUM(FY4:GB4)-GC4&gt;0,SUM(FY4:GB4)-GC4,"")</f>
        <v>56.789999999999992</v>
      </c>
      <c r="GT4" s="40">
        <f>IF(MAX(GP4,GS4)&gt;0,MAX(GP4,GS4),"")</f>
        <v>56.789999999999992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56.789999999999992</v>
      </c>
      <c r="HB4" s="18">
        <v>13</v>
      </c>
      <c r="HC4" s="18">
        <v>9.1999999999999993</v>
      </c>
      <c r="HD4" s="18">
        <v>15.8</v>
      </c>
      <c r="HE4" s="18">
        <v>16.510000000000002</v>
      </c>
      <c r="HF4" s="18">
        <v>0</v>
      </c>
      <c r="HG4" s="18">
        <v>13.5</v>
      </c>
      <c r="HH4" s="18">
        <v>8.9</v>
      </c>
      <c r="HI4" s="18">
        <v>15.3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15.8</v>
      </c>
      <c r="HW4" s="11">
        <f>IF(HE4&gt;0,HE4,"")</f>
        <v>16.510000000000002</v>
      </c>
      <c r="HX4" s="11">
        <f>IF(SUM(HB4:HE4)-HF4&gt;0,SUM(HB4:HE4)-HF4,"")</f>
        <v>54.510000000000005</v>
      </c>
      <c r="HY4" s="11">
        <f>IF(HI4&gt;0,HI4,"")</f>
        <v>15.3</v>
      </c>
      <c r="HZ4" s="11">
        <f>IF(HJ4&gt;0,HJ4,"")</f>
        <v>16.62</v>
      </c>
      <c r="IA4" s="11">
        <f>IF(SUM(HG4:HJ4)-HK4&gt;0,SUM(HG4:HJ4)-HK4,"")</f>
        <v>54.320000000000007</v>
      </c>
      <c r="IB4" s="11">
        <f>IF(MAX(HX4,IA4)&gt;0,MAX(HX4,IA4),"")</f>
        <v>54.510000000000005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54.510000000000005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12.2</v>
      </c>
      <c r="SW4" s="22">
        <f>IF($CP4="P",CB4,(CB4+BA4)/2)</f>
        <v>7.5</v>
      </c>
      <c r="SX4" s="22">
        <f>IF($CP4="P",CC4,(CC4+BB4)/2)</f>
        <v>12.7</v>
      </c>
      <c r="SY4" s="22">
        <f>IF($CP4="P",CD4,(CD4+BC4)/2)</f>
        <v>14.055</v>
      </c>
      <c r="SZ4" s="22">
        <f>IF($CP4="P",CE4,(CE4+BD4)/2)</f>
        <v>0</v>
      </c>
      <c r="TA4" s="22">
        <f>IF($CP4="P",CF4,(CF4+BE4)/2)</f>
        <v>7.8500000000000005</v>
      </c>
      <c r="TB4" s="22">
        <f>IF($CP4="P",CG4,(CG4+BF4)/2)</f>
        <v>4.95</v>
      </c>
      <c r="TC4" s="22">
        <f>IF($CP4="P",CH4,(CH4+BG4)/2)</f>
        <v>8.35</v>
      </c>
      <c r="TD4" s="22">
        <f>IF($CP4="P",CI4,(CI4+BH4)/2)</f>
        <v>9.1150000000000002</v>
      </c>
      <c r="TE4" s="22">
        <f>IF($CP4="P",CJ4,(CJ4+BI4)/2)</f>
        <v>0</v>
      </c>
      <c r="TF4" s="22">
        <f>IF($CP4="P",CK4,(CK4+BJ4)/2)</f>
        <v>1.65</v>
      </c>
      <c r="TG4" s="22">
        <f>IF($CP4="P",CL4,(CL4+BK4)/2)</f>
        <v>0.9</v>
      </c>
      <c r="TH4" s="22">
        <f>IF($CP4="P",CM4,(CM4+BL4)/2)</f>
        <v>2</v>
      </c>
      <c r="TI4" s="22">
        <f>IF($CP4="P",CN4,(CN4+BM4)/2)</f>
        <v>1.78</v>
      </c>
      <c r="TJ4" s="22">
        <f>IF($CP4="P",CO4,(CO4+BN4)/2)</f>
        <v>0</v>
      </c>
      <c r="TK4" s="27" t="s">
        <v>46</v>
      </c>
      <c r="TL4" s="40">
        <f>IF(SX4&gt;0,SX4,"")</f>
        <v>12.7</v>
      </c>
      <c r="TM4" s="40">
        <f>IF(SY4&gt;0,SY4,"")</f>
        <v>14.055</v>
      </c>
      <c r="TN4" s="40">
        <f>IF(SUM(SV4:SY4)-SZ4&gt;0,SUM(SV4:SY4)-SZ4,"")</f>
        <v>46.454999999999998</v>
      </c>
      <c r="TO4" s="40">
        <f>IF(TC4&gt;0,TC4,"")</f>
        <v>8.35</v>
      </c>
      <c r="TP4" s="40">
        <f>IF(TD4&gt;0,TD4,"")</f>
        <v>9.1150000000000002</v>
      </c>
      <c r="TQ4" s="40">
        <f>IF(SUM(TA4:TD4)-TE4&gt;0,SUM(TA4:TD4)-TE4,"")</f>
        <v>30.265000000000001</v>
      </c>
      <c r="TR4" s="40">
        <f>IF(MAX(TN4,TQ4)&gt;0,MAX(TN4,TQ4),"")</f>
        <v>46.454999999999998</v>
      </c>
      <c r="TS4" s="40">
        <f>IF(TH4&gt;0,TH4,"")</f>
        <v>2</v>
      </c>
      <c r="TT4" s="40">
        <f>IF(TI4&gt;0,TI4,"")</f>
        <v>1.78</v>
      </c>
      <c r="TU4" s="40">
        <f>IF(SUM(TF4:TI4)-TJ4&gt;0,SUM(TF4:TI4)-TJ4,"")</f>
        <v>6.33</v>
      </c>
      <c r="TV4" s="40">
        <f>IF(SUM(TR4,TU4)&gt;0,SUM(TR4,TU4),"")</f>
        <v>52.784999999999997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108</v>
      </c>
      <c r="D5" s="4" t="s">
        <v>107</v>
      </c>
      <c r="E5" s="4">
        <v>2004</v>
      </c>
      <c r="F5" s="9">
        <f>SUM(L5:V5)+SUM(L5:T5)*0.0000001+SUM(L5)*0.0000000000001</f>
        <v>193.36001933600551</v>
      </c>
      <c r="G5" s="66"/>
      <c r="H5" s="3" t="str">
        <f>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P","")</f>
        <v>P</v>
      </c>
      <c r="I5" s="3" t="str">
        <f>IF(OR(AND(AQ5&gt;=AY$40,AQ5&lt;&gt;"",AN5=""),AND(AT5&gt;=AY$40,AT5&lt;&gt;"",AN5=""),AND(AX5&gt;=AY$40,AX5&lt;&gt;"",AN5=""),AND(BR5&gt;=BZ$40,BR5&lt;&gt;"",BO5=""),AND(BU5&gt;=BZ$40,BU5&lt;&gt;"",BO5=""),AND(BY5&gt;=BZ$40,BY5&lt;&gt;"",BO5=""),AND(CS5&gt;=DA$40,CS5&lt;&gt;"",CP5=""),AND(CV5&gt;=DA$40,CV5&lt;&gt;"",CP5=""),AND(CZ5&gt;=DA$40,CZ5&lt;&gt;"",CP5=""),AND(DZ5&gt;=EK$40,DZ5&lt;&gt;""),AND(EC5&gt;=EK$40,EC5&lt;&gt;""),AND(EG5&gt;=EK$40,EG5&lt;&gt;""),AND(EJ5&gt;=EK$40,EJ5&lt;&gt;""),AND(FH5&gt;=FS$40,FH5&lt;&gt;""),AND(FK5&gt;=FS$40,FK5&lt;&gt;""),AND(FO5&gt;=FS$40,FO5&lt;&gt;""),AND(FR5&gt;=FS$40,FR5&lt;&gt;""),AND(GP5&gt;=HA$40,GP5&lt;&gt;""),AND(GS5&gt;=HA$40,GS5&lt;&gt;""),AND(GW5&gt;=HA$40,GW5&lt;&gt;""),AND(GZ5&gt;=HA$40,GZ5&lt;&gt;""),AND(HX5&gt;=II$40,HX5&lt;&gt;""),AND(IA5&gt;=II$40,IA5&lt;&gt;""),AND(IE5&gt;=II$40,IE5&lt;&gt;""),AND(IH5&gt;=II$40,IH5&lt;&gt;""),AND(JF5&gt;=JQ$40,JF5&lt;&gt;""),AND(JI5&gt;=JQ$40,JI5&lt;&gt;""),AND(JM5&gt;=JQ$40,JM5&lt;&gt;""),AND(JP5&gt;=JQ$40,JP5&lt;&gt;""),AND(KN5&gt;=KY$40,KN5&lt;&gt;""),AND(KQ5&gt;=KY$40,KQ5&lt;&gt;""),AND(KU5&gt;=KY$40,KU5&lt;&gt;""),AND(KX5&gt;=KY$40,KX5&lt;&gt;""),AND(LV5&gt;=MG$40,LV5&lt;&gt;""),AND(LY5&gt;=MG$40,LY5&lt;&gt;""),AND(MC5&gt;=MG$40,MC5&lt;&gt;""),AND(MF5&gt;=MG$40,MF5&lt;&gt;""),AND(ND5&gt;=NO$40,ND5&lt;&gt;""),AND(NG5&gt;=NO$40,NG5&lt;&gt;""),AND(NK5&gt;=NO$40,NK5&lt;&gt;""),AND(NN5&gt;=NO$40,NN5&lt;&gt;""),AND(OL5&gt;=OW$40,OL5&lt;&gt;""),AND(OO5&gt;=OW$40,OO5&lt;&gt;""),AND(OS5&gt;=OW$40,OS5&lt;&gt;""),AND(OV5&gt;=OW$40,OV5&lt;&gt;""),AND(PT5&gt;=QE$40,PT5&lt;&gt;""),AND(PW5&gt;=QE$40,PW5&lt;&gt;""),AND(QA5&gt;=QE$40,QA5&lt;&gt;""),AND(QD5&gt;=QE$40,QD5&lt;&gt;""),AND(RB5&gt;=RM$40,RB5&lt;&gt;""),AND(RE5&gt;=RM$40,RE5&lt;&gt;""),AND(RI5&gt;=RM$40,RI5&lt;&gt;""),AND(RL5&gt;=RM$40,RL5&lt;&gt;""),AND(SJ5&gt;=SU$40,SJ5&lt;&gt;""),AND(SM5&gt;=SU$40,SM5&lt;&gt;""),AND(SQ5&gt;=SU$40,SQ5&lt;&gt;""),AND(ST5&gt;=SU$40,ST5&lt;&gt;"")),"P","")</f>
        <v>P</v>
      </c>
      <c r="J5" s="36" t="str">
        <f>IF(AND(I5="P",H5=""),"No DD",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Merit",IF(OR(AND(AO5&gt;=AY$38,AO5&lt;&gt;"",AQ5&gt;=AY$42,AQ5&lt;&gt;"",AN5=""),AND(AR5&gt;=AY$38,AR5&lt;&gt;"",AT5&gt;=AY$42,AT5&lt;&gt;"",AN5=""),AND(AV5&gt;=AY$38,AV5&lt;&gt;"",AX5&gt;=AY$42,AX5&lt;&gt;"",AN5=""),AND(BP5&gt;=BZ$38,BP5&lt;&gt;"",BR5&gt;=BZ$42,BR5&lt;&gt;"",BO5=""),AND(BS5&gt;=BZ$38,BS5&lt;&gt;"",BU5&gt;=BZ$42,BU5&lt;&gt;"",BO5=""),AND(BW5&gt;=BZ$38,BW5&lt;&gt;"",BY5&gt;=BZ$42,BY5&lt;&gt;"",BO5=""),AND(CQ5&gt;=DA$38,CQ5&lt;&gt;"",CS5&gt;=DA$42,CS5&lt;&gt;"",CP5=""),AND(CT5&gt;=DA$38,CT5&lt;&gt;"",CV5&gt;=DA$42,CV5&lt;&gt;"",CP5=""),AND(CX5&gt;=DA$38,CX5&lt;&gt;"",CZ5&gt;=DA$42,CZ5&lt;&gt;"",CP5=""),AND(DX5&gt;=EK$38,DX5&lt;&gt;"",DZ5&gt;=EK$42,DZ5&lt;&gt;""),AND(EA5&gt;=EK$38,EA5&lt;&gt;"",EC5&gt;=EK$42,EC5&lt;&gt;""),AND(EE5&gt;=EK$38,EE5&lt;&gt;"",EG5&gt;=EK$42,EG5&lt;&gt;""),AND(EH5&gt;=EK$38,EH5&lt;&gt;"",EJ5&gt;=EK$42,EJ5&lt;&gt;""),AND(FF5&gt;=FS$38,FF5&lt;&gt;"",FH5&gt;=FS$42,FH5&lt;&gt;""),AND(FI5&gt;=FS$38,FI5&lt;&gt;"",FK5&gt;=FS$42,FK5&lt;&gt;""),AND(FM5&gt;=FS$38,FM5&lt;&gt;"",FO5&gt;=FS$42,FO5&lt;&gt;""),AND(FP5&gt;=FS$38,FP5&lt;&gt;"",FR5&gt;=FS$42,FR5&lt;&gt;""),AND(GN5&gt;=HA$38,GN5&lt;&gt;"",GP5&gt;=HA$42,GP5&lt;&gt;""),AND(GQ5&gt;=HA$38,GQ5&lt;&gt;"",GS5&gt;=HA$42,GS5&lt;&gt;""),AND(GU5&gt;=HA$38,GU5&lt;&gt;"",GW5&gt;=HA$42,GW5&lt;&gt;""),AND(GX5&gt;=HA$38,GX5&lt;&gt;"",GZ5&gt;=HA$42,GZ5&lt;&gt;""),AND(HV5&gt;=II$38,HV5&lt;&gt;"",HX5&gt;=II$42,HX5&lt;&gt;""),AND(HY5&gt;=II$38,HY5&lt;&gt;"",IA5&gt;=II$42,IA5&lt;&gt;""),AND(IC5&gt;=II$38,IC5&lt;&gt;"",IE5&gt;=II$42,IE5&lt;&gt;""),AND(IF5&gt;=II$38,IF5&lt;&gt;"",IH5&gt;=II$42,IH5&lt;&gt;""),AND(JD5&gt;=JQ$38,JD5&lt;&gt;"",JF5&gt;=JQ$42,JF5&lt;&gt;""),AND(JG5&gt;=JQ$38,JG5&lt;&gt;"",JI5&gt;=JQ$42,JI5&lt;&gt;""),AND(JK5&gt;=JQ$38,JK5&lt;&gt;"",JM5&gt;=JQ$42,JM5&lt;&gt;""),AND(JN5&gt;=JQ$38,JN5&lt;&gt;"",JP5&gt;=JQ$42,JP5&lt;&gt;""),AND(KL5&gt;=KY$38,KL5&lt;&gt;"",KN5&gt;=KY$42,KN5&lt;&gt;""),AND(KO5&gt;=KY$38,KO5&lt;&gt;"",KQ5&gt;=KY$42,KQ5&lt;&gt;""),AND(KS5&gt;=KY$38,KS5&lt;&gt;"",KU5&gt;=KY$42,KU5&lt;&gt;""),AND(KV5&gt;=KY$38,KV5&lt;&gt;"",KX5&gt;=KY$42,KX5&lt;&gt;""),AND(LT5&gt;=MG$38,LT5&lt;&gt;"",LV5&gt;=MG$42,LV5&lt;&gt;""),AND(LW5&gt;=MG$38,LW5&lt;&gt;"",LY5&gt;=MG$42,LY5&lt;&gt;""),AND(MA5&gt;=MG$38,MA5&lt;&gt;"",MC5&gt;=MG$42,MC5&lt;&gt;""),AND(MD5&gt;=MG$38,MD5&lt;&gt;"",MF5&gt;=MG$42,MF5&lt;&gt;""),AND(NB5&gt;=NO$38,NB5&lt;&gt;"",ND5&gt;=NO$42,ND5&lt;&gt;""),AND(NE5&gt;=NO$38,NE5&lt;&gt;"",NG5&gt;=NO$42,NG5&lt;&gt;""),AND(NI5&gt;=NO$38,NI5&lt;&gt;"",NK5&gt;=NO$42,NK5&lt;&gt;""),AND(NL5&gt;=NO$38,NL5&lt;&gt;"",NN5&gt;=NO$42,NN5&lt;&gt;""),AND(OJ5&gt;=OW$38,OJ5&lt;&gt;"",OL5&gt;=OW$42,OL5&lt;&gt;""),AND(OM5&gt;=OW$38,OM5&lt;&gt;"",OO5&gt;=OW$42,OO5&lt;&gt;""),AND(OQ5&gt;=OW$38,OQ5&lt;&gt;"",OS5&gt;=OW$42,OS5&lt;&gt;""),AND(OT5&gt;=OW$38,OT5&lt;&gt;"",OV5&gt;=OW$42,OV5&lt;&gt;""),AND(PR5&gt;=QE$38,PR5&lt;&gt;"",PT5&gt;=QE$42,PT5&lt;&gt;""),AND(PU5&gt;=QE$38,PU5&lt;&gt;"",PW5&gt;=QE$42,PW5&lt;&gt;""),AND(PY5&gt;=QE$38,PY5&lt;&gt;"",QA5&gt;=QE$42,QA5&lt;&gt;""),AND(QB5&gt;=QE$38,QB5&lt;&gt;"",QD5&gt;=QE$42,QD5&lt;&gt;""),AND(QZ5&gt;=RM$38,QZ5&lt;&gt;"",RB5&gt;=RM$42,RB5&lt;&gt;""),AND(RC5&gt;=RM$38,RC5&lt;&gt;"",RE5&gt;=RM$42,RE5&lt;&gt;""),AND(RG5&gt;=RM$38,RG5&lt;&gt;"",RI5&gt;=RM$42,RI5&lt;&gt;""),AND(RJ5&gt;=RM$38,RJ5&lt;&gt;"",RL5&gt;=RM$42,RL5&lt;&gt;""),AND(SH5&gt;=SU$38,SH5&lt;&gt;"",SJ5&gt;=SU$42,SJ5&lt;&gt;""),AND(SK5&gt;=SU$38,SK5&lt;&gt;"",SM5&gt;=SU$42,SM5&lt;&gt;""),AND(SO5&gt;=SU$38,SO5&lt;&gt;"",SQ5&gt;=SU$42,SQ5&lt;&gt;""),AND(SR5&gt;=SU$38,SR5&lt;&gt;"",ST5&gt;=SU$42,ST5&lt;&gt;"")),"Excellence",IF(K5="P","Worlds Team",IF(H5="P","National Team","")))))</f>
        <v>National Team</v>
      </c>
      <c r="K5" s="3" t="str">
        <f>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P","")</f>
        <v/>
      </c>
      <c r="L5" s="8">
        <f>IF(COUNT(AQ5,AT5,BR5,BU5,CS5,CV5)&gt;0,LARGE((AQ5,AT5,BR5,BU5,CS5,CV5),1),0)</f>
        <v>54.769999999999996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53.910000000000004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54.489999999999995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$36,AP5,0),IF(AR5&gt;=$AY$36,AS5,0),IF(AV5&gt;=$AY$36,AW5,0),IF(BP5&gt;=$BZ$36,BQ5,0),IF(BS5&gt;=$BZ$36,BT5,0),IF(BW5&gt;=$BZ$36,BX5,0),IF(CQ5&gt;=$DA$36,CR5,0),IF(CT5&gt;=$DA$36,CU5,0),IF(CX5&gt;=$DA$36,CY5,0),IF(DX5&gt;=$EK$36,DY5,0),IF(EA5&gt;=$EK$36,EB5,0),IF(EE5&gt;=$EK$36,EF5,0),IF(EH5&gt;=$EK$36,EI5,0),IF(FF5&gt;=$FS$36,FG5,0),IF(FI5&gt;=$FS$36,FJ5,0),IF(FM5&gt;=$FS$36,FN5,0),IF(FP5&gt;=$FS$36,FQ5,0),IF(GN5&gt;=$HA$36,GO5,0),IF(GQ5&gt;=$HA$36,GR5,0),IF(GU5&gt;=$HA$36,GV5,0),IF(GX5&gt;=$HA$36,GY5,0),IF(HV5&gt;=$II$36,HW5,0),IF(HY5&gt;=$II$36,HZ5,0),IF(IC5&gt;=$II$36,ID5,0),IF(IF5&gt;=$II$36,IG5,0),IF(JD5&gt;=$JQ$36,JE5,0),IF(JG5&gt;=$JQ$36,JH5,0),IF(JK5&gt;=$JQ$36,JL5,0),IF(JN5&gt;=$JQ$36,JO5,0),IF(KL5&gt;=$KY$36,KM5,0),IF(KO5&gt;=$KY$36,KP5,0),IF(KS5&gt;=$KY$36,KT5,0),IF(KV5&gt;=$KY$36,KW5,0),IF(LT5&gt;=$MG$36,LU5,0),IF(LW5&gt;=$MG$36,LX5,0),IF(MA5&gt;=$MG$36,MB5,0),IF(MD5&gt;=$MG$36,ME5,0),IF(NB5&gt;=$NO$36,NC5,0),IF(NE5&gt;=$NO$36,NF5,0),IF(NI5&gt;=$NO$36,NJ5,0),IF(NL5&gt;=$NO$36,NM5,0),IF(OJ5&gt;=$OW$36,OK5,0),IF(OM5&gt;=$OW$36,ON5,0),IF(OQ5&gt;=$OW$36,OR5,0),IF(OT5&gt;=$OW$36,OU5,0),IF(PR5&gt;=$QE$36,PS5,0),IF(PU5&gt;=$QE$36,PV5,0),IF(PY5&gt;=$QE$36,PZ5,0),IF(QB5&gt;=$QE$36,QC5,0),IF(QZ5&gt;=$RM$36,RA5,0),IF(RC5&gt;=$RM$36,RD5,0),IF(RG5&gt;=$RM$36,RH5,0),IF(RJ5&gt;=$RM$36,RK5,0),IF(SH5&gt;=$SU$36,SI5,0),IF(SK5&gt;=$SU$36,SL5,0),IF(SO5&gt;=$SU$36,SP5,0),IF(SR5&gt;=$SU$36,SS5,0))&gt;0,MAX(IF(AO5&gt;=$AY$36,AP5,0),IF(AR5&gt;=$AY$36,AS5,0),IF(AV5&gt;=$AY$36,AW5,0),IF(BP5&gt;=$BZ$36,BQ5,0),IF(BS5&gt;=$BZ$36,BT5,0),IF(BW5&gt;=$BZ$36,BX5,0),IF(CQ5&gt;=$DA$36,CR5,0),IF(CT5&gt;=$DA$36,CU5,0),IF(CX5&gt;=$DA$36,CY5,0),IF(DX5&gt;=$EK$36,DY5,0),IF(EA5&gt;=$EK$36,EB5,0),IF(EE5&gt;=$EK$36,EF5,0),IF(EH5&gt;=$EK$36,EI5,0),IF(FF5&gt;=$FS$36,FG5,0),IF(FI5&gt;=$FS$36,FJ5,0),IF(FM5&gt;=$FS$36,FN5,0),IF(FP5&gt;=$FS$36,FQ5,0),IF(GN5&gt;=$HA$36,GO5,0),IF(GQ5&gt;=$HA$36,GR5,0),IF(GU5&gt;=$HA$36,GV5,0),IF(GX5&gt;=$HA$36,GY5,0),IF(HV5&gt;=$II$36,HW5,0),IF(HY5&gt;=$II$36,HZ5,0),IF(IC5&gt;=$II$36,ID5,0),IF(IF5&gt;=$II$36,IG5,0),IF(JD5&gt;=$JQ$36,JE5,0),IF(JG5&gt;=$JQ$36,JH5,0),IF(JK5&gt;=$JQ$36,JL5,0),IF(JN5&gt;=$JQ$36,JO5,0),IF(KL5&gt;=$KY$36,KM5,0),IF(KO5&gt;=$KY$36,KP5,0),IF(KS5&gt;=$KY$36,KT5,0),IF(KV5&gt;=$KY$36,KW5,0),IF(LT5&gt;=$MG$36,LU5,0),IF(LW5&gt;=$MG$36,LX5,0),IF(MA5&gt;=$MG$36,MB5,0),IF(MD5&gt;=$MG$36,ME5,0),IF(NB5&gt;=$NO$36,NC5,0),IF(NE5&gt;=$NO$36,NF5,0),IF(NI5&gt;=$NO$36,NJ5,0),IF(NL5&gt;=$NO$36,NM5,0),IF(OJ5&gt;=$OW$36,OK5,0),IF(OM5&gt;=$OW$36,ON5,0),IF(OQ5&gt;=$OW$36,OR5,0),IF(OT5&gt;=$OW$36,OU5,0),IF(PR5&gt;=$QE$36,PS5,0),IF(PU5&gt;=$QE$36,PV5,0),IF(PY5&gt;=$QE$36,PZ5,0),IF(QB5&gt;=$QE$36,QC5,0),IF(QZ5&gt;=$RM$36,RA5,0),IF(RC5&gt;=$RM$36,RD5,0),IF(RG5&gt;=$RM$36,RH5,0),IF(RJ5&gt;=$RM$36,RK5,0),IF(SH5&gt;=$SU$36,SI5,0),IF(SK5&gt;=$SU$36,SL5,0),IF(SO5&gt;=$SU$36,SP5,0),IF(SR5&gt;=$SU$36,SS5,0)),0)</f>
        <v>16.190000000000001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12.2</v>
      </c>
      <c r="Z5" s="22">
        <v>8.1999999999999993</v>
      </c>
      <c r="AA5" s="22">
        <v>10.7</v>
      </c>
      <c r="AB5" s="22">
        <v>12.55</v>
      </c>
      <c r="AC5" s="22">
        <v>0</v>
      </c>
      <c r="AD5" s="22">
        <v>16</v>
      </c>
      <c r="AE5" s="22">
        <v>9.5</v>
      </c>
      <c r="AF5" s="22">
        <v>13.4</v>
      </c>
      <c r="AG5" s="22">
        <v>15.97</v>
      </c>
      <c r="AH5" s="22">
        <v>0.1</v>
      </c>
      <c r="AI5" s="22">
        <v>14.7</v>
      </c>
      <c r="AJ5" s="22">
        <v>8.9</v>
      </c>
      <c r="AK5" s="22">
        <v>13.4</v>
      </c>
      <c r="AL5" s="22">
        <v>15.87</v>
      </c>
      <c r="AM5" s="22">
        <v>0.1</v>
      </c>
      <c r="AN5" s="27"/>
      <c r="AO5" s="38">
        <f>IF(AA5&gt;0,AA5,"")</f>
        <v>10.7</v>
      </c>
      <c r="AP5" s="38">
        <f>IF(AB5&gt;0,AB5,"")</f>
        <v>12.55</v>
      </c>
      <c r="AQ5" s="40">
        <f>IF(SUM(Y5:AB5)-AC5&gt;0,SUM(Y5:AB5)-AC5,"")</f>
        <v>43.65</v>
      </c>
      <c r="AR5" s="40">
        <f>IF(AF5&gt;0,AF5,"")</f>
        <v>13.4</v>
      </c>
      <c r="AS5" s="40">
        <f>IF(AG5&gt;0,AG5,"")</f>
        <v>15.97</v>
      </c>
      <c r="AT5" s="40">
        <f>IF(SUM(AD5:AG5)-AH5&gt;0,SUM(AD5:AG5)-AH5,"")</f>
        <v>54.769999999999996</v>
      </c>
      <c r="AU5" s="40">
        <f>IF(AQ5="","",MAX(AQ5,AT5))</f>
        <v>54.769999999999996</v>
      </c>
      <c r="AV5" s="40">
        <f>IF(AK5&gt;0,AK5,"")</f>
        <v>13.4</v>
      </c>
      <c r="AW5" s="40">
        <f>IF(AL5&gt;0,AL5,"")</f>
        <v>15.87</v>
      </c>
      <c r="AX5" s="40">
        <f>IF(SUM(AI5:AL5)-AM5&gt;0,SUM(AI5:AL5)-AM5,"")</f>
        <v>52.769999999999996</v>
      </c>
      <c r="AY5" s="40">
        <f>IF(SUM(AU5,AX5)&gt;0,SUM(AU5,AX5),"")</f>
        <v>107.53999999999999</v>
      </c>
      <c r="AZ5" s="26">
        <v>6.85</v>
      </c>
      <c r="BA5" s="26">
        <v>4.5999999999999996</v>
      </c>
      <c r="BB5" s="26">
        <v>6.35</v>
      </c>
      <c r="BC5" s="26">
        <v>7.1800000000000006</v>
      </c>
      <c r="BD5" s="26">
        <v>0</v>
      </c>
      <c r="BE5" s="26">
        <v>10.9</v>
      </c>
      <c r="BF5" s="26">
        <v>6.65</v>
      </c>
      <c r="BG5" s="26">
        <v>9.4499999999999993</v>
      </c>
      <c r="BH5" s="26">
        <v>11.49</v>
      </c>
      <c r="BI5" s="26">
        <v>0.05</v>
      </c>
      <c r="BJ5" s="26">
        <v>7.35</v>
      </c>
      <c r="BK5" s="26">
        <v>4.45</v>
      </c>
      <c r="BL5" s="26">
        <v>6.7</v>
      </c>
      <c r="BM5" s="26">
        <v>7.9349999999999996</v>
      </c>
      <c r="BN5" s="26">
        <v>0.05</v>
      </c>
      <c r="BO5" s="28" t="s">
        <v>46</v>
      </c>
      <c r="BP5" s="39">
        <f>IF(BB5&gt;0,BB5,"")</f>
        <v>6.35</v>
      </c>
      <c r="BQ5" s="39">
        <f>IF(BC5&gt;0,BC5,"")</f>
        <v>7.1800000000000006</v>
      </c>
      <c r="BR5" s="11">
        <f>IF(SUM(AZ5:BC5)-BD5&gt;0,SUM(AZ5:BC5)-BD5,"")</f>
        <v>24.979999999999997</v>
      </c>
      <c r="BS5" s="11">
        <f>IF(BG5&gt;0,BG5,"")</f>
        <v>9.4499999999999993</v>
      </c>
      <c r="BT5" s="11">
        <f>IF(BH5&gt;0,BH5,"")</f>
        <v>11.49</v>
      </c>
      <c r="BU5" s="11">
        <f>IF(SUM(BE5:BH5)-BI5&gt;0,SUM(BE5:BH5)-BI5,"")</f>
        <v>38.440000000000005</v>
      </c>
      <c r="BV5" s="11">
        <f>IF(BR5="","",MAX(BR5,BU5))</f>
        <v>38.440000000000005</v>
      </c>
      <c r="BW5" s="11">
        <f>IF(BL5&gt;0,BL5,"")</f>
        <v>6.7</v>
      </c>
      <c r="BX5" s="11">
        <f>IF(BM5&gt;0,BM5,"")</f>
        <v>7.9349999999999996</v>
      </c>
      <c r="BY5" s="11">
        <f>IF(SUM(BJ5:BM5)-BN5&gt;0,SUM(BJ5:BM5)-BN5,"")</f>
        <v>26.384999999999998</v>
      </c>
      <c r="BZ5" s="11">
        <f>IF(SUM(BV5,BY5)&gt;0,SUM(BV5,BY5),"")</f>
        <v>64.825000000000003</v>
      </c>
      <c r="CA5" s="22">
        <v>11.2</v>
      </c>
      <c r="CB5" s="22">
        <v>7.1</v>
      </c>
      <c r="CC5" s="22">
        <v>10.1</v>
      </c>
      <c r="CD5" s="22">
        <v>13.07</v>
      </c>
      <c r="CE5" s="22">
        <v>0</v>
      </c>
      <c r="CF5" s="22">
        <v>15.3</v>
      </c>
      <c r="CG5" s="22">
        <v>9</v>
      </c>
      <c r="CH5" s="22">
        <v>13.4</v>
      </c>
      <c r="CI5" s="22">
        <v>16.309999999999999</v>
      </c>
      <c r="CJ5" s="22">
        <v>0.1</v>
      </c>
      <c r="CK5" s="22">
        <v>15.8</v>
      </c>
      <c r="CL5" s="22">
        <v>8.5</v>
      </c>
      <c r="CM5" s="22">
        <v>14</v>
      </c>
      <c r="CN5" s="22">
        <v>16.190000000000001</v>
      </c>
      <c r="CO5" s="22">
        <v>0</v>
      </c>
      <c r="CP5" s="27"/>
      <c r="CQ5" s="38">
        <f>IF(CC5&gt;0,CC5,"")</f>
        <v>10.1</v>
      </c>
      <c r="CR5" s="38">
        <f>IF(CD5&gt;0,CD5,"")</f>
        <v>13.07</v>
      </c>
      <c r="CS5" s="40">
        <f>IF(SUM(CA5:CD5)-CE5&gt;0,SUM(CA5:CD5)-CE5,"")</f>
        <v>41.47</v>
      </c>
      <c r="CT5" s="40">
        <f>IF(CH5&gt;0,CH5,"")</f>
        <v>13.4</v>
      </c>
      <c r="CU5" s="40">
        <f>IF(CI5&gt;0,CI5,"")</f>
        <v>16.309999999999999</v>
      </c>
      <c r="CV5" s="40">
        <f>IF(SUM(CF5:CI5)-CJ5&gt;0,SUM(CF5:CI5)-CJ5,"")</f>
        <v>53.910000000000004</v>
      </c>
      <c r="CW5" s="40">
        <f>IF(CS5="","",MAX(CS5,CV5))</f>
        <v>53.910000000000004</v>
      </c>
      <c r="CX5" s="40">
        <f>IF(CM5&gt;0,CM5,"")</f>
        <v>14</v>
      </c>
      <c r="CY5" s="40">
        <f>IF(CN5&gt;0,CN5,"")</f>
        <v>16.190000000000001</v>
      </c>
      <c r="CZ5" s="40">
        <f>IF(SUM(CK5:CN5)-CO5&gt;0,SUM(CK5:CN5)-CO5,"")</f>
        <v>54.489999999999995</v>
      </c>
      <c r="DA5" s="40">
        <f>IF(SUM(CW5,CZ5)&gt;0,SUM(CW5,CZ5),"")</f>
        <v>108.4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>
        <v>1.4</v>
      </c>
      <c r="DJ5" s="17">
        <v>0.8</v>
      </c>
      <c r="DK5" s="17">
        <v>2</v>
      </c>
      <c r="DL5" s="17">
        <v>1.76</v>
      </c>
      <c r="DM5" s="17">
        <v>0.4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>
        <f>IF(DK5&gt;0,DK5,"")</f>
        <v>2</v>
      </c>
      <c r="EB5" s="40">
        <f>IF(DL5&gt;0,DL5,"")</f>
        <v>1.76</v>
      </c>
      <c r="EC5" s="40">
        <f>IF(SUM(DI5:DL5)-DM5&gt;0,SUM(DI5:DL5)-DM5,"")</f>
        <v>5.56</v>
      </c>
      <c r="ED5" s="40">
        <f>IF(MAX(DZ5,EC5)&gt;0,MAX(DZ5,EC5),"")</f>
        <v>5.56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5.56</v>
      </c>
      <c r="EL5" s="18">
        <v>13.3</v>
      </c>
      <c r="EM5" s="18">
        <v>9.4</v>
      </c>
      <c r="EN5" s="18">
        <v>12.3</v>
      </c>
      <c r="EO5" s="18">
        <v>15.58</v>
      </c>
      <c r="EP5" s="18">
        <v>0</v>
      </c>
      <c r="EQ5" s="18">
        <v>14.7</v>
      </c>
      <c r="ER5" s="18">
        <v>9.1999999999999993</v>
      </c>
      <c r="ES5" s="18">
        <v>13.8</v>
      </c>
      <c r="ET5" s="18">
        <v>15.83</v>
      </c>
      <c r="EU5" s="18">
        <v>0</v>
      </c>
      <c r="EV5" s="18"/>
      <c r="EW5" s="18"/>
      <c r="EX5" s="18"/>
      <c r="EY5" s="18"/>
      <c r="EZ5" s="18"/>
      <c r="FA5" s="18">
        <v>15.1</v>
      </c>
      <c r="FB5" s="18">
        <v>8.8000000000000007</v>
      </c>
      <c r="FC5" s="18">
        <v>13.8</v>
      </c>
      <c r="FD5" s="18">
        <v>15.76</v>
      </c>
      <c r="FE5" s="18">
        <v>0</v>
      </c>
      <c r="FF5" s="11">
        <f>IF(EN5&gt;0,EN5,"")</f>
        <v>12.3</v>
      </c>
      <c r="FG5" s="11">
        <f>IF(EO5&gt;0,EO5,"")</f>
        <v>15.58</v>
      </c>
      <c r="FH5" s="11">
        <f>IF(SUM(EL5:EO5)-EP5&gt;0,SUM(EL5:EO5)-EP5,"")</f>
        <v>50.58</v>
      </c>
      <c r="FI5" s="11">
        <f>IF(ES5&gt;0,ES5,"")</f>
        <v>13.8</v>
      </c>
      <c r="FJ5" s="11">
        <f>IF(ET5&gt;0,ET5,"")</f>
        <v>15.83</v>
      </c>
      <c r="FK5" s="11">
        <f>IF(SUM(EQ5:ET5)-EU5&gt;0,SUM(EQ5:ET5)-EU5,"")</f>
        <v>53.53</v>
      </c>
      <c r="FL5" s="11">
        <f>IF(MAX(FH5,FK5)&gt;0,MAX(FH5,FK5),"")</f>
        <v>53.53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13.8</v>
      </c>
      <c r="FQ5" s="11">
        <f>IF(FD5&gt;0,FD5,"")</f>
        <v>15.76</v>
      </c>
      <c r="FR5" s="11">
        <f>IF(SUM(FA5:FD5)-FE5&gt;0,SUM(FA5:FD5)-FE5,"")</f>
        <v>53.46</v>
      </c>
      <c r="FS5" s="11">
        <f>IF(SUM(FL5,FO5,FR5)&gt;0,SUM(FL5,FO5,FR5),"")</f>
        <v>106.99000000000001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9.0249999999999986</v>
      </c>
      <c r="SW5" s="22">
        <f>IF($CP5="P",CB5,(CB5+BA5)/2)</f>
        <v>5.85</v>
      </c>
      <c r="SX5" s="22">
        <f>IF($CP5="P",CC5,(CC5+BB5)/2)</f>
        <v>8.2249999999999996</v>
      </c>
      <c r="SY5" s="22">
        <f>IF($CP5="P",CD5,(CD5+BC5)/2)</f>
        <v>10.125</v>
      </c>
      <c r="SZ5" s="22">
        <f>IF($CP5="P",CE5,(CE5+BD5)/2)</f>
        <v>0</v>
      </c>
      <c r="TA5" s="22">
        <f>IF($CP5="P",CF5,(CF5+BE5)/2)</f>
        <v>13.100000000000001</v>
      </c>
      <c r="TB5" s="22">
        <f>IF($CP5="P",CG5,(CG5+BF5)/2)</f>
        <v>7.8250000000000002</v>
      </c>
      <c r="TC5" s="22">
        <f>IF($CP5="P",CH5,(CH5+BG5)/2)</f>
        <v>11.425000000000001</v>
      </c>
      <c r="TD5" s="22">
        <f>IF($CP5="P",CI5,(CI5+BH5)/2)</f>
        <v>13.899999999999999</v>
      </c>
      <c r="TE5" s="22">
        <f>IF($CP5="P",CJ5,(CJ5+BI5)/2)</f>
        <v>7.5000000000000011E-2</v>
      </c>
      <c r="TF5" s="22">
        <f>IF($CP5="P",CK5,(CK5+BJ5)/2)</f>
        <v>11.574999999999999</v>
      </c>
      <c r="TG5" s="22">
        <f>IF($CP5="P",CL5,(CL5+BK5)/2)</f>
        <v>6.4749999999999996</v>
      </c>
      <c r="TH5" s="22">
        <f>IF($CP5="P",CM5,(CM5+BL5)/2)</f>
        <v>10.35</v>
      </c>
      <c r="TI5" s="22">
        <f>IF($CP5="P",CN5,(CN5+BM5)/2)</f>
        <v>12.0625</v>
      </c>
      <c r="TJ5" s="22">
        <f>IF($CP5="P",CO5,(CO5+BN5)/2)</f>
        <v>2.5000000000000001E-2</v>
      </c>
      <c r="TK5" s="27" t="s">
        <v>46</v>
      </c>
      <c r="TL5" s="40">
        <f>IF(SX5&gt;0,SX5,"")</f>
        <v>8.2249999999999996</v>
      </c>
      <c r="TM5" s="40">
        <f>IF(SY5&gt;0,SY5,"")</f>
        <v>10.125</v>
      </c>
      <c r="TN5" s="40">
        <f>IF(SUM(SV5:SY5)-SZ5&gt;0,SUM(SV5:SY5)-SZ5,"")</f>
        <v>33.224999999999994</v>
      </c>
      <c r="TO5" s="40">
        <f>IF(TC5&gt;0,TC5,"")</f>
        <v>11.425000000000001</v>
      </c>
      <c r="TP5" s="40">
        <f>IF(TD5&gt;0,TD5,"")</f>
        <v>13.899999999999999</v>
      </c>
      <c r="TQ5" s="40">
        <f>IF(SUM(TA5:TD5)-TE5&gt;0,SUM(TA5:TD5)-TE5,"")</f>
        <v>46.174999999999997</v>
      </c>
      <c r="TR5" s="40">
        <f>IF(MAX(TN5,TQ5)&gt;0,MAX(TN5,TQ5),"")</f>
        <v>46.174999999999997</v>
      </c>
      <c r="TS5" s="40">
        <f>IF(TH5&gt;0,TH5,"")</f>
        <v>10.35</v>
      </c>
      <c r="TT5" s="40">
        <f>IF(TI5&gt;0,TI5,"")</f>
        <v>12.0625</v>
      </c>
      <c r="TU5" s="40">
        <f>IF(SUM(TF5:TI5)-TJ5&gt;0,SUM(TF5:TI5)-TJ5,"")</f>
        <v>40.4375</v>
      </c>
      <c r="TV5" s="40">
        <f>IF(SUM(TR5,TU5)&gt;0,SUM(TR5,TU5),"")</f>
        <v>86.612499999999997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2</v>
      </c>
      <c r="C6" s="5" t="s">
        <v>182</v>
      </c>
      <c r="D6" s="4" t="s">
        <v>6</v>
      </c>
      <c r="E6" s="4">
        <v>2006</v>
      </c>
      <c r="F6" s="9">
        <f>SUM(L6:V6)+SUM(L6:T6)*0.0000001+SUM(L6)*0.0000000000001</f>
        <v>193.24001932400546</v>
      </c>
      <c r="G6" s="66"/>
      <c r="H6" s="3" t="str">
        <f>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P","")</f>
        <v>P</v>
      </c>
      <c r="I6" s="3" t="str">
        <f>IF(OR(AND(AQ6&gt;=AY$40,AQ6&lt;&gt;"",AN6=""),AND(AT6&gt;=AY$40,AT6&lt;&gt;"",AN6=""),AND(AX6&gt;=AY$40,AX6&lt;&gt;"",AN6=""),AND(BR6&gt;=BZ$40,BR6&lt;&gt;"",BO6=""),AND(BU6&gt;=BZ$40,BU6&lt;&gt;"",BO6=""),AND(BY6&gt;=BZ$40,BY6&lt;&gt;"",BO6=""),AND(CS6&gt;=DA$40,CS6&lt;&gt;"",CP6=""),AND(CV6&gt;=DA$40,CV6&lt;&gt;"",CP6=""),AND(CZ6&gt;=DA$40,CZ6&lt;&gt;"",CP6=""),AND(DZ6&gt;=EK$40,DZ6&lt;&gt;""),AND(EC6&gt;=EK$40,EC6&lt;&gt;""),AND(EG6&gt;=EK$40,EG6&lt;&gt;""),AND(EJ6&gt;=EK$40,EJ6&lt;&gt;""),AND(FH6&gt;=FS$40,FH6&lt;&gt;""),AND(FK6&gt;=FS$40,FK6&lt;&gt;""),AND(FO6&gt;=FS$40,FO6&lt;&gt;""),AND(FR6&gt;=FS$40,FR6&lt;&gt;""),AND(GP6&gt;=HA$40,GP6&lt;&gt;""),AND(GS6&gt;=HA$40,GS6&lt;&gt;""),AND(GW6&gt;=HA$40,GW6&lt;&gt;""),AND(GZ6&gt;=HA$40,GZ6&lt;&gt;""),AND(HX6&gt;=II$40,HX6&lt;&gt;""),AND(IA6&gt;=II$40,IA6&lt;&gt;""),AND(IE6&gt;=II$40,IE6&lt;&gt;""),AND(IH6&gt;=II$40,IH6&lt;&gt;""),AND(JF6&gt;=JQ$40,JF6&lt;&gt;""),AND(JI6&gt;=JQ$40,JI6&lt;&gt;""),AND(JM6&gt;=JQ$40,JM6&lt;&gt;""),AND(JP6&gt;=JQ$40,JP6&lt;&gt;""),AND(KN6&gt;=KY$40,KN6&lt;&gt;""),AND(KQ6&gt;=KY$40,KQ6&lt;&gt;""),AND(KU6&gt;=KY$40,KU6&lt;&gt;""),AND(KX6&gt;=KY$40,KX6&lt;&gt;""),AND(LV6&gt;=MG$40,LV6&lt;&gt;""),AND(LY6&gt;=MG$40,LY6&lt;&gt;""),AND(MC6&gt;=MG$40,MC6&lt;&gt;""),AND(MF6&gt;=MG$40,MF6&lt;&gt;""),AND(ND6&gt;=NO$40,ND6&lt;&gt;""),AND(NG6&gt;=NO$40,NG6&lt;&gt;""),AND(NK6&gt;=NO$40,NK6&lt;&gt;""),AND(NN6&gt;=NO$40,NN6&lt;&gt;""),AND(OL6&gt;=OW$40,OL6&lt;&gt;""),AND(OO6&gt;=OW$40,OO6&lt;&gt;""),AND(OS6&gt;=OW$40,OS6&lt;&gt;""),AND(OV6&gt;=OW$40,OV6&lt;&gt;""),AND(PT6&gt;=QE$40,PT6&lt;&gt;""),AND(PW6&gt;=QE$40,PW6&lt;&gt;""),AND(QA6&gt;=QE$40,QA6&lt;&gt;""),AND(QD6&gt;=QE$40,QD6&lt;&gt;""),AND(RB6&gt;=RM$40,RB6&lt;&gt;""),AND(RE6&gt;=RM$40,RE6&lt;&gt;""),AND(RI6&gt;=RM$40,RI6&lt;&gt;""),AND(RL6&gt;=RM$40,RL6&lt;&gt;""),AND(SJ6&gt;=SU$40,SJ6&lt;&gt;""),AND(SM6&gt;=SU$40,SM6&lt;&gt;""),AND(SQ6&gt;=SU$40,SQ6&lt;&gt;""),AND(ST6&gt;=SU$40,ST6&lt;&gt;"")),"P","")</f>
        <v>P</v>
      </c>
      <c r="J6" s="36" t="str">
        <f>IF(AND(I6="P",H6=""),"No DD",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Merit",IF(OR(AND(AO6&gt;=AY$38,AO6&lt;&gt;"",AQ6&gt;=AY$42,AQ6&lt;&gt;"",AN6=""),AND(AR6&gt;=AY$38,AR6&lt;&gt;"",AT6&gt;=AY$42,AT6&lt;&gt;"",AN6=""),AND(AV6&gt;=AY$38,AV6&lt;&gt;"",AX6&gt;=AY$42,AX6&lt;&gt;"",AN6=""),AND(BP6&gt;=BZ$38,BP6&lt;&gt;"",BR6&gt;=BZ$42,BR6&lt;&gt;"",BO6=""),AND(BS6&gt;=BZ$38,BS6&lt;&gt;"",BU6&gt;=BZ$42,BU6&lt;&gt;"",BO6=""),AND(BW6&gt;=BZ$38,BW6&lt;&gt;"",BY6&gt;=BZ$42,BY6&lt;&gt;"",BO6=""),AND(CQ6&gt;=DA$38,CQ6&lt;&gt;"",CS6&gt;=DA$42,CS6&lt;&gt;"",CP6=""),AND(CT6&gt;=DA$38,CT6&lt;&gt;"",CV6&gt;=DA$42,CV6&lt;&gt;"",CP6=""),AND(CX6&gt;=DA$38,CX6&lt;&gt;"",CZ6&gt;=DA$42,CZ6&lt;&gt;"",CP6=""),AND(DX6&gt;=EK$38,DX6&lt;&gt;"",DZ6&gt;=EK$42,DZ6&lt;&gt;""),AND(EA6&gt;=EK$38,EA6&lt;&gt;"",EC6&gt;=EK$42,EC6&lt;&gt;""),AND(EE6&gt;=EK$38,EE6&lt;&gt;"",EG6&gt;=EK$42,EG6&lt;&gt;""),AND(EH6&gt;=EK$38,EH6&lt;&gt;"",EJ6&gt;=EK$42,EJ6&lt;&gt;""),AND(FF6&gt;=FS$38,FF6&lt;&gt;"",FH6&gt;=FS$42,FH6&lt;&gt;""),AND(FI6&gt;=FS$38,FI6&lt;&gt;"",FK6&gt;=FS$42,FK6&lt;&gt;""),AND(FM6&gt;=FS$38,FM6&lt;&gt;"",FO6&gt;=FS$42,FO6&lt;&gt;""),AND(FP6&gt;=FS$38,FP6&lt;&gt;"",FR6&gt;=FS$42,FR6&lt;&gt;""),AND(GN6&gt;=HA$38,GN6&lt;&gt;"",GP6&gt;=HA$42,GP6&lt;&gt;""),AND(GQ6&gt;=HA$38,GQ6&lt;&gt;"",GS6&gt;=HA$42,GS6&lt;&gt;""),AND(GU6&gt;=HA$38,GU6&lt;&gt;"",GW6&gt;=HA$42,GW6&lt;&gt;""),AND(GX6&gt;=HA$38,GX6&lt;&gt;"",GZ6&gt;=HA$42,GZ6&lt;&gt;""),AND(HV6&gt;=II$38,HV6&lt;&gt;"",HX6&gt;=II$42,HX6&lt;&gt;""),AND(HY6&gt;=II$38,HY6&lt;&gt;"",IA6&gt;=II$42,IA6&lt;&gt;""),AND(IC6&gt;=II$38,IC6&lt;&gt;"",IE6&gt;=II$42,IE6&lt;&gt;""),AND(IF6&gt;=II$38,IF6&lt;&gt;"",IH6&gt;=II$42,IH6&lt;&gt;""),AND(JD6&gt;=JQ$38,JD6&lt;&gt;"",JF6&gt;=JQ$42,JF6&lt;&gt;""),AND(JG6&gt;=JQ$38,JG6&lt;&gt;"",JI6&gt;=JQ$42,JI6&lt;&gt;""),AND(JK6&gt;=JQ$38,JK6&lt;&gt;"",JM6&gt;=JQ$42,JM6&lt;&gt;""),AND(JN6&gt;=JQ$38,JN6&lt;&gt;"",JP6&gt;=JQ$42,JP6&lt;&gt;""),AND(KL6&gt;=KY$38,KL6&lt;&gt;"",KN6&gt;=KY$42,KN6&lt;&gt;""),AND(KO6&gt;=KY$38,KO6&lt;&gt;"",KQ6&gt;=KY$42,KQ6&lt;&gt;""),AND(KS6&gt;=KY$38,KS6&lt;&gt;"",KU6&gt;=KY$42,KU6&lt;&gt;""),AND(KV6&gt;=KY$38,KV6&lt;&gt;"",KX6&gt;=KY$42,KX6&lt;&gt;""),AND(LT6&gt;=MG$38,LT6&lt;&gt;"",LV6&gt;=MG$42,LV6&lt;&gt;""),AND(LW6&gt;=MG$38,LW6&lt;&gt;"",LY6&gt;=MG$42,LY6&lt;&gt;""),AND(MA6&gt;=MG$38,MA6&lt;&gt;"",MC6&gt;=MG$42,MC6&lt;&gt;""),AND(MD6&gt;=MG$38,MD6&lt;&gt;"",MF6&gt;=MG$42,MF6&lt;&gt;""),AND(NB6&gt;=NO$38,NB6&lt;&gt;"",ND6&gt;=NO$42,ND6&lt;&gt;""),AND(NE6&gt;=NO$38,NE6&lt;&gt;"",NG6&gt;=NO$42,NG6&lt;&gt;""),AND(NI6&gt;=NO$38,NI6&lt;&gt;"",NK6&gt;=NO$42,NK6&lt;&gt;""),AND(NL6&gt;=NO$38,NL6&lt;&gt;"",NN6&gt;=NO$42,NN6&lt;&gt;""),AND(OJ6&gt;=OW$38,OJ6&lt;&gt;"",OL6&gt;=OW$42,OL6&lt;&gt;""),AND(OM6&gt;=OW$38,OM6&lt;&gt;"",OO6&gt;=OW$42,OO6&lt;&gt;""),AND(OQ6&gt;=OW$38,OQ6&lt;&gt;"",OS6&gt;=OW$42,OS6&lt;&gt;""),AND(OT6&gt;=OW$38,OT6&lt;&gt;"",OV6&gt;=OW$42,OV6&lt;&gt;""),AND(PR6&gt;=QE$38,PR6&lt;&gt;"",PT6&gt;=QE$42,PT6&lt;&gt;""),AND(PU6&gt;=QE$38,PU6&lt;&gt;"",PW6&gt;=QE$42,PW6&lt;&gt;""),AND(PY6&gt;=QE$38,PY6&lt;&gt;"",QA6&gt;=QE$42,QA6&lt;&gt;""),AND(QB6&gt;=QE$38,QB6&lt;&gt;"",QD6&gt;=QE$42,QD6&lt;&gt;""),AND(QZ6&gt;=RM$38,QZ6&lt;&gt;"",RB6&gt;=RM$42,RB6&lt;&gt;""),AND(RC6&gt;=RM$38,RC6&lt;&gt;"",RE6&gt;=RM$42,RE6&lt;&gt;""),AND(RG6&gt;=RM$38,RG6&lt;&gt;"",RI6&gt;=RM$42,RI6&lt;&gt;""),AND(RJ6&gt;=RM$38,RJ6&lt;&gt;"",RL6&gt;=RM$42,RL6&lt;&gt;""),AND(SH6&gt;=SU$38,SH6&lt;&gt;"",SJ6&gt;=SU$42,SJ6&lt;&gt;""),AND(SK6&gt;=SU$38,SK6&lt;&gt;"",SM6&gt;=SU$42,SM6&lt;&gt;""),AND(SO6&gt;=SU$38,SO6&lt;&gt;"",SQ6&gt;=SU$42,SQ6&lt;&gt;""),AND(SR6&gt;=SU$38,SR6&lt;&gt;"",ST6&gt;=SU$42,ST6&lt;&gt;"")),"Excellence",IF(K6="P","Worlds Team",IF(H6="P","National Team","")))))</f>
        <v>National Team</v>
      </c>
      <c r="K6" s="3" t="str">
        <f>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P","")</f>
        <v/>
      </c>
      <c r="L6" s="8">
        <f>IF(COUNT(AQ6,AT6,BR6,BU6,CS6,CV6)&gt;0,LARGE((AQ6,AT6,BR6,BU6,CS6,CV6),1),0)</f>
        <v>54.68</v>
      </c>
      <c r="M6" s="8" t="str">
        <f>IF(L6="","",IF(OR(L6=CS6,L6=CV6),$CA$1,IF(OR(L6=BR6,L6=BU6),$AZ$1,IF(OR(L6=AQ6,L6=AT6),$Y$1,""))))</f>
        <v>2023 Elite Canada</v>
      </c>
      <c r="N6" s="8">
        <f>IF(COUNT(AQ6,AT6,BR6,BU6,CS6,CV6)&gt;1,LARGE((AQ6,AT6,BR6,BU6,CS6,CV6),2),0)</f>
        <v>54.089999999999996</v>
      </c>
      <c r="O6" s="8" t="str">
        <f>IF(N6="","",IF(OR(N6=CS6,N6=CV6),$CA$1,IF(OR(N6=BR6,N6=BU6),$AZ$1,IF(OR(N6=AQ6,N6=AT6),$Y$1,""))))</f>
        <v>2023 Nationals</v>
      </c>
      <c r="P6" s="8">
        <f>IF(COUNT(AQ6,AT6,BR6,BU6,CS6,CV6)&gt;2,MAX(AX6,BY6,CZ6,LARGE((AQ6,AT6,BR6,BU6,CS6,CV6),3)),IF(MAX(AX6,BY6,CZ6)&gt;0,MAX(AX6,BY6,CZ6),0))</f>
        <v>53.35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WAGC (Nov 18)</v>
      </c>
      <c r="T6" s="8">
        <f>IF(MAX(IF(AO6&gt;=$AY$36,AP6,0),IF(AR6&gt;=$AY$36,AS6,0),IF(AV6&gt;=$AY$36,AW6,0),IF(BP6&gt;=$BZ$36,BQ6,0),IF(BS6&gt;=$BZ$36,BT6,0),IF(BW6&gt;=$BZ$36,BX6,0),IF(CQ6&gt;=$DA$36,CR6,0),IF(CT6&gt;=$DA$36,CU6,0),IF(CX6&gt;=$DA$36,CY6,0),IF(DX6&gt;=$EK$36,DY6,0),IF(EA6&gt;=$EK$36,EB6,0),IF(EE6&gt;=$EK$36,EF6,0),IF(EH6&gt;=$EK$36,EI6,0),IF(FF6&gt;=$FS$36,FG6,0),IF(FI6&gt;=$FS$36,FJ6,0),IF(FM6&gt;=$FS$36,FN6,0),IF(FP6&gt;=$FS$36,FQ6,0),IF(GN6&gt;=$HA$36,GO6,0),IF(GQ6&gt;=$HA$36,GR6,0),IF(GU6&gt;=$HA$36,GV6,0),IF(GX6&gt;=$HA$36,GY6,0),IF(HV6&gt;=$II$36,HW6,0),IF(HY6&gt;=$II$36,HZ6,0),IF(IC6&gt;=$II$36,ID6,0),IF(IF6&gt;=$II$36,IG6,0),IF(JD6&gt;=$JQ$36,JE6,0),IF(JG6&gt;=$JQ$36,JH6,0),IF(JK6&gt;=$JQ$36,JL6,0),IF(JN6&gt;=$JQ$36,JO6,0),IF(KL6&gt;=$KY$36,KM6,0),IF(KO6&gt;=$KY$36,KP6,0),IF(KS6&gt;=$KY$36,KT6,0),IF(KV6&gt;=$KY$36,KW6,0),IF(LT6&gt;=$MG$36,LU6,0),IF(LW6&gt;=$MG$36,LX6,0),IF(MA6&gt;=$MG$36,MB6,0),IF(MD6&gt;=$MG$36,ME6,0),IF(NB6&gt;=$NO$36,NC6,0),IF(NE6&gt;=$NO$36,NF6,0),IF(NI6&gt;=$NO$36,NJ6,0),IF(NL6&gt;=$NO$36,NM6,0),IF(OJ6&gt;=$OW$36,OK6,0),IF(OM6&gt;=$OW$36,ON6,0),IF(OQ6&gt;=$OW$36,OR6,0),IF(OT6&gt;=$OW$36,OU6,0),IF(PR6&gt;=$QE$36,PS6,0),IF(PU6&gt;=$QE$36,PV6,0),IF(PY6&gt;=$QE$36,PZ6,0),IF(QB6&gt;=$QE$36,QC6,0),IF(QZ6&gt;=$RM$36,RA6,0),IF(RC6&gt;=$RM$36,RD6,0),IF(RG6&gt;=$RM$36,RH6,0),IF(RJ6&gt;=$RM$36,RK6,0),IF(SH6&gt;=$SU$36,SI6,0),IF(SK6&gt;=$SU$36,SL6,0),IF(SO6&gt;=$SU$36,SP6,0),IF(SR6&gt;=$SU$36,SS6,0))&gt;0,MAX(IF(AO6&gt;=$AY$36,AP6,0),IF(AR6&gt;=$AY$36,AS6,0),IF(AV6&gt;=$AY$36,AW6,0),IF(BP6&gt;=$BZ$36,BQ6,0),IF(BS6&gt;=$BZ$36,BT6,0),IF(BW6&gt;=$BZ$36,BX6,0),IF(CQ6&gt;=$DA$36,CR6,0),IF(CT6&gt;=$DA$36,CU6,0),IF(CX6&gt;=$DA$36,CY6,0),IF(DX6&gt;=$EK$36,DY6,0),IF(EA6&gt;=$EK$36,EB6,0),IF(EE6&gt;=$EK$36,EF6,0),IF(EH6&gt;=$EK$36,EI6,0),IF(FF6&gt;=$FS$36,FG6,0),IF(FI6&gt;=$FS$36,FJ6,0),IF(FM6&gt;=$FS$36,FN6,0),IF(FP6&gt;=$FS$36,FQ6,0),IF(GN6&gt;=$HA$36,GO6,0),IF(GQ6&gt;=$HA$36,GR6,0),IF(GU6&gt;=$HA$36,GV6,0),IF(GX6&gt;=$HA$36,GY6,0),IF(HV6&gt;=$II$36,HW6,0),IF(HY6&gt;=$II$36,HZ6,0),IF(IC6&gt;=$II$36,ID6,0),IF(IF6&gt;=$II$36,IG6,0),IF(JD6&gt;=$JQ$36,JE6,0),IF(JG6&gt;=$JQ$36,JH6,0),IF(JK6&gt;=$JQ$36,JL6,0),IF(JN6&gt;=$JQ$36,JO6,0),IF(KL6&gt;=$KY$36,KM6,0),IF(KO6&gt;=$KY$36,KP6,0),IF(KS6&gt;=$KY$36,KT6,0),IF(KV6&gt;=$KY$36,KW6,0),IF(LT6&gt;=$MG$36,LU6,0),IF(LW6&gt;=$MG$36,LX6,0),IF(MA6&gt;=$MG$36,MB6,0),IF(MD6&gt;=$MG$36,ME6,0),IF(NB6&gt;=$NO$36,NC6,0),IF(NE6&gt;=$NO$36,NF6,0),IF(NI6&gt;=$NO$36,NJ6,0),IF(NL6&gt;=$NO$36,NM6,0),IF(OJ6&gt;=$OW$36,OK6,0),IF(OM6&gt;=$OW$36,ON6,0),IF(OQ6&gt;=$OW$36,OR6,0),IF(OT6&gt;=$OW$36,OU6,0),IF(PR6&gt;=$QE$36,PS6,0),IF(PU6&gt;=$QE$36,PV6,0),IF(PY6&gt;=$QE$36,PZ6,0),IF(QB6&gt;=$QE$36,QC6,0),IF(QZ6&gt;=$RM$36,RA6,0),IF(RC6&gt;=$RM$36,RD6,0),IF(RG6&gt;=$RM$36,RH6,0),IF(RJ6&gt;=$RM$36,RK6,0),IF(SH6&gt;=$SU$36,SI6,0),IF(SK6&gt;=$SU$36,SL6,0),IF(SO6&gt;=$SU$36,SP6,0),IF(SR6&gt;=$SU$36,SS6,0)),0)</f>
        <v>15.72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WAGC (Nov 18)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5.0999999999999996</v>
      </c>
      <c r="Z6" s="22">
        <v>3.4</v>
      </c>
      <c r="AA6" s="22">
        <v>6.1</v>
      </c>
      <c r="AB6" s="22">
        <v>6.49</v>
      </c>
      <c r="AC6" s="22">
        <v>0</v>
      </c>
      <c r="AD6" s="22">
        <v>15.7</v>
      </c>
      <c r="AE6" s="22">
        <v>9</v>
      </c>
      <c r="AF6" s="22">
        <v>14.4</v>
      </c>
      <c r="AG6" s="22">
        <v>15.58</v>
      </c>
      <c r="AH6" s="22">
        <v>0</v>
      </c>
      <c r="AI6" s="22">
        <v>2.8</v>
      </c>
      <c r="AJ6" s="22">
        <v>1.7</v>
      </c>
      <c r="AK6" s="22">
        <v>3.2</v>
      </c>
      <c r="AL6" s="22">
        <v>3.37</v>
      </c>
      <c r="AM6" s="22">
        <v>0</v>
      </c>
      <c r="AN6" s="27"/>
      <c r="AO6" s="38">
        <f>IF(AA6&gt;0,AA6,"")</f>
        <v>6.1</v>
      </c>
      <c r="AP6" s="38">
        <f>IF(AB6&gt;0,AB6,"")</f>
        <v>6.49</v>
      </c>
      <c r="AQ6" s="40">
        <f>IF(SUM(Y6:AB6)-AC6&gt;0,SUM(Y6:AB6)-AC6,"")</f>
        <v>21.09</v>
      </c>
      <c r="AR6" s="40">
        <f>IF(AF6&gt;0,AF6,"")</f>
        <v>14.4</v>
      </c>
      <c r="AS6" s="40">
        <f>IF(AG6&gt;0,AG6,"")</f>
        <v>15.58</v>
      </c>
      <c r="AT6" s="40">
        <f>IF(SUM(AD6:AG6)-AH6&gt;0,SUM(AD6:AG6)-AH6,"")</f>
        <v>54.68</v>
      </c>
      <c r="AU6" s="40">
        <f>IF(AQ6="","",MAX(AQ6,AT6))</f>
        <v>54.68</v>
      </c>
      <c r="AV6" s="40">
        <f>IF(AK6&gt;0,AK6,"")</f>
        <v>3.2</v>
      </c>
      <c r="AW6" s="40">
        <f>IF(AL6&gt;0,AL6,"")</f>
        <v>3.37</v>
      </c>
      <c r="AX6" s="40">
        <f>IF(SUM(AI6:AL6)-AM6&gt;0,SUM(AI6:AL6)-AM6,"")</f>
        <v>11.07</v>
      </c>
      <c r="AY6" s="40">
        <f>IF(SUM(AU6,AX6)&gt;0,SUM(AU6,AX6),"")</f>
        <v>65.75</v>
      </c>
      <c r="AZ6" s="26">
        <v>16.3</v>
      </c>
      <c r="BA6" s="26">
        <v>9.1</v>
      </c>
      <c r="BB6" s="26">
        <v>13.5</v>
      </c>
      <c r="BC6" s="26">
        <v>15.19</v>
      </c>
      <c r="BD6" s="26">
        <v>0</v>
      </c>
      <c r="BE6" s="26">
        <v>10.8</v>
      </c>
      <c r="BF6" s="26">
        <v>6.4</v>
      </c>
      <c r="BG6" s="26">
        <v>9.6</v>
      </c>
      <c r="BH6" s="26">
        <v>10.76</v>
      </c>
      <c r="BI6" s="26">
        <v>0</v>
      </c>
      <c r="BJ6" s="26">
        <v>16</v>
      </c>
      <c r="BK6" s="26">
        <v>9.1</v>
      </c>
      <c r="BL6" s="26">
        <v>13.5</v>
      </c>
      <c r="BM6" s="26">
        <v>14.75</v>
      </c>
      <c r="BN6" s="26">
        <v>0</v>
      </c>
      <c r="BO6" s="28"/>
      <c r="BP6" s="39">
        <f>IF(BB6&gt;0,BB6,"")</f>
        <v>13.5</v>
      </c>
      <c r="BQ6" s="39">
        <f>IF(BC6&gt;0,BC6,"")</f>
        <v>15.19</v>
      </c>
      <c r="BR6" s="11">
        <f>IF(SUM(AZ6:BC6)-BD6&gt;0,SUM(AZ6:BC6)-BD6,"")</f>
        <v>54.089999999999996</v>
      </c>
      <c r="BS6" s="11">
        <f>IF(BG6&gt;0,BG6,"")</f>
        <v>9.6</v>
      </c>
      <c r="BT6" s="11">
        <f>IF(BH6&gt;0,BH6,"")</f>
        <v>10.76</v>
      </c>
      <c r="BU6" s="11">
        <f>IF(SUM(BE6:BH6)-BI6&gt;0,SUM(BE6:BH6)-BI6,"")</f>
        <v>37.56</v>
      </c>
      <c r="BV6" s="11">
        <f>IF(BR6="","",MAX(BR6,BU6))</f>
        <v>54.089999999999996</v>
      </c>
      <c r="BW6" s="11">
        <f>IF(BL6&gt;0,BL6,"")</f>
        <v>13.5</v>
      </c>
      <c r="BX6" s="11">
        <f>IF(BM6&gt;0,BM6,"")</f>
        <v>14.75</v>
      </c>
      <c r="BY6" s="11">
        <f>IF(SUM(BJ6:BM6)-BN6&gt;0,SUM(BJ6:BM6)-BN6,"")</f>
        <v>53.35</v>
      </c>
      <c r="BZ6" s="11">
        <f>IF(SUM(BV6,BY6)&gt;0,SUM(BV6,BY6),"")</f>
        <v>107.44</v>
      </c>
      <c r="CA6" s="22">
        <v>4.5999999999999996</v>
      </c>
      <c r="CB6" s="22">
        <v>2.5</v>
      </c>
      <c r="CC6" s="22">
        <v>4.9000000000000004</v>
      </c>
      <c r="CD6" s="22">
        <v>5.0999999999999996</v>
      </c>
      <c r="CE6" s="22">
        <v>0</v>
      </c>
      <c r="CF6" s="22">
        <v>6.1</v>
      </c>
      <c r="CG6" s="22">
        <v>3.6</v>
      </c>
      <c r="CH6" s="22">
        <v>6.5</v>
      </c>
      <c r="CI6" s="22">
        <v>6.78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4.9000000000000004</v>
      </c>
      <c r="CR6" s="38">
        <f>IF(CD6&gt;0,CD6,"")</f>
        <v>5.0999999999999996</v>
      </c>
      <c r="CS6" s="40">
        <f>IF(SUM(CA6:CD6)-CE6&gt;0,SUM(CA6:CD6)-CE6,"")</f>
        <v>17.100000000000001</v>
      </c>
      <c r="CT6" s="40">
        <f>IF(CH6&gt;0,CH6,"")</f>
        <v>6.5</v>
      </c>
      <c r="CU6" s="40">
        <f>IF(CI6&gt;0,CI6,"")</f>
        <v>6.78</v>
      </c>
      <c r="CV6" s="40">
        <f>IF(SUM(CF6:CI6)-CJ6&gt;0,SUM(CF6:CI6)-CJ6,"")</f>
        <v>22.98</v>
      </c>
      <c r="CW6" s="40">
        <f>IF(CS6="","",MAX(CS6,CV6))</f>
        <v>22.98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22.98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>
        <v>14.3</v>
      </c>
      <c r="DJ6" s="17">
        <v>8.8000000000000007</v>
      </c>
      <c r="DK6" s="17">
        <v>13.5</v>
      </c>
      <c r="DL6" s="17">
        <v>14.65</v>
      </c>
      <c r="DM6" s="17">
        <v>0.2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>
        <f>IF(DK6&gt;0,DK6,"")</f>
        <v>13.5</v>
      </c>
      <c r="EB6" s="40">
        <f>IF(DL6&gt;0,DL6,"")</f>
        <v>14.65</v>
      </c>
      <c r="EC6" s="40">
        <f>IF(SUM(DI6:DL6)-DM6&gt;0,SUM(DI6:DL6)-DM6,"")</f>
        <v>51.05</v>
      </c>
      <c r="ED6" s="40">
        <f>IF(MAX(DZ6,EC6)&gt;0,MAX(DZ6,EC6),"")</f>
        <v>51.05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51.05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12.9</v>
      </c>
      <c r="IK6" s="17">
        <v>9.1999999999999993</v>
      </c>
      <c r="IL6" s="17">
        <v>15.4</v>
      </c>
      <c r="IM6" s="17">
        <v>15.72</v>
      </c>
      <c r="IN6" s="17">
        <v>0</v>
      </c>
      <c r="IO6" s="17">
        <v>1.5</v>
      </c>
      <c r="IP6" s="17">
        <v>1</v>
      </c>
      <c r="IQ6" s="17">
        <v>2</v>
      </c>
      <c r="IR6" s="17">
        <v>1.73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>
        <f>IF(IL6&gt;0,IL6,"")</f>
        <v>15.4</v>
      </c>
      <c r="JE6" s="40">
        <f>IF(IM6&gt;0,IM6,"")</f>
        <v>15.72</v>
      </c>
      <c r="JF6" s="40">
        <f>IF(SUM(IJ6:IM6)-IN6&gt;0,SUM(IJ6:IM6)-IN6,"")</f>
        <v>53.22</v>
      </c>
      <c r="JG6" s="40">
        <f>IF(IQ6&gt;0,IQ6,"")</f>
        <v>2</v>
      </c>
      <c r="JH6" s="40">
        <f>IF(IR6&gt;0,IR6,"")</f>
        <v>1.73</v>
      </c>
      <c r="JI6" s="40">
        <f>IF(SUM(IO6:IR6)-IS6&gt;0,SUM(IO6:IR6)-IS6,"")</f>
        <v>6.23</v>
      </c>
      <c r="JJ6" s="40">
        <f>IF(MAX(JF6,JI6)&gt;0,MAX(JF6,JI6),"")</f>
        <v>53.22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53.22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10.45</v>
      </c>
      <c r="SW6" s="22">
        <f>IF($CP6="P",CB6,(CB6+BA6)/2)</f>
        <v>5.8</v>
      </c>
      <c r="SX6" s="22">
        <f>IF($CP6="P",CC6,(CC6+BB6)/2)</f>
        <v>9.1999999999999993</v>
      </c>
      <c r="SY6" s="22">
        <f>IF($CP6="P",CD6,(CD6+BC6)/2)</f>
        <v>10.145</v>
      </c>
      <c r="SZ6" s="22">
        <f>IF($CP6="P",CE6,(CE6+BD6)/2)</f>
        <v>0</v>
      </c>
      <c r="TA6" s="22">
        <f>IF($CP6="P",CF6,(CF6+BE6)/2)</f>
        <v>8.4499999999999993</v>
      </c>
      <c r="TB6" s="22">
        <f>IF($CP6="P",CG6,(CG6+BF6)/2)</f>
        <v>5</v>
      </c>
      <c r="TC6" s="22">
        <f>IF($CP6="P",CH6,(CH6+BG6)/2)</f>
        <v>8.0500000000000007</v>
      </c>
      <c r="TD6" s="22">
        <f>IF($CP6="P",CI6,(CI6+BH6)/2)</f>
        <v>8.77</v>
      </c>
      <c r="TE6" s="22">
        <f>IF($CP6="P",CJ6,(CJ6+BI6)/2)</f>
        <v>0</v>
      </c>
      <c r="TF6" s="22">
        <f>IF($CP6="P",CK6,(CK6+BJ6)/2)</f>
        <v>8</v>
      </c>
      <c r="TG6" s="22">
        <f>IF($CP6="P",CL6,(CL6+BK6)/2)</f>
        <v>4.55</v>
      </c>
      <c r="TH6" s="22">
        <f>IF($CP6="P",CM6,(CM6+BL6)/2)</f>
        <v>6.75</v>
      </c>
      <c r="TI6" s="22">
        <f>IF($CP6="P",CN6,(CN6+BM6)/2)</f>
        <v>7.375</v>
      </c>
      <c r="TJ6" s="22">
        <f>IF($CP6="P",CO6,(CO6+BN6)/2)</f>
        <v>0</v>
      </c>
      <c r="TK6" s="27" t="s">
        <v>46</v>
      </c>
      <c r="TL6" s="40">
        <f>IF(SX6&gt;0,SX6,"")</f>
        <v>9.1999999999999993</v>
      </c>
      <c r="TM6" s="40">
        <f>IF(SY6&gt;0,SY6,"")</f>
        <v>10.145</v>
      </c>
      <c r="TN6" s="40">
        <f>IF(SUM(SV6:SY6)-SZ6&gt;0,SUM(SV6:SY6)-SZ6,"")</f>
        <v>35.594999999999999</v>
      </c>
      <c r="TO6" s="40">
        <f>IF(TC6&gt;0,TC6,"")</f>
        <v>8.0500000000000007</v>
      </c>
      <c r="TP6" s="40">
        <f>IF(TD6&gt;0,TD6,"")</f>
        <v>8.77</v>
      </c>
      <c r="TQ6" s="40">
        <f>IF(SUM(TA6:TD6)-TE6&gt;0,SUM(TA6:TD6)-TE6,"")</f>
        <v>30.27</v>
      </c>
      <c r="TR6" s="40">
        <f>IF(MAX(TN6,TQ6)&gt;0,MAX(TN6,TQ6),"")</f>
        <v>35.594999999999999</v>
      </c>
      <c r="TS6" s="40">
        <f>IF(TH6&gt;0,TH6,"")</f>
        <v>6.75</v>
      </c>
      <c r="TT6" s="40">
        <f>IF(TI6&gt;0,TI6,"")</f>
        <v>7.375</v>
      </c>
      <c r="TU6" s="40">
        <f>IF(SUM(TF6:TI6)-TJ6&gt;0,SUM(TF6:TI6)-TJ6,"")</f>
        <v>26.675000000000001</v>
      </c>
      <c r="TV6" s="40">
        <f>IF(SUM(TR6,TU6)&gt;0,SUM(TR6,TU6),"")</f>
        <v>62.269999999999996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3</v>
      </c>
      <c r="C7" s="5" t="s">
        <v>104</v>
      </c>
      <c r="D7" s="4" t="s">
        <v>6</v>
      </c>
      <c r="E7" s="4">
        <v>2005</v>
      </c>
      <c r="F7" s="9">
        <f>SUM(L7:V7)+SUM(L7:T7)*0.0000001+SUM(L7)*0.0000000000001</f>
        <v>193.18001931400551</v>
      </c>
      <c r="G7" s="66"/>
      <c r="H7" s="3" t="str">
        <f>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P","")</f>
        <v>P</v>
      </c>
      <c r="I7" s="3" t="str">
        <f>IF(OR(AND(AQ7&gt;=AY$40,AQ7&lt;&gt;"",AN7=""),AND(AT7&gt;=AY$40,AT7&lt;&gt;"",AN7=""),AND(AX7&gt;=AY$40,AX7&lt;&gt;"",AN7=""),AND(BR7&gt;=BZ$40,BR7&lt;&gt;"",BO7=""),AND(BU7&gt;=BZ$40,BU7&lt;&gt;"",BO7=""),AND(BY7&gt;=BZ$40,BY7&lt;&gt;"",BO7=""),AND(CS7&gt;=DA$40,CS7&lt;&gt;"",CP7=""),AND(CV7&gt;=DA$40,CV7&lt;&gt;"",CP7=""),AND(CZ7&gt;=DA$40,CZ7&lt;&gt;"",CP7=""),AND(DZ7&gt;=EK$40,DZ7&lt;&gt;""),AND(EC7&gt;=EK$40,EC7&lt;&gt;""),AND(EG7&gt;=EK$40,EG7&lt;&gt;""),AND(EJ7&gt;=EK$40,EJ7&lt;&gt;""),AND(FH7&gt;=FS$40,FH7&lt;&gt;""),AND(FK7&gt;=FS$40,FK7&lt;&gt;""),AND(FO7&gt;=FS$40,FO7&lt;&gt;""),AND(FR7&gt;=FS$40,FR7&lt;&gt;""),AND(GP7&gt;=HA$40,GP7&lt;&gt;""),AND(GS7&gt;=HA$40,GS7&lt;&gt;""),AND(GW7&gt;=HA$40,GW7&lt;&gt;""),AND(GZ7&gt;=HA$40,GZ7&lt;&gt;""),AND(HX7&gt;=II$40,HX7&lt;&gt;""),AND(IA7&gt;=II$40,IA7&lt;&gt;""),AND(IE7&gt;=II$40,IE7&lt;&gt;""),AND(IH7&gt;=II$40,IH7&lt;&gt;""),AND(JF7&gt;=JQ$40,JF7&lt;&gt;""),AND(JI7&gt;=JQ$40,JI7&lt;&gt;""),AND(JM7&gt;=JQ$40,JM7&lt;&gt;""),AND(JP7&gt;=JQ$40,JP7&lt;&gt;""),AND(KN7&gt;=KY$40,KN7&lt;&gt;""),AND(KQ7&gt;=KY$40,KQ7&lt;&gt;""),AND(KU7&gt;=KY$40,KU7&lt;&gt;""),AND(KX7&gt;=KY$40,KX7&lt;&gt;""),AND(LV7&gt;=MG$40,LV7&lt;&gt;""),AND(LY7&gt;=MG$40,LY7&lt;&gt;""),AND(MC7&gt;=MG$40,MC7&lt;&gt;""),AND(MF7&gt;=MG$40,MF7&lt;&gt;""),AND(ND7&gt;=NO$40,ND7&lt;&gt;""),AND(NG7&gt;=NO$40,NG7&lt;&gt;""),AND(NK7&gt;=NO$40,NK7&lt;&gt;""),AND(NN7&gt;=NO$40,NN7&lt;&gt;""),AND(OL7&gt;=OW$40,OL7&lt;&gt;""),AND(OO7&gt;=OW$40,OO7&lt;&gt;""),AND(OS7&gt;=OW$40,OS7&lt;&gt;""),AND(OV7&gt;=OW$40,OV7&lt;&gt;""),AND(PT7&gt;=QE$40,PT7&lt;&gt;""),AND(PW7&gt;=QE$40,PW7&lt;&gt;""),AND(QA7&gt;=QE$40,QA7&lt;&gt;""),AND(QD7&gt;=QE$40,QD7&lt;&gt;""),AND(RB7&gt;=RM$40,RB7&lt;&gt;""),AND(RE7&gt;=RM$40,RE7&lt;&gt;""),AND(RI7&gt;=RM$40,RI7&lt;&gt;""),AND(RL7&gt;=RM$40,RL7&lt;&gt;""),AND(SJ7&gt;=SU$40,SJ7&lt;&gt;""),AND(SM7&gt;=SU$40,SM7&lt;&gt;""),AND(SQ7&gt;=SU$40,SQ7&lt;&gt;""),AND(ST7&gt;=SU$40,ST7&lt;&gt;"")),"P","")</f>
        <v>P</v>
      </c>
      <c r="J7" s="36" t="str">
        <f>IF(AND(I7="P",H7=""),"No DD",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Merit",IF(OR(AND(AO7&gt;=AY$38,AO7&lt;&gt;"",AQ7&gt;=AY$42,AQ7&lt;&gt;"",AN7=""),AND(AR7&gt;=AY$38,AR7&lt;&gt;"",AT7&gt;=AY$42,AT7&lt;&gt;"",AN7=""),AND(AV7&gt;=AY$38,AV7&lt;&gt;"",AX7&gt;=AY$42,AX7&lt;&gt;"",AN7=""),AND(BP7&gt;=BZ$38,BP7&lt;&gt;"",BR7&gt;=BZ$42,BR7&lt;&gt;"",BO7=""),AND(BS7&gt;=BZ$38,BS7&lt;&gt;"",BU7&gt;=BZ$42,BU7&lt;&gt;"",BO7=""),AND(BW7&gt;=BZ$38,BW7&lt;&gt;"",BY7&gt;=BZ$42,BY7&lt;&gt;"",BO7=""),AND(CQ7&gt;=DA$38,CQ7&lt;&gt;"",CS7&gt;=DA$42,CS7&lt;&gt;"",CP7=""),AND(CT7&gt;=DA$38,CT7&lt;&gt;"",CV7&gt;=DA$42,CV7&lt;&gt;"",CP7=""),AND(CX7&gt;=DA$38,CX7&lt;&gt;"",CZ7&gt;=DA$42,CZ7&lt;&gt;"",CP7=""),AND(DX7&gt;=EK$38,DX7&lt;&gt;"",DZ7&gt;=EK$42,DZ7&lt;&gt;""),AND(EA7&gt;=EK$38,EA7&lt;&gt;"",EC7&gt;=EK$42,EC7&lt;&gt;""),AND(EE7&gt;=EK$38,EE7&lt;&gt;"",EG7&gt;=EK$42,EG7&lt;&gt;""),AND(EH7&gt;=EK$38,EH7&lt;&gt;"",EJ7&gt;=EK$42,EJ7&lt;&gt;""),AND(FF7&gt;=FS$38,FF7&lt;&gt;"",FH7&gt;=FS$42,FH7&lt;&gt;""),AND(FI7&gt;=FS$38,FI7&lt;&gt;"",FK7&gt;=FS$42,FK7&lt;&gt;""),AND(FM7&gt;=FS$38,FM7&lt;&gt;"",FO7&gt;=FS$42,FO7&lt;&gt;""),AND(FP7&gt;=FS$38,FP7&lt;&gt;"",FR7&gt;=FS$42,FR7&lt;&gt;""),AND(GN7&gt;=HA$38,GN7&lt;&gt;"",GP7&gt;=HA$42,GP7&lt;&gt;""),AND(GQ7&gt;=HA$38,GQ7&lt;&gt;"",GS7&gt;=HA$42,GS7&lt;&gt;""),AND(GU7&gt;=HA$38,GU7&lt;&gt;"",GW7&gt;=HA$42,GW7&lt;&gt;""),AND(GX7&gt;=HA$38,GX7&lt;&gt;"",GZ7&gt;=HA$42,GZ7&lt;&gt;""),AND(HV7&gt;=II$38,HV7&lt;&gt;"",HX7&gt;=II$42,HX7&lt;&gt;""),AND(HY7&gt;=II$38,HY7&lt;&gt;"",IA7&gt;=II$42,IA7&lt;&gt;""),AND(IC7&gt;=II$38,IC7&lt;&gt;"",IE7&gt;=II$42,IE7&lt;&gt;""),AND(IF7&gt;=II$38,IF7&lt;&gt;"",IH7&gt;=II$42,IH7&lt;&gt;""),AND(JD7&gt;=JQ$38,JD7&lt;&gt;"",JF7&gt;=JQ$42,JF7&lt;&gt;""),AND(JG7&gt;=JQ$38,JG7&lt;&gt;"",JI7&gt;=JQ$42,JI7&lt;&gt;""),AND(JK7&gt;=JQ$38,JK7&lt;&gt;"",JM7&gt;=JQ$42,JM7&lt;&gt;""),AND(JN7&gt;=JQ$38,JN7&lt;&gt;"",JP7&gt;=JQ$42,JP7&lt;&gt;""),AND(KL7&gt;=KY$38,KL7&lt;&gt;"",KN7&gt;=KY$42,KN7&lt;&gt;""),AND(KO7&gt;=KY$38,KO7&lt;&gt;"",KQ7&gt;=KY$42,KQ7&lt;&gt;""),AND(KS7&gt;=KY$38,KS7&lt;&gt;"",KU7&gt;=KY$42,KU7&lt;&gt;""),AND(KV7&gt;=KY$38,KV7&lt;&gt;"",KX7&gt;=KY$42,KX7&lt;&gt;""),AND(LT7&gt;=MG$38,LT7&lt;&gt;"",LV7&gt;=MG$42,LV7&lt;&gt;""),AND(LW7&gt;=MG$38,LW7&lt;&gt;"",LY7&gt;=MG$42,LY7&lt;&gt;""),AND(MA7&gt;=MG$38,MA7&lt;&gt;"",MC7&gt;=MG$42,MC7&lt;&gt;""),AND(MD7&gt;=MG$38,MD7&lt;&gt;"",MF7&gt;=MG$42,MF7&lt;&gt;""),AND(NB7&gt;=NO$38,NB7&lt;&gt;"",ND7&gt;=NO$42,ND7&lt;&gt;""),AND(NE7&gt;=NO$38,NE7&lt;&gt;"",NG7&gt;=NO$42,NG7&lt;&gt;""),AND(NI7&gt;=NO$38,NI7&lt;&gt;"",NK7&gt;=NO$42,NK7&lt;&gt;""),AND(NL7&gt;=NO$38,NL7&lt;&gt;"",NN7&gt;=NO$42,NN7&lt;&gt;""),AND(OJ7&gt;=OW$38,OJ7&lt;&gt;"",OL7&gt;=OW$42,OL7&lt;&gt;""),AND(OM7&gt;=OW$38,OM7&lt;&gt;"",OO7&gt;=OW$42,OO7&lt;&gt;""),AND(OQ7&gt;=OW$38,OQ7&lt;&gt;"",OS7&gt;=OW$42,OS7&lt;&gt;""),AND(OT7&gt;=OW$38,OT7&lt;&gt;"",OV7&gt;=OW$42,OV7&lt;&gt;""),AND(PR7&gt;=QE$38,PR7&lt;&gt;"",PT7&gt;=QE$42,PT7&lt;&gt;""),AND(PU7&gt;=QE$38,PU7&lt;&gt;"",PW7&gt;=QE$42,PW7&lt;&gt;""),AND(PY7&gt;=QE$38,PY7&lt;&gt;"",QA7&gt;=QE$42,QA7&lt;&gt;""),AND(QB7&gt;=QE$38,QB7&lt;&gt;"",QD7&gt;=QE$42,QD7&lt;&gt;""),AND(QZ7&gt;=RM$38,QZ7&lt;&gt;"",RB7&gt;=RM$42,RB7&lt;&gt;""),AND(RC7&gt;=RM$38,RC7&lt;&gt;"",RE7&gt;=RM$42,RE7&lt;&gt;""),AND(RG7&gt;=RM$38,RG7&lt;&gt;"",RI7&gt;=RM$42,RI7&lt;&gt;""),AND(RJ7&gt;=RM$38,RJ7&lt;&gt;"",RL7&gt;=RM$42,RL7&lt;&gt;""),AND(SH7&gt;=SU$38,SH7&lt;&gt;"",SJ7&gt;=SU$42,SJ7&lt;&gt;""),AND(SK7&gt;=SU$38,SK7&lt;&gt;"",SM7&gt;=SU$42,SM7&lt;&gt;""),AND(SO7&gt;=SU$38,SO7&lt;&gt;"",SQ7&gt;=SU$42,SQ7&lt;&gt;""),AND(SR7&gt;=SU$38,SR7&lt;&gt;"",ST7&gt;=SU$42,ST7&lt;&gt;"")),"Excellence",IF(K7="P","Worlds Team",IF(H7="P","National Team","")))))</f>
        <v>National Team</v>
      </c>
      <c r="K7" s="3" t="str">
        <f>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P","")</f>
        <v/>
      </c>
      <c r="L7" s="8">
        <f>IF(COUNT(AQ7,AT7,BR7,BU7,CS7,CV7)&gt;0,LARGE((AQ7,AT7,BR7,BU7,CS7,CV7),1),0)</f>
        <v>55.14</v>
      </c>
      <c r="M7" s="8" t="str">
        <f>IF(L7="","",IF(OR(L7=CS7,L7=CV7),$CA$1,IF(OR(L7=BR7,L7=BU7),$AZ$1,IF(OR(L7=AQ7,L7=AT7),$Y$1,""))))</f>
        <v>2023 Nationals</v>
      </c>
      <c r="N7" s="8">
        <f>IF(COUNT(AQ7,AT7,BR7,BU7,CS7,CV7)&gt;1,LARGE((AQ7,AT7,BR7,BU7,CS7,CV7),2),0)</f>
        <v>54.33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54.13</v>
      </c>
      <c r="Q7" s="8" t="str">
        <f>IF(P7="","",IF(OR(P7=CS7,P7=CV7,P7=CZ7),$CA$1,IF(OR(P7=BR7,P7=BU7,P7=BY7),$AZ$1,IF(OR(P7=AQ7,P7=AT7,P7=AX7),$Y$1,""))))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$36,AP7,0),IF(AR7&gt;=$AY$36,AS7,0),IF(AV7&gt;=$AY$36,AW7,0),IF(BP7&gt;=$BZ$36,BQ7,0),IF(BS7&gt;=$BZ$36,BT7,0),IF(BW7&gt;=$BZ$36,BX7,0),IF(CQ7&gt;=$DA$36,CR7,0),IF(CT7&gt;=$DA$36,CU7,0),IF(CX7&gt;=$DA$36,CY7,0),IF(DX7&gt;=$EK$36,DY7,0),IF(EA7&gt;=$EK$36,EB7,0),IF(EE7&gt;=$EK$36,EF7,0),IF(EH7&gt;=$EK$36,EI7,0),IF(FF7&gt;=$FS$36,FG7,0),IF(FI7&gt;=$FS$36,FJ7,0),IF(FM7&gt;=$FS$36,FN7,0),IF(FP7&gt;=$FS$36,FQ7,0),IF(GN7&gt;=$HA$36,GO7,0),IF(GQ7&gt;=$HA$36,GR7,0),IF(GU7&gt;=$HA$36,GV7,0),IF(GX7&gt;=$HA$36,GY7,0),IF(HV7&gt;=$II$36,HW7,0),IF(HY7&gt;=$II$36,HZ7,0),IF(IC7&gt;=$II$36,ID7,0),IF(IF7&gt;=$II$36,IG7,0),IF(JD7&gt;=$JQ$36,JE7,0),IF(JG7&gt;=$JQ$36,JH7,0),IF(JK7&gt;=$JQ$36,JL7,0),IF(JN7&gt;=$JQ$36,JO7,0),IF(KL7&gt;=$KY$36,KM7,0),IF(KO7&gt;=$KY$36,KP7,0),IF(KS7&gt;=$KY$36,KT7,0),IF(KV7&gt;=$KY$36,KW7,0),IF(LT7&gt;=$MG$36,LU7,0),IF(LW7&gt;=$MG$36,LX7,0),IF(MA7&gt;=$MG$36,MB7,0),IF(MD7&gt;=$MG$36,ME7,0),IF(NB7&gt;=$NO$36,NC7,0),IF(NE7&gt;=$NO$36,NF7,0),IF(NI7&gt;=$NO$36,NJ7,0),IF(NL7&gt;=$NO$36,NM7,0),IF(OJ7&gt;=$OW$36,OK7,0),IF(OM7&gt;=$OW$36,ON7,0),IF(OQ7&gt;=$OW$36,OR7,0),IF(OT7&gt;=$OW$36,OU7,0),IF(PR7&gt;=$QE$36,PS7,0),IF(PU7&gt;=$QE$36,PV7,0),IF(PY7&gt;=$QE$36,PZ7,0),IF(QB7&gt;=$QE$36,QC7,0),IF(QZ7&gt;=$RM$36,RA7,0),IF(RC7&gt;=$RM$36,RD7,0),IF(RG7&gt;=$RM$36,RH7,0),IF(RJ7&gt;=$RM$36,RK7,0),IF(SH7&gt;=$SU$36,SI7,0),IF(SK7&gt;=$SU$36,SL7,0),IF(SO7&gt;=$SU$36,SP7,0),IF(SR7&gt;=$SU$36,SS7,0))&gt;0,MAX(IF(AO7&gt;=$AY$36,AP7,0),IF(AR7&gt;=$AY$36,AS7,0),IF(AV7&gt;=$AY$36,AW7,0),IF(BP7&gt;=$BZ$36,BQ7,0),IF(BS7&gt;=$BZ$36,BT7,0),IF(BW7&gt;=$BZ$36,BX7,0),IF(CQ7&gt;=$DA$36,CR7,0),IF(CT7&gt;=$DA$36,CU7,0),IF(CX7&gt;=$DA$36,CY7,0),IF(DX7&gt;=$EK$36,DY7,0),IF(EA7&gt;=$EK$36,EB7,0),IF(EE7&gt;=$EK$36,EF7,0),IF(EH7&gt;=$EK$36,EI7,0),IF(FF7&gt;=$FS$36,FG7,0),IF(FI7&gt;=$FS$36,FJ7,0),IF(FM7&gt;=$FS$36,FN7,0),IF(FP7&gt;=$FS$36,FQ7,0),IF(GN7&gt;=$HA$36,GO7,0),IF(GQ7&gt;=$HA$36,GR7,0),IF(GU7&gt;=$HA$36,GV7,0),IF(GX7&gt;=$HA$36,GY7,0),IF(HV7&gt;=$II$36,HW7,0),IF(HY7&gt;=$II$36,HZ7,0),IF(IC7&gt;=$II$36,ID7,0),IF(IF7&gt;=$II$36,IG7,0),IF(JD7&gt;=$JQ$36,JE7,0),IF(JG7&gt;=$JQ$36,JH7,0),IF(JK7&gt;=$JQ$36,JL7,0),IF(JN7&gt;=$JQ$36,JO7,0),IF(KL7&gt;=$KY$36,KM7,0),IF(KO7&gt;=$KY$36,KP7,0),IF(KS7&gt;=$KY$36,KT7,0),IF(KV7&gt;=$KY$36,KW7,0),IF(LT7&gt;=$MG$36,LU7,0),IF(LW7&gt;=$MG$36,LX7,0),IF(MA7&gt;=$MG$36,MB7,0),IF(MD7&gt;=$MG$36,ME7,0),IF(NB7&gt;=$NO$36,NC7,0),IF(NE7&gt;=$NO$36,NF7,0),IF(NI7&gt;=$NO$36,NJ7,0),IF(NL7&gt;=$NO$36,NM7,0),IF(OJ7&gt;=$OW$36,OK7,0),IF(OM7&gt;=$OW$36,ON7,0),IF(OQ7&gt;=$OW$36,OR7,0),IF(OT7&gt;=$OW$36,OU7,0),IF(PR7&gt;=$QE$36,PS7,0),IF(PU7&gt;=$QE$36,PV7,0),IF(PY7&gt;=$QE$36,PZ7,0),IF(QB7&gt;=$QE$36,QC7,0),IF(QZ7&gt;=$RM$36,RA7,0),IF(RC7&gt;=$RM$36,RD7,0),IF(RG7&gt;=$RM$36,RH7,0),IF(RJ7&gt;=$RM$36,RK7,0),IF(SH7&gt;=$SU$36,SI7,0),IF(SK7&gt;=$SU$36,SL7,0),IF(SO7&gt;=$SU$36,SP7,0),IF(SR7&gt;=$SU$36,SS7,0)),0)</f>
        <v>15.14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Nationals</v>
      </c>
      <c r="V7" s="8">
        <f>IF(MAX(DB7,DC7)&gt;0,MAX(DB7,DC7),"")</f>
        <v>3.9999999999992042E-2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15.7</v>
      </c>
      <c r="Z7" s="22">
        <v>9.1</v>
      </c>
      <c r="AA7" s="22">
        <v>14.4</v>
      </c>
      <c r="AB7" s="22">
        <v>14.78</v>
      </c>
      <c r="AC7" s="22">
        <v>0</v>
      </c>
      <c r="AD7" s="22">
        <v>15.3</v>
      </c>
      <c r="AE7" s="22">
        <v>9.1999999999999993</v>
      </c>
      <c r="AF7" s="22">
        <v>14.2</v>
      </c>
      <c r="AG7" s="22">
        <v>14.51</v>
      </c>
      <c r="AH7" s="22">
        <v>0</v>
      </c>
      <c r="AI7" s="22">
        <v>6.5</v>
      </c>
      <c r="AJ7" s="22">
        <v>3.7</v>
      </c>
      <c r="AK7" s="22">
        <v>6.1</v>
      </c>
      <c r="AL7" s="22">
        <v>6.26</v>
      </c>
      <c r="AM7" s="22">
        <v>0</v>
      </c>
      <c r="AN7" s="27"/>
      <c r="AO7" s="38">
        <f>IF(AA7&gt;0,AA7,"")</f>
        <v>14.4</v>
      </c>
      <c r="AP7" s="38">
        <f>IF(AB7&gt;0,AB7,"")</f>
        <v>14.78</v>
      </c>
      <c r="AQ7" s="40">
        <f>IF(SUM(Y7:AB7)-AC7&gt;0,SUM(Y7:AB7)-AC7,"")</f>
        <v>53.98</v>
      </c>
      <c r="AR7" s="40">
        <f>IF(AF7&gt;0,AF7,"")</f>
        <v>14.2</v>
      </c>
      <c r="AS7" s="40">
        <f>IF(AG7&gt;0,AG7,"")</f>
        <v>14.51</v>
      </c>
      <c r="AT7" s="40">
        <f>IF(SUM(AD7:AG7)-AH7&gt;0,SUM(AD7:AG7)-AH7,"")</f>
        <v>53.21</v>
      </c>
      <c r="AU7" s="40">
        <f>IF(AQ7="","",MAX(AQ7,AT7))</f>
        <v>53.98</v>
      </c>
      <c r="AV7" s="40">
        <f>IF(AK7&gt;0,AK7,"")</f>
        <v>6.1</v>
      </c>
      <c r="AW7" s="40">
        <f>IF(AL7&gt;0,AL7,"")</f>
        <v>6.26</v>
      </c>
      <c r="AX7" s="40">
        <f>IF(SUM(AI7:AL7)-AM7&gt;0,SUM(AI7:AL7)-AM7,"")</f>
        <v>22.559999999999995</v>
      </c>
      <c r="AY7" s="40">
        <f>IF(SUM(AU7,AX7)&gt;0,SUM(AU7,AX7),"")</f>
        <v>76.539999999999992</v>
      </c>
      <c r="AZ7" s="26">
        <v>15.9</v>
      </c>
      <c r="BA7" s="26">
        <v>9.1</v>
      </c>
      <c r="BB7" s="26">
        <v>14.4</v>
      </c>
      <c r="BC7" s="26">
        <v>14.93</v>
      </c>
      <c r="BD7" s="26">
        <v>0</v>
      </c>
      <c r="BE7" s="26">
        <v>16.399999999999999</v>
      </c>
      <c r="BF7" s="26">
        <v>9.1999999999999993</v>
      </c>
      <c r="BG7" s="26">
        <v>14.4</v>
      </c>
      <c r="BH7" s="26">
        <v>15.14</v>
      </c>
      <c r="BI7" s="26">
        <v>0</v>
      </c>
      <c r="BJ7" s="26">
        <v>15.3</v>
      </c>
      <c r="BK7" s="26">
        <v>9.4</v>
      </c>
      <c r="BL7" s="26">
        <v>14.4</v>
      </c>
      <c r="BM7" s="26">
        <v>15.03</v>
      </c>
      <c r="BN7" s="26">
        <v>0</v>
      </c>
      <c r="BO7" s="28"/>
      <c r="BP7" s="39">
        <f>IF(BB7&gt;0,BB7,"")</f>
        <v>14.4</v>
      </c>
      <c r="BQ7" s="39">
        <f>IF(BC7&gt;0,BC7,"")</f>
        <v>14.93</v>
      </c>
      <c r="BR7" s="11">
        <f>IF(SUM(AZ7:BC7)-BD7&gt;0,SUM(AZ7:BC7)-BD7,"")</f>
        <v>54.33</v>
      </c>
      <c r="BS7" s="11">
        <f>IF(BG7&gt;0,BG7,"")</f>
        <v>14.4</v>
      </c>
      <c r="BT7" s="11">
        <f>IF(BH7&gt;0,BH7,"")</f>
        <v>15.14</v>
      </c>
      <c r="BU7" s="11">
        <f>IF(SUM(BE7:BH7)-BI7&gt;0,SUM(BE7:BH7)-BI7,"")</f>
        <v>55.14</v>
      </c>
      <c r="BV7" s="11">
        <f>IF(BR7="","",MAX(BR7,BU7))</f>
        <v>55.14</v>
      </c>
      <c r="BW7" s="11">
        <f>IF(BL7&gt;0,BL7,"")</f>
        <v>14.4</v>
      </c>
      <c r="BX7" s="11">
        <f>IF(BM7&gt;0,BM7,"")</f>
        <v>15.03</v>
      </c>
      <c r="BY7" s="11">
        <f>IF(SUM(BJ7:BM7)-BN7&gt;0,SUM(BJ7:BM7)-BN7,"")</f>
        <v>54.13</v>
      </c>
      <c r="BZ7" s="11">
        <f>IF(SUM(BV7,BY7)&gt;0,SUM(BV7,BY7),"")</f>
        <v>109.27000000000001</v>
      </c>
      <c r="CA7" s="22">
        <v>5.8</v>
      </c>
      <c r="CB7" s="22">
        <v>3.4</v>
      </c>
      <c r="CC7" s="22">
        <v>5.9</v>
      </c>
      <c r="CD7" s="22">
        <v>6.18</v>
      </c>
      <c r="CE7" s="22">
        <v>0</v>
      </c>
      <c r="CF7" s="22">
        <v>5.7</v>
      </c>
      <c r="CG7" s="22">
        <v>3.3</v>
      </c>
      <c r="CH7" s="22">
        <v>5.9</v>
      </c>
      <c r="CI7" s="22">
        <v>6.13</v>
      </c>
      <c r="CJ7" s="22">
        <v>0</v>
      </c>
      <c r="CK7" s="22"/>
      <c r="CL7" s="22"/>
      <c r="CM7" s="22"/>
      <c r="CN7" s="22"/>
      <c r="CO7" s="22"/>
      <c r="CP7" s="27"/>
      <c r="CQ7" s="38">
        <f>IF(CC7&gt;0,CC7,"")</f>
        <v>5.9</v>
      </c>
      <c r="CR7" s="38">
        <f>IF(CD7&gt;0,CD7,"")</f>
        <v>6.18</v>
      </c>
      <c r="CS7" s="40">
        <f>IF(SUM(CA7:CD7)-CE7&gt;0,SUM(CA7:CD7)-CE7,"")</f>
        <v>21.28</v>
      </c>
      <c r="CT7" s="40">
        <f>IF(CH7&gt;0,CH7,"")</f>
        <v>5.9</v>
      </c>
      <c r="CU7" s="40">
        <f>IF(CI7&gt;0,CI7,"")</f>
        <v>6.13</v>
      </c>
      <c r="CV7" s="40">
        <f>IF(SUM(CF7:CI7)-CJ7&gt;0,SUM(CF7:CI7)-CJ7,"")</f>
        <v>21.03</v>
      </c>
      <c r="CW7" s="40">
        <f>IF(CS7="","",MAX(CS7,CV7))</f>
        <v>21.28</v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>
        <f>IF(SUM(CW7,CZ7)&gt;0,SUM(CW7,CZ7),"")</f>
        <v>21.28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3.9999999999992042E-2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>
        <v>14.9</v>
      </c>
      <c r="DJ7" s="17">
        <v>8.6</v>
      </c>
      <c r="DK7" s="17">
        <v>13.3</v>
      </c>
      <c r="DL7" s="17">
        <v>15.04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>
        <f>IF(DK7&gt;0,DK7,"")</f>
        <v>13.3</v>
      </c>
      <c r="EB7" s="40">
        <f>IF(DL7&gt;0,DL7,"")</f>
        <v>15.04</v>
      </c>
      <c r="EC7" s="40">
        <f>IF(SUM(DI7:DL7)-DM7&gt;0,SUM(DI7:DL7)-DM7,"")</f>
        <v>51.839999999999996</v>
      </c>
      <c r="ED7" s="40">
        <f>IF(MAX(DZ7,EC7)&gt;0,MAX(DZ7,EC7),"")</f>
        <v>51.839999999999996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51.839999999999996</v>
      </c>
      <c r="EL7" s="18">
        <v>15.2</v>
      </c>
      <c r="EM7" s="18">
        <v>9.5</v>
      </c>
      <c r="EN7" s="18">
        <v>14.4</v>
      </c>
      <c r="EO7" s="18">
        <v>14.7</v>
      </c>
      <c r="EP7" s="18">
        <v>0</v>
      </c>
      <c r="EQ7" s="18">
        <v>15.7</v>
      </c>
      <c r="ER7" s="18">
        <v>9.1</v>
      </c>
      <c r="ES7" s="18">
        <v>14.4</v>
      </c>
      <c r="ET7" s="18">
        <v>14.97</v>
      </c>
      <c r="EU7" s="18">
        <v>0</v>
      </c>
      <c r="EV7" s="18"/>
      <c r="EW7" s="18"/>
      <c r="EX7" s="18"/>
      <c r="EY7" s="18"/>
      <c r="EZ7" s="18"/>
      <c r="FA7" s="18">
        <v>15.3</v>
      </c>
      <c r="FB7" s="18">
        <v>8.8000000000000007</v>
      </c>
      <c r="FC7" s="18">
        <v>14.4</v>
      </c>
      <c r="FD7" s="18">
        <v>14.8</v>
      </c>
      <c r="FE7" s="18">
        <v>0</v>
      </c>
      <c r="FF7" s="11">
        <f>IF(EN7&gt;0,EN7,"")</f>
        <v>14.4</v>
      </c>
      <c r="FG7" s="11">
        <f>IF(EO7&gt;0,EO7,"")</f>
        <v>14.7</v>
      </c>
      <c r="FH7" s="11">
        <f>IF(SUM(EL7:EO7)-EP7&gt;0,SUM(EL7:EO7)-EP7,"")</f>
        <v>53.8</v>
      </c>
      <c r="FI7" s="11">
        <f>IF(ES7&gt;0,ES7,"")</f>
        <v>14.4</v>
      </c>
      <c r="FJ7" s="11">
        <f>IF(ET7&gt;0,ET7,"")</f>
        <v>14.97</v>
      </c>
      <c r="FK7" s="11">
        <f>IF(SUM(EQ7:ET7)-EU7&gt;0,SUM(EQ7:ET7)-EU7,"")</f>
        <v>54.169999999999995</v>
      </c>
      <c r="FL7" s="11">
        <f>IF(MAX(FH7,FK7)&gt;0,MAX(FH7,FK7),"")</f>
        <v>54.169999999999995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>
        <f>IF(FC7&gt;0,FC7,"")</f>
        <v>14.4</v>
      </c>
      <c r="FQ7" s="11">
        <f>IF(FD7&gt;0,FD7,"")</f>
        <v>14.8</v>
      </c>
      <c r="FR7" s="11">
        <f>IF(SUM(FA7:FD7)-FE7&gt;0,SUM(FA7:FD7)-FE7,"")</f>
        <v>53.3</v>
      </c>
      <c r="FS7" s="11">
        <f>IF(SUM(FL7,FO7,FR7)&gt;0,SUM(FL7,FO7,FR7),"")</f>
        <v>107.47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4.0999999999999996</v>
      </c>
      <c r="IK7" s="17">
        <v>2.5</v>
      </c>
      <c r="IL7" s="17">
        <v>5.0999999999999996</v>
      </c>
      <c r="IM7" s="17">
        <v>4.79</v>
      </c>
      <c r="IN7" s="17">
        <v>0</v>
      </c>
      <c r="IO7" s="17">
        <v>4.3</v>
      </c>
      <c r="IP7" s="17">
        <v>2.7</v>
      </c>
      <c r="IQ7" s="17">
        <v>5.0999999999999996</v>
      </c>
      <c r="IR7" s="17">
        <v>4.83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5.0999999999999996</v>
      </c>
      <c r="JE7" s="40">
        <f>IF(IM7&gt;0,IM7,"")</f>
        <v>4.79</v>
      </c>
      <c r="JF7" s="40">
        <f>IF(SUM(IJ7:IM7)-IN7&gt;0,SUM(IJ7:IM7)-IN7,"")</f>
        <v>16.489999999999998</v>
      </c>
      <c r="JG7" s="40">
        <f>IF(IQ7&gt;0,IQ7,"")</f>
        <v>5.0999999999999996</v>
      </c>
      <c r="JH7" s="40">
        <f>IF(IR7&gt;0,IR7,"")</f>
        <v>4.83</v>
      </c>
      <c r="JI7" s="40">
        <f>IF(SUM(IO7:IR7)-IS7&gt;0,SUM(IO7:IR7)-IS7,"")</f>
        <v>16.93</v>
      </c>
      <c r="JJ7" s="40">
        <f>IF(MAX(JF7,JI7)&gt;0,MAX(JF7,JI7),"")</f>
        <v>16.93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16.93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10.85</v>
      </c>
      <c r="SW7" s="22">
        <f>IF($CP7="P",CB7,(CB7+BA7)/2)</f>
        <v>6.25</v>
      </c>
      <c r="SX7" s="22">
        <f>IF($CP7="P",CC7,(CC7+BB7)/2)</f>
        <v>10.15</v>
      </c>
      <c r="SY7" s="22">
        <f>IF($CP7="P",CD7,(CD7+BC7)/2)</f>
        <v>10.555</v>
      </c>
      <c r="SZ7" s="22">
        <f>IF($CP7="P",CE7,(CE7+BD7)/2)</f>
        <v>0</v>
      </c>
      <c r="TA7" s="22">
        <f>IF($CP7="P",CF7,(CF7+BE7)/2)</f>
        <v>11.049999999999999</v>
      </c>
      <c r="TB7" s="22">
        <f>IF($CP7="P",CG7,(CG7+BF7)/2)</f>
        <v>6.25</v>
      </c>
      <c r="TC7" s="22">
        <f>IF($CP7="P",CH7,(CH7+BG7)/2)</f>
        <v>10.15</v>
      </c>
      <c r="TD7" s="22">
        <f>IF($CP7="P",CI7,(CI7+BH7)/2)</f>
        <v>10.635</v>
      </c>
      <c r="TE7" s="22">
        <f>IF($CP7="P",CJ7,(CJ7+BI7)/2)</f>
        <v>0</v>
      </c>
      <c r="TF7" s="22">
        <f>IF($CP7="P",CK7,(CK7+BJ7)/2)</f>
        <v>7.65</v>
      </c>
      <c r="TG7" s="22">
        <f>IF($CP7="P",CL7,(CL7+BK7)/2)</f>
        <v>4.7</v>
      </c>
      <c r="TH7" s="22">
        <f>IF($CP7="P",CM7,(CM7+BL7)/2)</f>
        <v>7.2</v>
      </c>
      <c r="TI7" s="22">
        <f>IF($CP7="P",CN7,(CN7+BM7)/2)</f>
        <v>7.5149999999999997</v>
      </c>
      <c r="TJ7" s="22">
        <f>IF($CP7="P",CO7,(CO7+BN7)/2)</f>
        <v>0</v>
      </c>
      <c r="TK7" s="27" t="s">
        <v>46</v>
      </c>
      <c r="TL7" s="40">
        <f>IF(SX7&gt;0,SX7,"")</f>
        <v>10.15</v>
      </c>
      <c r="TM7" s="40">
        <f>IF(SY7&gt;0,SY7,"")</f>
        <v>10.555</v>
      </c>
      <c r="TN7" s="40">
        <f>IF(SUM(SV7:SY7)-SZ7&gt;0,SUM(SV7:SY7)-SZ7,"")</f>
        <v>37.805</v>
      </c>
      <c r="TO7" s="40">
        <f>IF(TC7&gt;0,TC7,"")</f>
        <v>10.15</v>
      </c>
      <c r="TP7" s="40">
        <f>IF(TD7&gt;0,TD7,"")</f>
        <v>10.635</v>
      </c>
      <c r="TQ7" s="40">
        <f>IF(SUM(TA7:TD7)-TE7&gt;0,SUM(TA7:TD7)-TE7,"")</f>
        <v>38.084999999999994</v>
      </c>
      <c r="TR7" s="40">
        <f>IF(MAX(TN7,TQ7)&gt;0,MAX(TN7,TQ7),"")</f>
        <v>38.084999999999994</v>
      </c>
      <c r="TS7" s="40">
        <f>IF(TH7&gt;0,TH7,"")</f>
        <v>7.2</v>
      </c>
      <c r="TT7" s="40">
        <f>IF(TI7&gt;0,TI7,"")</f>
        <v>7.5149999999999997</v>
      </c>
      <c r="TU7" s="40">
        <f>IF(SUM(TF7:TI7)-TJ7&gt;0,SUM(TF7:TI7)-TJ7,"")</f>
        <v>27.065000000000001</v>
      </c>
      <c r="TV7" s="40">
        <f>IF(SUM(TR7,TU7)&gt;0,SUM(TR7,TU7),"")</f>
        <v>65.149999999999991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4</v>
      </c>
      <c r="C8" s="5" t="s">
        <v>128</v>
      </c>
      <c r="D8" s="4" t="s">
        <v>3</v>
      </c>
      <c r="E8" s="4">
        <v>2002</v>
      </c>
      <c r="F8" s="9">
        <f>SUM(L8:V8)+SUM(L8:T8)*0.0000001+SUM(L8)*0.0000000000001</f>
        <v>190.75001907500538</v>
      </c>
      <c r="G8" s="66"/>
      <c r="H8" s="3" t="str">
        <f>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P","")</f>
        <v>P</v>
      </c>
      <c r="I8" s="3" t="str">
        <f>IF(OR(AND(AQ8&gt;=AY$40,AQ8&lt;&gt;"",AN8=""),AND(AT8&gt;=AY$40,AT8&lt;&gt;"",AN8=""),AND(AX8&gt;=AY$40,AX8&lt;&gt;"",AN8=""),AND(BR8&gt;=BZ$40,BR8&lt;&gt;"",BO8=""),AND(BU8&gt;=BZ$40,BU8&lt;&gt;"",BO8=""),AND(BY8&gt;=BZ$40,BY8&lt;&gt;"",BO8=""),AND(CS8&gt;=DA$40,CS8&lt;&gt;"",CP8=""),AND(CV8&gt;=DA$40,CV8&lt;&gt;"",CP8=""),AND(CZ8&gt;=DA$40,CZ8&lt;&gt;"",CP8=""),AND(DZ8&gt;=EK$40,DZ8&lt;&gt;""),AND(EC8&gt;=EK$40,EC8&lt;&gt;""),AND(EG8&gt;=EK$40,EG8&lt;&gt;""),AND(EJ8&gt;=EK$40,EJ8&lt;&gt;""),AND(FH8&gt;=FS$40,FH8&lt;&gt;""),AND(FK8&gt;=FS$40,FK8&lt;&gt;""),AND(FO8&gt;=FS$40,FO8&lt;&gt;""),AND(FR8&gt;=FS$40,FR8&lt;&gt;""),AND(GP8&gt;=HA$40,GP8&lt;&gt;""),AND(GS8&gt;=HA$40,GS8&lt;&gt;""),AND(GW8&gt;=HA$40,GW8&lt;&gt;""),AND(GZ8&gt;=HA$40,GZ8&lt;&gt;""),AND(HX8&gt;=II$40,HX8&lt;&gt;""),AND(IA8&gt;=II$40,IA8&lt;&gt;""),AND(IE8&gt;=II$40,IE8&lt;&gt;""),AND(IH8&gt;=II$40,IH8&lt;&gt;""),AND(JF8&gt;=JQ$40,JF8&lt;&gt;""),AND(JI8&gt;=JQ$40,JI8&lt;&gt;""),AND(JM8&gt;=JQ$40,JM8&lt;&gt;""),AND(JP8&gt;=JQ$40,JP8&lt;&gt;""),AND(KN8&gt;=KY$40,KN8&lt;&gt;""),AND(KQ8&gt;=KY$40,KQ8&lt;&gt;""),AND(KU8&gt;=KY$40,KU8&lt;&gt;""),AND(KX8&gt;=KY$40,KX8&lt;&gt;""),AND(LV8&gt;=MG$40,LV8&lt;&gt;""),AND(LY8&gt;=MG$40,LY8&lt;&gt;""),AND(MC8&gt;=MG$40,MC8&lt;&gt;""),AND(MF8&gt;=MG$40,MF8&lt;&gt;""),AND(ND8&gt;=NO$40,ND8&lt;&gt;""),AND(NG8&gt;=NO$40,NG8&lt;&gt;""),AND(NK8&gt;=NO$40,NK8&lt;&gt;""),AND(NN8&gt;=NO$40,NN8&lt;&gt;""),AND(OL8&gt;=OW$40,OL8&lt;&gt;""),AND(OO8&gt;=OW$40,OO8&lt;&gt;""),AND(OS8&gt;=OW$40,OS8&lt;&gt;""),AND(OV8&gt;=OW$40,OV8&lt;&gt;""),AND(PT8&gt;=QE$40,PT8&lt;&gt;""),AND(PW8&gt;=QE$40,PW8&lt;&gt;""),AND(QA8&gt;=QE$40,QA8&lt;&gt;""),AND(QD8&gt;=QE$40,QD8&lt;&gt;""),AND(RB8&gt;=RM$40,RB8&lt;&gt;""),AND(RE8&gt;=RM$40,RE8&lt;&gt;""),AND(RI8&gt;=RM$40,RI8&lt;&gt;""),AND(RL8&gt;=RM$40,RL8&lt;&gt;""),AND(SJ8&gt;=SU$40,SJ8&lt;&gt;""),AND(SM8&gt;=SU$40,SM8&lt;&gt;""),AND(SQ8&gt;=SU$40,SQ8&lt;&gt;""),AND(ST8&gt;=SU$40,ST8&lt;&gt;"")),"P","")</f>
        <v>P</v>
      </c>
      <c r="J8" s="36" t="str">
        <f>IF(AND(I8="P",H8=""),"No DD",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Merit",IF(OR(AND(AO8&gt;=AY$38,AO8&lt;&gt;"",AQ8&gt;=AY$42,AQ8&lt;&gt;"",AN8=""),AND(AR8&gt;=AY$38,AR8&lt;&gt;"",AT8&gt;=AY$42,AT8&lt;&gt;"",AN8=""),AND(AV8&gt;=AY$38,AV8&lt;&gt;"",AX8&gt;=AY$42,AX8&lt;&gt;"",AN8=""),AND(BP8&gt;=BZ$38,BP8&lt;&gt;"",BR8&gt;=BZ$42,BR8&lt;&gt;"",BO8=""),AND(BS8&gt;=BZ$38,BS8&lt;&gt;"",BU8&gt;=BZ$42,BU8&lt;&gt;"",BO8=""),AND(BW8&gt;=BZ$38,BW8&lt;&gt;"",BY8&gt;=BZ$42,BY8&lt;&gt;"",BO8=""),AND(CQ8&gt;=DA$38,CQ8&lt;&gt;"",CS8&gt;=DA$42,CS8&lt;&gt;"",CP8=""),AND(CT8&gt;=DA$38,CT8&lt;&gt;"",CV8&gt;=DA$42,CV8&lt;&gt;"",CP8=""),AND(CX8&gt;=DA$38,CX8&lt;&gt;"",CZ8&gt;=DA$42,CZ8&lt;&gt;"",CP8=""),AND(DX8&gt;=EK$38,DX8&lt;&gt;"",DZ8&gt;=EK$42,DZ8&lt;&gt;""),AND(EA8&gt;=EK$38,EA8&lt;&gt;"",EC8&gt;=EK$42,EC8&lt;&gt;""),AND(EE8&gt;=EK$38,EE8&lt;&gt;"",EG8&gt;=EK$42,EG8&lt;&gt;""),AND(EH8&gt;=EK$38,EH8&lt;&gt;"",EJ8&gt;=EK$42,EJ8&lt;&gt;""),AND(FF8&gt;=FS$38,FF8&lt;&gt;"",FH8&gt;=FS$42,FH8&lt;&gt;""),AND(FI8&gt;=FS$38,FI8&lt;&gt;"",FK8&gt;=FS$42,FK8&lt;&gt;""),AND(FM8&gt;=FS$38,FM8&lt;&gt;"",FO8&gt;=FS$42,FO8&lt;&gt;""),AND(FP8&gt;=FS$38,FP8&lt;&gt;"",FR8&gt;=FS$42,FR8&lt;&gt;""),AND(GN8&gt;=HA$38,GN8&lt;&gt;"",GP8&gt;=HA$42,GP8&lt;&gt;""),AND(GQ8&gt;=HA$38,GQ8&lt;&gt;"",GS8&gt;=HA$42,GS8&lt;&gt;""),AND(GU8&gt;=HA$38,GU8&lt;&gt;"",GW8&gt;=HA$42,GW8&lt;&gt;""),AND(GX8&gt;=HA$38,GX8&lt;&gt;"",GZ8&gt;=HA$42,GZ8&lt;&gt;""),AND(HV8&gt;=II$38,HV8&lt;&gt;"",HX8&gt;=II$42,HX8&lt;&gt;""),AND(HY8&gt;=II$38,HY8&lt;&gt;"",IA8&gt;=II$42,IA8&lt;&gt;""),AND(IC8&gt;=II$38,IC8&lt;&gt;"",IE8&gt;=II$42,IE8&lt;&gt;""),AND(IF8&gt;=II$38,IF8&lt;&gt;"",IH8&gt;=II$42,IH8&lt;&gt;""),AND(JD8&gt;=JQ$38,JD8&lt;&gt;"",JF8&gt;=JQ$42,JF8&lt;&gt;""),AND(JG8&gt;=JQ$38,JG8&lt;&gt;"",JI8&gt;=JQ$42,JI8&lt;&gt;""),AND(JK8&gt;=JQ$38,JK8&lt;&gt;"",JM8&gt;=JQ$42,JM8&lt;&gt;""),AND(JN8&gt;=JQ$38,JN8&lt;&gt;"",JP8&gt;=JQ$42,JP8&lt;&gt;""),AND(KL8&gt;=KY$38,KL8&lt;&gt;"",KN8&gt;=KY$42,KN8&lt;&gt;""),AND(KO8&gt;=KY$38,KO8&lt;&gt;"",KQ8&gt;=KY$42,KQ8&lt;&gt;""),AND(KS8&gt;=KY$38,KS8&lt;&gt;"",KU8&gt;=KY$42,KU8&lt;&gt;""),AND(KV8&gt;=KY$38,KV8&lt;&gt;"",KX8&gt;=KY$42,KX8&lt;&gt;""),AND(LT8&gt;=MG$38,LT8&lt;&gt;"",LV8&gt;=MG$42,LV8&lt;&gt;""),AND(LW8&gt;=MG$38,LW8&lt;&gt;"",LY8&gt;=MG$42,LY8&lt;&gt;""),AND(MA8&gt;=MG$38,MA8&lt;&gt;"",MC8&gt;=MG$42,MC8&lt;&gt;""),AND(MD8&gt;=MG$38,MD8&lt;&gt;"",MF8&gt;=MG$42,MF8&lt;&gt;""),AND(NB8&gt;=NO$38,NB8&lt;&gt;"",ND8&gt;=NO$42,ND8&lt;&gt;""),AND(NE8&gt;=NO$38,NE8&lt;&gt;"",NG8&gt;=NO$42,NG8&lt;&gt;""),AND(NI8&gt;=NO$38,NI8&lt;&gt;"",NK8&gt;=NO$42,NK8&lt;&gt;""),AND(NL8&gt;=NO$38,NL8&lt;&gt;"",NN8&gt;=NO$42,NN8&lt;&gt;""),AND(OJ8&gt;=OW$38,OJ8&lt;&gt;"",OL8&gt;=OW$42,OL8&lt;&gt;""),AND(OM8&gt;=OW$38,OM8&lt;&gt;"",OO8&gt;=OW$42,OO8&lt;&gt;""),AND(OQ8&gt;=OW$38,OQ8&lt;&gt;"",OS8&gt;=OW$42,OS8&lt;&gt;""),AND(OT8&gt;=OW$38,OT8&lt;&gt;"",OV8&gt;=OW$42,OV8&lt;&gt;""),AND(PR8&gt;=QE$38,PR8&lt;&gt;"",PT8&gt;=QE$42,PT8&lt;&gt;""),AND(PU8&gt;=QE$38,PU8&lt;&gt;"",PW8&gt;=QE$42,PW8&lt;&gt;""),AND(PY8&gt;=QE$38,PY8&lt;&gt;"",QA8&gt;=QE$42,QA8&lt;&gt;""),AND(QB8&gt;=QE$38,QB8&lt;&gt;"",QD8&gt;=QE$42,QD8&lt;&gt;""),AND(QZ8&gt;=RM$38,QZ8&lt;&gt;"",RB8&gt;=RM$42,RB8&lt;&gt;""),AND(RC8&gt;=RM$38,RC8&lt;&gt;"",RE8&gt;=RM$42,RE8&lt;&gt;""),AND(RG8&gt;=RM$38,RG8&lt;&gt;"",RI8&gt;=RM$42,RI8&lt;&gt;""),AND(RJ8&gt;=RM$38,RJ8&lt;&gt;"",RL8&gt;=RM$42,RL8&lt;&gt;""),AND(SH8&gt;=SU$38,SH8&lt;&gt;"",SJ8&gt;=SU$42,SJ8&lt;&gt;""),AND(SK8&gt;=SU$38,SK8&lt;&gt;"",SM8&gt;=SU$42,SM8&lt;&gt;""),AND(SO8&gt;=SU$38,SO8&lt;&gt;"",SQ8&gt;=SU$42,SQ8&lt;&gt;""),AND(SR8&gt;=SU$38,SR8&lt;&gt;"",ST8&gt;=SU$42,ST8&lt;&gt;"")),"Excellence",IF(K8="P","Worlds Team",IF(H8="P","National Team","")))))</f>
        <v>National Team</v>
      </c>
      <c r="K8" s="3" t="str">
        <f>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P","")</f>
        <v/>
      </c>
      <c r="L8" s="8">
        <f>IF(COUNT(AQ8,AT8,BR8,BU8,CS8,CV8)&gt;0,LARGE((AQ8,AT8,BR8,BU8,CS8,CV8),1),0)</f>
        <v>53.97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52.44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53.17</v>
      </c>
      <c r="Q8" s="8" t="str">
        <f>IF(P8="","",IF(OR(P8=CS8,P8=CV8,P8=CZ8),$CA$1,IF(OR(P8=BR8,P8=BU8,P8=BY8),$AZ$1,IF(OR(P8=AQ8,P8=AT8,P8=AX8),$Y$1,""))))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$36,AP8,0),IF(AR8&gt;=$AY$36,AS8,0),IF(AV8&gt;=$AY$36,AW8,0),IF(BP8&gt;=$BZ$36,BQ8,0),IF(BS8&gt;=$BZ$36,BT8,0),IF(BW8&gt;=$BZ$36,BX8,0),IF(CQ8&gt;=$DA$36,CR8,0),IF(CT8&gt;=$DA$36,CU8,0),IF(CX8&gt;=$DA$36,CY8,0),IF(DX8&gt;=$EK$36,DY8,0),IF(EA8&gt;=$EK$36,EB8,0),IF(EE8&gt;=$EK$36,EF8,0),IF(EH8&gt;=$EK$36,EI8,0),IF(FF8&gt;=$FS$36,FG8,0),IF(FI8&gt;=$FS$36,FJ8,0),IF(FM8&gt;=$FS$36,FN8,0),IF(FP8&gt;=$FS$36,FQ8,0),IF(GN8&gt;=$HA$36,GO8,0),IF(GQ8&gt;=$HA$36,GR8,0),IF(GU8&gt;=$HA$36,GV8,0),IF(GX8&gt;=$HA$36,GY8,0),IF(HV8&gt;=$II$36,HW8,0),IF(HY8&gt;=$II$36,HZ8,0),IF(IC8&gt;=$II$36,ID8,0),IF(IF8&gt;=$II$36,IG8,0),IF(JD8&gt;=$JQ$36,JE8,0),IF(JG8&gt;=$JQ$36,JH8,0),IF(JK8&gt;=$JQ$36,JL8,0),IF(JN8&gt;=$JQ$36,JO8,0),IF(KL8&gt;=$KY$36,KM8,0),IF(KO8&gt;=$KY$36,KP8,0),IF(KS8&gt;=$KY$36,KT8,0),IF(KV8&gt;=$KY$36,KW8,0),IF(LT8&gt;=$MG$36,LU8,0),IF(LW8&gt;=$MG$36,LX8,0),IF(MA8&gt;=$MG$36,MB8,0),IF(MD8&gt;=$MG$36,ME8,0),IF(NB8&gt;=$NO$36,NC8,0),IF(NE8&gt;=$NO$36,NF8,0),IF(NI8&gt;=$NO$36,NJ8,0),IF(NL8&gt;=$NO$36,NM8,0),IF(OJ8&gt;=$OW$36,OK8,0),IF(OM8&gt;=$OW$36,ON8,0),IF(OQ8&gt;=$OW$36,OR8,0),IF(OT8&gt;=$OW$36,OU8,0),IF(PR8&gt;=$QE$36,PS8,0),IF(PU8&gt;=$QE$36,PV8,0),IF(PY8&gt;=$QE$36,PZ8,0),IF(QB8&gt;=$QE$36,QC8,0),IF(QZ8&gt;=$RM$36,RA8,0),IF(RC8&gt;=$RM$36,RD8,0),IF(RG8&gt;=$RM$36,RH8,0),IF(RJ8&gt;=$RM$36,RK8,0),IF(SH8&gt;=$SU$36,SI8,0),IF(SK8&gt;=$SU$36,SL8,0),IF(SO8&gt;=$SU$36,SP8,0),IF(SR8&gt;=$SU$36,SS8,0))&gt;0,MAX(IF(AO8&gt;=$AY$36,AP8,0),IF(AR8&gt;=$AY$36,AS8,0),IF(AV8&gt;=$AY$36,AW8,0),IF(BP8&gt;=$BZ$36,BQ8,0),IF(BS8&gt;=$BZ$36,BT8,0),IF(BW8&gt;=$BZ$36,BX8,0),IF(CQ8&gt;=$DA$36,CR8,0),IF(CT8&gt;=$DA$36,CU8,0),IF(CX8&gt;=$DA$36,CY8,0),IF(DX8&gt;=$EK$36,DY8,0),IF(EA8&gt;=$EK$36,EB8,0),IF(EE8&gt;=$EK$36,EF8,0),IF(EH8&gt;=$EK$36,EI8,0),IF(FF8&gt;=$FS$36,FG8,0),IF(FI8&gt;=$FS$36,FJ8,0),IF(FM8&gt;=$FS$36,FN8,0),IF(FP8&gt;=$FS$36,FQ8,0),IF(GN8&gt;=$HA$36,GO8,0),IF(GQ8&gt;=$HA$36,GR8,0),IF(GU8&gt;=$HA$36,GV8,0),IF(GX8&gt;=$HA$36,GY8,0),IF(HV8&gt;=$II$36,HW8,0),IF(HY8&gt;=$II$36,HZ8,0),IF(IC8&gt;=$II$36,ID8,0),IF(IF8&gt;=$II$36,IG8,0),IF(JD8&gt;=$JQ$36,JE8,0),IF(JG8&gt;=$JQ$36,JH8,0),IF(JK8&gt;=$JQ$36,JL8,0),IF(JN8&gt;=$JQ$36,JO8,0),IF(KL8&gt;=$KY$36,KM8,0),IF(KO8&gt;=$KY$36,KP8,0),IF(KS8&gt;=$KY$36,KT8,0),IF(KV8&gt;=$KY$36,KW8,0),IF(LT8&gt;=$MG$36,LU8,0),IF(LW8&gt;=$MG$36,LX8,0),IF(MA8&gt;=$MG$36,MB8,0),IF(MD8&gt;=$MG$36,ME8,0),IF(NB8&gt;=$NO$36,NC8,0),IF(NE8&gt;=$NO$36,NF8,0),IF(NI8&gt;=$NO$36,NJ8,0),IF(NL8&gt;=$NO$36,NM8,0),IF(OJ8&gt;=$OW$36,OK8,0),IF(OM8&gt;=$OW$36,ON8,0),IF(OQ8&gt;=$OW$36,OR8,0),IF(OT8&gt;=$OW$36,OU8,0),IF(PR8&gt;=$QE$36,PS8,0),IF(PU8&gt;=$QE$36,PV8,0),IF(PY8&gt;=$QE$36,PZ8,0),IF(QB8&gt;=$QE$36,QC8,0),IF(QZ8&gt;=$RM$36,RA8,0),IF(RC8&gt;=$RM$36,RD8,0),IF(RG8&gt;=$RM$36,RH8,0),IF(RJ8&gt;=$RM$36,RK8,0),IF(SH8&gt;=$SU$36,SI8,0),IF(SK8&gt;=$SU$36,SL8,0),IF(SO8&gt;=$SU$36,SP8,0),IF(SR8&gt;=$SU$36,SS8,0)),0)</f>
        <v>15.57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13.9</v>
      </c>
      <c r="Z8" s="22">
        <v>9.1999999999999993</v>
      </c>
      <c r="AA8" s="22">
        <v>13.5</v>
      </c>
      <c r="AB8" s="22">
        <v>14.79</v>
      </c>
      <c r="AC8" s="22">
        <v>0</v>
      </c>
      <c r="AD8" s="22">
        <v>13.1</v>
      </c>
      <c r="AE8" s="22">
        <v>9.1</v>
      </c>
      <c r="AF8" s="22">
        <v>14.5</v>
      </c>
      <c r="AG8" s="22">
        <v>15.08</v>
      </c>
      <c r="AH8" s="22">
        <v>0</v>
      </c>
      <c r="AI8" s="22">
        <v>14.5</v>
      </c>
      <c r="AJ8" s="22">
        <v>9.1</v>
      </c>
      <c r="AK8" s="22">
        <v>14.5</v>
      </c>
      <c r="AL8" s="22">
        <v>15.07</v>
      </c>
      <c r="AM8" s="22">
        <v>0</v>
      </c>
      <c r="AN8" s="27"/>
      <c r="AO8" s="38">
        <f>IF(AA8&gt;0,AA8,"")</f>
        <v>13.5</v>
      </c>
      <c r="AP8" s="38">
        <f>IF(AB8&gt;0,AB8,"")</f>
        <v>14.79</v>
      </c>
      <c r="AQ8" s="40">
        <f>IF(SUM(Y8:AB8)-AC8&gt;0,SUM(Y8:AB8)-AC8,"")</f>
        <v>51.39</v>
      </c>
      <c r="AR8" s="40">
        <f>IF(AF8&gt;0,AF8,"")</f>
        <v>14.5</v>
      </c>
      <c r="AS8" s="40">
        <f>IF(AG8&gt;0,AG8,"")</f>
        <v>15.08</v>
      </c>
      <c r="AT8" s="40">
        <f>IF(SUM(AD8:AG8)-AH8&gt;0,SUM(AD8:AG8)-AH8,"")</f>
        <v>51.78</v>
      </c>
      <c r="AU8" s="40">
        <f>IF(AQ8="","",MAX(AQ8,AT8))</f>
        <v>51.78</v>
      </c>
      <c r="AV8" s="40">
        <f>IF(AK8&gt;0,AK8,"")</f>
        <v>14.5</v>
      </c>
      <c r="AW8" s="40">
        <f>IF(AL8&gt;0,AL8,"")</f>
        <v>15.07</v>
      </c>
      <c r="AX8" s="40">
        <f>IF(SUM(AI8:AL8)-AM8&gt;0,SUM(AI8:AL8)-AM8,"")</f>
        <v>53.17</v>
      </c>
      <c r="AY8" s="40">
        <f>IF(SUM(AU8,AX8)&gt;0,SUM(AU8,AX8),"")</f>
        <v>104.95</v>
      </c>
      <c r="AZ8" s="26">
        <v>4.5999999999999996</v>
      </c>
      <c r="BA8" s="26">
        <v>2.6</v>
      </c>
      <c r="BB8" s="26">
        <v>5.5</v>
      </c>
      <c r="BC8" s="26">
        <v>4.95</v>
      </c>
      <c r="BD8" s="26">
        <v>0</v>
      </c>
      <c r="BE8" s="26">
        <v>13.9</v>
      </c>
      <c r="BF8" s="26">
        <v>9.5</v>
      </c>
      <c r="BG8" s="26">
        <v>15.6</v>
      </c>
      <c r="BH8" s="26">
        <v>14.97</v>
      </c>
      <c r="BI8" s="26">
        <v>0</v>
      </c>
      <c r="BJ8" s="26">
        <v>4.3</v>
      </c>
      <c r="BK8" s="26">
        <v>2.7</v>
      </c>
      <c r="BL8" s="26">
        <v>5.5</v>
      </c>
      <c r="BM8" s="26">
        <v>4.8899999999999997</v>
      </c>
      <c r="BN8" s="26">
        <v>0</v>
      </c>
      <c r="BO8" s="28"/>
      <c r="BP8" s="39">
        <f>IF(BB8&gt;0,BB8,"")</f>
        <v>5.5</v>
      </c>
      <c r="BQ8" s="39">
        <f>IF(BC8&gt;0,BC8,"")</f>
        <v>4.95</v>
      </c>
      <c r="BR8" s="11">
        <f>IF(SUM(AZ8:BC8)-BD8&gt;0,SUM(AZ8:BC8)-BD8,"")</f>
        <v>17.649999999999999</v>
      </c>
      <c r="BS8" s="11">
        <f>IF(BG8&gt;0,BG8,"")</f>
        <v>15.6</v>
      </c>
      <c r="BT8" s="11">
        <f>IF(BH8&gt;0,BH8,"")</f>
        <v>14.97</v>
      </c>
      <c r="BU8" s="11">
        <f>IF(SUM(BE8:BH8)-BI8&gt;0,SUM(BE8:BH8)-BI8,"")</f>
        <v>53.97</v>
      </c>
      <c r="BV8" s="11">
        <f>IF(BR8="","",MAX(BR8,BU8))</f>
        <v>53.97</v>
      </c>
      <c r="BW8" s="11">
        <f>IF(BL8&gt;0,BL8,"")</f>
        <v>5.5</v>
      </c>
      <c r="BX8" s="11">
        <f>IF(BM8&gt;0,BM8,"")</f>
        <v>4.8899999999999997</v>
      </c>
      <c r="BY8" s="11">
        <f>IF(SUM(BJ8:BM8)-BN8&gt;0,SUM(BJ8:BM8)-BN8,"")</f>
        <v>17.39</v>
      </c>
      <c r="BZ8" s="11">
        <f>IF(SUM(BV8,BY8)&gt;0,SUM(BV8,BY8),"")</f>
        <v>71.36</v>
      </c>
      <c r="CA8" s="22">
        <v>1.5</v>
      </c>
      <c r="CB8" s="22">
        <v>1</v>
      </c>
      <c r="CC8" s="22">
        <v>2</v>
      </c>
      <c r="CD8" s="22">
        <v>1.73</v>
      </c>
      <c r="CE8" s="22">
        <v>0</v>
      </c>
      <c r="CF8" s="22">
        <v>12.8</v>
      </c>
      <c r="CG8" s="22">
        <v>9.1999999999999993</v>
      </c>
      <c r="CH8" s="22">
        <v>15</v>
      </c>
      <c r="CI8" s="22">
        <v>15.44</v>
      </c>
      <c r="CJ8" s="22">
        <v>0</v>
      </c>
      <c r="CK8" s="22">
        <v>12.5</v>
      </c>
      <c r="CL8" s="22">
        <v>8.8000000000000007</v>
      </c>
      <c r="CM8" s="22">
        <v>14</v>
      </c>
      <c r="CN8" s="22">
        <v>15.57</v>
      </c>
      <c r="CO8" s="22">
        <v>0</v>
      </c>
      <c r="CP8" s="27"/>
      <c r="CQ8" s="38">
        <f>IF(CC8&gt;0,CC8,"")</f>
        <v>2</v>
      </c>
      <c r="CR8" s="38">
        <f>IF(CD8&gt;0,CD8,"")</f>
        <v>1.73</v>
      </c>
      <c r="CS8" s="40">
        <f>IF(SUM(CA8:CD8)-CE8&gt;0,SUM(CA8:CD8)-CE8,"")</f>
        <v>6.23</v>
      </c>
      <c r="CT8" s="40">
        <f>IF(CH8&gt;0,CH8,"")</f>
        <v>15</v>
      </c>
      <c r="CU8" s="40">
        <f>IF(CI8&gt;0,CI8,"")</f>
        <v>15.44</v>
      </c>
      <c r="CV8" s="40">
        <f>IF(SUM(CF8:CI8)-CJ8&gt;0,SUM(CF8:CI8)-CJ8,"")</f>
        <v>52.44</v>
      </c>
      <c r="CW8" s="40">
        <f>IF(CS8="","",MAX(CS8,CV8))</f>
        <v>52.44</v>
      </c>
      <c r="CX8" s="40">
        <f>IF(CM8&gt;0,CM8,"")</f>
        <v>14</v>
      </c>
      <c r="CY8" s="40">
        <f>IF(CN8&gt;0,CN8,"")</f>
        <v>15.57</v>
      </c>
      <c r="CZ8" s="40">
        <f>IF(SUM(CK8:CN8)-CO8&gt;0,SUM(CK8:CN8)-CO8,"")</f>
        <v>50.87</v>
      </c>
      <c r="DA8" s="40">
        <f>IF(SUM(CW8,CZ8)&gt;0,SUM(CW8,CZ8),"")</f>
        <v>103.31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1.6</v>
      </c>
      <c r="IK8" s="17">
        <v>1</v>
      </c>
      <c r="IL8" s="17">
        <v>2</v>
      </c>
      <c r="IM8" s="17">
        <v>1.77</v>
      </c>
      <c r="IN8" s="17">
        <v>0</v>
      </c>
      <c r="IO8" s="17">
        <v>1.7</v>
      </c>
      <c r="IP8" s="17">
        <v>1</v>
      </c>
      <c r="IQ8" s="17">
        <v>2</v>
      </c>
      <c r="IR8" s="17">
        <v>1.78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2</v>
      </c>
      <c r="JE8" s="40">
        <f>IF(IM8&gt;0,IM8,"")</f>
        <v>1.77</v>
      </c>
      <c r="JF8" s="40">
        <f>IF(SUM(IJ8:IM8)-IN8&gt;0,SUM(IJ8:IM8)-IN8,"")</f>
        <v>6.3699999999999992</v>
      </c>
      <c r="JG8" s="40">
        <f>IF(IQ8&gt;0,IQ8,"")</f>
        <v>2</v>
      </c>
      <c r="JH8" s="40">
        <f>IF(IR8&gt;0,IR8,"")</f>
        <v>1.78</v>
      </c>
      <c r="JI8" s="40">
        <f>IF(SUM(IO8:IR8)-IS8&gt;0,SUM(IO8:IR8)-IS8,"")</f>
        <v>6.48</v>
      </c>
      <c r="JJ8" s="40">
        <f>IF(MAX(JF8,JI8)&gt;0,MAX(JF8,JI8),"")</f>
        <v>6.48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6.48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3.05</v>
      </c>
      <c r="SW8" s="22">
        <f>IF($CP8="P",CB8,(CB8+BA8)/2)</f>
        <v>1.8</v>
      </c>
      <c r="SX8" s="22">
        <f>IF($CP8="P",CC8,(CC8+BB8)/2)</f>
        <v>3.75</v>
      </c>
      <c r="SY8" s="22">
        <f>IF($CP8="P",CD8,(CD8+BC8)/2)</f>
        <v>3.34</v>
      </c>
      <c r="SZ8" s="22">
        <f>IF($CP8="P",CE8,(CE8+BD8)/2)</f>
        <v>0</v>
      </c>
      <c r="TA8" s="22">
        <f>IF($CP8="P",CF8,(CF8+BE8)/2)</f>
        <v>13.350000000000001</v>
      </c>
      <c r="TB8" s="22">
        <f>IF($CP8="P",CG8,(CG8+BF8)/2)</f>
        <v>9.35</v>
      </c>
      <c r="TC8" s="22">
        <f>IF($CP8="P",CH8,(CH8+BG8)/2)</f>
        <v>15.3</v>
      </c>
      <c r="TD8" s="22">
        <f>IF($CP8="P",CI8,(CI8+BH8)/2)</f>
        <v>15.205</v>
      </c>
      <c r="TE8" s="22">
        <f>IF($CP8="P",CJ8,(CJ8+BI8)/2)</f>
        <v>0</v>
      </c>
      <c r="TF8" s="22">
        <f>IF($CP8="P",CK8,(CK8+BJ8)/2)</f>
        <v>8.4</v>
      </c>
      <c r="TG8" s="22">
        <f>IF($CP8="P",CL8,(CL8+BK8)/2)</f>
        <v>5.75</v>
      </c>
      <c r="TH8" s="22">
        <f>IF($CP8="P",CM8,(CM8+BL8)/2)</f>
        <v>9.75</v>
      </c>
      <c r="TI8" s="22">
        <f>IF($CP8="P",CN8,(CN8+BM8)/2)</f>
        <v>10.23</v>
      </c>
      <c r="TJ8" s="22">
        <f>IF($CP8="P",CO8,(CO8+BN8)/2)</f>
        <v>0</v>
      </c>
      <c r="TK8" s="27" t="s">
        <v>46</v>
      </c>
      <c r="TL8" s="40">
        <f>IF(SX8&gt;0,SX8,"")</f>
        <v>3.75</v>
      </c>
      <c r="TM8" s="40">
        <f>IF(SY8&gt;0,SY8,"")</f>
        <v>3.34</v>
      </c>
      <c r="TN8" s="40">
        <f>IF(SUM(SV8:SY8)-SZ8&gt;0,SUM(SV8:SY8)-SZ8,"")</f>
        <v>11.94</v>
      </c>
      <c r="TO8" s="40">
        <f>IF(TC8&gt;0,TC8,"")</f>
        <v>15.3</v>
      </c>
      <c r="TP8" s="40">
        <f>IF(TD8&gt;0,TD8,"")</f>
        <v>15.205</v>
      </c>
      <c r="TQ8" s="40">
        <f>IF(SUM(TA8:TD8)-TE8&gt;0,SUM(TA8:TD8)-TE8,"")</f>
        <v>53.204999999999998</v>
      </c>
      <c r="TR8" s="40">
        <f>IF(MAX(TN8,TQ8)&gt;0,MAX(TN8,TQ8),"")</f>
        <v>53.204999999999998</v>
      </c>
      <c r="TS8" s="40">
        <f>IF(TH8&gt;0,TH8,"")</f>
        <v>9.75</v>
      </c>
      <c r="TT8" s="40">
        <f>IF(TI8&gt;0,TI8,"")</f>
        <v>10.23</v>
      </c>
      <c r="TU8" s="40">
        <f>IF(SUM(TF8:TI8)-TJ8&gt;0,SUM(TF8:TI8)-TJ8,"")</f>
        <v>34.129999999999995</v>
      </c>
      <c r="TV8" s="40">
        <f>IF(SUM(TR8,TU8)&gt;0,SUM(TR8,TU8),"")</f>
        <v>87.334999999999994</v>
      </c>
    </row>
    <row r="9" spans="1:542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5</v>
      </c>
      <c r="C9" s="5" t="s">
        <v>127</v>
      </c>
      <c r="D9" s="4" t="s">
        <v>3</v>
      </c>
      <c r="E9" s="4">
        <v>2005</v>
      </c>
      <c r="F9" s="9">
        <f>SUM(L9:V9)+SUM(L9:T9)*0.0000001+SUM(L9)*0.0000000000001</f>
        <v>189.97001899700544</v>
      </c>
      <c r="G9" s="66"/>
      <c r="H9" s="3" t="str">
        <f>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P","")</f>
        <v>P</v>
      </c>
      <c r="I9" s="3" t="str">
        <f>IF(OR(AND(AQ9&gt;=AY$40,AQ9&lt;&gt;"",AN9=""),AND(AT9&gt;=AY$40,AT9&lt;&gt;"",AN9=""),AND(AX9&gt;=AY$40,AX9&lt;&gt;"",AN9=""),AND(BR9&gt;=BZ$40,BR9&lt;&gt;"",BO9=""),AND(BU9&gt;=BZ$40,BU9&lt;&gt;"",BO9=""),AND(BY9&gt;=BZ$40,BY9&lt;&gt;"",BO9=""),AND(CS9&gt;=DA$40,CS9&lt;&gt;"",CP9=""),AND(CV9&gt;=DA$40,CV9&lt;&gt;"",CP9=""),AND(CZ9&gt;=DA$40,CZ9&lt;&gt;"",CP9=""),AND(DZ9&gt;=EK$40,DZ9&lt;&gt;""),AND(EC9&gt;=EK$40,EC9&lt;&gt;""),AND(EG9&gt;=EK$40,EG9&lt;&gt;""),AND(EJ9&gt;=EK$40,EJ9&lt;&gt;""),AND(FH9&gt;=FS$40,FH9&lt;&gt;""),AND(FK9&gt;=FS$40,FK9&lt;&gt;""),AND(FO9&gt;=FS$40,FO9&lt;&gt;""),AND(FR9&gt;=FS$40,FR9&lt;&gt;""),AND(GP9&gt;=HA$40,GP9&lt;&gt;""),AND(GS9&gt;=HA$40,GS9&lt;&gt;""),AND(GW9&gt;=HA$40,GW9&lt;&gt;""),AND(GZ9&gt;=HA$40,GZ9&lt;&gt;""),AND(HX9&gt;=II$40,HX9&lt;&gt;""),AND(IA9&gt;=II$40,IA9&lt;&gt;""),AND(IE9&gt;=II$40,IE9&lt;&gt;""),AND(IH9&gt;=II$40,IH9&lt;&gt;""),AND(JF9&gt;=JQ$40,JF9&lt;&gt;""),AND(JI9&gt;=JQ$40,JI9&lt;&gt;""),AND(JM9&gt;=JQ$40,JM9&lt;&gt;""),AND(JP9&gt;=JQ$40,JP9&lt;&gt;""),AND(KN9&gt;=KY$40,KN9&lt;&gt;""),AND(KQ9&gt;=KY$40,KQ9&lt;&gt;""),AND(KU9&gt;=KY$40,KU9&lt;&gt;""),AND(KX9&gt;=KY$40,KX9&lt;&gt;""),AND(LV9&gt;=MG$40,LV9&lt;&gt;""),AND(LY9&gt;=MG$40,LY9&lt;&gt;""),AND(MC9&gt;=MG$40,MC9&lt;&gt;""),AND(MF9&gt;=MG$40,MF9&lt;&gt;""),AND(ND9&gt;=NO$40,ND9&lt;&gt;""),AND(NG9&gt;=NO$40,NG9&lt;&gt;""),AND(NK9&gt;=NO$40,NK9&lt;&gt;""),AND(NN9&gt;=NO$40,NN9&lt;&gt;""),AND(OL9&gt;=OW$40,OL9&lt;&gt;""),AND(OO9&gt;=OW$40,OO9&lt;&gt;""),AND(OS9&gt;=OW$40,OS9&lt;&gt;""),AND(OV9&gt;=OW$40,OV9&lt;&gt;""),AND(PT9&gt;=QE$40,PT9&lt;&gt;""),AND(PW9&gt;=QE$40,PW9&lt;&gt;""),AND(QA9&gt;=QE$40,QA9&lt;&gt;""),AND(QD9&gt;=QE$40,QD9&lt;&gt;""),AND(RB9&gt;=RM$40,RB9&lt;&gt;""),AND(RE9&gt;=RM$40,RE9&lt;&gt;""),AND(RI9&gt;=RM$40,RI9&lt;&gt;""),AND(RL9&gt;=RM$40,RL9&lt;&gt;""),AND(SJ9&gt;=SU$40,SJ9&lt;&gt;""),AND(SM9&gt;=SU$40,SM9&lt;&gt;""),AND(SQ9&gt;=SU$40,SQ9&lt;&gt;""),AND(ST9&gt;=SU$40,ST9&lt;&gt;"")),"P","")</f>
        <v>P</v>
      </c>
      <c r="J9" s="36" t="str">
        <f>IF(AND(I9="P",H9=""),"No DD",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Merit",IF(OR(AND(AO9&gt;=AY$38,AO9&lt;&gt;"",AQ9&gt;=AY$42,AQ9&lt;&gt;"",AN9=""),AND(AR9&gt;=AY$38,AR9&lt;&gt;"",AT9&gt;=AY$42,AT9&lt;&gt;"",AN9=""),AND(AV9&gt;=AY$38,AV9&lt;&gt;"",AX9&gt;=AY$42,AX9&lt;&gt;"",AN9=""),AND(BP9&gt;=BZ$38,BP9&lt;&gt;"",BR9&gt;=BZ$42,BR9&lt;&gt;"",BO9=""),AND(BS9&gt;=BZ$38,BS9&lt;&gt;"",BU9&gt;=BZ$42,BU9&lt;&gt;"",BO9=""),AND(BW9&gt;=BZ$38,BW9&lt;&gt;"",BY9&gt;=BZ$42,BY9&lt;&gt;"",BO9=""),AND(CQ9&gt;=DA$38,CQ9&lt;&gt;"",CS9&gt;=DA$42,CS9&lt;&gt;"",CP9=""),AND(CT9&gt;=DA$38,CT9&lt;&gt;"",CV9&gt;=DA$42,CV9&lt;&gt;"",CP9=""),AND(CX9&gt;=DA$38,CX9&lt;&gt;"",CZ9&gt;=DA$42,CZ9&lt;&gt;"",CP9=""),AND(DX9&gt;=EK$38,DX9&lt;&gt;"",DZ9&gt;=EK$42,DZ9&lt;&gt;""),AND(EA9&gt;=EK$38,EA9&lt;&gt;"",EC9&gt;=EK$42,EC9&lt;&gt;""),AND(EE9&gt;=EK$38,EE9&lt;&gt;"",EG9&gt;=EK$42,EG9&lt;&gt;""),AND(EH9&gt;=EK$38,EH9&lt;&gt;"",EJ9&gt;=EK$42,EJ9&lt;&gt;""),AND(FF9&gt;=FS$38,FF9&lt;&gt;"",FH9&gt;=FS$42,FH9&lt;&gt;""),AND(FI9&gt;=FS$38,FI9&lt;&gt;"",FK9&gt;=FS$42,FK9&lt;&gt;""),AND(FM9&gt;=FS$38,FM9&lt;&gt;"",FO9&gt;=FS$42,FO9&lt;&gt;""),AND(FP9&gt;=FS$38,FP9&lt;&gt;"",FR9&gt;=FS$42,FR9&lt;&gt;""),AND(GN9&gt;=HA$38,GN9&lt;&gt;"",GP9&gt;=HA$42,GP9&lt;&gt;""),AND(GQ9&gt;=HA$38,GQ9&lt;&gt;"",GS9&gt;=HA$42,GS9&lt;&gt;""),AND(GU9&gt;=HA$38,GU9&lt;&gt;"",GW9&gt;=HA$42,GW9&lt;&gt;""),AND(GX9&gt;=HA$38,GX9&lt;&gt;"",GZ9&gt;=HA$42,GZ9&lt;&gt;""),AND(HV9&gt;=II$38,HV9&lt;&gt;"",HX9&gt;=II$42,HX9&lt;&gt;""),AND(HY9&gt;=II$38,HY9&lt;&gt;"",IA9&gt;=II$42,IA9&lt;&gt;""),AND(IC9&gt;=II$38,IC9&lt;&gt;"",IE9&gt;=II$42,IE9&lt;&gt;""),AND(IF9&gt;=II$38,IF9&lt;&gt;"",IH9&gt;=II$42,IH9&lt;&gt;""),AND(JD9&gt;=JQ$38,JD9&lt;&gt;"",JF9&gt;=JQ$42,JF9&lt;&gt;""),AND(JG9&gt;=JQ$38,JG9&lt;&gt;"",JI9&gt;=JQ$42,JI9&lt;&gt;""),AND(JK9&gt;=JQ$38,JK9&lt;&gt;"",JM9&gt;=JQ$42,JM9&lt;&gt;""),AND(JN9&gt;=JQ$38,JN9&lt;&gt;"",JP9&gt;=JQ$42,JP9&lt;&gt;""),AND(KL9&gt;=KY$38,KL9&lt;&gt;"",KN9&gt;=KY$42,KN9&lt;&gt;""),AND(KO9&gt;=KY$38,KO9&lt;&gt;"",KQ9&gt;=KY$42,KQ9&lt;&gt;""),AND(KS9&gt;=KY$38,KS9&lt;&gt;"",KU9&gt;=KY$42,KU9&lt;&gt;""),AND(KV9&gt;=KY$38,KV9&lt;&gt;"",KX9&gt;=KY$42,KX9&lt;&gt;""),AND(LT9&gt;=MG$38,LT9&lt;&gt;"",LV9&gt;=MG$42,LV9&lt;&gt;""),AND(LW9&gt;=MG$38,LW9&lt;&gt;"",LY9&gt;=MG$42,LY9&lt;&gt;""),AND(MA9&gt;=MG$38,MA9&lt;&gt;"",MC9&gt;=MG$42,MC9&lt;&gt;""),AND(MD9&gt;=MG$38,MD9&lt;&gt;"",MF9&gt;=MG$42,MF9&lt;&gt;""),AND(NB9&gt;=NO$38,NB9&lt;&gt;"",ND9&gt;=NO$42,ND9&lt;&gt;""),AND(NE9&gt;=NO$38,NE9&lt;&gt;"",NG9&gt;=NO$42,NG9&lt;&gt;""),AND(NI9&gt;=NO$38,NI9&lt;&gt;"",NK9&gt;=NO$42,NK9&lt;&gt;""),AND(NL9&gt;=NO$38,NL9&lt;&gt;"",NN9&gt;=NO$42,NN9&lt;&gt;""),AND(OJ9&gt;=OW$38,OJ9&lt;&gt;"",OL9&gt;=OW$42,OL9&lt;&gt;""),AND(OM9&gt;=OW$38,OM9&lt;&gt;"",OO9&gt;=OW$42,OO9&lt;&gt;""),AND(OQ9&gt;=OW$38,OQ9&lt;&gt;"",OS9&gt;=OW$42,OS9&lt;&gt;""),AND(OT9&gt;=OW$38,OT9&lt;&gt;"",OV9&gt;=OW$42,OV9&lt;&gt;""),AND(PR9&gt;=QE$38,PR9&lt;&gt;"",PT9&gt;=QE$42,PT9&lt;&gt;""),AND(PU9&gt;=QE$38,PU9&lt;&gt;"",PW9&gt;=QE$42,PW9&lt;&gt;""),AND(PY9&gt;=QE$38,PY9&lt;&gt;"",QA9&gt;=QE$42,QA9&lt;&gt;""),AND(QB9&gt;=QE$38,QB9&lt;&gt;"",QD9&gt;=QE$42,QD9&lt;&gt;""),AND(QZ9&gt;=RM$38,QZ9&lt;&gt;"",RB9&gt;=RM$42,RB9&lt;&gt;""),AND(RC9&gt;=RM$38,RC9&lt;&gt;"",RE9&gt;=RM$42,RE9&lt;&gt;""),AND(RG9&gt;=RM$38,RG9&lt;&gt;"",RI9&gt;=RM$42,RI9&lt;&gt;""),AND(RJ9&gt;=RM$38,RJ9&lt;&gt;"",RL9&gt;=RM$42,RL9&lt;&gt;""),AND(SH9&gt;=SU$38,SH9&lt;&gt;"",SJ9&gt;=SU$42,SJ9&lt;&gt;""),AND(SK9&gt;=SU$38,SK9&lt;&gt;"",SM9&gt;=SU$42,SM9&lt;&gt;""),AND(SO9&gt;=SU$38,SO9&lt;&gt;"",SQ9&gt;=SU$42,SQ9&lt;&gt;""),AND(SR9&gt;=SU$38,SR9&lt;&gt;"",ST9&gt;=SU$42,ST9&lt;&gt;"")),"Excellence",IF(K9="P","Worlds Team",IF(H9="P","National Team","")))))</f>
        <v>National Team</v>
      </c>
      <c r="K9" s="3" t="str">
        <f>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$36,AP9,0),IF(AR9&gt;=$AY$36,AS9,0),IF(AV9&gt;=$AY$36,AW9,0),IF(BP9&gt;=$BZ$36,BQ9,0),IF(BS9&gt;=$BZ$36,BT9,0),IF(BW9&gt;=$BZ$36,BX9,0),IF(CQ9&gt;=$DA$36,CR9,0),IF(CT9&gt;=$DA$36,CU9,0),IF(CX9&gt;=$DA$36,CY9,0),IF(DX9&gt;=$EK$36,DY9,0),IF(EA9&gt;=$EK$36,EB9,0),IF(EE9&gt;=$EK$36,EF9,0),IF(EH9&gt;=$EK$36,EI9,0),IF(FF9&gt;=$FS$36,FG9,0),IF(FI9&gt;=$FS$36,FJ9,0),IF(FM9&gt;=$FS$36,FN9,0),IF(FP9&gt;=$FS$36,FQ9,0),IF(GN9&gt;=$HA$36,GO9,0),IF(GQ9&gt;=$HA$36,GR9,0),IF(GU9&gt;=$HA$36,GV9,0),IF(GX9&gt;=$HA$36,GY9,0),IF(HV9&gt;=$II$36,HW9,0),IF(HY9&gt;=$II$36,HZ9,0),IF(IC9&gt;=$II$36,ID9,0),IF(IF9&gt;=$II$36,IG9,0),IF(JD9&gt;=$JQ$36,JE9,0),IF(JG9&gt;=$JQ$36,JH9,0),IF(JK9&gt;=$JQ$36,JL9,0),IF(JN9&gt;=$JQ$36,JO9,0),IF(KL9&gt;=$KY$36,KM9,0),IF(KO9&gt;=$KY$36,KP9,0),IF(KS9&gt;=$KY$36,KT9,0),IF(KV9&gt;=$KY$36,KW9,0),IF(LT9&gt;=$MG$36,LU9,0),IF(LW9&gt;=$MG$36,LX9,0),IF(MA9&gt;=$MG$36,MB9,0),IF(MD9&gt;=$MG$36,ME9,0),IF(NB9&gt;=$NO$36,NC9,0),IF(NE9&gt;=$NO$36,NF9,0),IF(NI9&gt;=$NO$36,NJ9,0),IF(NL9&gt;=$NO$36,NM9,0),IF(OJ9&gt;=$OW$36,OK9,0),IF(OM9&gt;=$OW$36,ON9,0),IF(OQ9&gt;=$OW$36,OR9,0),IF(OT9&gt;=$OW$36,OU9,0),IF(PR9&gt;=$QE$36,PS9,0),IF(PU9&gt;=$QE$36,PV9,0),IF(PY9&gt;=$QE$36,PZ9,0),IF(QB9&gt;=$QE$36,QC9,0),IF(QZ9&gt;=$RM$36,RA9,0),IF(RC9&gt;=$RM$36,RD9,0),IF(RG9&gt;=$RM$36,RH9,0),IF(RJ9&gt;=$RM$36,RK9,0),IF(SH9&gt;=$SU$36,SI9,0),IF(SK9&gt;=$SU$36,SL9,0),IF(SO9&gt;=$SU$36,SP9,0),IF(SR9&gt;=$SU$36,SS9,0))&gt;0,MAX(IF(AO9&gt;=$AY$36,AP9,0),IF(AR9&gt;=$AY$36,AS9,0),IF(AV9&gt;=$AY$36,AW9,0),IF(BP9&gt;=$BZ$36,BQ9,0),IF(BS9&gt;=$BZ$36,BT9,0),IF(BW9&gt;=$BZ$36,BX9,0),IF(CQ9&gt;=$DA$36,CR9,0),IF(CT9&gt;=$DA$36,CU9,0),IF(CX9&gt;=$DA$36,CY9,0),IF(DX9&gt;=$EK$36,DY9,0),IF(EA9&gt;=$EK$36,EB9,0),IF(EE9&gt;=$EK$36,EF9,0),IF(EH9&gt;=$EK$36,EI9,0),IF(FF9&gt;=$FS$36,FG9,0),IF(FI9&gt;=$FS$36,FJ9,0),IF(FM9&gt;=$FS$36,FN9,0),IF(FP9&gt;=$FS$36,FQ9,0),IF(GN9&gt;=$HA$36,GO9,0),IF(GQ9&gt;=$HA$36,GR9,0),IF(GU9&gt;=$HA$36,GV9,0),IF(GX9&gt;=$HA$36,GY9,0),IF(HV9&gt;=$II$36,HW9,0),IF(HY9&gt;=$II$36,HZ9,0),IF(IC9&gt;=$II$36,ID9,0),IF(IF9&gt;=$II$36,IG9,0),IF(JD9&gt;=$JQ$36,JE9,0),IF(JG9&gt;=$JQ$36,JH9,0),IF(JK9&gt;=$JQ$36,JL9,0),IF(JN9&gt;=$JQ$36,JO9,0),IF(KL9&gt;=$KY$36,KM9,0),IF(KO9&gt;=$KY$36,KP9,0),IF(KS9&gt;=$KY$36,KT9,0),IF(KV9&gt;=$KY$36,KW9,0),IF(LT9&gt;=$MG$36,LU9,0),IF(LW9&gt;=$MG$36,LX9,0),IF(MA9&gt;=$MG$36,MB9,0),IF(MD9&gt;=$MG$36,ME9,0),IF(NB9&gt;=$NO$36,NC9,0),IF(NE9&gt;=$NO$36,NF9,0),IF(NI9&gt;=$NO$36,NJ9,0),IF(NL9&gt;=$NO$36,NM9,0),IF(OJ9&gt;=$OW$36,OK9,0),IF(OM9&gt;=$OW$36,ON9,0),IF(OQ9&gt;=$OW$36,OR9,0),IF(OT9&gt;=$OW$36,OU9,0),IF(PR9&gt;=$QE$36,PS9,0),IF(PU9&gt;=$QE$36,PV9,0),IF(PY9&gt;=$QE$36,PZ9,0),IF(QB9&gt;=$QE$36,QC9,0),IF(QZ9&gt;=$RM$36,RA9,0),IF(RC9&gt;=$RM$36,RD9,0),IF(RG9&gt;=$RM$36,RH9,0),IF(RJ9&gt;=$RM$36,RK9,0),IF(SH9&gt;=$SU$36,SI9,0),IF(SK9&gt;=$SU$36,SL9,0),IF(SO9&gt;=$SU$36,SP9,0),IF(SR9&gt;=$SU$36,SS9,0)),0)</f>
        <v>15.55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17.8</v>
      </c>
      <c r="Z9" s="22">
        <v>3.9</v>
      </c>
      <c r="AA9" s="22">
        <v>5.6</v>
      </c>
      <c r="AB9" s="22">
        <v>6.37</v>
      </c>
      <c r="AC9" s="22">
        <v>0</v>
      </c>
      <c r="AD9" s="22">
        <v>15.6</v>
      </c>
      <c r="AE9" s="22">
        <v>8.1</v>
      </c>
      <c r="AF9" s="22">
        <v>11.5</v>
      </c>
      <c r="AG9" s="22">
        <v>14.05</v>
      </c>
      <c r="AH9" s="22">
        <v>0</v>
      </c>
      <c r="AI9" s="22">
        <v>12.1</v>
      </c>
      <c r="AJ9" s="22">
        <v>8.8000000000000007</v>
      </c>
      <c r="AK9" s="22">
        <v>12.7</v>
      </c>
      <c r="AL9" s="22">
        <v>15.13</v>
      </c>
      <c r="AM9" s="22">
        <v>0</v>
      </c>
      <c r="AN9" s="27"/>
      <c r="AO9" s="38">
        <f>IF(AA9&gt;0,AA9,"")</f>
        <v>5.6</v>
      </c>
      <c r="AP9" s="38">
        <f>IF(AB9&gt;0,AB9,"")</f>
        <v>6.37</v>
      </c>
      <c r="AQ9" s="40">
        <f>IF(SUM(Y9:AB9)-AC9&gt;0,SUM(Y9:AB9)-AC9,"")</f>
        <v>33.669999999999995</v>
      </c>
      <c r="AR9" s="40">
        <f>IF(AF9&gt;0,AF9,"")</f>
        <v>11.5</v>
      </c>
      <c r="AS9" s="40">
        <f>IF(AG9&gt;0,AG9,"")</f>
        <v>14.05</v>
      </c>
      <c r="AT9" s="40">
        <f>IF(SUM(AD9:AG9)-AH9&gt;0,SUM(AD9:AG9)-AH9,"")</f>
        <v>49.25</v>
      </c>
      <c r="AU9" s="40">
        <f>IF(AQ9="","",MAX(AQ9,AT9))</f>
        <v>49.25</v>
      </c>
      <c r="AV9" s="40">
        <f>IF(AK9&gt;0,AK9,"")</f>
        <v>12.7</v>
      </c>
      <c r="AW9" s="40">
        <f>IF(AL9&gt;0,AL9,"")</f>
        <v>15.13</v>
      </c>
      <c r="AX9" s="40">
        <f>IF(SUM(AI9:AL9)-AM9&gt;0,SUM(AI9:AL9)-AM9,"")</f>
        <v>48.73</v>
      </c>
      <c r="AY9" s="40">
        <f>IF(SUM(AU9,AX9)&gt;0,SUM(AU9,AX9),"")</f>
        <v>97.97999999999999</v>
      </c>
      <c r="AZ9" s="26">
        <v>15.2</v>
      </c>
      <c r="BA9" s="26">
        <v>9.6</v>
      </c>
      <c r="BB9" s="26">
        <v>13.7</v>
      </c>
      <c r="BC9" s="26">
        <v>15.55</v>
      </c>
      <c r="BD9" s="26">
        <v>0</v>
      </c>
      <c r="BE9" s="26">
        <v>15.2</v>
      </c>
      <c r="BF9" s="26">
        <v>8.9</v>
      </c>
      <c r="BG9" s="26">
        <v>13.7</v>
      </c>
      <c r="BH9" s="26">
        <v>15.24</v>
      </c>
      <c r="BI9" s="26">
        <v>0</v>
      </c>
      <c r="BJ9" s="26">
        <v>15.1</v>
      </c>
      <c r="BK9" s="26">
        <v>9</v>
      </c>
      <c r="BL9" s="26">
        <v>13.7</v>
      </c>
      <c r="BM9" s="26">
        <v>15.53</v>
      </c>
      <c r="BN9" s="26">
        <v>0</v>
      </c>
      <c r="BO9" s="28"/>
      <c r="BP9" s="39">
        <f>IF(BB9&gt;0,BB9,"")</f>
        <v>13.7</v>
      </c>
      <c r="BQ9" s="39">
        <f>IF(BC9&gt;0,BC9,"")</f>
        <v>15.55</v>
      </c>
      <c r="BR9" s="11">
        <f>IF(SUM(AZ9:BC9)-BD9&gt;0,SUM(AZ9:BC9)-BD9,"")</f>
        <v>54.05</v>
      </c>
      <c r="BS9" s="11">
        <f>IF(BG9&gt;0,BG9,"")</f>
        <v>13.7</v>
      </c>
      <c r="BT9" s="11">
        <f>IF(BH9&gt;0,BH9,"")</f>
        <v>15.24</v>
      </c>
      <c r="BU9" s="11">
        <f>IF(SUM(BE9:BH9)-BI9&gt;0,SUM(BE9:BH9)-BI9,"")</f>
        <v>53.04</v>
      </c>
      <c r="BV9" s="11">
        <f>IF(BR9="","",MAX(BR9,BU9))</f>
        <v>54.05</v>
      </c>
      <c r="BW9" s="11">
        <f>IF(BL9&gt;0,BL9,"")</f>
        <v>13.7</v>
      </c>
      <c r="BX9" s="11">
        <f>IF(BM9&gt;0,BM9,"")</f>
        <v>15.53</v>
      </c>
      <c r="BY9" s="11">
        <f>IF(SUM(BJ9:BM9)-BN9&gt;0,SUM(BJ9:BM9)-BN9,"")</f>
        <v>53.33</v>
      </c>
      <c r="BZ9" s="11">
        <f>IF(SUM(BV9,BY9)&gt;0,SUM(BV9,BY9),"")</f>
        <v>107.38</v>
      </c>
      <c r="CA9" s="22">
        <v>5.9</v>
      </c>
      <c r="CB9" s="22">
        <v>3.6</v>
      </c>
      <c r="CC9" s="22">
        <v>6.5</v>
      </c>
      <c r="CD9" s="22">
        <v>6.48</v>
      </c>
      <c r="CE9" s="22">
        <v>0</v>
      </c>
      <c r="CF9" s="22">
        <v>13.4</v>
      </c>
      <c r="CG9" s="22">
        <v>9.4</v>
      </c>
      <c r="CH9" s="22">
        <v>14</v>
      </c>
      <c r="CI9" s="22">
        <v>15.15</v>
      </c>
      <c r="CJ9" s="22">
        <v>0.2</v>
      </c>
      <c r="CK9" s="22"/>
      <c r="CL9" s="22"/>
      <c r="CM9" s="22"/>
      <c r="CN9" s="22"/>
      <c r="CO9" s="22"/>
      <c r="CP9" s="27"/>
      <c r="CQ9" s="38">
        <f>IF(CC9&gt;0,CC9,"")</f>
        <v>6.5</v>
      </c>
      <c r="CR9" s="38">
        <f>IF(CD9&gt;0,CD9,"")</f>
        <v>6.48</v>
      </c>
      <c r="CS9" s="40">
        <f>IF(SUM(CA9:CD9)-CE9&gt;0,SUM(CA9:CD9)-CE9,"")</f>
        <v>22.48</v>
      </c>
      <c r="CT9" s="40">
        <f>IF(CH9&gt;0,CH9,"")</f>
        <v>14</v>
      </c>
      <c r="CU9" s="40">
        <f>IF(CI9&gt;0,CI9,"")</f>
        <v>15.15</v>
      </c>
      <c r="CV9" s="40">
        <f>IF(SUM(CF9:CI9)-CJ9&gt;0,SUM(CF9:CI9)-CJ9,"")</f>
        <v>51.749999999999993</v>
      </c>
      <c r="CW9" s="40">
        <f>IF(CS9="","",MAX(CS9,CV9))</f>
        <v>51.749999999999993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51.749999999999993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>
        <v>5.3</v>
      </c>
      <c r="IK9" s="17">
        <v>3.8</v>
      </c>
      <c r="IL9" s="17">
        <v>6.5</v>
      </c>
      <c r="IM9" s="17">
        <v>6.33</v>
      </c>
      <c r="IN9" s="17">
        <v>0</v>
      </c>
      <c r="IO9" s="17">
        <v>13.3</v>
      </c>
      <c r="IP9" s="17">
        <v>9.3000000000000007</v>
      </c>
      <c r="IQ9" s="17">
        <v>14</v>
      </c>
      <c r="IR9" s="17">
        <v>15.27</v>
      </c>
      <c r="IS9" s="17">
        <v>0</v>
      </c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>
        <f>IF(IL9&gt;0,IL9,"")</f>
        <v>6.5</v>
      </c>
      <c r="JE9" s="40">
        <f>IF(IM9&gt;0,IM9,"")</f>
        <v>6.33</v>
      </c>
      <c r="JF9" s="40">
        <f>IF(SUM(IJ9:IM9)-IN9&gt;0,SUM(IJ9:IM9)-IN9,"")</f>
        <v>21.93</v>
      </c>
      <c r="JG9" s="40">
        <f>IF(IQ9&gt;0,IQ9,"")</f>
        <v>14</v>
      </c>
      <c r="JH9" s="40">
        <f>IF(IR9&gt;0,IR9,"")</f>
        <v>15.27</v>
      </c>
      <c r="JI9" s="40">
        <f>IF(SUM(IO9:IR9)-IS9&gt;0,SUM(IO9:IR9)-IS9,"")</f>
        <v>51.870000000000005</v>
      </c>
      <c r="JJ9" s="40">
        <f>IF(MAX(JF9,JI9)&gt;0,MAX(JF9,JI9),"")</f>
        <v>51.870000000000005</v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>
        <f>IF(SUM(JJ9,JM9,JP9)&gt;0,SUM(JJ9,JM9,JP9),"")</f>
        <v>51.870000000000005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10.55</v>
      </c>
      <c r="SW9" s="22">
        <f>IF($CP9="P",CB9,(CB9+BA9)/2)</f>
        <v>6.6</v>
      </c>
      <c r="SX9" s="22">
        <f>IF($CP9="P",CC9,(CC9+BB9)/2)</f>
        <v>10.1</v>
      </c>
      <c r="SY9" s="22">
        <f>IF($CP9="P",CD9,(CD9+BC9)/2)</f>
        <v>11.015000000000001</v>
      </c>
      <c r="SZ9" s="22">
        <f>IF($CP9="P",CE9,(CE9+BD9)/2)</f>
        <v>0</v>
      </c>
      <c r="TA9" s="22">
        <f>IF($CP9="P",CF9,(CF9+BE9)/2)</f>
        <v>14.3</v>
      </c>
      <c r="TB9" s="22">
        <f>IF($CP9="P",CG9,(CG9+BF9)/2)</f>
        <v>9.15</v>
      </c>
      <c r="TC9" s="22">
        <f>IF($CP9="P",CH9,(CH9+BG9)/2)</f>
        <v>13.85</v>
      </c>
      <c r="TD9" s="22">
        <f>IF($CP9="P",CI9,(CI9+BH9)/2)</f>
        <v>15.195</v>
      </c>
      <c r="TE9" s="22">
        <f>IF($CP9="P",CJ9,(CJ9+BI9)/2)</f>
        <v>0.1</v>
      </c>
      <c r="TF9" s="22">
        <f>IF($CP9="P",CK9,(CK9+BJ9)/2)</f>
        <v>7.55</v>
      </c>
      <c r="TG9" s="22">
        <f>IF($CP9="P",CL9,(CL9+BK9)/2)</f>
        <v>4.5</v>
      </c>
      <c r="TH9" s="22">
        <f>IF($CP9="P",CM9,(CM9+BL9)/2)</f>
        <v>6.85</v>
      </c>
      <c r="TI9" s="22">
        <f>IF($CP9="P",CN9,(CN9+BM9)/2)</f>
        <v>7.7649999999999997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11.015000000000001</v>
      </c>
      <c r="TN9" s="40">
        <f>IF(SUM(SV9:SY9)-SZ9&gt;0,SUM(SV9:SY9)-SZ9,"")</f>
        <v>38.265000000000001</v>
      </c>
      <c r="TO9" s="40">
        <f>IF(TC9&gt;0,TC9,"")</f>
        <v>13.85</v>
      </c>
      <c r="TP9" s="40">
        <f>IF(TD9&gt;0,TD9,"")</f>
        <v>15.195</v>
      </c>
      <c r="TQ9" s="40">
        <f>IF(SUM(TA9:TD9)-TE9&gt;0,SUM(TA9:TD9)-TE9,"")</f>
        <v>52.395000000000003</v>
      </c>
      <c r="TR9" s="40">
        <f>IF(MAX(TN9,TQ9)&gt;0,MAX(TN9,TQ9),"")</f>
        <v>52.395000000000003</v>
      </c>
      <c r="TS9" s="40">
        <f>IF(TH9&gt;0,TH9,"")</f>
        <v>6.85</v>
      </c>
      <c r="TT9" s="40">
        <f>IF(TI9&gt;0,TI9,"")</f>
        <v>7.7649999999999997</v>
      </c>
      <c r="TU9" s="40">
        <f>IF(SUM(TF9:TI9)-TJ9&gt;0,SUM(TF9:TI9)-TJ9,"")</f>
        <v>26.664999999999999</v>
      </c>
      <c r="TV9" s="40">
        <f>IF(SUM(TR9,TU9)&gt;0,SUM(TR9,TU9),"")</f>
        <v>79.06</v>
      </c>
    </row>
    <row r="10" spans="1:542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6</v>
      </c>
      <c r="C10" s="5" t="s">
        <v>74</v>
      </c>
      <c r="D10" s="4" t="s">
        <v>6</v>
      </c>
      <c r="E10" s="4">
        <v>2004</v>
      </c>
      <c r="F10" s="9">
        <f>SUM(L10:V10)+SUM(L10:T10)*0.0000001+SUM(L10)*0.0000000000001</f>
        <v>187.23001843400522</v>
      </c>
      <c r="G10" s="66"/>
      <c r="H10" s="3" t="str">
        <f>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P","")</f>
        <v>P</v>
      </c>
      <c r="I10" s="3" t="str">
        <f>IF(OR(AND(AQ10&gt;=AY$40,AQ10&lt;&gt;"",AN10=""),AND(AT10&gt;=AY$40,AT10&lt;&gt;"",AN10=""),AND(AX10&gt;=AY$40,AX10&lt;&gt;"",AN10=""),AND(BR10&gt;=BZ$40,BR10&lt;&gt;"",BO10=""),AND(BU10&gt;=BZ$40,BU10&lt;&gt;"",BO10=""),AND(BY10&gt;=BZ$40,BY10&lt;&gt;"",BO10=""),AND(CS10&gt;=DA$40,CS10&lt;&gt;"",CP10=""),AND(CV10&gt;=DA$40,CV10&lt;&gt;"",CP10=""),AND(CZ10&gt;=DA$40,CZ10&lt;&gt;"",CP10=""),AND(DZ10&gt;=EK$40,DZ10&lt;&gt;""),AND(EC10&gt;=EK$40,EC10&lt;&gt;""),AND(EG10&gt;=EK$40,EG10&lt;&gt;""),AND(EJ10&gt;=EK$40,EJ10&lt;&gt;""),AND(FH10&gt;=FS$40,FH10&lt;&gt;""),AND(FK10&gt;=FS$40,FK10&lt;&gt;""),AND(FO10&gt;=FS$40,FO10&lt;&gt;""),AND(FR10&gt;=FS$40,FR10&lt;&gt;""),AND(GP10&gt;=HA$40,GP10&lt;&gt;""),AND(GS10&gt;=HA$40,GS10&lt;&gt;""),AND(GW10&gt;=HA$40,GW10&lt;&gt;""),AND(GZ10&gt;=HA$40,GZ10&lt;&gt;""),AND(HX10&gt;=II$40,HX10&lt;&gt;""),AND(IA10&gt;=II$40,IA10&lt;&gt;""),AND(IE10&gt;=II$40,IE10&lt;&gt;""),AND(IH10&gt;=II$40,IH10&lt;&gt;""),AND(JF10&gt;=JQ$40,JF10&lt;&gt;""),AND(JI10&gt;=JQ$40,JI10&lt;&gt;""),AND(JM10&gt;=JQ$40,JM10&lt;&gt;""),AND(JP10&gt;=JQ$40,JP10&lt;&gt;""),AND(KN10&gt;=KY$40,KN10&lt;&gt;""),AND(KQ10&gt;=KY$40,KQ10&lt;&gt;""),AND(KU10&gt;=KY$40,KU10&lt;&gt;""),AND(KX10&gt;=KY$40,KX10&lt;&gt;""),AND(LV10&gt;=MG$40,LV10&lt;&gt;""),AND(LY10&gt;=MG$40,LY10&lt;&gt;""),AND(MC10&gt;=MG$40,MC10&lt;&gt;""),AND(MF10&gt;=MG$40,MF10&lt;&gt;""),AND(ND10&gt;=NO$40,ND10&lt;&gt;""),AND(NG10&gt;=NO$40,NG10&lt;&gt;""),AND(NK10&gt;=NO$40,NK10&lt;&gt;""),AND(NN10&gt;=NO$40,NN10&lt;&gt;""),AND(OL10&gt;=OW$40,OL10&lt;&gt;""),AND(OO10&gt;=OW$40,OO10&lt;&gt;""),AND(OS10&gt;=OW$40,OS10&lt;&gt;""),AND(OV10&gt;=OW$40,OV10&lt;&gt;""),AND(PT10&gt;=QE$40,PT10&lt;&gt;""),AND(PW10&gt;=QE$40,PW10&lt;&gt;""),AND(QA10&gt;=QE$40,QA10&lt;&gt;""),AND(QD10&gt;=QE$40,QD10&lt;&gt;""),AND(RB10&gt;=RM$40,RB10&lt;&gt;""),AND(RE10&gt;=RM$40,RE10&lt;&gt;""),AND(RI10&gt;=RM$40,RI10&lt;&gt;""),AND(RL10&gt;=RM$40,RL10&lt;&gt;""),AND(SJ10&gt;=SU$40,SJ10&lt;&gt;""),AND(SM10&gt;=SU$40,SM10&lt;&gt;""),AND(SQ10&gt;=SU$40,SQ10&lt;&gt;""),AND(ST10&gt;=SU$40,ST10&lt;&gt;"")),"P","")</f>
        <v>P</v>
      </c>
      <c r="J10" s="36" t="str">
        <f>IF(AND(I10="P",H10=""),"No DD",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Merit",IF(OR(AND(AO10&gt;=AY$38,AO10&lt;&gt;"",AQ10&gt;=AY$42,AQ10&lt;&gt;"",AN10=""),AND(AR10&gt;=AY$38,AR10&lt;&gt;"",AT10&gt;=AY$42,AT10&lt;&gt;"",AN10=""),AND(AV10&gt;=AY$38,AV10&lt;&gt;"",AX10&gt;=AY$42,AX10&lt;&gt;"",AN10=""),AND(BP10&gt;=BZ$38,BP10&lt;&gt;"",BR10&gt;=BZ$42,BR10&lt;&gt;"",BO10=""),AND(BS10&gt;=BZ$38,BS10&lt;&gt;"",BU10&gt;=BZ$42,BU10&lt;&gt;"",BO10=""),AND(BW10&gt;=BZ$38,BW10&lt;&gt;"",BY10&gt;=BZ$42,BY10&lt;&gt;"",BO10=""),AND(CQ10&gt;=DA$38,CQ10&lt;&gt;"",CS10&gt;=DA$42,CS10&lt;&gt;"",CP10=""),AND(CT10&gt;=DA$38,CT10&lt;&gt;"",CV10&gt;=DA$42,CV10&lt;&gt;"",CP10=""),AND(CX10&gt;=DA$38,CX10&lt;&gt;"",CZ10&gt;=DA$42,CZ10&lt;&gt;"",CP10=""),AND(DX10&gt;=EK$38,DX10&lt;&gt;"",DZ10&gt;=EK$42,DZ10&lt;&gt;""),AND(EA10&gt;=EK$38,EA10&lt;&gt;"",EC10&gt;=EK$42,EC10&lt;&gt;""),AND(EE10&gt;=EK$38,EE10&lt;&gt;"",EG10&gt;=EK$42,EG10&lt;&gt;""),AND(EH10&gt;=EK$38,EH10&lt;&gt;"",EJ10&gt;=EK$42,EJ10&lt;&gt;""),AND(FF10&gt;=FS$38,FF10&lt;&gt;"",FH10&gt;=FS$42,FH10&lt;&gt;""),AND(FI10&gt;=FS$38,FI10&lt;&gt;"",FK10&gt;=FS$42,FK10&lt;&gt;""),AND(FM10&gt;=FS$38,FM10&lt;&gt;"",FO10&gt;=FS$42,FO10&lt;&gt;""),AND(FP10&gt;=FS$38,FP10&lt;&gt;"",FR10&gt;=FS$42,FR10&lt;&gt;""),AND(GN10&gt;=HA$38,GN10&lt;&gt;"",GP10&gt;=HA$42,GP10&lt;&gt;""),AND(GQ10&gt;=HA$38,GQ10&lt;&gt;"",GS10&gt;=HA$42,GS10&lt;&gt;""),AND(GU10&gt;=HA$38,GU10&lt;&gt;"",GW10&gt;=HA$42,GW10&lt;&gt;""),AND(GX10&gt;=HA$38,GX10&lt;&gt;"",GZ10&gt;=HA$42,GZ10&lt;&gt;""),AND(HV10&gt;=II$38,HV10&lt;&gt;"",HX10&gt;=II$42,HX10&lt;&gt;""),AND(HY10&gt;=II$38,HY10&lt;&gt;"",IA10&gt;=II$42,IA10&lt;&gt;""),AND(IC10&gt;=II$38,IC10&lt;&gt;"",IE10&gt;=II$42,IE10&lt;&gt;""),AND(IF10&gt;=II$38,IF10&lt;&gt;"",IH10&gt;=II$42,IH10&lt;&gt;""),AND(JD10&gt;=JQ$38,JD10&lt;&gt;"",JF10&gt;=JQ$42,JF10&lt;&gt;""),AND(JG10&gt;=JQ$38,JG10&lt;&gt;"",JI10&gt;=JQ$42,JI10&lt;&gt;""),AND(JK10&gt;=JQ$38,JK10&lt;&gt;"",JM10&gt;=JQ$42,JM10&lt;&gt;""),AND(JN10&gt;=JQ$38,JN10&lt;&gt;"",JP10&gt;=JQ$42,JP10&lt;&gt;""),AND(KL10&gt;=KY$38,KL10&lt;&gt;"",KN10&gt;=KY$42,KN10&lt;&gt;""),AND(KO10&gt;=KY$38,KO10&lt;&gt;"",KQ10&gt;=KY$42,KQ10&lt;&gt;""),AND(KS10&gt;=KY$38,KS10&lt;&gt;"",KU10&gt;=KY$42,KU10&lt;&gt;""),AND(KV10&gt;=KY$38,KV10&lt;&gt;"",KX10&gt;=KY$42,KX10&lt;&gt;""),AND(LT10&gt;=MG$38,LT10&lt;&gt;"",LV10&gt;=MG$42,LV10&lt;&gt;""),AND(LW10&gt;=MG$38,LW10&lt;&gt;"",LY10&gt;=MG$42,LY10&lt;&gt;""),AND(MA10&gt;=MG$38,MA10&lt;&gt;"",MC10&gt;=MG$42,MC10&lt;&gt;""),AND(MD10&gt;=MG$38,MD10&lt;&gt;"",MF10&gt;=MG$42,MF10&lt;&gt;""),AND(NB10&gt;=NO$38,NB10&lt;&gt;"",ND10&gt;=NO$42,ND10&lt;&gt;""),AND(NE10&gt;=NO$38,NE10&lt;&gt;"",NG10&gt;=NO$42,NG10&lt;&gt;""),AND(NI10&gt;=NO$38,NI10&lt;&gt;"",NK10&gt;=NO$42,NK10&lt;&gt;""),AND(NL10&gt;=NO$38,NL10&lt;&gt;"",NN10&gt;=NO$42,NN10&lt;&gt;""),AND(OJ10&gt;=OW$38,OJ10&lt;&gt;"",OL10&gt;=OW$42,OL10&lt;&gt;""),AND(OM10&gt;=OW$38,OM10&lt;&gt;"",OO10&gt;=OW$42,OO10&lt;&gt;""),AND(OQ10&gt;=OW$38,OQ10&lt;&gt;"",OS10&gt;=OW$42,OS10&lt;&gt;""),AND(OT10&gt;=OW$38,OT10&lt;&gt;"",OV10&gt;=OW$42,OV10&lt;&gt;""),AND(PR10&gt;=QE$38,PR10&lt;&gt;"",PT10&gt;=QE$42,PT10&lt;&gt;""),AND(PU10&gt;=QE$38,PU10&lt;&gt;"",PW10&gt;=QE$42,PW10&lt;&gt;""),AND(PY10&gt;=QE$38,PY10&lt;&gt;"",QA10&gt;=QE$42,QA10&lt;&gt;""),AND(QB10&gt;=QE$38,QB10&lt;&gt;"",QD10&gt;=QE$42,QD10&lt;&gt;""),AND(QZ10&gt;=RM$38,QZ10&lt;&gt;"",RB10&gt;=RM$42,RB10&lt;&gt;""),AND(RC10&gt;=RM$38,RC10&lt;&gt;"",RE10&gt;=RM$42,RE10&lt;&gt;""),AND(RG10&gt;=RM$38,RG10&lt;&gt;"",RI10&gt;=RM$42,RI10&lt;&gt;""),AND(RJ10&gt;=RM$38,RJ10&lt;&gt;"",RL10&gt;=RM$42,RL10&lt;&gt;""),AND(SH10&gt;=SU$38,SH10&lt;&gt;"",SJ10&gt;=SU$42,SJ10&lt;&gt;""),AND(SK10&gt;=SU$38,SK10&lt;&gt;"",SM10&gt;=SU$42,SM10&lt;&gt;""),AND(SO10&gt;=SU$38,SO10&lt;&gt;"",SQ10&gt;=SU$42,SQ10&lt;&gt;""),AND(SR10&gt;=SU$38,SR10&lt;&gt;"",ST10&gt;=SU$42,ST10&lt;&gt;"")),"Excellence",IF(K10="P","Worlds Team",IF(H10="P","National Team","")))))</f>
        <v>National Team</v>
      </c>
      <c r="K10" s="3" t="str">
        <f>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P","")</f>
        <v/>
      </c>
      <c r="L10" s="8">
        <f>IF(COUNT(AQ10,AT10,BR10,BU10,CS10,CV10)&gt;0,LARGE((AQ10,AT10,BR10,BU10,CS10,CV10),1),0)</f>
        <v>52.599999999999994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IF(COUNT(AQ10,AT10,BR10,BU10,CS10,CV10)&gt;1,LARGE((AQ10,AT10,BR10,BU10,CS10,CV10),2),0)</f>
        <v>49.26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53.84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13.5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$36,AP10,0),IF(AR10&gt;=$AY$36,AS10,0),IF(AV10&gt;=$AY$36,AW10,0),IF(BP10&gt;=$BZ$36,BQ10,0),IF(BS10&gt;=$BZ$36,BT10,0),IF(BW10&gt;=$BZ$36,BX10,0),IF(CQ10&gt;=$DA$36,CR10,0),IF(CT10&gt;=$DA$36,CU10,0),IF(CX10&gt;=$DA$36,CY10,0),IF(DX10&gt;=$EK$36,DY10,0),IF(EA10&gt;=$EK$36,EB10,0),IF(EE10&gt;=$EK$36,EF10,0),IF(EH10&gt;=$EK$36,EI10,0),IF(FF10&gt;=$FS$36,FG10,0),IF(FI10&gt;=$FS$36,FJ10,0),IF(FM10&gt;=$FS$36,FN10,0),IF(FP10&gt;=$FS$36,FQ10,0),IF(GN10&gt;=$HA$36,GO10,0),IF(GQ10&gt;=$HA$36,GR10,0),IF(GU10&gt;=$HA$36,GV10,0),IF(GX10&gt;=$HA$36,GY10,0),IF(HV10&gt;=$II$36,HW10,0),IF(HY10&gt;=$II$36,HZ10,0),IF(IC10&gt;=$II$36,ID10,0),IF(IF10&gt;=$II$36,IG10,0),IF(JD10&gt;=$JQ$36,JE10,0),IF(JG10&gt;=$JQ$36,JH10,0),IF(JK10&gt;=$JQ$36,JL10,0),IF(JN10&gt;=$JQ$36,JO10,0),IF(KL10&gt;=$KY$36,KM10,0),IF(KO10&gt;=$KY$36,KP10,0),IF(KS10&gt;=$KY$36,KT10,0),IF(KV10&gt;=$KY$36,KW10,0),IF(LT10&gt;=$MG$36,LU10,0),IF(LW10&gt;=$MG$36,LX10,0),IF(MA10&gt;=$MG$36,MB10,0),IF(MD10&gt;=$MG$36,ME10,0),IF(NB10&gt;=$NO$36,NC10,0),IF(NE10&gt;=$NO$36,NF10,0),IF(NI10&gt;=$NO$36,NJ10,0),IF(NL10&gt;=$NO$36,NM10,0),IF(OJ10&gt;=$OW$36,OK10,0),IF(OM10&gt;=$OW$36,ON10,0),IF(OQ10&gt;=$OW$36,OR10,0),IF(OT10&gt;=$OW$36,OU10,0),IF(PR10&gt;=$QE$36,PS10,0),IF(PU10&gt;=$QE$36,PV10,0),IF(PY10&gt;=$QE$36,PZ10,0),IF(QB10&gt;=$QE$36,QC10,0),IF(QZ10&gt;=$RM$36,RA10,0),IF(RC10&gt;=$RM$36,RD10,0),IF(RG10&gt;=$RM$36,RH10,0),IF(RJ10&gt;=$RM$36,RK10,0),IF(SH10&gt;=$SU$36,SI10,0),IF(SK10&gt;=$SU$36,SL10,0),IF(SO10&gt;=$SU$36,SP10,0),IF(SR10&gt;=$SU$36,SS10,0))&gt;0,MAX(IF(AO10&gt;=$AY$36,AP10,0),IF(AR10&gt;=$AY$36,AS10,0),IF(AV10&gt;=$AY$36,AW10,0),IF(BP10&gt;=$BZ$36,BQ10,0),IF(BS10&gt;=$BZ$36,BT10,0),IF(BW10&gt;=$BZ$36,BX10,0),IF(CQ10&gt;=$DA$36,CR10,0),IF(CT10&gt;=$DA$36,CU10,0),IF(CX10&gt;=$DA$36,CY10,0),IF(DX10&gt;=$EK$36,DY10,0),IF(EA10&gt;=$EK$36,EB10,0),IF(EE10&gt;=$EK$36,EF10,0),IF(EH10&gt;=$EK$36,EI10,0),IF(FF10&gt;=$FS$36,FG10,0),IF(FI10&gt;=$FS$36,FJ10,0),IF(FM10&gt;=$FS$36,FN10,0),IF(FP10&gt;=$FS$36,FQ10,0),IF(GN10&gt;=$HA$36,GO10,0),IF(GQ10&gt;=$HA$36,GR10,0),IF(GU10&gt;=$HA$36,GV10,0),IF(GX10&gt;=$HA$36,GY10,0),IF(HV10&gt;=$II$36,HW10,0),IF(HY10&gt;=$II$36,HZ10,0),IF(IC10&gt;=$II$36,ID10,0),IF(IF10&gt;=$II$36,IG10,0),IF(JD10&gt;=$JQ$36,JE10,0),IF(JG10&gt;=$JQ$36,JH10,0),IF(JK10&gt;=$JQ$36,JL10,0),IF(JN10&gt;=$JQ$36,JO10,0),IF(KL10&gt;=$KY$36,KM10,0),IF(KO10&gt;=$KY$36,KP10,0),IF(KS10&gt;=$KY$36,KT10,0),IF(KV10&gt;=$KY$36,KW10,0),IF(LT10&gt;=$MG$36,LU10,0),IF(LW10&gt;=$MG$36,LX10,0),IF(MA10&gt;=$MG$36,MB10,0),IF(MD10&gt;=$MG$36,ME10,0),IF(NB10&gt;=$NO$36,NC10,0),IF(NE10&gt;=$NO$36,NF10,0),IF(NI10&gt;=$NO$36,NJ10,0),IF(NL10&gt;=$NO$36,NM10,0),IF(OJ10&gt;=$OW$36,OK10,0),IF(OM10&gt;=$OW$36,ON10,0),IF(OQ10&gt;=$OW$36,OR10,0),IF(OT10&gt;=$OW$36,OU10,0),IF(PR10&gt;=$QE$36,PS10,0),IF(PU10&gt;=$QE$36,PV10,0),IF(PY10&gt;=$QE$36,PZ10,0),IF(QB10&gt;=$QE$36,QC10,0),IF(QZ10&gt;=$RM$36,RA10,0),IF(RC10&gt;=$RM$36,RD10,0),IF(RG10&gt;=$RM$36,RH10,0),IF(RJ10&gt;=$RM$36,RK10,0),IF(SH10&gt;=$SU$36,SI10,0),IF(SK10&gt;=$SU$36,SL10,0),IF(SO10&gt;=$SU$36,SP10,0),IF(SR10&gt;=$SU$36,SS10,0)),0)</f>
        <v>15.14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>
        <f>IF(MAX(DB10,DC10)&gt;0,MAX(DB10,DC10),"")</f>
        <v>2.8900000000000006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2022 WAGC (Nov 25)</v>
      </c>
      <c r="Y10" s="22">
        <v>4.8</v>
      </c>
      <c r="Z10" s="22">
        <v>2.9</v>
      </c>
      <c r="AA10" s="22">
        <v>4.4000000000000004</v>
      </c>
      <c r="AB10" s="22">
        <v>4.6900000000000004</v>
      </c>
      <c r="AC10" s="22">
        <v>0</v>
      </c>
      <c r="AD10" s="22">
        <v>14.8</v>
      </c>
      <c r="AE10" s="22">
        <v>9.5</v>
      </c>
      <c r="AF10" s="22">
        <v>13.5</v>
      </c>
      <c r="AG10" s="22">
        <v>14.8</v>
      </c>
      <c r="AH10" s="22">
        <v>0</v>
      </c>
      <c r="AI10" s="22">
        <v>15.5</v>
      </c>
      <c r="AJ10" s="22">
        <v>9.6999999999999993</v>
      </c>
      <c r="AK10" s="22">
        <v>13.5</v>
      </c>
      <c r="AL10" s="22">
        <v>15.14</v>
      </c>
      <c r="AM10" s="22">
        <v>0</v>
      </c>
      <c r="AN10" s="27"/>
      <c r="AO10" s="38">
        <f>IF(AA10&gt;0,AA10,"")</f>
        <v>4.4000000000000004</v>
      </c>
      <c r="AP10" s="38">
        <f>IF(AB10&gt;0,AB10,"")</f>
        <v>4.6900000000000004</v>
      </c>
      <c r="AQ10" s="40">
        <f>IF(SUM(Y10:AB10)-AC10&gt;0,SUM(Y10:AB10)-AC10,"")</f>
        <v>16.79</v>
      </c>
      <c r="AR10" s="40">
        <f>IF(AF10&gt;0,AF10,"")</f>
        <v>13.5</v>
      </c>
      <c r="AS10" s="40">
        <f>IF(AG10&gt;0,AG10,"")</f>
        <v>14.8</v>
      </c>
      <c r="AT10" s="40">
        <f>IF(SUM(AD10:AG10)-AH10&gt;0,SUM(AD10:AG10)-AH10,"")</f>
        <v>52.599999999999994</v>
      </c>
      <c r="AU10" s="40">
        <f>IF(AQ10="","",MAX(AQ10,AT10))</f>
        <v>52.599999999999994</v>
      </c>
      <c r="AV10" s="40">
        <f>IF(AK10&gt;0,AK10,"")</f>
        <v>13.5</v>
      </c>
      <c r="AW10" s="40">
        <f>IF(AL10&gt;0,AL10,"")</f>
        <v>15.14</v>
      </c>
      <c r="AX10" s="40">
        <f>IF(SUM(AI10:AL10)-AM10&gt;0,SUM(AI10:AL10)-AM10,"")</f>
        <v>53.84</v>
      </c>
      <c r="AY10" s="40">
        <f>IF(SUM(AU10,AX10)&gt;0,SUM(AU10,AX10),"")</f>
        <v>106.44</v>
      </c>
      <c r="AZ10" s="26">
        <v>4.4000000000000004</v>
      </c>
      <c r="BA10" s="26">
        <v>2.6</v>
      </c>
      <c r="BB10" s="26">
        <v>4.2</v>
      </c>
      <c r="BC10" s="26">
        <v>4.66</v>
      </c>
      <c r="BD10" s="26">
        <v>0</v>
      </c>
      <c r="BE10" s="26">
        <v>15.08</v>
      </c>
      <c r="BF10" s="26">
        <v>9.3000000000000007</v>
      </c>
      <c r="BG10" s="26">
        <v>11.7</v>
      </c>
      <c r="BH10" s="26">
        <v>14.18</v>
      </c>
      <c r="BI10" s="26">
        <v>1</v>
      </c>
      <c r="BJ10" s="26">
        <v>4.4000000000000004</v>
      </c>
      <c r="BK10" s="26">
        <v>2.5</v>
      </c>
      <c r="BL10" s="26">
        <v>4.2</v>
      </c>
      <c r="BM10" s="26">
        <v>4.57</v>
      </c>
      <c r="BN10" s="26">
        <v>0</v>
      </c>
      <c r="BO10" s="28"/>
      <c r="BP10" s="39">
        <f>IF(BB10&gt;0,BB10,"")</f>
        <v>4.2</v>
      </c>
      <c r="BQ10" s="39">
        <f>IF(BC10&gt;0,BC10,"")</f>
        <v>4.66</v>
      </c>
      <c r="BR10" s="11">
        <f>IF(SUM(AZ10:BC10)-BD10&gt;0,SUM(AZ10:BC10)-BD10,"")</f>
        <v>15.86</v>
      </c>
      <c r="BS10" s="11">
        <f>IF(BG10&gt;0,BG10,"")</f>
        <v>11.7</v>
      </c>
      <c r="BT10" s="11">
        <f>IF(BH10&gt;0,BH10,"")</f>
        <v>14.18</v>
      </c>
      <c r="BU10" s="11">
        <f>IF(SUM(BE10:BH10)-BI10&gt;0,SUM(BE10:BH10)-BI10,"")</f>
        <v>49.26</v>
      </c>
      <c r="BV10" s="11">
        <f>IF(BR10="","",MAX(BR10,BU10))</f>
        <v>49.26</v>
      </c>
      <c r="BW10" s="11">
        <f>IF(BL10&gt;0,BL10,"")</f>
        <v>4.2</v>
      </c>
      <c r="BX10" s="11">
        <f>IF(BM10&gt;0,BM10,"")</f>
        <v>4.57</v>
      </c>
      <c r="BY10" s="11">
        <f>IF(SUM(BJ10:BM10)-BN10&gt;0,SUM(BJ10:BM10)-BN10,"")</f>
        <v>15.670000000000002</v>
      </c>
      <c r="BZ10" s="11">
        <f>IF(SUM(BV10,BY10)&gt;0,SUM(BV10,BY10),"")</f>
        <v>64.930000000000007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2.8900000000000006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>
        <v>14.4</v>
      </c>
      <c r="DJ10" s="17">
        <v>9.5</v>
      </c>
      <c r="DK10" s="17">
        <v>13.5</v>
      </c>
      <c r="DL10" s="17">
        <v>14.75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>
        <f>IF(DK10&gt;0,DK10,"")</f>
        <v>13.5</v>
      </c>
      <c r="EB10" s="40">
        <f>IF(DL10&gt;0,DL10,"")</f>
        <v>14.75</v>
      </c>
      <c r="EC10" s="40">
        <f>IF(SUM(DI10:DL10)-DM10&gt;0,SUM(DI10:DL10)-DM10,"")</f>
        <v>52.15</v>
      </c>
      <c r="ED10" s="40">
        <f>IF(MAX(DZ10,EC10)&gt;0,MAX(DZ10,EC10),"")</f>
        <v>52.15</v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>
        <f>IF(SUM(ED10,EG10,EJ10)&gt;0,SUM(ED10,EG10,EJ10),"")</f>
        <v>52.15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2.2000000000000002</v>
      </c>
      <c r="SW10" s="22">
        <f>IF($CP10="P",CB10,(CB10+BA10)/2)</f>
        <v>1.3</v>
      </c>
      <c r="SX10" s="22">
        <f>IF($CP10="P",CC10,(CC10+BB10)/2)</f>
        <v>2.1</v>
      </c>
      <c r="SY10" s="22">
        <f>IF($CP10="P",CD10,(CD10+BC10)/2)</f>
        <v>2.33</v>
      </c>
      <c r="SZ10" s="22">
        <f>IF($CP10="P",CE10,(CE10+BD10)/2)</f>
        <v>0</v>
      </c>
      <c r="TA10" s="22">
        <f>IF($CP10="P",CF10,(CF10+BE10)/2)</f>
        <v>7.54</v>
      </c>
      <c r="TB10" s="22">
        <f>IF($CP10="P",CG10,(CG10+BF10)/2)</f>
        <v>4.6500000000000004</v>
      </c>
      <c r="TC10" s="22">
        <f>IF($CP10="P",CH10,(CH10+BG10)/2)</f>
        <v>5.85</v>
      </c>
      <c r="TD10" s="22">
        <f>IF($CP10="P",CI10,(CI10+BH10)/2)</f>
        <v>7.09</v>
      </c>
      <c r="TE10" s="22">
        <f>IF($CP10="P",CJ10,(CJ10+BI10)/2)</f>
        <v>0.5</v>
      </c>
      <c r="TF10" s="22">
        <f>IF($CP10="P",CK10,(CK10+BJ10)/2)</f>
        <v>2.2000000000000002</v>
      </c>
      <c r="TG10" s="22">
        <f>IF($CP10="P",CL10,(CL10+BK10)/2)</f>
        <v>1.25</v>
      </c>
      <c r="TH10" s="22">
        <f>IF($CP10="P",CM10,(CM10+BL10)/2)</f>
        <v>2.1</v>
      </c>
      <c r="TI10" s="22">
        <f>IF($CP10="P",CN10,(CN10+BM10)/2)</f>
        <v>2.2850000000000001</v>
      </c>
      <c r="TJ10" s="22">
        <f>IF($CP10="P",CO10,(CO10+BN10)/2)</f>
        <v>0</v>
      </c>
      <c r="TK10" s="27" t="s">
        <v>46</v>
      </c>
      <c r="TL10" s="40">
        <f>IF(SX10&gt;0,SX10,"")</f>
        <v>2.1</v>
      </c>
      <c r="TM10" s="40">
        <f>IF(SY10&gt;0,SY10,"")</f>
        <v>2.33</v>
      </c>
      <c r="TN10" s="40">
        <f>IF(SUM(SV10:SY10)-SZ10&gt;0,SUM(SV10:SY10)-SZ10,"")</f>
        <v>7.93</v>
      </c>
      <c r="TO10" s="40">
        <f>IF(TC10&gt;0,TC10,"")</f>
        <v>5.85</v>
      </c>
      <c r="TP10" s="40">
        <f>IF(TD10&gt;0,TD10,"")</f>
        <v>7.09</v>
      </c>
      <c r="TQ10" s="40">
        <f>IF(SUM(TA10:TD10)-TE10&gt;0,SUM(TA10:TD10)-TE10,"")</f>
        <v>24.63</v>
      </c>
      <c r="TR10" s="40">
        <f>IF(MAX(TN10,TQ10)&gt;0,MAX(TN10,TQ10),"")</f>
        <v>24.63</v>
      </c>
      <c r="TS10" s="40">
        <f>IF(TH10&gt;0,TH10,"")</f>
        <v>2.1</v>
      </c>
      <c r="TT10" s="40">
        <f>IF(TI10&gt;0,TI10,"")</f>
        <v>2.2850000000000001</v>
      </c>
      <c r="TU10" s="40">
        <f>IF(SUM(TF10:TI10)-TJ10&gt;0,SUM(TF10:TI10)-TJ10,"")</f>
        <v>7.8350000000000009</v>
      </c>
      <c r="TV10" s="40">
        <f>IF(SUM(TR10,TU10)&gt;0,SUM(TR10,TU10),"")</f>
        <v>32.465000000000003</v>
      </c>
    </row>
    <row r="11" spans="1:542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7</v>
      </c>
      <c r="C11" s="5" t="s">
        <v>130</v>
      </c>
      <c r="D11" s="4" t="s">
        <v>3</v>
      </c>
      <c r="E11" s="4">
        <v>2002</v>
      </c>
      <c r="F11" s="9">
        <f>SUM(L11:V11)+SUM(L11:T11)*0.0000001+SUM(L11)*0.0000000000001</f>
        <v>181.7200181720053</v>
      </c>
      <c r="G11" s="66"/>
      <c r="H11" s="3" t="str">
        <f>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P","")</f>
        <v>P</v>
      </c>
      <c r="I11" s="3" t="str">
        <f>IF(OR(AND(AQ11&gt;=AY$40,AQ11&lt;&gt;"",AN11=""),AND(AT11&gt;=AY$40,AT11&lt;&gt;"",AN11=""),AND(AX11&gt;=AY$40,AX11&lt;&gt;"",AN11=""),AND(BR11&gt;=BZ$40,BR11&lt;&gt;"",BO11=""),AND(BU11&gt;=BZ$40,BU11&lt;&gt;"",BO11=""),AND(BY11&gt;=BZ$40,BY11&lt;&gt;"",BO11=""),AND(CS11&gt;=DA$40,CS11&lt;&gt;"",CP11=""),AND(CV11&gt;=DA$40,CV11&lt;&gt;"",CP11=""),AND(CZ11&gt;=DA$40,CZ11&lt;&gt;"",CP11=""),AND(DZ11&gt;=EK$40,DZ11&lt;&gt;""),AND(EC11&gt;=EK$40,EC11&lt;&gt;""),AND(EG11&gt;=EK$40,EG11&lt;&gt;""),AND(EJ11&gt;=EK$40,EJ11&lt;&gt;""),AND(FH11&gt;=FS$40,FH11&lt;&gt;""),AND(FK11&gt;=FS$40,FK11&lt;&gt;""),AND(FO11&gt;=FS$40,FO11&lt;&gt;""),AND(FR11&gt;=FS$40,FR11&lt;&gt;""),AND(GP11&gt;=HA$40,GP11&lt;&gt;""),AND(GS11&gt;=HA$40,GS11&lt;&gt;""),AND(GW11&gt;=HA$40,GW11&lt;&gt;""),AND(GZ11&gt;=HA$40,GZ11&lt;&gt;""),AND(HX11&gt;=II$40,HX11&lt;&gt;""),AND(IA11&gt;=II$40,IA11&lt;&gt;""),AND(IE11&gt;=II$40,IE11&lt;&gt;""),AND(IH11&gt;=II$40,IH11&lt;&gt;""),AND(JF11&gt;=JQ$40,JF11&lt;&gt;""),AND(JI11&gt;=JQ$40,JI11&lt;&gt;""),AND(JM11&gt;=JQ$40,JM11&lt;&gt;""),AND(JP11&gt;=JQ$40,JP11&lt;&gt;""),AND(KN11&gt;=KY$40,KN11&lt;&gt;""),AND(KQ11&gt;=KY$40,KQ11&lt;&gt;""),AND(KU11&gt;=KY$40,KU11&lt;&gt;""),AND(KX11&gt;=KY$40,KX11&lt;&gt;""),AND(LV11&gt;=MG$40,LV11&lt;&gt;""),AND(LY11&gt;=MG$40,LY11&lt;&gt;""),AND(MC11&gt;=MG$40,MC11&lt;&gt;""),AND(MF11&gt;=MG$40,MF11&lt;&gt;""),AND(ND11&gt;=NO$40,ND11&lt;&gt;""),AND(NG11&gt;=NO$40,NG11&lt;&gt;""),AND(NK11&gt;=NO$40,NK11&lt;&gt;""),AND(NN11&gt;=NO$40,NN11&lt;&gt;""),AND(OL11&gt;=OW$40,OL11&lt;&gt;""),AND(OO11&gt;=OW$40,OO11&lt;&gt;""),AND(OS11&gt;=OW$40,OS11&lt;&gt;""),AND(OV11&gt;=OW$40,OV11&lt;&gt;""),AND(PT11&gt;=QE$40,PT11&lt;&gt;""),AND(PW11&gt;=QE$40,PW11&lt;&gt;""),AND(QA11&gt;=QE$40,QA11&lt;&gt;""),AND(QD11&gt;=QE$40,QD11&lt;&gt;""),AND(RB11&gt;=RM$40,RB11&lt;&gt;""),AND(RE11&gt;=RM$40,RE11&lt;&gt;""),AND(RI11&gt;=RM$40,RI11&lt;&gt;""),AND(RL11&gt;=RM$40,RL11&lt;&gt;""),AND(SJ11&gt;=SU$40,SJ11&lt;&gt;""),AND(SM11&gt;=SU$40,SM11&lt;&gt;""),AND(SQ11&gt;=SU$40,SQ11&lt;&gt;""),AND(ST11&gt;=SU$40,ST11&lt;&gt;"")),"P","")</f>
        <v>P</v>
      </c>
      <c r="J11" s="36" t="str">
        <f>IF(AND(I11="P",H11=""),"No DD",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Merit",IF(OR(AND(AO11&gt;=AY$38,AO11&lt;&gt;"",AQ11&gt;=AY$42,AQ11&lt;&gt;"",AN11=""),AND(AR11&gt;=AY$38,AR11&lt;&gt;"",AT11&gt;=AY$42,AT11&lt;&gt;"",AN11=""),AND(AV11&gt;=AY$38,AV11&lt;&gt;"",AX11&gt;=AY$42,AX11&lt;&gt;"",AN11=""),AND(BP11&gt;=BZ$38,BP11&lt;&gt;"",BR11&gt;=BZ$42,BR11&lt;&gt;"",BO11=""),AND(BS11&gt;=BZ$38,BS11&lt;&gt;"",BU11&gt;=BZ$42,BU11&lt;&gt;"",BO11=""),AND(BW11&gt;=BZ$38,BW11&lt;&gt;"",BY11&gt;=BZ$42,BY11&lt;&gt;"",BO11=""),AND(CQ11&gt;=DA$38,CQ11&lt;&gt;"",CS11&gt;=DA$42,CS11&lt;&gt;"",CP11=""),AND(CT11&gt;=DA$38,CT11&lt;&gt;"",CV11&gt;=DA$42,CV11&lt;&gt;"",CP11=""),AND(CX11&gt;=DA$38,CX11&lt;&gt;"",CZ11&gt;=DA$42,CZ11&lt;&gt;"",CP11=""),AND(DX11&gt;=EK$38,DX11&lt;&gt;"",DZ11&gt;=EK$42,DZ11&lt;&gt;""),AND(EA11&gt;=EK$38,EA11&lt;&gt;"",EC11&gt;=EK$42,EC11&lt;&gt;""),AND(EE11&gt;=EK$38,EE11&lt;&gt;"",EG11&gt;=EK$42,EG11&lt;&gt;""),AND(EH11&gt;=EK$38,EH11&lt;&gt;"",EJ11&gt;=EK$42,EJ11&lt;&gt;""),AND(FF11&gt;=FS$38,FF11&lt;&gt;"",FH11&gt;=FS$42,FH11&lt;&gt;""),AND(FI11&gt;=FS$38,FI11&lt;&gt;"",FK11&gt;=FS$42,FK11&lt;&gt;""),AND(FM11&gt;=FS$38,FM11&lt;&gt;"",FO11&gt;=FS$42,FO11&lt;&gt;""),AND(FP11&gt;=FS$38,FP11&lt;&gt;"",FR11&gt;=FS$42,FR11&lt;&gt;""),AND(GN11&gt;=HA$38,GN11&lt;&gt;"",GP11&gt;=HA$42,GP11&lt;&gt;""),AND(GQ11&gt;=HA$38,GQ11&lt;&gt;"",GS11&gt;=HA$42,GS11&lt;&gt;""),AND(GU11&gt;=HA$38,GU11&lt;&gt;"",GW11&gt;=HA$42,GW11&lt;&gt;""),AND(GX11&gt;=HA$38,GX11&lt;&gt;"",GZ11&gt;=HA$42,GZ11&lt;&gt;""),AND(HV11&gt;=II$38,HV11&lt;&gt;"",HX11&gt;=II$42,HX11&lt;&gt;""),AND(HY11&gt;=II$38,HY11&lt;&gt;"",IA11&gt;=II$42,IA11&lt;&gt;""),AND(IC11&gt;=II$38,IC11&lt;&gt;"",IE11&gt;=II$42,IE11&lt;&gt;""),AND(IF11&gt;=II$38,IF11&lt;&gt;"",IH11&gt;=II$42,IH11&lt;&gt;""),AND(JD11&gt;=JQ$38,JD11&lt;&gt;"",JF11&gt;=JQ$42,JF11&lt;&gt;""),AND(JG11&gt;=JQ$38,JG11&lt;&gt;"",JI11&gt;=JQ$42,JI11&lt;&gt;""),AND(JK11&gt;=JQ$38,JK11&lt;&gt;"",JM11&gt;=JQ$42,JM11&lt;&gt;""),AND(JN11&gt;=JQ$38,JN11&lt;&gt;"",JP11&gt;=JQ$42,JP11&lt;&gt;""),AND(KL11&gt;=KY$38,KL11&lt;&gt;"",KN11&gt;=KY$42,KN11&lt;&gt;""),AND(KO11&gt;=KY$38,KO11&lt;&gt;"",KQ11&gt;=KY$42,KQ11&lt;&gt;""),AND(KS11&gt;=KY$38,KS11&lt;&gt;"",KU11&gt;=KY$42,KU11&lt;&gt;""),AND(KV11&gt;=KY$38,KV11&lt;&gt;"",KX11&gt;=KY$42,KX11&lt;&gt;""),AND(LT11&gt;=MG$38,LT11&lt;&gt;"",LV11&gt;=MG$42,LV11&lt;&gt;""),AND(LW11&gt;=MG$38,LW11&lt;&gt;"",LY11&gt;=MG$42,LY11&lt;&gt;""),AND(MA11&gt;=MG$38,MA11&lt;&gt;"",MC11&gt;=MG$42,MC11&lt;&gt;""),AND(MD11&gt;=MG$38,MD11&lt;&gt;"",MF11&gt;=MG$42,MF11&lt;&gt;""),AND(NB11&gt;=NO$38,NB11&lt;&gt;"",ND11&gt;=NO$42,ND11&lt;&gt;""),AND(NE11&gt;=NO$38,NE11&lt;&gt;"",NG11&gt;=NO$42,NG11&lt;&gt;""),AND(NI11&gt;=NO$38,NI11&lt;&gt;"",NK11&gt;=NO$42,NK11&lt;&gt;""),AND(NL11&gt;=NO$38,NL11&lt;&gt;"",NN11&gt;=NO$42,NN11&lt;&gt;""),AND(OJ11&gt;=OW$38,OJ11&lt;&gt;"",OL11&gt;=OW$42,OL11&lt;&gt;""),AND(OM11&gt;=OW$38,OM11&lt;&gt;"",OO11&gt;=OW$42,OO11&lt;&gt;""),AND(OQ11&gt;=OW$38,OQ11&lt;&gt;"",OS11&gt;=OW$42,OS11&lt;&gt;""),AND(OT11&gt;=OW$38,OT11&lt;&gt;"",OV11&gt;=OW$42,OV11&lt;&gt;""),AND(PR11&gt;=QE$38,PR11&lt;&gt;"",PT11&gt;=QE$42,PT11&lt;&gt;""),AND(PU11&gt;=QE$38,PU11&lt;&gt;"",PW11&gt;=QE$42,PW11&lt;&gt;""),AND(PY11&gt;=QE$38,PY11&lt;&gt;"",QA11&gt;=QE$42,QA11&lt;&gt;""),AND(QB11&gt;=QE$38,QB11&lt;&gt;"",QD11&gt;=QE$42,QD11&lt;&gt;""),AND(QZ11&gt;=RM$38,QZ11&lt;&gt;"",RB11&gt;=RM$42,RB11&lt;&gt;""),AND(RC11&gt;=RM$38,RC11&lt;&gt;"",RE11&gt;=RM$42,RE11&lt;&gt;""),AND(RG11&gt;=RM$38,RG11&lt;&gt;"",RI11&gt;=RM$42,RI11&lt;&gt;""),AND(RJ11&gt;=RM$38,RJ11&lt;&gt;"",RL11&gt;=RM$42,RL11&lt;&gt;""),AND(SH11&gt;=SU$38,SH11&lt;&gt;"",SJ11&gt;=SU$42,SJ11&lt;&gt;""),AND(SK11&gt;=SU$38,SK11&lt;&gt;"",SM11&gt;=SU$42,SM11&lt;&gt;""),AND(SO11&gt;=SU$38,SO11&lt;&gt;"",SQ11&gt;=SU$42,SQ11&lt;&gt;""),AND(SR11&gt;=SU$38,SR11&lt;&gt;"",ST11&gt;=SU$42,ST11&lt;&gt;"")),"Excellence",IF(K11="P","Worlds Team",IF(H11="P","National Team","")))))</f>
        <v>National Team</v>
      </c>
      <c r="K11" s="3" t="str">
        <f>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P","")</f>
        <v/>
      </c>
      <c r="L11" s="8">
        <f>IF(COUNT(AQ11,AT11,BR11,BU11,CS11,CV11)&gt;0,LARGE((AQ11,AT11,BR11,BU11,CS11,CV11),1),0)</f>
        <v>52.800000000000004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48.84</v>
      </c>
      <c r="O11" s="8" t="str">
        <f>IF(N11="","",IF(OR(N11=CS11,N11=CV11),$CA$1,IF(OR(N11=BR11,N11=BU11),$AZ$1,IF(OR(N11=AQ11,N11=AT11),$Y$1,""))))</f>
        <v>2023 Nationals</v>
      </c>
      <c r="P11" s="8">
        <f>IF(COUNT(AQ11,AT11,BR11,BU11,CS11,CV11)&gt;2,MAX(AX11,BY11,CZ11,LARGE((AQ11,AT11,BR11,BU11,CS11,CV11),3)),IF(MAX(AX11,BY11,CZ11)&gt;0,MAX(AX11,BY11,CZ11),0))</f>
        <v>51.19</v>
      </c>
      <c r="Q11" s="8" t="str">
        <f>IF(P11="","",IF(OR(P11=CS11,P11=CV11,P11=CZ11),$CA$1,IF(OR(P11=BR11,P11=BU11,P11=BY11),$AZ$1,IF(OR(P11=AQ11,P11=AT11,P11=AX11),$Y$1,""))))</f>
        <v>2023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$36,AP11,0),IF(AR11&gt;=$AY$36,AS11,0),IF(AV11&gt;=$AY$36,AW11,0),IF(BP11&gt;=$BZ$36,BQ11,0),IF(BS11&gt;=$BZ$36,BT11,0),IF(BW11&gt;=$BZ$36,BX11,0),IF(CQ11&gt;=$DA$36,CR11,0),IF(CT11&gt;=$DA$36,CU11,0),IF(CX11&gt;=$DA$36,CY11,0),IF(DX11&gt;=$EK$36,DY11,0),IF(EA11&gt;=$EK$36,EB11,0),IF(EE11&gt;=$EK$36,EF11,0),IF(EH11&gt;=$EK$36,EI11,0),IF(FF11&gt;=$FS$36,FG11,0),IF(FI11&gt;=$FS$36,FJ11,0),IF(FM11&gt;=$FS$36,FN11,0),IF(FP11&gt;=$FS$36,FQ11,0),IF(GN11&gt;=$HA$36,GO11,0),IF(GQ11&gt;=$HA$36,GR11,0),IF(GU11&gt;=$HA$36,GV11,0),IF(GX11&gt;=$HA$36,GY11,0),IF(HV11&gt;=$II$36,HW11,0),IF(HY11&gt;=$II$36,HZ11,0),IF(IC11&gt;=$II$36,ID11,0),IF(IF11&gt;=$II$36,IG11,0),IF(JD11&gt;=$JQ$36,JE11,0),IF(JG11&gt;=$JQ$36,JH11,0),IF(JK11&gt;=$JQ$36,JL11,0),IF(JN11&gt;=$JQ$36,JO11,0),IF(KL11&gt;=$KY$36,KM11,0),IF(KO11&gt;=$KY$36,KP11,0),IF(KS11&gt;=$KY$36,KT11,0),IF(KV11&gt;=$KY$36,KW11,0),IF(LT11&gt;=$MG$36,LU11,0),IF(LW11&gt;=$MG$36,LX11,0),IF(MA11&gt;=$MG$36,MB11,0),IF(MD11&gt;=$MG$36,ME11,0),IF(NB11&gt;=$NO$36,NC11,0),IF(NE11&gt;=$NO$36,NF11,0),IF(NI11&gt;=$NO$36,NJ11,0),IF(NL11&gt;=$NO$36,NM11,0),IF(OJ11&gt;=$OW$36,OK11,0),IF(OM11&gt;=$OW$36,ON11,0),IF(OQ11&gt;=$OW$36,OR11,0),IF(OT11&gt;=$OW$36,OU11,0),IF(PR11&gt;=$QE$36,PS11,0),IF(PU11&gt;=$QE$36,PV11,0),IF(PY11&gt;=$QE$36,PZ11,0),IF(QB11&gt;=$QE$36,QC11,0),IF(QZ11&gt;=$RM$36,RA11,0),IF(RC11&gt;=$RM$36,RD11,0),IF(RG11&gt;=$RM$36,RH11,0),IF(RJ11&gt;=$RM$36,RK11,0),IF(SH11&gt;=$SU$36,SI11,0),IF(SK11&gt;=$SU$36,SL11,0),IF(SO11&gt;=$SU$36,SP11,0),IF(SR11&gt;=$SU$36,SS11,0))&gt;0,MAX(IF(AO11&gt;=$AY$36,AP11,0),IF(AR11&gt;=$AY$36,AS11,0),IF(AV11&gt;=$AY$36,AW11,0),IF(BP11&gt;=$BZ$36,BQ11,0),IF(BS11&gt;=$BZ$36,BT11,0),IF(BW11&gt;=$BZ$36,BX11,0),IF(CQ11&gt;=$DA$36,CR11,0),IF(CT11&gt;=$DA$36,CU11,0),IF(CX11&gt;=$DA$36,CY11,0),IF(DX11&gt;=$EK$36,DY11,0),IF(EA11&gt;=$EK$36,EB11,0),IF(EE11&gt;=$EK$36,EF11,0),IF(EH11&gt;=$EK$36,EI11,0),IF(FF11&gt;=$FS$36,FG11,0),IF(FI11&gt;=$FS$36,FJ11,0),IF(FM11&gt;=$FS$36,FN11,0),IF(FP11&gt;=$FS$36,FQ11,0),IF(GN11&gt;=$HA$36,GO11,0),IF(GQ11&gt;=$HA$36,GR11,0),IF(GU11&gt;=$HA$36,GV11,0),IF(GX11&gt;=$HA$36,GY11,0),IF(HV11&gt;=$II$36,HW11,0),IF(HY11&gt;=$II$36,HZ11,0),IF(IC11&gt;=$II$36,ID11,0),IF(IF11&gt;=$II$36,IG11,0),IF(JD11&gt;=$JQ$36,JE11,0),IF(JG11&gt;=$JQ$36,JH11,0),IF(JK11&gt;=$JQ$36,JL11,0),IF(JN11&gt;=$JQ$36,JO11,0),IF(KL11&gt;=$KY$36,KM11,0),IF(KO11&gt;=$KY$36,KP11,0),IF(KS11&gt;=$KY$36,KT11,0),IF(KV11&gt;=$KY$36,KW11,0),IF(LT11&gt;=$MG$36,LU11,0),IF(LW11&gt;=$MG$36,LX11,0),IF(MA11&gt;=$MG$36,MB11,0),IF(MD11&gt;=$MG$36,ME11,0),IF(NB11&gt;=$NO$36,NC11,0),IF(NE11&gt;=$NO$36,NF11,0),IF(NI11&gt;=$NO$36,NJ11,0),IF(NL11&gt;=$NO$36,NM11,0),IF(OJ11&gt;=$OW$36,OK11,0),IF(OM11&gt;=$OW$36,ON11,0),IF(OQ11&gt;=$OW$36,OR11,0),IF(OT11&gt;=$OW$36,OU11,0),IF(PR11&gt;=$QE$36,PS11,0),IF(PU11&gt;=$QE$36,PV11,0),IF(PY11&gt;=$QE$36,PZ11,0),IF(QB11&gt;=$QE$36,QC11,0),IF(QZ11&gt;=$RM$36,RA11,0),IF(RC11&gt;=$RM$36,RD11,0),IF(RG11&gt;=$RM$36,RH11,0),IF(RJ11&gt;=$RM$36,RK11,0),IF(SH11&gt;=$SU$36,SI11,0),IF(SK11&gt;=$SU$36,SL11,0),IF(SO11&gt;=$SU$36,SP11,0),IF(SR11&gt;=$SU$36,SS11,0)),0)</f>
        <v>15.29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8.8000000000000007</v>
      </c>
      <c r="Z11" s="22">
        <v>7.1</v>
      </c>
      <c r="AA11" s="22">
        <v>8.6999999999999993</v>
      </c>
      <c r="AB11" s="22">
        <v>11.16</v>
      </c>
      <c r="AC11" s="22">
        <v>0</v>
      </c>
      <c r="AD11" s="22">
        <v>11.6</v>
      </c>
      <c r="AE11" s="22">
        <v>8.9</v>
      </c>
      <c r="AF11" s="22">
        <v>12.2</v>
      </c>
      <c r="AG11" s="22">
        <v>14.26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8.6999999999999993</v>
      </c>
      <c r="AP11" s="38">
        <f>IF(AB11&gt;0,AB11,"")</f>
        <v>11.16</v>
      </c>
      <c r="AQ11" s="40">
        <f>IF(SUM(Y11:AB11)-AC11&gt;0,SUM(Y11:AB11)-AC11,"")</f>
        <v>35.760000000000005</v>
      </c>
      <c r="AR11" s="40">
        <f>IF(AF11&gt;0,AF11,"")</f>
        <v>12.2</v>
      </c>
      <c r="AS11" s="40">
        <f>IF(AG11&gt;0,AG11,"")</f>
        <v>14.26</v>
      </c>
      <c r="AT11" s="40">
        <f>IF(SUM(AD11:AG11)-AH11&gt;0,SUM(AD11:AG11)-AH11,"")</f>
        <v>46.96</v>
      </c>
      <c r="AU11" s="40">
        <f>IF(AQ11="","",MAX(AQ11,AT11))</f>
        <v>46.96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46.96</v>
      </c>
      <c r="AZ11" s="26">
        <v>1.4</v>
      </c>
      <c r="BA11" s="26">
        <v>1</v>
      </c>
      <c r="BB11" s="26">
        <v>13.6</v>
      </c>
      <c r="BC11" s="26">
        <v>1.54</v>
      </c>
      <c r="BD11" s="26">
        <v>0</v>
      </c>
      <c r="BE11" s="26">
        <v>13</v>
      </c>
      <c r="BF11" s="26">
        <v>8.5</v>
      </c>
      <c r="BG11" s="26">
        <v>13.6</v>
      </c>
      <c r="BH11" s="26">
        <v>13.74</v>
      </c>
      <c r="BI11" s="26">
        <v>0</v>
      </c>
      <c r="BJ11" s="26">
        <v>14.1</v>
      </c>
      <c r="BK11" s="26">
        <v>8.9</v>
      </c>
      <c r="BL11" s="26">
        <v>12.3</v>
      </c>
      <c r="BM11" s="26">
        <v>14.05</v>
      </c>
      <c r="BN11" s="26">
        <v>0</v>
      </c>
      <c r="BO11" s="28"/>
      <c r="BP11" s="39">
        <f>IF(BB11&gt;0,BB11,"")</f>
        <v>13.6</v>
      </c>
      <c r="BQ11" s="39">
        <f>IF(BC11&gt;0,BC11,"")</f>
        <v>1.54</v>
      </c>
      <c r="BR11" s="11">
        <f>IF(SUM(AZ11:BC11)-BD11&gt;0,SUM(AZ11:BC11)-BD11,"")</f>
        <v>17.54</v>
      </c>
      <c r="BS11" s="11">
        <f>IF(BG11&gt;0,BG11,"")</f>
        <v>13.6</v>
      </c>
      <c r="BT11" s="11">
        <f>IF(BH11&gt;0,BH11,"")</f>
        <v>13.74</v>
      </c>
      <c r="BU11" s="11">
        <f>IF(SUM(BE11:BH11)-BI11&gt;0,SUM(BE11:BH11)-BI11,"")</f>
        <v>48.84</v>
      </c>
      <c r="BV11" s="11">
        <f>IF(BR11="","",MAX(BR11,BU11))</f>
        <v>48.84</v>
      </c>
      <c r="BW11" s="11">
        <f>IF(BL11&gt;0,BL11,"")</f>
        <v>12.3</v>
      </c>
      <c r="BX11" s="11">
        <f>IF(BM11&gt;0,BM11,"")</f>
        <v>14.05</v>
      </c>
      <c r="BY11" s="11">
        <f>IF(SUM(BJ11:BM11)-BN11&gt;0,SUM(BJ11:BM11)-BN11,"")</f>
        <v>49.349999999999994</v>
      </c>
      <c r="BZ11" s="11">
        <f>IF(SUM(BV11,BY11)&gt;0,SUM(BV11,BY11),"")</f>
        <v>98.19</v>
      </c>
      <c r="CA11" s="22">
        <v>15</v>
      </c>
      <c r="CB11" s="22">
        <v>9.1</v>
      </c>
      <c r="CC11" s="22">
        <v>13.6</v>
      </c>
      <c r="CD11" s="22">
        <v>15.1</v>
      </c>
      <c r="CE11" s="22">
        <v>0</v>
      </c>
      <c r="CF11" s="22">
        <v>10.199999999999999</v>
      </c>
      <c r="CG11" s="22">
        <v>6.3</v>
      </c>
      <c r="CH11" s="22">
        <v>9.5</v>
      </c>
      <c r="CI11" s="22">
        <v>10.95</v>
      </c>
      <c r="CJ11" s="22">
        <v>0</v>
      </c>
      <c r="CK11" s="22">
        <v>13.7</v>
      </c>
      <c r="CL11" s="22">
        <v>8.6</v>
      </c>
      <c r="CM11" s="22">
        <v>13.6</v>
      </c>
      <c r="CN11" s="22">
        <v>15.29</v>
      </c>
      <c r="CO11" s="22">
        <v>0</v>
      </c>
      <c r="CP11" s="27"/>
      <c r="CQ11" s="38">
        <f>IF(CC11&gt;0,CC11,"")</f>
        <v>13.6</v>
      </c>
      <c r="CR11" s="38">
        <f>IF(CD11&gt;0,CD11,"")</f>
        <v>15.1</v>
      </c>
      <c r="CS11" s="40">
        <f>IF(SUM(CA11:CD11)-CE11&gt;0,SUM(CA11:CD11)-CE11,"")</f>
        <v>52.800000000000004</v>
      </c>
      <c r="CT11" s="40">
        <f>IF(CH11&gt;0,CH11,"")</f>
        <v>9.5</v>
      </c>
      <c r="CU11" s="40">
        <f>IF(CI11&gt;0,CI11,"")</f>
        <v>10.95</v>
      </c>
      <c r="CV11" s="40">
        <f>IF(SUM(CF11:CI11)-CJ11&gt;0,SUM(CF11:CI11)-CJ11,"")</f>
        <v>36.950000000000003</v>
      </c>
      <c r="CW11" s="40">
        <f>IF(CS11="","",MAX(CS11,CV11))</f>
        <v>52.800000000000004</v>
      </c>
      <c r="CX11" s="40">
        <f>IF(CM11&gt;0,CM11,"")</f>
        <v>13.6</v>
      </c>
      <c r="CY11" s="40">
        <f>IF(CN11&gt;0,CN11,"")</f>
        <v>15.29</v>
      </c>
      <c r="CZ11" s="40">
        <f>IF(SUM(CK11:CN11)-CO11&gt;0,SUM(CK11:CN11)-CO11,"")</f>
        <v>51.19</v>
      </c>
      <c r="DA11" s="40">
        <f>IF(SUM(CW11,CZ11)&gt;0,SUM(CW11,CZ11),"")</f>
        <v>103.99000000000001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8.1999999999999993</v>
      </c>
      <c r="SW11" s="22">
        <f>IF($CP11="P",CB11,(CB11+BA11)/2)</f>
        <v>5.05</v>
      </c>
      <c r="SX11" s="22">
        <f>IF($CP11="P",CC11,(CC11+BB11)/2)</f>
        <v>13.6</v>
      </c>
      <c r="SY11" s="22">
        <f>IF($CP11="P",CD11,(CD11+BC11)/2)</f>
        <v>8.32</v>
      </c>
      <c r="SZ11" s="22">
        <f>IF($CP11="P",CE11,(CE11+BD11)/2)</f>
        <v>0</v>
      </c>
      <c r="TA11" s="22">
        <f>IF($CP11="P",CF11,(CF11+BE11)/2)</f>
        <v>11.6</v>
      </c>
      <c r="TB11" s="22">
        <f>IF($CP11="P",CG11,(CG11+BF11)/2)</f>
        <v>7.4</v>
      </c>
      <c r="TC11" s="22">
        <f>IF($CP11="P",CH11,(CH11+BG11)/2)</f>
        <v>11.55</v>
      </c>
      <c r="TD11" s="22">
        <f>IF($CP11="P",CI11,(CI11+BH11)/2)</f>
        <v>12.344999999999999</v>
      </c>
      <c r="TE11" s="22">
        <f>IF($CP11="P",CJ11,(CJ11+BI11)/2)</f>
        <v>0</v>
      </c>
      <c r="TF11" s="22">
        <f>IF($CP11="P",CK11,(CK11+BJ11)/2)</f>
        <v>13.899999999999999</v>
      </c>
      <c r="TG11" s="22">
        <f>IF($CP11="P",CL11,(CL11+BK11)/2)</f>
        <v>8.75</v>
      </c>
      <c r="TH11" s="22">
        <f>IF($CP11="P",CM11,(CM11+BL11)/2)</f>
        <v>12.95</v>
      </c>
      <c r="TI11" s="22">
        <f>IF($CP11="P",CN11,(CN11+BM11)/2)</f>
        <v>14.67</v>
      </c>
      <c r="TJ11" s="22">
        <f>IF($CP11="P",CO11,(CO11+BN11)/2)</f>
        <v>0</v>
      </c>
      <c r="TK11" s="27" t="s">
        <v>46</v>
      </c>
      <c r="TL11" s="40">
        <f>IF(SX11&gt;0,SX11,"")</f>
        <v>13.6</v>
      </c>
      <c r="TM11" s="40">
        <f>IF(SY11&gt;0,SY11,"")</f>
        <v>8.32</v>
      </c>
      <c r="TN11" s="40">
        <f>IF(SUM(SV11:SY11)-SZ11&gt;0,SUM(SV11:SY11)-SZ11,"")</f>
        <v>35.17</v>
      </c>
      <c r="TO11" s="40">
        <f>IF(TC11&gt;0,TC11,"")</f>
        <v>11.55</v>
      </c>
      <c r="TP11" s="40">
        <f>IF(TD11&gt;0,TD11,"")</f>
        <v>12.344999999999999</v>
      </c>
      <c r="TQ11" s="40">
        <f>IF(SUM(TA11:TD11)-TE11&gt;0,SUM(TA11:TD11)-TE11,"")</f>
        <v>42.894999999999996</v>
      </c>
      <c r="TR11" s="40">
        <f>IF(MAX(TN11,TQ11)&gt;0,MAX(TN11,TQ11),"")</f>
        <v>42.894999999999996</v>
      </c>
      <c r="TS11" s="40">
        <f>IF(TH11&gt;0,TH11,"")</f>
        <v>12.95</v>
      </c>
      <c r="TT11" s="40">
        <f>IF(TI11&gt;0,TI11,"")</f>
        <v>14.67</v>
      </c>
      <c r="TU11" s="40">
        <f>IF(SUM(TF11:TI11)-TJ11&gt;0,SUM(TF11:TI11)-TJ11,"")</f>
        <v>50.269999999999996</v>
      </c>
      <c r="TV11" s="40">
        <f>IF(SUM(TR11,TU11)&gt;0,SUM(TR11,TU11),"")</f>
        <v>93.164999999999992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68</v>
      </c>
      <c r="D12" s="4" t="s">
        <v>4</v>
      </c>
      <c r="E12" s="4">
        <v>2003</v>
      </c>
      <c r="F12" s="9">
        <f>SUM(L12:V12)+SUM(L12:T12)*0.0000001+SUM(L12)*0.0000000000001</f>
        <v>187.30001871100527</v>
      </c>
      <c r="G12" s="66"/>
      <c r="H12" s="3" t="str">
        <f>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P","")</f>
        <v/>
      </c>
      <c r="I12" s="3" t="str">
        <f>IF(OR(AND(AQ12&gt;=AY$40,AQ12&lt;&gt;"",AN12=""),AND(AT12&gt;=AY$40,AT12&lt;&gt;"",AN12=""),AND(AX12&gt;=AY$40,AX12&lt;&gt;"",AN12=""),AND(BR12&gt;=BZ$40,BR12&lt;&gt;"",BO12=""),AND(BU12&gt;=BZ$40,BU12&lt;&gt;"",BO12=""),AND(BY12&gt;=BZ$40,BY12&lt;&gt;"",BO12=""),AND(CS12&gt;=DA$40,CS12&lt;&gt;"",CP12=""),AND(CV12&gt;=DA$40,CV12&lt;&gt;"",CP12=""),AND(CZ12&gt;=DA$40,CZ12&lt;&gt;"",CP12=""),AND(DZ12&gt;=EK$40,DZ12&lt;&gt;""),AND(EC12&gt;=EK$40,EC12&lt;&gt;""),AND(EG12&gt;=EK$40,EG12&lt;&gt;""),AND(EJ12&gt;=EK$40,EJ12&lt;&gt;""),AND(FH12&gt;=FS$40,FH12&lt;&gt;""),AND(FK12&gt;=FS$40,FK12&lt;&gt;""),AND(FO12&gt;=FS$40,FO12&lt;&gt;""),AND(FR12&gt;=FS$40,FR12&lt;&gt;""),AND(GP12&gt;=HA$40,GP12&lt;&gt;""),AND(GS12&gt;=HA$40,GS12&lt;&gt;""),AND(GW12&gt;=HA$40,GW12&lt;&gt;""),AND(GZ12&gt;=HA$40,GZ12&lt;&gt;""),AND(HX12&gt;=II$40,HX12&lt;&gt;""),AND(IA12&gt;=II$40,IA12&lt;&gt;""),AND(IE12&gt;=II$40,IE12&lt;&gt;""),AND(IH12&gt;=II$40,IH12&lt;&gt;""),AND(JF12&gt;=JQ$40,JF12&lt;&gt;""),AND(JI12&gt;=JQ$40,JI12&lt;&gt;""),AND(JM12&gt;=JQ$40,JM12&lt;&gt;""),AND(JP12&gt;=JQ$40,JP12&lt;&gt;""),AND(KN12&gt;=KY$40,KN12&lt;&gt;""),AND(KQ12&gt;=KY$40,KQ12&lt;&gt;""),AND(KU12&gt;=KY$40,KU12&lt;&gt;""),AND(KX12&gt;=KY$40,KX12&lt;&gt;""),AND(LV12&gt;=MG$40,LV12&lt;&gt;""),AND(LY12&gt;=MG$40,LY12&lt;&gt;""),AND(MC12&gt;=MG$40,MC12&lt;&gt;""),AND(MF12&gt;=MG$40,MF12&lt;&gt;""),AND(ND12&gt;=NO$40,ND12&lt;&gt;""),AND(NG12&gt;=NO$40,NG12&lt;&gt;""),AND(NK12&gt;=NO$40,NK12&lt;&gt;""),AND(NN12&gt;=NO$40,NN12&lt;&gt;""),AND(OL12&gt;=OW$40,OL12&lt;&gt;""),AND(OO12&gt;=OW$40,OO12&lt;&gt;""),AND(OS12&gt;=OW$40,OS12&lt;&gt;""),AND(OV12&gt;=OW$40,OV12&lt;&gt;""),AND(PT12&gt;=QE$40,PT12&lt;&gt;""),AND(PW12&gt;=QE$40,PW12&lt;&gt;""),AND(QA12&gt;=QE$40,QA12&lt;&gt;""),AND(QD12&gt;=QE$40,QD12&lt;&gt;""),AND(RB12&gt;=RM$40,RB12&lt;&gt;""),AND(RE12&gt;=RM$40,RE12&lt;&gt;""),AND(RI12&gt;=RM$40,RI12&lt;&gt;""),AND(RL12&gt;=RM$40,RL12&lt;&gt;""),AND(SJ12&gt;=SU$40,SJ12&lt;&gt;""),AND(SM12&gt;=SU$40,SM12&lt;&gt;""),AND(SQ12&gt;=SU$40,SQ12&lt;&gt;""),AND(ST12&gt;=SU$40,ST12&lt;&gt;"")),"P","")</f>
        <v/>
      </c>
      <c r="J12" s="36" t="str">
        <f>IF(AND(I12="P",H12=""),"No DD",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Merit",IF(OR(AND(AO12&gt;=AY$38,AO12&lt;&gt;"",AQ12&gt;=AY$42,AQ12&lt;&gt;"",AN12=""),AND(AR12&gt;=AY$38,AR12&lt;&gt;"",AT12&gt;=AY$42,AT12&lt;&gt;"",AN12=""),AND(AV12&gt;=AY$38,AV12&lt;&gt;"",AX12&gt;=AY$42,AX12&lt;&gt;"",AN12=""),AND(BP12&gt;=BZ$38,BP12&lt;&gt;"",BR12&gt;=BZ$42,BR12&lt;&gt;"",BO12=""),AND(BS12&gt;=BZ$38,BS12&lt;&gt;"",BU12&gt;=BZ$42,BU12&lt;&gt;"",BO12=""),AND(BW12&gt;=BZ$38,BW12&lt;&gt;"",BY12&gt;=BZ$42,BY12&lt;&gt;"",BO12=""),AND(CQ12&gt;=DA$38,CQ12&lt;&gt;"",CS12&gt;=DA$42,CS12&lt;&gt;"",CP12=""),AND(CT12&gt;=DA$38,CT12&lt;&gt;"",CV12&gt;=DA$42,CV12&lt;&gt;"",CP12=""),AND(CX12&gt;=DA$38,CX12&lt;&gt;"",CZ12&gt;=DA$42,CZ12&lt;&gt;"",CP12=""),AND(DX12&gt;=EK$38,DX12&lt;&gt;"",DZ12&gt;=EK$42,DZ12&lt;&gt;""),AND(EA12&gt;=EK$38,EA12&lt;&gt;"",EC12&gt;=EK$42,EC12&lt;&gt;""),AND(EE12&gt;=EK$38,EE12&lt;&gt;"",EG12&gt;=EK$42,EG12&lt;&gt;""),AND(EH12&gt;=EK$38,EH12&lt;&gt;"",EJ12&gt;=EK$42,EJ12&lt;&gt;""),AND(FF12&gt;=FS$38,FF12&lt;&gt;"",FH12&gt;=FS$42,FH12&lt;&gt;""),AND(FI12&gt;=FS$38,FI12&lt;&gt;"",FK12&gt;=FS$42,FK12&lt;&gt;""),AND(FM12&gt;=FS$38,FM12&lt;&gt;"",FO12&gt;=FS$42,FO12&lt;&gt;""),AND(FP12&gt;=FS$38,FP12&lt;&gt;"",FR12&gt;=FS$42,FR12&lt;&gt;""),AND(GN12&gt;=HA$38,GN12&lt;&gt;"",GP12&gt;=HA$42,GP12&lt;&gt;""),AND(GQ12&gt;=HA$38,GQ12&lt;&gt;"",GS12&gt;=HA$42,GS12&lt;&gt;""),AND(GU12&gt;=HA$38,GU12&lt;&gt;"",GW12&gt;=HA$42,GW12&lt;&gt;""),AND(GX12&gt;=HA$38,GX12&lt;&gt;"",GZ12&gt;=HA$42,GZ12&lt;&gt;""),AND(HV12&gt;=II$38,HV12&lt;&gt;"",HX12&gt;=II$42,HX12&lt;&gt;""),AND(HY12&gt;=II$38,HY12&lt;&gt;"",IA12&gt;=II$42,IA12&lt;&gt;""),AND(IC12&gt;=II$38,IC12&lt;&gt;"",IE12&gt;=II$42,IE12&lt;&gt;""),AND(IF12&gt;=II$38,IF12&lt;&gt;"",IH12&gt;=II$42,IH12&lt;&gt;""),AND(JD12&gt;=JQ$38,JD12&lt;&gt;"",JF12&gt;=JQ$42,JF12&lt;&gt;""),AND(JG12&gt;=JQ$38,JG12&lt;&gt;"",JI12&gt;=JQ$42,JI12&lt;&gt;""),AND(JK12&gt;=JQ$38,JK12&lt;&gt;"",JM12&gt;=JQ$42,JM12&lt;&gt;""),AND(JN12&gt;=JQ$38,JN12&lt;&gt;"",JP12&gt;=JQ$42,JP12&lt;&gt;""),AND(KL12&gt;=KY$38,KL12&lt;&gt;"",KN12&gt;=KY$42,KN12&lt;&gt;""),AND(KO12&gt;=KY$38,KO12&lt;&gt;"",KQ12&gt;=KY$42,KQ12&lt;&gt;""),AND(KS12&gt;=KY$38,KS12&lt;&gt;"",KU12&gt;=KY$42,KU12&lt;&gt;""),AND(KV12&gt;=KY$38,KV12&lt;&gt;"",KX12&gt;=KY$42,KX12&lt;&gt;""),AND(LT12&gt;=MG$38,LT12&lt;&gt;"",LV12&gt;=MG$42,LV12&lt;&gt;""),AND(LW12&gt;=MG$38,LW12&lt;&gt;"",LY12&gt;=MG$42,LY12&lt;&gt;""),AND(MA12&gt;=MG$38,MA12&lt;&gt;"",MC12&gt;=MG$42,MC12&lt;&gt;""),AND(MD12&gt;=MG$38,MD12&lt;&gt;"",MF12&gt;=MG$42,MF12&lt;&gt;""),AND(NB12&gt;=NO$38,NB12&lt;&gt;"",ND12&gt;=NO$42,ND12&lt;&gt;""),AND(NE12&gt;=NO$38,NE12&lt;&gt;"",NG12&gt;=NO$42,NG12&lt;&gt;""),AND(NI12&gt;=NO$38,NI12&lt;&gt;"",NK12&gt;=NO$42,NK12&lt;&gt;""),AND(NL12&gt;=NO$38,NL12&lt;&gt;"",NN12&gt;=NO$42,NN12&lt;&gt;""),AND(OJ12&gt;=OW$38,OJ12&lt;&gt;"",OL12&gt;=OW$42,OL12&lt;&gt;""),AND(OM12&gt;=OW$38,OM12&lt;&gt;"",OO12&gt;=OW$42,OO12&lt;&gt;""),AND(OQ12&gt;=OW$38,OQ12&lt;&gt;"",OS12&gt;=OW$42,OS12&lt;&gt;""),AND(OT12&gt;=OW$38,OT12&lt;&gt;"",OV12&gt;=OW$42,OV12&lt;&gt;""),AND(PR12&gt;=QE$38,PR12&lt;&gt;"",PT12&gt;=QE$42,PT12&lt;&gt;""),AND(PU12&gt;=QE$38,PU12&lt;&gt;"",PW12&gt;=QE$42,PW12&lt;&gt;""),AND(PY12&gt;=QE$38,PY12&lt;&gt;"",QA12&gt;=QE$42,QA12&lt;&gt;""),AND(QB12&gt;=QE$38,QB12&lt;&gt;"",QD12&gt;=QE$42,QD12&lt;&gt;""),AND(QZ12&gt;=RM$38,QZ12&lt;&gt;"",RB12&gt;=RM$42,RB12&lt;&gt;""),AND(RC12&gt;=RM$38,RC12&lt;&gt;"",RE12&gt;=RM$42,RE12&lt;&gt;""),AND(RG12&gt;=RM$38,RG12&lt;&gt;"",RI12&gt;=RM$42,RI12&lt;&gt;""),AND(RJ12&gt;=RM$38,RJ12&lt;&gt;"",RL12&gt;=RM$42,RL12&lt;&gt;""),AND(SH12&gt;=SU$38,SH12&lt;&gt;"",SJ12&gt;=SU$42,SJ12&lt;&gt;""),AND(SK12&gt;=SU$38,SK12&lt;&gt;"",SM12&gt;=SU$42,SM12&lt;&gt;""),AND(SO12&gt;=SU$38,SO12&lt;&gt;"",SQ12&gt;=SU$42,SQ12&lt;&gt;""),AND(SR12&gt;=SU$38,SR12&lt;&gt;"",ST12&gt;=SU$42,ST12&lt;&gt;"")),"Excellence",IF(K12="P","Worlds Team",IF(H12="P","National Team","")))))</f>
        <v/>
      </c>
      <c r="K12" s="3" t="str">
        <f>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P","")</f>
        <v/>
      </c>
      <c r="L12" s="8">
        <f>IF(COUNT(AQ12,AT12,BR12,BU12,CS12,CV12)&gt;0,LARGE((AQ12,AT12,BR12,BU12,CS12,CV12),1),0)</f>
        <v>52.440000000000005</v>
      </c>
      <c r="M12" s="8" t="str">
        <f>IF(L12="","",IF(OR(L12=CS12,L12=CV12),$CA$1,IF(OR(L12=BR12,L12=BU12),$AZ$1,IF(OR(L12=AQ12,L12=AT12),$Y$1,""))))</f>
        <v>2023 3rd Domestic Trial</v>
      </c>
      <c r="N12" s="8">
        <f>IF(COUNT(AQ12,AT12,BR12,BU12,CS12,CV12)&gt;1,LARGE((AQ12,AT12,BR12,BU12,CS12,CV12),2),0)</f>
        <v>51.69</v>
      </c>
      <c r="O12" s="8" t="str">
        <f>IF(N12="","",IF(OR(N12=CS12,N12=CV12),$CA$1,IF(OR(N12=BR12,N12=BU12),$AZ$1,IF(OR(N12=AQ12,N12=AT12),$Y$1,""))))</f>
        <v>2023 3rd Domestic Trial</v>
      </c>
      <c r="P12" s="8">
        <f>IF(COUNT(AQ12,AT12,BR12,BU12,CS12,CV12)&gt;2,MAX(AX12,BY12,CZ12,LARGE((AQ12,AT12,BR12,BU12,CS12,CV12),3)),IF(MAX(AX12,BY12,CZ12)&gt;0,MAX(AX12,BY12,CZ12),0))</f>
        <v>52.790000000000006</v>
      </c>
      <c r="Q12" s="8" t="str">
        <f>IF(P12="","",IF(OR(P12=CS12,P12=CV12,P12=CZ12),$CA$1,IF(OR(P12=BR12,P12=BU12,P12=BY12),$AZ$1,IF(OR(P12=AQ12,P12=AT12,P12=AX12),$Y$1,""))))</f>
        <v>2023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3rd Domestic Trial</v>
      </c>
      <c r="T12" s="8">
        <f>IF(MAX(IF(AO12&gt;=$AY$36,AP12,0),IF(AR12&gt;=$AY$36,AS12,0),IF(AV12&gt;=$AY$36,AW12,0),IF(BP12&gt;=$BZ$36,BQ12,0),IF(BS12&gt;=$BZ$36,BT12,0),IF(BW12&gt;=$BZ$36,BX12,0),IF(CQ12&gt;=$DA$36,CR12,0),IF(CT12&gt;=$DA$36,CU12,0),IF(CX12&gt;=$DA$36,CY12,0),IF(DX12&gt;=$EK$36,DY12,0),IF(EA12&gt;=$EK$36,EB12,0),IF(EE12&gt;=$EK$36,EF12,0),IF(EH12&gt;=$EK$36,EI12,0),IF(FF12&gt;=$FS$36,FG12,0),IF(FI12&gt;=$FS$36,FJ12,0),IF(FM12&gt;=$FS$36,FN12,0),IF(FP12&gt;=$FS$36,FQ12,0),IF(GN12&gt;=$HA$36,GO12,0),IF(GQ12&gt;=$HA$36,GR12,0),IF(GU12&gt;=$HA$36,GV12,0),IF(GX12&gt;=$HA$36,GY12,0),IF(HV12&gt;=$II$36,HW12,0),IF(HY12&gt;=$II$36,HZ12,0),IF(IC12&gt;=$II$36,ID12,0),IF(IF12&gt;=$II$36,IG12,0),IF(JD12&gt;=$JQ$36,JE12,0),IF(JG12&gt;=$JQ$36,JH12,0),IF(JK12&gt;=$JQ$36,JL12,0),IF(JN12&gt;=$JQ$36,JO12,0),IF(KL12&gt;=$KY$36,KM12,0),IF(KO12&gt;=$KY$36,KP12,0),IF(KS12&gt;=$KY$36,KT12,0),IF(KV12&gt;=$KY$36,KW12,0),IF(LT12&gt;=$MG$36,LU12,0),IF(LW12&gt;=$MG$36,LX12,0),IF(MA12&gt;=$MG$36,MB12,0),IF(MD12&gt;=$MG$36,ME12,0),IF(NB12&gt;=$NO$36,NC12,0),IF(NE12&gt;=$NO$36,NF12,0),IF(NI12&gt;=$NO$36,NJ12,0),IF(NL12&gt;=$NO$36,NM12,0),IF(OJ12&gt;=$OW$36,OK12,0),IF(OM12&gt;=$OW$36,ON12,0),IF(OQ12&gt;=$OW$36,OR12,0),IF(OT12&gt;=$OW$36,OU12,0),IF(PR12&gt;=$QE$36,PS12,0),IF(PU12&gt;=$QE$36,PV12,0),IF(PY12&gt;=$QE$36,PZ12,0),IF(QB12&gt;=$QE$36,QC12,0),IF(QZ12&gt;=$RM$36,RA12,0),IF(RC12&gt;=$RM$36,RD12,0),IF(RG12&gt;=$RM$36,RH12,0),IF(RJ12&gt;=$RM$36,RK12,0),IF(SH12&gt;=$SU$36,SI12,0),IF(SK12&gt;=$SU$36,SL12,0),IF(SO12&gt;=$SU$36,SP12,0),IF(SR12&gt;=$SU$36,SS12,0))&gt;0,MAX(IF(AO12&gt;=$AY$36,AP12,0),IF(AR12&gt;=$AY$36,AS12,0),IF(AV12&gt;=$AY$36,AW12,0),IF(BP12&gt;=$BZ$36,BQ12,0),IF(BS12&gt;=$BZ$36,BT12,0),IF(BW12&gt;=$BZ$36,BX12,0),IF(CQ12&gt;=$DA$36,CR12,0),IF(CT12&gt;=$DA$36,CU12,0),IF(CX12&gt;=$DA$36,CY12,0),IF(DX12&gt;=$EK$36,DY12,0),IF(EA12&gt;=$EK$36,EB12,0),IF(EE12&gt;=$EK$36,EF12,0),IF(EH12&gt;=$EK$36,EI12,0),IF(FF12&gt;=$FS$36,FG12,0),IF(FI12&gt;=$FS$36,FJ12,0),IF(FM12&gt;=$FS$36,FN12,0),IF(FP12&gt;=$FS$36,FQ12,0),IF(GN12&gt;=$HA$36,GO12,0),IF(GQ12&gt;=$HA$36,GR12,0),IF(GU12&gt;=$HA$36,GV12,0),IF(GX12&gt;=$HA$36,GY12,0),IF(HV12&gt;=$II$36,HW12,0),IF(HY12&gt;=$II$36,HZ12,0),IF(IC12&gt;=$II$36,ID12,0),IF(IF12&gt;=$II$36,IG12,0),IF(JD12&gt;=$JQ$36,JE12,0),IF(JG12&gt;=$JQ$36,JH12,0),IF(JK12&gt;=$JQ$36,JL12,0),IF(JN12&gt;=$JQ$36,JO12,0),IF(KL12&gt;=$KY$36,KM12,0),IF(KO12&gt;=$KY$36,KP12,0),IF(KS12&gt;=$KY$36,KT12,0),IF(KV12&gt;=$KY$36,KW12,0),IF(LT12&gt;=$MG$36,LU12,0),IF(LW12&gt;=$MG$36,LX12,0),IF(MA12&gt;=$MG$36,MB12,0),IF(MD12&gt;=$MG$36,ME12,0),IF(NB12&gt;=$NO$36,NC12,0),IF(NE12&gt;=$NO$36,NF12,0),IF(NI12&gt;=$NO$36,NJ12,0),IF(NL12&gt;=$NO$36,NM12,0),IF(OJ12&gt;=$OW$36,OK12,0),IF(OM12&gt;=$OW$36,ON12,0),IF(OQ12&gt;=$OW$36,OR12,0),IF(OT12&gt;=$OW$36,OU12,0),IF(PR12&gt;=$QE$36,PS12,0),IF(PU12&gt;=$QE$36,PV12,0),IF(PY12&gt;=$QE$36,PZ12,0),IF(QB12&gt;=$QE$36,QC12,0),IF(QZ12&gt;=$RM$36,RA12,0),IF(RC12&gt;=$RM$36,RD12,0),IF(RG12&gt;=$RM$36,RH12,0),IF(RJ12&gt;=$RM$36,RK12,0),IF(SH12&gt;=$SU$36,SI12,0),IF(SK12&gt;=$SU$36,SL12,0),IF(SO12&gt;=$SU$36,SP12,0),IF(SR12&gt;=$SU$36,SS12,0)),0)</f>
        <v>15.59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3rd Domestic Trial</v>
      </c>
      <c r="V12" s="8">
        <f>IF(MAX(DB12,DC12)&gt;0,MAX(DB12,DC12),"")</f>
        <v>0.18999999999999773</v>
      </c>
      <c r="W12" s="11" t="str">
        <f>IF(V12="","",IF(V12=DB12,"("&amp;DB$2&amp;")",IF(V12=DC12,"("&amp;DC$2&amp;")")))</f>
        <v>(Optional)</v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2">
        <v>13.5</v>
      </c>
      <c r="Z12" s="22">
        <v>9</v>
      </c>
      <c r="AA12" s="22">
        <v>13.9</v>
      </c>
      <c r="AB12" s="22">
        <v>13.99</v>
      </c>
      <c r="AC12" s="22">
        <v>0</v>
      </c>
      <c r="AD12" s="22">
        <v>13.6</v>
      </c>
      <c r="AE12" s="22">
        <v>9.1999999999999993</v>
      </c>
      <c r="AF12" s="22">
        <v>13.7</v>
      </c>
      <c r="AG12" s="22">
        <v>14.35</v>
      </c>
      <c r="AH12" s="22">
        <v>0</v>
      </c>
      <c r="AI12" s="22">
        <v>14.4</v>
      </c>
      <c r="AJ12" s="22">
        <v>9.4</v>
      </c>
      <c r="AK12" s="22">
        <v>13.7</v>
      </c>
      <c r="AL12" s="22">
        <v>14.64</v>
      </c>
      <c r="AM12" s="22">
        <v>0</v>
      </c>
      <c r="AN12" s="27"/>
      <c r="AO12" s="38">
        <f>IF(AA12&gt;0,AA12,"")</f>
        <v>13.9</v>
      </c>
      <c r="AP12" s="38">
        <f>IF(AB12&gt;0,AB12,"")</f>
        <v>13.99</v>
      </c>
      <c r="AQ12" s="40">
        <f>IF(SUM(Y12:AB12)-AC12&gt;0,SUM(Y12:AB12)-AC12,"")</f>
        <v>50.39</v>
      </c>
      <c r="AR12" s="40">
        <f>IF(AF12&gt;0,AF12,"")</f>
        <v>13.7</v>
      </c>
      <c r="AS12" s="40">
        <f>IF(AG12&gt;0,AG12,"")</f>
        <v>14.35</v>
      </c>
      <c r="AT12" s="40">
        <f>IF(SUM(AD12:AG12)-AH12&gt;0,SUM(AD12:AG12)-AH12,"")</f>
        <v>50.85</v>
      </c>
      <c r="AU12" s="40">
        <f>IF(AQ12="","",MAX(AQ12,AT12))</f>
        <v>50.85</v>
      </c>
      <c r="AV12" s="40">
        <f>IF(AK12&gt;0,AK12,"")</f>
        <v>13.7</v>
      </c>
      <c r="AW12" s="40">
        <f>IF(AL12&gt;0,AL12,"")</f>
        <v>14.64</v>
      </c>
      <c r="AX12" s="40">
        <f>IF(SUM(AI12:AL12)-AM12&gt;0,SUM(AI12:AL12)-AM12,"")</f>
        <v>52.14</v>
      </c>
      <c r="AY12" s="40">
        <f>IF(SUM(AU12,AX12)&gt;0,SUM(AU12,AX12),"")</f>
        <v>102.99000000000001</v>
      </c>
      <c r="AZ12" s="26">
        <v>0</v>
      </c>
      <c r="BA12" s="26">
        <v>0</v>
      </c>
      <c r="BB12" s="26">
        <v>0</v>
      </c>
      <c r="BC12" s="26">
        <v>0</v>
      </c>
      <c r="BD12" s="26">
        <v>0</v>
      </c>
      <c r="BE12" s="26">
        <v>12.1</v>
      </c>
      <c r="BF12" s="26">
        <v>8.9</v>
      </c>
      <c r="BG12" s="26">
        <v>14.2</v>
      </c>
      <c r="BH12" s="26">
        <v>14.45</v>
      </c>
      <c r="BI12" s="26">
        <v>0</v>
      </c>
      <c r="BJ12" s="26">
        <v>4.2</v>
      </c>
      <c r="BK12" s="26">
        <v>2.7</v>
      </c>
      <c r="BL12" s="26">
        <v>4.9000000000000004</v>
      </c>
      <c r="BM12" s="26">
        <v>4.71</v>
      </c>
      <c r="BN12" s="26">
        <v>0</v>
      </c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>
        <f>IF(BG12&gt;0,BG12,"")</f>
        <v>14.2</v>
      </c>
      <c r="BT12" s="11">
        <f>IF(BH12&gt;0,BH12,"")</f>
        <v>14.45</v>
      </c>
      <c r="BU12" s="11">
        <f>IF(SUM(BE12:BH12)-BI12&gt;0,SUM(BE12:BH12)-BI12,"")</f>
        <v>49.650000000000006</v>
      </c>
      <c r="BV12" s="11" t="str">
        <f>IF(BR12="","",MAX(BR12,BU12))</f>
        <v/>
      </c>
      <c r="BW12" s="11">
        <f>IF(BL12&gt;0,BL12,"")</f>
        <v>4.9000000000000004</v>
      </c>
      <c r="BX12" s="11">
        <f>IF(BM12&gt;0,BM12,"")</f>
        <v>4.71</v>
      </c>
      <c r="BY12" s="11">
        <f>IF(SUM(BJ12:BM12)-BN12&gt;0,SUM(BJ12:BM12)-BN12,"")</f>
        <v>16.510000000000002</v>
      </c>
      <c r="BZ12" s="11">
        <f>IF(SUM(BV12,BY12)&gt;0,SUM(BV12,BY12),"")</f>
        <v>16.510000000000002</v>
      </c>
      <c r="CA12" s="22">
        <v>14.9</v>
      </c>
      <c r="CB12" s="22">
        <v>8.8000000000000007</v>
      </c>
      <c r="CC12" s="22">
        <v>13.5</v>
      </c>
      <c r="CD12" s="22">
        <v>15.24</v>
      </c>
      <c r="CE12" s="22">
        <v>0</v>
      </c>
      <c r="CF12" s="22">
        <v>13</v>
      </c>
      <c r="CG12" s="22">
        <v>8.6999999999999993</v>
      </c>
      <c r="CH12" s="22">
        <v>14.6</v>
      </c>
      <c r="CI12" s="22">
        <v>15.39</v>
      </c>
      <c r="CJ12" s="22">
        <v>0</v>
      </c>
      <c r="CK12" s="22">
        <v>14.4</v>
      </c>
      <c r="CL12" s="22">
        <v>9.1</v>
      </c>
      <c r="CM12" s="22">
        <v>13.7</v>
      </c>
      <c r="CN12" s="22">
        <v>15.59</v>
      </c>
      <c r="CO12" s="22">
        <v>0</v>
      </c>
      <c r="CP12" s="27"/>
      <c r="CQ12" s="38">
        <f>IF(CC12&gt;0,CC12,"")</f>
        <v>13.5</v>
      </c>
      <c r="CR12" s="38">
        <f>IF(CD12&gt;0,CD12,"")</f>
        <v>15.24</v>
      </c>
      <c r="CS12" s="40">
        <f>IF(SUM(CA12:CD12)-CE12&gt;0,SUM(CA12:CD12)-CE12,"")</f>
        <v>52.440000000000005</v>
      </c>
      <c r="CT12" s="40">
        <f>IF(CH12&gt;0,CH12,"")</f>
        <v>14.6</v>
      </c>
      <c r="CU12" s="40">
        <f>IF(CI12&gt;0,CI12,"")</f>
        <v>15.39</v>
      </c>
      <c r="CV12" s="40">
        <f>IF(SUM(CF12:CI12)-CJ12&gt;0,SUM(CF12:CI12)-CJ12,"")</f>
        <v>51.69</v>
      </c>
      <c r="CW12" s="40">
        <f>IF(CS12="","",MAX(CS12,CV12))</f>
        <v>52.440000000000005</v>
      </c>
      <c r="CX12" s="40">
        <f>IF(CM12&gt;0,CM12,"")</f>
        <v>13.7</v>
      </c>
      <c r="CY12" s="40">
        <f>IF(CN12&gt;0,CN12,"")</f>
        <v>15.59</v>
      </c>
      <c r="CZ12" s="40">
        <f>IF(SUM(CK12:CN12)-CO12&gt;0,SUM(CK12:CN12)-CO12,"")</f>
        <v>52.790000000000006</v>
      </c>
      <c r="DA12" s="40">
        <f>IF(SUM(CW12,CZ12)&gt;0,SUM(CW12,CZ12),"")</f>
        <v>105.23000000000002</v>
      </c>
      <c r="DB12" s="50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>0.18999999999999773</v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>
        <v>13.9</v>
      </c>
      <c r="EM12" s="18">
        <v>9.5</v>
      </c>
      <c r="EN12" s="18">
        <v>13.7</v>
      </c>
      <c r="EO12" s="18">
        <v>14.78</v>
      </c>
      <c r="EP12" s="18">
        <v>0</v>
      </c>
      <c r="EQ12" s="18">
        <v>2.6</v>
      </c>
      <c r="ER12" s="18">
        <v>1.7</v>
      </c>
      <c r="ES12" s="18">
        <v>3.2</v>
      </c>
      <c r="ET12" s="18">
        <v>3.28</v>
      </c>
      <c r="EU12" s="18">
        <v>0</v>
      </c>
      <c r="EV12" s="18"/>
      <c r="EW12" s="18"/>
      <c r="EX12" s="18"/>
      <c r="EY12" s="18"/>
      <c r="EZ12" s="18"/>
      <c r="FA12" s="18">
        <v>5.5</v>
      </c>
      <c r="FB12" s="18">
        <v>3.7</v>
      </c>
      <c r="FC12" s="18">
        <v>5.8</v>
      </c>
      <c r="FD12" s="18">
        <v>6.33</v>
      </c>
      <c r="FE12" s="18">
        <v>0</v>
      </c>
      <c r="FF12" s="11">
        <f>IF(EN12&gt;0,EN12,"")</f>
        <v>13.7</v>
      </c>
      <c r="FG12" s="11">
        <f>IF(EO12&gt;0,EO12,"")</f>
        <v>14.78</v>
      </c>
      <c r="FH12" s="11">
        <f>IF(SUM(EL12:EO12)-EP12&gt;0,SUM(EL12:EO12)-EP12,"")</f>
        <v>51.879999999999995</v>
      </c>
      <c r="FI12" s="11">
        <f>IF(ES12&gt;0,ES12,"")</f>
        <v>3.2</v>
      </c>
      <c r="FJ12" s="11">
        <f>IF(ET12&gt;0,ET12,"")</f>
        <v>3.28</v>
      </c>
      <c r="FK12" s="11">
        <f>IF(SUM(EQ12:ET12)-EU12&gt;0,SUM(EQ12:ET12)-EU12,"")</f>
        <v>10.78</v>
      </c>
      <c r="FL12" s="11">
        <f>IF(MAX(FH12,FK12)&gt;0,MAX(FH12,FK12),"")</f>
        <v>51.879999999999995</v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>
        <f>IF(FC12&gt;0,FC12,"")</f>
        <v>5.8</v>
      </c>
      <c r="FQ12" s="11">
        <f>IF(FD12&gt;0,FD12,"")</f>
        <v>6.33</v>
      </c>
      <c r="FR12" s="11">
        <f>IF(SUM(FA12:FD12)-FE12&gt;0,SUM(FA12:FD12)-FE12,"")</f>
        <v>21.33</v>
      </c>
      <c r="FS12" s="11">
        <f>IF(SUM(FL12,FO12,FR12)&gt;0,SUM(FL12,FO12,FR12),"")</f>
        <v>73.209999999999994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7.45</v>
      </c>
      <c r="SW12" s="22">
        <f>IF($CP12="P",CB12,(CB12+BA12)/2)</f>
        <v>4.4000000000000004</v>
      </c>
      <c r="SX12" s="22">
        <f>IF($CP12="P",CC12,(CC12+BB12)/2)</f>
        <v>6.75</v>
      </c>
      <c r="SY12" s="22">
        <f>IF($CP12="P",CD12,(CD12+BC12)/2)</f>
        <v>7.62</v>
      </c>
      <c r="SZ12" s="22">
        <f>IF($CP12="P",CE12,(CE12+BD12)/2)</f>
        <v>0</v>
      </c>
      <c r="TA12" s="22">
        <f>IF($CP12="P",CF12,(CF12+BE12)/2)</f>
        <v>12.55</v>
      </c>
      <c r="TB12" s="22">
        <f>IF($CP12="P",CG12,(CG12+BF12)/2)</f>
        <v>8.8000000000000007</v>
      </c>
      <c r="TC12" s="22">
        <f>IF($CP12="P",CH12,(CH12+BG12)/2)</f>
        <v>14.399999999999999</v>
      </c>
      <c r="TD12" s="22">
        <f>IF($CP12="P",CI12,(CI12+BH12)/2)</f>
        <v>14.92</v>
      </c>
      <c r="TE12" s="22">
        <f>IF($CP12="P",CJ12,(CJ12+BI12)/2)</f>
        <v>0</v>
      </c>
      <c r="TF12" s="22">
        <f>IF($CP12="P",CK12,(CK12+BJ12)/2)</f>
        <v>9.3000000000000007</v>
      </c>
      <c r="TG12" s="22">
        <f>IF($CP12="P",CL12,(CL12+BK12)/2)</f>
        <v>5.9</v>
      </c>
      <c r="TH12" s="22">
        <f>IF($CP12="P",CM12,(CM12+BL12)/2)</f>
        <v>9.3000000000000007</v>
      </c>
      <c r="TI12" s="22">
        <f>IF($CP12="P",CN12,(CN12+BM12)/2)</f>
        <v>10.15</v>
      </c>
      <c r="TJ12" s="22">
        <f>IF($CP12="P",CO12,(CO12+BN12)/2)</f>
        <v>0</v>
      </c>
      <c r="TK12" s="27" t="s">
        <v>46</v>
      </c>
      <c r="TL12" s="40">
        <f>IF(SX12&gt;0,SX12,"")</f>
        <v>6.75</v>
      </c>
      <c r="TM12" s="40">
        <f>IF(SY12&gt;0,SY12,"")</f>
        <v>7.62</v>
      </c>
      <c r="TN12" s="40">
        <f>IF(SUM(SV12:SY12)-SZ12&gt;0,SUM(SV12:SY12)-SZ12,"")</f>
        <v>26.220000000000002</v>
      </c>
      <c r="TO12" s="40">
        <f>IF(TC12&gt;0,TC12,"")</f>
        <v>14.399999999999999</v>
      </c>
      <c r="TP12" s="40">
        <f>IF(TD12&gt;0,TD12,"")</f>
        <v>14.92</v>
      </c>
      <c r="TQ12" s="40">
        <f>IF(SUM(TA12:TD12)-TE12&gt;0,SUM(TA12:TD12)-TE12,"")</f>
        <v>50.67</v>
      </c>
      <c r="TR12" s="40">
        <f>IF(MAX(TN12,TQ12)&gt;0,MAX(TN12,TQ12),"")</f>
        <v>50.67</v>
      </c>
      <c r="TS12" s="40">
        <f>IF(TH12&gt;0,TH12,"")</f>
        <v>9.3000000000000007</v>
      </c>
      <c r="TT12" s="40">
        <f>IF(TI12&gt;0,TI12,"")</f>
        <v>10.15</v>
      </c>
      <c r="TU12" s="40">
        <f>IF(SUM(TF12:TI12)-TJ12&gt;0,SUM(TF12:TI12)-TJ12,"")</f>
        <v>34.65</v>
      </c>
      <c r="TV12" s="40">
        <f>IF(SUM(TR12,TU12)&gt;0,SUM(TR12,TU12),"")</f>
        <v>85.32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167</v>
      </c>
      <c r="D13" s="4" t="s">
        <v>6</v>
      </c>
      <c r="E13" s="4">
        <v>2006</v>
      </c>
      <c r="F13" s="9">
        <f>SUM(L13:V13)+SUM(L13:T13)*0.0000001+SUM(L13)*0.0000000000001</f>
        <v>183.22001832200522</v>
      </c>
      <c r="G13" s="66"/>
      <c r="H13" s="3" t="str">
        <f>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P","")</f>
        <v/>
      </c>
      <c r="I13" s="3" t="str">
        <f>IF(OR(AND(AQ13&gt;=AY$40,AQ13&lt;&gt;"",AN13=""),AND(AT13&gt;=AY$40,AT13&lt;&gt;"",AN13=""),AND(AX13&gt;=AY$40,AX13&lt;&gt;"",AN13=""),AND(BR13&gt;=BZ$40,BR13&lt;&gt;"",BO13=""),AND(BU13&gt;=BZ$40,BU13&lt;&gt;"",BO13=""),AND(BY13&gt;=BZ$40,BY13&lt;&gt;"",BO13=""),AND(CS13&gt;=DA$40,CS13&lt;&gt;"",CP13=""),AND(CV13&gt;=DA$40,CV13&lt;&gt;"",CP13=""),AND(CZ13&gt;=DA$40,CZ13&lt;&gt;"",CP13=""),AND(DZ13&gt;=EK$40,DZ13&lt;&gt;""),AND(EC13&gt;=EK$40,EC13&lt;&gt;""),AND(EG13&gt;=EK$40,EG13&lt;&gt;""),AND(EJ13&gt;=EK$40,EJ13&lt;&gt;""),AND(FH13&gt;=FS$40,FH13&lt;&gt;""),AND(FK13&gt;=FS$40,FK13&lt;&gt;""),AND(FO13&gt;=FS$40,FO13&lt;&gt;""),AND(FR13&gt;=FS$40,FR13&lt;&gt;""),AND(GP13&gt;=HA$40,GP13&lt;&gt;""),AND(GS13&gt;=HA$40,GS13&lt;&gt;""),AND(GW13&gt;=HA$40,GW13&lt;&gt;""),AND(GZ13&gt;=HA$40,GZ13&lt;&gt;""),AND(HX13&gt;=II$40,HX13&lt;&gt;""),AND(IA13&gt;=II$40,IA13&lt;&gt;""),AND(IE13&gt;=II$40,IE13&lt;&gt;""),AND(IH13&gt;=II$40,IH13&lt;&gt;""),AND(JF13&gt;=JQ$40,JF13&lt;&gt;""),AND(JI13&gt;=JQ$40,JI13&lt;&gt;""),AND(JM13&gt;=JQ$40,JM13&lt;&gt;""),AND(JP13&gt;=JQ$40,JP13&lt;&gt;""),AND(KN13&gt;=KY$40,KN13&lt;&gt;""),AND(KQ13&gt;=KY$40,KQ13&lt;&gt;""),AND(KU13&gt;=KY$40,KU13&lt;&gt;""),AND(KX13&gt;=KY$40,KX13&lt;&gt;""),AND(LV13&gt;=MG$40,LV13&lt;&gt;""),AND(LY13&gt;=MG$40,LY13&lt;&gt;""),AND(MC13&gt;=MG$40,MC13&lt;&gt;""),AND(MF13&gt;=MG$40,MF13&lt;&gt;""),AND(ND13&gt;=NO$40,ND13&lt;&gt;""),AND(NG13&gt;=NO$40,NG13&lt;&gt;""),AND(NK13&gt;=NO$40,NK13&lt;&gt;""),AND(NN13&gt;=NO$40,NN13&lt;&gt;""),AND(OL13&gt;=OW$40,OL13&lt;&gt;""),AND(OO13&gt;=OW$40,OO13&lt;&gt;""),AND(OS13&gt;=OW$40,OS13&lt;&gt;""),AND(OV13&gt;=OW$40,OV13&lt;&gt;""),AND(PT13&gt;=QE$40,PT13&lt;&gt;""),AND(PW13&gt;=QE$40,PW13&lt;&gt;""),AND(QA13&gt;=QE$40,QA13&lt;&gt;""),AND(QD13&gt;=QE$40,QD13&lt;&gt;""),AND(RB13&gt;=RM$40,RB13&lt;&gt;""),AND(RE13&gt;=RM$40,RE13&lt;&gt;""),AND(RI13&gt;=RM$40,RI13&lt;&gt;""),AND(RL13&gt;=RM$40,RL13&lt;&gt;""),AND(SJ13&gt;=SU$40,SJ13&lt;&gt;""),AND(SM13&gt;=SU$40,SM13&lt;&gt;""),AND(SQ13&gt;=SU$40,SQ13&lt;&gt;""),AND(ST13&gt;=SU$40,ST13&lt;&gt;"")),"P","")</f>
        <v/>
      </c>
      <c r="J13" s="36" t="str">
        <f>IF(AND(I13="P",H13=""),"No DD",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Merit",IF(OR(AND(AO13&gt;=AY$38,AO13&lt;&gt;"",AQ13&gt;=AY$42,AQ13&lt;&gt;"",AN13=""),AND(AR13&gt;=AY$38,AR13&lt;&gt;"",AT13&gt;=AY$42,AT13&lt;&gt;"",AN13=""),AND(AV13&gt;=AY$38,AV13&lt;&gt;"",AX13&gt;=AY$42,AX13&lt;&gt;"",AN13=""),AND(BP13&gt;=BZ$38,BP13&lt;&gt;"",BR13&gt;=BZ$42,BR13&lt;&gt;"",BO13=""),AND(BS13&gt;=BZ$38,BS13&lt;&gt;"",BU13&gt;=BZ$42,BU13&lt;&gt;"",BO13=""),AND(BW13&gt;=BZ$38,BW13&lt;&gt;"",BY13&gt;=BZ$42,BY13&lt;&gt;"",BO13=""),AND(CQ13&gt;=DA$38,CQ13&lt;&gt;"",CS13&gt;=DA$42,CS13&lt;&gt;"",CP13=""),AND(CT13&gt;=DA$38,CT13&lt;&gt;"",CV13&gt;=DA$42,CV13&lt;&gt;"",CP13=""),AND(CX13&gt;=DA$38,CX13&lt;&gt;"",CZ13&gt;=DA$42,CZ13&lt;&gt;"",CP13=""),AND(DX13&gt;=EK$38,DX13&lt;&gt;"",DZ13&gt;=EK$42,DZ13&lt;&gt;""),AND(EA13&gt;=EK$38,EA13&lt;&gt;"",EC13&gt;=EK$42,EC13&lt;&gt;""),AND(EE13&gt;=EK$38,EE13&lt;&gt;"",EG13&gt;=EK$42,EG13&lt;&gt;""),AND(EH13&gt;=EK$38,EH13&lt;&gt;"",EJ13&gt;=EK$42,EJ13&lt;&gt;""),AND(FF13&gt;=FS$38,FF13&lt;&gt;"",FH13&gt;=FS$42,FH13&lt;&gt;""),AND(FI13&gt;=FS$38,FI13&lt;&gt;"",FK13&gt;=FS$42,FK13&lt;&gt;""),AND(FM13&gt;=FS$38,FM13&lt;&gt;"",FO13&gt;=FS$42,FO13&lt;&gt;""),AND(FP13&gt;=FS$38,FP13&lt;&gt;"",FR13&gt;=FS$42,FR13&lt;&gt;""),AND(GN13&gt;=HA$38,GN13&lt;&gt;"",GP13&gt;=HA$42,GP13&lt;&gt;""),AND(GQ13&gt;=HA$38,GQ13&lt;&gt;"",GS13&gt;=HA$42,GS13&lt;&gt;""),AND(GU13&gt;=HA$38,GU13&lt;&gt;"",GW13&gt;=HA$42,GW13&lt;&gt;""),AND(GX13&gt;=HA$38,GX13&lt;&gt;"",GZ13&gt;=HA$42,GZ13&lt;&gt;""),AND(HV13&gt;=II$38,HV13&lt;&gt;"",HX13&gt;=II$42,HX13&lt;&gt;""),AND(HY13&gt;=II$38,HY13&lt;&gt;"",IA13&gt;=II$42,IA13&lt;&gt;""),AND(IC13&gt;=II$38,IC13&lt;&gt;"",IE13&gt;=II$42,IE13&lt;&gt;""),AND(IF13&gt;=II$38,IF13&lt;&gt;"",IH13&gt;=II$42,IH13&lt;&gt;""),AND(JD13&gt;=JQ$38,JD13&lt;&gt;"",JF13&gt;=JQ$42,JF13&lt;&gt;""),AND(JG13&gt;=JQ$38,JG13&lt;&gt;"",JI13&gt;=JQ$42,JI13&lt;&gt;""),AND(JK13&gt;=JQ$38,JK13&lt;&gt;"",JM13&gt;=JQ$42,JM13&lt;&gt;""),AND(JN13&gt;=JQ$38,JN13&lt;&gt;"",JP13&gt;=JQ$42,JP13&lt;&gt;""),AND(KL13&gt;=KY$38,KL13&lt;&gt;"",KN13&gt;=KY$42,KN13&lt;&gt;""),AND(KO13&gt;=KY$38,KO13&lt;&gt;"",KQ13&gt;=KY$42,KQ13&lt;&gt;""),AND(KS13&gt;=KY$38,KS13&lt;&gt;"",KU13&gt;=KY$42,KU13&lt;&gt;""),AND(KV13&gt;=KY$38,KV13&lt;&gt;"",KX13&gt;=KY$42,KX13&lt;&gt;""),AND(LT13&gt;=MG$38,LT13&lt;&gt;"",LV13&gt;=MG$42,LV13&lt;&gt;""),AND(LW13&gt;=MG$38,LW13&lt;&gt;"",LY13&gt;=MG$42,LY13&lt;&gt;""),AND(MA13&gt;=MG$38,MA13&lt;&gt;"",MC13&gt;=MG$42,MC13&lt;&gt;""),AND(MD13&gt;=MG$38,MD13&lt;&gt;"",MF13&gt;=MG$42,MF13&lt;&gt;""),AND(NB13&gt;=NO$38,NB13&lt;&gt;"",ND13&gt;=NO$42,ND13&lt;&gt;""),AND(NE13&gt;=NO$38,NE13&lt;&gt;"",NG13&gt;=NO$42,NG13&lt;&gt;""),AND(NI13&gt;=NO$38,NI13&lt;&gt;"",NK13&gt;=NO$42,NK13&lt;&gt;""),AND(NL13&gt;=NO$38,NL13&lt;&gt;"",NN13&gt;=NO$42,NN13&lt;&gt;""),AND(OJ13&gt;=OW$38,OJ13&lt;&gt;"",OL13&gt;=OW$42,OL13&lt;&gt;""),AND(OM13&gt;=OW$38,OM13&lt;&gt;"",OO13&gt;=OW$42,OO13&lt;&gt;""),AND(OQ13&gt;=OW$38,OQ13&lt;&gt;"",OS13&gt;=OW$42,OS13&lt;&gt;""),AND(OT13&gt;=OW$38,OT13&lt;&gt;"",OV13&gt;=OW$42,OV13&lt;&gt;""),AND(PR13&gt;=QE$38,PR13&lt;&gt;"",PT13&gt;=QE$42,PT13&lt;&gt;""),AND(PU13&gt;=QE$38,PU13&lt;&gt;"",PW13&gt;=QE$42,PW13&lt;&gt;""),AND(PY13&gt;=QE$38,PY13&lt;&gt;"",QA13&gt;=QE$42,QA13&lt;&gt;""),AND(QB13&gt;=QE$38,QB13&lt;&gt;"",QD13&gt;=QE$42,QD13&lt;&gt;""),AND(QZ13&gt;=RM$38,QZ13&lt;&gt;"",RB13&gt;=RM$42,RB13&lt;&gt;""),AND(RC13&gt;=RM$38,RC13&lt;&gt;"",RE13&gt;=RM$42,RE13&lt;&gt;""),AND(RG13&gt;=RM$38,RG13&lt;&gt;"",RI13&gt;=RM$42,RI13&lt;&gt;""),AND(RJ13&gt;=RM$38,RJ13&lt;&gt;"",RL13&gt;=RM$42,RL13&lt;&gt;""),AND(SH13&gt;=SU$38,SH13&lt;&gt;"",SJ13&gt;=SU$42,SJ13&lt;&gt;""),AND(SK13&gt;=SU$38,SK13&lt;&gt;"",SM13&gt;=SU$42,SM13&lt;&gt;""),AND(SO13&gt;=SU$38,SO13&lt;&gt;"",SQ13&gt;=SU$42,SQ13&lt;&gt;""),AND(SR13&gt;=SU$38,SR13&lt;&gt;"",ST13&gt;=SU$42,ST13&lt;&gt;"")),"Excellence",IF(K13="P","Worlds Team",IF(H13="P","National Team","")))))</f>
        <v/>
      </c>
      <c r="K13" s="3" t="str">
        <f>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P","")</f>
        <v/>
      </c>
      <c r="L13" s="8">
        <f>IF(COUNT(AQ13,AT13,BR13,BU13,CS13,CV13)&gt;0,LARGE((AQ13,AT13,BR13,BU13,CS13,CV13),1),0)</f>
        <v>52.290000000000006</v>
      </c>
      <c r="M13" s="8" t="str">
        <f>IF(L13="","",IF(OR(L13=CS13,L13=CV13),$CA$1,IF(OR(L13=BR13,L13=BU13),$AZ$1,IF(OR(L13=AQ13,L13=AT13),$Y$1,""))))</f>
        <v>2023 3rd Domestic Trial</v>
      </c>
      <c r="N13" s="8">
        <f>IF(COUNT(AQ13,AT13,BR13,BU13,CS13,CV13)&gt;1,LARGE((AQ13,AT13,BR13,BU13,CS13,CV13),2),0)</f>
        <v>51.550000000000004</v>
      </c>
      <c r="O13" s="8" t="str">
        <f>IF(N13="","",IF(OR(N13=CS13,N13=CV13),$CA$1,IF(OR(N13=BR13,N13=BU13),$AZ$1,IF(OR(N13=AQ13,N13=AT13),$Y$1,""))))</f>
        <v>2023 3rd Domestic Trial</v>
      </c>
      <c r="P13" s="8">
        <f>IF(COUNT(AQ13,AT13,BR13,BU13,CS13,CV13)&gt;2,MAX(AX13,BY13,CZ13,LARGE((AQ13,AT13,BR13,BU13,CS13,CV13),3)),IF(MAX(AX13,BY13,CZ13)&gt;0,MAX(AX13,BY13,CZ13),0))</f>
        <v>49.790000000000006</v>
      </c>
      <c r="Q13" s="8" t="str">
        <f>IF(P13="","",IF(OR(P13=CS13,P13=CV13,P13=CZ13),$CA$1,IF(OR(P13=BR13,P13=BU13,P13=BY13),$AZ$1,IF(OR(P13=AQ13,P13=AT13,P13=AX13),$Y$1,""))))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3rd Domestic Trial</v>
      </c>
      <c r="T13" s="8">
        <f>IF(MAX(IF(AO13&gt;=$AY$36,AP13,0),IF(AR13&gt;=$AY$36,AS13,0),IF(AV13&gt;=$AY$36,AW13,0),IF(BP13&gt;=$BZ$36,BQ13,0),IF(BS13&gt;=$BZ$36,BT13,0),IF(BW13&gt;=$BZ$36,BX13,0),IF(CQ13&gt;=$DA$36,CR13,0),IF(CT13&gt;=$DA$36,CU13,0),IF(CX13&gt;=$DA$36,CY13,0),IF(DX13&gt;=$EK$36,DY13,0),IF(EA13&gt;=$EK$36,EB13,0),IF(EE13&gt;=$EK$36,EF13,0),IF(EH13&gt;=$EK$36,EI13,0),IF(FF13&gt;=$FS$36,FG13,0),IF(FI13&gt;=$FS$36,FJ13,0),IF(FM13&gt;=$FS$36,FN13,0),IF(FP13&gt;=$FS$36,FQ13,0),IF(GN13&gt;=$HA$36,GO13,0),IF(GQ13&gt;=$HA$36,GR13,0),IF(GU13&gt;=$HA$36,GV13,0),IF(GX13&gt;=$HA$36,GY13,0),IF(HV13&gt;=$II$36,HW13,0),IF(HY13&gt;=$II$36,HZ13,0),IF(IC13&gt;=$II$36,ID13,0),IF(IF13&gt;=$II$36,IG13,0),IF(JD13&gt;=$JQ$36,JE13,0),IF(JG13&gt;=$JQ$36,JH13,0),IF(JK13&gt;=$JQ$36,JL13,0),IF(JN13&gt;=$JQ$36,JO13,0),IF(KL13&gt;=$KY$36,KM13,0),IF(KO13&gt;=$KY$36,KP13,0),IF(KS13&gt;=$KY$36,KT13,0),IF(KV13&gt;=$KY$36,KW13,0),IF(LT13&gt;=$MG$36,LU13,0),IF(LW13&gt;=$MG$36,LX13,0),IF(MA13&gt;=$MG$36,MB13,0),IF(MD13&gt;=$MG$36,ME13,0),IF(NB13&gt;=$NO$36,NC13,0),IF(NE13&gt;=$NO$36,NF13,0),IF(NI13&gt;=$NO$36,NJ13,0),IF(NL13&gt;=$NO$36,NM13,0),IF(OJ13&gt;=$OW$36,OK13,0),IF(OM13&gt;=$OW$36,ON13,0),IF(OQ13&gt;=$OW$36,OR13,0),IF(OT13&gt;=$OW$36,OU13,0),IF(PR13&gt;=$QE$36,PS13,0),IF(PU13&gt;=$QE$36,PV13,0),IF(PY13&gt;=$QE$36,PZ13,0),IF(QB13&gt;=$QE$36,QC13,0),IF(QZ13&gt;=$RM$36,RA13,0),IF(RC13&gt;=$RM$36,RD13,0),IF(RG13&gt;=$RM$36,RH13,0),IF(RJ13&gt;=$RM$36,RK13,0),IF(SH13&gt;=$SU$36,SI13,0),IF(SK13&gt;=$SU$36,SL13,0),IF(SO13&gt;=$SU$36,SP13,0),IF(SR13&gt;=$SU$36,SS13,0))&gt;0,MAX(IF(AO13&gt;=$AY$36,AP13,0),IF(AR13&gt;=$AY$36,AS13,0),IF(AV13&gt;=$AY$36,AW13,0),IF(BP13&gt;=$BZ$36,BQ13,0),IF(BS13&gt;=$BZ$36,BT13,0),IF(BW13&gt;=$BZ$36,BX13,0),IF(CQ13&gt;=$DA$36,CR13,0),IF(CT13&gt;=$DA$36,CU13,0),IF(CX13&gt;=$DA$36,CY13,0),IF(DX13&gt;=$EK$36,DY13,0),IF(EA13&gt;=$EK$36,EB13,0),IF(EE13&gt;=$EK$36,EF13,0),IF(EH13&gt;=$EK$36,EI13,0),IF(FF13&gt;=$FS$36,FG13,0),IF(FI13&gt;=$FS$36,FJ13,0),IF(FM13&gt;=$FS$36,FN13,0),IF(FP13&gt;=$FS$36,FQ13,0),IF(GN13&gt;=$HA$36,GO13,0),IF(GQ13&gt;=$HA$36,GR13,0),IF(GU13&gt;=$HA$36,GV13,0),IF(GX13&gt;=$HA$36,GY13,0),IF(HV13&gt;=$II$36,HW13,0),IF(HY13&gt;=$II$36,HZ13,0),IF(IC13&gt;=$II$36,ID13,0),IF(IF13&gt;=$II$36,IG13,0),IF(JD13&gt;=$JQ$36,JE13,0),IF(JG13&gt;=$JQ$36,JH13,0),IF(JK13&gt;=$JQ$36,JL13,0),IF(JN13&gt;=$JQ$36,JO13,0),IF(KL13&gt;=$KY$36,KM13,0),IF(KO13&gt;=$KY$36,KP13,0),IF(KS13&gt;=$KY$36,KT13,0),IF(KV13&gt;=$KY$36,KW13,0),IF(LT13&gt;=$MG$36,LU13,0),IF(LW13&gt;=$MG$36,LX13,0),IF(MA13&gt;=$MG$36,MB13,0),IF(MD13&gt;=$MG$36,ME13,0),IF(NB13&gt;=$NO$36,NC13,0),IF(NE13&gt;=$NO$36,NF13,0),IF(NI13&gt;=$NO$36,NJ13,0),IF(NL13&gt;=$NO$36,NM13,0),IF(OJ13&gt;=$OW$36,OK13,0),IF(OM13&gt;=$OW$36,ON13,0),IF(OQ13&gt;=$OW$36,OR13,0),IF(OT13&gt;=$OW$36,OU13,0),IF(PR13&gt;=$QE$36,PS13,0),IF(PU13&gt;=$QE$36,PV13,0),IF(PY13&gt;=$QE$36,PZ13,0),IF(QB13&gt;=$QE$36,QC13,0),IF(QZ13&gt;=$RM$36,RA13,0),IF(RC13&gt;=$RM$36,RD13,0),IF(RG13&gt;=$RM$36,RH13,0),IF(RJ13&gt;=$RM$36,RK13,0),IF(SH13&gt;=$SU$36,SI13,0),IF(SK13&gt;=$SU$36,SL13,0),IF(SO13&gt;=$SU$36,SP13,0),IF(SR13&gt;=$SU$36,SS13,0)),0)</f>
        <v>15.99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1.6</v>
      </c>
      <c r="Z13" s="22">
        <v>1</v>
      </c>
      <c r="AA13" s="22">
        <v>1.5</v>
      </c>
      <c r="AB13" s="22">
        <v>1.51</v>
      </c>
      <c r="AC13" s="22">
        <v>0</v>
      </c>
      <c r="AD13" s="22">
        <v>13.8</v>
      </c>
      <c r="AE13" s="22">
        <v>8.9</v>
      </c>
      <c r="AF13" s="22">
        <v>12.3</v>
      </c>
      <c r="AG13" s="22">
        <v>14.41</v>
      </c>
      <c r="AH13" s="22">
        <v>0</v>
      </c>
      <c r="AI13" s="22">
        <v>14.5</v>
      </c>
      <c r="AJ13" s="22">
        <v>8.9</v>
      </c>
      <c r="AK13" s="22">
        <v>12.3</v>
      </c>
      <c r="AL13" s="22">
        <v>14.09</v>
      </c>
      <c r="AM13" s="22">
        <v>0</v>
      </c>
      <c r="AN13" s="27"/>
      <c r="AO13" s="38">
        <f>IF(AA13&gt;0,AA13,"")</f>
        <v>1.5</v>
      </c>
      <c r="AP13" s="38">
        <f>IF(AB13&gt;0,AB13,"")</f>
        <v>1.51</v>
      </c>
      <c r="AQ13" s="40">
        <f>IF(SUM(Y13:AB13)-AC13&gt;0,SUM(Y13:AB13)-AC13,"")</f>
        <v>5.6099999999999994</v>
      </c>
      <c r="AR13" s="40">
        <f>IF(AF13&gt;0,AF13,"")</f>
        <v>12.3</v>
      </c>
      <c r="AS13" s="40">
        <f>IF(AG13&gt;0,AG13,"")</f>
        <v>14.41</v>
      </c>
      <c r="AT13" s="40">
        <f>IF(SUM(AD13:AG13)-AH13&gt;0,SUM(AD13:AG13)-AH13,"")</f>
        <v>49.41</v>
      </c>
      <c r="AU13" s="40">
        <f>IF(AQ13="","",MAX(AQ13,AT13))</f>
        <v>49.41</v>
      </c>
      <c r="AV13" s="40">
        <f>IF(AK13&gt;0,AK13,"")</f>
        <v>12.3</v>
      </c>
      <c r="AW13" s="40">
        <f>IF(AL13&gt;0,AL13,"")</f>
        <v>14.09</v>
      </c>
      <c r="AX13" s="40">
        <f>IF(SUM(AI13:AL13)-AM13&gt;0,SUM(AI13:AL13)-AM13,"")</f>
        <v>49.790000000000006</v>
      </c>
      <c r="AY13" s="40">
        <f>IF(SUM(AU13,AX13)&gt;0,SUM(AU13,AX13),"")</f>
        <v>99.2</v>
      </c>
      <c r="AZ13" s="26">
        <v>8.1999999999999993</v>
      </c>
      <c r="BA13" s="26">
        <v>5.3</v>
      </c>
      <c r="BB13" s="26">
        <v>6.7</v>
      </c>
      <c r="BC13" s="26">
        <v>8.17</v>
      </c>
      <c r="BD13" s="26">
        <v>0</v>
      </c>
      <c r="BE13" s="26">
        <v>3</v>
      </c>
      <c r="BF13" s="26">
        <v>1.8</v>
      </c>
      <c r="BG13" s="26">
        <v>2.1</v>
      </c>
      <c r="BH13" s="26">
        <v>3.05</v>
      </c>
      <c r="BI13" s="26">
        <v>0</v>
      </c>
      <c r="BJ13" s="26"/>
      <c r="BK13" s="26"/>
      <c r="BL13" s="26"/>
      <c r="BM13" s="26"/>
      <c r="BN13" s="26"/>
      <c r="BO13" s="28"/>
      <c r="BP13" s="39">
        <f>IF(BB13&gt;0,BB13,"")</f>
        <v>6.7</v>
      </c>
      <c r="BQ13" s="39">
        <f>IF(BC13&gt;0,BC13,"")</f>
        <v>8.17</v>
      </c>
      <c r="BR13" s="11">
        <f>IF(SUM(AZ13:BC13)-BD13&gt;0,SUM(AZ13:BC13)-BD13,"")</f>
        <v>28.369999999999997</v>
      </c>
      <c r="BS13" s="11">
        <f>IF(BG13&gt;0,BG13,"")</f>
        <v>2.1</v>
      </c>
      <c r="BT13" s="11">
        <f>IF(BH13&gt;0,BH13,"")</f>
        <v>3.05</v>
      </c>
      <c r="BU13" s="11">
        <f>IF(SUM(BE13:BH13)-BI13&gt;0,SUM(BE13:BH13)-BI13,"")</f>
        <v>9.9499999999999993</v>
      </c>
      <c r="BV13" s="11">
        <f>IF(BR13="","",MAX(BR13,BU13))</f>
        <v>28.369999999999997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28.369999999999997</v>
      </c>
      <c r="CA13" s="22">
        <v>13.3</v>
      </c>
      <c r="CB13" s="22">
        <v>9.3000000000000007</v>
      </c>
      <c r="CC13" s="22">
        <v>13.6</v>
      </c>
      <c r="CD13" s="22">
        <v>15.35</v>
      </c>
      <c r="CE13" s="22">
        <v>0</v>
      </c>
      <c r="CF13" s="22">
        <v>13.8</v>
      </c>
      <c r="CG13" s="22">
        <v>8.9</v>
      </c>
      <c r="CH13" s="22">
        <v>13.6</v>
      </c>
      <c r="CI13" s="22">
        <v>15.99</v>
      </c>
      <c r="CJ13" s="22">
        <v>0</v>
      </c>
      <c r="CK13" s="22">
        <v>2.5</v>
      </c>
      <c r="CL13" s="22">
        <v>1.8</v>
      </c>
      <c r="CM13" s="22">
        <v>3.2</v>
      </c>
      <c r="CN13" s="22">
        <v>3.28</v>
      </c>
      <c r="CO13" s="22">
        <v>0.2</v>
      </c>
      <c r="CP13" s="27"/>
      <c r="CQ13" s="38">
        <f>IF(CC13&gt;0,CC13,"")</f>
        <v>13.6</v>
      </c>
      <c r="CR13" s="38">
        <f>IF(CD13&gt;0,CD13,"")</f>
        <v>15.35</v>
      </c>
      <c r="CS13" s="40">
        <f>IF(SUM(CA13:CD13)-CE13&gt;0,SUM(CA13:CD13)-CE13,"")</f>
        <v>51.550000000000004</v>
      </c>
      <c r="CT13" s="40">
        <f>IF(CH13&gt;0,CH13,"")</f>
        <v>13.6</v>
      </c>
      <c r="CU13" s="40">
        <f>IF(CI13&gt;0,CI13,"")</f>
        <v>15.99</v>
      </c>
      <c r="CV13" s="40">
        <f>IF(SUM(CF13:CI13)-CJ13&gt;0,SUM(CF13:CI13)-CJ13,"")</f>
        <v>52.290000000000006</v>
      </c>
      <c r="CW13" s="40">
        <f>IF(CS13="","",MAX(CS13,CV13))</f>
        <v>52.290000000000006</v>
      </c>
      <c r="CX13" s="40">
        <f>IF(CM13&gt;0,CM13,"")</f>
        <v>3.2</v>
      </c>
      <c r="CY13" s="40">
        <f>IF(CN13&gt;0,CN13,"")</f>
        <v>3.28</v>
      </c>
      <c r="CZ13" s="40">
        <f>IF(SUM(CK13:CN13)-CO13&gt;0,SUM(CK13:CN13)-CO13,"")</f>
        <v>10.58</v>
      </c>
      <c r="DA13" s="40">
        <f>IF(SUM(CW13,CZ13)&gt;0,SUM(CW13,CZ13),"")</f>
        <v>62.870000000000005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10.75</v>
      </c>
      <c r="SW13" s="22">
        <f>IF($CP13="P",CB13,(CB13+BA13)/2)</f>
        <v>7.3000000000000007</v>
      </c>
      <c r="SX13" s="22">
        <f>IF($CP13="P",CC13,(CC13+BB13)/2)</f>
        <v>10.15</v>
      </c>
      <c r="SY13" s="22">
        <f>IF($CP13="P",CD13,(CD13+BC13)/2)</f>
        <v>11.76</v>
      </c>
      <c r="SZ13" s="22">
        <f>IF($CP13="P",CE13,(CE13+BD13)/2)</f>
        <v>0</v>
      </c>
      <c r="TA13" s="22">
        <f>IF($CP13="P",CF13,(CF13+BE13)/2)</f>
        <v>8.4</v>
      </c>
      <c r="TB13" s="22">
        <f>IF($CP13="P",CG13,(CG13+BF13)/2)</f>
        <v>5.3500000000000005</v>
      </c>
      <c r="TC13" s="22">
        <f>IF($CP13="P",CH13,(CH13+BG13)/2)</f>
        <v>7.85</v>
      </c>
      <c r="TD13" s="22">
        <f>IF($CP13="P",CI13,(CI13+BH13)/2)</f>
        <v>9.52</v>
      </c>
      <c r="TE13" s="22">
        <f>IF($CP13="P",CJ13,(CJ13+BI13)/2)</f>
        <v>0</v>
      </c>
      <c r="TF13" s="22">
        <f>IF($CP13="P",CK13,(CK13+BJ13)/2)</f>
        <v>1.25</v>
      </c>
      <c r="TG13" s="22">
        <f>IF($CP13="P",CL13,(CL13+BK13)/2)</f>
        <v>0.9</v>
      </c>
      <c r="TH13" s="22">
        <f>IF($CP13="P",CM13,(CM13+BL13)/2)</f>
        <v>1.6</v>
      </c>
      <c r="TI13" s="22">
        <f>IF($CP13="P",CN13,(CN13+BM13)/2)</f>
        <v>1.64</v>
      </c>
      <c r="TJ13" s="22">
        <f>IF($CP13="P",CO13,(CO13+BN13)/2)</f>
        <v>0.1</v>
      </c>
      <c r="TK13" s="27" t="s">
        <v>46</v>
      </c>
      <c r="TL13" s="40">
        <f>IF(SX13&gt;0,SX13,"")</f>
        <v>10.15</v>
      </c>
      <c r="TM13" s="40">
        <f>IF(SY13&gt;0,SY13,"")</f>
        <v>11.76</v>
      </c>
      <c r="TN13" s="40">
        <f>IF(SUM(SV13:SY13)-SZ13&gt;0,SUM(SV13:SY13)-SZ13,"")</f>
        <v>39.96</v>
      </c>
      <c r="TO13" s="40">
        <f>IF(TC13&gt;0,TC13,"")</f>
        <v>7.85</v>
      </c>
      <c r="TP13" s="40">
        <f>IF(TD13&gt;0,TD13,"")</f>
        <v>9.52</v>
      </c>
      <c r="TQ13" s="40">
        <f>IF(SUM(TA13:TD13)-TE13&gt;0,SUM(TA13:TD13)-TE13,"")</f>
        <v>31.12</v>
      </c>
      <c r="TR13" s="40">
        <f>IF(MAX(TN13,TQ13)&gt;0,MAX(TN13,TQ13),"")</f>
        <v>39.96</v>
      </c>
      <c r="TS13" s="40">
        <f>IF(TH13&gt;0,TH13,"")</f>
        <v>1.6</v>
      </c>
      <c r="TT13" s="40">
        <f>IF(TI13&gt;0,TI13,"")</f>
        <v>1.64</v>
      </c>
      <c r="TU13" s="40">
        <f>IF(SUM(TF13:TI13)-TJ13&gt;0,SUM(TF13:TI13)-TJ13,"")</f>
        <v>5.29</v>
      </c>
      <c r="TV13" s="40">
        <f>IF(SUM(TR13,TU13)&gt;0,SUM(TR13,TU13),"")</f>
        <v>45.25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137</v>
      </c>
      <c r="D14" s="4" t="s">
        <v>4</v>
      </c>
      <c r="E14" s="4">
        <v>2002</v>
      </c>
      <c r="F14" s="9">
        <f>SUM(L14:V14)+SUM(L14:T14)*0.0000001+SUM(L14)*0.0000000000001</f>
        <v>177.74001777400514</v>
      </c>
      <c r="G14" s="66"/>
      <c r="H14" s="3" t="str">
        <f>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P","")</f>
        <v/>
      </c>
      <c r="I14" s="3" t="str">
        <f>IF(OR(AND(AQ14&gt;=AY$40,AQ14&lt;&gt;"",AN14=""),AND(AT14&gt;=AY$40,AT14&lt;&gt;"",AN14=""),AND(AX14&gt;=AY$40,AX14&lt;&gt;"",AN14=""),AND(BR14&gt;=BZ$40,BR14&lt;&gt;"",BO14=""),AND(BU14&gt;=BZ$40,BU14&lt;&gt;"",BO14=""),AND(BY14&gt;=BZ$40,BY14&lt;&gt;"",BO14=""),AND(CS14&gt;=DA$40,CS14&lt;&gt;"",CP14=""),AND(CV14&gt;=DA$40,CV14&lt;&gt;"",CP14=""),AND(CZ14&gt;=DA$40,CZ14&lt;&gt;"",CP14=""),AND(DZ14&gt;=EK$40,DZ14&lt;&gt;""),AND(EC14&gt;=EK$40,EC14&lt;&gt;""),AND(EG14&gt;=EK$40,EG14&lt;&gt;""),AND(EJ14&gt;=EK$40,EJ14&lt;&gt;""),AND(FH14&gt;=FS$40,FH14&lt;&gt;""),AND(FK14&gt;=FS$40,FK14&lt;&gt;""),AND(FO14&gt;=FS$40,FO14&lt;&gt;""),AND(FR14&gt;=FS$40,FR14&lt;&gt;""),AND(GP14&gt;=HA$40,GP14&lt;&gt;""),AND(GS14&gt;=HA$40,GS14&lt;&gt;""),AND(GW14&gt;=HA$40,GW14&lt;&gt;""),AND(GZ14&gt;=HA$40,GZ14&lt;&gt;""),AND(HX14&gt;=II$40,HX14&lt;&gt;""),AND(IA14&gt;=II$40,IA14&lt;&gt;""),AND(IE14&gt;=II$40,IE14&lt;&gt;""),AND(IH14&gt;=II$40,IH14&lt;&gt;""),AND(JF14&gt;=JQ$40,JF14&lt;&gt;""),AND(JI14&gt;=JQ$40,JI14&lt;&gt;""),AND(JM14&gt;=JQ$40,JM14&lt;&gt;""),AND(JP14&gt;=JQ$40,JP14&lt;&gt;""),AND(KN14&gt;=KY$40,KN14&lt;&gt;""),AND(KQ14&gt;=KY$40,KQ14&lt;&gt;""),AND(KU14&gt;=KY$40,KU14&lt;&gt;""),AND(KX14&gt;=KY$40,KX14&lt;&gt;""),AND(LV14&gt;=MG$40,LV14&lt;&gt;""),AND(LY14&gt;=MG$40,LY14&lt;&gt;""),AND(MC14&gt;=MG$40,MC14&lt;&gt;""),AND(MF14&gt;=MG$40,MF14&lt;&gt;""),AND(ND14&gt;=NO$40,ND14&lt;&gt;""),AND(NG14&gt;=NO$40,NG14&lt;&gt;""),AND(NK14&gt;=NO$40,NK14&lt;&gt;""),AND(NN14&gt;=NO$40,NN14&lt;&gt;""),AND(OL14&gt;=OW$40,OL14&lt;&gt;""),AND(OO14&gt;=OW$40,OO14&lt;&gt;""),AND(OS14&gt;=OW$40,OS14&lt;&gt;""),AND(OV14&gt;=OW$40,OV14&lt;&gt;""),AND(PT14&gt;=QE$40,PT14&lt;&gt;""),AND(PW14&gt;=QE$40,PW14&lt;&gt;""),AND(QA14&gt;=QE$40,QA14&lt;&gt;""),AND(QD14&gt;=QE$40,QD14&lt;&gt;""),AND(RB14&gt;=RM$40,RB14&lt;&gt;""),AND(RE14&gt;=RM$40,RE14&lt;&gt;""),AND(RI14&gt;=RM$40,RI14&lt;&gt;""),AND(RL14&gt;=RM$40,RL14&lt;&gt;""),AND(SJ14&gt;=SU$40,SJ14&lt;&gt;""),AND(SM14&gt;=SU$40,SM14&lt;&gt;""),AND(SQ14&gt;=SU$40,SQ14&lt;&gt;""),AND(ST14&gt;=SU$40,ST14&lt;&gt;"")),"P","")</f>
        <v/>
      </c>
      <c r="J14" s="36" t="str">
        <f>IF(AND(I14="P",H14=""),"No DD",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Merit",IF(OR(AND(AO14&gt;=AY$38,AO14&lt;&gt;"",AQ14&gt;=AY$42,AQ14&lt;&gt;"",AN14=""),AND(AR14&gt;=AY$38,AR14&lt;&gt;"",AT14&gt;=AY$42,AT14&lt;&gt;"",AN14=""),AND(AV14&gt;=AY$38,AV14&lt;&gt;"",AX14&gt;=AY$42,AX14&lt;&gt;"",AN14=""),AND(BP14&gt;=BZ$38,BP14&lt;&gt;"",BR14&gt;=BZ$42,BR14&lt;&gt;"",BO14=""),AND(BS14&gt;=BZ$38,BS14&lt;&gt;"",BU14&gt;=BZ$42,BU14&lt;&gt;"",BO14=""),AND(BW14&gt;=BZ$38,BW14&lt;&gt;"",BY14&gt;=BZ$42,BY14&lt;&gt;"",BO14=""),AND(CQ14&gt;=DA$38,CQ14&lt;&gt;"",CS14&gt;=DA$42,CS14&lt;&gt;"",CP14=""),AND(CT14&gt;=DA$38,CT14&lt;&gt;"",CV14&gt;=DA$42,CV14&lt;&gt;"",CP14=""),AND(CX14&gt;=DA$38,CX14&lt;&gt;"",CZ14&gt;=DA$42,CZ14&lt;&gt;"",CP14=""),AND(DX14&gt;=EK$38,DX14&lt;&gt;"",DZ14&gt;=EK$42,DZ14&lt;&gt;""),AND(EA14&gt;=EK$38,EA14&lt;&gt;"",EC14&gt;=EK$42,EC14&lt;&gt;""),AND(EE14&gt;=EK$38,EE14&lt;&gt;"",EG14&gt;=EK$42,EG14&lt;&gt;""),AND(EH14&gt;=EK$38,EH14&lt;&gt;"",EJ14&gt;=EK$42,EJ14&lt;&gt;""),AND(FF14&gt;=FS$38,FF14&lt;&gt;"",FH14&gt;=FS$42,FH14&lt;&gt;""),AND(FI14&gt;=FS$38,FI14&lt;&gt;"",FK14&gt;=FS$42,FK14&lt;&gt;""),AND(FM14&gt;=FS$38,FM14&lt;&gt;"",FO14&gt;=FS$42,FO14&lt;&gt;""),AND(FP14&gt;=FS$38,FP14&lt;&gt;"",FR14&gt;=FS$42,FR14&lt;&gt;""),AND(GN14&gt;=HA$38,GN14&lt;&gt;"",GP14&gt;=HA$42,GP14&lt;&gt;""),AND(GQ14&gt;=HA$38,GQ14&lt;&gt;"",GS14&gt;=HA$42,GS14&lt;&gt;""),AND(GU14&gt;=HA$38,GU14&lt;&gt;"",GW14&gt;=HA$42,GW14&lt;&gt;""),AND(GX14&gt;=HA$38,GX14&lt;&gt;"",GZ14&gt;=HA$42,GZ14&lt;&gt;""),AND(HV14&gt;=II$38,HV14&lt;&gt;"",HX14&gt;=II$42,HX14&lt;&gt;""),AND(HY14&gt;=II$38,HY14&lt;&gt;"",IA14&gt;=II$42,IA14&lt;&gt;""),AND(IC14&gt;=II$38,IC14&lt;&gt;"",IE14&gt;=II$42,IE14&lt;&gt;""),AND(IF14&gt;=II$38,IF14&lt;&gt;"",IH14&gt;=II$42,IH14&lt;&gt;""),AND(JD14&gt;=JQ$38,JD14&lt;&gt;"",JF14&gt;=JQ$42,JF14&lt;&gt;""),AND(JG14&gt;=JQ$38,JG14&lt;&gt;"",JI14&gt;=JQ$42,JI14&lt;&gt;""),AND(JK14&gt;=JQ$38,JK14&lt;&gt;"",JM14&gt;=JQ$42,JM14&lt;&gt;""),AND(JN14&gt;=JQ$38,JN14&lt;&gt;"",JP14&gt;=JQ$42,JP14&lt;&gt;""),AND(KL14&gt;=KY$38,KL14&lt;&gt;"",KN14&gt;=KY$42,KN14&lt;&gt;""),AND(KO14&gt;=KY$38,KO14&lt;&gt;"",KQ14&gt;=KY$42,KQ14&lt;&gt;""),AND(KS14&gt;=KY$38,KS14&lt;&gt;"",KU14&gt;=KY$42,KU14&lt;&gt;""),AND(KV14&gt;=KY$38,KV14&lt;&gt;"",KX14&gt;=KY$42,KX14&lt;&gt;""),AND(LT14&gt;=MG$38,LT14&lt;&gt;"",LV14&gt;=MG$42,LV14&lt;&gt;""),AND(LW14&gt;=MG$38,LW14&lt;&gt;"",LY14&gt;=MG$42,LY14&lt;&gt;""),AND(MA14&gt;=MG$38,MA14&lt;&gt;"",MC14&gt;=MG$42,MC14&lt;&gt;""),AND(MD14&gt;=MG$38,MD14&lt;&gt;"",MF14&gt;=MG$42,MF14&lt;&gt;""),AND(NB14&gt;=NO$38,NB14&lt;&gt;"",ND14&gt;=NO$42,ND14&lt;&gt;""),AND(NE14&gt;=NO$38,NE14&lt;&gt;"",NG14&gt;=NO$42,NG14&lt;&gt;""),AND(NI14&gt;=NO$38,NI14&lt;&gt;"",NK14&gt;=NO$42,NK14&lt;&gt;""),AND(NL14&gt;=NO$38,NL14&lt;&gt;"",NN14&gt;=NO$42,NN14&lt;&gt;""),AND(OJ14&gt;=OW$38,OJ14&lt;&gt;"",OL14&gt;=OW$42,OL14&lt;&gt;""),AND(OM14&gt;=OW$38,OM14&lt;&gt;"",OO14&gt;=OW$42,OO14&lt;&gt;""),AND(OQ14&gt;=OW$38,OQ14&lt;&gt;"",OS14&gt;=OW$42,OS14&lt;&gt;""),AND(OT14&gt;=OW$38,OT14&lt;&gt;"",OV14&gt;=OW$42,OV14&lt;&gt;""),AND(PR14&gt;=QE$38,PR14&lt;&gt;"",PT14&gt;=QE$42,PT14&lt;&gt;""),AND(PU14&gt;=QE$38,PU14&lt;&gt;"",PW14&gt;=QE$42,PW14&lt;&gt;""),AND(PY14&gt;=QE$38,PY14&lt;&gt;"",QA14&gt;=QE$42,QA14&lt;&gt;""),AND(QB14&gt;=QE$38,QB14&lt;&gt;"",QD14&gt;=QE$42,QD14&lt;&gt;""),AND(QZ14&gt;=RM$38,QZ14&lt;&gt;"",RB14&gt;=RM$42,RB14&lt;&gt;""),AND(RC14&gt;=RM$38,RC14&lt;&gt;"",RE14&gt;=RM$42,RE14&lt;&gt;""),AND(RG14&gt;=RM$38,RG14&lt;&gt;"",RI14&gt;=RM$42,RI14&lt;&gt;""),AND(RJ14&gt;=RM$38,RJ14&lt;&gt;"",RL14&gt;=RM$42,RL14&lt;&gt;""),AND(SH14&gt;=SU$38,SH14&lt;&gt;"",SJ14&gt;=SU$42,SJ14&lt;&gt;""),AND(SK14&gt;=SU$38,SK14&lt;&gt;"",SM14&gt;=SU$42,SM14&lt;&gt;""),AND(SO14&gt;=SU$38,SO14&lt;&gt;"",SQ14&gt;=SU$42,SQ14&lt;&gt;""),AND(SR14&gt;=SU$38,SR14&lt;&gt;"",ST14&gt;=SU$42,ST14&lt;&gt;"")),"Excellence",IF(K14="P","Worlds Team",IF(H14="P","National Team","")))))</f>
        <v/>
      </c>
      <c r="K14" s="3" t="str">
        <f>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P","")</f>
        <v/>
      </c>
      <c r="L14" s="8">
        <f>IF(COUNT(AQ14,AT14,BR14,BU14,CS14,CV14)&gt;0,LARGE((AQ14,AT14,BR14,BU14,CS14,CV14),1),0)</f>
        <v>51.21</v>
      </c>
      <c r="M14" s="8" t="str">
        <f>IF(L14="","",IF(OR(L14=CS14,L14=CV14),$CA$1,IF(OR(L14=BR14,L14=BU14),$AZ$1,IF(OR(L14=AQ14,L14=AT14),$Y$1,""))))</f>
        <v>2023 3rd Domestic Trial</v>
      </c>
      <c r="N14" s="8">
        <f>IF(COUNT(AQ14,AT14,BR14,BU14,CS14,CV14)&gt;1,LARGE((AQ14,AT14,BR14,BU14,CS14,CV14),2),0)</f>
        <v>49.09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48.93</v>
      </c>
      <c r="Q14" s="8" t="str">
        <f>IF(P14="","",IF(OR(P14=CS14,P14=CV14,P14=CZ14),$CA$1,IF(OR(P14=BR14,P14=BU14,P14=BY14),$AZ$1,IF(OR(P14=AQ14,P14=AT14,P14=AX14),$Y$1,""))))</f>
        <v>2023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3rd Domestic Trial</v>
      </c>
      <c r="T14" s="8">
        <f>IF(MAX(IF(AO14&gt;=$AY$36,AP14,0),IF(AR14&gt;=$AY$36,AS14,0),IF(AV14&gt;=$AY$36,AW14,0),IF(BP14&gt;=$BZ$36,BQ14,0),IF(BS14&gt;=$BZ$36,BT14,0),IF(BW14&gt;=$BZ$36,BX14,0),IF(CQ14&gt;=$DA$36,CR14,0),IF(CT14&gt;=$DA$36,CU14,0),IF(CX14&gt;=$DA$36,CY14,0),IF(DX14&gt;=$EK$36,DY14,0),IF(EA14&gt;=$EK$36,EB14,0),IF(EE14&gt;=$EK$36,EF14,0),IF(EH14&gt;=$EK$36,EI14,0),IF(FF14&gt;=$FS$36,FG14,0),IF(FI14&gt;=$FS$36,FJ14,0),IF(FM14&gt;=$FS$36,FN14,0),IF(FP14&gt;=$FS$36,FQ14,0),IF(GN14&gt;=$HA$36,GO14,0),IF(GQ14&gt;=$HA$36,GR14,0),IF(GU14&gt;=$HA$36,GV14,0),IF(GX14&gt;=$HA$36,GY14,0),IF(HV14&gt;=$II$36,HW14,0),IF(HY14&gt;=$II$36,HZ14,0),IF(IC14&gt;=$II$36,ID14,0),IF(IF14&gt;=$II$36,IG14,0),IF(JD14&gt;=$JQ$36,JE14,0),IF(JG14&gt;=$JQ$36,JH14,0),IF(JK14&gt;=$JQ$36,JL14,0),IF(JN14&gt;=$JQ$36,JO14,0),IF(KL14&gt;=$KY$36,KM14,0),IF(KO14&gt;=$KY$36,KP14,0),IF(KS14&gt;=$KY$36,KT14,0),IF(KV14&gt;=$KY$36,KW14,0),IF(LT14&gt;=$MG$36,LU14,0),IF(LW14&gt;=$MG$36,LX14,0),IF(MA14&gt;=$MG$36,MB14,0),IF(MD14&gt;=$MG$36,ME14,0),IF(NB14&gt;=$NO$36,NC14,0),IF(NE14&gt;=$NO$36,NF14,0),IF(NI14&gt;=$NO$36,NJ14,0),IF(NL14&gt;=$NO$36,NM14,0),IF(OJ14&gt;=$OW$36,OK14,0),IF(OM14&gt;=$OW$36,ON14,0),IF(OQ14&gt;=$OW$36,OR14,0),IF(OT14&gt;=$OW$36,OU14,0),IF(PR14&gt;=$QE$36,PS14,0),IF(PU14&gt;=$QE$36,PV14,0),IF(PY14&gt;=$QE$36,PZ14,0),IF(QB14&gt;=$QE$36,QC14,0),IF(QZ14&gt;=$RM$36,RA14,0),IF(RC14&gt;=$RM$36,RD14,0),IF(RG14&gt;=$RM$36,RH14,0),IF(RJ14&gt;=$RM$36,RK14,0),IF(SH14&gt;=$SU$36,SI14,0),IF(SK14&gt;=$SU$36,SL14,0),IF(SO14&gt;=$SU$36,SP14,0),IF(SR14&gt;=$SU$36,SS14,0))&gt;0,MAX(IF(AO14&gt;=$AY$36,AP14,0),IF(AR14&gt;=$AY$36,AS14,0),IF(AV14&gt;=$AY$36,AW14,0),IF(BP14&gt;=$BZ$36,BQ14,0),IF(BS14&gt;=$BZ$36,BT14,0),IF(BW14&gt;=$BZ$36,BX14,0),IF(CQ14&gt;=$DA$36,CR14,0),IF(CT14&gt;=$DA$36,CU14,0),IF(CX14&gt;=$DA$36,CY14,0),IF(DX14&gt;=$EK$36,DY14,0),IF(EA14&gt;=$EK$36,EB14,0),IF(EE14&gt;=$EK$36,EF14,0),IF(EH14&gt;=$EK$36,EI14,0),IF(FF14&gt;=$FS$36,FG14,0),IF(FI14&gt;=$FS$36,FJ14,0),IF(FM14&gt;=$FS$36,FN14,0),IF(FP14&gt;=$FS$36,FQ14,0),IF(GN14&gt;=$HA$36,GO14,0),IF(GQ14&gt;=$HA$36,GR14,0),IF(GU14&gt;=$HA$36,GV14,0),IF(GX14&gt;=$HA$36,GY14,0),IF(HV14&gt;=$II$36,HW14,0),IF(HY14&gt;=$II$36,HZ14,0),IF(IC14&gt;=$II$36,ID14,0),IF(IF14&gt;=$II$36,IG14,0),IF(JD14&gt;=$JQ$36,JE14,0),IF(JG14&gt;=$JQ$36,JH14,0),IF(JK14&gt;=$JQ$36,JL14,0),IF(JN14&gt;=$JQ$36,JO14,0),IF(KL14&gt;=$KY$36,KM14,0),IF(KO14&gt;=$KY$36,KP14,0),IF(KS14&gt;=$KY$36,KT14,0),IF(KV14&gt;=$KY$36,KW14,0),IF(LT14&gt;=$MG$36,LU14,0),IF(LW14&gt;=$MG$36,LX14,0),IF(MA14&gt;=$MG$36,MB14,0),IF(MD14&gt;=$MG$36,ME14,0),IF(NB14&gt;=$NO$36,NC14,0),IF(NE14&gt;=$NO$36,NF14,0),IF(NI14&gt;=$NO$36,NJ14,0),IF(NL14&gt;=$NO$36,NM14,0),IF(OJ14&gt;=$OW$36,OK14,0),IF(OM14&gt;=$OW$36,ON14,0),IF(OQ14&gt;=$OW$36,OR14,0),IF(OT14&gt;=$OW$36,OU14,0),IF(PR14&gt;=$QE$36,PS14,0),IF(PU14&gt;=$QE$36,PV14,0),IF(PY14&gt;=$QE$36,PZ14,0),IF(QB14&gt;=$QE$36,QC14,0),IF(QZ14&gt;=$RM$36,RA14,0),IF(RC14&gt;=$RM$36,RD14,0),IF(RG14&gt;=$RM$36,RH14,0),IF(RJ14&gt;=$RM$36,RK14,0),IF(SH14&gt;=$SU$36,SI14,0),IF(SK14&gt;=$SU$36,SL14,0),IF(SO14&gt;=$SU$36,SP14,0),IF(SR14&gt;=$SU$36,SS14,0)),0)</f>
        <v>15.01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3rd Domestic Trial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15.5</v>
      </c>
      <c r="BA14" s="26">
        <v>9.5</v>
      </c>
      <c r="BB14" s="26">
        <v>9.1999999999999993</v>
      </c>
      <c r="BC14" s="26">
        <v>14.17</v>
      </c>
      <c r="BD14" s="26">
        <v>0</v>
      </c>
      <c r="BE14" s="26">
        <v>15.3</v>
      </c>
      <c r="BF14" s="26">
        <v>9.5</v>
      </c>
      <c r="BG14" s="26">
        <v>9.8000000000000007</v>
      </c>
      <c r="BH14" s="26">
        <v>14.49</v>
      </c>
      <c r="BI14" s="26">
        <v>0</v>
      </c>
      <c r="BJ14" s="26">
        <v>4.2</v>
      </c>
      <c r="BK14" s="26">
        <v>2.4</v>
      </c>
      <c r="BL14" s="26">
        <v>4.4000000000000004</v>
      </c>
      <c r="BM14" s="26">
        <v>4.6399999999999997</v>
      </c>
      <c r="BN14" s="26">
        <v>0</v>
      </c>
      <c r="BO14" s="28"/>
      <c r="BP14" s="39">
        <f>IF(BB14&gt;0,BB14,"")</f>
        <v>9.1999999999999993</v>
      </c>
      <c r="BQ14" s="39">
        <f>IF(BC14&gt;0,BC14,"")</f>
        <v>14.17</v>
      </c>
      <c r="BR14" s="11">
        <f>IF(SUM(AZ14:BC14)-BD14&gt;0,SUM(AZ14:BC14)-BD14,"")</f>
        <v>48.370000000000005</v>
      </c>
      <c r="BS14" s="11">
        <f>IF(BG14&gt;0,BG14,"")</f>
        <v>9.8000000000000007</v>
      </c>
      <c r="BT14" s="11">
        <f>IF(BH14&gt;0,BH14,"")</f>
        <v>14.49</v>
      </c>
      <c r="BU14" s="11">
        <f>IF(SUM(BE14:BH14)-BI14&gt;0,SUM(BE14:BH14)-BI14,"")</f>
        <v>49.09</v>
      </c>
      <c r="BV14" s="11">
        <f>IF(BR14="","",MAX(BR14,BU14))</f>
        <v>49.09</v>
      </c>
      <c r="BW14" s="11">
        <f>IF(BL14&gt;0,BL14,"")</f>
        <v>4.4000000000000004</v>
      </c>
      <c r="BX14" s="11">
        <f>IF(BM14&gt;0,BM14,"")</f>
        <v>4.6399999999999997</v>
      </c>
      <c r="BY14" s="11">
        <f>IF(SUM(BJ14:BM14)-BN14&gt;0,SUM(BJ14:BM14)-BN14,"")</f>
        <v>15.64</v>
      </c>
      <c r="BZ14" s="11">
        <f>IF(SUM(BV14,BY14)&gt;0,SUM(BV14,BY14),"")</f>
        <v>64.73</v>
      </c>
      <c r="CA14" s="22">
        <v>14.1</v>
      </c>
      <c r="CB14" s="22">
        <v>8.6</v>
      </c>
      <c r="CC14" s="22">
        <v>13.5</v>
      </c>
      <c r="CD14" s="22">
        <v>15.01</v>
      </c>
      <c r="CE14" s="22">
        <v>0</v>
      </c>
      <c r="CF14" s="22">
        <v>1.2</v>
      </c>
      <c r="CG14" s="22">
        <v>0.9</v>
      </c>
      <c r="CH14" s="22">
        <v>1.7</v>
      </c>
      <c r="CI14" s="22">
        <v>1.71</v>
      </c>
      <c r="CJ14" s="22">
        <v>0</v>
      </c>
      <c r="CK14" s="22">
        <v>13</v>
      </c>
      <c r="CL14" s="22">
        <v>9</v>
      </c>
      <c r="CM14" s="22">
        <v>11.9</v>
      </c>
      <c r="CN14" s="22">
        <v>15.03</v>
      </c>
      <c r="CO14" s="22">
        <v>0</v>
      </c>
      <c r="CP14" s="27"/>
      <c r="CQ14" s="38">
        <f>IF(CC14&gt;0,CC14,"")</f>
        <v>13.5</v>
      </c>
      <c r="CR14" s="38">
        <f>IF(CD14&gt;0,CD14,"")</f>
        <v>15.01</v>
      </c>
      <c r="CS14" s="40">
        <f>IF(SUM(CA14:CD14)-CE14&gt;0,SUM(CA14:CD14)-CE14,"")</f>
        <v>51.21</v>
      </c>
      <c r="CT14" s="40">
        <f>IF(CH14&gt;0,CH14,"")</f>
        <v>1.7</v>
      </c>
      <c r="CU14" s="40">
        <f>IF(CI14&gt;0,CI14,"")</f>
        <v>1.71</v>
      </c>
      <c r="CV14" s="40">
        <f>IF(SUM(CF14:CI14)-CJ14&gt;0,SUM(CF14:CI14)-CJ14,"")</f>
        <v>5.51</v>
      </c>
      <c r="CW14" s="40">
        <f>IF(CS14="","",MAX(CS14,CV14))</f>
        <v>51.21</v>
      </c>
      <c r="CX14" s="40">
        <f>IF(CM14&gt;0,CM14,"")</f>
        <v>11.9</v>
      </c>
      <c r="CY14" s="40">
        <f>IF(CN14&gt;0,CN14,"")</f>
        <v>15.03</v>
      </c>
      <c r="CZ14" s="40">
        <f>IF(SUM(CK14:CN14)-CO14&gt;0,SUM(CK14:CN14)-CO14,"")</f>
        <v>48.93</v>
      </c>
      <c r="DA14" s="40">
        <f>IF(SUM(CW14,CZ14)&gt;0,SUM(CW14,CZ14),"")</f>
        <v>100.14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14.8</v>
      </c>
      <c r="SW14" s="22">
        <f>IF($CP14="P",CB14,(CB14+BA14)/2)</f>
        <v>9.0500000000000007</v>
      </c>
      <c r="SX14" s="22">
        <f>IF($CP14="P",CC14,(CC14+BB14)/2)</f>
        <v>11.35</v>
      </c>
      <c r="SY14" s="22">
        <f>IF($CP14="P",CD14,(CD14+BC14)/2)</f>
        <v>14.59</v>
      </c>
      <c r="SZ14" s="22">
        <f>IF($CP14="P",CE14,(CE14+BD14)/2)</f>
        <v>0</v>
      </c>
      <c r="TA14" s="22">
        <f>IF($CP14="P",CF14,(CF14+BE14)/2)</f>
        <v>8.25</v>
      </c>
      <c r="TB14" s="22">
        <f>IF($CP14="P",CG14,(CG14+BF14)/2)</f>
        <v>5.2</v>
      </c>
      <c r="TC14" s="22">
        <f>IF($CP14="P",CH14,(CH14+BG14)/2)</f>
        <v>5.75</v>
      </c>
      <c r="TD14" s="22">
        <f>IF($CP14="P",CI14,(CI14+BH14)/2)</f>
        <v>8.1</v>
      </c>
      <c r="TE14" s="22">
        <f>IF($CP14="P",CJ14,(CJ14+BI14)/2)</f>
        <v>0</v>
      </c>
      <c r="TF14" s="22">
        <f>IF($CP14="P",CK14,(CK14+BJ14)/2)</f>
        <v>8.6</v>
      </c>
      <c r="TG14" s="22">
        <f>IF($CP14="P",CL14,(CL14+BK14)/2)</f>
        <v>5.7</v>
      </c>
      <c r="TH14" s="22">
        <f>IF($CP14="P",CM14,(CM14+BL14)/2)</f>
        <v>8.15</v>
      </c>
      <c r="TI14" s="22">
        <f>IF($CP14="P",CN14,(CN14+BM14)/2)</f>
        <v>9.8349999999999991</v>
      </c>
      <c r="TJ14" s="22">
        <f>IF($CP14="P",CO14,(CO14+BN14)/2)</f>
        <v>0</v>
      </c>
      <c r="TK14" s="27" t="s">
        <v>46</v>
      </c>
      <c r="TL14" s="40">
        <f>IF(SX14&gt;0,SX14,"")</f>
        <v>11.35</v>
      </c>
      <c r="TM14" s="40">
        <f>IF(SY14&gt;0,SY14,"")</f>
        <v>14.59</v>
      </c>
      <c r="TN14" s="40">
        <f>IF(SUM(SV14:SY14)-SZ14&gt;0,SUM(SV14:SY14)-SZ14,"")</f>
        <v>49.790000000000006</v>
      </c>
      <c r="TO14" s="40">
        <f>IF(TC14&gt;0,TC14,"")</f>
        <v>5.75</v>
      </c>
      <c r="TP14" s="40">
        <f>IF(TD14&gt;0,TD14,"")</f>
        <v>8.1</v>
      </c>
      <c r="TQ14" s="40">
        <f>IF(SUM(TA14:TD14)-TE14&gt;0,SUM(TA14:TD14)-TE14,"")</f>
        <v>27.299999999999997</v>
      </c>
      <c r="TR14" s="40">
        <f>IF(MAX(TN14,TQ14)&gt;0,MAX(TN14,TQ14),"")</f>
        <v>49.790000000000006</v>
      </c>
      <c r="TS14" s="40">
        <f>IF(TH14&gt;0,TH14,"")</f>
        <v>8.15</v>
      </c>
      <c r="TT14" s="40">
        <f>IF(TI14&gt;0,TI14,"")</f>
        <v>9.8349999999999991</v>
      </c>
      <c r="TU14" s="40">
        <f>IF(SUM(TF14:TI14)-TJ14&gt;0,SUM(TF14:TI14)-TJ14,"")</f>
        <v>32.285000000000004</v>
      </c>
      <c r="TV14" s="40">
        <f>IF(SUM(TR14,TU14)&gt;0,SUM(TR14,TU14),"")</f>
        <v>82.075000000000017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69</v>
      </c>
      <c r="D15" s="4" t="s">
        <v>5</v>
      </c>
      <c r="E15" s="4">
        <v>2002</v>
      </c>
      <c r="F15" s="9">
        <f>SUM(L15:V15)+SUM(L15:T15)*0.0000001+SUM(L15)*0.0000000000001</f>
        <v>165.51001655100518</v>
      </c>
      <c r="G15" s="66"/>
      <c r="H15" s="3" t="str">
        <f>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P","")</f>
        <v/>
      </c>
      <c r="I15" s="3" t="str">
        <f>IF(OR(AND(AQ15&gt;=AY$40,AQ15&lt;&gt;"",AN15=""),AND(AT15&gt;=AY$40,AT15&lt;&gt;"",AN15=""),AND(AX15&gt;=AY$40,AX15&lt;&gt;"",AN15=""),AND(BR15&gt;=BZ$40,BR15&lt;&gt;"",BO15=""),AND(BU15&gt;=BZ$40,BU15&lt;&gt;"",BO15=""),AND(BY15&gt;=BZ$40,BY15&lt;&gt;"",BO15=""),AND(CS15&gt;=DA$40,CS15&lt;&gt;"",CP15=""),AND(CV15&gt;=DA$40,CV15&lt;&gt;"",CP15=""),AND(CZ15&gt;=DA$40,CZ15&lt;&gt;"",CP15=""),AND(DZ15&gt;=EK$40,DZ15&lt;&gt;""),AND(EC15&gt;=EK$40,EC15&lt;&gt;""),AND(EG15&gt;=EK$40,EG15&lt;&gt;""),AND(EJ15&gt;=EK$40,EJ15&lt;&gt;""),AND(FH15&gt;=FS$40,FH15&lt;&gt;""),AND(FK15&gt;=FS$40,FK15&lt;&gt;""),AND(FO15&gt;=FS$40,FO15&lt;&gt;""),AND(FR15&gt;=FS$40,FR15&lt;&gt;""),AND(GP15&gt;=HA$40,GP15&lt;&gt;""),AND(GS15&gt;=HA$40,GS15&lt;&gt;""),AND(GW15&gt;=HA$40,GW15&lt;&gt;""),AND(GZ15&gt;=HA$40,GZ15&lt;&gt;""),AND(HX15&gt;=II$40,HX15&lt;&gt;""),AND(IA15&gt;=II$40,IA15&lt;&gt;""),AND(IE15&gt;=II$40,IE15&lt;&gt;""),AND(IH15&gt;=II$40,IH15&lt;&gt;""),AND(JF15&gt;=JQ$40,JF15&lt;&gt;""),AND(JI15&gt;=JQ$40,JI15&lt;&gt;""),AND(JM15&gt;=JQ$40,JM15&lt;&gt;""),AND(JP15&gt;=JQ$40,JP15&lt;&gt;""),AND(KN15&gt;=KY$40,KN15&lt;&gt;""),AND(KQ15&gt;=KY$40,KQ15&lt;&gt;""),AND(KU15&gt;=KY$40,KU15&lt;&gt;""),AND(KX15&gt;=KY$40,KX15&lt;&gt;""),AND(LV15&gt;=MG$40,LV15&lt;&gt;""),AND(LY15&gt;=MG$40,LY15&lt;&gt;""),AND(MC15&gt;=MG$40,MC15&lt;&gt;""),AND(MF15&gt;=MG$40,MF15&lt;&gt;""),AND(ND15&gt;=NO$40,ND15&lt;&gt;""),AND(NG15&gt;=NO$40,NG15&lt;&gt;""),AND(NK15&gt;=NO$40,NK15&lt;&gt;""),AND(NN15&gt;=NO$40,NN15&lt;&gt;""),AND(OL15&gt;=OW$40,OL15&lt;&gt;""),AND(OO15&gt;=OW$40,OO15&lt;&gt;""),AND(OS15&gt;=OW$40,OS15&lt;&gt;""),AND(OV15&gt;=OW$40,OV15&lt;&gt;""),AND(PT15&gt;=QE$40,PT15&lt;&gt;""),AND(PW15&gt;=QE$40,PW15&lt;&gt;""),AND(QA15&gt;=QE$40,QA15&lt;&gt;""),AND(QD15&gt;=QE$40,QD15&lt;&gt;""),AND(RB15&gt;=RM$40,RB15&lt;&gt;""),AND(RE15&gt;=RM$40,RE15&lt;&gt;""),AND(RI15&gt;=RM$40,RI15&lt;&gt;""),AND(RL15&gt;=RM$40,RL15&lt;&gt;""),AND(SJ15&gt;=SU$40,SJ15&lt;&gt;""),AND(SM15&gt;=SU$40,SM15&lt;&gt;""),AND(SQ15&gt;=SU$40,SQ15&lt;&gt;""),AND(ST15&gt;=SU$40,ST15&lt;&gt;"")),"P","")</f>
        <v/>
      </c>
      <c r="J15" s="36" t="str">
        <f>IF(AND(I15="P",H15=""),"No DD",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Merit",IF(OR(AND(AO15&gt;=AY$38,AO15&lt;&gt;"",AQ15&gt;=AY$42,AQ15&lt;&gt;"",AN15=""),AND(AR15&gt;=AY$38,AR15&lt;&gt;"",AT15&gt;=AY$42,AT15&lt;&gt;"",AN15=""),AND(AV15&gt;=AY$38,AV15&lt;&gt;"",AX15&gt;=AY$42,AX15&lt;&gt;"",AN15=""),AND(BP15&gt;=BZ$38,BP15&lt;&gt;"",BR15&gt;=BZ$42,BR15&lt;&gt;"",BO15=""),AND(BS15&gt;=BZ$38,BS15&lt;&gt;"",BU15&gt;=BZ$42,BU15&lt;&gt;"",BO15=""),AND(BW15&gt;=BZ$38,BW15&lt;&gt;"",BY15&gt;=BZ$42,BY15&lt;&gt;"",BO15=""),AND(CQ15&gt;=DA$38,CQ15&lt;&gt;"",CS15&gt;=DA$42,CS15&lt;&gt;"",CP15=""),AND(CT15&gt;=DA$38,CT15&lt;&gt;"",CV15&gt;=DA$42,CV15&lt;&gt;"",CP15=""),AND(CX15&gt;=DA$38,CX15&lt;&gt;"",CZ15&gt;=DA$42,CZ15&lt;&gt;"",CP15=""),AND(DX15&gt;=EK$38,DX15&lt;&gt;"",DZ15&gt;=EK$42,DZ15&lt;&gt;""),AND(EA15&gt;=EK$38,EA15&lt;&gt;"",EC15&gt;=EK$42,EC15&lt;&gt;""),AND(EE15&gt;=EK$38,EE15&lt;&gt;"",EG15&gt;=EK$42,EG15&lt;&gt;""),AND(EH15&gt;=EK$38,EH15&lt;&gt;"",EJ15&gt;=EK$42,EJ15&lt;&gt;""),AND(FF15&gt;=FS$38,FF15&lt;&gt;"",FH15&gt;=FS$42,FH15&lt;&gt;""),AND(FI15&gt;=FS$38,FI15&lt;&gt;"",FK15&gt;=FS$42,FK15&lt;&gt;""),AND(FM15&gt;=FS$38,FM15&lt;&gt;"",FO15&gt;=FS$42,FO15&lt;&gt;""),AND(FP15&gt;=FS$38,FP15&lt;&gt;"",FR15&gt;=FS$42,FR15&lt;&gt;""),AND(GN15&gt;=HA$38,GN15&lt;&gt;"",GP15&gt;=HA$42,GP15&lt;&gt;""),AND(GQ15&gt;=HA$38,GQ15&lt;&gt;"",GS15&gt;=HA$42,GS15&lt;&gt;""),AND(GU15&gt;=HA$38,GU15&lt;&gt;"",GW15&gt;=HA$42,GW15&lt;&gt;""),AND(GX15&gt;=HA$38,GX15&lt;&gt;"",GZ15&gt;=HA$42,GZ15&lt;&gt;""),AND(HV15&gt;=II$38,HV15&lt;&gt;"",HX15&gt;=II$42,HX15&lt;&gt;""),AND(HY15&gt;=II$38,HY15&lt;&gt;"",IA15&gt;=II$42,IA15&lt;&gt;""),AND(IC15&gt;=II$38,IC15&lt;&gt;"",IE15&gt;=II$42,IE15&lt;&gt;""),AND(IF15&gt;=II$38,IF15&lt;&gt;"",IH15&gt;=II$42,IH15&lt;&gt;""),AND(JD15&gt;=JQ$38,JD15&lt;&gt;"",JF15&gt;=JQ$42,JF15&lt;&gt;""),AND(JG15&gt;=JQ$38,JG15&lt;&gt;"",JI15&gt;=JQ$42,JI15&lt;&gt;""),AND(JK15&gt;=JQ$38,JK15&lt;&gt;"",JM15&gt;=JQ$42,JM15&lt;&gt;""),AND(JN15&gt;=JQ$38,JN15&lt;&gt;"",JP15&gt;=JQ$42,JP15&lt;&gt;""),AND(KL15&gt;=KY$38,KL15&lt;&gt;"",KN15&gt;=KY$42,KN15&lt;&gt;""),AND(KO15&gt;=KY$38,KO15&lt;&gt;"",KQ15&gt;=KY$42,KQ15&lt;&gt;""),AND(KS15&gt;=KY$38,KS15&lt;&gt;"",KU15&gt;=KY$42,KU15&lt;&gt;""),AND(KV15&gt;=KY$38,KV15&lt;&gt;"",KX15&gt;=KY$42,KX15&lt;&gt;""),AND(LT15&gt;=MG$38,LT15&lt;&gt;"",LV15&gt;=MG$42,LV15&lt;&gt;""),AND(LW15&gt;=MG$38,LW15&lt;&gt;"",LY15&gt;=MG$42,LY15&lt;&gt;""),AND(MA15&gt;=MG$38,MA15&lt;&gt;"",MC15&gt;=MG$42,MC15&lt;&gt;""),AND(MD15&gt;=MG$38,MD15&lt;&gt;"",MF15&gt;=MG$42,MF15&lt;&gt;""),AND(NB15&gt;=NO$38,NB15&lt;&gt;"",ND15&gt;=NO$42,ND15&lt;&gt;""),AND(NE15&gt;=NO$38,NE15&lt;&gt;"",NG15&gt;=NO$42,NG15&lt;&gt;""),AND(NI15&gt;=NO$38,NI15&lt;&gt;"",NK15&gt;=NO$42,NK15&lt;&gt;""),AND(NL15&gt;=NO$38,NL15&lt;&gt;"",NN15&gt;=NO$42,NN15&lt;&gt;""),AND(OJ15&gt;=OW$38,OJ15&lt;&gt;"",OL15&gt;=OW$42,OL15&lt;&gt;""),AND(OM15&gt;=OW$38,OM15&lt;&gt;"",OO15&gt;=OW$42,OO15&lt;&gt;""),AND(OQ15&gt;=OW$38,OQ15&lt;&gt;"",OS15&gt;=OW$42,OS15&lt;&gt;""),AND(OT15&gt;=OW$38,OT15&lt;&gt;"",OV15&gt;=OW$42,OV15&lt;&gt;""),AND(PR15&gt;=QE$38,PR15&lt;&gt;"",PT15&gt;=QE$42,PT15&lt;&gt;""),AND(PU15&gt;=QE$38,PU15&lt;&gt;"",PW15&gt;=QE$42,PW15&lt;&gt;""),AND(PY15&gt;=QE$38,PY15&lt;&gt;"",QA15&gt;=QE$42,QA15&lt;&gt;""),AND(QB15&gt;=QE$38,QB15&lt;&gt;"",QD15&gt;=QE$42,QD15&lt;&gt;""),AND(QZ15&gt;=RM$38,QZ15&lt;&gt;"",RB15&gt;=RM$42,RB15&lt;&gt;""),AND(RC15&gt;=RM$38,RC15&lt;&gt;"",RE15&gt;=RM$42,RE15&lt;&gt;""),AND(RG15&gt;=RM$38,RG15&lt;&gt;"",RI15&gt;=RM$42,RI15&lt;&gt;""),AND(RJ15&gt;=RM$38,RJ15&lt;&gt;"",RL15&gt;=RM$42,RL15&lt;&gt;""),AND(SH15&gt;=SU$38,SH15&lt;&gt;"",SJ15&gt;=SU$42,SJ15&lt;&gt;""),AND(SK15&gt;=SU$38,SK15&lt;&gt;"",SM15&gt;=SU$42,SM15&lt;&gt;""),AND(SO15&gt;=SU$38,SO15&lt;&gt;"",SQ15&gt;=SU$42,SQ15&lt;&gt;""),AND(SR15&gt;=SU$38,SR15&lt;&gt;"",ST15&gt;=SU$42,ST15&lt;&gt;"")),"Excellence",IF(K15="P","Worlds Team",IF(H15="P","National Team","")))))</f>
        <v/>
      </c>
      <c r="K15" s="3" t="str">
        <f>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P","")</f>
        <v/>
      </c>
      <c r="L15" s="8">
        <f>IF(COUNT(AQ15,AT15,BR15,BU15,CS15,CV15)&gt;0,LARGE((AQ15,AT15,BR15,BU15,CS15,CV15),1),0)</f>
        <v>51.85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51.739999999999995</v>
      </c>
      <c r="O15" s="8" t="str">
        <f>IF(N15="","",IF(OR(N15=CS15,N15=CV15),$CA$1,IF(OR(N15=BR15,N15=BU15),$AZ$1,IF(OR(N15=AQ15,N15=AT15),$Y$1,""))))</f>
        <v>2023 Nationals</v>
      </c>
      <c r="P15" s="8">
        <f>IF(COUNT(AQ15,AT15,BR15,BU15,CS15,CV15)&gt;2,MAX(AX15,BY15,CZ15,LARGE((AQ15,AT15,BR15,BU15,CS15,CV15),3)),IF(MAX(AX15,BY15,CZ15)&gt;0,MAX(AX15,BY15,CZ15),0))</f>
        <v>49.519999999999996</v>
      </c>
      <c r="Q15" s="8" t="str">
        <f>IF(P15="","",IF(OR(P15=CS15,P15=CV15,P15=CZ15),$CA$1,IF(OR(P15=BR15,P15=BU15,P15=BY15),$AZ$1,IF(OR(P15=AQ15,P15=AT15,P15=AX15),$Y$1,""))))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$36,AP15,0),IF(AR15&gt;=$AY$36,AS15,0),IF(AV15&gt;=$AY$36,AW15,0),IF(BP15&gt;=$BZ$36,BQ15,0),IF(BS15&gt;=$BZ$36,BT15,0),IF(BW15&gt;=$BZ$36,BX15,0),IF(CQ15&gt;=$DA$36,CR15,0),IF(CT15&gt;=$DA$36,CU15,0),IF(CX15&gt;=$DA$36,CY15,0),IF(DX15&gt;=$EK$36,DY15,0),IF(EA15&gt;=$EK$36,EB15,0),IF(EE15&gt;=$EK$36,EF15,0),IF(EH15&gt;=$EK$36,EI15,0),IF(FF15&gt;=$FS$36,FG15,0),IF(FI15&gt;=$FS$36,FJ15,0),IF(FM15&gt;=$FS$36,FN15,0),IF(FP15&gt;=$FS$36,FQ15,0),IF(GN15&gt;=$HA$36,GO15,0),IF(GQ15&gt;=$HA$36,GR15,0),IF(GU15&gt;=$HA$36,GV15,0),IF(GX15&gt;=$HA$36,GY15,0),IF(HV15&gt;=$II$36,HW15,0),IF(HY15&gt;=$II$36,HZ15,0),IF(IC15&gt;=$II$36,ID15,0),IF(IF15&gt;=$II$36,IG15,0),IF(JD15&gt;=$JQ$36,JE15,0),IF(JG15&gt;=$JQ$36,JH15,0),IF(JK15&gt;=$JQ$36,JL15,0),IF(JN15&gt;=$JQ$36,JO15,0),IF(KL15&gt;=$KY$36,KM15,0),IF(KO15&gt;=$KY$36,KP15,0),IF(KS15&gt;=$KY$36,KT15,0),IF(KV15&gt;=$KY$36,KW15,0),IF(LT15&gt;=$MG$36,LU15,0),IF(LW15&gt;=$MG$36,LX15,0),IF(MA15&gt;=$MG$36,MB15,0),IF(MD15&gt;=$MG$36,ME15,0),IF(NB15&gt;=$NO$36,NC15,0),IF(NE15&gt;=$NO$36,NF15,0),IF(NI15&gt;=$NO$36,NJ15,0),IF(NL15&gt;=$NO$36,NM15,0),IF(OJ15&gt;=$OW$36,OK15,0),IF(OM15&gt;=$OW$36,ON15,0),IF(OQ15&gt;=$OW$36,OR15,0),IF(OT15&gt;=$OW$36,OU15,0),IF(PR15&gt;=$QE$36,PS15,0),IF(PU15&gt;=$QE$36,PV15,0),IF(PY15&gt;=$QE$36,PZ15,0),IF(QB15&gt;=$QE$36,QC15,0),IF(QZ15&gt;=$RM$36,RA15,0),IF(RC15&gt;=$RM$36,RD15,0),IF(RG15&gt;=$RM$36,RH15,0),IF(RJ15&gt;=$RM$36,RK15,0),IF(SH15&gt;=$SU$36,SI15,0),IF(SK15&gt;=$SU$36,SL15,0),IF(SO15&gt;=$SU$36,SP15,0),IF(SR15&gt;=$SU$36,SS15,0))&gt;0,MAX(IF(AO15&gt;=$AY$36,AP15,0),IF(AR15&gt;=$AY$36,AS15,0),IF(AV15&gt;=$AY$36,AW15,0),IF(BP15&gt;=$BZ$36,BQ15,0),IF(BS15&gt;=$BZ$36,BT15,0),IF(BW15&gt;=$BZ$36,BX15,0),IF(CQ15&gt;=$DA$36,CR15,0),IF(CT15&gt;=$DA$36,CU15,0),IF(CX15&gt;=$DA$36,CY15,0),IF(DX15&gt;=$EK$36,DY15,0),IF(EA15&gt;=$EK$36,EB15,0),IF(EE15&gt;=$EK$36,EF15,0),IF(EH15&gt;=$EK$36,EI15,0),IF(FF15&gt;=$FS$36,FG15,0),IF(FI15&gt;=$FS$36,FJ15,0),IF(FM15&gt;=$FS$36,FN15,0),IF(FP15&gt;=$FS$36,FQ15,0),IF(GN15&gt;=$HA$36,GO15,0),IF(GQ15&gt;=$HA$36,GR15,0),IF(GU15&gt;=$HA$36,GV15,0),IF(GX15&gt;=$HA$36,GY15,0),IF(HV15&gt;=$II$36,HW15,0),IF(HY15&gt;=$II$36,HZ15,0),IF(IC15&gt;=$II$36,ID15,0),IF(IF15&gt;=$II$36,IG15,0),IF(JD15&gt;=$JQ$36,JE15,0),IF(JG15&gt;=$JQ$36,JH15,0),IF(JK15&gt;=$JQ$36,JL15,0),IF(JN15&gt;=$JQ$36,JO15,0),IF(KL15&gt;=$KY$36,KM15,0),IF(KO15&gt;=$KY$36,KP15,0),IF(KS15&gt;=$KY$36,KT15,0),IF(KV15&gt;=$KY$36,KW15,0),IF(LT15&gt;=$MG$36,LU15,0),IF(LW15&gt;=$MG$36,LX15,0),IF(MA15&gt;=$MG$36,MB15,0),IF(MD15&gt;=$MG$36,ME15,0),IF(NB15&gt;=$NO$36,NC15,0),IF(NE15&gt;=$NO$36,NF15,0),IF(NI15&gt;=$NO$36,NJ15,0),IF(NL15&gt;=$NO$36,NM15,0),IF(OJ15&gt;=$OW$36,OK15,0),IF(OM15&gt;=$OW$36,ON15,0),IF(OQ15&gt;=$OW$36,OR15,0),IF(OT15&gt;=$OW$36,OU15,0),IF(PR15&gt;=$QE$36,PS15,0),IF(PU15&gt;=$QE$36,PV15,0),IF(PY15&gt;=$QE$36,PZ15,0),IF(QB15&gt;=$QE$36,QC15,0),IF(QZ15&gt;=$RM$36,RA15,0),IF(RC15&gt;=$RM$36,RD15,0),IF(RG15&gt;=$RM$36,RH15,0),IF(RJ15&gt;=$RM$36,RK15,0),IF(SH15&gt;=$SU$36,SI15,0),IF(SK15&gt;=$SU$36,SL15,0),IF(SO15&gt;=$SU$36,SP15,0),IF(SR15&gt;=$SU$36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>IF(AA15&gt;0,AA15,"")</f>
        <v/>
      </c>
      <c r="AP15" s="38" t="str">
        <f>IF(AB15&gt;0,AB15,"")</f>
        <v/>
      </c>
      <c r="AQ15" s="40" t="str">
        <f>IF(SUM(Y15:AB15)-AC15&gt;0,SUM(Y15:AB15)-AC15,"")</f>
        <v/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 t="str">
        <f>IF(AQ15="","",MAX(AQ15,AT15))</f>
        <v/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 t="str">
        <f>IF(SUM(AU15,AX15)&gt;0,SUM(AU15,AX15),"")</f>
        <v/>
      </c>
      <c r="AZ15" s="26">
        <v>15.4</v>
      </c>
      <c r="BA15" s="26">
        <v>9.3000000000000007</v>
      </c>
      <c r="BB15" s="26">
        <v>12</v>
      </c>
      <c r="BC15" s="26">
        <v>15.15</v>
      </c>
      <c r="BD15" s="26">
        <v>0</v>
      </c>
      <c r="BE15" s="26">
        <v>15.2</v>
      </c>
      <c r="BF15" s="26">
        <v>9.1999999999999993</v>
      </c>
      <c r="BG15" s="26">
        <v>12.4</v>
      </c>
      <c r="BH15" s="26">
        <v>14.94</v>
      </c>
      <c r="BI15" s="26">
        <v>0</v>
      </c>
      <c r="BJ15" s="26">
        <v>14.1</v>
      </c>
      <c r="BK15" s="26">
        <v>9.1999999999999993</v>
      </c>
      <c r="BL15" s="26">
        <v>11.1</v>
      </c>
      <c r="BM15" s="26">
        <v>15.12</v>
      </c>
      <c r="BN15" s="26">
        <v>0</v>
      </c>
      <c r="BO15" s="28"/>
      <c r="BP15" s="39">
        <f>IF(BB15&gt;0,BB15,"")</f>
        <v>12</v>
      </c>
      <c r="BQ15" s="39">
        <f>IF(BC15&gt;0,BC15,"")</f>
        <v>15.15</v>
      </c>
      <c r="BR15" s="11">
        <f>IF(SUM(AZ15:BC15)-BD15&gt;0,SUM(AZ15:BC15)-BD15,"")</f>
        <v>51.85</v>
      </c>
      <c r="BS15" s="11">
        <f>IF(BG15&gt;0,BG15,"")</f>
        <v>12.4</v>
      </c>
      <c r="BT15" s="11">
        <f>IF(BH15&gt;0,BH15,"")</f>
        <v>14.94</v>
      </c>
      <c r="BU15" s="11">
        <f>IF(SUM(BE15:BH15)-BI15&gt;0,SUM(BE15:BH15)-BI15,"")</f>
        <v>51.739999999999995</v>
      </c>
      <c r="BV15" s="11">
        <f>IF(BR15="","",MAX(BR15,BU15))</f>
        <v>51.85</v>
      </c>
      <c r="BW15" s="11">
        <f>IF(BL15&gt;0,BL15,"")</f>
        <v>11.1</v>
      </c>
      <c r="BX15" s="11">
        <f>IF(BM15&gt;0,BM15,"")</f>
        <v>15.12</v>
      </c>
      <c r="BY15" s="11">
        <f>IF(SUM(BJ15:BM15)-BN15&gt;0,SUM(BJ15:BM15)-BN15,"")</f>
        <v>49.519999999999996</v>
      </c>
      <c r="BZ15" s="11">
        <f>IF(SUM(BV15,BY15)&gt;0,SUM(BV15,BY15),"")</f>
        <v>101.37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7.7</v>
      </c>
      <c r="SW15" s="22">
        <f>IF($CP15="P",CB15,(CB15+BA15)/2)</f>
        <v>4.6500000000000004</v>
      </c>
      <c r="SX15" s="22">
        <f>IF($CP15="P",CC15,(CC15+BB15)/2)</f>
        <v>6</v>
      </c>
      <c r="SY15" s="22">
        <f>IF($CP15="P",CD15,(CD15+BC15)/2)</f>
        <v>7.5750000000000002</v>
      </c>
      <c r="SZ15" s="22">
        <f>IF($CP15="P",CE15,(CE15+BD15)/2)</f>
        <v>0</v>
      </c>
      <c r="TA15" s="22">
        <f>IF($CP15="P",CF15,(CF15+BE15)/2)</f>
        <v>7.6</v>
      </c>
      <c r="TB15" s="22">
        <f>IF($CP15="P",CG15,(CG15+BF15)/2)</f>
        <v>4.5999999999999996</v>
      </c>
      <c r="TC15" s="22">
        <f>IF($CP15="P",CH15,(CH15+BG15)/2)</f>
        <v>6.2</v>
      </c>
      <c r="TD15" s="22">
        <f>IF($CP15="P",CI15,(CI15+BH15)/2)</f>
        <v>7.47</v>
      </c>
      <c r="TE15" s="22">
        <f>IF($CP15="P",CJ15,(CJ15+BI15)/2)</f>
        <v>0</v>
      </c>
      <c r="TF15" s="22">
        <f>IF($CP15="P",CK15,(CK15+BJ15)/2)</f>
        <v>7.05</v>
      </c>
      <c r="TG15" s="22">
        <f>IF($CP15="P",CL15,(CL15+BK15)/2)</f>
        <v>4.5999999999999996</v>
      </c>
      <c r="TH15" s="22">
        <f>IF($CP15="P",CM15,(CM15+BL15)/2)</f>
        <v>5.55</v>
      </c>
      <c r="TI15" s="22">
        <f>IF($CP15="P",CN15,(CN15+BM15)/2)</f>
        <v>7.56</v>
      </c>
      <c r="TJ15" s="22">
        <f>IF($CP15="P",CO15,(CO15+BN15)/2)</f>
        <v>0</v>
      </c>
      <c r="TK15" s="27" t="s">
        <v>46</v>
      </c>
      <c r="TL15" s="40">
        <f>IF(SX15&gt;0,SX15,"")</f>
        <v>6</v>
      </c>
      <c r="TM15" s="40">
        <f>IF(SY15&gt;0,SY15,"")</f>
        <v>7.5750000000000002</v>
      </c>
      <c r="TN15" s="40">
        <f>IF(SUM(SV15:SY15)-SZ15&gt;0,SUM(SV15:SY15)-SZ15,"")</f>
        <v>25.925000000000001</v>
      </c>
      <c r="TO15" s="40">
        <f>IF(TC15&gt;0,TC15,"")</f>
        <v>6.2</v>
      </c>
      <c r="TP15" s="40">
        <f>IF(TD15&gt;0,TD15,"")</f>
        <v>7.47</v>
      </c>
      <c r="TQ15" s="40">
        <f>IF(SUM(TA15:TD15)-TE15&gt;0,SUM(TA15:TD15)-TE15,"")</f>
        <v>25.869999999999997</v>
      </c>
      <c r="TR15" s="40">
        <f>IF(MAX(TN15,TQ15)&gt;0,MAX(TN15,TQ15),"")</f>
        <v>25.925000000000001</v>
      </c>
      <c r="TS15" s="40">
        <f>IF(TH15&gt;0,TH15,"")</f>
        <v>5.55</v>
      </c>
      <c r="TT15" s="40">
        <f>IF(TI15&gt;0,TI15,"")</f>
        <v>7.56</v>
      </c>
      <c r="TU15" s="40">
        <f>IF(SUM(TF15:TI15)-TJ15&gt;0,SUM(TF15:TI15)-TJ15,"")</f>
        <v>24.759999999999998</v>
      </c>
      <c r="TV15" s="40">
        <f>IF(SUM(TR15,TU15)&gt;0,SUM(TR15,TU15),"")</f>
        <v>50.685000000000002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176</v>
      </c>
      <c r="D16" s="4" t="s">
        <v>6</v>
      </c>
      <c r="E16" s="4">
        <v>2004</v>
      </c>
      <c r="F16" s="9">
        <f>SUM(L16:V16)+SUM(L16:T16)*0.0000001+SUM(L16)*0.0000000000001</f>
        <v>163.00001630000514</v>
      </c>
      <c r="G16" s="66"/>
      <c r="H16" s="3" t="str">
        <f>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P","")</f>
        <v/>
      </c>
      <c r="I16" s="3" t="str">
        <f>IF(OR(AND(AQ16&gt;=AY$40,AQ16&lt;&gt;"",AN16=""),AND(AT16&gt;=AY$40,AT16&lt;&gt;"",AN16=""),AND(AX16&gt;=AY$40,AX16&lt;&gt;"",AN16=""),AND(BR16&gt;=BZ$40,BR16&lt;&gt;"",BO16=""),AND(BU16&gt;=BZ$40,BU16&lt;&gt;"",BO16=""),AND(BY16&gt;=BZ$40,BY16&lt;&gt;"",BO16=""),AND(CS16&gt;=DA$40,CS16&lt;&gt;"",CP16=""),AND(CV16&gt;=DA$40,CV16&lt;&gt;"",CP16=""),AND(CZ16&gt;=DA$40,CZ16&lt;&gt;"",CP16=""),AND(DZ16&gt;=EK$40,DZ16&lt;&gt;""),AND(EC16&gt;=EK$40,EC16&lt;&gt;""),AND(EG16&gt;=EK$40,EG16&lt;&gt;""),AND(EJ16&gt;=EK$40,EJ16&lt;&gt;""),AND(FH16&gt;=FS$40,FH16&lt;&gt;""),AND(FK16&gt;=FS$40,FK16&lt;&gt;""),AND(FO16&gt;=FS$40,FO16&lt;&gt;""),AND(FR16&gt;=FS$40,FR16&lt;&gt;""),AND(GP16&gt;=HA$40,GP16&lt;&gt;""),AND(GS16&gt;=HA$40,GS16&lt;&gt;""),AND(GW16&gt;=HA$40,GW16&lt;&gt;""),AND(GZ16&gt;=HA$40,GZ16&lt;&gt;""),AND(HX16&gt;=II$40,HX16&lt;&gt;""),AND(IA16&gt;=II$40,IA16&lt;&gt;""),AND(IE16&gt;=II$40,IE16&lt;&gt;""),AND(IH16&gt;=II$40,IH16&lt;&gt;""),AND(JF16&gt;=JQ$40,JF16&lt;&gt;""),AND(JI16&gt;=JQ$40,JI16&lt;&gt;""),AND(JM16&gt;=JQ$40,JM16&lt;&gt;""),AND(JP16&gt;=JQ$40,JP16&lt;&gt;""),AND(KN16&gt;=KY$40,KN16&lt;&gt;""),AND(KQ16&gt;=KY$40,KQ16&lt;&gt;""),AND(KU16&gt;=KY$40,KU16&lt;&gt;""),AND(KX16&gt;=KY$40,KX16&lt;&gt;""),AND(LV16&gt;=MG$40,LV16&lt;&gt;""),AND(LY16&gt;=MG$40,LY16&lt;&gt;""),AND(MC16&gt;=MG$40,MC16&lt;&gt;""),AND(MF16&gt;=MG$40,MF16&lt;&gt;""),AND(ND16&gt;=NO$40,ND16&lt;&gt;""),AND(NG16&gt;=NO$40,NG16&lt;&gt;""),AND(NK16&gt;=NO$40,NK16&lt;&gt;""),AND(NN16&gt;=NO$40,NN16&lt;&gt;""),AND(OL16&gt;=OW$40,OL16&lt;&gt;""),AND(OO16&gt;=OW$40,OO16&lt;&gt;""),AND(OS16&gt;=OW$40,OS16&lt;&gt;""),AND(OV16&gt;=OW$40,OV16&lt;&gt;""),AND(PT16&gt;=QE$40,PT16&lt;&gt;""),AND(PW16&gt;=QE$40,PW16&lt;&gt;""),AND(QA16&gt;=QE$40,QA16&lt;&gt;""),AND(QD16&gt;=QE$40,QD16&lt;&gt;""),AND(RB16&gt;=RM$40,RB16&lt;&gt;""),AND(RE16&gt;=RM$40,RE16&lt;&gt;""),AND(RI16&gt;=RM$40,RI16&lt;&gt;""),AND(RL16&gt;=RM$40,RL16&lt;&gt;""),AND(SJ16&gt;=SU$40,SJ16&lt;&gt;""),AND(SM16&gt;=SU$40,SM16&lt;&gt;""),AND(SQ16&gt;=SU$40,SQ16&lt;&gt;""),AND(ST16&gt;=SU$40,ST16&lt;&gt;"")),"P","")</f>
        <v/>
      </c>
      <c r="J16" s="36" t="str">
        <f>IF(AND(I16="P",H16=""),"No DD",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Merit",IF(OR(AND(AO16&gt;=AY$38,AO16&lt;&gt;"",AQ16&gt;=AY$42,AQ16&lt;&gt;"",AN16=""),AND(AR16&gt;=AY$38,AR16&lt;&gt;"",AT16&gt;=AY$42,AT16&lt;&gt;"",AN16=""),AND(AV16&gt;=AY$38,AV16&lt;&gt;"",AX16&gt;=AY$42,AX16&lt;&gt;"",AN16=""),AND(BP16&gt;=BZ$38,BP16&lt;&gt;"",BR16&gt;=BZ$42,BR16&lt;&gt;"",BO16=""),AND(BS16&gt;=BZ$38,BS16&lt;&gt;"",BU16&gt;=BZ$42,BU16&lt;&gt;"",BO16=""),AND(BW16&gt;=BZ$38,BW16&lt;&gt;"",BY16&gt;=BZ$42,BY16&lt;&gt;"",BO16=""),AND(CQ16&gt;=DA$38,CQ16&lt;&gt;"",CS16&gt;=DA$42,CS16&lt;&gt;"",CP16=""),AND(CT16&gt;=DA$38,CT16&lt;&gt;"",CV16&gt;=DA$42,CV16&lt;&gt;"",CP16=""),AND(CX16&gt;=DA$38,CX16&lt;&gt;"",CZ16&gt;=DA$42,CZ16&lt;&gt;"",CP16=""),AND(DX16&gt;=EK$38,DX16&lt;&gt;"",DZ16&gt;=EK$42,DZ16&lt;&gt;""),AND(EA16&gt;=EK$38,EA16&lt;&gt;"",EC16&gt;=EK$42,EC16&lt;&gt;""),AND(EE16&gt;=EK$38,EE16&lt;&gt;"",EG16&gt;=EK$42,EG16&lt;&gt;""),AND(EH16&gt;=EK$38,EH16&lt;&gt;"",EJ16&gt;=EK$42,EJ16&lt;&gt;""),AND(FF16&gt;=FS$38,FF16&lt;&gt;"",FH16&gt;=FS$42,FH16&lt;&gt;""),AND(FI16&gt;=FS$38,FI16&lt;&gt;"",FK16&gt;=FS$42,FK16&lt;&gt;""),AND(FM16&gt;=FS$38,FM16&lt;&gt;"",FO16&gt;=FS$42,FO16&lt;&gt;""),AND(FP16&gt;=FS$38,FP16&lt;&gt;"",FR16&gt;=FS$42,FR16&lt;&gt;""),AND(GN16&gt;=HA$38,GN16&lt;&gt;"",GP16&gt;=HA$42,GP16&lt;&gt;""),AND(GQ16&gt;=HA$38,GQ16&lt;&gt;"",GS16&gt;=HA$42,GS16&lt;&gt;""),AND(GU16&gt;=HA$38,GU16&lt;&gt;"",GW16&gt;=HA$42,GW16&lt;&gt;""),AND(GX16&gt;=HA$38,GX16&lt;&gt;"",GZ16&gt;=HA$42,GZ16&lt;&gt;""),AND(HV16&gt;=II$38,HV16&lt;&gt;"",HX16&gt;=II$42,HX16&lt;&gt;""),AND(HY16&gt;=II$38,HY16&lt;&gt;"",IA16&gt;=II$42,IA16&lt;&gt;""),AND(IC16&gt;=II$38,IC16&lt;&gt;"",IE16&gt;=II$42,IE16&lt;&gt;""),AND(IF16&gt;=II$38,IF16&lt;&gt;"",IH16&gt;=II$42,IH16&lt;&gt;""),AND(JD16&gt;=JQ$38,JD16&lt;&gt;"",JF16&gt;=JQ$42,JF16&lt;&gt;""),AND(JG16&gt;=JQ$38,JG16&lt;&gt;"",JI16&gt;=JQ$42,JI16&lt;&gt;""),AND(JK16&gt;=JQ$38,JK16&lt;&gt;"",JM16&gt;=JQ$42,JM16&lt;&gt;""),AND(JN16&gt;=JQ$38,JN16&lt;&gt;"",JP16&gt;=JQ$42,JP16&lt;&gt;""),AND(KL16&gt;=KY$38,KL16&lt;&gt;"",KN16&gt;=KY$42,KN16&lt;&gt;""),AND(KO16&gt;=KY$38,KO16&lt;&gt;"",KQ16&gt;=KY$42,KQ16&lt;&gt;""),AND(KS16&gt;=KY$38,KS16&lt;&gt;"",KU16&gt;=KY$42,KU16&lt;&gt;""),AND(KV16&gt;=KY$38,KV16&lt;&gt;"",KX16&gt;=KY$42,KX16&lt;&gt;""),AND(LT16&gt;=MG$38,LT16&lt;&gt;"",LV16&gt;=MG$42,LV16&lt;&gt;""),AND(LW16&gt;=MG$38,LW16&lt;&gt;"",LY16&gt;=MG$42,LY16&lt;&gt;""),AND(MA16&gt;=MG$38,MA16&lt;&gt;"",MC16&gt;=MG$42,MC16&lt;&gt;""),AND(MD16&gt;=MG$38,MD16&lt;&gt;"",MF16&gt;=MG$42,MF16&lt;&gt;""),AND(NB16&gt;=NO$38,NB16&lt;&gt;"",ND16&gt;=NO$42,ND16&lt;&gt;""),AND(NE16&gt;=NO$38,NE16&lt;&gt;"",NG16&gt;=NO$42,NG16&lt;&gt;""),AND(NI16&gt;=NO$38,NI16&lt;&gt;"",NK16&gt;=NO$42,NK16&lt;&gt;""),AND(NL16&gt;=NO$38,NL16&lt;&gt;"",NN16&gt;=NO$42,NN16&lt;&gt;""),AND(OJ16&gt;=OW$38,OJ16&lt;&gt;"",OL16&gt;=OW$42,OL16&lt;&gt;""),AND(OM16&gt;=OW$38,OM16&lt;&gt;"",OO16&gt;=OW$42,OO16&lt;&gt;""),AND(OQ16&gt;=OW$38,OQ16&lt;&gt;"",OS16&gt;=OW$42,OS16&lt;&gt;""),AND(OT16&gt;=OW$38,OT16&lt;&gt;"",OV16&gt;=OW$42,OV16&lt;&gt;""),AND(PR16&gt;=QE$38,PR16&lt;&gt;"",PT16&gt;=QE$42,PT16&lt;&gt;""),AND(PU16&gt;=QE$38,PU16&lt;&gt;"",PW16&gt;=QE$42,PW16&lt;&gt;""),AND(PY16&gt;=QE$38,PY16&lt;&gt;"",QA16&gt;=QE$42,QA16&lt;&gt;""),AND(QB16&gt;=QE$38,QB16&lt;&gt;"",QD16&gt;=QE$42,QD16&lt;&gt;""),AND(QZ16&gt;=RM$38,QZ16&lt;&gt;"",RB16&gt;=RM$42,RB16&lt;&gt;""),AND(RC16&gt;=RM$38,RC16&lt;&gt;"",RE16&gt;=RM$42,RE16&lt;&gt;""),AND(RG16&gt;=RM$38,RG16&lt;&gt;"",RI16&gt;=RM$42,RI16&lt;&gt;""),AND(RJ16&gt;=RM$38,RJ16&lt;&gt;"",RL16&gt;=RM$42,RL16&lt;&gt;""),AND(SH16&gt;=SU$38,SH16&lt;&gt;"",SJ16&gt;=SU$42,SJ16&lt;&gt;""),AND(SK16&gt;=SU$38,SK16&lt;&gt;"",SM16&gt;=SU$42,SM16&lt;&gt;""),AND(SO16&gt;=SU$38,SO16&lt;&gt;"",SQ16&gt;=SU$42,SQ16&lt;&gt;""),AND(SR16&gt;=SU$38,SR16&lt;&gt;"",ST16&gt;=SU$42,ST16&lt;&gt;"")),"Excellence",IF(K16="P","Worlds Team",IF(H16="P","National Team","")))))</f>
        <v/>
      </c>
      <c r="K16" s="3" t="str">
        <f>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P","")</f>
        <v/>
      </c>
      <c r="L16" s="8">
        <f>IF(COUNT(AQ16,AT16,BR16,BU16,CS16,CV16)&gt;0,LARGE((AQ16,AT16,BR16,BU16,CS16,CV16),1),0)</f>
        <v>51.570000000000007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49.809999999999995</v>
      </c>
      <c r="O16" s="8" t="str">
        <f>IF(N16="","",IF(OR(N16=CS16,N16=CV16),$CA$1,IF(OR(N16=BR16,N16=BU16),$AZ$1,IF(OR(N16=AQ16,N16=AT16),$Y$1,""))))</f>
        <v>2023 Elite Canada</v>
      </c>
      <c r="P16" s="8">
        <f>IF(COUNT(AQ16,AT16,BR16,BU16,CS16,CV16)&gt;2,MAX(AX16,BY16,CZ16,LARGE((AQ16,AT16,BR16,BU16,CS16,CV16),3)),IF(MAX(AX16,BY16,CZ16)&gt;0,MAX(AX16,BY16,CZ16),0))</f>
        <v>49.42</v>
      </c>
      <c r="Q16" s="8" t="str">
        <f>IF(P16="","",IF(OR(P16=CS16,P16=CV16,P16=CZ16),$CA$1,IF(OR(P16=BR16,P16=BU16,P16=BY16),$AZ$1,IF(OR(P16=AQ16,P16=AT16,P16=AX16),$Y$1,""))))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12.2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$36,AP16,0),IF(AR16&gt;=$AY$36,AS16,0),IF(AV16&gt;=$AY$36,AW16,0),IF(BP16&gt;=$BZ$36,BQ16,0),IF(BS16&gt;=$BZ$36,BT16,0),IF(BW16&gt;=$BZ$36,BX16,0),IF(CQ16&gt;=$DA$36,CR16,0),IF(CT16&gt;=$DA$36,CU16,0),IF(CX16&gt;=$DA$36,CY16,0),IF(DX16&gt;=$EK$36,DY16,0),IF(EA16&gt;=$EK$36,EB16,0),IF(EE16&gt;=$EK$36,EF16,0),IF(EH16&gt;=$EK$36,EI16,0),IF(FF16&gt;=$FS$36,FG16,0),IF(FI16&gt;=$FS$36,FJ16,0),IF(FM16&gt;=$FS$36,FN16,0),IF(FP16&gt;=$FS$36,FQ16,0),IF(GN16&gt;=$HA$36,GO16,0),IF(GQ16&gt;=$HA$36,GR16,0),IF(GU16&gt;=$HA$36,GV16,0),IF(GX16&gt;=$HA$36,GY16,0),IF(HV16&gt;=$II$36,HW16,0),IF(HY16&gt;=$II$36,HZ16,0),IF(IC16&gt;=$II$36,ID16,0),IF(IF16&gt;=$II$36,IG16,0),IF(JD16&gt;=$JQ$36,JE16,0),IF(JG16&gt;=$JQ$36,JH16,0),IF(JK16&gt;=$JQ$36,JL16,0),IF(JN16&gt;=$JQ$36,JO16,0),IF(KL16&gt;=$KY$36,KM16,0),IF(KO16&gt;=$KY$36,KP16,0),IF(KS16&gt;=$KY$36,KT16,0),IF(KV16&gt;=$KY$36,KW16,0),IF(LT16&gt;=$MG$36,LU16,0),IF(LW16&gt;=$MG$36,LX16,0),IF(MA16&gt;=$MG$36,MB16,0),IF(MD16&gt;=$MG$36,ME16,0),IF(NB16&gt;=$NO$36,NC16,0),IF(NE16&gt;=$NO$36,NF16,0),IF(NI16&gt;=$NO$36,NJ16,0),IF(NL16&gt;=$NO$36,NM16,0),IF(OJ16&gt;=$OW$36,OK16,0),IF(OM16&gt;=$OW$36,ON16,0),IF(OQ16&gt;=$OW$36,OR16,0),IF(OT16&gt;=$OW$36,OU16,0),IF(PR16&gt;=$QE$36,PS16,0),IF(PU16&gt;=$QE$36,PV16,0),IF(PY16&gt;=$QE$36,PZ16,0),IF(QB16&gt;=$QE$36,QC16,0),IF(QZ16&gt;=$RM$36,RA16,0),IF(RC16&gt;=$RM$36,RD16,0),IF(RG16&gt;=$RM$36,RH16,0),IF(RJ16&gt;=$RM$36,RK16,0),IF(SH16&gt;=$SU$36,SI16,0),IF(SK16&gt;=$SU$36,SL16,0),IF(SO16&gt;=$SU$36,SP16,0),IF(SR16&gt;=$SU$36,SS16,0))&gt;0,MAX(IF(AO16&gt;=$AY$36,AP16,0),IF(AR16&gt;=$AY$36,AS16,0),IF(AV16&gt;=$AY$36,AW16,0),IF(BP16&gt;=$BZ$36,BQ16,0),IF(BS16&gt;=$BZ$36,BT16,0),IF(BW16&gt;=$BZ$36,BX16,0),IF(CQ16&gt;=$DA$36,CR16,0),IF(CT16&gt;=$DA$36,CU16,0),IF(CX16&gt;=$DA$36,CY16,0),IF(DX16&gt;=$EK$36,DY16,0),IF(EA16&gt;=$EK$36,EB16,0),IF(EE16&gt;=$EK$36,EF16,0),IF(EH16&gt;=$EK$36,EI16,0),IF(FF16&gt;=$FS$36,FG16,0),IF(FI16&gt;=$FS$36,FJ16,0),IF(FM16&gt;=$FS$36,FN16,0),IF(FP16&gt;=$FS$36,FQ16,0),IF(GN16&gt;=$HA$36,GO16,0),IF(GQ16&gt;=$HA$36,GR16,0),IF(GU16&gt;=$HA$36,GV16,0),IF(GX16&gt;=$HA$36,GY16,0),IF(HV16&gt;=$II$36,HW16,0),IF(HY16&gt;=$II$36,HZ16,0),IF(IC16&gt;=$II$36,ID16,0),IF(IF16&gt;=$II$36,IG16,0),IF(JD16&gt;=$JQ$36,JE16,0),IF(JG16&gt;=$JQ$36,JH16,0),IF(JK16&gt;=$JQ$36,JL16,0),IF(JN16&gt;=$JQ$36,JO16,0),IF(KL16&gt;=$KY$36,KM16,0),IF(KO16&gt;=$KY$36,KP16,0),IF(KS16&gt;=$KY$36,KT16,0),IF(KV16&gt;=$KY$36,KW16,0),IF(LT16&gt;=$MG$36,LU16,0),IF(LW16&gt;=$MG$36,LX16,0),IF(MA16&gt;=$MG$36,MB16,0),IF(MD16&gt;=$MG$36,ME16,0),IF(NB16&gt;=$NO$36,NC16,0),IF(NE16&gt;=$NO$36,NF16,0),IF(NI16&gt;=$NO$36,NJ16,0),IF(NL16&gt;=$NO$36,NM16,0),IF(OJ16&gt;=$OW$36,OK16,0),IF(OM16&gt;=$OW$36,ON16,0),IF(OQ16&gt;=$OW$36,OR16,0),IF(OT16&gt;=$OW$36,OU16,0),IF(PR16&gt;=$QE$36,PS16,0),IF(PU16&gt;=$QE$36,PV16,0),IF(PY16&gt;=$QE$36,PZ16,0),IF(QB16&gt;=$QE$36,QC16,0),IF(QZ16&gt;=$RM$36,RA16,0),IF(RC16&gt;=$RM$36,RD16,0),IF(RG16&gt;=$RM$36,RH16,0),IF(RJ16&gt;=$RM$36,RK16,0),IF(SH16&gt;=$SU$36,SI16,0),IF(SK16&gt;=$SU$36,SL16,0),IF(SO16&gt;=$SU$36,SP16,0),IF(SR16&gt;=$SU$36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12.7</v>
      </c>
      <c r="Z16" s="22">
        <v>9.6</v>
      </c>
      <c r="AA16" s="22">
        <v>10.7</v>
      </c>
      <c r="AB16" s="22">
        <v>15.64</v>
      </c>
      <c r="AC16" s="22">
        <v>0</v>
      </c>
      <c r="AD16" s="22">
        <v>13.8</v>
      </c>
      <c r="AE16" s="22">
        <v>9.6</v>
      </c>
      <c r="AF16" s="22">
        <v>11.2</v>
      </c>
      <c r="AG16" s="22">
        <v>15.21</v>
      </c>
      <c r="AH16" s="22">
        <v>0</v>
      </c>
      <c r="AI16" s="22">
        <v>12.8</v>
      </c>
      <c r="AJ16" s="22">
        <v>9.4</v>
      </c>
      <c r="AK16" s="22">
        <v>12.2</v>
      </c>
      <c r="AL16" s="22">
        <v>15.02</v>
      </c>
      <c r="AM16" s="22">
        <v>0</v>
      </c>
      <c r="AN16" s="27"/>
      <c r="AO16" s="38">
        <f>IF(AA16&gt;0,AA16,"")</f>
        <v>10.7</v>
      </c>
      <c r="AP16" s="38">
        <f>IF(AB16&gt;0,AB16,"")</f>
        <v>15.64</v>
      </c>
      <c r="AQ16" s="40">
        <f>IF(SUM(Y16:AB16)-AC16&gt;0,SUM(Y16:AB16)-AC16,"")</f>
        <v>48.64</v>
      </c>
      <c r="AR16" s="40">
        <f>IF(AF16&gt;0,AF16,"")</f>
        <v>11.2</v>
      </c>
      <c r="AS16" s="40">
        <f>IF(AG16&gt;0,AG16,"")</f>
        <v>15.21</v>
      </c>
      <c r="AT16" s="40">
        <f>IF(SUM(AD16:AG16)-AH16&gt;0,SUM(AD16:AG16)-AH16,"")</f>
        <v>49.809999999999995</v>
      </c>
      <c r="AU16" s="40">
        <f>IF(AQ16="","",MAX(AQ16,AT16))</f>
        <v>49.809999999999995</v>
      </c>
      <c r="AV16" s="40">
        <f>IF(AK16&gt;0,AK16,"")</f>
        <v>12.2</v>
      </c>
      <c r="AW16" s="40">
        <f>IF(AL16&gt;0,AL16,"")</f>
        <v>15.02</v>
      </c>
      <c r="AX16" s="40">
        <f>IF(SUM(AI16:AL16)-AM16&gt;0,SUM(AI16:AL16)-AM16,"")</f>
        <v>49.42</v>
      </c>
      <c r="AY16" s="40">
        <f>IF(SUM(AU16,AX16)&gt;0,SUM(AU16,AX16),"")</f>
        <v>99.22999999999999</v>
      </c>
      <c r="AZ16" s="26">
        <v>14.4</v>
      </c>
      <c r="BA16" s="26">
        <v>9.3000000000000007</v>
      </c>
      <c r="BB16" s="26">
        <v>12.2</v>
      </c>
      <c r="BC16" s="26">
        <v>15.67</v>
      </c>
      <c r="BD16" s="26">
        <v>0</v>
      </c>
      <c r="BE16" s="26">
        <v>8.8000000000000007</v>
      </c>
      <c r="BF16" s="26">
        <v>5.9</v>
      </c>
      <c r="BG16" s="26">
        <v>7.7</v>
      </c>
      <c r="BH16" s="26">
        <v>9.51</v>
      </c>
      <c r="BI16" s="26">
        <v>0</v>
      </c>
      <c r="BJ16" s="26">
        <v>12.1</v>
      </c>
      <c r="BK16" s="26">
        <v>8.1</v>
      </c>
      <c r="BL16" s="26">
        <v>9.6999999999999993</v>
      </c>
      <c r="BM16" s="26">
        <v>13.94</v>
      </c>
      <c r="BN16" s="26">
        <v>0</v>
      </c>
      <c r="BO16" s="28"/>
      <c r="BP16" s="39">
        <f>IF(BB16&gt;0,BB16,"")</f>
        <v>12.2</v>
      </c>
      <c r="BQ16" s="39">
        <f>IF(BC16&gt;0,BC16,"")</f>
        <v>15.67</v>
      </c>
      <c r="BR16" s="11">
        <f>IF(SUM(AZ16:BC16)-BD16&gt;0,SUM(AZ16:BC16)-BD16,"")</f>
        <v>51.570000000000007</v>
      </c>
      <c r="BS16" s="11">
        <f>IF(BG16&gt;0,BG16,"")</f>
        <v>7.7</v>
      </c>
      <c r="BT16" s="11">
        <f>IF(BH16&gt;0,BH16,"")</f>
        <v>9.51</v>
      </c>
      <c r="BU16" s="11">
        <f>IF(SUM(BE16:BH16)-BI16&gt;0,SUM(BE16:BH16)-BI16,"")</f>
        <v>31.910000000000004</v>
      </c>
      <c r="BV16" s="11">
        <f>IF(BR16="","",MAX(BR16,BU16))</f>
        <v>51.570000000000007</v>
      </c>
      <c r="BW16" s="11">
        <f>IF(BL16&gt;0,BL16,"")</f>
        <v>9.6999999999999993</v>
      </c>
      <c r="BX16" s="11">
        <f>IF(BM16&gt;0,BM16,"")</f>
        <v>13.94</v>
      </c>
      <c r="BY16" s="11">
        <f>IF(SUM(BJ16:BM16)-BN16&gt;0,SUM(BJ16:BM16)-BN16,"")</f>
        <v>43.839999999999996</v>
      </c>
      <c r="BZ16" s="11">
        <f>IF(SUM(BV16,BY16)&gt;0,SUM(BV16,BY16),"")</f>
        <v>95.41</v>
      </c>
      <c r="CA16" s="22">
        <v>8.1999999999999993</v>
      </c>
      <c r="CB16" s="22">
        <v>5.4</v>
      </c>
      <c r="CC16" s="22">
        <v>8.1</v>
      </c>
      <c r="CD16" s="22">
        <v>9.67</v>
      </c>
      <c r="CE16" s="22">
        <v>0</v>
      </c>
      <c r="CF16" s="22">
        <v>5.4</v>
      </c>
      <c r="CG16" s="22">
        <v>3.5</v>
      </c>
      <c r="CH16" s="22">
        <v>5.4</v>
      </c>
      <c r="CI16" s="22">
        <v>6.68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8.1</v>
      </c>
      <c r="CR16" s="38">
        <f>IF(CD16&gt;0,CD16,"")</f>
        <v>9.67</v>
      </c>
      <c r="CS16" s="40">
        <f>IF(SUM(CA16:CD16)-CE16&gt;0,SUM(CA16:CD16)-CE16,"")</f>
        <v>31.369999999999997</v>
      </c>
      <c r="CT16" s="40">
        <f>IF(CH16&gt;0,CH16,"")</f>
        <v>5.4</v>
      </c>
      <c r="CU16" s="40">
        <f>IF(CI16&gt;0,CI16,"")</f>
        <v>6.68</v>
      </c>
      <c r="CV16" s="40">
        <f>IF(SUM(CF16:CI16)-CJ16&gt;0,SUM(CF16:CI16)-CJ16,"")</f>
        <v>20.98</v>
      </c>
      <c r="CW16" s="40">
        <f>IF(CS16="","",MAX(CS16,CV16))</f>
        <v>31.369999999999997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31.369999999999997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11.3</v>
      </c>
      <c r="SW16" s="22">
        <f>IF($CP16="P",CB16,(CB16+BA16)/2)</f>
        <v>7.3500000000000005</v>
      </c>
      <c r="SX16" s="22">
        <f>IF($CP16="P",CC16,(CC16+BB16)/2)</f>
        <v>10.149999999999999</v>
      </c>
      <c r="SY16" s="22">
        <f>IF($CP16="P",CD16,(CD16+BC16)/2)</f>
        <v>12.67</v>
      </c>
      <c r="SZ16" s="22">
        <f>IF($CP16="P",CE16,(CE16+BD16)/2)</f>
        <v>0</v>
      </c>
      <c r="TA16" s="22">
        <f>IF($CP16="P",CF16,(CF16+BE16)/2)</f>
        <v>7.1000000000000005</v>
      </c>
      <c r="TB16" s="22">
        <f>IF($CP16="P",CG16,(CG16+BF16)/2)</f>
        <v>4.7</v>
      </c>
      <c r="TC16" s="22">
        <f>IF($CP16="P",CH16,(CH16+BG16)/2)</f>
        <v>6.5500000000000007</v>
      </c>
      <c r="TD16" s="22">
        <f>IF($CP16="P",CI16,(CI16+BH16)/2)</f>
        <v>8.0949999999999989</v>
      </c>
      <c r="TE16" s="22">
        <f>IF($CP16="P",CJ16,(CJ16+BI16)/2)</f>
        <v>0</v>
      </c>
      <c r="TF16" s="22">
        <f>IF($CP16="P",CK16,(CK16+BJ16)/2)</f>
        <v>6.05</v>
      </c>
      <c r="TG16" s="22">
        <f>IF($CP16="P",CL16,(CL16+BK16)/2)</f>
        <v>4.05</v>
      </c>
      <c r="TH16" s="22">
        <f>IF($CP16="P",CM16,(CM16+BL16)/2)</f>
        <v>4.8499999999999996</v>
      </c>
      <c r="TI16" s="22">
        <f>IF($CP16="P",CN16,(CN16+BM16)/2)</f>
        <v>6.97</v>
      </c>
      <c r="TJ16" s="22">
        <f>IF($CP16="P",CO16,(CO16+BN16)/2)</f>
        <v>0</v>
      </c>
      <c r="TK16" s="27" t="s">
        <v>46</v>
      </c>
      <c r="TL16" s="40">
        <f>IF(SX16&gt;0,SX16,"")</f>
        <v>10.149999999999999</v>
      </c>
      <c r="TM16" s="40">
        <f>IF(SY16&gt;0,SY16,"")</f>
        <v>12.67</v>
      </c>
      <c r="TN16" s="40">
        <f>IF(SUM(SV16:SY16)-SZ16&gt;0,SUM(SV16:SY16)-SZ16,"")</f>
        <v>41.47</v>
      </c>
      <c r="TO16" s="40">
        <f>IF(TC16&gt;0,TC16,"")</f>
        <v>6.5500000000000007</v>
      </c>
      <c r="TP16" s="40">
        <f>IF(TD16&gt;0,TD16,"")</f>
        <v>8.0949999999999989</v>
      </c>
      <c r="TQ16" s="40">
        <f>IF(SUM(TA16:TD16)-TE16&gt;0,SUM(TA16:TD16)-TE16,"")</f>
        <v>26.445</v>
      </c>
      <c r="TR16" s="40">
        <f>IF(MAX(TN16,TQ16)&gt;0,MAX(TN16,TQ16),"")</f>
        <v>41.47</v>
      </c>
      <c r="TS16" s="40">
        <f>IF(TH16&gt;0,TH16,"")</f>
        <v>4.8499999999999996</v>
      </c>
      <c r="TT16" s="40">
        <f>IF(TI16&gt;0,TI16,"")</f>
        <v>6.97</v>
      </c>
      <c r="TU16" s="40">
        <f>IF(SUM(TF16:TI16)-TJ16&gt;0,SUM(TF16:TI16)-TJ16,"")</f>
        <v>21.919999999999998</v>
      </c>
      <c r="TV16" s="40">
        <f>IF(SUM(TR16,TU16)&gt;0,SUM(TR16,TU16),"")</f>
        <v>63.39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134</v>
      </c>
      <c r="D17" s="4" t="s">
        <v>5</v>
      </c>
      <c r="E17" s="4">
        <v>2005</v>
      </c>
      <c r="F17" s="9">
        <f>SUM(L17:V17)+SUM(L17:T17)*0.0000001+SUM(L17)*0.0000000000001</f>
        <v>162.41001624100474</v>
      </c>
      <c r="G17" s="66"/>
      <c r="H17" s="3" t="str">
        <f>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P","")</f>
        <v/>
      </c>
      <c r="I17" s="3" t="str">
        <f>IF(OR(AND(AQ17&gt;=AY$40,AQ17&lt;&gt;"",AN17=""),AND(AT17&gt;=AY$40,AT17&lt;&gt;"",AN17=""),AND(AX17&gt;=AY$40,AX17&lt;&gt;"",AN17=""),AND(BR17&gt;=BZ$40,BR17&lt;&gt;"",BO17=""),AND(BU17&gt;=BZ$40,BU17&lt;&gt;"",BO17=""),AND(BY17&gt;=BZ$40,BY17&lt;&gt;"",BO17=""),AND(CS17&gt;=DA$40,CS17&lt;&gt;"",CP17=""),AND(CV17&gt;=DA$40,CV17&lt;&gt;"",CP17=""),AND(CZ17&gt;=DA$40,CZ17&lt;&gt;"",CP17=""),AND(DZ17&gt;=EK$40,DZ17&lt;&gt;""),AND(EC17&gt;=EK$40,EC17&lt;&gt;""),AND(EG17&gt;=EK$40,EG17&lt;&gt;""),AND(EJ17&gt;=EK$40,EJ17&lt;&gt;""),AND(FH17&gt;=FS$40,FH17&lt;&gt;""),AND(FK17&gt;=FS$40,FK17&lt;&gt;""),AND(FO17&gt;=FS$40,FO17&lt;&gt;""),AND(FR17&gt;=FS$40,FR17&lt;&gt;""),AND(GP17&gt;=HA$40,GP17&lt;&gt;""),AND(GS17&gt;=HA$40,GS17&lt;&gt;""),AND(GW17&gt;=HA$40,GW17&lt;&gt;""),AND(GZ17&gt;=HA$40,GZ17&lt;&gt;""),AND(HX17&gt;=II$40,HX17&lt;&gt;""),AND(IA17&gt;=II$40,IA17&lt;&gt;""),AND(IE17&gt;=II$40,IE17&lt;&gt;""),AND(IH17&gt;=II$40,IH17&lt;&gt;""),AND(JF17&gt;=JQ$40,JF17&lt;&gt;""),AND(JI17&gt;=JQ$40,JI17&lt;&gt;""),AND(JM17&gt;=JQ$40,JM17&lt;&gt;""),AND(JP17&gt;=JQ$40,JP17&lt;&gt;""),AND(KN17&gt;=KY$40,KN17&lt;&gt;""),AND(KQ17&gt;=KY$40,KQ17&lt;&gt;""),AND(KU17&gt;=KY$40,KU17&lt;&gt;""),AND(KX17&gt;=KY$40,KX17&lt;&gt;""),AND(LV17&gt;=MG$40,LV17&lt;&gt;""),AND(LY17&gt;=MG$40,LY17&lt;&gt;""),AND(MC17&gt;=MG$40,MC17&lt;&gt;""),AND(MF17&gt;=MG$40,MF17&lt;&gt;""),AND(ND17&gt;=NO$40,ND17&lt;&gt;""),AND(NG17&gt;=NO$40,NG17&lt;&gt;""),AND(NK17&gt;=NO$40,NK17&lt;&gt;""),AND(NN17&gt;=NO$40,NN17&lt;&gt;""),AND(OL17&gt;=OW$40,OL17&lt;&gt;""),AND(OO17&gt;=OW$40,OO17&lt;&gt;""),AND(OS17&gt;=OW$40,OS17&lt;&gt;""),AND(OV17&gt;=OW$40,OV17&lt;&gt;""),AND(PT17&gt;=QE$40,PT17&lt;&gt;""),AND(PW17&gt;=QE$40,PW17&lt;&gt;""),AND(QA17&gt;=QE$40,QA17&lt;&gt;""),AND(QD17&gt;=QE$40,QD17&lt;&gt;""),AND(RB17&gt;=RM$40,RB17&lt;&gt;""),AND(RE17&gt;=RM$40,RE17&lt;&gt;""),AND(RI17&gt;=RM$40,RI17&lt;&gt;""),AND(RL17&gt;=RM$40,RL17&lt;&gt;""),AND(SJ17&gt;=SU$40,SJ17&lt;&gt;""),AND(SM17&gt;=SU$40,SM17&lt;&gt;""),AND(SQ17&gt;=SU$40,SQ17&lt;&gt;""),AND(ST17&gt;=SU$40,ST17&lt;&gt;"")),"P","")</f>
        <v/>
      </c>
      <c r="J17" s="36" t="str">
        <f>IF(AND(I17="P",H17=""),"No DD",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Merit",IF(OR(AND(AO17&gt;=AY$38,AO17&lt;&gt;"",AQ17&gt;=AY$42,AQ17&lt;&gt;"",AN17=""),AND(AR17&gt;=AY$38,AR17&lt;&gt;"",AT17&gt;=AY$42,AT17&lt;&gt;"",AN17=""),AND(AV17&gt;=AY$38,AV17&lt;&gt;"",AX17&gt;=AY$42,AX17&lt;&gt;"",AN17=""),AND(BP17&gt;=BZ$38,BP17&lt;&gt;"",BR17&gt;=BZ$42,BR17&lt;&gt;"",BO17=""),AND(BS17&gt;=BZ$38,BS17&lt;&gt;"",BU17&gt;=BZ$42,BU17&lt;&gt;"",BO17=""),AND(BW17&gt;=BZ$38,BW17&lt;&gt;"",BY17&gt;=BZ$42,BY17&lt;&gt;"",BO17=""),AND(CQ17&gt;=DA$38,CQ17&lt;&gt;"",CS17&gt;=DA$42,CS17&lt;&gt;"",CP17=""),AND(CT17&gt;=DA$38,CT17&lt;&gt;"",CV17&gt;=DA$42,CV17&lt;&gt;"",CP17=""),AND(CX17&gt;=DA$38,CX17&lt;&gt;"",CZ17&gt;=DA$42,CZ17&lt;&gt;"",CP17=""),AND(DX17&gt;=EK$38,DX17&lt;&gt;"",DZ17&gt;=EK$42,DZ17&lt;&gt;""),AND(EA17&gt;=EK$38,EA17&lt;&gt;"",EC17&gt;=EK$42,EC17&lt;&gt;""),AND(EE17&gt;=EK$38,EE17&lt;&gt;"",EG17&gt;=EK$42,EG17&lt;&gt;""),AND(EH17&gt;=EK$38,EH17&lt;&gt;"",EJ17&gt;=EK$42,EJ17&lt;&gt;""),AND(FF17&gt;=FS$38,FF17&lt;&gt;"",FH17&gt;=FS$42,FH17&lt;&gt;""),AND(FI17&gt;=FS$38,FI17&lt;&gt;"",FK17&gt;=FS$42,FK17&lt;&gt;""),AND(FM17&gt;=FS$38,FM17&lt;&gt;"",FO17&gt;=FS$42,FO17&lt;&gt;""),AND(FP17&gt;=FS$38,FP17&lt;&gt;"",FR17&gt;=FS$42,FR17&lt;&gt;""),AND(GN17&gt;=HA$38,GN17&lt;&gt;"",GP17&gt;=HA$42,GP17&lt;&gt;""),AND(GQ17&gt;=HA$38,GQ17&lt;&gt;"",GS17&gt;=HA$42,GS17&lt;&gt;""),AND(GU17&gt;=HA$38,GU17&lt;&gt;"",GW17&gt;=HA$42,GW17&lt;&gt;""),AND(GX17&gt;=HA$38,GX17&lt;&gt;"",GZ17&gt;=HA$42,GZ17&lt;&gt;""),AND(HV17&gt;=II$38,HV17&lt;&gt;"",HX17&gt;=II$42,HX17&lt;&gt;""),AND(HY17&gt;=II$38,HY17&lt;&gt;"",IA17&gt;=II$42,IA17&lt;&gt;""),AND(IC17&gt;=II$38,IC17&lt;&gt;"",IE17&gt;=II$42,IE17&lt;&gt;""),AND(IF17&gt;=II$38,IF17&lt;&gt;"",IH17&gt;=II$42,IH17&lt;&gt;""),AND(JD17&gt;=JQ$38,JD17&lt;&gt;"",JF17&gt;=JQ$42,JF17&lt;&gt;""),AND(JG17&gt;=JQ$38,JG17&lt;&gt;"",JI17&gt;=JQ$42,JI17&lt;&gt;""),AND(JK17&gt;=JQ$38,JK17&lt;&gt;"",JM17&gt;=JQ$42,JM17&lt;&gt;""),AND(JN17&gt;=JQ$38,JN17&lt;&gt;"",JP17&gt;=JQ$42,JP17&lt;&gt;""),AND(KL17&gt;=KY$38,KL17&lt;&gt;"",KN17&gt;=KY$42,KN17&lt;&gt;""),AND(KO17&gt;=KY$38,KO17&lt;&gt;"",KQ17&gt;=KY$42,KQ17&lt;&gt;""),AND(KS17&gt;=KY$38,KS17&lt;&gt;"",KU17&gt;=KY$42,KU17&lt;&gt;""),AND(KV17&gt;=KY$38,KV17&lt;&gt;"",KX17&gt;=KY$42,KX17&lt;&gt;""),AND(LT17&gt;=MG$38,LT17&lt;&gt;"",LV17&gt;=MG$42,LV17&lt;&gt;""),AND(LW17&gt;=MG$38,LW17&lt;&gt;"",LY17&gt;=MG$42,LY17&lt;&gt;""),AND(MA17&gt;=MG$38,MA17&lt;&gt;"",MC17&gt;=MG$42,MC17&lt;&gt;""),AND(MD17&gt;=MG$38,MD17&lt;&gt;"",MF17&gt;=MG$42,MF17&lt;&gt;""),AND(NB17&gt;=NO$38,NB17&lt;&gt;"",ND17&gt;=NO$42,ND17&lt;&gt;""),AND(NE17&gt;=NO$38,NE17&lt;&gt;"",NG17&gt;=NO$42,NG17&lt;&gt;""),AND(NI17&gt;=NO$38,NI17&lt;&gt;"",NK17&gt;=NO$42,NK17&lt;&gt;""),AND(NL17&gt;=NO$38,NL17&lt;&gt;"",NN17&gt;=NO$42,NN17&lt;&gt;""),AND(OJ17&gt;=OW$38,OJ17&lt;&gt;"",OL17&gt;=OW$42,OL17&lt;&gt;""),AND(OM17&gt;=OW$38,OM17&lt;&gt;"",OO17&gt;=OW$42,OO17&lt;&gt;""),AND(OQ17&gt;=OW$38,OQ17&lt;&gt;"",OS17&gt;=OW$42,OS17&lt;&gt;""),AND(OT17&gt;=OW$38,OT17&lt;&gt;"",OV17&gt;=OW$42,OV17&lt;&gt;""),AND(PR17&gt;=QE$38,PR17&lt;&gt;"",PT17&gt;=QE$42,PT17&lt;&gt;""),AND(PU17&gt;=QE$38,PU17&lt;&gt;"",PW17&gt;=QE$42,PW17&lt;&gt;""),AND(PY17&gt;=QE$38,PY17&lt;&gt;"",QA17&gt;=QE$42,QA17&lt;&gt;""),AND(QB17&gt;=QE$38,QB17&lt;&gt;"",QD17&gt;=QE$42,QD17&lt;&gt;""),AND(QZ17&gt;=RM$38,QZ17&lt;&gt;"",RB17&gt;=RM$42,RB17&lt;&gt;""),AND(RC17&gt;=RM$38,RC17&lt;&gt;"",RE17&gt;=RM$42,RE17&lt;&gt;""),AND(RG17&gt;=RM$38,RG17&lt;&gt;"",RI17&gt;=RM$42,RI17&lt;&gt;""),AND(RJ17&gt;=RM$38,RJ17&lt;&gt;"",RL17&gt;=RM$42,RL17&lt;&gt;""),AND(SH17&gt;=SU$38,SH17&lt;&gt;"",SJ17&gt;=SU$42,SJ17&lt;&gt;""),AND(SK17&gt;=SU$38,SK17&lt;&gt;"",SM17&gt;=SU$42,SM17&lt;&gt;""),AND(SO17&gt;=SU$38,SO17&lt;&gt;"",SQ17&gt;=SU$42,SQ17&lt;&gt;""),AND(SR17&gt;=SU$38,SR17&lt;&gt;"",ST17&gt;=SU$42,ST17&lt;&gt;"")),"Excellence",IF(K17="P","Worlds Team",IF(H17="P","National Team","")))))</f>
        <v/>
      </c>
      <c r="K17" s="3" t="str">
        <f>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P","")</f>
        <v/>
      </c>
      <c r="L17" s="8">
        <f>IF(COUNT(AQ17,AT17,BR17,BU17,CS17,CV17)&gt;0,LARGE((AQ17,AT17,BR17,BU17,CS17,CV17),1),0)</f>
        <v>47.16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IF(COUNT(AQ17,AT17,BR17,BU17,CS17,CV17)&gt;1,LARGE((AQ17,AT17,BR17,BU17,CS17,CV17),2),0)</f>
        <v>40.129999999999995</v>
      </c>
      <c r="O17" s="8" t="str">
        <f>IF(N17="","",IF(OR(N17=CS17,N17=CV17),$CA$1,IF(OR(N17=BR17,N17=BU17),$AZ$1,IF(OR(N17=AQ17,N17=AT17),$Y$1,""))))</f>
        <v>2023 3rd Domestic Trial</v>
      </c>
      <c r="P17" s="8">
        <f>IF(COUNT(AQ17,AT17,BR17,BU17,CS17,CV17)&gt;2,MAX(AX17,BY17,CZ17,LARGE((AQ17,AT17,BR17,BU17,CS17,CV17),3)),IF(MAX(AX17,BY17,CZ17)&gt;0,MAX(AX17,BY17,CZ17),0))</f>
        <v>46.760000000000005</v>
      </c>
      <c r="Q17" s="8" t="str">
        <f>IF(P17="","",IF(OR(P17=CS17,P17=CV17,P17=CZ17),$CA$1,IF(OR(P17=BR17,P17=BU17,P17=BY17),$AZ$1,IF(OR(P17=AQ17,P17=AT17,P17=AX17),$Y$1,""))))</f>
        <v>2023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$36,AP17,0),IF(AR17&gt;=$AY$36,AS17,0),IF(AV17&gt;=$AY$36,AW17,0),IF(BP17&gt;=$BZ$36,BQ17,0),IF(BS17&gt;=$BZ$36,BT17,0),IF(BW17&gt;=$BZ$36,BX17,0),IF(CQ17&gt;=$DA$36,CR17,0),IF(CT17&gt;=$DA$36,CU17,0),IF(CX17&gt;=$DA$36,CY17,0),IF(DX17&gt;=$EK$36,DY17,0),IF(EA17&gt;=$EK$36,EB17,0),IF(EE17&gt;=$EK$36,EF17,0),IF(EH17&gt;=$EK$36,EI17,0),IF(FF17&gt;=$FS$36,FG17,0),IF(FI17&gt;=$FS$36,FJ17,0),IF(FM17&gt;=$FS$36,FN17,0),IF(FP17&gt;=$FS$36,FQ17,0),IF(GN17&gt;=$HA$36,GO17,0),IF(GQ17&gt;=$HA$36,GR17,0),IF(GU17&gt;=$HA$36,GV17,0),IF(GX17&gt;=$HA$36,GY17,0),IF(HV17&gt;=$II$36,HW17,0),IF(HY17&gt;=$II$36,HZ17,0),IF(IC17&gt;=$II$36,ID17,0),IF(IF17&gt;=$II$36,IG17,0),IF(JD17&gt;=$JQ$36,JE17,0),IF(JG17&gt;=$JQ$36,JH17,0),IF(JK17&gt;=$JQ$36,JL17,0),IF(JN17&gt;=$JQ$36,JO17,0),IF(KL17&gt;=$KY$36,KM17,0),IF(KO17&gt;=$KY$36,KP17,0),IF(KS17&gt;=$KY$36,KT17,0),IF(KV17&gt;=$KY$36,KW17,0),IF(LT17&gt;=$MG$36,LU17,0),IF(LW17&gt;=$MG$36,LX17,0),IF(MA17&gt;=$MG$36,MB17,0),IF(MD17&gt;=$MG$36,ME17,0),IF(NB17&gt;=$NO$36,NC17,0),IF(NE17&gt;=$NO$36,NF17,0),IF(NI17&gt;=$NO$36,NJ17,0),IF(NL17&gt;=$NO$36,NM17,0),IF(OJ17&gt;=$OW$36,OK17,0),IF(OM17&gt;=$OW$36,ON17,0),IF(OQ17&gt;=$OW$36,OR17,0),IF(OT17&gt;=$OW$36,OU17,0),IF(PR17&gt;=$QE$36,PS17,0),IF(PU17&gt;=$QE$36,PV17,0),IF(PY17&gt;=$QE$36,PZ17,0),IF(QB17&gt;=$QE$36,QC17,0),IF(QZ17&gt;=$RM$36,RA17,0),IF(RC17&gt;=$RM$36,RD17,0),IF(RG17&gt;=$RM$36,RH17,0),IF(RJ17&gt;=$RM$36,RK17,0),IF(SH17&gt;=$SU$36,SI17,0),IF(SK17&gt;=$SU$36,SL17,0),IF(SO17&gt;=$SU$36,SP17,0),IF(SR17&gt;=$SU$36,SS17,0))&gt;0,MAX(IF(AO17&gt;=$AY$36,AP17,0),IF(AR17&gt;=$AY$36,AS17,0),IF(AV17&gt;=$AY$36,AW17,0),IF(BP17&gt;=$BZ$36,BQ17,0),IF(BS17&gt;=$BZ$36,BT17,0),IF(BW17&gt;=$BZ$36,BX17,0),IF(CQ17&gt;=$DA$36,CR17,0),IF(CT17&gt;=$DA$36,CU17,0),IF(CX17&gt;=$DA$36,CY17,0),IF(DX17&gt;=$EK$36,DY17,0),IF(EA17&gt;=$EK$36,EB17,0),IF(EE17&gt;=$EK$36,EF17,0),IF(EH17&gt;=$EK$36,EI17,0),IF(FF17&gt;=$FS$36,FG17,0),IF(FI17&gt;=$FS$36,FJ17,0),IF(FM17&gt;=$FS$36,FN17,0),IF(FP17&gt;=$FS$36,FQ17,0),IF(GN17&gt;=$HA$36,GO17,0),IF(GQ17&gt;=$HA$36,GR17,0),IF(GU17&gt;=$HA$36,GV17,0),IF(GX17&gt;=$HA$36,GY17,0),IF(HV17&gt;=$II$36,HW17,0),IF(HY17&gt;=$II$36,HZ17,0),IF(IC17&gt;=$II$36,ID17,0),IF(IF17&gt;=$II$36,IG17,0),IF(JD17&gt;=$JQ$36,JE17,0),IF(JG17&gt;=$JQ$36,JH17,0),IF(JK17&gt;=$JQ$36,JL17,0),IF(JN17&gt;=$JQ$36,JO17,0),IF(KL17&gt;=$KY$36,KM17,0),IF(KO17&gt;=$KY$36,KP17,0),IF(KS17&gt;=$KY$36,KT17,0),IF(KV17&gt;=$KY$36,KW17,0),IF(LT17&gt;=$MG$36,LU17,0),IF(LW17&gt;=$MG$36,LX17,0),IF(MA17&gt;=$MG$36,MB17,0),IF(MD17&gt;=$MG$36,ME17,0),IF(NB17&gt;=$NO$36,NC17,0),IF(NE17&gt;=$NO$36,NF17,0),IF(NI17&gt;=$NO$36,NJ17,0),IF(NL17&gt;=$NO$36,NM17,0),IF(OJ17&gt;=$OW$36,OK17,0),IF(OM17&gt;=$OW$36,ON17,0),IF(OQ17&gt;=$OW$36,OR17,0),IF(OT17&gt;=$OW$36,OU17,0),IF(PR17&gt;=$QE$36,PS17,0),IF(PU17&gt;=$QE$36,PV17,0),IF(PY17&gt;=$QE$36,PZ17,0),IF(QB17&gt;=$QE$36,QC17,0),IF(QZ17&gt;=$RM$36,RA17,0),IF(RC17&gt;=$RM$36,RD17,0),IF(RG17&gt;=$RM$36,RH17,0),IF(RJ17&gt;=$RM$36,RK17,0),IF(SH17&gt;=$SU$36,SI17,0),IF(SK17&gt;=$SU$36,SL17,0),IF(SO17&gt;=$SU$36,SP17,0),IF(SR17&gt;=$SU$36,SS17,0)),0)</f>
        <v>14.86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2023 Elite Canada</v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5.9</v>
      </c>
      <c r="Z17" s="22">
        <v>4.4000000000000004</v>
      </c>
      <c r="AA17" s="22">
        <v>7.3</v>
      </c>
      <c r="AB17" s="22">
        <v>7.58</v>
      </c>
      <c r="AC17" s="22">
        <v>0</v>
      </c>
      <c r="AD17" s="22">
        <v>9.6999999999999993</v>
      </c>
      <c r="AE17" s="22">
        <v>9.1</v>
      </c>
      <c r="AF17" s="22">
        <v>13.5</v>
      </c>
      <c r="AG17" s="22">
        <v>14.86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7.3</v>
      </c>
      <c r="AP17" s="38">
        <f>IF(AB17&gt;0,AB17,"")</f>
        <v>7.58</v>
      </c>
      <c r="AQ17" s="40">
        <f>IF(SUM(Y17:AB17)-AC17&gt;0,SUM(Y17:AB17)-AC17,"")</f>
        <v>25.18</v>
      </c>
      <c r="AR17" s="40">
        <f>IF(AF17&gt;0,AF17,"")</f>
        <v>13.5</v>
      </c>
      <c r="AS17" s="40">
        <f>IF(AG17&gt;0,AG17,"")</f>
        <v>14.86</v>
      </c>
      <c r="AT17" s="40">
        <f>IF(SUM(AD17:AG17)-AH17&gt;0,SUM(AD17:AG17)-AH17,"")</f>
        <v>47.16</v>
      </c>
      <c r="AU17" s="40">
        <f>IF(AQ17="","",MAX(AQ17,AT17))</f>
        <v>47.16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47.16</v>
      </c>
      <c r="AZ17" s="26">
        <v>2.6</v>
      </c>
      <c r="BA17" s="26">
        <v>1.6</v>
      </c>
      <c r="BB17" s="26">
        <v>3.1</v>
      </c>
      <c r="BC17" s="26">
        <v>3.17</v>
      </c>
      <c r="BD17" s="26">
        <v>0</v>
      </c>
      <c r="BE17" s="26">
        <v>2.6</v>
      </c>
      <c r="BF17" s="26">
        <v>1.7</v>
      </c>
      <c r="BG17" s="26">
        <v>3.1</v>
      </c>
      <c r="BH17" s="26">
        <v>3.01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3.1</v>
      </c>
      <c r="BQ17" s="39">
        <f>IF(BC17&gt;0,BC17,"")</f>
        <v>3.17</v>
      </c>
      <c r="BR17" s="11">
        <f>IF(SUM(AZ17:BC17)-BD17&gt;0,SUM(AZ17:BC17)-BD17,"")</f>
        <v>10.47</v>
      </c>
      <c r="BS17" s="11">
        <f>IF(BG17&gt;0,BG17,"")</f>
        <v>3.1</v>
      </c>
      <c r="BT17" s="11">
        <f>IF(BH17&gt;0,BH17,"")</f>
        <v>3.01</v>
      </c>
      <c r="BU17" s="11">
        <f>IF(SUM(BE17:BH17)-BI17&gt;0,SUM(BE17:BH17)-BI17,"")</f>
        <v>10.41</v>
      </c>
      <c r="BV17" s="11">
        <f>IF(BR17="","",MAX(BR17,BU17))</f>
        <v>10.47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10.47</v>
      </c>
      <c r="CA17" s="22">
        <v>10.5</v>
      </c>
      <c r="CB17" s="22">
        <v>7.2</v>
      </c>
      <c r="CC17" s="22">
        <v>10.399999999999999</v>
      </c>
      <c r="CD17" s="22">
        <v>12.03</v>
      </c>
      <c r="CE17" s="22">
        <v>0</v>
      </c>
      <c r="CF17" s="22">
        <v>4.3</v>
      </c>
      <c r="CG17" s="22">
        <v>2.9</v>
      </c>
      <c r="CH17" s="22">
        <v>4.5999999999999996</v>
      </c>
      <c r="CI17" s="22">
        <v>5.0999999999999996</v>
      </c>
      <c r="CJ17" s="22">
        <v>0</v>
      </c>
      <c r="CK17" s="22">
        <v>12.6</v>
      </c>
      <c r="CL17" s="22">
        <v>9</v>
      </c>
      <c r="CM17" s="22">
        <v>10.6</v>
      </c>
      <c r="CN17" s="22">
        <v>14.56</v>
      </c>
      <c r="CO17" s="22">
        <v>0</v>
      </c>
      <c r="CP17" s="27"/>
      <c r="CQ17" s="38">
        <f>IF(CC17&gt;0,CC17,"")</f>
        <v>10.399999999999999</v>
      </c>
      <c r="CR17" s="38">
        <f>IF(CD17&gt;0,CD17,"")</f>
        <v>12.03</v>
      </c>
      <c r="CS17" s="40">
        <f>IF(SUM(CA17:CD17)-CE17&gt;0,SUM(CA17:CD17)-CE17,"")</f>
        <v>40.129999999999995</v>
      </c>
      <c r="CT17" s="40">
        <f>IF(CH17&gt;0,CH17,"")</f>
        <v>4.5999999999999996</v>
      </c>
      <c r="CU17" s="40">
        <f>IF(CI17&gt;0,CI17,"")</f>
        <v>5.0999999999999996</v>
      </c>
      <c r="CV17" s="40">
        <f>IF(SUM(CF17:CI17)-CJ17&gt;0,SUM(CF17:CI17)-CJ17,"")</f>
        <v>16.899999999999999</v>
      </c>
      <c r="CW17" s="40">
        <f>IF(CS17="","",MAX(CS17,CV17))</f>
        <v>40.129999999999995</v>
      </c>
      <c r="CX17" s="40">
        <f>IF(CM17&gt;0,CM17,"")</f>
        <v>10.6</v>
      </c>
      <c r="CY17" s="40">
        <f>IF(CN17&gt;0,CN17,"")</f>
        <v>14.56</v>
      </c>
      <c r="CZ17" s="40">
        <f>IF(SUM(CK17:CN17)-CO17&gt;0,SUM(CK17:CN17)-CO17,"")</f>
        <v>46.760000000000005</v>
      </c>
      <c r="DA17" s="40">
        <f>IF(SUM(CW17,CZ17)&gt;0,SUM(CW17,CZ17),"")</f>
        <v>86.89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6.55</v>
      </c>
      <c r="SW17" s="22">
        <f>IF($CP17="P",CB17,(CB17+BA17)/2)</f>
        <v>4.4000000000000004</v>
      </c>
      <c r="SX17" s="22">
        <f>IF($CP17="P",CC17,(CC17+BB17)/2)</f>
        <v>6.7499999999999991</v>
      </c>
      <c r="SY17" s="22">
        <f>IF($CP17="P",CD17,(CD17+BC17)/2)</f>
        <v>7.6</v>
      </c>
      <c r="SZ17" s="22">
        <f>IF($CP17="P",CE17,(CE17+BD17)/2)</f>
        <v>0</v>
      </c>
      <c r="TA17" s="22">
        <f>IF($CP17="P",CF17,(CF17+BE17)/2)</f>
        <v>3.45</v>
      </c>
      <c r="TB17" s="22">
        <f>IF($CP17="P",CG17,(CG17+BF17)/2)</f>
        <v>2.2999999999999998</v>
      </c>
      <c r="TC17" s="22">
        <f>IF($CP17="P",CH17,(CH17+BG17)/2)</f>
        <v>3.8499999999999996</v>
      </c>
      <c r="TD17" s="22">
        <f>IF($CP17="P",CI17,(CI17+BH17)/2)</f>
        <v>4.0549999999999997</v>
      </c>
      <c r="TE17" s="22">
        <f>IF($CP17="P",CJ17,(CJ17+BI17)/2)</f>
        <v>0</v>
      </c>
      <c r="TF17" s="22">
        <f>IF($CP17="P",CK17,(CK17+BJ17)/2)</f>
        <v>6.3</v>
      </c>
      <c r="TG17" s="22">
        <f>IF($CP17="P",CL17,(CL17+BK17)/2)</f>
        <v>4.5</v>
      </c>
      <c r="TH17" s="22">
        <f>IF($CP17="P",CM17,(CM17+BL17)/2)</f>
        <v>5.3</v>
      </c>
      <c r="TI17" s="22">
        <f>IF($CP17="P",CN17,(CN17+BM17)/2)</f>
        <v>7.28</v>
      </c>
      <c r="TJ17" s="22">
        <f>IF($CP17="P",CO17,(CO17+BN17)/2)</f>
        <v>0</v>
      </c>
      <c r="TK17" s="27" t="s">
        <v>46</v>
      </c>
      <c r="TL17" s="40">
        <f>IF(SX17&gt;0,SX17,"")</f>
        <v>6.7499999999999991</v>
      </c>
      <c r="TM17" s="40">
        <f>IF(SY17&gt;0,SY17,"")</f>
        <v>7.6</v>
      </c>
      <c r="TN17" s="40">
        <f>IF(SUM(SV17:SY17)-SZ17&gt;0,SUM(SV17:SY17)-SZ17,"")</f>
        <v>25.299999999999997</v>
      </c>
      <c r="TO17" s="40">
        <f>IF(TC17&gt;0,TC17,"")</f>
        <v>3.8499999999999996</v>
      </c>
      <c r="TP17" s="40">
        <f>IF(TD17&gt;0,TD17,"")</f>
        <v>4.0549999999999997</v>
      </c>
      <c r="TQ17" s="40">
        <f>IF(SUM(TA17:TD17)-TE17&gt;0,SUM(TA17:TD17)-TE17,"")</f>
        <v>13.654999999999999</v>
      </c>
      <c r="TR17" s="40">
        <f>IF(MAX(TN17,TQ17)&gt;0,MAX(TN17,TQ17),"")</f>
        <v>25.299999999999997</v>
      </c>
      <c r="TS17" s="40">
        <f>IF(TH17&gt;0,TH17,"")</f>
        <v>5.3</v>
      </c>
      <c r="TT17" s="40">
        <f>IF(TI17&gt;0,TI17,"")</f>
        <v>7.28</v>
      </c>
      <c r="TU17" s="40">
        <f>IF(SUM(TF17:TI17)-TJ17&gt;0,SUM(TF17:TI17)-TJ17,"")</f>
        <v>23.380000000000003</v>
      </c>
      <c r="TV17" s="40">
        <f>IF(SUM(TR17,TU17)&gt;0,SUM(TR17,TU17),"")</f>
        <v>48.68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132</v>
      </c>
      <c r="D18" s="4" t="s">
        <v>3</v>
      </c>
      <c r="E18" s="4">
        <v>2005</v>
      </c>
      <c r="F18" s="9">
        <f>SUM(L18:V18)+SUM(L18:T18)*0.0000001+SUM(L18)*0.0000000000001</f>
        <v>161.79001617900494</v>
      </c>
      <c r="G18" s="66"/>
      <c r="H18" s="3" t="str">
        <f>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P","")</f>
        <v/>
      </c>
      <c r="I18" s="3" t="str">
        <f>IF(OR(AND(AQ18&gt;=AY$40,AQ18&lt;&gt;"",AN18=""),AND(AT18&gt;=AY$40,AT18&lt;&gt;"",AN18=""),AND(AX18&gt;=AY$40,AX18&lt;&gt;"",AN18=""),AND(BR18&gt;=BZ$40,BR18&lt;&gt;"",BO18=""),AND(BU18&gt;=BZ$40,BU18&lt;&gt;"",BO18=""),AND(BY18&gt;=BZ$40,BY18&lt;&gt;"",BO18=""),AND(CS18&gt;=DA$40,CS18&lt;&gt;"",CP18=""),AND(CV18&gt;=DA$40,CV18&lt;&gt;"",CP18=""),AND(CZ18&gt;=DA$40,CZ18&lt;&gt;"",CP18=""),AND(DZ18&gt;=EK$40,DZ18&lt;&gt;""),AND(EC18&gt;=EK$40,EC18&lt;&gt;""),AND(EG18&gt;=EK$40,EG18&lt;&gt;""),AND(EJ18&gt;=EK$40,EJ18&lt;&gt;""),AND(FH18&gt;=FS$40,FH18&lt;&gt;""),AND(FK18&gt;=FS$40,FK18&lt;&gt;""),AND(FO18&gt;=FS$40,FO18&lt;&gt;""),AND(FR18&gt;=FS$40,FR18&lt;&gt;""),AND(GP18&gt;=HA$40,GP18&lt;&gt;""),AND(GS18&gt;=HA$40,GS18&lt;&gt;""),AND(GW18&gt;=HA$40,GW18&lt;&gt;""),AND(GZ18&gt;=HA$40,GZ18&lt;&gt;""),AND(HX18&gt;=II$40,HX18&lt;&gt;""),AND(IA18&gt;=II$40,IA18&lt;&gt;""),AND(IE18&gt;=II$40,IE18&lt;&gt;""),AND(IH18&gt;=II$40,IH18&lt;&gt;""),AND(JF18&gt;=JQ$40,JF18&lt;&gt;""),AND(JI18&gt;=JQ$40,JI18&lt;&gt;""),AND(JM18&gt;=JQ$40,JM18&lt;&gt;""),AND(JP18&gt;=JQ$40,JP18&lt;&gt;""),AND(KN18&gt;=KY$40,KN18&lt;&gt;""),AND(KQ18&gt;=KY$40,KQ18&lt;&gt;""),AND(KU18&gt;=KY$40,KU18&lt;&gt;""),AND(KX18&gt;=KY$40,KX18&lt;&gt;""),AND(LV18&gt;=MG$40,LV18&lt;&gt;""),AND(LY18&gt;=MG$40,LY18&lt;&gt;""),AND(MC18&gt;=MG$40,MC18&lt;&gt;""),AND(MF18&gt;=MG$40,MF18&lt;&gt;""),AND(ND18&gt;=NO$40,ND18&lt;&gt;""),AND(NG18&gt;=NO$40,NG18&lt;&gt;""),AND(NK18&gt;=NO$40,NK18&lt;&gt;""),AND(NN18&gt;=NO$40,NN18&lt;&gt;""),AND(OL18&gt;=OW$40,OL18&lt;&gt;""),AND(OO18&gt;=OW$40,OO18&lt;&gt;""),AND(OS18&gt;=OW$40,OS18&lt;&gt;""),AND(OV18&gt;=OW$40,OV18&lt;&gt;""),AND(PT18&gt;=QE$40,PT18&lt;&gt;""),AND(PW18&gt;=QE$40,PW18&lt;&gt;""),AND(QA18&gt;=QE$40,QA18&lt;&gt;""),AND(QD18&gt;=QE$40,QD18&lt;&gt;""),AND(RB18&gt;=RM$40,RB18&lt;&gt;""),AND(RE18&gt;=RM$40,RE18&lt;&gt;""),AND(RI18&gt;=RM$40,RI18&lt;&gt;""),AND(RL18&gt;=RM$40,RL18&lt;&gt;""),AND(SJ18&gt;=SU$40,SJ18&lt;&gt;""),AND(SM18&gt;=SU$40,SM18&lt;&gt;""),AND(SQ18&gt;=SU$40,SQ18&lt;&gt;""),AND(ST18&gt;=SU$40,ST18&lt;&gt;"")),"P","")</f>
        <v/>
      </c>
      <c r="J18" s="36" t="str">
        <f>IF(AND(I18="P",H18=""),"No DD",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Merit",IF(OR(AND(AO18&gt;=AY$38,AO18&lt;&gt;"",AQ18&gt;=AY$42,AQ18&lt;&gt;"",AN18=""),AND(AR18&gt;=AY$38,AR18&lt;&gt;"",AT18&gt;=AY$42,AT18&lt;&gt;"",AN18=""),AND(AV18&gt;=AY$38,AV18&lt;&gt;"",AX18&gt;=AY$42,AX18&lt;&gt;"",AN18=""),AND(BP18&gt;=BZ$38,BP18&lt;&gt;"",BR18&gt;=BZ$42,BR18&lt;&gt;"",BO18=""),AND(BS18&gt;=BZ$38,BS18&lt;&gt;"",BU18&gt;=BZ$42,BU18&lt;&gt;"",BO18=""),AND(BW18&gt;=BZ$38,BW18&lt;&gt;"",BY18&gt;=BZ$42,BY18&lt;&gt;"",BO18=""),AND(CQ18&gt;=DA$38,CQ18&lt;&gt;"",CS18&gt;=DA$42,CS18&lt;&gt;"",CP18=""),AND(CT18&gt;=DA$38,CT18&lt;&gt;"",CV18&gt;=DA$42,CV18&lt;&gt;"",CP18=""),AND(CX18&gt;=DA$38,CX18&lt;&gt;"",CZ18&gt;=DA$42,CZ18&lt;&gt;"",CP18=""),AND(DX18&gt;=EK$38,DX18&lt;&gt;"",DZ18&gt;=EK$42,DZ18&lt;&gt;""),AND(EA18&gt;=EK$38,EA18&lt;&gt;"",EC18&gt;=EK$42,EC18&lt;&gt;""),AND(EE18&gt;=EK$38,EE18&lt;&gt;"",EG18&gt;=EK$42,EG18&lt;&gt;""),AND(EH18&gt;=EK$38,EH18&lt;&gt;"",EJ18&gt;=EK$42,EJ18&lt;&gt;""),AND(FF18&gt;=FS$38,FF18&lt;&gt;"",FH18&gt;=FS$42,FH18&lt;&gt;""),AND(FI18&gt;=FS$38,FI18&lt;&gt;"",FK18&gt;=FS$42,FK18&lt;&gt;""),AND(FM18&gt;=FS$38,FM18&lt;&gt;"",FO18&gt;=FS$42,FO18&lt;&gt;""),AND(FP18&gt;=FS$38,FP18&lt;&gt;"",FR18&gt;=FS$42,FR18&lt;&gt;""),AND(GN18&gt;=HA$38,GN18&lt;&gt;"",GP18&gt;=HA$42,GP18&lt;&gt;""),AND(GQ18&gt;=HA$38,GQ18&lt;&gt;"",GS18&gt;=HA$42,GS18&lt;&gt;""),AND(GU18&gt;=HA$38,GU18&lt;&gt;"",GW18&gt;=HA$42,GW18&lt;&gt;""),AND(GX18&gt;=HA$38,GX18&lt;&gt;"",GZ18&gt;=HA$42,GZ18&lt;&gt;""),AND(HV18&gt;=II$38,HV18&lt;&gt;"",HX18&gt;=II$42,HX18&lt;&gt;""),AND(HY18&gt;=II$38,HY18&lt;&gt;"",IA18&gt;=II$42,IA18&lt;&gt;""),AND(IC18&gt;=II$38,IC18&lt;&gt;"",IE18&gt;=II$42,IE18&lt;&gt;""),AND(IF18&gt;=II$38,IF18&lt;&gt;"",IH18&gt;=II$42,IH18&lt;&gt;""),AND(JD18&gt;=JQ$38,JD18&lt;&gt;"",JF18&gt;=JQ$42,JF18&lt;&gt;""),AND(JG18&gt;=JQ$38,JG18&lt;&gt;"",JI18&gt;=JQ$42,JI18&lt;&gt;""),AND(JK18&gt;=JQ$38,JK18&lt;&gt;"",JM18&gt;=JQ$42,JM18&lt;&gt;""),AND(JN18&gt;=JQ$38,JN18&lt;&gt;"",JP18&gt;=JQ$42,JP18&lt;&gt;""),AND(KL18&gt;=KY$38,KL18&lt;&gt;"",KN18&gt;=KY$42,KN18&lt;&gt;""),AND(KO18&gt;=KY$38,KO18&lt;&gt;"",KQ18&gt;=KY$42,KQ18&lt;&gt;""),AND(KS18&gt;=KY$38,KS18&lt;&gt;"",KU18&gt;=KY$42,KU18&lt;&gt;""),AND(KV18&gt;=KY$38,KV18&lt;&gt;"",KX18&gt;=KY$42,KX18&lt;&gt;""),AND(LT18&gt;=MG$38,LT18&lt;&gt;"",LV18&gt;=MG$42,LV18&lt;&gt;""),AND(LW18&gt;=MG$38,LW18&lt;&gt;"",LY18&gt;=MG$42,LY18&lt;&gt;""),AND(MA18&gt;=MG$38,MA18&lt;&gt;"",MC18&gt;=MG$42,MC18&lt;&gt;""),AND(MD18&gt;=MG$38,MD18&lt;&gt;"",MF18&gt;=MG$42,MF18&lt;&gt;""),AND(NB18&gt;=NO$38,NB18&lt;&gt;"",ND18&gt;=NO$42,ND18&lt;&gt;""),AND(NE18&gt;=NO$38,NE18&lt;&gt;"",NG18&gt;=NO$42,NG18&lt;&gt;""),AND(NI18&gt;=NO$38,NI18&lt;&gt;"",NK18&gt;=NO$42,NK18&lt;&gt;""),AND(NL18&gt;=NO$38,NL18&lt;&gt;"",NN18&gt;=NO$42,NN18&lt;&gt;""),AND(OJ18&gt;=OW$38,OJ18&lt;&gt;"",OL18&gt;=OW$42,OL18&lt;&gt;""),AND(OM18&gt;=OW$38,OM18&lt;&gt;"",OO18&gt;=OW$42,OO18&lt;&gt;""),AND(OQ18&gt;=OW$38,OQ18&lt;&gt;"",OS18&gt;=OW$42,OS18&lt;&gt;""),AND(OT18&gt;=OW$38,OT18&lt;&gt;"",OV18&gt;=OW$42,OV18&lt;&gt;""),AND(PR18&gt;=QE$38,PR18&lt;&gt;"",PT18&gt;=QE$42,PT18&lt;&gt;""),AND(PU18&gt;=QE$38,PU18&lt;&gt;"",PW18&gt;=QE$42,PW18&lt;&gt;""),AND(PY18&gt;=QE$38,PY18&lt;&gt;"",QA18&gt;=QE$42,QA18&lt;&gt;""),AND(QB18&gt;=QE$38,QB18&lt;&gt;"",QD18&gt;=QE$42,QD18&lt;&gt;""),AND(QZ18&gt;=RM$38,QZ18&lt;&gt;"",RB18&gt;=RM$42,RB18&lt;&gt;""),AND(RC18&gt;=RM$38,RC18&lt;&gt;"",RE18&gt;=RM$42,RE18&lt;&gt;""),AND(RG18&gt;=RM$38,RG18&lt;&gt;"",RI18&gt;=RM$42,RI18&lt;&gt;""),AND(RJ18&gt;=RM$38,RJ18&lt;&gt;"",RL18&gt;=RM$42,RL18&lt;&gt;""),AND(SH18&gt;=SU$38,SH18&lt;&gt;"",SJ18&gt;=SU$42,SJ18&lt;&gt;""),AND(SK18&gt;=SU$38,SK18&lt;&gt;"",SM18&gt;=SU$42,SM18&lt;&gt;""),AND(SO18&gt;=SU$38,SO18&lt;&gt;"",SQ18&gt;=SU$42,SQ18&lt;&gt;""),AND(SR18&gt;=SU$38,SR18&lt;&gt;"",ST18&gt;=SU$42,ST18&lt;&gt;"")),"Excellence",IF(K18="P","Worlds Team",IF(H18="P","National Team","")))))</f>
        <v/>
      </c>
      <c r="K18" s="3" t="str">
        <f>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P","")</f>
        <v/>
      </c>
      <c r="L18" s="8">
        <f>IF(COUNT(AQ18,AT18,BR18,BU18,CS18,CV18)&gt;0,LARGE((AQ18,AT18,BR18,BU18,CS18,CV18),1),0)</f>
        <v>49.319999999999993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IF(COUNT(AQ18,AT18,BR18,BU18,CS18,CV18)&gt;1,LARGE((AQ18,AT18,BR18,BU18,CS18,CV18),2),0)</f>
        <v>48.550000000000004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51.019999999999996</v>
      </c>
      <c r="Q18" s="8" t="str">
        <f>IF(P18="","",IF(OR(P18=CS18,P18=CV18,P18=CZ18),$CA$1,IF(OR(P18=BR18,P18=BU18,P18=BY18),$AZ$1,IF(OR(P18=AQ18,P18=AT18,P18=AX18),$Y$1,""))))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$36,AP18,0),IF(AR18&gt;=$AY$36,AS18,0),IF(AV18&gt;=$AY$36,AW18,0),IF(BP18&gt;=$BZ$36,BQ18,0),IF(BS18&gt;=$BZ$36,BT18,0),IF(BW18&gt;=$BZ$36,BX18,0),IF(CQ18&gt;=$DA$36,CR18,0),IF(CT18&gt;=$DA$36,CU18,0),IF(CX18&gt;=$DA$36,CY18,0),IF(DX18&gt;=$EK$36,DY18,0),IF(EA18&gt;=$EK$36,EB18,0),IF(EE18&gt;=$EK$36,EF18,0),IF(EH18&gt;=$EK$36,EI18,0),IF(FF18&gt;=$FS$36,FG18,0),IF(FI18&gt;=$FS$36,FJ18,0),IF(FM18&gt;=$FS$36,FN18,0),IF(FP18&gt;=$FS$36,FQ18,0),IF(GN18&gt;=$HA$36,GO18,0),IF(GQ18&gt;=$HA$36,GR18,0),IF(GU18&gt;=$HA$36,GV18,0),IF(GX18&gt;=$HA$36,GY18,0),IF(HV18&gt;=$II$36,HW18,0),IF(HY18&gt;=$II$36,HZ18,0),IF(IC18&gt;=$II$36,ID18,0),IF(IF18&gt;=$II$36,IG18,0),IF(JD18&gt;=$JQ$36,JE18,0),IF(JG18&gt;=$JQ$36,JH18,0),IF(JK18&gt;=$JQ$36,JL18,0),IF(JN18&gt;=$JQ$36,JO18,0),IF(KL18&gt;=$KY$36,KM18,0),IF(KO18&gt;=$KY$36,KP18,0),IF(KS18&gt;=$KY$36,KT18,0),IF(KV18&gt;=$KY$36,KW18,0),IF(LT18&gt;=$MG$36,LU18,0),IF(LW18&gt;=$MG$36,LX18,0),IF(MA18&gt;=$MG$36,MB18,0),IF(MD18&gt;=$MG$36,ME18,0),IF(NB18&gt;=$NO$36,NC18,0),IF(NE18&gt;=$NO$36,NF18,0),IF(NI18&gt;=$NO$36,NJ18,0),IF(NL18&gt;=$NO$36,NM18,0),IF(OJ18&gt;=$OW$36,OK18,0),IF(OM18&gt;=$OW$36,ON18,0),IF(OQ18&gt;=$OW$36,OR18,0),IF(OT18&gt;=$OW$36,OU18,0),IF(PR18&gt;=$QE$36,PS18,0),IF(PU18&gt;=$QE$36,PV18,0),IF(PY18&gt;=$QE$36,PZ18,0),IF(QB18&gt;=$QE$36,QC18,0),IF(QZ18&gt;=$RM$36,RA18,0),IF(RC18&gt;=$RM$36,RD18,0),IF(RG18&gt;=$RM$36,RH18,0),IF(RJ18&gt;=$RM$36,RK18,0),IF(SH18&gt;=$SU$36,SI18,0),IF(SK18&gt;=$SU$36,SL18,0),IF(SO18&gt;=$SU$36,SP18,0),IF(SR18&gt;=$SU$36,SS18,0))&gt;0,MAX(IF(AO18&gt;=$AY$36,AP18,0),IF(AR18&gt;=$AY$36,AS18,0),IF(AV18&gt;=$AY$36,AW18,0),IF(BP18&gt;=$BZ$36,BQ18,0),IF(BS18&gt;=$BZ$36,BT18,0),IF(BW18&gt;=$BZ$36,BX18,0),IF(CQ18&gt;=$DA$36,CR18,0),IF(CT18&gt;=$DA$36,CU18,0),IF(CX18&gt;=$DA$36,CY18,0),IF(DX18&gt;=$EK$36,DY18,0),IF(EA18&gt;=$EK$36,EB18,0),IF(EE18&gt;=$EK$36,EF18,0),IF(EH18&gt;=$EK$36,EI18,0),IF(FF18&gt;=$FS$36,FG18,0),IF(FI18&gt;=$FS$36,FJ18,0),IF(FM18&gt;=$FS$36,FN18,0),IF(FP18&gt;=$FS$36,FQ18,0),IF(GN18&gt;=$HA$36,GO18,0),IF(GQ18&gt;=$HA$36,GR18,0),IF(GU18&gt;=$HA$36,GV18,0),IF(GX18&gt;=$HA$36,GY18,0),IF(HV18&gt;=$II$36,HW18,0),IF(HY18&gt;=$II$36,HZ18,0),IF(IC18&gt;=$II$36,ID18,0),IF(IF18&gt;=$II$36,IG18,0),IF(JD18&gt;=$JQ$36,JE18,0),IF(JG18&gt;=$JQ$36,JH18,0),IF(JK18&gt;=$JQ$36,JL18,0),IF(JN18&gt;=$JQ$36,JO18,0),IF(KL18&gt;=$KY$36,KM18,0),IF(KO18&gt;=$KY$36,KP18,0),IF(KS18&gt;=$KY$36,KT18,0),IF(KV18&gt;=$KY$36,KW18,0),IF(LT18&gt;=$MG$36,LU18,0),IF(LW18&gt;=$MG$36,LX18,0),IF(MA18&gt;=$MG$36,MB18,0),IF(MD18&gt;=$MG$36,ME18,0),IF(NB18&gt;=$NO$36,NC18,0),IF(NE18&gt;=$NO$36,NF18,0),IF(NI18&gt;=$NO$36,NJ18,0),IF(NL18&gt;=$NO$36,NM18,0),IF(OJ18&gt;=$OW$36,OK18,0),IF(OM18&gt;=$OW$36,ON18,0),IF(OQ18&gt;=$OW$36,OR18,0),IF(OT18&gt;=$OW$36,OU18,0),IF(PR18&gt;=$QE$36,PS18,0),IF(PU18&gt;=$QE$36,PV18,0),IF(PY18&gt;=$QE$36,PZ18,0),IF(QB18&gt;=$QE$36,QC18,0),IF(QZ18&gt;=$RM$36,RA18,0),IF(RC18&gt;=$RM$36,RD18,0),IF(RG18&gt;=$RM$36,RH18,0),IF(RJ18&gt;=$RM$36,RK18,0),IF(SH18&gt;=$SU$36,SI18,0),IF(SK18&gt;=$SU$36,SL18,0),IF(SO18&gt;=$SU$36,SP18,0),IF(SR18&gt;=$SU$36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13.4</v>
      </c>
      <c r="Z18" s="22">
        <v>9.1</v>
      </c>
      <c r="AA18" s="22">
        <v>12.3</v>
      </c>
      <c r="AB18" s="22">
        <v>14.52</v>
      </c>
      <c r="AC18" s="22">
        <v>0</v>
      </c>
      <c r="AD18" s="22">
        <v>12.6</v>
      </c>
      <c r="AE18" s="22">
        <v>8.3000000000000007</v>
      </c>
      <c r="AF18" s="22">
        <v>9.1999999999999993</v>
      </c>
      <c r="AG18" s="22">
        <v>13.32</v>
      </c>
      <c r="AH18" s="22">
        <v>0</v>
      </c>
      <c r="AI18" s="22">
        <v>14</v>
      </c>
      <c r="AJ18" s="22">
        <v>9.4</v>
      </c>
      <c r="AK18" s="22">
        <v>12.9</v>
      </c>
      <c r="AL18" s="22">
        <v>14.72</v>
      </c>
      <c r="AM18" s="22">
        <v>0</v>
      </c>
      <c r="AN18" s="27"/>
      <c r="AO18" s="38">
        <f>IF(AA18&gt;0,AA18,"")</f>
        <v>12.3</v>
      </c>
      <c r="AP18" s="38">
        <f>IF(AB18&gt;0,AB18,"")</f>
        <v>14.52</v>
      </c>
      <c r="AQ18" s="40">
        <f>IF(SUM(Y18:AB18)-AC18&gt;0,SUM(Y18:AB18)-AC18,"")</f>
        <v>49.319999999999993</v>
      </c>
      <c r="AR18" s="40">
        <f>IF(AF18&gt;0,AF18,"")</f>
        <v>9.1999999999999993</v>
      </c>
      <c r="AS18" s="40">
        <f>IF(AG18&gt;0,AG18,"")</f>
        <v>13.32</v>
      </c>
      <c r="AT18" s="40">
        <f>IF(SUM(AD18:AG18)-AH18&gt;0,SUM(AD18:AG18)-AH18,"")</f>
        <v>43.42</v>
      </c>
      <c r="AU18" s="40">
        <f>IF(AQ18="","",MAX(AQ18,AT18))</f>
        <v>49.319999999999993</v>
      </c>
      <c r="AV18" s="40">
        <f>IF(AK18&gt;0,AK18,"")</f>
        <v>12.9</v>
      </c>
      <c r="AW18" s="40">
        <f>IF(AL18&gt;0,AL18,"")</f>
        <v>14.72</v>
      </c>
      <c r="AX18" s="40">
        <f>IF(SUM(AI18:AL18)-AM18&gt;0,SUM(AI18:AL18)-AM18,"")</f>
        <v>51.019999999999996</v>
      </c>
      <c r="AY18" s="40">
        <f>IF(SUM(AU18,AX18)&gt;0,SUM(AU18,AX18),"")</f>
        <v>100.33999999999999</v>
      </c>
      <c r="AZ18" s="26">
        <v>13.7</v>
      </c>
      <c r="BA18" s="26">
        <v>9.4</v>
      </c>
      <c r="BB18" s="26">
        <v>11.3</v>
      </c>
      <c r="BC18" s="26">
        <v>14.15</v>
      </c>
      <c r="BD18" s="26">
        <v>0</v>
      </c>
      <c r="BE18" s="26">
        <v>1.5</v>
      </c>
      <c r="BF18" s="26">
        <v>1</v>
      </c>
      <c r="BG18" s="26">
        <v>1.5</v>
      </c>
      <c r="BH18" s="26">
        <v>1.5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11.3</v>
      </c>
      <c r="BQ18" s="39">
        <f>IF(BC18&gt;0,BC18,"")</f>
        <v>14.15</v>
      </c>
      <c r="BR18" s="11">
        <f>IF(SUM(AZ18:BC18)-BD18&gt;0,SUM(AZ18:BC18)-BD18,"")</f>
        <v>48.550000000000004</v>
      </c>
      <c r="BS18" s="11">
        <f>IF(BG18&gt;0,BG18,"")</f>
        <v>1.5</v>
      </c>
      <c r="BT18" s="11">
        <f>IF(BH18&gt;0,BH18,"")</f>
        <v>1.5</v>
      </c>
      <c r="BU18" s="11">
        <f>IF(SUM(BE18:BH18)-BI18&gt;0,SUM(BE18:BH18)-BI18,"")</f>
        <v>5.5</v>
      </c>
      <c r="BV18" s="11">
        <f>IF(BR18="","",MAX(BR18,BU18))</f>
        <v>48.550000000000004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48.550000000000004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6.85</v>
      </c>
      <c r="SW18" s="22">
        <f>IF($CP18="P",CB18,(CB18+BA18)/2)</f>
        <v>4.7</v>
      </c>
      <c r="SX18" s="22">
        <f>IF($CP18="P",CC18,(CC18+BB18)/2)</f>
        <v>5.65</v>
      </c>
      <c r="SY18" s="22">
        <f>IF($CP18="P",CD18,(CD18+BC18)/2)</f>
        <v>7.0750000000000002</v>
      </c>
      <c r="SZ18" s="22">
        <f>IF($CP18="P",CE18,(CE18+BD18)/2)</f>
        <v>0</v>
      </c>
      <c r="TA18" s="22">
        <f>IF($CP18="P",CF18,(CF18+BE18)/2)</f>
        <v>0.75</v>
      </c>
      <c r="TB18" s="22">
        <f>IF($CP18="P",CG18,(CG18+BF18)/2)</f>
        <v>0.5</v>
      </c>
      <c r="TC18" s="22">
        <f>IF($CP18="P",CH18,(CH18+BG18)/2)</f>
        <v>0.75</v>
      </c>
      <c r="TD18" s="22">
        <f>IF($CP18="P",CI18,(CI18+BH18)/2)</f>
        <v>0.75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5.65</v>
      </c>
      <c r="TM18" s="40">
        <f>IF(SY18&gt;0,SY18,"")</f>
        <v>7.0750000000000002</v>
      </c>
      <c r="TN18" s="40">
        <f>IF(SUM(SV18:SY18)-SZ18&gt;0,SUM(SV18:SY18)-SZ18,"")</f>
        <v>24.275000000000002</v>
      </c>
      <c r="TO18" s="40">
        <f>IF(TC18&gt;0,TC18,"")</f>
        <v>0.75</v>
      </c>
      <c r="TP18" s="40">
        <f>IF(TD18&gt;0,TD18,"")</f>
        <v>0.75</v>
      </c>
      <c r="TQ18" s="40">
        <f>IF(SUM(TA18:TD18)-TE18&gt;0,SUM(TA18:TD18)-TE18,"")</f>
        <v>2.75</v>
      </c>
      <c r="TR18" s="40">
        <f>IF(MAX(TN18,TQ18)&gt;0,MAX(TN18,TQ18),"")</f>
        <v>24.275000000000002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24.275000000000002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131</v>
      </c>
      <c r="D19" s="4" t="s">
        <v>6</v>
      </c>
      <c r="E19" s="4">
        <v>2003</v>
      </c>
      <c r="F19" s="9">
        <f>SUM(L19:V19)+SUM(L19:T19)*0.0000001+SUM(L19)*0.0000000000001</f>
        <v>160.080016008005</v>
      </c>
      <c r="G19" s="66"/>
      <c r="H19" s="3" t="str">
        <f>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P","")</f>
        <v/>
      </c>
      <c r="I19" s="3" t="str">
        <f>IF(OR(AND(AQ19&gt;=AY$40,AQ19&lt;&gt;"",AN19=""),AND(AT19&gt;=AY$40,AT19&lt;&gt;"",AN19=""),AND(AX19&gt;=AY$40,AX19&lt;&gt;"",AN19=""),AND(BR19&gt;=BZ$40,BR19&lt;&gt;"",BO19=""),AND(BU19&gt;=BZ$40,BU19&lt;&gt;"",BO19=""),AND(BY19&gt;=BZ$40,BY19&lt;&gt;"",BO19=""),AND(CS19&gt;=DA$40,CS19&lt;&gt;"",CP19=""),AND(CV19&gt;=DA$40,CV19&lt;&gt;"",CP19=""),AND(CZ19&gt;=DA$40,CZ19&lt;&gt;"",CP19=""),AND(DZ19&gt;=EK$40,DZ19&lt;&gt;""),AND(EC19&gt;=EK$40,EC19&lt;&gt;""),AND(EG19&gt;=EK$40,EG19&lt;&gt;""),AND(EJ19&gt;=EK$40,EJ19&lt;&gt;""),AND(FH19&gt;=FS$40,FH19&lt;&gt;""),AND(FK19&gt;=FS$40,FK19&lt;&gt;""),AND(FO19&gt;=FS$40,FO19&lt;&gt;""),AND(FR19&gt;=FS$40,FR19&lt;&gt;""),AND(GP19&gt;=HA$40,GP19&lt;&gt;""),AND(GS19&gt;=HA$40,GS19&lt;&gt;""),AND(GW19&gt;=HA$40,GW19&lt;&gt;""),AND(GZ19&gt;=HA$40,GZ19&lt;&gt;""),AND(HX19&gt;=II$40,HX19&lt;&gt;""),AND(IA19&gt;=II$40,IA19&lt;&gt;""),AND(IE19&gt;=II$40,IE19&lt;&gt;""),AND(IH19&gt;=II$40,IH19&lt;&gt;""),AND(JF19&gt;=JQ$40,JF19&lt;&gt;""),AND(JI19&gt;=JQ$40,JI19&lt;&gt;""),AND(JM19&gt;=JQ$40,JM19&lt;&gt;""),AND(JP19&gt;=JQ$40,JP19&lt;&gt;""),AND(KN19&gt;=KY$40,KN19&lt;&gt;""),AND(KQ19&gt;=KY$40,KQ19&lt;&gt;""),AND(KU19&gt;=KY$40,KU19&lt;&gt;""),AND(KX19&gt;=KY$40,KX19&lt;&gt;""),AND(LV19&gt;=MG$40,LV19&lt;&gt;""),AND(LY19&gt;=MG$40,LY19&lt;&gt;""),AND(MC19&gt;=MG$40,MC19&lt;&gt;""),AND(MF19&gt;=MG$40,MF19&lt;&gt;""),AND(ND19&gt;=NO$40,ND19&lt;&gt;""),AND(NG19&gt;=NO$40,NG19&lt;&gt;""),AND(NK19&gt;=NO$40,NK19&lt;&gt;""),AND(NN19&gt;=NO$40,NN19&lt;&gt;""),AND(OL19&gt;=OW$40,OL19&lt;&gt;""),AND(OO19&gt;=OW$40,OO19&lt;&gt;""),AND(OS19&gt;=OW$40,OS19&lt;&gt;""),AND(OV19&gt;=OW$40,OV19&lt;&gt;""),AND(PT19&gt;=QE$40,PT19&lt;&gt;""),AND(PW19&gt;=QE$40,PW19&lt;&gt;""),AND(QA19&gt;=QE$40,QA19&lt;&gt;""),AND(QD19&gt;=QE$40,QD19&lt;&gt;""),AND(RB19&gt;=RM$40,RB19&lt;&gt;""),AND(RE19&gt;=RM$40,RE19&lt;&gt;""),AND(RI19&gt;=RM$40,RI19&lt;&gt;""),AND(RL19&gt;=RM$40,RL19&lt;&gt;""),AND(SJ19&gt;=SU$40,SJ19&lt;&gt;""),AND(SM19&gt;=SU$40,SM19&lt;&gt;""),AND(SQ19&gt;=SU$40,SQ19&lt;&gt;""),AND(ST19&gt;=SU$40,ST19&lt;&gt;"")),"P","")</f>
        <v/>
      </c>
      <c r="J19" s="36" t="str">
        <f>IF(AND(I19="P",H19=""),"No DD",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Merit",IF(OR(AND(AO19&gt;=AY$38,AO19&lt;&gt;"",AQ19&gt;=AY$42,AQ19&lt;&gt;"",AN19=""),AND(AR19&gt;=AY$38,AR19&lt;&gt;"",AT19&gt;=AY$42,AT19&lt;&gt;"",AN19=""),AND(AV19&gt;=AY$38,AV19&lt;&gt;"",AX19&gt;=AY$42,AX19&lt;&gt;"",AN19=""),AND(BP19&gt;=BZ$38,BP19&lt;&gt;"",BR19&gt;=BZ$42,BR19&lt;&gt;"",BO19=""),AND(BS19&gt;=BZ$38,BS19&lt;&gt;"",BU19&gt;=BZ$42,BU19&lt;&gt;"",BO19=""),AND(BW19&gt;=BZ$38,BW19&lt;&gt;"",BY19&gt;=BZ$42,BY19&lt;&gt;"",BO19=""),AND(CQ19&gt;=DA$38,CQ19&lt;&gt;"",CS19&gt;=DA$42,CS19&lt;&gt;"",CP19=""),AND(CT19&gt;=DA$38,CT19&lt;&gt;"",CV19&gt;=DA$42,CV19&lt;&gt;"",CP19=""),AND(CX19&gt;=DA$38,CX19&lt;&gt;"",CZ19&gt;=DA$42,CZ19&lt;&gt;"",CP19=""),AND(DX19&gt;=EK$38,DX19&lt;&gt;"",DZ19&gt;=EK$42,DZ19&lt;&gt;""),AND(EA19&gt;=EK$38,EA19&lt;&gt;"",EC19&gt;=EK$42,EC19&lt;&gt;""),AND(EE19&gt;=EK$38,EE19&lt;&gt;"",EG19&gt;=EK$42,EG19&lt;&gt;""),AND(EH19&gt;=EK$38,EH19&lt;&gt;"",EJ19&gt;=EK$42,EJ19&lt;&gt;""),AND(FF19&gt;=FS$38,FF19&lt;&gt;"",FH19&gt;=FS$42,FH19&lt;&gt;""),AND(FI19&gt;=FS$38,FI19&lt;&gt;"",FK19&gt;=FS$42,FK19&lt;&gt;""),AND(FM19&gt;=FS$38,FM19&lt;&gt;"",FO19&gt;=FS$42,FO19&lt;&gt;""),AND(FP19&gt;=FS$38,FP19&lt;&gt;"",FR19&gt;=FS$42,FR19&lt;&gt;""),AND(GN19&gt;=HA$38,GN19&lt;&gt;"",GP19&gt;=HA$42,GP19&lt;&gt;""),AND(GQ19&gt;=HA$38,GQ19&lt;&gt;"",GS19&gt;=HA$42,GS19&lt;&gt;""),AND(GU19&gt;=HA$38,GU19&lt;&gt;"",GW19&gt;=HA$42,GW19&lt;&gt;""),AND(GX19&gt;=HA$38,GX19&lt;&gt;"",GZ19&gt;=HA$42,GZ19&lt;&gt;""),AND(HV19&gt;=II$38,HV19&lt;&gt;"",HX19&gt;=II$42,HX19&lt;&gt;""),AND(HY19&gt;=II$38,HY19&lt;&gt;"",IA19&gt;=II$42,IA19&lt;&gt;""),AND(IC19&gt;=II$38,IC19&lt;&gt;"",IE19&gt;=II$42,IE19&lt;&gt;""),AND(IF19&gt;=II$38,IF19&lt;&gt;"",IH19&gt;=II$42,IH19&lt;&gt;""),AND(JD19&gt;=JQ$38,JD19&lt;&gt;"",JF19&gt;=JQ$42,JF19&lt;&gt;""),AND(JG19&gt;=JQ$38,JG19&lt;&gt;"",JI19&gt;=JQ$42,JI19&lt;&gt;""),AND(JK19&gt;=JQ$38,JK19&lt;&gt;"",JM19&gt;=JQ$42,JM19&lt;&gt;""),AND(JN19&gt;=JQ$38,JN19&lt;&gt;"",JP19&gt;=JQ$42,JP19&lt;&gt;""),AND(KL19&gt;=KY$38,KL19&lt;&gt;"",KN19&gt;=KY$42,KN19&lt;&gt;""),AND(KO19&gt;=KY$38,KO19&lt;&gt;"",KQ19&gt;=KY$42,KQ19&lt;&gt;""),AND(KS19&gt;=KY$38,KS19&lt;&gt;"",KU19&gt;=KY$42,KU19&lt;&gt;""),AND(KV19&gt;=KY$38,KV19&lt;&gt;"",KX19&gt;=KY$42,KX19&lt;&gt;""),AND(LT19&gt;=MG$38,LT19&lt;&gt;"",LV19&gt;=MG$42,LV19&lt;&gt;""),AND(LW19&gt;=MG$38,LW19&lt;&gt;"",LY19&gt;=MG$42,LY19&lt;&gt;""),AND(MA19&gt;=MG$38,MA19&lt;&gt;"",MC19&gt;=MG$42,MC19&lt;&gt;""),AND(MD19&gt;=MG$38,MD19&lt;&gt;"",MF19&gt;=MG$42,MF19&lt;&gt;""),AND(NB19&gt;=NO$38,NB19&lt;&gt;"",ND19&gt;=NO$42,ND19&lt;&gt;""),AND(NE19&gt;=NO$38,NE19&lt;&gt;"",NG19&gt;=NO$42,NG19&lt;&gt;""),AND(NI19&gt;=NO$38,NI19&lt;&gt;"",NK19&gt;=NO$42,NK19&lt;&gt;""),AND(NL19&gt;=NO$38,NL19&lt;&gt;"",NN19&gt;=NO$42,NN19&lt;&gt;""),AND(OJ19&gt;=OW$38,OJ19&lt;&gt;"",OL19&gt;=OW$42,OL19&lt;&gt;""),AND(OM19&gt;=OW$38,OM19&lt;&gt;"",OO19&gt;=OW$42,OO19&lt;&gt;""),AND(OQ19&gt;=OW$38,OQ19&lt;&gt;"",OS19&gt;=OW$42,OS19&lt;&gt;""),AND(OT19&gt;=OW$38,OT19&lt;&gt;"",OV19&gt;=OW$42,OV19&lt;&gt;""),AND(PR19&gt;=QE$38,PR19&lt;&gt;"",PT19&gt;=QE$42,PT19&lt;&gt;""),AND(PU19&gt;=QE$38,PU19&lt;&gt;"",PW19&gt;=QE$42,PW19&lt;&gt;""),AND(PY19&gt;=QE$38,PY19&lt;&gt;"",QA19&gt;=QE$42,QA19&lt;&gt;""),AND(QB19&gt;=QE$38,QB19&lt;&gt;"",QD19&gt;=QE$42,QD19&lt;&gt;""),AND(QZ19&gt;=RM$38,QZ19&lt;&gt;"",RB19&gt;=RM$42,RB19&lt;&gt;""),AND(RC19&gt;=RM$38,RC19&lt;&gt;"",RE19&gt;=RM$42,RE19&lt;&gt;""),AND(RG19&gt;=RM$38,RG19&lt;&gt;"",RI19&gt;=RM$42,RI19&lt;&gt;""),AND(RJ19&gt;=RM$38,RJ19&lt;&gt;"",RL19&gt;=RM$42,RL19&lt;&gt;""),AND(SH19&gt;=SU$38,SH19&lt;&gt;"",SJ19&gt;=SU$42,SJ19&lt;&gt;""),AND(SK19&gt;=SU$38,SK19&lt;&gt;"",SM19&gt;=SU$42,SM19&lt;&gt;""),AND(SO19&gt;=SU$38,SO19&lt;&gt;"",SQ19&gt;=SU$42,SQ19&lt;&gt;""),AND(SR19&gt;=SU$38,SR19&lt;&gt;"",ST19&gt;=SU$42,ST19&lt;&gt;"")),"Excellence",IF(K19="P","Worlds Team",IF(H19="P","National Team","")))))</f>
        <v/>
      </c>
      <c r="K19" s="3" t="str">
        <f>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P","")</f>
        <v/>
      </c>
      <c r="L19" s="8">
        <f>IF(COUNT(AQ19,AT19,BR19,BU19,CS19,CV19)&gt;0,LARGE((AQ19,AT19,BR19,BU19,CS19,CV19),1),0)</f>
        <v>50.03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IF(COUNT(AQ19,AT19,BR19,BU19,CS19,CV19)&gt;1,LARGE((AQ19,AT19,BR19,BU19,CS19,CV19),2),0)</f>
        <v>49.31</v>
      </c>
      <c r="O19" s="8" t="str">
        <f>IF(N19="","",IF(OR(N19=CS19,N19=CV19),$CA$1,IF(OR(N19=BR19,N19=BU19),$AZ$1,IF(OR(N19=AQ19,N19=AT19),$Y$1,""))))</f>
        <v>2023 Elite Canada</v>
      </c>
      <c r="P19" s="8">
        <f>IF(COUNT(AQ19,AT19,BR19,BU19,CS19,CV19)&gt;2,MAX(AX19,BY19,CZ19,LARGE((AQ19,AT19,BR19,BU19,CS19,CV19),3)),IF(MAX(AX19,BY19,CZ19)&gt;0,MAX(AX19,BY19,CZ19),0))</f>
        <v>48.940000000000005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11.8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$36,AP19,0),IF(AR19&gt;=$AY$36,AS19,0),IF(AV19&gt;=$AY$36,AW19,0),IF(BP19&gt;=$BZ$36,BQ19,0),IF(BS19&gt;=$BZ$36,BT19,0),IF(BW19&gt;=$BZ$36,BX19,0),IF(CQ19&gt;=$DA$36,CR19,0),IF(CT19&gt;=$DA$36,CU19,0),IF(CX19&gt;=$DA$36,CY19,0),IF(DX19&gt;=$EK$36,DY19,0),IF(EA19&gt;=$EK$36,EB19,0),IF(EE19&gt;=$EK$36,EF19,0),IF(EH19&gt;=$EK$36,EI19,0),IF(FF19&gt;=$FS$36,FG19,0),IF(FI19&gt;=$FS$36,FJ19,0),IF(FM19&gt;=$FS$36,FN19,0),IF(FP19&gt;=$FS$36,FQ19,0),IF(GN19&gt;=$HA$36,GO19,0),IF(GQ19&gt;=$HA$36,GR19,0),IF(GU19&gt;=$HA$36,GV19,0),IF(GX19&gt;=$HA$36,GY19,0),IF(HV19&gt;=$II$36,HW19,0),IF(HY19&gt;=$II$36,HZ19,0),IF(IC19&gt;=$II$36,ID19,0),IF(IF19&gt;=$II$36,IG19,0),IF(JD19&gt;=$JQ$36,JE19,0),IF(JG19&gt;=$JQ$36,JH19,0),IF(JK19&gt;=$JQ$36,JL19,0),IF(JN19&gt;=$JQ$36,JO19,0),IF(KL19&gt;=$KY$36,KM19,0),IF(KO19&gt;=$KY$36,KP19,0),IF(KS19&gt;=$KY$36,KT19,0),IF(KV19&gt;=$KY$36,KW19,0),IF(LT19&gt;=$MG$36,LU19,0),IF(LW19&gt;=$MG$36,LX19,0),IF(MA19&gt;=$MG$36,MB19,0),IF(MD19&gt;=$MG$36,ME19,0),IF(NB19&gt;=$NO$36,NC19,0),IF(NE19&gt;=$NO$36,NF19,0),IF(NI19&gt;=$NO$36,NJ19,0),IF(NL19&gt;=$NO$36,NM19,0),IF(OJ19&gt;=$OW$36,OK19,0),IF(OM19&gt;=$OW$36,ON19,0),IF(OQ19&gt;=$OW$36,OR19,0),IF(OT19&gt;=$OW$36,OU19,0),IF(PR19&gt;=$QE$36,PS19,0),IF(PU19&gt;=$QE$36,PV19,0),IF(PY19&gt;=$QE$36,PZ19,0),IF(QB19&gt;=$QE$36,QC19,0),IF(QZ19&gt;=$RM$36,RA19,0),IF(RC19&gt;=$RM$36,RD19,0),IF(RG19&gt;=$RM$36,RH19,0),IF(RJ19&gt;=$RM$36,RK19,0),IF(SH19&gt;=$SU$36,SI19,0),IF(SK19&gt;=$SU$36,SL19,0),IF(SO19&gt;=$SU$36,SP19,0),IF(SR19&gt;=$SU$36,SS19,0))&gt;0,MAX(IF(AO19&gt;=$AY$36,AP19,0),IF(AR19&gt;=$AY$36,AS19,0),IF(AV19&gt;=$AY$36,AW19,0),IF(BP19&gt;=$BZ$36,BQ19,0),IF(BS19&gt;=$BZ$36,BT19,0),IF(BW19&gt;=$BZ$36,BX19,0),IF(CQ19&gt;=$DA$36,CR19,0),IF(CT19&gt;=$DA$36,CU19,0),IF(CX19&gt;=$DA$36,CY19,0),IF(DX19&gt;=$EK$36,DY19,0),IF(EA19&gt;=$EK$36,EB19,0),IF(EE19&gt;=$EK$36,EF19,0),IF(EH19&gt;=$EK$36,EI19,0),IF(FF19&gt;=$FS$36,FG19,0),IF(FI19&gt;=$FS$36,FJ19,0),IF(FM19&gt;=$FS$36,FN19,0),IF(FP19&gt;=$FS$36,FQ19,0),IF(GN19&gt;=$HA$36,GO19,0),IF(GQ19&gt;=$HA$36,GR19,0),IF(GU19&gt;=$HA$36,GV19,0),IF(GX19&gt;=$HA$36,GY19,0),IF(HV19&gt;=$II$36,HW19,0),IF(HY19&gt;=$II$36,HZ19,0),IF(IC19&gt;=$II$36,ID19,0),IF(IF19&gt;=$II$36,IG19,0),IF(JD19&gt;=$JQ$36,JE19,0),IF(JG19&gt;=$JQ$36,JH19,0),IF(JK19&gt;=$JQ$36,JL19,0),IF(JN19&gt;=$JQ$36,JO19,0),IF(KL19&gt;=$KY$36,KM19,0),IF(KO19&gt;=$KY$36,KP19,0),IF(KS19&gt;=$KY$36,KT19,0),IF(KV19&gt;=$KY$36,KW19,0),IF(LT19&gt;=$MG$36,LU19,0),IF(LW19&gt;=$MG$36,LX19,0),IF(MA19&gt;=$MG$36,MB19,0),IF(MD19&gt;=$MG$36,ME19,0),IF(NB19&gt;=$NO$36,NC19,0),IF(NE19&gt;=$NO$36,NF19,0),IF(NI19&gt;=$NO$36,NJ19,0),IF(NL19&gt;=$NO$36,NM19,0),IF(OJ19&gt;=$OW$36,OK19,0),IF(OM19&gt;=$OW$36,ON19,0),IF(OQ19&gt;=$OW$36,OR19,0),IF(OT19&gt;=$OW$36,OU19,0),IF(PR19&gt;=$QE$36,PS19,0),IF(PU19&gt;=$QE$36,PV19,0),IF(PY19&gt;=$QE$36,PZ19,0),IF(QB19&gt;=$QE$36,QC19,0),IF(QZ19&gt;=$RM$36,RA19,0),IF(RC19&gt;=$RM$36,RD19,0),IF(RG19&gt;=$RM$36,RH19,0),IF(RJ19&gt;=$RM$36,RK19,0),IF(SH19&gt;=$SU$36,SI19,0),IF(SK19&gt;=$SU$36,SL19,0),IF(SO19&gt;=$SU$36,SP19,0),IF(SR19&gt;=$SU$36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14.4</v>
      </c>
      <c r="Z19" s="22">
        <v>9.6</v>
      </c>
      <c r="AA19" s="22">
        <v>11.4</v>
      </c>
      <c r="AB19" s="22">
        <v>13.91</v>
      </c>
      <c r="AC19" s="22">
        <v>0</v>
      </c>
      <c r="AD19" s="22">
        <v>12.7</v>
      </c>
      <c r="AE19" s="22">
        <v>8.3000000000000007</v>
      </c>
      <c r="AF19" s="22">
        <v>8.9</v>
      </c>
      <c r="AG19" s="22">
        <v>12.54</v>
      </c>
      <c r="AH19" s="22">
        <v>0</v>
      </c>
      <c r="AI19" s="22">
        <v>12.2</v>
      </c>
      <c r="AJ19" s="22">
        <v>9.6</v>
      </c>
      <c r="AK19" s="22">
        <v>11.4</v>
      </c>
      <c r="AL19" s="22">
        <v>14.5</v>
      </c>
      <c r="AM19" s="22">
        <v>0</v>
      </c>
      <c r="AN19" s="27"/>
      <c r="AO19" s="38">
        <f>IF(AA19&gt;0,AA19,"")</f>
        <v>11.4</v>
      </c>
      <c r="AP19" s="38">
        <f>IF(AB19&gt;0,AB19,"")</f>
        <v>13.91</v>
      </c>
      <c r="AQ19" s="40">
        <f>IF(SUM(Y19:AB19)-AC19&gt;0,SUM(Y19:AB19)-AC19,"")</f>
        <v>49.31</v>
      </c>
      <c r="AR19" s="40">
        <f>IF(AF19&gt;0,AF19,"")</f>
        <v>8.9</v>
      </c>
      <c r="AS19" s="40">
        <f>IF(AG19&gt;0,AG19,"")</f>
        <v>12.54</v>
      </c>
      <c r="AT19" s="40">
        <f>IF(SUM(AD19:AG19)-AH19&gt;0,SUM(AD19:AG19)-AH19,"")</f>
        <v>42.44</v>
      </c>
      <c r="AU19" s="40">
        <f>IF(AQ19="","",MAX(AQ19,AT19))</f>
        <v>49.31</v>
      </c>
      <c r="AV19" s="40">
        <f>IF(AK19&gt;0,AK19,"")</f>
        <v>11.4</v>
      </c>
      <c r="AW19" s="40">
        <f>IF(AL19&gt;0,AL19,"")</f>
        <v>14.5</v>
      </c>
      <c r="AX19" s="40">
        <f>IF(SUM(AI19:AL19)-AM19&gt;0,SUM(AI19:AL19)-AM19,"")</f>
        <v>47.699999999999996</v>
      </c>
      <c r="AY19" s="40">
        <f>IF(SUM(AU19,AX19)&gt;0,SUM(AU19,AX19),"")</f>
        <v>97.009999999999991</v>
      </c>
      <c r="AZ19" s="26">
        <v>13.2</v>
      </c>
      <c r="BA19" s="26">
        <v>8.1999999999999993</v>
      </c>
      <c r="BB19" s="26">
        <v>10.6</v>
      </c>
      <c r="BC19" s="26">
        <v>13.16</v>
      </c>
      <c r="BD19" s="26">
        <v>0</v>
      </c>
      <c r="BE19" s="26">
        <v>14.8</v>
      </c>
      <c r="BF19" s="26">
        <v>9</v>
      </c>
      <c r="BG19" s="26">
        <v>11.8</v>
      </c>
      <c r="BH19" s="26">
        <v>14.43</v>
      </c>
      <c r="BI19" s="26">
        <v>0</v>
      </c>
      <c r="BJ19" s="26">
        <v>13.8</v>
      </c>
      <c r="BK19" s="26">
        <v>9.1</v>
      </c>
      <c r="BL19" s="26">
        <v>11.8</v>
      </c>
      <c r="BM19" s="26">
        <v>14.24</v>
      </c>
      <c r="BN19" s="26">
        <v>0</v>
      </c>
      <c r="BO19" s="28"/>
      <c r="BP19" s="39">
        <f>IF(BB19&gt;0,BB19,"")</f>
        <v>10.6</v>
      </c>
      <c r="BQ19" s="39">
        <f>IF(BC19&gt;0,BC19,"")</f>
        <v>13.16</v>
      </c>
      <c r="BR19" s="11">
        <f>IF(SUM(AZ19:BC19)-BD19&gt;0,SUM(AZ19:BC19)-BD19,"")</f>
        <v>45.16</v>
      </c>
      <c r="BS19" s="11">
        <f>IF(BG19&gt;0,BG19,"")</f>
        <v>11.8</v>
      </c>
      <c r="BT19" s="11">
        <f>IF(BH19&gt;0,BH19,"")</f>
        <v>14.43</v>
      </c>
      <c r="BU19" s="11">
        <f>IF(SUM(BE19:BH19)-BI19&gt;0,SUM(BE19:BH19)-BI19,"")</f>
        <v>50.03</v>
      </c>
      <c r="BV19" s="11">
        <f>IF(BR19="","",MAX(BR19,BU19))</f>
        <v>50.03</v>
      </c>
      <c r="BW19" s="11">
        <f>IF(BL19&gt;0,BL19,"")</f>
        <v>11.8</v>
      </c>
      <c r="BX19" s="11">
        <f>IF(BM19&gt;0,BM19,"")</f>
        <v>14.24</v>
      </c>
      <c r="BY19" s="11">
        <f>IF(SUM(BJ19:BM19)-BN19&gt;0,SUM(BJ19:BM19)-BN19,"")</f>
        <v>48.940000000000005</v>
      </c>
      <c r="BZ19" s="11">
        <f>IF(SUM(BV19,BY19)&gt;0,SUM(BV19,BY19),"")</f>
        <v>98.97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</v>
      </c>
      <c r="SW19" s="22">
        <f>IF($CP19="P",CB19,(CB19+BA19)/2)</f>
        <v>4.0999999999999996</v>
      </c>
      <c r="SX19" s="22">
        <f>IF($CP19="P",CC19,(CC19+BB19)/2)</f>
        <v>5.3</v>
      </c>
      <c r="SY19" s="22">
        <f>IF($CP19="P",CD19,(CD19+BC19)/2)</f>
        <v>6.58</v>
      </c>
      <c r="SZ19" s="22">
        <f>IF($CP19="P",CE19,(CE19+BD19)/2)</f>
        <v>0</v>
      </c>
      <c r="TA19" s="22">
        <f>IF($CP19="P",CF19,(CF19+BE19)/2)</f>
        <v>7.4</v>
      </c>
      <c r="TB19" s="22">
        <f>IF($CP19="P",CG19,(CG19+BF19)/2)</f>
        <v>4.5</v>
      </c>
      <c r="TC19" s="22">
        <f>IF($CP19="P",CH19,(CH19+BG19)/2)</f>
        <v>5.9</v>
      </c>
      <c r="TD19" s="22">
        <f>IF($CP19="P",CI19,(CI19+BH19)/2)</f>
        <v>7.2149999999999999</v>
      </c>
      <c r="TE19" s="22">
        <f>IF($CP19="P",CJ19,(CJ19+BI19)/2)</f>
        <v>0</v>
      </c>
      <c r="TF19" s="22">
        <f>IF($CP19="P",CK19,(CK19+BJ19)/2)</f>
        <v>6.9</v>
      </c>
      <c r="TG19" s="22">
        <f>IF($CP19="P",CL19,(CL19+BK19)/2)</f>
        <v>4.55</v>
      </c>
      <c r="TH19" s="22">
        <f>IF($CP19="P",CM19,(CM19+BL19)/2)</f>
        <v>5.9</v>
      </c>
      <c r="TI19" s="22">
        <f>IF($CP19="P",CN19,(CN19+BM19)/2)</f>
        <v>7.12</v>
      </c>
      <c r="TJ19" s="22">
        <f>IF($CP19="P",CO19,(CO19+BN19)/2)</f>
        <v>0</v>
      </c>
      <c r="TK19" s="27" t="s">
        <v>46</v>
      </c>
      <c r="TL19" s="40">
        <f>IF(SX19&gt;0,SX19,"")</f>
        <v>5.3</v>
      </c>
      <c r="TM19" s="40">
        <f>IF(SY19&gt;0,SY19,"")</f>
        <v>6.58</v>
      </c>
      <c r="TN19" s="40">
        <f>IF(SUM(SV19:SY19)-SZ19&gt;0,SUM(SV19:SY19)-SZ19,"")</f>
        <v>22.58</v>
      </c>
      <c r="TO19" s="40">
        <f>IF(TC19&gt;0,TC19,"")</f>
        <v>5.9</v>
      </c>
      <c r="TP19" s="40">
        <f>IF(TD19&gt;0,TD19,"")</f>
        <v>7.2149999999999999</v>
      </c>
      <c r="TQ19" s="40">
        <f>IF(SUM(TA19:TD19)-TE19&gt;0,SUM(TA19:TD19)-TE19,"")</f>
        <v>25.015000000000001</v>
      </c>
      <c r="TR19" s="40">
        <f>IF(MAX(TN19,TQ19)&gt;0,MAX(TN19,TQ19),"")</f>
        <v>25.015000000000001</v>
      </c>
      <c r="TS19" s="40">
        <f>IF(TH19&gt;0,TH19,"")</f>
        <v>5.9</v>
      </c>
      <c r="TT19" s="40">
        <f>IF(TI19&gt;0,TI19,"")</f>
        <v>7.12</v>
      </c>
      <c r="TU19" s="40">
        <f>IF(SUM(TF19:TI19)-TJ19&gt;0,SUM(TF19:TI19)-TJ19,"")</f>
        <v>24.470000000000002</v>
      </c>
      <c r="TV19" s="40">
        <f>IF(SUM(TR19,TU19)&gt;0,SUM(TR19,TU19),"")</f>
        <v>49.484999999999999</v>
      </c>
    </row>
    <row r="20" spans="1:542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129</v>
      </c>
      <c r="D20" s="4" t="s">
        <v>3</v>
      </c>
      <c r="E20" s="4">
        <v>2004</v>
      </c>
      <c r="F20" s="9">
        <f>SUM(L20:V20)+SUM(L20:T20)*0.0000001+SUM(L20)*0.0000000000001</f>
        <v>159.3800159380049</v>
      </c>
      <c r="G20" s="66"/>
      <c r="H20" s="3" t="str">
        <f>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P","")</f>
        <v/>
      </c>
      <c r="I20" s="3" t="str">
        <f>IF(OR(AND(AQ20&gt;=AY$40,AQ20&lt;&gt;"",AN20=""),AND(AT20&gt;=AY$40,AT20&lt;&gt;"",AN20=""),AND(AX20&gt;=AY$40,AX20&lt;&gt;"",AN20=""),AND(BR20&gt;=BZ$40,BR20&lt;&gt;"",BO20=""),AND(BU20&gt;=BZ$40,BU20&lt;&gt;"",BO20=""),AND(BY20&gt;=BZ$40,BY20&lt;&gt;"",BO20=""),AND(CS20&gt;=DA$40,CS20&lt;&gt;"",CP20=""),AND(CV20&gt;=DA$40,CV20&lt;&gt;"",CP20=""),AND(CZ20&gt;=DA$40,CZ20&lt;&gt;"",CP20=""),AND(DZ20&gt;=EK$40,DZ20&lt;&gt;""),AND(EC20&gt;=EK$40,EC20&lt;&gt;""),AND(EG20&gt;=EK$40,EG20&lt;&gt;""),AND(EJ20&gt;=EK$40,EJ20&lt;&gt;""),AND(FH20&gt;=FS$40,FH20&lt;&gt;""),AND(FK20&gt;=FS$40,FK20&lt;&gt;""),AND(FO20&gt;=FS$40,FO20&lt;&gt;""),AND(FR20&gt;=FS$40,FR20&lt;&gt;""),AND(GP20&gt;=HA$40,GP20&lt;&gt;""),AND(GS20&gt;=HA$40,GS20&lt;&gt;""),AND(GW20&gt;=HA$40,GW20&lt;&gt;""),AND(GZ20&gt;=HA$40,GZ20&lt;&gt;""),AND(HX20&gt;=II$40,HX20&lt;&gt;""),AND(IA20&gt;=II$40,IA20&lt;&gt;""),AND(IE20&gt;=II$40,IE20&lt;&gt;""),AND(IH20&gt;=II$40,IH20&lt;&gt;""),AND(JF20&gt;=JQ$40,JF20&lt;&gt;""),AND(JI20&gt;=JQ$40,JI20&lt;&gt;""),AND(JM20&gt;=JQ$40,JM20&lt;&gt;""),AND(JP20&gt;=JQ$40,JP20&lt;&gt;""),AND(KN20&gt;=KY$40,KN20&lt;&gt;""),AND(KQ20&gt;=KY$40,KQ20&lt;&gt;""),AND(KU20&gt;=KY$40,KU20&lt;&gt;""),AND(KX20&gt;=KY$40,KX20&lt;&gt;""),AND(LV20&gt;=MG$40,LV20&lt;&gt;""),AND(LY20&gt;=MG$40,LY20&lt;&gt;""),AND(MC20&gt;=MG$40,MC20&lt;&gt;""),AND(MF20&gt;=MG$40,MF20&lt;&gt;""),AND(ND20&gt;=NO$40,ND20&lt;&gt;""),AND(NG20&gt;=NO$40,NG20&lt;&gt;""),AND(NK20&gt;=NO$40,NK20&lt;&gt;""),AND(NN20&gt;=NO$40,NN20&lt;&gt;""),AND(OL20&gt;=OW$40,OL20&lt;&gt;""),AND(OO20&gt;=OW$40,OO20&lt;&gt;""),AND(OS20&gt;=OW$40,OS20&lt;&gt;""),AND(OV20&gt;=OW$40,OV20&lt;&gt;""),AND(PT20&gt;=QE$40,PT20&lt;&gt;""),AND(PW20&gt;=QE$40,PW20&lt;&gt;""),AND(QA20&gt;=QE$40,QA20&lt;&gt;""),AND(QD20&gt;=QE$40,QD20&lt;&gt;""),AND(RB20&gt;=RM$40,RB20&lt;&gt;""),AND(RE20&gt;=RM$40,RE20&lt;&gt;""),AND(RI20&gt;=RM$40,RI20&lt;&gt;""),AND(RL20&gt;=RM$40,RL20&lt;&gt;""),AND(SJ20&gt;=SU$40,SJ20&lt;&gt;""),AND(SM20&gt;=SU$40,SM20&lt;&gt;""),AND(SQ20&gt;=SU$40,SQ20&lt;&gt;""),AND(ST20&gt;=SU$40,ST20&lt;&gt;"")),"P","")</f>
        <v/>
      </c>
      <c r="J20" s="36" t="str">
        <f>IF(AND(I20="P",H20=""),"No DD",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Merit",IF(OR(AND(AO20&gt;=AY$38,AO20&lt;&gt;"",AQ20&gt;=AY$42,AQ20&lt;&gt;"",AN20=""),AND(AR20&gt;=AY$38,AR20&lt;&gt;"",AT20&gt;=AY$42,AT20&lt;&gt;"",AN20=""),AND(AV20&gt;=AY$38,AV20&lt;&gt;"",AX20&gt;=AY$42,AX20&lt;&gt;"",AN20=""),AND(BP20&gt;=BZ$38,BP20&lt;&gt;"",BR20&gt;=BZ$42,BR20&lt;&gt;"",BO20=""),AND(BS20&gt;=BZ$38,BS20&lt;&gt;"",BU20&gt;=BZ$42,BU20&lt;&gt;"",BO20=""),AND(BW20&gt;=BZ$38,BW20&lt;&gt;"",BY20&gt;=BZ$42,BY20&lt;&gt;"",BO20=""),AND(CQ20&gt;=DA$38,CQ20&lt;&gt;"",CS20&gt;=DA$42,CS20&lt;&gt;"",CP20=""),AND(CT20&gt;=DA$38,CT20&lt;&gt;"",CV20&gt;=DA$42,CV20&lt;&gt;"",CP20=""),AND(CX20&gt;=DA$38,CX20&lt;&gt;"",CZ20&gt;=DA$42,CZ20&lt;&gt;"",CP20=""),AND(DX20&gt;=EK$38,DX20&lt;&gt;"",DZ20&gt;=EK$42,DZ20&lt;&gt;""),AND(EA20&gt;=EK$38,EA20&lt;&gt;"",EC20&gt;=EK$42,EC20&lt;&gt;""),AND(EE20&gt;=EK$38,EE20&lt;&gt;"",EG20&gt;=EK$42,EG20&lt;&gt;""),AND(EH20&gt;=EK$38,EH20&lt;&gt;"",EJ20&gt;=EK$42,EJ20&lt;&gt;""),AND(FF20&gt;=FS$38,FF20&lt;&gt;"",FH20&gt;=FS$42,FH20&lt;&gt;""),AND(FI20&gt;=FS$38,FI20&lt;&gt;"",FK20&gt;=FS$42,FK20&lt;&gt;""),AND(FM20&gt;=FS$38,FM20&lt;&gt;"",FO20&gt;=FS$42,FO20&lt;&gt;""),AND(FP20&gt;=FS$38,FP20&lt;&gt;"",FR20&gt;=FS$42,FR20&lt;&gt;""),AND(GN20&gt;=HA$38,GN20&lt;&gt;"",GP20&gt;=HA$42,GP20&lt;&gt;""),AND(GQ20&gt;=HA$38,GQ20&lt;&gt;"",GS20&gt;=HA$42,GS20&lt;&gt;""),AND(GU20&gt;=HA$38,GU20&lt;&gt;"",GW20&gt;=HA$42,GW20&lt;&gt;""),AND(GX20&gt;=HA$38,GX20&lt;&gt;"",GZ20&gt;=HA$42,GZ20&lt;&gt;""),AND(HV20&gt;=II$38,HV20&lt;&gt;"",HX20&gt;=II$42,HX20&lt;&gt;""),AND(HY20&gt;=II$38,HY20&lt;&gt;"",IA20&gt;=II$42,IA20&lt;&gt;""),AND(IC20&gt;=II$38,IC20&lt;&gt;"",IE20&gt;=II$42,IE20&lt;&gt;""),AND(IF20&gt;=II$38,IF20&lt;&gt;"",IH20&gt;=II$42,IH20&lt;&gt;""),AND(JD20&gt;=JQ$38,JD20&lt;&gt;"",JF20&gt;=JQ$42,JF20&lt;&gt;""),AND(JG20&gt;=JQ$38,JG20&lt;&gt;"",JI20&gt;=JQ$42,JI20&lt;&gt;""),AND(JK20&gt;=JQ$38,JK20&lt;&gt;"",JM20&gt;=JQ$42,JM20&lt;&gt;""),AND(JN20&gt;=JQ$38,JN20&lt;&gt;"",JP20&gt;=JQ$42,JP20&lt;&gt;""),AND(KL20&gt;=KY$38,KL20&lt;&gt;"",KN20&gt;=KY$42,KN20&lt;&gt;""),AND(KO20&gt;=KY$38,KO20&lt;&gt;"",KQ20&gt;=KY$42,KQ20&lt;&gt;""),AND(KS20&gt;=KY$38,KS20&lt;&gt;"",KU20&gt;=KY$42,KU20&lt;&gt;""),AND(KV20&gt;=KY$38,KV20&lt;&gt;"",KX20&gt;=KY$42,KX20&lt;&gt;""),AND(LT20&gt;=MG$38,LT20&lt;&gt;"",LV20&gt;=MG$42,LV20&lt;&gt;""),AND(LW20&gt;=MG$38,LW20&lt;&gt;"",LY20&gt;=MG$42,LY20&lt;&gt;""),AND(MA20&gt;=MG$38,MA20&lt;&gt;"",MC20&gt;=MG$42,MC20&lt;&gt;""),AND(MD20&gt;=MG$38,MD20&lt;&gt;"",MF20&gt;=MG$42,MF20&lt;&gt;""),AND(NB20&gt;=NO$38,NB20&lt;&gt;"",ND20&gt;=NO$42,ND20&lt;&gt;""),AND(NE20&gt;=NO$38,NE20&lt;&gt;"",NG20&gt;=NO$42,NG20&lt;&gt;""),AND(NI20&gt;=NO$38,NI20&lt;&gt;"",NK20&gt;=NO$42,NK20&lt;&gt;""),AND(NL20&gt;=NO$38,NL20&lt;&gt;"",NN20&gt;=NO$42,NN20&lt;&gt;""),AND(OJ20&gt;=OW$38,OJ20&lt;&gt;"",OL20&gt;=OW$42,OL20&lt;&gt;""),AND(OM20&gt;=OW$38,OM20&lt;&gt;"",OO20&gt;=OW$42,OO20&lt;&gt;""),AND(OQ20&gt;=OW$38,OQ20&lt;&gt;"",OS20&gt;=OW$42,OS20&lt;&gt;""),AND(OT20&gt;=OW$38,OT20&lt;&gt;"",OV20&gt;=OW$42,OV20&lt;&gt;""),AND(PR20&gt;=QE$38,PR20&lt;&gt;"",PT20&gt;=QE$42,PT20&lt;&gt;""),AND(PU20&gt;=QE$38,PU20&lt;&gt;"",PW20&gt;=QE$42,PW20&lt;&gt;""),AND(PY20&gt;=QE$38,PY20&lt;&gt;"",QA20&gt;=QE$42,QA20&lt;&gt;""),AND(QB20&gt;=QE$38,QB20&lt;&gt;"",QD20&gt;=QE$42,QD20&lt;&gt;""),AND(QZ20&gt;=RM$38,QZ20&lt;&gt;"",RB20&gt;=RM$42,RB20&lt;&gt;""),AND(RC20&gt;=RM$38,RC20&lt;&gt;"",RE20&gt;=RM$42,RE20&lt;&gt;""),AND(RG20&gt;=RM$38,RG20&lt;&gt;"",RI20&gt;=RM$42,RI20&lt;&gt;""),AND(RJ20&gt;=RM$38,RJ20&lt;&gt;"",RL20&gt;=RM$42,RL20&lt;&gt;""),AND(SH20&gt;=SU$38,SH20&lt;&gt;"",SJ20&gt;=SU$42,SJ20&lt;&gt;""),AND(SK20&gt;=SU$38,SK20&lt;&gt;"",SM20&gt;=SU$42,SM20&lt;&gt;""),AND(SO20&gt;=SU$38,SO20&lt;&gt;"",SQ20&gt;=SU$42,SQ20&lt;&gt;""),AND(SR20&gt;=SU$38,SR20&lt;&gt;"",ST20&gt;=SU$42,ST20&lt;&gt;"")),"Excellence",IF(K20="P","Worlds Team",IF(H20="P","National Team","")))))</f>
        <v/>
      </c>
      <c r="K20" s="3" t="str">
        <f>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P","")</f>
        <v/>
      </c>
      <c r="L20" s="8">
        <f>IF(COUNT(AQ20,AT20,BR20,BU20,CS20,CV20)&gt;0,LARGE((AQ20,AT20,BR20,BU20,CS20,CV20),1),0)</f>
        <v>48.94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IF(COUNT(AQ20,AT20,BR20,BU20,CS20,CV20)&gt;1,LARGE((AQ20,AT20,BR20,BU20,CS20,CV20),2),0)</f>
        <v>47.589999999999996</v>
      </c>
      <c r="O20" s="8" t="str">
        <f>IF(N20="","",IF(OR(N20=CS20,N20=CV20),$CA$1,IF(OR(N20=BR20,N20=BU20),$AZ$1,IF(OR(N20=AQ20,N20=AT20),$Y$1,""))))</f>
        <v>2023 Nationals</v>
      </c>
      <c r="P20" s="8">
        <f>IF(COUNT(AQ20,AT20,BR20,BU20,CS20,CV20)&gt;2,MAX(AX20,BY20,CZ20,LARGE((AQ20,AT20,BR20,BU20,CS20,CV20),3)),IF(MAX(AX20,BY20,CZ20)&gt;0,MAX(AX20,BY20,CZ20),0))</f>
        <v>50.45</v>
      </c>
      <c r="Q20" s="8" t="str">
        <f>IF(P20="","",IF(OR(P20=CS20,P20=CV20,P20=CZ20),$CA$1,IF(OR(P20=BR20,P20=BU20,P20=BY20),$AZ$1,IF(OR(P20=AQ20,P20=AT20,P20=AX20),$Y$1,""))))</f>
        <v>2023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12.4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$36,AP20,0),IF(AR20&gt;=$AY$36,AS20,0),IF(AV20&gt;=$AY$36,AW20,0),IF(BP20&gt;=$BZ$36,BQ20,0),IF(BS20&gt;=$BZ$36,BT20,0),IF(BW20&gt;=$BZ$36,BX20,0),IF(CQ20&gt;=$DA$36,CR20,0),IF(CT20&gt;=$DA$36,CU20,0),IF(CX20&gt;=$DA$36,CY20,0),IF(DX20&gt;=$EK$36,DY20,0),IF(EA20&gt;=$EK$36,EB20,0),IF(EE20&gt;=$EK$36,EF20,0),IF(EH20&gt;=$EK$36,EI20,0),IF(FF20&gt;=$FS$36,FG20,0),IF(FI20&gt;=$FS$36,FJ20,0),IF(FM20&gt;=$FS$36,FN20,0),IF(FP20&gt;=$FS$36,FQ20,0),IF(GN20&gt;=$HA$36,GO20,0),IF(GQ20&gt;=$HA$36,GR20,0),IF(GU20&gt;=$HA$36,GV20,0),IF(GX20&gt;=$HA$36,GY20,0),IF(HV20&gt;=$II$36,HW20,0),IF(HY20&gt;=$II$36,HZ20,0),IF(IC20&gt;=$II$36,ID20,0),IF(IF20&gt;=$II$36,IG20,0),IF(JD20&gt;=$JQ$36,JE20,0),IF(JG20&gt;=$JQ$36,JH20,0),IF(JK20&gt;=$JQ$36,JL20,0),IF(JN20&gt;=$JQ$36,JO20,0),IF(KL20&gt;=$KY$36,KM20,0),IF(KO20&gt;=$KY$36,KP20,0),IF(KS20&gt;=$KY$36,KT20,0),IF(KV20&gt;=$KY$36,KW20,0),IF(LT20&gt;=$MG$36,LU20,0),IF(LW20&gt;=$MG$36,LX20,0),IF(MA20&gt;=$MG$36,MB20,0),IF(MD20&gt;=$MG$36,ME20,0),IF(NB20&gt;=$NO$36,NC20,0),IF(NE20&gt;=$NO$36,NF20,0),IF(NI20&gt;=$NO$36,NJ20,0),IF(NL20&gt;=$NO$36,NM20,0),IF(OJ20&gt;=$OW$36,OK20,0),IF(OM20&gt;=$OW$36,ON20,0),IF(OQ20&gt;=$OW$36,OR20,0),IF(OT20&gt;=$OW$36,OU20,0),IF(PR20&gt;=$QE$36,PS20,0),IF(PU20&gt;=$QE$36,PV20,0),IF(PY20&gt;=$QE$36,PZ20,0),IF(QB20&gt;=$QE$36,QC20,0),IF(QZ20&gt;=$RM$36,RA20,0),IF(RC20&gt;=$RM$36,RD20,0),IF(RG20&gt;=$RM$36,RH20,0),IF(RJ20&gt;=$RM$36,RK20,0),IF(SH20&gt;=$SU$36,SI20,0),IF(SK20&gt;=$SU$36,SL20,0),IF(SO20&gt;=$SU$36,SP20,0),IF(SR20&gt;=$SU$36,SS20,0))&gt;0,MAX(IF(AO20&gt;=$AY$36,AP20,0),IF(AR20&gt;=$AY$36,AS20,0),IF(AV20&gt;=$AY$36,AW20,0),IF(BP20&gt;=$BZ$36,BQ20,0),IF(BS20&gt;=$BZ$36,BT20,0),IF(BW20&gt;=$BZ$36,BX20,0),IF(CQ20&gt;=$DA$36,CR20,0),IF(CT20&gt;=$DA$36,CU20,0),IF(CX20&gt;=$DA$36,CY20,0),IF(DX20&gt;=$EK$36,DY20,0),IF(EA20&gt;=$EK$36,EB20,0),IF(EE20&gt;=$EK$36,EF20,0),IF(EH20&gt;=$EK$36,EI20,0),IF(FF20&gt;=$FS$36,FG20,0),IF(FI20&gt;=$FS$36,FJ20,0),IF(FM20&gt;=$FS$36,FN20,0),IF(FP20&gt;=$FS$36,FQ20,0),IF(GN20&gt;=$HA$36,GO20,0),IF(GQ20&gt;=$HA$36,GR20,0),IF(GU20&gt;=$HA$36,GV20,0),IF(GX20&gt;=$HA$36,GY20,0),IF(HV20&gt;=$II$36,HW20,0),IF(HY20&gt;=$II$36,HZ20,0),IF(IC20&gt;=$II$36,ID20,0),IF(IF20&gt;=$II$36,IG20,0),IF(JD20&gt;=$JQ$36,JE20,0),IF(JG20&gt;=$JQ$36,JH20,0),IF(JK20&gt;=$JQ$36,JL20,0),IF(JN20&gt;=$JQ$36,JO20,0),IF(KL20&gt;=$KY$36,KM20,0),IF(KO20&gt;=$KY$36,KP20,0),IF(KS20&gt;=$KY$36,KT20,0),IF(KV20&gt;=$KY$36,KW20,0),IF(LT20&gt;=$MG$36,LU20,0),IF(LW20&gt;=$MG$36,LX20,0),IF(MA20&gt;=$MG$36,MB20,0),IF(MD20&gt;=$MG$36,ME20,0),IF(NB20&gt;=$NO$36,NC20,0),IF(NE20&gt;=$NO$36,NF20,0),IF(NI20&gt;=$NO$36,NJ20,0),IF(NL20&gt;=$NO$36,NM20,0),IF(OJ20&gt;=$OW$36,OK20,0),IF(OM20&gt;=$OW$36,ON20,0),IF(OQ20&gt;=$OW$36,OR20,0),IF(OT20&gt;=$OW$36,OU20,0),IF(PR20&gt;=$QE$36,PS20,0),IF(PU20&gt;=$QE$36,PV20,0),IF(PY20&gt;=$QE$36,PZ20,0),IF(QB20&gt;=$QE$36,QC20,0),IF(QZ20&gt;=$RM$36,RA20,0),IF(RC20&gt;=$RM$36,RD20,0),IF(RG20&gt;=$RM$36,RH20,0),IF(RJ20&gt;=$RM$36,RK20,0),IF(SH20&gt;=$SU$36,SI20,0),IF(SK20&gt;=$SU$36,SL20,0),IF(SO20&gt;=$SU$36,SP20,0),IF(SR20&gt;=$SU$36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12.3</v>
      </c>
      <c r="Z20" s="22">
        <v>9</v>
      </c>
      <c r="AA20" s="22">
        <v>11</v>
      </c>
      <c r="AB20" s="22">
        <v>14.7</v>
      </c>
      <c r="AC20" s="22">
        <v>0</v>
      </c>
      <c r="AD20" s="22">
        <v>13.5</v>
      </c>
      <c r="AE20" s="22">
        <v>9.3000000000000007</v>
      </c>
      <c r="AF20" s="22">
        <v>11</v>
      </c>
      <c r="AG20" s="22">
        <v>15.14</v>
      </c>
      <c r="AH20" s="22">
        <v>0</v>
      </c>
      <c r="AI20" s="22">
        <v>13.9</v>
      </c>
      <c r="AJ20" s="22">
        <v>9.4</v>
      </c>
      <c r="AK20" s="22">
        <v>12.4</v>
      </c>
      <c r="AL20" s="22">
        <v>14.75</v>
      </c>
      <c r="AM20" s="22">
        <v>0</v>
      </c>
      <c r="AN20" s="27"/>
      <c r="AO20" s="38">
        <f>IF(AA20&gt;0,AA20,"")</f>
        <v>11</v>
      </c>
      <c r="AP20" s="38">
        <f>IF(AB20&gt;0,AB20,"")</f>
        <v>14.7</v>
      </c>
      <c r="AQ20" s="40">
        <f>IF(SUM(Y20:AB20)-AC20&gt;0,SUM(Y20:AB20)-AC20,"")</f>
        <v>47</v>
      </c>
      <c r="AR20" s="40">
        <f>IF(AF20&gt;0,AF20,"")</f>
        <v>11</v>
      </c>
      <c r="AS20" s="40">
        <f>IF(AG20&gt;0,AG20,"")</f>
        <v>15.14</v>
      </c>
      <c r="AT20" s="40">
        <f>IF(SUM(AD20:AG20)-AH20&gt;0,SUM(AD20:AG20)-AH20,"")</f>
        <v>48.94</v>
      </c>
      <c r="AU20" s="40">
        <f>IF(AQ20="","",MAX(AQ20,AT20))</f>
        <v>48.94</v>
      </c>
      <c r="AV20" s="40">
        <f>IF(AK20&gt;0,AK20,"")</f>
        <v>12.4</v>
      </c>
      <c r="AW20" s="40">
        <f>IF(AL20&gt;0,AL20,"")</f>
        <v>14.75</v>
      </c>
      <c r="AX20" s="40">
        <f>IF(SUM(AI20:AL20)-AM20&gt;0,SUM(AI20:AL20)-AM20,"")</f>
        <v>50.45</v>
      </c>
      <c r="AY20" s="40">
        <f>IF(SUM(AU20,AX20)&gt;0,SUM(AU20,AX20),"")</f>
        <v>99.39</v>
      </c>
      <c r="AZ20" s="26">
        <v>12.7</v>
      </c>
      <c r="BA20" s="26">
        <v>8.6</v>
      </c>
      <c r="BB20" s="26">
        <v>11.6</v>
      </c>
      <c r="BC20" s="26">
        <v>14.69</v>
      </c>
      <c r="BD20" s="26">
        <v>0</v>
      </c>
      <c r="BE20" s="26">
        <v>5.2</v>
      </c>
      <c r="BF20" s="26">
        <v>3.5</v>
      </c>
      <c r="BG20" s="26">
        <v>5.6</v>
      </c>
      <c r="BH20" s="26">
        <v>6.43</v>
      </c>
      <c r="BI20" s="26">
        <v>0</v>
      </c>
      <c r="BJ20" s="26"/>
      <c r="BK20" s="26"/>
      <c r="BL20" s="26"/>
      <c r="BM20" s="26"/>
      <c r="BN20" s="26"/>
      <c r="BO20" s="28"/>
      <c r="BP20" s="39">
        <f>IF(BB20&gt;0,BB20,"")</f>
        <v>11.6</v>
      </c>
      <c r="BQ20" s="39">
        <f>IF(BC20&gt;0,BC20,"")</f>
        <v>14.69</v>
      </c>
      <c r="BR20" s="11">
        <f>IF(SUM(AZ20:BC20)-BD20&gt;0,SUM(AZ20:BC20)-BD20,"")</f>
        <v>47.589999999999996</v>
      </c>
      <c r="BS20" s="11">
        <f>IF(BG20&gt;0,BG20,"")</f>
        <v>5.6</v>
      </c>
      <c r="BT20" s="11">
        <f>IF(BH20&gt;0,BH20,"")</f>
        <v>6.43</v>
      </c>
      <c r="BU20" s="11">
        <f>IF(SUM(BE20:BH20)-BI20&gt;0,SUM(BE20:BH20)-BI20,"")</f>
        <v>20.729999999999997</v>
      </c>
      <c r="BV20" s="11">
        <f>IF(BR20="","",MAX(BR20,BU20))</f>
        <v>47.589999999999996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47.589999999999996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6.35</v>
      </c>
      <c r="SW20" s="22">
        <f>IF($CP20="P",CB20,(CB20+BA20)/2)</f>
        <v>4.3</v>
      </c>
      <c r="SX20" s="22">
        <f>IF($CP20="P",CC20,(CC20+BB20)/2)</f>
        <v>5.8</v>
      </c>
      <c r="SY20" s="22">
        <f>IF($CP20="P",CD20,(CD20+BC20)/2)</f>
        <v>7.3449999999999998</v>
      </c>
      <c r="SZ20" s="22">
        <f>IF($CP20="P",CE20,(CE20+BD20)/2)</f>
        <v>0</v>
      </c>
      <c r="TA20" s="22">
        <f>IF($CP20="P",CF20,(CF20+BE20)/2)</f>
        <v>2.6</v>
      </c>
      <c r="TB20" s="22">
        <f>IF($CP20="P",CG20,(CG20+BF20)/2)</f>
        <v>1.75</v>
      </c>
      <c r="TC20" s="22">
        <f>IF($CP20="P",CH20,(CH20+BG20)/2)</f>
        <v>2.8</v>
      </c>
      <c r="TD20" s="22">
        <f>IF($CP20="P",CI20,(CI20+BH20)/2)</f>
        <v>3.2149999999999999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>
        <f>IF(SX20&gt;0,SX20,"")</f>
        <v>5.8</v>
      </c>
      <c r="TM20" s="40">
        <f>IF(SY20&gt;0,SY20,"")</f>
        <v>7.3449999999999998</v>
      </c>
      <c r="TN20" s="40">
        <f>IF(SUM(SV20:SY20)-SZ20&gt;0,SUM(SV20:SY20)-SZ20,"")</f>
        <v>23.794999999999998</v>
      </c>
      <c r="TO20" s="40">
        <f>IF(TC20&gt;0,TC20,"")</f>
        <v>2.8</v>
      </c>
      <c r="TP20" s="40">
        <f>IF(TD20&gt;0,TD20,"")</f>
        <v>3.2149999999999999</v>
      </c>
      <c r="TQ20" s="40">
        <f>IF(SUM(TA20:TD20)-TE20&gt;0,SUM(TA20:TD20)-TE20,"")</f>
        <v>10.364999999999998</v>
      </c>
      <c r="TR20" s="40">
        <f>IF(MAX(TN20,TQ20)&gt;0,MAX(TN20,TQ20),"")</f>
        <v>23.794999999999998</v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>
        <f>IF(SUM(TR20,TU20)&gt;0,SUM(TR20,TU20),"")</f>
        <v>23.794999999999998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177</v>
      </c>
      <c r="D21" s="4" t="s">
        <v>3</v>
      </c>
      <c r="E21" s="4">
        <v>2003</v>
      </c>
      <c r="F21" s="9">
        <f>SUM(L21:V21)+SUM(L21:T21)*0.0000001+SUM(L21)*0.0000000000001</f>
        <v>157.75001577500498</v>
      </c>
      <c r="G21" s="66"/>
      <c r="H21" s="3" t="str">
        <f>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P","")</f>
        <v/>
      </c>
      <c r="I21" s="3" t="str">
        <f>IF(OR(AND(AQ21&gt;=AY$40,AQ21&lt;&gt;"",AN21=""),AND(AT21&gt;=AY$40,AT21&lt;&gt;"",AN21=""),AND(AX21&gt;=AY$40,AX21&lt;&gt;"",AN21=""),AND(BR21&gt;=BZ$40,BR21&lt;&gt;"",BO21=""),AND(BU21&gt;=BZ$40,BU21&lt;&gt;"",BO21=""),AND(BY21&gt;=BZ$40,BY21&lt;&gt;"",BO21=""),AND(CS21&gt;=DA$40,CS21&lt;&gt;"",CP21=""),AND(CV21&gt;=DA$40,CV21&lt;&gt;"",CP21=""),AND(CZ21&gt;=DA$40,CZ21&lt;&gt;"",CP21=""),AND(DZ21&gt;=EK$40,DZ21&lt;&gt;""),AND(EC21&gt;=EK$40,EC21&lt;&gt;""),AND(EG21&gt;=EK$40,EG21&lt;&gt;""),AND(EJ21&gt;=EK$40,EJ21&lt;&gt;""),AND(FH21&gt;=FS$40,FH21&lt;&gt;""),AND(FK21&gt;=FS$40,FK21&lt;&gt;""),AND(FO21&gt;=FS$40,FO21&lt;&gt;""),AND(FR21&gt;=FS$40,FR21&lt;&gt;""),AND(GP21&gt;=HA$40,GP21&lt;&gt;""),AND(GS21&gt;=HA$40,GS21&lt;&gt;""),AND(GW21&gt;=HA$40,GW21&lt;&gt;""),AND(GZ21&gt;=HA$40,GZ21&lt;&gt;""),AND(HX21&gt;=II$40,HX21&lt;&gt;""),AND(IA21&gt;=II$40,IA21&lt;&gt;""),AND(IE21&gt;=II$40,IE21&lt;&gt;""),AND(IH21&gt;=II$40,IH21&lt;&gt;""),AND(JF21&gt;=JQ$40,JF21&lt;&gt;""),AND(JI21&gt;=JQ$40,JI21&lt;&gt;""),AND(JM21&gt;=JQ$40,JM21&lt;&gt;""),AND(JP21&gt;=JQ$40,JP21&lt;&gt;""),AND(KN21&gt;=KY$40,KN21&lt;&gt;""),AND(KQ21&gt;=KY$40,KQ21&lt;&gt;""),AND(KU21&gt;=KY$40,KU21&lt;&gt;""),AND(KX21&gt;=KY$40,KX21&lt;&gt;""),AND(LV21&gt;=MG$40,LV21&lt;&gt;""),AND(LY21&gt;=MG$40,LY21&lt;&gt;""),AND(MC21&gt;=MG$40,MC21&lt;&gt;""),AND(MF21&gt;=MG$40,MF21&lt;&gt;""),AND(ND21&gt;=NO$40,ND21&lt;&gt;""),AND(NG21&gt;=NO$40,NG21&lt;&gt;""),AND(NK21&gt;=NO$40,NK21&lt;&gt;""),AND(NN21&gt;=NO$40,NN21&lt;&gt;""),AND(OL21&gt;=OW$40,OL21&lt;&gt;""),AND(OO21&gt;=OW$40,OO21&lt;&gt;""),AND(OS21&gt;=OW$40,OS21&lt;&gt;""),AND(OV21&gt;=OW$40,OV21&lt;&gt;""),AND(PT21&gt;=QE$40,PT21&lt;&gt;""),AND(PW21&gt;=QE$40,PW21&lt;&gt;""),AND(QA21&gt;=QE$40,QA21&lt;&gt;""),AND(QD21&gt;=QE$40,QD21&lt;&gt;""),AND(RB21&gt;=RM$40,RB21&lt;&gt;""),AND(RE21&gt;=RM$40,RE21&lt;&gt;""),AND(RI21&gt;=RM$40,RI21&lt;&gt;""),AND(RL21&gt;=RM$40,RL21&lt;&gt;""),AND(SJ21&gt;=SU$40,SJ21&lt;&gt;""),AND(SM21&gt;=SU$40,SM21&lt;&gt;""),AND(SQ21&gt;=SU$40,SQ21&lt;&gt;""),AND(ST21&gt;=SU$40,ST21&lt;&gt;"")),"P","")</f>
        <v/>
      </c>
      <c r="J21" s="36" t="str">
        <f>IF(AND(I21="P",H21=""),"No DD",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Merit",IF(OR(AND(AO21&gt;=AY$38,AO21&lt;&gt;"",AQ21&gt;=AY$42,AQ21&lt;&gt;"",AN21=""),AND(AR21&gt;=AY$38,AR21&lt;&gt;"",AT21&gt;=AY$42,AT21&lt;&gt;"",AN21=""),AND(AV21&gt;=AY$38,AV21&lt;&gt;"",AX21&gt;=AY$42,AX21&lt;&gt;"",AN21=""),AND(BP21&gt;=BZ$38,BP21&lt;&gt;"",BR21&gt;=BZ$42,BR21&lt;&gt;"",BO21=""),AND(BS21&gt;=BZ$38,BS21&lt;&gt;"",BU21&gt;=BZ$42,BU21&lt;&gt;"",BO21=""),AND(BW21&gt;=BZ$38,BW21&lt;&gt;"",BY21&gt;=BZ$42,BY21&lt;&gt;"",BO21=""),AND(CQ21&gt;=DA$38,CQ21&lt;&gt;"",CS21&gt;=DA$42,CS21&lt;&gt;"",CP21=""),AND(CT21&gt;=DA$38,CT21&lt;&gt;"",CV21&gt;=DA$42,CV21&lt;&gt;"",CP21=""),AND(CX21&gt;=DA$38,CX21&lt;&gt;"",CZ21&gt;=DA$42,CZ21&lt;&gt;"",CP21=""),AND(DX21&gt;=EK$38,DX21&lt;&gt;"",DZ21&gt;=EK$42,DZ21&lt;&gt;""),AND(EA21&gt;=EK$38,EA21&lt;&gt;"",EC21&gt;=EK$42,EC21&lt;&gt;""),AND(EE21&gt;=EK$38,EE21&lt;&gt;"",EG21&gt;=EK$42,EG21&lt;&gt;""),AND(EH21&gt;=EK$38,EH21&lt;&gt;"",EJ21&gt;=EK$42,EJ21&lt;&gt;""),AND(FF21&gt;=FS$38,FF21&lt;&gt;"",FH21&gt;=FS$42,FH21&lt;&gt;""),AND(FI21&gt;=FS$38,FI21&lt;&gt;"",FK21&gt;=FS$42,FK21&lt;&gt;""),AND(FM21&gt;=FS$38,FM21&lt;&gt;"",FO21&gt;=FS$42,FO21&lt;&gt;""),AND(FP21&gt;=FS$38,FP21&lt;&gt;"",FR21&gt;=FS$42,FR21&lt;&gt;""),AND(GN21&gt;=HA$38,GN21&lt;&gt;"",GP21&gt;=HA$42,GP21&lt;&gt;""),AND(GQ21&gt;=HA$38,GQ21&lt;&gt;"",GS21&gt;=HA$42,GS21&lt;&gt;""),AND(GU21&gt;=HA$38,GU21&lt;&gt;"",GW21&gt;=HA$42,GW21&lt;&gt;""),AND(GX21&gt;=HA$38,GX21&lt;&gt;"",GZ21&gt;=HA$42,GZ21&lt;&gt;""),AND(HV21&gt;=II$38,HV21&lt;&gt;"",HX21&gt;=II$42,HX21&lt;&gt;""),AND(HY21&gt;=II$38,HY21&lt;&gt;"",IA21&gt;=II$42,IA21&lt;&gt;""),AND(IC21&gt;=II$38,IC21&lt;&gt;"",IE21&gt;=II$42,IE21&lt;&gt;""),AND(IF21&gt;=II$38,IF21&lt;&gt;"",IH21&gt;=II$42,IH21&lt;&gt;""),AND(JD21&gt;=JQ$38,JD21&lt;&gt;"",JF21&gt;=JQ$42,JF21&lt;&gt;""),AND(JG21&gt;=JQ$38,JG21&lt;&gt;"",JI21&gt;=JQ$42,JI21&lt;&gt;""),AND(JK21&gt;=JQ$38,JK21&lt;&gt;"",JM21&gt;=JQ$42,JM21&lt;&gt;""),AND(JN21&gt;=JQ$38,JN21&lt;&gt;"",JP21&gt;=JQ$42,JP21&lt;&gt;""),AND(KL21&gt;=KY$38,KL21&lt;&gt;"",KN21&gt;=KY$42,KN21&lt;&gt;""),AND(KO21&gt;=KY$38,KO21&lt;&gt;"",KQ21&gt;=KY$42,KQ21&lt;&gt;""),AND(KS21&gt;=KY$38,KS21&lt;&gt;"",KU21&gt;=KY$42,KU21&lt;&gt;""),AND(KV21&gt;=KY$38,KV21&lt;&gt;"",KX21&gt;=KY$42,KX21&lt;&gt;""),AND(LT21&gt;=MG$38,LT21&lt;&gt;"",LV21&gt;=MG$42,LV21&lt;&gt;""),AND(LW21&gt;=MG$38,LW21&lt;&gt;"",LY21&gt;=MG$42,LY21&lt;&gt;""),AND(MA21&gt;=MG$38,MA21&lt;&gt;"",MC21&gt;=MG$42,MC21&lt;&gt;""),AND(MD21&gt;=MG$38,MD21&lt;&gt;"",MF21&gt;=MG$42,MF21&lt;&gt;""),AND(NB21&gt;=NO$38,NB21&lt;&gt;"",ND21&gt;=NO$42,ND21&lt;&gt;""),AND(NE21&gt;=NO$38,NE21&lt;&gt;"",NG21&gt;=NO$42,NG21&lt;&gt;""),AND(NI21&gt;=NO$38,NI21&lt;&gt;"",NK21&gt;=NO$42,NK21&lt;&gt;""),AND(NL21&gt;=NO$38,NL21&lt;&gt;"",NN21&gt;=NO$42,NN21&lt;&gt;""),AND(OJ21&gt;=OW$38,OJ21&lt;&gt;"",OL21&gt;=OW$42,OL21&lt;&gt;""),AND(OM21&gt;=OW$38,OM21&lt;&gt;"",OO21&gt;=OW$42,OO21&lt;&gt;""),AND(OQ21&gt;=OW$38,OQ21&lt;&gt;"",OS21&gt;=OW$42,OS21&lt;&gt;""),AND(OT21&gt;=OW$38,OT21&lt;&gt;"",OV21&gt;=OW$42,OV21&lt;&gt;""),AND(PR21&gt;=QE$38,PR21&lt;&gt;"",PT21&gt;=QE$42,PT21&lt;&gt;""),AND(PU21&gt;=QE$38,PU21&lt;&gt;"",PW21&gt;=QE$42,PW21&lt;&gt;""),AND(PY21&gt;=QE$38,PY21&lt;&gt;"",QA21&gt;=QE$42,QA21&lt;&gt;""),AND(QB21&gt;=QE$38,QB21&lt;&gt;"",QD21&gt;=QE$42,QD21&lt;&gt;""),AND(QZ21&gt;=RM$38,QZ21&lt;&gt;"",RB21&gt;=RM$42,RB21&lt;&gt;""),AND(RC21&gt;=RM$38,RC21&lt;&gt;"",RE21&gt;=RM$42,RE21&lt;&gt;""),AND(RG21&gt;=RM$38,RG21&lt;&gt;"",RI21&gt;=RM$42,RI21&lt;&gt;""),AND(RJ21&gt;=RM$38,RJ21&lt;&gt;"",RL21&gt;=RM$42,RL21&lt;&gt;""),AND(SH21&gt;=SU$38,SH21&lt;&gt;"",SJ21&gt;=SU$42,SJ21&lt;&gt;""),AND(SK21&gt;=SU$38,SK21&lt;&gt;"",SM21&gt;=SU$42,SM21&lt;&gt;""),AND(SO21&gt;=SU$38,SO21&lt;&gt;"",SQ21&gt;=SU$42,SQ21&lt;&gt;""),AND(SR21&gt;=SU$38,SR21&lt;&gt;"",ST21&gt;=SU$42,ST21&lt;&gt;"")),"Excellence",IF(K21="P","Worlds Team",IF(H21="P","National Team","")))))</f>
        <v/>
      </c>
      <c r="K21" s="3" t="str">
        <f>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P","")</f>
        <v/>
      </c>
      <c r="L21" s="8">
        <f>IF(COUNT(AQ21,AT21,BR21,BU21,CS21,CV21)&gt;0,LARGE((AQ21,AT21,BR21,BU21,CS21,CV21),1),0)</f>
        <v>50.109999999999992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48.19</v>
      </c>
      <c r="O21" s="8" t="str">
        <f>IF(N21="","",IF(OR(N21=CS21,N21=CV21),$CA$1,IF(OR(N21=BR21,N21=BU21),$AZ$1,IF(OR(N21=AQ21,N21=AT21),$Y$1,""))))</f>
        <v>2023 Nationals</v>
      </c>
      <c r="P21" s="8">
        <f>IF(COUNT(AQ21,AT21,BR21,BU21,CS21,CV21)&gt;2,MAX(AX21,BY21,CZ21,LARGE((AQ21,AT21,BR21,BU21,CS21,CV21),3)),IF(MAX(AX21,BY21,CZ21)&gt;0,MAX(AX21,BY21,CZ21),0))</f>
        <v>49.75</v>
      </c>
      <c r="Q21" s="8" t="str">
        <f>IF(P21="","",IF(OR(P21=CS21,P21=CV21,P21=CZ21),$CA$1,IF(OR(P21=BR21,P21=BU21,P21=BY21),$AZ$1,IF(OR(P21=AQ21,P21=AT21,P21=AX21),$Y$1,""))))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9.6999999999999993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$36,AP21,0),IF(AR21&gt;=$AY$36,AS21,0),IF(AV21&gt;=$AY$36,AW21,0),IF(BP21&gt;=$BZ$36,BQ21,0),IF(BS21&gt;=$BZ$36,BT21,0),IF(BW21&gt;=$BZ$36,BX21,0),IF(CQ21&gt;=$DA$36,CR21,0),IF(CT21&gt;=$DA$36,CU21,0),IF(CX21&gt;=$DA$36,CY21,0),IF(DX21&gt;=$EK$36,DY21,0),IF(EA21&gt;=$EK$36,EB21,0),IF(EE21&gt;=$EK$36,EF21,0),IF(EH21&gt;=$EK$36,EI21,0),IF(FF21&gt;=$FS$36,FG21,0),IF(FI21&gt;=$FS$36,FJ21,0),IF(FM21&gt;=$FS$36,FN21,0),IF(FP21&gt;=$FS$36,FQ21,0),IF(GN21&gt;=$HA$36,GO21,0),IF(GQ21&gt;=$HA$36,GR21,0),IF(GU21&gt;=$HA$36,GV21,0),IF(GX21&gt;=$HA$36,GY21,0),IF(HV21&gt;=$II$36,HW21,0),IF(HY21&gt;=$II$36,HZ21,0),IF(IC21&gt;=$II$36,ID21,0),IF(IF21&gt;=$II$36,IG21,0),IF(JD21&gt;=$JQ$36,JE21,0),IF(JG21&gt;=$JQ$36,JH21,0),IF(JK21&gt;=$JQ$36,JL21,0),IF(JN21&gt;=$JQ$36,JO21,0),IF(KL21&gt;=$KY$36,KM21,0),IF(KO21&gt;=$KY$36,KP21,0),IF(KS21&gt;=$KY$36,KT21,0),IF(KV21&gt;=$KY$36,KW21,0),IF(LT21&gt;=$MG$36,LU21,0),IF(LW21&gt;=$MG$36,LX21,0),IF(MA21&gt;=$MG$36,MB21,0),IF(MD21&gt;=$MG$36,ME21,0),IF(NB21&gt;=$NO$36,NC21,0),IF(NE21&gt;=$NO$36,NF21,0),IF(NI21&gt;=$NO$36,NJ21,0),IF(NL21&gt;=$NO$36,NM21,0),IF(OJ21&gt;=$OW$36,OK21,0),IF(OM21&gt;=$OW$36,ON21,0),IF(OQ21&gt;=$OW$36,OR21,0),IF(OT21&gt;=$OW$36,OU21,0),IF(PR21&gt;=$QE$36,PS21,0),IF(PU21&gt;=$QE$36,PV21,0),IF(PY21&gt;=$QE$36,PZ21,0),IF(QB21&gt;=$QE$36,QC21,0),IF(QZ21&gt;=$RM$36,RA21,0),IF(RC21&gt;=$RM$36,RD21,0),IF(RG21&gt;=$RM$36,RH21,0),IF(RJ21&gt;=$RM$36,RK21,0),IF(SH21&gt;=$SU$36,SI21,0),IF(SK21&gt;=$SU$36,SL21,0),IF(SO21&gt;=$SU$36,SP21,0),IF(SR21&gt;=$SU$36,SS21,0))&gt;0,MAX(IF(AO21&gt;=$AY$36,AP21,0),IF(AR21&gt;=$AY$36,AS21,0),IF(AV21&gt;=$AY$36,AW21,0),IF(BP21&gt;=$BZ$36,BQ21,0),IF(BS21&gt;=$BZ$36,BT21,0),IF(BW21&gt;=$BZ$36,BX21,0),IF(CQ21&gt;=$DA$36,CR21,0),IF(CT21&gt;=$DA$36,CU21,0),IF(CX21&gt;=$DA$36,CY21,0),IF(DX21&gt;=$EK$36,DY21,0),IF(EA21&gt;=$EK$36,EB21,0),IF(EE21&gt;=$EK$36,EF21,0),IF(EH21&gt;=$EK$36,EI21,0),IF(FF21&gt;=$FS$36,FG21,0),IF(FI21&gt;=$FS$36,FJ21,0),IF(FM21&gt;=$FS$36,FN21,0),IF(FP21&gt;=$FS$36,FQ21,0),IF(GN21&gt;=$HA$36,GO21,0),IF(GQ21&gt;=$HA$36,GR21,0),IF(GU21&gt;=$HA$36,GV21,0),IF(GX21&gt;=$HA$36,GY21,0),IF(HV21&gt;=$II$36,HW21,0),IF(HY21&gt;=$II$36,HZ21,0),IF(IC21&gt;=$II$36,ID21,0),IF(IF21&gt;=$II$36,IG21,0),IF(JD21&gt;=$JQ$36,JE21,0),IF(JG21&gt;=$JQ$36,JH21,0),IF(JK21&gt;=$JQ$36,JL21,0),IF(JN21&gt;=$JQ$36,JO21,0),IF(KL21&gt;=$KY$36,KM21,0),IF(KO21&gt;=$KY$36,KP21,0),IF(KS21&gt;=$KY$36,KT21,0),IF(KV21&gt;=$KY$36,KW21,0),IF(LT21&gt;=$MG$36,LU21,0),IF(LW21&gt;=$MG$36,LX21,0),IF(MA21&gt;=$MG$36,MB21,0),IF(MD21&gt;=$MG$36,ME21,0),IF(NB21&gt;=$NO$36,NC21,0),IF(NE21&gt;=$NO$36,NF21,0),IF(NI21&gt;=$NO$36,NJ21,0),IF(NL21&gt;=$NO$36,NM21,0),IF(OJ21&gt;=$OW$36,OK21,0),IF(OM21&gt;=$OW$36,ON21,0),IF(OQ21&gt;=$OW$36,OR21,0),IF(OT21&gt;=$OW$36,OU21,0),IF(PR21&gt;=$QE$36,PS21,0),IF(PU21&gt;=$QE$36,PV21,0),IF(PY21&gt;=$QE$36,PZ21,0),IF(QB21&gt;=$QE$36,QC21,0),IF(QZ21&gt;=$RM$36,RA21,0),IF(RC21&gt;=$RM$36,RD21,0),IF(RG21&gt;=$RM$36,RH21,0),IF(RJ21&gt;=$RM$36,RK21,0),IF(SH21&gt;=$SU$36,SI21,0),IF(SK21&gt;=$SU$36,SL21,0),IF(SO21&gt;=$SU$36,SP21,0),IF(SR21&gt;=$SU$36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2.8</v>
      </c>
      <c r="Z21" s="22">
        <v>1.7</v>
      </c>
      <c r="AA21" s="22">
        <v>2.1</v>
      </c>
      <c r="AB21" s="22">
        <v>3.04</v>
      </c>
      <c r="AC21" s="22">
        <v>0</v>
      </c>
      <c r="AD21" s="22">
        <v>17.600000000000001</v>
      </c>
      <c r="AE21" s="22">
        <v>3.7</v>
      </c>
      <c r="AF21" s="22">
        <v>3.4</v>
      </c>
      <c r="AG21" s="22">
        <v>6.12</v>
      </c>
      <c r="AH21" s="22">
        <v>0.4</v>
      </c>
      <c r="AI21" s="22"/>
      <c r="AJ21" s="22"/>
      <c r="AK21" s="22"/>
      <c r="AL21" s="22"/>
      <c r="AM21" s="22"/>
      <c r="AN21" s="27"/>
      <c r="AO21" s="38">
        <f>IF(AA21&gt;0,AA21,"")</f>
        <v>2.1</v>
      </c>
      <c r="AP21" s="38">
        <f>IF(AB21&gt;0,AB21,"")</f>
        <v>3.04</v>
      </c>
      <c r="AQ21" s="40">
        <f>IF(SUM(Y21:AB21)-AC21&gt;0,SUM(Y21:AB21)-AC21,"")</f>
        <v>9.64</v>
      </c>
      <c r="AR21" s="40">
        <f>IF(AF21&gt;0,AF21,"")</f>
        <v>3.4</v>
      </c>
      <c r="AS21" s="40">
        <f>IF(AG21&gt;0,AG21,"")</f>
        <v>6.12</v>
      </c>
      <c r="AT21" s="40">
        <f>IF(SUM(AD21:AG21)-AH21&gt;0,SUM(AD21:AG21)-AH21,"")</f>
        <v>30.42</v>
      </c>
      <c r="AU21" s="40">
        <f>IF(AQ21="","",MAX(AQ21,AT21))</f>
        <v>30.42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30.42</v>
      </c>
      <c r="AZ21" s="26">
        <v>15.1</v>
      </c>
      <c r="BA21" s="26">
        <v>9</v>
      </c>
      <c r="BB21" s="26">
        <v>9</v>
      </c>
      <c r="BC21" s="26">
        <v>15.19</v>
      </c>
      <c r="BD21" s="26">
        <v>0.1</v>
      </c>
      <c r="BE21" s="26">
        <v>15.8</v>
      </c>
      <c r="BF21" s="26">
        <v>9.6</v>
      </c>
      <c r="BG21" s="26">
        <v>9.6999999999999993</v>
      </c>
      <c r="BH21" s="26">
        <v>15.01</v>
      </c>
      <c r="BI21" s="26">
        <v>0</v>
      </c>
      <c r="BJ21" s="26">
        <v>14.9</v>
      </c>
      <c r="BK21" s="26">
        <v>9.4</v>
      </c>
      <c r="BL21" s="26">
        <v>9.6999999999999993</v>
      </c>
      <c r="BM21" s="26">
        <v>15.75</v>
      </c>
      <c r="BN21" s="26">
        <v>0</v>
      </c>
      <c r="BO21" s="28"/>
      <c r="BP21" s="39">
        <f>IF(BB21&gt;0,BB21,"")</f>
        <v>9</v>
      </c>
      <c r="BQ21" s="39">
        <f>IF(BC21&gt;0,BC21,"")</f>
        <v>15.19</v>
      </c>
      <c r="BR21" s="11">
        <f>IF(SUM(AZ21:BC21)-BD21&gt;0,SUM(AZ21:BC21)-BD21,"")</f>
        <v>48.19</v>
      </c>
      <c r="BS21" s="11">
        <f>IF(BG21&gt;0,BG21,"")</f>
        <v>9.6999999999999993</v>
      </c>
      <c r="BT21" s="11">
        <f>IF(BH21&gt;0,BH21,"")</f>
        <v>15.01</v>
      </c>
      <c r="BU21" s="11">
        <f>IF(SUM(BE21:BH21)-BI21&gt;0,SUM(BE21:BH21)-BI21,"")</f>
        <v>50.109999999999992</v>
      </c>
      <c r="BV21" s="11">
        <f>IF(BR21="","",MAX(BR21,BU21))</f>
        <v>50.109999999999992</v>
      </c>
      <c r="BW21" s="11">
        <f>IF(BL21&gt;0,BL21,"")</f>
        <v>9.6999999999999993</v>
      </c>
      <c r="BX21" s="11">
        <f>IF(BM21&gt;0,BM21,"")</f>
        <v>15.75</v>
      </c>
      <c r="BY21" s="11">
        <f>IF(SUM(BJ21:BM21)-BN21&gt;0,SUM(BJ21:BM21)-BN21,"")</f>
        <v>49.75</v>
      </c>
      <c r="BZ21" s="11">
        <f>IF(SUM(BV21,BY21)&gt;0,SUM(BV21,BY21),"")</f>
        <v>99.859999999999985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7.55</v>
      </c>
      <c r="SW21" s="22">
        <f>IF($CP21="P",CB21,(CB21+BA21)/2)</f>
        <v>4.5</v>
      </c>
      <c r="SX21" s="22">
        <f>IF($CP21="P",CC21,(CC21+BB21)/2)</f>
        <v>4.5</v>
      </c>
      <c r="SY21" s="22">
        <f>IF($CP21="P",CD21,(CD21+BC21)/2)</f>
        <v>7.5949999999999998</v>
      </c>
      <c r="SZ21" s="22">
        <f>IF($CP21="P",CE21,(CE21+BD21)/2)</f>
        <v>0.05</v>
      </c>
      <c r="TA21" s="22">
        <f>IF($CP21="P",CF21,(CF21+BE21)/2)</f>
        <v>7.9</v>
      </c>
      <c r="TB21" s="22">
        <f>IF($CP21="P",CG21,(CG21+BF21)/2)</f>
        <v>4.8</v>
      </c>
      <c r="TC21" s="22">
        <f>IF($CP21="P",CH21,(CH21+BG21)/2)</f>
        <v>4.8499999999999996</v>
      </c>
      <c r="TD21" s="22">
        <f>IF($CP21="P",CI21,(CI21+BH21)/2)</f>
        <v>7.5049999999999999</v>
      </c>
      <c r="TE21" s="22">
        <f>IF($CP21="P",CJ21,(CJ21+BI21)/2)</f>
        <v>0</v>
      </c>
      <c r="TF21" s="22">
        <f>IF($CP21="P",CK21,(CK21+BJ21)/2)</f>
        <v>7.45</v>
      </c>
      <c r="TG21" s="22">
        <f>IF($CP21="P",CL21,(CL21+BK21)/2)</f>
        <v>4.7</v>
      </c>
      <c r="TH21" s="22">
        <f>IF($CP21="P",CM21,(CM21+BL21)/2)</f>
        <v>4.8499999999999996</v>
      </c>
      <c r="TI21" s="22">
        <f>IF($CP21="P",CN21,(CN21+BM21)/2)</f>
        <v>7.875</v>
      </c>
      <c r="TJ21" s="22">
        <f>IF($CP21="P",CO21,(CO21+BN21)/2)</f>
        <v>0</v>
      </c>
      <c r="TK21" s="27" t="s">
        <v>46</v>
      </c>
      <c r="TL21" s="40">
        <f>IF(SX21&gt;0,SX21,"")</f>
        <v>4.5</v>
      </c>
      <c r="TM21" s="40">
        <f>IF(SY21&gt;0,SY21,"")</f>
        <v>7.5949999999999998</v>
      </c>
      <c r="TN21" s="40">
        <f>IF(SUM(SV21:SY21)-SZ21&gt;0,SUM(SV21:SY21)-SZ21,"")</f>
        <v>24.094999999999999</v>
      </c>
      <c r="TO21" s="40">
        <f>IF(TC21&gt;0,TC21,"")</f>
        <v>4.8499999999999996</v>
      </c>
      <c r="TP21" s="40">
        <f>IF(TD21&gt;0,TD21,"")</f>
        <v>7.5049999999999999</v>
      </c>
      <c r="TQ21" s="40">
        <f>IF(SUM(TA21:TD21)-TE21&gt;0,SUM(TA21:TD21)-TE21,"")</f>
        <v>25.054999999999996</v>
      </c>
      <c r="TR21" s="40">
        <f>IF(MAX(TN21,TQ21)&gt;0,MAX(TN21,TQ21),"")</f>
        <v>25.054999999999996</v>
      </c>
      <c r="TS21" s="40">
        <f>IF(TH21&gt;0,TH21,"")</f>
        <v>4.8499999999999996</v>
      </c>
      <c r="TT21" s="40">
        <f>IF(TI21&gt;0,TI21,"")</f>
        <v>7.875</v>
      </c>
      <c r="TU21" s="40">
        <f>IF(SUM(TF21:TI21)-TJ21&gt;0,SUM(TF21:TI21)-TJ21,"")</f>
        <v>24.875</v>
      </c>
      <c r="TV21" s="40">
        <f>IF(SUM(TR21,TU21)&gt;0,SUM(TR21,TU21),"")</f>
        <v>49.929999999999993</v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179</v>
      </c>
      <c r="D22" s="4" t="s">
        <v>6</v>
      </c>
      <c r="E22" s="4">
        <v>2006</v>
      </c>
      <c r="F22" s="9">
        <f>SUM(L22:V22)+SUM(L22:T22)*0.0000001+SUM(L22)*0.0000000000001</f>
        <v>157.31001573100508</v>
      </c>
      <c r="G22" s="66"/>
      <c r="H22" s="3" t="str">
        <f>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P","")</f>
        <v/>
      </c>
      <c r="I22" s="3" t="str">
        <f>IF(OR(AND(AQ22&gt;=AY$40,AQ22&lt;&gt;"",AN22=""),AND(AT22&gt;=AY$40,AT22&lt;&gt;"",AN22=""),AND(AX22&gt;=AY$40,AX22&lt;&gt;"",AN22=""),AND(BR22&gt;=BZ$40,BR22&lt;&gt;"",BO22=""),AND(BU22&gt;=BZ$40,BU22&lt;&gt;"",BO22=""),AND(BY22&gt;=BZ$40,BY22&lt;&gt;"",BO22=""),AND(CS22&gt;=DA$40,CS22&lt;&gt;"",CP22=""),AND(CV22&gt;=DA$40,CV22&lt;&gt;"",CP22=""),AND(CZ22&gt;=DA$40,CZ22&lt;&gt;"",CP22=""),AND(DZ22&gt;=EK$40,DZ22&lt;&gt;""),AND(EC22&gt;=EK$40,EC22&lt;&gt;""),AND(EG22&gt;=EK$40,EG22&lt;&gt;""),AND(EJ22&gt;=EK$40,EJ22&lt;&gt;""),AND(FH22&gt;=FS$40,FH22&lt;&gt;""),AND(FK22&gt;=FS$40,FK22&lt;&gt;""),AND(FO22&gt;=FS$40,FO22&lt;&gt;""),AND(FR22&gt;=FS$40,FR22&lt;&gt;""),AND(GP22&gt;=HA$40,GP22&lt;&gt;""),AND(GS22&gt;=HA$40,GS22&lt;&gt;""),AND(GW22&gt;=HA$40,GW22&lt;&gt;""),AND(GZ22&gt;=HA$40,GZ22&lt;&gt;""),AND(HX22&gt;=II$40,HX22&lt;&gt;""),AND(IA22&gt;=II$40,IA22&lt;&gt;""),AND(IE22&gt;=II$40,IE22&lt;&gt;""),AND(IH22&gt;=II$40,IH22&lt;&gt;""),AND(JF22&gt;=JQ$40,JF22&lt;&gt;""),AND(JI22&gt;=JQ$40,JI22&lt;&gt;""),AND(JM22&gt;=JQ$40,JM22&lt;&gt;""),AND(JP22&gt;=JQ$40,JP22&lt;&gt;""),AND(KN22&gt;=KY$40,KN22&lt;&gt;""),AND(KQ22&gt;=KY$40,KQ22&lt;&gt;""),AND(KU22&gt;=KY$40,KU22&lt;&gt;""),AND(KX22&gt;=KY$40,KX22&lt;&gt;""),AND(LV22&gt;=MG$40,LV22&lt;&gt;""),AND(LY22&gt;=MG$40,LY22&lt;&gt;""),AND(MC22&gt;=MG$40,MC22&lt;&gt;""),AND(MF22&gt;=MG$40,MF22&lt;&gt;""),AND(ND22&gt;=NO$40,ND22&lt;&gt;""),AND(NG22&gt;=NO$40,NG22&lt;&gt;""),AND(NK22&gt;=NO$40,NK22&lt;&gt;""),AND(NN22&gt;=NO$40,NN22&lt;&gt;""),AND(OL22&gt;=OW$40,OL22&lt;&gt;""),AND(OO22&gt;=OW$40,OO22&lt;&gt;""),AND(OS22&gt;=OW$40,OS22&lt;&gt;""),AND(OV22&gt;=OW$40,OV22&lt;&gt;""),AND(PT22&gt;=QE$40,PT22&lt;&gt;""),AND(PW22&gt;=QE$40,PW22&lt;&gt;""),AND(QA22&gt;=QE$40,QA22&lt;&gt;""),AND(QD22&gt;=QE$40,QD22&lt;&gt;""),AND(RB22&gt;=RM$40,RB22&lt;&gt;""),AND(RE22&gt;=RM$40,RE22&lt;&gt;""),AND(RI22&gt;=RM$40,RI22&lt;&gt;""),AND(RL22&gt;=RM$40,RL22&lt;&gt;""),AND(SJ22&gt;=SU$40,SJ22&lt;&gt;""),AND(SM22&gt;=SU$40,SM22&lt;&gt;""),AND(SQ22&gt;=SU$40,SQ22&lt;&gt;""),AND(ST22&gt;=SU$40,ST22&lt;&gt;"")),"P","")</f>
        <v/>
      </c>
      <c r="J22" s="36" t="str">
        <f>IF(AND(I22="P",H22=""),"No DD",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Merit",IF(OR(AND(AO22&gt;=AY$38,AO22&lt;&gt;"",AQ22&gt;=AY$42,AQ22&lt;&gt;"",AN22=""),AND(AR22&gt;=AY$38,AR22&lt;&gt;"",AT22&gt;=AY$42,AT22&lt;&gt;"",AN22=""),AND(AV22&gt;=AY$38,AV22&lt;&gt;"",AX22&gt;=AY$42,AX22&lt;&gt;"",AN22=""),AND(BP22&gt;=BZ$38,BP22&lt;&gt;"",BR22&gt;=BZ$42,BR22&lt;&gt;"",BO22=""),AND(BS22&gt;=BZ$38,BS22&lt;&gt;"",BU22&gt;=BZ$42,BU22&lt;&gt;"",BO22=""),AND(BW22&gt;=BZ$38,BW22&lt;&gt;"",BY22&gt;=BZ$42,BY22&lt;&gt;"",BO22=""),AND(CQ22&gt;=DA$38,CQ22&lt;&gt;"",CS22&gt;=DA$42,CS22&lt;&gt;"",CP22=""),AND(CT22&gt;=DA$38,CT22&lt;&gt;"",CV22&gt;=DA$42,CV22&lt;&gt;"",CP22=""),AND(CX22&gt;=DA$38,CX22&lt;&gt;"",CZ22&gt;=DA$42,CZ22&lt;&gt;"",CP22=""),AND(DX22&gt;=EK$38,DX22&lt;&gt;"",DZ22&gt;=EK$42,DZ22&lt;&gt;""),AND(EA22&gt;=EK$38,EA22&lt;&gt;"",EC22&gt;=EK$42,EC22&lt;&gt;""),AND(EE22&gt;=EK$38,EE22&lt;&gt;"",EG22&gt;=EK$42,EG22&lt;&gt;""),AND(EH22&gt;=EK$38,EH22&lt;&gt;"",EJ22&gt;=EK$42,EJ22&lt;&gt;""),AND(FF22&gt;=FS$38,FF22&lt;&gt;"",FH22&gt;=FS$42,FH22&lt;&gt;""),AND(FI22&gt;=FS$38,FI22&lt;&gt;"",FK22&gt;=FS$42,FK22&lt;&gt;""),AND(FM22&gt;=FS$38,FM22&lt;&gt;"",FO22&gt;=FS$42,FO22&lt;&gt;""),AND(FP22&gt;=FS$38,FP22&lt;&gt;"",FR22&gt;=FS$42,FR22&lt;&gt;""),AND(GN22&gt;=HA$38,GN22&lt;&gt;"",GP22&gt;=HA$42,GP22&lt;&gt;""),AND(GQ22&gt;=HA$38,GQ22&lt;&gt;"",GS22&gt;=HA$42,GS22&lt;&gt;""),AND(GU22&gt;=HA$38,GU22&lt;&gt;"",GW22&gt;=HA$42,GW22&lt;&gt;""),AND(GX22&gt;=HA$38,GX22&lt;&gt;"",GZ22&gt;=HA$42,GZ22&lt;&gt;""),AND(HV22&gt;=II$38,HV22&lt;&gt;"",HX22&gt;=II$42,HX22&lt;&gt;""),AND(HY22&gt;=II$38,HY22&lt;&gt;"",IA22&gt;=II$42,IA22&lt;&gt;""),AND(IC22&gt;=II$38,IC22&lt;&gt;"",IE22&gt;=II$42,IE22&lt;&gt;""),AND(IF22&gt;=II$38,IF22&lt;&gt;"",IH22&gt;=II$42,IH22&lt;&gt;""),AND(JD22&gt;=JQ$38,JD22&lt;&gt;"",JF22&gt;=JQ$42,JF22&lt;&gt;""),AND(JG22&gt;=JQ$38,JG22&lt;&gt;"",JI22&gt;=JQ$42,JI22&lt;&gt;""),AND(JK22&gt;=JQ$38,JK22&lt;&gt;"",JM22&gt;=JQ$42,JM22&lt;&gt;""),AND(JN22&gt;=JQ$38,JN22&lt;&gt;"",JP22&gt;=JQ$42,JP22&lt;&gt;""),AND(KL22&gt;=KY$38,KL22&lt;&gt;"",KN22&gt;=KY$42,KN22&lt;&gt;""),AND(KO22&gt;=KY$38,KO22&lt;&gt;"",KQ22&gt;=KY$42,KQ22&lt;&gt;""),AND(KS22&gt;=KY$38,KS22&lt;&gt;"",KU22&gt;=KY$42,KU22&lt;&gt;""),AND(KV22&gt;=KY$38,KV22&lt;&gt;"",KX22&gt;=KY$42,KX22&lt;&gt;""),AND(LT22&gt;=MG$38,LT22&lt;&gt;"",LV22&gt;=MG$42,LV22&lt;&gt;""),AND(LW22&gt;=MG$38,LW22&lt;&gt;"",LY22&gt;=MG$42,LY22&lt;&gt;""),AND(MA22&gt;=MG$38,MA22&lt;&gt;"",MC22&gt;=MG$42,MC22&lt;&gt;""),AND(MD22&gt;=MG$38,MD22&lt;&gt;"",MF22&gt;=MG$42,MF22&lt;&gt;""),AND(NB22&gt;=NO$38,NB22&lt;&gt;"",ND22&gt;=NO$42,ND22&lt;&gt;""),AND(NE22&gt;=NO$38,NE22&lt;&gt;"",NG22&gt;=NO$42,NG22&lt;&gt;""),AND(NI22&gt;=NO$38,NI22&lt;&gt;"",NK22&gt;=NO$42,NK22&lt;&gt;""),AND(NL22&gt;=NO$38,NL22&lt;&gt;"",NN22&gt;=NO$42,NN22&lt;&gt;""),AND(OJ22&gt;=OW$38,OJ22&lt;&gt;"",OL22&gt;=OW$42,OL22&lt;&gt;""),AND(OM22&gt;=OW$38,OM22&lt;&gt;"",OO22&gt;=OW$42,OO22&lt;&gt;""),AND(OQ22&gt;=OW$38,OQ22&lt;&gt;"",OS22&gt;=OW$42,OS22&lt;&gt;""),AND(OT22&gt;=OW$38,OT22&lt;&gt;"",OV22&gt;=OW$42,OV22&lt;&gt;""),AND(PR22&gt;=QE$38,PR22&lt;&gt;"",PT22&gt;=QE$42,PT22&lt;&gt;""),AND(PU22&gt;=QE$38,PU22&lt;&gt;"",PW22&gt;=QE$42,PW22&lt;&gt;""),AND(PY22&gt;=QE$38,PY22&lt;&gt;"",QA22&gt;=QE$42,QA22&lt;&gt;""),AND(QB22&gt;=QE$38,QB22&lt;&gt;"",QD22&gt;=QE$42,QD22&lt;&gt;""),AND(QZ22&gt;=RM$38,QZ22&lt;&gt;"",RB22&gt;=RM$42,RB22&lt;&gt;""),AND(RC22&gt;=RM$38,RC22&lt;&gt;"",RE22&gt;=RM$42,RE22&lt;&gt;""),AND(RG22&gt;=RM$38,RG22&lt;&gt;"",RI22&gt;=RM$42,RI22&lt;&gt;""),AND(RJ22&gt;=RM$38,RJ22&lt;&gt;"",RL22&gt;=RM$42,RL22&lt;&gt;""),AND(SH22&gt;=SU$38,SH22&lt;&gt;"",SJ22&gt;=SU$42,SJ22&lt;&gt;""),AND(SK22&gt;=SU$38,SK22&lt;&gt;"",SM22&gt;=SU$42,SM22&lt;&gt;""),AND(SO22&gt;=SU$38,SO22&lt;&gt;"",SQ22&gt;=SU$42,SQ22&lt;&gt;""),AND(SR22&gt;=SU$38,SR22&lt;&gt;"",ST22&gt;=SU$42,ST22&lt;&gt;"")),"Excellence",IF(K22="P","Worlds Team",IF(H22="P","National Team","")))))</f>
        <v/>
      </c>
      <c r="K22" s="3" t="str">
        <f>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P","")</f>
        <v/>
      </c>
      <c r="L22" s="8">
        <f>IF(COUNT(AQ22,AT22,BR22,BU22,CS22,CV22)&gt;0,LARGE((AQ22,AT22,BR22,BU22,CS22,CV22),1),0)</f>
        <v>50.769999999999996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IF(COUNT(AQ22,AT22,BR22,BU22,CS22,CV22)&gt;1,LARGE((AQ22,AT22,BR22,BU22,CS22,CV22),2),0)</f>
        <v>44.79</v>
      </c>
      <c r="O22" s="8" t="str">
        <f>IF(N22="","",IF(OR(N22=CS22,N22=CV22),$CA$1,IF(OR(N22=BR22,N22=BU22),$AZ$1,IF(OR(N22=AQ22,N22=AT22),$Y$1,""))))</f>
        <v>2023 Elite Canada</v>
      </c>
      <c r="P22" s="8">
        <f>IF(COUNT(AQ22,AT22,BR22,BU22,CS22,CV22)&gt;2,MAX(AX22,BY22,CZ22,LARGE((AQ22,AT22,BR22,BU22,CS22,CV22),3)),IF(MAX(AX22,BY22,CZ22)&gt;0,MAX(AX22,BY22,CZ22),0))</f>
        <v>51.150000000000006</v>
      </c>
      <c r="Q22" s="8" t="str">
        <f>IF(P22="","",IF(OR(P22=CS22,P22=CV22,P22=CZ22),$CA$1,IF(OR(P22=BR22,P22=BU22,P22=BY22),$AZ$1,IF(OR(P22=AQ22,P22=AT22,P22=AX22),$Y$1,""))))</f>
        <v>2023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10.6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Elite Canada</v>
      </c>
      <c r="T22" s="8">
        <f>IF(MAX(IF(AO22&gt;=$AY$36,AP22,0),IF(AR22&gt;=$AY$36,AS22,0),IF(AV22&gt;=$AY$36,AW22,0),IF(BP22&gt;=$BZ$36,BQ22,0),IF(BS22&gt;=$BZ$36,BT22,0),IF(BW22&gt;=$BZ$36,BX22,0),IF(CQ22&gt;=$DA$36,CR22,0),IF(CT22&gt;=$DA$36,CU22,0),IF(CX22&gt;=$DA$36,CY22,0),IF(DX22&gt;=$EK$36,DY22,0),IF(EA22&gt;=$EK$36,EB22,0),IF(EE22&gt;=$EK$36,EF22,0),IF(EH22&gt;=$EK$36,EI22,0),IF(FF22&gt;=$FS$36,FG22,0),IF(FI22&gt;=$FS$36,FJ22,0),IF(FM22&gt;=$FS$36,FN22,0),IF(FP22&gt;=$FS$36,FQ22,0),IF(GN22&gt;=$HA$36,GO22,0),IF(GQ22&gt;=$HA$36,GR22,0),IF(GU22&gt;=$HA$36,GV22,0),IF(GX22&gt;=$HA$36,GY22,0),IF(HV22&gt;=$II$36,HW22,0),IF(HY22&gt;=$II$36,HZ22,0),IF(IC22&gt;=$II$36,ID22,0),IF(IF22&gt;=$II$36,IG22,0),IF(JD22&gt;=$JQ$36,JE22,0),IF(JG22&gt;=$JQ$36,JH22,0),IF(JK22&gt;=$JQ$36,JL22,0),IF(JN22&gt;=$JQ$36,JO22,0),IF(KL22&gt;=$KY$36,KM22,0),IF(KO22&gt;=$KY$36,KP22,0),IF(KS22&gt;=$KY$36,KT22,0),IF(KV22&gt;=$KY$36,KW22,0),IF(LT22&gt;=$MG$36,LU22,0),IF(LW22&gt;=$MG$36,LX22,0),IF(MA22&gt;=$MG$36,MB22,0),IF(MD22&gt;=$MG$36,ME22,0),IF(NB22&gt;=$NO$36,NC22,0),IF(NE22&gt;=$NO$36,NF22,0),IF(NI22&gt;=$NO$36,NJ22,0),IF(NL22&gt;=$NO$36,NM22,0),IF(OJ22&gt;=$OW$36,OK22,0),IF(OM22&gt;=$OW$36,ON22,0),IF(OQ22&gt;=$OW$36,OR22,0),IF(OT22&gt;=$OW$36,OU22,0),IF(PR22&gt;=$QE$36,PS22,0),IF(PU22&gt;=$QE$36,PV22,0),IF(PY22&gt;=$QE$36,PZ22,0),IF(QB22&gt;=$QE$36,QC22,0),IF(QZ22&gt;=$RM$36,RA22,0),IF(RC22&gt;=$RM$36,RD22,0),IF(RG22&gt;=$RM$36,RH22,0),IF(RJ22&gt;=$RM$36,RK22,0),IF(SH22&gt;=$SU$36,SI22,0),IF(SK22&gt;=$SU$36,SL22,0),IF(SO22&gt;=$SU$36,SP22,0),IF(SR22&gt;=$SU$36,SS22,0))&gt;0,MAX(IF(AO22&gt;=$AY$36,AP22,0),IF(AR22&gt;=$AY$36,AS22,0),IF(AV22&gt;=$AY$36,AW22,0),IF(BP22&gt;=$BZ$36,BQ22,0),IF(BS22&gt;=$BZ$36,BT22,0),IF(BW22&gt;=$BZ$36,BX22,0),IF(CQ22&gt;=$DA$36,CR22,0),IF(CT22&gt;=$DA$36,CU22,0),IF(CX22&gt;=$DA$36,CY22,0),IF(DX22&gt;=$EK$36,DY22,0),IF(EA22&gt;=$EK$36,EB22,0),IF(EE22&gt;=$EK$36,EF22,0),IF(EH22&gt;=$EK$36,EI22,0),IF(FF22&gt;=$FS$36,FG22,0),IF(FI22&gt;=$FS$36,FJ22,0),IF(FM22&gt;=$FS$36,FN22,0),IF(FP22&gt;=$FS$36,FQ22,0),IF(GN22&gt;=$HA$36,GO22,0),IF(GQ22&gt;=$HA$36,GR22,0),IF(GU22&gt;=$HA$36,GV22,0),IF(GX22&gt;=$HA$36,GY22,0),IF(HV22&gt;=$II$36,HW22,0),IF(HY22&gt;=$II$36,HZ22,0),IF(IC22&gt;=$II$36,ID22,0),IF(IF22&gt;=$II$36,IG22,0),IF(JD22&gt;=$JQ$36,JE22,0),IF(JG22&gt;=$JQ$36,JH22,0),IF(JK22&gt;=$JQ$36,JL22,0),IF(JN22&gt;=$JQ$36,JO22,0),IF(KL22&gt;=$KY$36,KM22,0),IF(KO22&gt;=$KY$36,KP22,0),IF(KS22&gt;=$KY$36,KT22,0),IF(KV22&gt;=$KY$36,KW22,0),IF(LT22&gt;=$MG$36,LU22,0),IF(LW22&gt;=$MG$36,LX22,0),IF(MA22&gt;=$MG$36,MB22,0),IF(MD22&gt;=$MG$36,ME22,0),IF(NB22&gt;=$NO$36,NC22,0),IF(NE22&gt;=$NO$36,NF22,0),IF(NI22&gt;=$NO$36,NJ22,0),IF(NL22&gt;=$NO$36,NM22,0),IF(OJ22&gt;=$OW$36,OK22,0),IF(OM22&gt;=$OW$36,ON22,0),IF(OQ22&gt;=$OW$36,OR22,0),IF(OT22&gt;=$OW$36,OU22,0),IF(PR22&gt;=$QE$36,PS22,0),IF(PU22&gt;=$QE$36,PV22,0),IF(PY22&gt;=$QE$36,PZ22,0),IF(QB22&gt;=$QE$36,QC22,0),IF(QZ22&gt;=$RM$36,RA22,0),IF(RC22&gt;=$RM$36,RD22,0),IF(RG22&gt;=$RM$36,RH22,0),IF(RJ22&gt;=$RM$36,RK22,0),IF(SH22&gt;=$SU$36,SI22,0),IF(SK22&gt;=$SU$36,SL22,0),IF(SO22&gt;=$SU$36,SP22,0),IF(SR22&gt;=$SU$36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13.2</v>
      </c>
      <c r="Z22" s="22">
        <v>9.3000000000000007</v>
      </c>
      <c r="AA22" s="22">
        <v>8.1</v>
      </c>
      <c r="AB22" s="22">
        <v>15.19</v>
      </c>
      <c r="AC22" s="22">
        <v>1</v>
      </c>
      <c r="AD22" s="22">
        <v>15.9</v>
      </c>
      <c r="AE22" s="22">
        <v>9.4</v>
      </c>
      <c r="AF22" s="22">
        <v>10.6</v>
      </c>
      <c r="AG22" s="22">
        <v>14.87</v>
      </c>
      <c r="AH22" s="22">
        <v>0</v>
      </c>
      <c r="AI22" s="22">
        <v>16.2</v>
      </c>
      <c r="AJ22" s="22">
        <v>9.4</v>
      </c>
      <c r="AK22" s="22">
        <v>10.6</v>
      </c>
      <c r="AL22" s="22">
        <v>14.95</v>
      </c>
      <c r="AM22" s="22">
        <v>0</v>
      </c>
      <c r="AN22" s="27"/>
      <c r="AO22" s="38">
        <f>IF(AA22&gt;0,AA22,"")</f>
        <v>8.1</v>
      </c>
      <c r="AP22" s="38">
        <f>IF(AB22&gt;0,AB22,"")</f>
        <v>15.19</v>
      </c>
      <c r="AQ22" s="40">
        <f>IF(SUM(Y22:AB22)-AC22&gt;0,SUM(Y22:AB22)-AC22,"")</f>
        <v>44.79</v>
      </c>
      <c r="AR22" s="40">
        <f>IF(AF22&gt;0,AF22,"")</f>
        <v>10.6</v>
      </c>
      <c r="AS22" s="40">
        <f>IF(AG22&gt;0,AG22,"")</f>
        <v>14.87</v>
      </c>
      <c r="AT22" s="40">
        <f>IF(SUM(AD22:AG22)-AH22&gt;0,SUM(AD22:AG22)-AH22,"")</f>
        <v>50.769999999999996</v>
      </c>
      <c r="AU22" s="40">
        <f>IF(AQ22="","",MAX(AQ22,AT22))</f>
        <v>50.769999999999996</v>
      </c>
      <c r="AV22" s="40">
        <f>IF(AK22&gt;0,AK22,"")</f>
        <v>10.6</v>
      </c>
      <c r="AW22" s="40">
        <f>IF(AL22&gt;0,AL22,"")</f>
        <v>14.95</v>
      </c>
      <c r="AX22" s="40">
        <f>IF(SUM(AI22:AL22)-AM22&gt;0,SUM(AI22:AL22)-AM22,"")</f>
        <v>51.150000000000006</v>
      </c>
      <c r="AY22" s="40">
        <f>IF(SUM(AU22,AX22)&gt;0,SUM(AU22,AX22),"")</f>
        <v>101.92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0</v>
      </c>
      <c r="SW22" s="22">
        <f>IF($CP22="P",CB22,(CB22+BA22)/2)</f>
        <v>0</v>
      </c>
      <c r="SX22" s="22">
        <f>IF($CP22="P",CC22,(CC22+BB22)/2)</f>
        <v>0</v>
      </c>
      <c r="SY22" s="22">
        <f>IF($CP22="P",CD22,(CD22+BC22)/2)</f>
        <v>0</v>
      </c>
      <c r="SZ22" s="22">
        <f>IF($CP22="P",CE22,(CE22+BD22)/2)</f>
        <v>0</v>
      </c>
      <c r="TA22" s="22">
        <f>IF($CP22="P",CF22,(CF22+BE22)/2)</f>
        <v>0</v>
      </c>
      <c r="TB22" s="22">
        <f>IF($CP22="P",CG22,(CG22+BF22)/2)</f>
        <v>0</v>
      </c>
      <c r="TC22" s="22">
        <f>IF($CP22="P",CH22,(CH22+BG22)/2)</f>
        <v>0</v>
      </c>
      <c r="TD22" s="22">
        <f>IF($CP22="P",CI22,(CI22+BH22)/2)</f>
        <v>0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 t="str">
        <f>IF(SX22&gt;0,SX22,"")</f>
        <v/>
      </c>
      <c r="TM22" s="40" t="str">
        <f>IF(SY22&gt;0,SY22,"")</f>
        <v/>
      </c>
      <c r="TN22" s="40" t="str">
        <f>IF(SUM(SV22:SY22)-SZ22&gt;0,SUM(SV22:SY22)-SZ22,"")</f>
        <v/>
      </c>
      <c r="TO22" s="40" t="str">
        <f>IF(TC22&gt;0,TC22,"")</f>
        <v/>
      </c>
      <c r="TP22" s="40" t="str">
        <f>IF(TD22&gt;0,TD22,"")</f>
        <v/>
      </c>
      <c r="TQ22" s="40" t="str">
        <f>IF(SUM(TA22:TD22)-TE22&gt;0,SUM(TA22:TD22)-TE22,"")</f>
        <v/>
      </c>
      <c r="TR22" s="40" t="str">
        <f>IF(MAX(TN22,TQ22)&gt;0,MAX(TN22,TQ22),"")</f>
        <v/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 t="str">
        <f>IF(SUM(TR22,TU22)&gt;0,SUM(TR22,TU22),"")</f>
        <v/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133</v>
      </c>
      <c r="D23" s="4" t="s">
        <v>3</v>
      </c>
      <c r="E23" s="4">
        <v>2002</v>
      </c>
      <c r="F23" s="9">
        <f>SUM(L23:V23)+SUM(L23:T23)*0.0000001+SUM(L23)*0.0000000000001</f>
        <v>152.73001527300477</v>
      </c>
      <c r="G23" s="66"/>
      <c r="H23" s="3" t="str">
        <f>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P","")</f>
        <v/>
      </c>
      <c r="I23" s="3" t="str">
        <f>IF(OR(AND(AQ23&gt;=AY$40,AQ23&lt;&gt;"",AN23=""),AND(AT23&gt;=AY$40,AT23&lt;&gt;"",AN23=""),AND(AX23&gt;=AY$40,AX23&lt;&gt;"",AN23=""),AND(BR23&gt;=BZ$40,BR23&lt;&gt;"",BO23=""),AND(BU23&gt;=BZ$40,BU23&lt;&gt;"",BO23=""),AND(BY23&gt;=BZ$40,BY23&lt;&gt;"",BO23=""),AND(CS23&gt;=DA$40,CS23&lt;&gt;"",CP23=""),AND(CV23&gt;=DA$40,CV23&lt;&gt;"",CP23=""),AND(CZ23&gt;=DA$40,CZ23&lt;&gt;"",CP23=""),AND(DZ23&gt;=EK$40,DZ23&lt;&gt;""),AND(EC23&gt;=EK$40,EC23&lt;&gt;""),AND(EG23&gt;=EK$40,EG23&lt;&gt;""),AND(EJ23&gt;=EK$40,EJ23&lt;&gt;""),AND(FH23&gt;=FS$40,FH23&lt;&gt;""),AND(FK23&gt;=FS$40,FK23&lt;&gt;""),AND(FO23&gt;=FS$40,FO23&lt;&gt;""),AND(FR23&gt;=FS$40,FR23&lt;&gt;""),AND(GP23&gt;=HA$40,GP23&lt;&gt;""),AND(GS23&gt;=HA$40,GS23&lt;&gt;""),AND(GW23&gt;=HA$40,GW23&lt;&gt;""),AND(GZ23&gt;=HA$40,GZ23&lt;&gt;""),AND(HX23&gt;=II$40,HX23&lt;&gt;""),AND(IA23&gt;=II$40,IA23&lt;&gt;""),AND(IE23&gt;=II$40,IE23&lt;&gt;""),AND(IH23&gt;=II$40,IH23&lt;&gt;""),AND(JF23&gt;=JQ$40,JF23&lt;&gt;""),AND(JI23&gt;=JQ$40,JI23&lt;&gt;""),AND(JM23&gt;=JQ$40,JM23&lt;&gt;""),AND(JP23&gt;=JQ$40,JP23&lt;&gt;""),AND(KN23&gt;=KY$40,KN23&lt;&gt;""),AND(KQ23&gt;=KY$40,KQ23&lt;&gt;""),AND(KU23&gt;=KY$40,KU23&lt;&gt;""),AND(KX23&gt;=KY$40,KX23&lt;&gt;""),AND(LV23&gt;=MG$40,LV23&lt;&gt;""),AND(LY23&gt;=MG$40,LY23&lt;&gt;""),AND(MC23&gt;=MG$40,MC23&lt;&gt;""),AND(MF23&gt;=MG$40,MF23&lt;&gt;""),AND(ND23&gt;=NO$40,ND23&lt;&gt;""),AND(NG23&gt;=NO$40,NG23&lt;&gt;""),AND(NK23&gt;=NO$40,NK23&lt;&gt;""),AND(NN23&gt;=NO$40,NN23&lt;&gt;""),AND(OL23&gt;=OW$40,OL23&lt;&gt;""),AND(OO23&gt;=OW$40,OO23&lt;&gt;""),AND(OS23&gt;=OW$40,OS23&lt;&gt;""),AND(OV23&gt;=OW$40,OV23&lt;&gt;""),AND(PT23&gt;=QE$40,PT23&lt;&gt;""),AND(PW23&gt;=QE$40,PW23&lt;&gt;""),AND(QA23&gt;=QE$40,QA23&lt;&gt;""),AND(QD23&gt;=QE$40,QD23&lt;&gt;""),AND(RB23&gt;=RM$40,RB23&lt;&gt;""),AND(RE23&gt;=RM$40,RE23&lt;&gt;""),AND(RI23&gt;=RM$40,RI23&lt;&gt;""),AND(RL23&gt;=RM$40,RL23&lt;&gt;""),AND(SJ23&gt;=SU$40,SJ23&lt;&gt;""),AND(SM23&gt;=SU$40,SM23&lt;&gt;""),AND(SQ23&gt;=SU$40,SQ23&lt;&gt;""),AND(ST23&gt;=SU$40,ST23&lt;&gt;"")),"P","")</f>
        <v/>
      </c>
      <c r="J23" s="36" t="str">
        <f>IF(AND(I23="P",H23=""),"No DD",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Merit",IF(OR(AND(AO23&gt;=AY$38,AO23&lt;&gt;"",AQ23&gt;=AY$42,AQ23&lt;&gt;"",AN23=""),AND(AR23&gt;=AY$38,AR23&lt;&gt;"",AT23&gt;=AY$42,AT23&lt;&gt;"",AN23=""),AND(AV23&gt;=AY$38,AV23&lt;&gt;"",AX23&gt;=AY$42,AX23&lt;&gt;"",AN23=""),AND(BP23&gt;=BZ$38,BP23&lt;&gt;"",BR23&gt;=BZ$42,BR23&lt;&gt;"",BO23=""),AND(BS23&gt;=BZ$38,BS23&lt;&gt;"",BU23&gt;=BZ$42,BU23&lt;&gt;"",BO23=""),AND(BW23&gt;=BZ$38,BW23&lt;&gt;"",BY23&gt;=BZ$42,BY23&lt;&gt;"",BO23=""),AND(CQ23&gt;=DA$38,CQ23&lt;&gt;"",CS23&gt;=DA$42,CS23&lt;&gt;"",CP23=""),AND(CT23&gt;=DA$38,CT23&lt;&gt;"",CV23&gt;=DA$42,CV23&lt;&gt;"",CP23=""),AND(CX23&gt;=DA$38,CX23&lt;&gt;"",CZ23&gt;=DA$42,CZ23&lt;&gt;"",CP23=""),AND(DX23&gt;=EK$38,DX23&lt;&gt;"",DZ23&gt;=EK$42,DZ23&lt;&gt;""),AND(EA23&gt;=EK$38,EA23&lt;&gt;"",EC23&gt;=EK$42,EC23&lt;&gt;""),AND(EE23&gt;=EK$38,EE23&lt;&gt;"",EG23&gt;=EK$42,EG23&lt;&gt;""),AND(EH23&gt;=EK$38,EH23&lt;&gt;"",EJ23&gt;=EK$42,EJ23&lt;&gt;""),AND(FF23&gt;=FS$38,FF23&lt;&gt;"",FH23&gt;=FS$42,FH23&lt;&gt;""),AND(FI23&gt;=FS$38,FI23&lt;&gt;"",FK23&gt;=FS$42,FK23&lt;&gt;""),AND(FM23&gt;=FS$38,FM23&lt;&gt;"",FO23&gt;=FS$42,FO23&lt;&gt;""),AND(FP23&gt;=FS$38,FP23&lt;&gt;"",FR23&gt;=FS$42,FR23&lt;&gt;""),AND(GN23&gt;=HA$38,GN23&lt;&gt;"",GP23&gt;=HA$42,GP23&lt;&gt;""),AND(GQ23&gt;=HA$38,GQ23&lt;&gt;"",GS23&gt;=HA$42,GS23&lt;&gt;""),AND(GU23&gt;=HA$38,GU23&lt;&gt;"",GW23&gt;=HA$42,GW23&lt;&gt;""),AND(GX23&gt;=HA$38,GX23&lt;&gt;"",GZ23&gt;=HA$42,GZ23&lt;&gt;""),AND(HV23&gt;=II$38,HV23&lt;&gt;"",HX23&gt;=II$42,HX23&lt;&gt;""),AND(HY23&gt;=II$38,HY23&lt;&gt;"",IA23&gt;=II$42,IA23&lt;&gt;""),AND(IC23&gt;=II$38,IC23&lt;&gt;"",IE23&gt;=II$42,IE23&lt;&gt;""),AND(IF23&gt;=II$38,IF23&lt;&gt;"",IH23&gt;=II$42,IH23&lt;&gt;""),AND(JD23&gt;=JQ$38,JD23&lt;&gt;"",JF23&gt;=JQ$42,JF23&lt;&gt;""),AND(JG23&gt;=JQ$38,JG23&lt;&gt;"",JI23&gt;=JQ$42,JI23&lt;&gt;""),AND(JK23&gt;=JQ$38,JK23&lt;&gt;"",JM23&gt;=JQ$42,JM23&lt;&gt;""),AND(JN23&gt;=JQ$38,JN23&lt;&gt;"",JP23&gt;=JQ$42,JP23&lt;&gt;""),AND(KL23&gt;=KY$38,KL23&lt;&gt;"",KN23&gt;=KY$42,KN23&lt;&gt;""),AND(KO23&gt;=KY$38,KO23&lt;&gt;"",KQ23&gt;=KY$42,KQ23&lt;&gt;""),AND(KS23&gt;=KY$38,KS23&lt;&gt;"",KU23&gt;=KY$42,KU23&lt;&gt;""),AND(KV23&gt;=KY$38,KV23&lt;&gt;"",KX23&gt;=KY$42,KX23&lt;&gt;""),AND(LT23&gt;=MG$38,LT23&lt;&gt;"",LV23&gt;=MG$42,LV23&lt;&gt;""),AND(LW23&gt;=MG$38,LW23&lt;&gt;"",LY23&gt;=MG$42,LY23&lt;&gt;""),AND(MA23&gt;=MG$38,MA23&lt;&gt;"",MC23&gt;=MG$42,MC23&lt;&gt;""),AND(MD23&gt;=MG$38,MD23&lt;&gt;"",MF23&gt;=MG$42,MF23&lt;&gt;""),AND(NB23&gt;=NO$38,NB23&lt;&gt;"",ND23&gt;=NO$42,ND23&lt;&gt;""),AND(NE23&gt;=NO$38,NE23&lt;&gt;"",NG23&gt;=NO$42,NG23&lt;&gt;""),AND(NI23&gt;=NO$38,NI23&lt;&gt;"",NK23&gt;=NO$42,NK23&lt;&gt;""),AND(NL23&gt;=NO$38,NL23&lt;&gt;"",NN23&gt;=NO$42,NN23&lt;&gt;""),AND(OJ23&gt;=OW$38,OJ23&lt;&gt;"",OL23&gt;=OW$42,OL23&lt;&gt;""),AND(OM23&gt;=OW$38,OM23&lt;&gt;"",OO23&gt;=OW$42,OO23&lt;&gt;""),AND(OQ23&gt;=OW$38,OQ23&lt;&gt;"",OS23&gt;=OW$42,OS23&lt;&gt;""),AND(OT23&gt;=OW$38,OT23&lt;&gt;"",OV23&gt;=OW$42,OV23&lt;&gt;""),AND(PR23&gt;=QE$38,PR23&lt;&gt;"",PT23&gt;=QE$42,PT23&lt;&gt;""),AND(PU23&gt;=QE$38,PU23&lt;&gt;"",PW23&gt;=QE$42,PW23&lt;&gt;""),AND(PY23&gt;=QE$38,PY23&lt;&gt;"",QA23&gt;=QE$42,QA23&lt;&gt;""),AND(QB23&gt;=QE$38,QB23&lt;&gt;"",QD23&gt;=QE$42,QD23&lt;&gt;""),AND(QZ23&gt;=RM$38,QZ23&lt;&gt;"",RB23&gt;=RM$42,RB23&lt;&gt;""),AND(RC23&gt;=RM$38,RC23&lt;&gt;"",RE23&gt;=RM$42,RE23&lt;&gt;""),AND(RG23&gt;=RM$38,RG23&lt;&gt;"",RI23&gt;=RM$42,RI23&lt;&gt;""),AND(RJ23&gt;=RM$38,RJ23&lt;&gt;"",RL23&gt;=RM$42,RL23&lt;&gt;""),AND(SH23&gt;=SU$38,SH23&lt;&gt;"",SJ23&gt;=SU$42,SJ23&lt;&gt;""),AND(SK23&gt;=SU$38,SK23&lt;&gt;"",SM23&gt;=SU$42,SM23&lt;&gt;""),AND(SO23&gt;=SU$38,SO23&lt;&gt;"",SQ23&gt;=SU$42,SQ23&lt;&gt;""),AND(SR23&gt;=SU$38,SR23&lt;&gt;"",ST23&gt;=SU$42,ST23&lt;&gt;"")),"Excellence",IF(K23="P","Worlds Team",IF(H23="P","National Team","")))))</f>
        <v/>
      </c>
      <c r="K23" s="3" t="str">
        <f>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P","")</f>
        <v/>
      </c>
      <c r="L23" s="8">
        <f>IF(COUNT(AQ23,AT23,BR23,BU23,CS23,CV23)&gt;0,LARGE((AQ23,AT23,BR23,BU23,CS23,CV23),1),0)</f>
        <v>47.710000000000008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IF(COUNT(AQ23,AT23,BR23,BU23,CS23,CV23)&gt;1,LARGE((AQ23,AT23,BR23,BU23,CS23,CV23),2),0)</f>
        <v>47.35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47.069999999999993</v>
      </c>
      <c r="Q23" s="8" t="str">
        <f>IF(P23="","",IF(OR(P23=CS23,P23=CV23,P23=CZ23),$CA$1,IF(OR(P23=BR23,P23=BU23,P23=BY23),$AZ$1,IF(OR(P23=AQ23,P23=AT23,P23=AX23),$Y$1,""))))</f>
        <v>2023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10.6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$36,AP23,0),IF(AR23&gt;=$AY$36,AS23,0),IF(AV23&gt;=$AY$36,AW23,0),IF(BP23&gt;=$BZ$36,BQ23,0),IF(BS23&gt;=$BZ$36,BT23,0),IF(BW23&gt;=$BZ$36,BX23,0),IF(CQ23&gt;=$DA$36,CR23,0),IF(CT23&gt;=$DA$36,CU23,0),IF(CX23&gt;=$DA$36,CY23,0),IF(DX23&gt;=$EK$36,DY23,0),IF(EA23&gt;=$EK$36,EB23,0),IF(EE23&gt;=$EK$36,EF23,0),IF(EH23&gt;=$EK$36,EI23,0),IF(FF23&gt;=$FS$36,FG23,0),IF(FI23&gt;=$FS$36,FJ23,0),IF(FM23&gt;=$FS$36,FN23,0),IF(FP23&gt;=$FS$36,FQ23,0),IF(GN23&gt;=$HA$36,GO23,0),IF(GQ23&gt;=$HA$36,GR23,0),IF(GU23&gt;=$HA$36,GV23,0),IF(GX23&gt;=$HA$36,GY23,0),IF(HV23&gt;=$II$36,HW23,0),IF(HY23&gt;=$II$36,HZ23,0),IF(IC23&gt;=$II$36,ID23,0),IF(IF23&gt;=$II$36,IG23,0),IF(JD23&gt;=$JQ$36,JE23,0),IF(JG23&gt;=$JQ$36,JH23,0),IF(JK23&gt;=$JQ$36,JL23,0),IF(JN23&gt;=$JQ$36,JO23,0),IF(KL23&gt;=$KY$36,KM23,0),IF(KO23&gt;=$KY$36,KP23,0),IF(KS23&gt;=$KY$36,KT23,0),IF(KV23&gt;=$KY$36,KW23,0),IF(LT23&gt;=$MG$36,LU23,0),IF(LW23&gt;=$MG$36,LX23,0),IF(MA23&gt;=$MG$36,MB23,0),IF(MD23&gt;=$MG$36,ME23,0),IF(NB23&gt;=$NO$36,NC23,0),IF(NE23&gt;=$NO$36,NF23,0),IF(NI23&gt;=$NO$36,NJ23,0),IF(NL23&gt;=$NO$36,NM23,0),IF(OJ23&gt;=$OW$36,OK23,0),IF(OM23&gt;=$OW$36,ON23,0),IF(OQ23&gt;=$OW$36,OR23,0),IF(OT23&gt;=$OW$36,OU23,0),IF(PR23&gt;=$QE$36,PS23,0),IF(PU23&gt;=$QE$36,PV23,0),IF(PY23&gt;=$QE$36,PZ23,0),IF(QB23&gt;=$QE$36,QC23,0),IF(QZ23&gt;=$RM$36,RA23,0),IF(RC23&gt;=$RM$36,RD23,0),IF(RG23&gt;=$RM$36,RH23,0),IF(RJ23&gt;=$RM$36,RK23,0),IF(SH23&gt;=$SU$36,SI23,0),IF(SK23&gt;=$SU$36,SL23,0),IF(SO23&gt;=$SU$36,SP23,0),IF(SR23&gt;=$SU$36,SS23,0))&gt;0,MAX(IF(AO23&gt;=$AY$36,AP23,0),IF(AR23&gt;=$AY$36,AS23,0),IF(AV23&gt;=$AY$36,AW23,0),IF(BP23&gt;=$BZ$36,BQ23,0),IF(BS23&gt;=$BZ$36,BT23,0),IF(BW23&gt;=$BZ$36,BX23,0),IF(CQ23&gt;=$DA$36,CR23,0),IF(CT23&gt;=$DA$36,CU23,0),IF(CX23&gt;=$DA$36,CY23,0),IF(DX23&gt;=$EK$36,DY23,0),IF(EA23&gt;=$EK$36,EB23,0),IF(EE23&gt;=$EK$36,EF23,0),IF(EH23&gt;=$EK$36,EI23,0),IF(FF23&gt;=$FS$36,FG23,0),IF(FI23&gt;=$FS$36,FJ23,0),IF(FM23&gt;=$FS$36,FN23,0),IF(FP23&gt;=$FS$36,FQ23,0),IF(GN23&gt;=$HA$36,GO23,0),IF(GQ23&gt;=$HA$36,GR23,0),IF(GU23&gt;=$HA$36,GV23,0),IF(GX23&gt;=$HA$36,GY23,0),IF(HV23&gt;=$II$36,HW23,0),IF(HY23&gt;=$II$36,HZ23,0),IF(IC23&gt;=$II$36,ID23,0),IF(IF23&gt;=$II$36,IG23,0),IF(JD23&gt;=$JQ$36,JE23,0),IF(JG23&gt;=$JQ$36,JH23,0),IF(JK23&gt;=$JQ$36,JL23,0),IF(JN23&gt;=$JQ$36,JO23,0),IF(KL23&gt;=$KY$36,KM23,0),IF(KO23&gt;=$KY$36,KP23,0),IF(KS23&gt;=$KY$36,KT23,0),IF(KV23&gt;=$KY$36,KW23,0),IF(LT23&gt;=$MG$36,LU23,0),IF(LW23&gt;=$MG$36,LX23,0),IF(MA23&gt;=$MG$36,MB23,0),IF(MD23&gt;=$MG$36,ME23,0),IF(NB23&gt;=$NO$36,NC23,0),IF(NE23&gt;=$NO$36,NF23,0),IF(NI23&gt;=$NO$36,NJ23,0),IF(NL23&gt;=$NO$36,NM23,0),IF(OJ23&gt;=$OW$36,OK23,0),IF(OM23&gt;=$OW$36,ON23,0),IF(OQ23&gt;=$OW$36,OR23,0),IF(OT23&gt;=$OW$36,OU23,0),IF(PR23&gt;=$QE$36,PS23,0),IF(PU23&gt;=$QE$36,PV23,0),IF(PY23&gt;=$QE$36,PZ23,0),IF(QB23&gt;=$QE$36,QC23,0),IF(QZ23&gt;=$RM$36,RA23,0),IF(RC23&gt;=$RM$36,RD23,0),IF(RG23&gt;=$RM$36,RH23,0),IF(RJ23&gt;=$RM$36,RK23,0),IF(SH23&gt;=$SU$36,SI23,0),IF(SK23&gt;=$SU$36,SL23,0),IF(SO23&gt;=$SU$36,SP23,0),IF(SR23&gt;=$SU$36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13.5</v>
      </c>
      <c r="Z23" s="22">
        <v>9.5</v>
      </c>
      <c r="AA23" s="22">
        <v>9.3000000000000007</v>
      </c>
      <c r="AB23" s="22">
        <v>14.77</v>
      </c>
      <c r="AC23" s="22">
        <v>0</v>
      </c>
      <c r="AD23" s="22">
        <v>13.8</v>
      </c>
      <c r="AE23" s="22">
        <v>9.4</v>
      </c>
      <c r="AF23" s="22">
        <v>9.3000000000000007</v>
      </c>
      <c r="AG23" s="22">
        <v>14.53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9.3000000000000007</v>
      </c>
      <c r="AP23" s="38">
        <f>IF(AB23&gt;0,AB23,"")</f>
        <v>14.77</v>
      </c>
      <c r="AQ23" s="40">
        <f>IF(SUM(Y23:AB23)-AC23&gt;0,SUM(Y23:AB23)-AC23,"")</f>
        <v>47.069999999999993</v>
      </c>
      <c r="AR23" s="40">
        <f>IF(AF23&gt;0,AF23,"")</f>
        <v>9.3000000000000007</v>
      </c>
      <c r="AS23" s="40">
        <f>IF(AG23&gt;0,AG23,"")</f>
        <v>14.53</v>
      </c>
      <c r="AT23" s="40">
        <f>IF(SUM(AD23:AG23)-AH23&gt;0,SUM(AD23:AG23)-AH23,"")</f>
        <v>47.03</v>
      </c>
      <c r="AU23" s="40">
        <f>IF(AQ23="","",MAX(AQ23,AT23))</f>
        <v>47.069999999999993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47.069999999999993</v>
      </c>
      <c r="AZ23" s="26">
        <v>13.7</v>
      </c>
      <c r="BA23" s="26">
        <v>8.8000000000000007</v>
      </c>
      <c r="BB23" s="26">
        <v>10.6</v>
      </c>
      <c r="BC23" s="26">
        <v>14.25</v>
      </c>
      <c r="BD23" s="26">
        <v>0</v>
      </c>
      <c r="BE23" s="26">
        <v>13.8</v>
      </c>
      <c r="BF23" s="26">
        <v>8.9</v>
      </c>
      <c r="BG23" s="26">
        <v>10.6</v>
      </c>
      <c r="BH23" s="26">
        <v>14.41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10.6</v>
      </c>
      <c r="BQ23" s="39">
        <f>IF(BC23&gt;0,BC23,"")</f>
        <v>14.25</v>
      </c>
      <c r="BR23" s="11">
        <f>IF(SUM(AZ23:BC23)-BD23&gt;0,SUM(AZ23:BC23)-BD23,"")</f>
        <v>47.35</v>
      </c>
      <c r="BS23" s="11">
        <f>IF(BG23&gt;0,BG23,"")</f>
        <v>10.6</v>
      </c>
      <c r="BT23" s="11">
        <f>IF(BH23&gt;0,BH23,"")</f>
        <v>14.41</v>
      </c>
      <c r="BU23" s="11">
        <f>IF(SUM(BE23:BH23)-BI23&gt;0,SUM(BE23:BH23)-BI23,"")</f>
        <v>47.710000000000008</v>
      </c>
      <c r="BV23" s="11">
        <f>IF(BR23="","",MAX(BR23,BU23))</f>
        <v>47.710000000000008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47.710000000000008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6.85</v>
      </c>
      <c r="SW23" s="22">
        <f>IF($CP23="P",CB23,(CB23+BA23)/2)</f>
        <v>4.4000000000000004</v>
      </c>
      <c r="SX23" s="22">
        <f>IF($CP23="P",CC23,(CC23+BB23)/2)</f>
        <v>5.3</v>
      </c>
      <c r="SY23" s="22">
        <f>IF($CP23="P",CD23,(CD23+BC23)/2)</f>
        <v>7.125</v>
      </c>
      <c r="SZ23" s="22">
        <f>IF($CP23="P",CE23,(CE23+BD23)/2)</f>
        <v>0</v>
      </c>
      <c r="TA23" s="22">
        <f>IF($CP23="P",CF23,(CF23+BE23)/2)</f>
        <v>6.9</v>
      </c>
      <c r="TB23" s="22">
        <f>IF($CP23="P",CG23,(CG23+BF23)/2)</f>
        <v>4.45</v>
      </c>
      <c r="TC23" s="22">
        <f>IF($CP23="P",CH23,(CH23+BG23)/2)</f>
        <v>5.3</v>
      </c>
      <c r="TD23" s="22">
        <f>IF($CP23="P",CI23,(CI23+BH23)/2)</f>
        <v>7.2050000000000001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5.3</v>
      </c>
      <c r="TM23" s="40">
        <f>IF(SY23&gt;0,SY23,"")</f>
        <v>7.125</v>
      </c>
      <c r="TN23" s="40">
        <f>IF(SUM(SV23:SY23)-SZ23&gt;0,SUM(SV23:SY23)-SZ23,"")</f>
        <v>23.675000000000001</v>
      </c>
      <c r="TO23" s="40">
        <f>IF(TC23&gt;0,TC23,"")</f>
        <v>5.3</v>
      </c>
      <c r="TP23" s="40">
        <f>IF(TD23&gt;0,TD23,"")</f>
        <v>7.2050000000000001</v>
      </c>
      <c r="TQ23" s="40">
        <f>IF(SUM(TA23:TD23)-TE23&gt;0,SUM(TA23:TD23)-TE23,"")</f>
        <v>23.855000000000004</v>
      </c>
      <c r="TR23" s="40">
        <f>IF(MAX(TN23,TQ23)&gt;0,MAX(TN23,TQ23),"")</f>
        <v>23.855000000000004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23.855000000000004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175</v>
      </c>
      <c r="D24" s="4" t="s">
        <v>6</v>
      </c>
      <c r="E24" s="4">
        <v>2003</v>
      </c>
      <c r="F24" s="9">
        <f>SUM(L24:V24)+SUM(L24:T24)*0.0000001+SUM(L24)*0.0000000000001</f>
        <v>151.38001513800504</v>
      </c>
      <c r="G24" s="66"/>
      <c r="H24" s="3" t="str">
        <f>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P","")</f>
        <v/>
      </c>
      <c r="I24" s="3" t="str">
        <f>IF(OR(AND(AQ24&gt;=AY$40,AQ24&lt;&gt;"",AN24=""),AND(AT24&gt;=AY$40,AT24&lt;&gt;"",AN24=""),AND(AX24&gt;=AY$40,AX24&lt;&gt;"",AN24=""),AND(BR24&gt;=BZ$40,BR24&lt;&gt;"",BO24=""),AND(BU24&gt;=BZ$40,BU24&lt;&gt;"",BO24=""),AND(BY24&gt;=BZ$40,BY24&lt;&gt;"",BO24=""),AND(CS24&gt;=DA$40,CS24&lt;&gt;"",CP24=""),AND(CV24&gt;=DA$40,CV24&lt;&gt;"",CP24=""),AND(CZ24&gt;=DA$40,CZ24&lt;&gt;"",CP24=""),AND(DZ24&gt;=EK$40,DZ24&lt;&gt;""),AND(EC24&gt;=EK$40,EC24&lt;&gt;""),AND(EG24&gt;=EK$40,EG24&lt;&gt;""),AND(EJ24&gt;=EK$40,EJ24&lt;&gt;""),AND(FH24&gt;=FS$40,FH24&lt;&gt;""),AND(FK24&gt;=FS$40,FK24&lt;&gt;""),AND(FO24&gt;=FS$40,FO24&lt;&gt;""),AND(FR24&gt;=FS$40,FR24&lt;&gt;""),AND(GP24&gt;=HA$40,GP24&lt;&gt;""),AND(GS24&gt;=HA$40,GS24&lt;&gt;""),AND(GW24&gt;=HA$40,GW24&lt;&gt;""),AND(GZ24&gt;=HA$40,GZ24&lt;&gt;""),AND(HX24&gt;=II$40,HX24&lt;&gt;""),AND(IA24&gt;=II$40,IA24&lt;&gt;""),AND(IE24&gt;=II$40,IE24&lt;&gt;""),AND(IH24&gt;=II$40,IH24&lt;&gt;""),AND(JF24&gt;=JQ$40,JF24&lt;&gt;""),AND(JI24&gt;=JQ$40,JI24&lt;&gt;""),AND(JM24&gt;=JQ$40,JM24&lt;&gt;""),AND(JP24&gt;=JQ$40,JP24&lt;&gt;""),AND(KN24&gt;=KY$40,KN24&lt;&gt;""),AND(KQ24&gt;=KY$40,KQ24&lt;&gt;""),AND(KU24&gt;=KY$40,KU24&lt;&gt;""),AND(KX24&gt;=KY$40,KX24&lt;&gt;""),AND(LV24&gt;=MG$40,LV24&lt;&gt;""),AND(LY24&gt;=MG$40,LY24&lt;&gt;""),AND(MC24&gt;=MG$40,MC24&lt;&gt;""),AND(MF24&gt;=MG$40,MF24&lt;&gt;""),AND(ND24&gt;=NO$40,ND24&lt;&gt;""),AND(NG24&gt;=NO$40,NG24&lt;&gt;""),AND(NK24&gt;=NO$40,NK24&lt;&gt;""),AND(NN24&gt;=NO$40,NN24&lt;&gt;""),AND(OL24&gt;=OW$40,OL24&lt;&gt;""),AND(OO24&gt;=OW$40,OO24&lt;&gt;""),AND(OS24&gt;=OW$40,OS24&lt;&gt;""),AND(OV24&gt;=OW$40,OV24&lt;&gt;""),AND(PT24&gt;=QE$40,PT24&lt;&gt;""),AND(PW24&gt;=QE$40,PW24&lt;&gt;""),AND(QA24&gt;=QE$40,QA24&lt;&gt;""),AND(QD24&gt;=QE$40,QD24&lt;&gt;""),AND(RB24&gt;=RM$40,RB24&lt;&gt;""),AND(RE24&gt;=RM$40,RE24&lt;&gt;""),AND(RI24&gt;=RM$40,RI24&lt;&gt;""),AND(RL24&gt;=RM$40,RL24&lt;&gt;""),AND(SJ24&gt;=SU$40,SJ24&lt;&gt;""),AND(SM24&gt;=SU$40,SM24&lt;&gt;""),AND(SQ24&gt;=SU$40,SQ24&lt;&gt;""),AND(ST24&gt;=SU$40,ST24&lt;&gt;"")),"P","")</f>
        <v/>
      </c>
      <c r="J24" s="36" t="str">
        <f>IF(AND(I24="P",H24=""),"No DD",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Merit",IF(OR(AND(AO24&gt;=AY$38,AO24&lt;&gt;"",AQ24&gt;=AY$42,AQ24&lt;&gt;"",AN24=""),AND(AR24&gt;=AY$38,AR24&lt;&gt;"",AT24&gt;=AY$42,AT24&lt;&gt;"",AN24=""),AND(AV24&gt;=AY$38,AV24&lt;&gt;"",AX24&gt;=AY$42,AX24&lt;&gt;"",AN24=""),AND(BP24&gt;=BZ$38,BP24&lt;&gt;"",BR24&gt;=BZ$42,BR24&lt;&gt;"",BO24=""),AND(BS24&gt;=BZ$38,BS24&lt;&gt;"",BU24&gt;=BZ$42,BU24&lt;&gt;"",BO24=""),AND(BW24&gt;=BZ$38,BW24&lt;&gt;"",BY24&gt;=BZ$42,BY24&lt;&gt;"",BO24=""),AND(CQ24&gt;=DA$38,CQ24&lt;&gt;"",CS24&gt;=DA$42,CS24&lt;&gt;"",CP24=""),AND(CT24&gt;=DA$38,CT24&lt;&gt;"",CV24&gt;=DA$42,CV24&lt;&gt;"",CP24=""),AND(CX24&gt;=DA$38,CX24&lt;&gt;"",CZ24&gt;=DA$42,CZ24&lt;&gt;"",CP24=""),AND(DX24&gt;=EK$38,DX24&lt;&gt;"",DZ24&gt;=EK$42,DZ24&lt;&gt;""),AND(EA24&gt;=EK$38,EA24&lt;&gt;"",EC24&gt;=EK$42,EC24&lt;&gt;""),AND(EE24&gt;=EK$38,EE24&lt;&gt;"",EG24&gt;=EK$42,EG24&lt;&gt;""),AND(EH24&gt;=EK$38,EH24&lt;&gt;"",EJ24&gt;=EK$42,EJ24&lt;&gt;""),AND(FF24&gt;=FS$38,FF24&lt;&gt;"",FH24&gt;=FS$42,FH24&lt;&gt;""),AND(FI24&gt;=FS$38,FI24&lt;&gt;"",FK24&gt;=FS$42,FK24&lt;&gt;""),AND(FM24&gt;=FS$38,FM24&lt;&gt;"",FO24&gt;=FS$42,FO24&lt;&gt;""),AND(FP24&gt;=FS$38,FP24&lt;&gt;"",FR24&gt;=FS$42,FR24&lt;&gt;""),AND(GN24&gt;=HA$38,GN24&lt;&gt;"",GP24&gt;=HA$42,GP24&lt;&gt;""),AND(GQ24&gt;=HA$38,GQ24&lt;&gt;"",GS24&gt;=HA$42,GS24&lt;&gt;""),AND(GU24&gt;=HA$38,GU24&lt;&gt;"",GW24&gt;=HA$42,GW24&lt;&gt;""),AND(GX24&gt;=HA$38,GX24&lt;&gt;"",GZ24&gt;=HA$42,GZ24&lt;&gt;""),AND(HV24&gt;=II$38,HV24&lt;&gt;"",HX24&gt;=II$42,HX24&lt;&gt;""),AND(HY24&gt;=II$38,HY24&lt;&gt;"",IA24&gt;=II$42,IA24&lt;&gt;""),AND(IC24&gt;=II$38,IC24&lt;&gt;"",IE24&gt;=II$42,IE24&lt;&gt;""),AND(IF24&gt;=II$38,IF24&lt;&gt;"",IH24&gt;=II$42,IH24&lt;&gt;""),AND(JD24&gt;=JQ$38,JD24&lt;&gt;"",JF24&gt;=JQ$42,JF24&lt;&gt;""),AND(JG24&gt;=JQ$38,JG24&lt;&gt;"",JI24&gt;=JQ$42,JI24&lt;&gt;""),AND(JK24&gt;=JQ$38,JK24&lt;&gt;"",JM24&gt;=JQ$42,JM24&lt;&gt;""),AND(JN24&gt;=JQ$38,JN24&lt;&gt;"",JP24&gt;=JQ$42,JP24&lt;&gt;""),AND(KL24&gt;=KY$38,KL24&lt;&gt;"",KN24&gt;=KY$42,KN24&lt;&gt;""),AND(KO24&gt;=KY$38,KO24&lt;&gt;"",KQ24&gt;=KY$42,KQ24&lt;&gt;""),AND(KS24&gt;=KY$38,KS24&lt;&gt;"",KU24&gt;=KY$42,KU24&lt;&gt;""),AND(KV24&gt;=KY$38,KV24&lt;&gt;"",KX24&gt;=KY$42,KX24&lt;&gt;""),AND(LT24&gt;=MG$38,LT24&lt;&gt;"",LV24&gt;=MG$42,LV24&lt;&gt;""),AND(LW24&gt;=MG$38,LW24&lt;&gt;"",LY24&gt;=MG$42,LY24&lt;&gt;""),AND(MA24&gt;=MG$38,MA24&lt;&gt;"",MC24&gt;=MG$42,MC24&lt;&gt;""),AND(MD24&gt;=MG$38,MD24&lt;&gt;"",MF24&gt;=MG$42,MF24&lt;&gt;""),AND(NB24&gt;=NO$38,NB24&lt;&gt;"",ND24&gt;=NO$42,ND24&lt;&gt;""),AND(NE24&gt;=NO$38,NE24&lt;&gt;"",NG24&gt;=NO$42,NG24&lt;&gt;""),AND(NI24&gt;=NO$38,NI24&lt;&gt;"",NK24&gt;=NO$42,NK24&lt;&gt;""),AND(NL24&gt;=NO$38,NL24&lt;&gt;"",NN24&gt;=NO$42,NN24&lt;&gt;""),AND(OJ24&gt;=OW$38,OJ24&lt;&gt;"",OL24&gt;=OW$42,OL24&lt;&gt;""),AND(OM24&gt;=OW$38,OM24&lt;&gt;"",OO24&gt;=OW$42,OO24&lt;&gt;""),AND(OQ24&gt;=OW$38,OQ24&lt;&gt;"",OS24&gt;=OW$42,OS24&lt;&gt;""),AND(OT24&gt;=OW$38,OT24&lt;&gt;"",OV24&gt;=OW$42,OV24&lt;&gt;""),AND(PR24&gt;=QE$38,PR24&lt;&gt;"",PT24&gt;=QE$42,PT24&lt;&gt;""),AND(PU24&gt;=QE$38,PU24&lt;&gt;"",PW24&gt;=QE$42,PW24&lt;&gt;""),AND(PY24&gt;=QE$38,PY24&lt;&gt;"",QA24&gt;=QE$42,QA24&lt;&gt;""),AND(QB24&gt;=QE$38,QB24&lt;&gt;"",QD24&gt;=QE$42,QD24&lt;&gt;""),AND(QZ24&gt;=RM$38,QZ24&lt;&gt;"",RB24&gt;=RM$42,RB24&lt;&gt;""),AND(RC24&gt;=RM$38,RC24&lt;&gt;"",RE24&gt;=RM$42,RE24&lt;&gt;""),AND(RG24&gt;=RM$38,RG24&lt;&gt;"",RI24&gt;=RM$42,RI24&lt;&gt;""),AND(RJ24&gt;=RM$38,RJ24&lt;&gt;"",RL24&gt;=RM$42,RL24&lt;&gt;""),AND(SH24&gt;=SU$38,SH24&lt;&gt;"",SJ24&gt;=SU$42,SJ24&lt;&gt;""),AND(SK24&gt;=SU$38,SK24&lt;&gt;"",SM24&gt;=SU$42,SM24&lt;&gt;""),AND(SO24&gt;=SU$38,SO24&lt;&gt;"",SQ24&gt;=SU$42,SQ24&lt;&gt;""),AND(SR24&gt;=SU$38,SR24&lt;&gt;"",ST24&gt;=SU$42,ST24&lt;&gt;"")),"Excellence",IF(K24="P","Worlds Team",IF(H24="P","National Team","")))))</f>
        <v/>
      </c>
      <c r="K24" s="3" t="str">
        <f>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P","")</f>
        <v/>
      </c>
      <c r="L24" s="8">
        <f>IF(COUNT(AQ24,AT24,BR24,BU24,CS24,CV24)&gt;0,LARGE((AQ24,AT24,BR24,BU24,CS24,CV24),1),0)</f>
        <v>50.169999999999995</v>
      </c>
      <c r="M24" s="8" t="str">
        <f>IF(L24="","",IF(OR(L24=CS24,L24=CV24),$CA$1,IF(OR(L24=BR24,L24=BU24),$AZ$1,IF(OR(L24=AQ24,L24=AT24),$Y$1,""))))</f>
        <v>2023 Elite Canada</v>
      </c>
      <c r="N24" s="8">
        <f>IF(COUNT(AQ24,AT24,BR24,BU24,CS24,CV24)&gt;1,LARGE((AQ24,AT24,BR24,BU24,CS24,CV24),2),0)</f>
        <v>39.96</v>
      </c>
      <c r="O24" s="8" t="str">
        <f>IF(N24="","",IF(OR(N24=CS24,N24=CV24),$CA$1,IF(OR(N24=BR24,N24=BU24),$AZ$1,IF(OR(N24=AQ24,N24=AT24),$Y$1,""))))</f>
        <v>2023 Elite Canada</v>
      </c>
      <c r="P24" s="8">
        <f>IF(COUNT(AQ24,AT24,BR24,BU24,CS24,CV24)&gt;2,MAX(AX24,BY24,CZ24,LARGE((AQ24,AT24,BR24,BU24,CS24,CV24),3)),IF(MAX(AX24,BY24,CZ24)&gt;0,MAX(AX24,BY24,CZ24),0))</f>
        <v>50.05</v>
      </c>
      <c r="Q24" s="8" t="str">
        <f>IF(P24="","",IF(OR(P24=CS24,P24=CV24,P24=CZ24),$CA$1,IF(OR(P24=BR24,P24=BU24,P24=BY24),$AZ$1,IF(OR(P24=AQ24,P24=AT24,P24=AX24),$Y$1,""))))</f>
        <v>2023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Elite Canada</v>
      </c>
      <c r="T24" s="8">
        <f>IF(MAX(IF(AO24&gt;=$AY$36,AP24,0),IF(AR24&gt;=$AY$36,AS24,0),IF(AV24&gt;=$AY$36,AW24,0),IF(BP24&gt;=$BZ$36,BQ24,0),IF(BS24&gt;=$BZ$36,BT24,0),IF(BW24&gt;=$BZ$36,BX24,0),IF(CQ24&gt;=$DA$36,CR24,0),IF(CT24&gt;=$DA$36,CU24,0),IF(CX24&gt;=$DA$36,CY24,0),IF(DX24&gt;=$EK$36,DY24,0),IF(EA24&gt;=$EK$36,EB24,0),IF(EE24&gt;=$EK$36,EF24,0),IF(EH24&gt;=$EK$36,EI24,0),IF(FF24&gt;=$FS$36,FG24,0),IF(FI24&gt;=$FS$36,FJ24,0),IF(FM24&gt;=$FS$36,FN24,0),IF(FP24&gt;=$FS$36,FQ24,0),IF(GN24&gt;=$HA$36,GO24,0),IF(GQ24&gt;=$HA$36,GR24,0),IF(GU24&gt;=$HA$36,GV24,0),IF(GX24&gt;=$HA$36,GY24,0),IF(HV24&gt;=$II$36,HW24,0),IF(HY24&gt;=$II$36,HZ24,0),IF(IC24&gt;=$II$36,ID24,0),IF(IF24&gt;=$II$36,IG24,0),IF(JD24&gt;=$JQ$36,JE24,0),IF(JG24&gt;=$JQ$36,JH24,0),IF(JK24&gt;=$JQ$36,JL24,0),IF(JN24&gt;=$JQ$36,JO24,0),IF(KL24&gt;=$KY$36,KM24,0),IF(KO24&gt;=$KY$36,KP24,0),IF(KS24&gt;=$KY$36,KT24,0),IF(KV24&gt;=$KY$36,KW24,0),IF(LT24&gt;=$MG$36,LU24,0),IF(LW24&gt;=$MG$36,LX24,0),IF(MA24&gt;=$MG$36,MB24,0),IF(MD24&gt;=$MG$36,ME24,0),IF(NB24&gt;=$NO$36,NC24,0),IF(NE24&gt;=$NO$36,NF24,0),IF(NI24&gt;=$NO$36,NJ24,0),IF(NL24&gt;=$NO$36,NM24,0),IF(OJ24&gt;=$OW$36,OK24,0),IF(OM24&gt;=$OW$36,ON24,0),IF(OQ24&gt;=$OW$36,OR24,0),IF(OT24&gt;=$OW$36,OU24,0),IF(PR24&gt;=$QE$36,PS24,0),IF(PU24&gt;=$QE$36,PV24,0),IF(PY24&gt;=$QE$36,PZ24,0),IF(QB24&gt;=$QE$36,QC24,0),IF(QZ24&gt;=$RM$36,RA24,0),IF(RC24&gt;=$RM$36,RD24,0),IF(RG24&gt;=$RM$36,RH24,0),IF(RJ24&gt;=$RM$36,RK24,0),IF(SH24&gt;=$SU$36,SI24,0),IF(SK24&gt;=$SU$36,SL24,0),IF(SO24&gt;=$SU$36,SP24,0),IF(SR24&gt;=$SU$36,SS24,0))&gt;0,MAX(IF(AO24&gt;=$AY$36,AP24,0),IF(AR24&gt;=$AY$36,AS24,0),IF(AV24&gt;=$AY$36,AW24,0),IF(BP24&gt;=$BZ$36,BQ24,0),IF(BS24&gt;=$BZ$36,BT24,0),IF(BW24&gt;=$BZ$36,BX24,0),IF(CQ24&gt;=$DA$36,CR24,0),IF(CT24&gt;=$DA$36,CU24,0),IF(CX24&gt;=$DA$36,CY24,0),IF(DX24&gt;=$EK$36,DY24,0),IF(EA24&gt;=$EK$36,EB24,0),IF(EE24&gt;=$EK$36,EF24,0),IF(EH24&gt;=$EK$36,EI24,0),IF(FF24&gt;=$FS$36,FG24,0),IF(FI24&gt;=$FS$36,FJ24,0),IF(FM24&gt;=$FS$36,FN24,0),IF(FP24&gt;=$FS$36,FQ24,0),IF(GN24&gt;=$HA$36,GO24,0),IF(GQ24&gt;=$HA$36,GR24,0),IF(GU24&gt;=$HA$36,GV24,0),IF(GX24&gt;=$HA$36,GY24,0),IF(HV24&gt;=$II$36,HW24,0),IF(HY24&gt;=$II$36,HZ24,0),IF(IC24&gt;=$II$36,ID24,0),IF(IF24&gt;=$II$36,IG24,0),IF(JD24&gt;=$JQ$36,JE24,0),IF(JG24&gt;=$JQ$36,JH24,0),IF(JK24&gt;=$JQ$36,JL24,0),IF(JN24&gt;=$JQ$36,JO24,0),IF(KL24&gt;=$KY$36,KM24,0),IF(KO24&gt;=$KY$36,KP24,0),IF(KS24&gt;=$KY$36,KT24,0),IF(KV24&gt;=$KY$36,KW24,0),IF(LT24&gt;=$MG$36,LU24,0),IF(LW24&gt;=$MG$36,LX24,0),IF(MA24&gt;=$MG$36,MB24,0),IF(MD24&gt;=$MG$36,ME24,0),IF(NB24&gt;=$NO$36,NC24,0),IF(NE24&gt;=$NO$36,NF24,0),IF(NI24&gt;=$NO$36,NJ24,0),IF(NL24&gt;=$NO$36,NM24,0),IF(OJ24&gt;=$OW$36,OK24,0),IF(OM24&gt;=$OW$36,ON24,0),IF(OQ24&gt;=$OW$36,OR24,0),IF(OT24&gt;=$OW$36,OU24,0),IF(PR24&gt;=$QE$36,PS24,0),IF(PU24&gt;=$QE$36,PV24,0),IF(PY24&gt;=$QE$36,PZ24,0),IF(QB24&gt;=$QE$36,QC24,0),IF(QZ24&gt;=$RM$36,RA24,0),IF(RC24&gt;=$RM$36,RD24,0),IF(RG24&gt;=$RM$36,RH24,0),IF(RJ24&gt;=$RM$36,RK24,0),IF(SH24&gt;=$SU$36,SI24,0),IF(SK24&gt;=$SU$36,SL24,0),IF(SO24&gt;=$SU$36,SP24,0),IF(SR24&gt;=$SU$36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12.4</v>
      </c>
      <c r="Z24" s="22">
        <v>7.4</v>
      </c>
      <c r="AA24" s="22">
        <v>8.5</v>
      </c>
      <c r="AB24" s="22">
        <v>11.66</v>
      </c>
      <c r="AC24" s="22">
        <v>0</v>
      </c>
      <c r="AD24" s="22">
        <v>14.9</v>
      </c>
      <c r="AE24" s="22">
        <v>9.5</v>
      </c>
      <c r="AF24" s="22">
        <v>11.2</v>
      </c>
      <c r="AG24" s="22">
        <v>14.57</v>
      </c>
      <c r="AH24" s="22">
        <v>0</v>
      </c>
      <c r="AI24" s="22">
        <v>15</v>
      </c>
      <c r="AJ24" s="22">
        <v>9.6</v>
      </c>
      <c r="AK24" s="22">
        <v>11.2</v>
      </c>
      <c r="AL24" s="22">
        <v>14.55</v>
      </c>
      <c r="AM24" s="22">
        <v>0.3</v>
      </c>
      <c r="AN24" s="27"/>
      <c r="AO24" s="38">
        <f>IF(AA24&gt;0,AA24,"")</f>
        <v>8.5</v>
      </c>
      <c r="AP24" s="38">
        <f>IF(AB24&gt;0,AB24,"")</f>
        <v>11.66</v>
      </c>
      <c r="AQ24" s="40">
        <f>IF(SUM(Y24:AB24)-AC24&gt;0,SUM(Y24:AB24)-AC24,"")</f>
        <v>39.96</v>
      </c>
      <c r="AR24" s="40">
        <f>IF(AF24&gt;0,AF24,"")</f>
        <v>11.2</v>
      </c>
      <c r="AS24" s="40">
        <f>IF(AG24&gt;0,AG24,"")</f>
        <v>14.57</v>
      </c>
      <c r="AT24" s="40">
        <f>IF(SUM(AD24:AG24)-AH24&gt;0,SUM(AD24:AG24)-AH24,"")</f>
        <v>50.169999999999995</v>
      </c>
      <c r="AU24" s="40">
        <f>IF(AQ24="","",MAX(AQ24,AT24))</f>
        <v>50.169999999999995</v>
      </c>
      <c r="AV24" s="40">
        <f>IF(AK24&gt;0,AK24,"")</f>
        <v>11.2</v>
      </c>
      <c r="AW24" s="40">
        <f>IF(AL24&gt;0,AL24,"")</f>
        <v>14.55</v>
      </c>
      <c r="AX24" s="40">
        <f>IF(SUM(AI24:AL24)-AM24&gt;0,SUM(AI24:AL24)-AM24,"")</f>
        <v>50.05</v>
      </c>
      <c r="AY24" s="40">
        <f>IF(SUM(AU24,AX24)&gt;0,SUM(AU24,AX24),"")</f>
        <v>100.22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174</v>
      </c>
      <c r="D25" s="4" t="s">
        <v>3</v>
      </c>
      <c r="E25" s="4">
        <v>2006</v>
      </c>
      <c r="F25" s="9">
        <f>SUM(L25:V25)+SUM(L25:T25)*0.0000001+SUM(L25)*0.0000000000001</f>
        <v>146.88001468800479</v>
      </c>
      <c r="G25" s="66"/>
      <c r="H25" s="3" t="str">
        <f>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P","")</f>
        <v/>
      </c>
      <c r="I25" s="3" t="str">
        <f>IF(OR(AND(AQ25&gt;=AY$40,AQ25&lt;&gt;"",AN25=""),AND(AT25&gt;=AY$40,AT25&lt;&gt;"",AN25=""),AND(AX25&gt;=AY$40,AX25&lt;&gt;"",AN25=""),AND(BR25&gt;=BZ$40,BR25&lt;&gt;"",BO25=""),AND(BU25&gt;=BZ$40,BU25&lt;&gt;"",BO25=""),AND(BY25&gt;=BZ$40,BY25&lt;&gt;"",BO25=""),AND(CS25&gt;=DA$40,CS25&lt;&gt;"",CP25=""),AND(CV25&gt;=DA$40,CV25&lt;&gt;"",CP25=""),AND(CZ25&gt;=DA$40,CZ25&lt;&gt;"",CP25=""),AND(DZ25&gt;=EK$40,DZ25&lt;&gt;""),AND(EC25&gt;=EK$40,EC25&lt;&gt;""),AND(EG25&gt;=EK$40,EG25&lt;&gt;""),AND(EJ25&gt;=EK$40,EJ25&lt;&gt;""),AND(FH25&gt;=FS$40,FH25&lt;&gt;""),AND(FK25&gt;=FS$40,FK25&lt;&gt;""),AND(FO25&gt;=FS$40,FO25&lt;&gt;""),AND(FR25&gt;=FS$40,FR25&lt;&gt;""),AND(GP25&gt;=HA$40,GP25&lt;&gt;""),AND(GS25&gt;=HA$40,GS25&lt;&gt;""),AND(GW25&gt;=HA$40,GW25&lt;&gt;""),AND(GZ25&gt;=HA$40,GZ25&lt;&gt;""),AND(HX25&gt;=II$40,HX25&lt;&gt;""),AND(IA25&gt;=II$40,IA25&lt;&gt;""),AND(IE25&gt;=II$40,IE25&lt;&gt;""),AND(IH25&gt;=II$40,IH25&lt;&gt;""),AND(JF25&gt;=JQ$40,JF25&lt;&gt;""),AND(JI25&gt;=JQ$40,JI25&lt;&gt;""),AND(JM25&gt;=JQ$40,JM25&lt;&gt;""),AND(JP25&gt;=JQ$40,JP25&lt;&gt;""),AND(KN25&gt;=KY$40,KN25&lt;&gt;""),AND(KQ25&gt;=KY$40,KQ25&lt;&gt;""),AND(KU25&gt;=KY$40,KU25&lt;&gt;""),AND(KX25&gt;=KY$40,KX25&lt;&gt;""),AND(LV25&gt;=MG$40,LV25&lt;&gt;""),AND(LY25&gt;=MG$40,LY25&lt;&gt;""),AND(MC25&gt;=MG$40,MC25&lt;&gt;""),AND(MF25&gt;=MG$40,MF25&lt;&gt;""),AND(ND25&gt;=NO$40,ND25&lt;&gt;""),AND(NG25&gt;=NO$40,NG25&lt;&gt;""),AND(NK25&gt;=NO$40,NK25&lt;&gt;""),AND(NN25&gt;=NO$40,NN25&lt;&gt;""),AND(OL25&gt;=OW$40,OL25&lt;&gt;""),AND(OO25&gt;=OW$40,OO25&lt;&gt;""),AND(OS25&gt;=OW$40,OS25&lt;&gt;""),AND(OV25&gt;=OW$40,OV25&lt;&gt;""),AND(PT25&gt;=QE$40,PT25&lt;&gt;""),AND(PW25&gt;=QE$40,PW25&lt;&gt;""),AND(QA25&gt;=QE$40,QA25&lt;&gt;""),AND(QD25&gt;=QE$40,QD25&lt;&gt;""),AND(RB25&gt;=RM$40,RB25&lt;&gt;""),AND(RE25&gt;=RM$40,RE25&lt;&gt;""),AND(RI25&gt;=RM$40,RI25&lt;&gt;""),AND(RL25&gt;=RM$40,RL25&lt;&gt;""),AND(SJ25&gt;=SU$40,SJ25&lt;&gt;""),AND(SM25&gt;=SU$40,SM25&lt;&gt;""),AND(SQ25&gt;=SU$40,SQ25&lt;&gt;""),AND(ST25&gt;=SU$40,ST25&lt;&gt;"")),"P","")</f>
        <v/>
      </c>
      <c r="J25" s="36" t="str">
        <f>IF(AND(I25="P",H25=""),"No DD",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Merit",IF(OR(AND(AO25&gt;=AY$38,AO25&lt;&gt;"",AQ25&gt;=AY$42,AQ25&lt;&gt;"",AN25=""),AND(AR25&gt;=AY$38,AR25&lt;&gt;"",AT25&gt;=AY$42,AT25&lt;&gt;"",AN25=""),AND(AV25&gt;=AY$38,AV25&lt;&gt;"",AX25&gt;=AY$42,AX25&lt;&gt;"",AN25=""),AND(BP25&gt;=BZ$38,BP25&lt;&gt;"",BR25&gt;=BZ$42,BR25&lt;&gt;"",BO25=""),AND(BS25&gt;=BZ$38,BS25&lt;&gt;"",BU25&gt;=BZ$42,BU25&lt;&gt;"",BO25=""),AND(BW25&gt;=BZ$38,BW25&lt;&gt;"",BY25&gt;=BZ$42,BY25&lt;&gt;"",BO25=""),AND(CQ25&gt;=DA$38,CQ25&lt;&gt;"",CS25&gt;=DA$42,CS25&lt;&gt;"",CP25=""),AND(CT25&gt;=DA$38,CT25&lt;&gt;"",CV25&gt;=DA$42,CV25&lt;&gt;"",CP25=""),AND(CX25&gt;=DA$38,CX25&lt;&gt;"",CZ25&gt;=DA$42,CZ25&lt;&gt;"",CP25=""),AND(DX25&gt;=EK$38,DX25&lt;&gt;"",DZ25&gt;=EK$42,DZ25&lt;&gt;""),AND(EA25&gt;=EK$38,EA25&lt;&gt;"",EC25&gt;=EK$42,EC25&lt;&gt;""),AND(EE25&gt;=EK$38,EE25&lt;&gt;"",EG25&gt;=EK$42,EG25&lt;&gt;""),AND(EH25&gt;=EK$38,EH25&lt;&gt;"",EJ25&gt;=EK$42,EJ25&lt;&gt;""),AND(FF25&gt;=FS$38,FF25&lt;&gt;"",FH25&gt;=FS$42,FH25&lt;&gt;""),AND(FI25&gt;=FS$38,FI25&lt;&gt;"",FK25&gt;=FS$42,FK25&lt;&gt;""),AND(FM25&gt;=FS$38,FM25&lt;&gt;"",FO25&gt;=FS$42,FO25&lt;&gt;""),AND(FP25&gt;=FS$38,FP25&lt;&gt;"",FR25&gt;=FS$42,FR25&lt;&gt;""),AND(GN25&gt;=HA$38,GN25&lt;&gt;"",GP25&gt;=HA$42,GP25&lt;&gt;""),AND(GQ25&gt;=HA$38,GQ25&lt;&gt;"",GS25&gt;=HA$42,GS25&lt;&gt;""),AND(GU25&gt;=HA$38,GU25&lt;&gt;"",GW25&gt;=HA$42,GW25&lt;&gt;""),AND(GX25&gt;=HA$38,GX25&lt;&gt;"",GZ25&gt;=HA$42,GZ25&lt;&gt;""),AND(HV25&gt;=II$38,HV25&lt;&gt;"",HX25&gt;=II$42,HX25&lt;&gt;""),AND(HY25&gt;=II$38,HY25&lt;&gt;"",IA25&gt;=II$42,IA25&lt;&gt;""),AND(IC25&gt;=II$38,IC25&lt;&gt;"",IE25&gt;=II$42,IE25&lt;&gt;""),AND(IF25&gt;=II$38,IF25&lt;&gt;"",IH25&gt;=II$42,IH25&lt;&gt;""),AND(JD25&gt;=JQ$38,JD25&lt;&gt;"",JF25&gt;=JQ$42,JF25&lt;&gt;""),AND(JG25&gt;=JQ$38,JG25&lt;&gt;"",JI25&gt;=JQ$42,JI25&lt;&gt;""),AND(JK25&gt;=JQ$38,JK25&lt;&gt;"",JM25&gt;=JQ$42,JM25&lt;&gt;""),AND(JN25&gt;=JQ$38,JN25&lt;&gt;"",JP25&gt;=JQ$42,JP25&lt;&gt;""),AND(KL25&gt;=KY$38,KL25&lt;&gt;"",KN25&gt;=KY$42,KN25&lt;&gt;""),AND(KO25&gt;=KY$38,KO25&lt;&gt;"",KQ25&gt;=KY$42,KQ25&lt;&gt;""),AND(KS25&gt;=KY$38,KS25&lt;&gt;"",KU25&gt;=KY$42,KU25&lt;&gt;""),AND(KV25&gt;=KY$38,KV25&lt;&gt;"",KX25&gt;=KY$42,KX25&lt;&gt;""),AND(LT25&gt;=MG$38,LT25&lt;&gt;"",LV25&gt;=MG$42,LV25&lt;&gt;""),AND(LW25&gt;=MG$38,LW25&lt;&gt;"",LY25&gt;=MG$42,LY25&lt;&gt;""),AND(MA25&gt;=MG$38,MA25&lt;&gt;"",MC25&gt;=MG$42,MC25&lt;&gt;""),AND(MD25&gt;=MG$38,MD25&lt;&gt;"",MF25&gt;=MG$42,MF25&lt;&gt;""),AND(NB25&gt;=NO$38,NB25&lt;&gt;"",ND25&gt;=NO$42,ND25&lt;&gt;""),AND(NE25&gt;=NO$38,NE25&lt;&gt;"",NG25&gt;=NO$42,NG25&lt;&gt;""),AND(NI25&gt;=NO$38,NI25&lt;&gt;"",NK25&gt;=NO$42,NK25&lt;&gt;""),AND(NL25&gt;=NO$38,NL25&lt;&gt;"",NN25&gt;=NO$42,NN25&lt;&gt;""),AND(OJ25&gt;=OW$38,OJ25&lt;&gt;"",OL25&gt;=OW$42,OL25&lt;&gt;""),AND(OM25&gt;=OW$38,OM25&lt;&gt;"",OO25&gt;=OW$42,OO25&lt;&gt;""),AND(OQ25&gt;=OW$38,OQ25&lt;&gt;"",OS25&gt;=OW$42,OS25&lt;&gt;""),AND(OT25&gt;=OW$38,OT25&lt;&gt;"",OV25&gt;=OW$42,OV25&lt;&gt;""),AND(PR25&gt;=QE$38,PR25&lt;&gt;"",PT25&gt;=QE$42,PT25&lt;&gt;""),AND(PU25&gt;=QE$38,PU25&lt;&gt;"",PW25&gt;=QE$42,PW25&lt;&gt;""),AND(PY25&gt;=QE$38,PY25&lt;&gt;"",QA25&gt;=QE$42,QA25&lt;&gt;""),AND(QB25&gt;=QE$38,QB25&lt;&gt;"",QD25&gt;=QE$42,QD25&lt;&gt;""),AND(QZ25&gt;=RM$38,QZ25&lt;&gt;"",RB25&gt;=RM$42,RB25&lt;&gt;""),AND(RC25&gt;=RM$38,RC25&lt;&gt;"",RE25&gt;=RM$42,RE25&lt;&gt;""),AND(RG25&gt;=RM$38,RG25&lt;&gt;"",RI25&gt;=RM$42,RI25&lt;&gt;""),AND(RJ25&gt;=RM$38,RJ25&lt;&gt;"",RL25&gt;=RM$42,RL25&lt;&gt;""),AND(SH25&gt;=SU$38,SH25&lt;&gt;"",SJ25&gt;=SU$42,SJ25&lt;&gt;""),AND(SK25&gt;=SU$38,SK25&lt;&gt;"",SM25&gt;=SU$42,SM25&lt;&gt;""),AND(SO25&gt;=SU$38,SO25&lt;&gt;"",SQ25&gt;=SU$42,SQ25&lt;&gt;""),AND(SR25&gt;=SU$38,SR25&lt;&gt;"",ST25&gt;=SU$42,ST25&lt;&gt;"")),"Excellence",IF(K25="P","Worlds Team",IF(H25="P","National Team","")))))</f>
        <v/>
      </c>
      <c r="K25" s="3" t="str">
        <f>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P","")</f>
        <v/>
      </c>
      <c r="L25" s="8">
        <f>IF(COUNT(AQ25,AT25,BR25,BU25,CS25,CV25)&gt;0,LARGE((AQ25,AT25,BR25,BU25,CS25,CV25),1),0)</f>
        <v>48.07</v>
      </c>
      <c r="M25" s="8" t="str">
        <f>IF(L25="","",IF(OR(L25=CS25,L25=CV25),$CA$1,IF(OR(L25=BR25,L25=BU25),$AZ$1,IF(OR(L25=AQ25,L25=AT25),$Y$1,""))))</f>
        <v>2023 Elite Canada</v>
      </c>
      <c r="N25" s="8">
        <f>IF(COUNT(AQ25,AT25,BR25,BU25,CS25,CV25)&gt;1,LARGE((AQ25,AT25,BR25,BU25,CS25,CV25),2),0)</f>
        <v>44.679999999999993</v>
      </c>
      <c r="O25" s="8" t="str">
        <f>IF(N25="","",IF(OR(N25=CS25,N25=CV25),$CA$1,IF(OR(N25=BR25,N25=BU25),$AZ$1,IF(OR(N25=AQ25,N25=AT25),$Y$1,""))))</f>
        <v>2023 Elite Canada</v>
      </c>
      <c r="P25" s="8">
        <f>IF(COUNT(AQ25,AT25,BR25,BU25,CS25,CV25)&gt;2,MAX(AX25,BY25,CZ25,LARGE((AQ25,AT25,BR25,BU25,CS25,CV25),3)),IF(MAX(AX25,BY25,CZ25)&gt;0,MAX(AX25,BY25,CZ25),0))</f>
        <v>43.23</v>
      </c>
      <c r="Q25" s="8" t="str">
        <f>IF(P25="","",IF(OR(P25=CS25,P25=CV25,P25=CZ25),$CA$1,IF(OR(P25=BR25,P25=BU25,P25=BY25),$AZ$1,IF(OR(P25=AQ25,P25=AT25,P25=AX25),$Y$1,""))))</f>
        <v>2023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10.9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$36,AP25,0),IF(AR25&gt;=$AY$36,AS25,0),IF(AV25&gt;=$AY$36,AW25,0),IF(BP25&gt;=$BZ$36,BQ25,0),IF(BS25&gt;=$BZ$36,BT25,0),IF(BW25&gt;=$BZ$36,BX25,0),IF(CQ25&gt;=$DA$36,CR25,0),IF(CT25&gt;=$DA$36,CU25,0),IF(CX25&gt;=$DA$36,CY25,0),IF(DX25&gt;=$EK$36,DY25,0),IF(EA25&gt;=$EK$36,EB25,0),IF(EE25&gt;=$EK$36,EF25,0),IF(EH25&gt;=$EK$36,EI25,0),IF(FF25&gt;=$FS$36,FG25,0),IF(FI25&gt;=$FS$36,FJ25,0),IF(FM25&gt;=$FS$36,FN25,0),IF(FP25&gt;=$FS$36,FQ25,0),IF(GN25&gt;=$HA$36,GO25,0),IF(GQ25&gt;=$HA$36,GR25,0),IF(GU25&gt;=$HA$36,GV25,0),IF(GX25&gt;=$HA$36,GY25,0),IF(HV25&gt;=$II$36,HW25,0),IF(HY25&gt;=$II$36,HZ25,0),IF(IC25&gt;=$II$36,ID25,0),IF(IF25&gt;=$II$36,IG25,0),IF(JD25&gt;=$JQ$36,JE25,0),IF(JG25&gt;=$JQ$36,JH25,0),IF(JK25&gt;=$JQ$36,JL25,0),IF(JN25&gt;=$JQ$36,JO25,0),IF(KL25&gt;=$KY$36,KM25,0),IF(KO25&gt;=$KY$36,KP25,0),IF(KS25&gt;=$KY$36,KT25,0),IF(KV25&gt;=$KY$36,KW25,0),IF(LT25&gt;=$MG$36,LU25,0),IF(LW25&gt;=$MG$36,LX25,0),IF(MA25&gt;=$MG$36,MB25,0),IF(MD25&gt;=$MG$36,ME25,0),IF(NB25&gt;=$NO$36,NC25,0),IF(NE25&gt;=$NO$36,NF25,0),IF(NI25&gt;=$NO$36,NJ25,0),IF(NL25&gt;=$NO$36,NM25,0),IF(OJ25&gt;=$OW$36,OK25,0),IF(OM25&gt;=$OW$36,ON25,0),IF(OQ25&gt;=$OW$36,OR25,0),IF(OT25&gt;=$OW$36,OU25,0),IF(PR25&gt;=$QE$36,PS25,0),IF(PU25&gt;=$QE$36,PV25,0),IF(PY25&gt;=$QE$36,PZ25,0),IF(QB25&gt;=$QE$36,QC25,0),IF(QZ25&gt;=$RM$36,RA25,0),IF(RC25&gt;=$RM$36,RD25,0),IF(RG25&gt;=$RM$36,RH25,0),IF(RJ25&gt;=$RM$36,RK25,0),IF(SH25&gt;=$SU$36,SI25,0),IF(SK25&gt;=$SU$36,SL25,0),IF(SO25&gt;=$SU$36,SP25,0),IF(SR25&gt;=$SU$36,SS25,0))&gt;0,MAX(IF(AO25&gt;=$AY$36,AP25,0),IF(AR25&gt;=$AY$36,AS25,0),IF(AV25&gt;=$AY$36,AW25,0),IF(BP25&gt;=$BZ$36,BQ25,0),IF(BS25&gt;=$BZ$36,BT25,0),IF(BW25&gt;=$BZ$36,BX25,0),IF(CQ25&gt;=$DA$36,CR25,0),IF(CT25&gt;=$DA$36,CU25,0),IF(CX25&gt;=$DA$36,CY25,0),IF(DX25&gt;=$EK$36,DY25,0),IF(EA25&gt;=$EK$36,EB25,0),IF(EE25&gt;=$EK$36,EF25,0),IF(EH25&gt;=$EK$36,EI25,0),IF(FF25&gt;=$FS$36,FG25,0),IF(FI25&gt;=$FS$36,FJ25,0),IF(FM25&gt;=$FS$36,FN25,0),IF(FP25&gt;=$FS$36,FQ25,0),IF(GN25&gt;=$HA$36,GO25,0),IF(GQ25&gt;=$HA$36,GR25,0),IF(GU25&gt;=$HA$36,GV25,0),IF(GX25&gt;=$HA$36,GY25,0),IF(HV25&gt;=$II$36,HW25,0),IF(HY25&gt;=$II$36,HZ25,0),IF(IC25&gt;=$II$36,ID25,0),IF(IF25&gt;=$II$36,IG25,0),IF(JD25&gt;=$JQ$36,JE25,0),IF(JG25&gt;=$JQ$36,JH25,0),IF(JK25&gt;=$JQ$36,JL25,0),IF(JN25&gt;=$JQ$36,JO25,0),IF(KL25&gt;=$KY$36,KM25,0),IF(KO25&gt;=$KY$36,KP25,0),IF(KS25&gt;=$KY$36,KT25,0),IF(KV25&gt;=$KY$36,KW25,0),IF(LT25&gt;=$MG$36,LU25,0),IF(LW25&gt;=$MG$36,LX25,0),IF(MA25&gt;=$MG$36,MB25,0),IF(MD25&gt;=$MG$36,ME25,0),IF(NB25&gt;=$NO$36,NC25,0),IF(NE25&gt;=$NO$36,NF25,0),IF(NI25&gt;=$NO$36,NJ25,0),IF(NL25&gt;=$NO$36,NM25,0),IF(OJ25&gt;=$OW$36,OK25,0),IF(OM25&gt;=$OW$36,ON25,0),IF(OQ25&gt;=$OW$36,OR25,0),IF(OT25&gt;=$OW$36,OU25,0),IF(PR25&gt;=$QE$36,PS25,0),IF(PU25&gt;=$QE$36,PV25,0),IF(PY25&gt;=$QE$36,PZ25,0),IF(QB25&gt;=$QE$36,QC25,0),IF(QZ25&gt;=$RM$36,RA25,0),IF(RC25&gt;=$RM$36,RD25,0),IF(RG25&gt;=$RM$36,RH25,0),IF(RJ25&gt;=$RM$36,RK25,0),IF(SH25&gt;=$SU$36,SI25,0),IF(SK25&gt;=$SU$36,SL25,0),IF(SO25&gt;=$SU$36,SP25,0),IF(SR25&gt;=$SU$36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15.1</v>
      </c>
      <c r="Z25" s="22">
        <v>8.1999999999999993</v>
      </c>
      <c r="AA25" s="22">
        <v>8.6999999999999993</v>
      </c>
      <c r="AB25" s="22">
        <v>12.68</v>
      </c>
      <c r="AC25" s="22">
        <v>0</v>
      </c>
      <c r="AD25" s="22">
        <v>14.6</v>
      </c>
      <c r="AE25" s="22">
        <v>9.6999999999999993</v>
      </c>
      <c r="AF25" s="22">
        <v>9.6</v>
      </c>
      <c r="AG25" s="22">
        <v>14.17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8.6999999999999993</v>
      </c>
      <c r="AP25" s="38">
        <f>IF(AB25&gt;0,AB25,"")</f>
        <v>12.68</v>
      </c>
      <c r="AQ25" s="40">
        <f>IF(SUM(Y25:AB25)-AC25&gt;0,SUM(Y25:AB25)-AC25,"")</f>
        <v>44.679999999999993</v>
      </c>
      <c r="AR25" s="40">
        <f>IF(AF25&gt;0,AF25,"")</f>
        <v>9.6</v>
      </c>
      <c r="AS25" s="40">
        <f>IF(AG25&gt;0,AG25,"")</f>
        <v>14.17</v>
      </c>
      <c r="AT25" s="40">
        <f>IF(SUM(AD25:AG25)-AH25&gt;0,SUM(AD25:AG25)-AH25,"")</f>
        <v>48.07</v>
      </c>
      <c r="AU25" s="40">
        <f>IF(AQ25="","",MAX(AQ25,AT25))</f>
        <v>48.07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48.07</v>
      </c>
      <c r="AZ25" s="26">
        <v>10</v>
      </c>
      <c r="BA25" s="26">
        <v>7.6</v>
      </c>
      <c r="BB25" s="26">
        <v>10</v>
      </c>
      <c r="BC25" s="26">
        <v>11.49</v>
      </c>
      <c r="BD25" s="26">
        <v>0</v>
      </c>
      <c r="BE25" s="26">
        <v>9.8000000000000007</v>
      </c>
      <c r="BF25" s="26">
        <v>8.6999999999999993</v>
      </c>
      <c r="BG25" s="26">
        <v>10.9</v>
      </c>
      <c r="BH25" s="26">
        <v>13.83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10</v>
      </c>
      <c r="BQ25" s="39">
        <f>IF(BC25&gt;0,BC25,"")</f>
        <v>11.49</v>
      </c>
      <c r="BR25" s="11">
        <f>IF(SUM(AZ25:BC25)-BD25&gt;0,SUM(AZ25:BC25)-BD25,"")</f>
        <v>39.090000000000003</v>
      </c>
      <c r="BS25" s="11">
        <f>IF(BG25&gt;0,BG25,"")</f>
        <v>10.9</v>
      </c>
      <c r="BT25" s="11">
        <f>IF(BH25&gt;0,BH25,"")</f>
        <v>13.83</v>
      </c>
      <c r="BU25" s="11">
        <f>IF(SUM(BE25:BH25)-BI25&gt;0,SUM(BE25:BH25)-BI25,"")</f>
        <v>43.23</v>
      </c>
      <c r="BV25" s="11">
        <f>IF(BR25="","",MAX(BR25,BU25))</f>
        <v>43.23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43.23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>
        <v>8.6</v>
      </c>
      <c r="DJ25" s="17">
        <v>5.4</v>
      </c>
      <c r="DK25" s="17">
        <v>7</v>
      </c>
      <c r="DL25" s="17">
        <v>9.06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>
        <f>IF(DK25&gt;0,DK25,"")</f>
        <v>7</v>
      </c>
      <c r="EB25" s="40">
        <f>IF(DL25&gt;0,DL25,"")</f>
        <v>9.06</v>
      </c>
      <c r="EC25" s="40">
        <f>IF(SUM(DI25:DL25)-DM25&gt;0,SUM(DI25:DL25)-DM25,"")</f>
        <v>30.060000000000002</v>
      </c>
      <c r="ED25" s="40">
        <f>IF(MAX(DZ25,EC25)&gt;0,MAX(DZ25,EC25),"")</f>
        <v>30.060000000000002</v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>
        <f>IF(SUM(ED25,EG25,EJ25)&gt;0,SUM(ED25,EG25,EJ25),"")</f>
        <v>30.060000000000002</v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5</v>
      </c>
      <c r="SW25" s="22">
        <f>IF($CP25="P",CB25,(CB25+BA25)/2)</f>
        <v>3.8</v>
      </c>
      <c r="SX25" s="22">
        <f>IF($CP25="P",CC25,(CC25+BB25)/2)</f>
        <v>5</v>
      </c>
      <c r="SY25" s="22">
        <f>IF($CP25="P",CD25,(CD25+BC25)/2)</f>
        <v>5.7450000000000001</v>
      </c>
      <c r="SZ25" s="22">
        <f>IF($CP25="P",CE25,(CE25+BD25)/2)</f>
        <v>0</v>
      </c>
      <c r="TA25" s="22">
        <f>IF($CP25="P",CF25,(CF25+BE25)/2)</f>
        <v>4.9000000000000004</v>
      </c>
      <c r="TB25" s="22">
        <f>IF($CP25="P",CG25,(CG25+BF25)/2)</f>
        <v>4.3499999999999996</v>
      </c>
      <c r="TC25" s="22">
        <f>IF($CP25="P",CH25,(CH25+BG25)/2)</f>
        <v>5.45</v>
      </c>
      <c r="TD25" s="22">
        <f>IF($CP25="P",CI25,(CI25+BH25)/2)</f>
        <v>6.915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</v>
      </c>
      <c r="TM25" s="40">
        <f>IF(SY25&gt;0,SY25,"")</f>
        <v>5.7450000000000001</v>
      </c>
      <c r="TN25" s="40">
        <f>IF(SUM(SV25:SY25)-SZ25&gt;0,SUM(SV25:SY25)-SZ25,"")</f>
        <v>19.545000000000002</v>
      </c>
      <c r="TO25" s="40">
        <f>IF(TC25&gt;0,TC25,"")</f>
        <v>5.45</v>
      </c>
      <c r="TP25" s="40">
        <f>IF(TD25&gt;0,TD25,"")</f>
        <v>6.915</v>
      </c>
      <c r="TQ25" s="40">
        <f>IF(SUM(TA25:TD25)-TE25&gt;0,SUM(TA25:TD25)-TE25,"")</f>
        <v>21.614999999999998</v>
      </c>
      <c r="TR25" s="40">
        <f>IF(MAX(TN25,TQ25)&gt;0,MAX(TN25,TQ25),"")</f>
        <v>21.614999999999998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21.614999999999998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106</v>
      </c>
      <c r="D26" s="4" t="s">
        <v>4</v>
      </c>
      <c r="E26" s="4">
        <v>2004</v>
      </c>
      <c r="F26" s="9">
        <f>SUM(L26:V26)+SUM(L26:T26)*0.0000001+SUM(L26)*0.0000000000001</f>
        <v>141.64001297800445</v>
      </c>
      <c r="G26" s="66"/>
      <c r="H26" s="3" t="str">
        <f>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P","")</f>
        <v/>
      </c>
      <c r="I26" s="3" t="str">
        <f>IF(OR(AND(AQ26&gt;=AY$40,AQ26&lt;&gt;"",AN26=""),AND(AT26&gt;=AY$40,AT26&lt;&gt;"",AN26=""),AND(AX26&gt;=AY$40,AX26&lt;&gt;"",AN26=""),AND(BR26&gt;=BZ$40,BR26&lt;&gt;"",BO26=""),AND(BU26&gt;=BZ$40,BU26&lt;&gt;"",BO26=""),AND(BY26&gt;=BZ$40,BY26&lt;&gt;"",BO26=""),AND(CS26&gt;=DA$40,CS26&lt;&gt;"",CP26=""),AND(CV26&gt;=DA$40,CV26&lt;&gt;"",CP26=""),AND(CZ26&gt;=DA$40,CZ26&lt;&gt;"",CP26=""),AND(DZ26&gt;=EK$40,DZ26&lt;&gt;""),AND(EC26&gt;=EK$40,EC26&lt;&gt;""),AND(EG26&gt;=EK$40,EG26&lt;&gt;""),AND(EJ26&gt;=EK$40,EJ26&lt;&gt;""),AND(FH26&gt;=FS$40,FH26&lt;&gt;""),AND(FK26&gt;=FS$40,FK26&lt;&gt;""),AND(FO26&gt;=FS$40,FO26&lt;&gt;""),AND(FR26&gt;=FS$40,FR26&lt;&gt;""),AND(GP26&gt;=HA$40,GP26&lt;&gt;""),AND(GS26&gt;=HA$40,GS26&lt;&gt;""),AND(GW26&gt;=HA$40,GW26&lt;&gt;""),AND(GZ26&gt;=HA$40,GZ26&lt;&gt;""),AND(HX26&gt;=II$40,HX26&lt;&gt;""),AND(IA26&gt;=II$40,IA26&lt;&gt;""),AND(IE26&gt;=II$40,IE26&lt;&gt;""),AND(IH26&gt;=II$40,IH26&lt;&gt;""),AND(JF26&gt;=JQ$40,JF26&lt;&gt;""),AND(JI26&gt;=JQ$40,JI26&lt;&gt;""),AND(JM26&gt;=JQ$40,JM26&lt;&gt;""),AND(JP26&gt;=JQ$40,JP26&lt;&gt;""),AND(KN26&gt;=KY$40,KN26&lt;&gt;""),AND(KQ26&gt;=KY$40,KQ26&lt;&gt;""),AND(KU26&gt;=KY$40,KU26&lt;&gt;""),AND(KX26&gt;=KY$40,KX26&lt;&gt;""),AND(LV26&gt;=MG$40,LV26&lt;&gt;""),AND(LY26&gt;=MG$40,LY26&lt;&gt;""),AND(MC26&gt;=MG$40,MC26&lt;&gt;""),AND(MF26&gt;=MG$40,MF26&lt;&gt;""),AND(ND26&gt;=NO$40,ND26&lt;&gt;""),AND(NG26&gt;=NO$40,NG26&lt;&gt;""),AND(NK26&gt;=NO$40,NK26&lt;&gt;""),AND(NN26&gt;=NO$40,NN26&lt;&gt;""),AND(OL26&gt;=OW$40,OL26&lt;&gt;""),AND(OO26&gt;=OW$40,OO26&lt;&gt;""),AND(OS26&gt;=OW$40,OS26&lt;&gt;""),AND(OV26&gt;=OW$40,OV26&lt;&gt;""),AND(PT26&gt;=QE$40,PT26&lt;&gt;""),AND(PW26&gt;=QE$40,PW26&lt;&gt;""),AND(QA26&gt;=QE$40,QA26&lt;&gt;""),AND(QD26&gt;=QE$40,QD26&lt;&gt;""),AND(RB26&gt;=RM$40,RB26&lt;&gt;""),AND(RE26&gt;=RM$40,RE26&lt;&gt;""),AND(RI26&gt;=RM$40,RI26&lt;&gt;""),AND(RL26&gt;=RM$40,RL26&lt;&gt;""),AND(SJ26&gt;=SU$40,SJ26&lt;&gt;""),AND(SM26&gt;=SU$40,SM26&lt;&gt;""),AND(SQ26&gt;=SU$40,SQ26&lt;&gt;""),AND(ST26&gt;=SU$40,ST26&lt;&gt;"")),"P","")</f>
        <v/>
      </c>
      <c r="J26" s="36" t="str">
        <f>IF(AND(I26="P",H26=""),"No DD",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Merit",IF(OR(AND(AO26&gt;=AY$38,AO26&lt;&gt;"",AQ26&gt;=AY$42,AQ26&lt;&gt;"",AN26=""),AND(AR26&gt;=AY$38,AR26&lt;&gt;"",AT26&gt;=AY$42,AT26&lt;&gt;"",AN26=""),AND(AV26&gt;=AY$38,AV26&lt;&gt;"",AX26&gt;=AY$42,AX26&lt;&gt;"",AN26=""),AND(BP26&gt;=BZ$38,BP26&lt;&gt;"",BR26&gt;=BZ$42,BR26&lt;&gt;"",BO26=""),AND(BS26&gt;=BZ$38,BS26&lt;&gt;"",BU26&gt;=BZ$42,BU26&lt;&gt;"",BO26=""),AND(BW26&gt;=BZ$38,BW26&lt;&gt;"",BY26&gt;=BZ$42,BY26&lt;&gt;"",BO26=""),AND(CQ26&gt;=DA$38,CQ26&lt;&gt;"",CS26&gt;=DA$42,CS26&lt;&gt;"",CP26=""),AND(CT26&gt;=DA$38,CT26&lt;&gt;"",CV26&gt;=DA$42,CV26&lt;&gt;"",CP26=""),AND(CX26&gt;=DA$38,CX26&lt;&gt;"",CZ26&gt;=DA$42,CZ26&lt;&gt;"",CP26=""),AND(DX26&gt;=EK$38,DX26&lt;&gt;"",DZ26&gt;=EK$42,DZ26&lt;&gt;""),AND(EA26&gt;=EK$38,EA26&lt;&gt;"",EC26&gt;=EK$42,EC26&lt;&gt;""),AND(EE26&gt;=EK$38,EE26&lt;&gt;"",EG26&gt;=EK$42,EG26&lt;&gt;""),AND(EH26&gt;=EK$38,EH26&lt;&gt;"",EJ26&gt;=EK$42,EJ26&lt;&gt;""),AND(FF26&gt;=FS$38,FF26&lt;&gt;"",FH26&gt;=FS$42,FH26&lt;&gt;""),AND(FI26&gt;=FS$38,FI26&lt;&gt;"",FK26&gt;=FS$42,FK26&lt;&gt;""),AND(FM26&gt;=FS$38,FM26&lt;&gt;"",FO26&gt;=FS$42,FO26&lt;&gt;""),AND(FP26&gt;=FS$38,FP26&lt;&gt;"",FR26&gt;=FS$42,FR26&lt;&gt;""),AND(GN26&gt;=HA$38,GN26&lt;&gt;"",GP26&gt;=HA$42,GP26&lt;&gt;""),AND(GQ26&gt;=HA$38,GQ26&lt;&gt;"",GS26&gt;=HA$42,GS26&lt;&gt;""),AND(GU26&gt;=HA$38,GU26&lt;&gt;"",GW26&gt;=HA$42,GW26&lt;&gt;""),AND(GX26&gt;=HA$38,GX26&lt;&gt;"",GZ26&gt;=HA$42,GZ26&lt;&gt;""),AND(HV26&gt;=II$38,HV26&lt;&gt;"",HX26&gt;=II$42,HX26&lt;&gt;""),AND(HY26&gt;=II$38,HY26&lt;&gt;"",IA26&gt;=II$42,IA26&lt;&gt;""),AND(IC26&gt;=II$38,IC26&lt;&gt;"",IE26&gt;=II$42,IE26&lt;&gt;""),AND(IF26&gt;=II$38,IF26&lt;&gt;"",IH26&gt;=II$42,IH26&lt;&gt;""),AND(JD26&gt;=JQ$38,JD26&lt;&gt;"",JF26&gt;=JQ$42,JF26&lt;&gt;""),AND(JG26&gt;=JQ$38,JG26&lt;&gt;"",JI26&gt;=JQ$42,JI26&lt;&gt;""),AND(JK26&gt;=JQ$38,JK26&lt;&gt;"",JM26&gt;=JQ$42,JM26&lt;&gt;""),AND(JN26&gt;=JQ$38,JN26&lt;&gt;"",JP26&gt;=JQ$42,JP26&lt;&gt;""),AND(KL26&gt;=KY$38,KL26&lt;&gt;"",KN26&gt;=KY$42,KN26&lt;&gt;""),AND(KO26&gt;=KY$38,KO26&lt;&gt;"",KQ26&gt;=KY$42,KQ26&lt;&gt;""),AND(KS26&gt;=KY$38,KS26&lt;&gt;"",KU26&gt;=KY$42,KU26&lt;&gt;""),AND(KV26&gt;=KY$38,KV26&lt;&gt;"",KX26&gt;=KY$42,KX26&lt;&gt;""),AND(LT26&gt;=MG$38,LT26&lt;&gt;"",LV26&gt;=MG$42,LV26&lt;&gt;""),AND(LW26&gt;=MG$38,LW26&lt;&gt;"",LY26&gt;=MG$42,LY26&lt;&gt;""),AND(MA26&gt;=MG$38,MA26&lt;&gt;"",MC26&gt;=MG$42,MC26&lt;&gt;""),AND(MD26&gt;=MG$38,MD26&lt;&gt;"",MF26&gt;=MG$42,MF26&lt;&gt;""),AND(NB26&gt;=NO$38,NB26&lt;&gt;"",ND26&gt;=NO$42,ND26&lt;&gt;""),AND(NE26&gt;=NO$38,NE26&lt;&gt;"",NG26&gt;=NO$42,NG26&lt;&gt;""),AND(NI26&gt;=NO$38,NI26&lt;&gt;"",NK26&gt;=NO$42,NK26&lt;&gt;""),AND(NL26&gt;=NO$38,NL26&lt;&gt;"",NN26&gt;=NO$42,NN26&lt;&gt;""),AND(OJ26&gt;=OW$38,OJ26&lt;&gt;"",OL26&gt;=OW$42,OL26&lt;&gt;""),AND(OM26&gt;=OW$38,OM26&lt;&gt;"",OO26&gt;=OW$42,OO26&lt;&gt;""),AND(OQ26&gt;=OW$38,OQ26&lt;&gt;"",OS26&gt;=OW$42,OS26&lt;&gt;""),AND(OT26&gt;=OW$38,OT26&lt;&gt;"",OV26&gt;=OW$42,OV26&lt;&gt;""),AND(PR26&gt;=QE$38,PR26&lt;&gt;"",PT26&gt;=QE$42,PT26&lt;&gt;""),AND(PU26&gt;=QE$38,PU26&lt;&gt;"",PW26&gt;=QE$42,PW26&lt;&gt;""),AND(PY26&gt;=QE$38,PY26&lt;&gt;"",QA26&gt;=QE$42,QA26&lt;&gt;""),AND(QB26&gt;=QE$38,QB26&lt;&gt;"",QD26&gt;=QE$42,QD26&lt;&gt;""),AND(QZ26&gt;=RM$38,QZ26&lt;&gt;"",RB26&gt;=RM$42,RB26&lt;&gt;""),AND(RC26&gt;=RM$38,RC26&lt;&gt;"",RE26&gt;=RM$42,RE26&lt;&gt;""),AND(RG26&gt;=RM$38,RG26&lt;&gt;"",RI26&gt;=RM$42,RI26&lt;&gt;""),AND(RJ26&gt;=RM$38,RJ26&lt;&gt;"",RL26&gt;=RM$42,RL26&lt;&gt;""),AND(SH26&gt;=SU$38,SH26&lt;&gt;"",SJ26&gt;=SU$42,SJ26&lt;&gt;""),AND(SK26&gt;=SU$38,SK26&lt;&gt;"",SM26&gt;=SU$42,SM26&lt;&gt;""),AND(SO26&gt;=SU$38,SO26&lt;&gt;"",SQ26&gt;=SU$42,SQ26&lt;&gt;""),AND(SR26&gt;=SU$38,SR26&lt;&gt;"",ST26&gt;=SU$42,ST26&lt;&gt;"")),"Excellence",IF(K26="P","Worlds Team",IF(H26="P","National Team","")))))</f>
        <v/>
      </c>
      <c r="K26" s="3" t="str">
        <f>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P","")</f>
        <v/>
      </c>
      <c r="L26" s="8">
        <f>IF(COUNT(AQ26,AT26,BR26,BU26,CS26,CV26)&gt;0,LARGE((AQ26,AT26,BR26,BU26,CS26,CV26),1),0)</f>
        <v>44.629999999999995</v>
      </c>
      <c r="M26" s="8" t="str">
        <f>IF(L26="","",IF(OR(L26=CS26,L26=CV26),$CA$1,IF(OR(L26=BR26,L26=BU26),$AZ$1,IF(OR(L26=AQ26,L26=AT26),$Y$1,""))))</f>
        <v>2023 Elite Canada</v>
      </c>
      <c r="N26" s="8">
        <f>IF(COUNT(AQ26,AT26,BR26,BU26,CS26,CV26)&gt;1,LARGE((AQ26,AT26,BR26,BU26,CS26,CV26),2),0)</f>
        <v>37.44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35.81</v>
      </c>
      <c r="Q26" s="8" t="str">
        <f>IF(P26="","",IF(OR(P26=CS26,P26=CV26,P26=CZ26),$CA$1,IF(OR(P26=BR26,P26=BU26,P26=BY26),$AZ$1,IF(OR(P26=AQ26,P26=AT26,P26=AX26),$Y$1,""))))</f>
        <v>2023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11.9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Elite Canada</v>
      </c>
      <c r="T26" s="8">
        <f>IF(MAX(IF(AO26&gt;=$AY$36,AP26,0),IF(AR26&gt;=$AY$36,AS26,0),IF(AV26&gt;=$AY$36,AW26,0),IF(BP26&gt;=$BZ$36,BQ26,0),IF(BS26&gt;=$BZ$36,BT26,0),IF(BW26&gt;=$BZ$36,BX26,0),IF(CQ26&gt;=$DA$36,CR26,0),IF(CT26&gt;=$DA$36,CU26,0),IF(CX26&gt;=$DA$36,CY26,0),IF(DX26&gt;=$EK$36,DY26,0),IF(EA26&gt;=$EK$36,EB26,0),IF(EE26&gt;=$EK$36,EF26,0),IF(EH26&gt;=$EK$36,EI26,0),IF(FF26&gt;=$FS$36,FG26,0),IF(FI26&gt;=$FS$36,FJ26,0),IF(FM26&gt;=$FS$36,FN26,0),IF(FP26&gt;=$FS$36,FQ26,0),IF(GN26&gt;=$HA$36,GO26,0),IF(GQ26&gt;=$HA$36,GR26,0),IF(GU26&gt;=$HA$36,GV26,0),IF(GX26&gt;=$HA$36,GY26,0),IF(HV26&gt;=$II$36,HW26,0),IF(HY26&gt;=$II$36,HZ26,0),IF(IC26&gt;=$II$36,ID26,0),IF(IF26&gt;=$II$36,IG26,0),IF(JD26&gt;=$JQ$36,JE26,0),IF(JG26&gt;=$JQ$36,JH26,0),IF(JK26&gt;=$JQ$36,JL26,0),IF(JN26&gt;=$JQ$36,JO26,0),IF(KL26&gt;=$KY$36,KM26,0),IF(KO26&gt;=$KY$36,KP26,0),IF(KS26&gt;=$KY$36,KT26,0),IF(KV26&gt;=$KY$36,KW26,0),IF(LT26&gt;=$MG$36,LU26,0),IF(LW26&gt;=$MG$36,LX26,0),IF(MA26&gt;=$MG$36,MB26,0),IF(MD26&gt;=$MG$36,ME26,0),IF(NB26&gt;=$NO$36,NC26,0),IF(NE26&gt;=$NO$36,NF26,0),IF(NI26&gt;=$NO$36,NJ26,0),IF(NL26&gt;=$NO$36,NM26,0),IF(OJ26&gt;=$OW$36,OK26,0),IF(OM26&gt;=$OW$36,ON26,0),IF(OQ26&gt;=$OW$36,OR26,0),IF(OT26&gt;=$OW$36,OU26,0),IF(PR26&gt;=$QE$36,PS26,0),IF(PU26&gt;=$QE$36,PV26,0),IF(PY26&gt;=$QE$36,PZ26,0),IF(QB26&gt;=$QE$36,QC26,0),IF(QZ26&gt;=$RM$36,RA26,0),IF(RC26&gt;=$RM$36,RD26,0),IF(RG26&gt;=$RM$36,RH26,0),IF(RJ26&gt;=$RM$36,RK26,0),IF(SH26&gt;=$SU$36,SI26,0),IF(SK26&gt;=$SU$36,SL26,0),IF(SO26&gt;=$SU$36,SP26,0),IF(SR26&gt;=$SU$36,SS26,0))&gt;0,MAX(IF(AO26&gt;=$AY$36,AP26,0),IF(AR26&gt;=$AY$36,AS26,0),IF(AV26&gt;=$AY$36,AW26,0),IF(BP26&gt;=$BZ$36,BQ26,0),IF(BS26&gt;=$BZ$36,BT26,0),IF(BW26&gt;=$BZ$36,BX26,0),IF(CQ26&gt;=$DA$36,CR26,0),IF(CT26&gt;=$DA$36,CU26,0),IF(CX26&gt;=$DA$36,CY26,0),IF(DX26&gt;=$EK$36,DY26,0),IF(EA26&gt;=$EK$36,EB26,0),IF(EE26&gt;=$EK$36,EF26,0),IF(EH26&gt;=$EK$36,EI26,0),IF(FF26&gt;=$FS$36,FG26,0),IF(FI26&gt;=$FS$36,FJ26,0),IF(FM26&gt;=$FS$36,FN26,0),IF(FP26&gt;=$FS$36,FQ26,0),IF(GN26&gt;=$HA$36,GO26,0),IF(GQ26&gt;=$HA$36,GR26,0),IF(GU26&gt;=$HA$36,GV26,0),IF(GX26&gt;=$HA$36,GY26,0),IF(HV26&gt;=$II$36,HW26,0),IF(HY26&gt;=$II$36,HZ26,0),IF(IC26&gt;=$II$36,ID26,0),IF(IF26&gt;=$II$36,IG26,0),IF(JD26&gt;=$JQ$36,JE26,0),IF(JG26&gt;=$JQ$36,JH26,0),IF(JK26&gt;=$JQ$36,JL26,0),IF(JN26&gt;=$JQ$36,JO26,0),IF(KL26&gt;=$KY$36,KM26,0),IF(KO26&gt;=$KY$36,KP26,0),IF(KS26&gt;=$KY$36,KT26,0),IF(KV26&gt;=$KY$36,KW26,0),IF(LT26&gt;=$MG$36,LU26,0),IF(LW26&gt;=$MG$36,LX26,0),IF(MA26&gt;=$MG$36,MB26,0),IF(MD26&gt;=$MG$36,ME26,0),IF(NB26&gt;=$NO$36,NC26,0),IF(NE26&gt;=$NO$36,NF26,0),IF(NI26&gt;=$NO$36,NJ26,0),IF(NL26&gt;=$NO$36,NM26,0),IF(OJ26&gt;=$OW$36,OK26,0),IF(OM26&gt;=$OW$36,ON26,0),IF(OQ26&gt;=$OW$36,OR26,0),IF(OT26&gt;=$OW$36,OU26,0),IF(PR26&gt;=$QE$36,PS26,0),IF(PU26&gt;=$QE$36,PV26,0),IF(PY26&gt;=$QE$36,PZ26,0),IF(QB26&gt;=$QE$36,QC26,0),IF(QZ26&gt;=$RM$36,RA26,0),IF(RC26&gt;=$RM$36,RD26,0),IF(RG26&gt;=$RM$36,RH26,0),IF(RJ26&gt;=$RM$36,RK26,0),IF(SH26&gt;=$SU$36,SI26,0),IF(SK26&gt;=$SU$36,SL26,0),IF(SO26&gt;=$SU$36,SP26,0),IF(SR26&gt;=$SU$36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>
        <f>IF(MAX(DB26,DC26)&gt;0,MAX(DB26,DC26),"")</f>
        <v>11.86</v>
      </c>
      <c r="W26" s="11" t="str">
        <f>IF(V26="","",IF(V26=DB26,"("&amp;DB$2&amp;")",IF(V26=DC26,"("&amp;DC$2&amp;")")))</f>
        <v>(Optional)</v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>2023 Pan Am Club Championships (May 14)</v>
      </c>
      <c r="Y26" s="22">
        <v>5.8</v>
      </c>
      <c r="Z26" s="22">
        <v>3.8</v>
      </c>
      <c r="AA26" s="22">
        <v>5.4</v>
      </c>
      <c r="AB26" s="22">
        <v>6.49</v>
      </c>
      <c r="AC26" s="22">
        <v>0.2</v>
      </c>
      <c r="AD26" s="22">
        <v>10.8</v>
      </c>
      <c r="AE26" s="22">
        <v>8.1</v>
      </c>
      <c r="AF26" s="22">
        <v>11.9</v>
      </c>
      <c r="AG26" s="22">
        <v>13.83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5.4</v>
      </c>
      <c r="AP26" s="38">
        <f>IF(AB26&gt;0,AB26,"")</f>
        <v>6.49</v>
      </c>
      <c r="AQ26" s="40">
        <f>IF(SUM(Y26:AB26)-AC26&gt;0,SUM(Y26:AB26)-AC26,"")</f>
        <v>21.290000000000003</v>
      </c>
      <c r="AR26" s="40">
        <f>IF(AF26&gt;0,AF26,"")</f>
        <v>11.9</v>
      </c>
      <c r="AS26" s="40">
        <f>IF(AG26&gt;0,AG26,"")</f>
        <v>13.83</v>
      </c>
      <c r="AT26" s="40">
        <f>IF(SUM(AD26:AG26)-AH26&gt;0,SUM(AD26:AG26)-AH26,"")</f>
        <v>44.629999999999995</v>
      </c>
      <c r="AU26" s="40">
        <f>IF(AQ26="","",MAX(AQ26,AT26))</f>
        <v>44.629999999999995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44.629999999999995</v>
      </c>
      <c r="AZ26" s="26">
        <v>8.4</v>
      </c>
      <c r="BA26" s="26">
        <v>6.7</v>
      </c>
      <c r="BB26" s="26">
        <v>9.4</v>
      </c>
      <c r="BC26" s="26">
        <v>12.94</v>
      </c>
      <c r="BD26" s="26">
        <v>0</v>
      </c>
      <c r="BE26" s="26">
        <v>8.6999999999999993</v>
      </c>
      <c r="BF26" s="26">
        <v>6.6</v>
      </c>
      <c r="BG26" s="26">
        <v>9.4</v>
      </c>
      <c r="BH26" s="26">
        <v>11.11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9.4</v>
      </c>
      <c r="BQ26" s="39">
        <f>IF(BC26&gt;0,BC26,"")</f>
        <v>12.94</v>
      </c>
      <c r="BR26" s="11">
        <f>IF(SUM(AZ26:BC26)-BD26&gt;0,SUM(AZ26:BC26)-BD26,"")</f>
        <v>37.44</v>
      </c>
      <c r="BS26" s="11">
        <f>IF(BG26&gt;0,BG26,"")</f>
        <v>9.4</v>
      </c>
      <c r="BT26" s="11">
        <f>IF(BH26&gt;0,BH26,"")</f>
        <v>11.11</v>
      </c>
      <c r="BU26" s="11">
        <f>IF(SUM(BE26:BH26)-BI26&gt;0,SUM(BE26:BH26)-BI26,"")</f>
        <v>35.81</v>
      </c>
      <c r="BV26" s="11">
        <f>IF(BR26="","",MAX(BR26,BU26))</f>
        <v>37.44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37.44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>11.86</v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>
        <v>11.6</v>
      </c>
      <c r="EM26" s="18">
        <v>8.6</v>
      </c>
      <c r="EN26" s="18">
        <v>10.5</v>
      </c>
      <c r="EO26" s="18">
        <v>15.95</v>
      </c>
      <c r="EP26" s="18">
        <v>0</v>
      </c>
      <c r="EQ26" s="18">
        <v>11.5</v>
      </c>
      <c r="ER26" s="18">
        <v>9.4</v>
      </c>
      <c r="ES26" s="18">
        <v>11.6</v>
      </c>
      <c r="ET26" s="18">
        <v>15.17</v>
      </c>
      <c r="EU26" s="18">
        <v>0</v>
      </c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>
        <f>IF(EN26&gt;0,EN26,"")</f>
        <v>10.5</v>
      </c>
      <c r="FG26" s="11">
        <f>IF(EO26&gt;0,EO26,"")</f>
        <v>15.95</v>
      </c>
      <c r="FH26" s="11">
        <f>IF(SUM(EL26:EO26)-EP26&gt;0,SUM(EL26:EO26)-EP26,"")</f>
        <v>46.65</v>
      </c>
      <c r="FI26" s="11">
        <f>IF(ES26&gt;0,ES26,"")</f>
        <v>11.6</v>
      </c>
      <c r="FJ26" s="11">
        <f>IF(ET26&gt;0,ET26,"")</f>
        <v>15.17</v>
      </c>
      <c r="FK26" s="11">
        <f>IF(SUM(EQ26:ET26)-EU26&gt;0,SUM(EQ26:ET26)-EU26,"")</f>
        <v>47.67</v>
      </c>
      <c r="FL26" s="11">
        <f>IF(MAX(FH26,FK26)&gt;0,MAX(FH26,FK26),"")</f>
        <v>47.67</v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>
        <f>IF(SUM(FL26,FO26,FR26)&gt;0,SUM(FL26,FO26,FR26),"")</f>
        <v>47.67</v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4.2</v>
      </c>
      <c r="SW26" s="22">
        <f>IF($CP26="P",CB26,(CB26+BA26)/2)</f>
        <v>3.35</v>
      </c>
      <c r="SX26" s="22">
        <f>IF($CP26="P",CC26,(CC26+BB26)/2)</f>
        <v>4.7</v>
      </c>
      <c r="SY26" s="22">
        <f>IF($CP26="P",CD26,(CD26+BC26)/2)</f>
        <v>6.47</v>
      </c>
      <c r="SZ26" s="22">
        <f>IF($CP26="P",CE26,(CE26+BD26)/2)</f>
        <v>0</v>
      </c>
      <c r="TA26" s="22">
        <f>IF($CP26="P",CF26,(CF26+BE26)/2)</f>
        <v>4.3499999999999996</v>
      </c>
      <c r="TB26" s="22">
        <f>IF($CP26="P",CG26,(CG26+BF26)/2)</f>
        <v>3.3</v>
      </c>
      <c r="TC26" s="22">
        <f>IF($CP26="P",CH26,(CH26+BG26)/2)</f>
        <v>4.7</v>
      </c>
      <c r="TD26" s="22">
        <f>IF($CP26="P",CI26,(CI26+BH26)/2)</f>
        <v>5.5549999999999997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4.7</v>
      </c>
      <c r="TM26" s="40">
        <f>IF(SY26&gt;0,SY26,"")</f>
        <v>6.47</v>
      </c>
      <c r="TN26" s="40">
        <f>IF(SUM(SV26:SY26)-SZ26&gt;0,SUM(SV26:SY26)-SZ26,"")</f>
        <v>18.72</v>
      </c>
      <c r="TO26" s="40">
        <f>IF(TC26&gt;0,TC26,"")</f>
        <v>4.7</v>
      </c>
      <c r="TP26" s="40">
        <f>IF(TD26&gt;0,TD26,"")</f>
        <v>5.5549999999999997</v>
      </c>
      <c r="TQ26" s="40">
        <f>IF(SUM(TA26:TD26)-TE26&gt;0,SUM(TA26:TD26)-TE26,"")</f>
        <v>17.905000000000001</v>
      </c>
      <c r="TR26" s="40">
        <f>IF(MAX(TN26,TQ26)&gt;0,MAX(TN26,TQ26),"")</f>
        <v>18.72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18.72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199</v>
      </c>
      <c r="D27" s="4" t="s">
        <v>3</v>
      </c>
      <c r="E27" s="4">
        <v>2006</v>
      </c>
      <c r="F27" s="9">
        <f>SUM(L27:V27)+SUM(L27:T27)*0.0000001+SUM(L27)*0.0000000000001</f>
        <v>120.12001201200459</v>
      </c>
      <c r="G27" s="66"/>
      <c r="H27" s="3" t="str">
        <f>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P","")</f>
        <v/>
      </c>
      <c r="I27" s="3" t="str">
        <f>IF(OR(AND(AQ27&gt;=AY$40,AQ27&lt;&gt;"",AN27=""),AND(AT27&gt;=AY$40,AT27&lt;&gt;"",AN27=""),AND(AX27&gt;=AY$40,AX27&lt;&gt;"",AN27=""),AND(BR27&gt;=BZ$40,BR27&lt;&gt;"",BO27=""),AND(BU27&gt;=BZ$40,BU27&lt;&gt;"",BO27=""),AND(BY27&gt;=BZ$40,BY27&lt;&gt;"",BO27=""),AND(CS27&gt;=DA$40,CS27&lt;&gt;"",CP27=""),AND(CV27&gt;=DA$40,CV27&lt;&gt;"",CP27=""),AND(CZ27&gt;=DA$40,CZ27&lt;&gt;"",CP27=""),AND(DZ27&gt;=EK$40,DZ27&lt;&gt;""),AND(EC27&gt;=EK$40,EC27&lt;&gt;""),AND(EG27&gt;=EK$40,EG27&lt;&gt;""),AND(EJ27&gt;=EK$40,EJ27&lt;&gt;""),AND(FH27&gt;=FS$40,FH27&lt;&gt;""),AND(FK27&gt;=FS$40,FK27&lt;&gt;""),AND(FO27&gt;=FS$40,FO27&lt;&gt;""),AND(FR27&gt;=FS$40,FR27&lt;&gt;""),AND(GP27&gt;=HA$40,GP27&lt;&gt;""),AND(GS27&gt;=HA$40,GS27&lt;&gt;""),AND(GW27&gt;=HA$40,GW27&lt;&gt;""),AND(GZ27&gt;=HA$40,GZ27&lt;&gt;""),AND(HX27&gt;=II$40,HX27&lt;&gt;""),AND(IA27&gt;=II$40,IA27&lt;&gt;""),AND(IE27&gt;=II$40,IE27&lt;&gt;""),AND(IH27&gt;=II$40,IH27&lt;&gt;""),AND(JF27&gt;=JQ$40,JF27&lt;&gt;""),AND(JI27&gt;=JQ$40,JI27&lt;&gt;""),AND(JM27&gt;=JQ$40,JM27&lt;&gt;""),AND(JP27&gt;=JQ$40,JP27&lt;&gt;""),AND(KN27&gt;=KY$40,KN27&lt;&gt;""),AND(KQ27&gt;=KY$40,KQ27&lt;&gt;""),AND(KU27&gt;=KY$40,KU27&lt;&gt;""),AND(KX27&gt;=KY$40,KX27&lt;&gt;""),AND(LV27&gt;=MG$40,LV27&lt;&gt;""),AND(LY27&gt;=MG$40,LY27&lt;&gt;""),AND(MC27&gt;=MG$40,MC27&lt;&gt;""),AND(MF27&gt;=MG$40,MF27&lt;&gt;""),AND(ND27&gt;=NO$40,ND27&lt;&gt;""),AND(NG27&gt;=NO$40,NG27&lt;&gt;""),AND(NK27&gt;=NO$40,NK27&lt;&gt;""),AND(NN27&gt;=NO$40,NN27&lt;&gt;""),AND(OL27&gt;=OW$40,OL27&lt;&gt;""),AND(OO27&gt;=OW$40,OO27&lt;&gt;""),AND(OS27&gt;=OW$40,OS27&lt;&gt;""),AND(OV27&gt;=OW$40,OV27&lt;&gt;""),AND(PT27&gt;=QE$40,PT27&lt;&gt;""),AND(PW27&gt;=QE$40,PW27&lt;&gt;""),AND(QA27&gt;=QE$40,QA27&lt;&gt;""),AND(QD27&gt;=QE$40,QD27&lt;&gt;""),AND(RB27&gt;=RM$40,RB27&lt;&gt;""),AND(RE27&gt;=RM$40,RE27&lt;&gt;""),AND(RI27&gt;=RM$40,RI27&lt;&gt;""),AND(RL27&gt;=RM$40,RL27&lt;&gt;""),AND(SJ27&gt;=SU$40,SJ27&lt;&gt;""),AND(SM27&gt;=SU$40,SM27&lt;&gt;""),AND(SQ27&gt;=SU$40,SQ27&lt;&gt;""),AND(ST27&gt;=SU$40,ST27&lt;&gt;"")),"P","")</f>
        <v/>
      </c>
      <c r="J27" s="36" t="str">
        <f>IF(AND(I27="P",H27=""),"No DD",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Merit",IF(OR(AND(AO27&gt;=AY$38,AO27&lt;&gt;"",AQ27&gt;=AY$42,AQ27&lt;&gt;"",AN27=""),AND(AR27&gt;=AY$38,AR27&lt;&gt;"",AT27&gt;=AY$42,AT27&lt;&gt;"",AN27=""),AND(AV27&gt;=AY$38,AV27&lt;&gt;"",AX27&gt;=AY$42,AX27&lt;&gt;"",AN27=""),AND(BP27&gt;=BZ$38,BP27&lt;&gt;"",BR27&gt;=BZ$42,BR27&lt;&gt;"",BO27=""),AND(BS27&gt;=BZ$38,BS27&lt;&gt;"",BU27&gt;=BZ$42,BU27&lt;&gt;"",BO27=""),AND(BW27&gt;=BZ$38,BW27&lt;&gt;"",BY27&gt;=BZ$42,BY27&lt;&gt;"",BO27=""),AND(CQ27&gt;=DA$38,CQ27&lt;&gt;"",CS27&gt;=DA$42,CS27&lt;&gt;"",CP27=""),AND(CT27&gt;=DA$38,CT27&lt;&gt;"",CV27&gt;=DA$42,CV27&lt;&gt;"",CP27=""),AND(CX27&gt;=DA$38,CX27&lt;&gt;"",CZ27&gt;=DA$42,CZ27&lt;&gt;"",CP27=""),AND(DX27&gt;=EK$38,DX27&lt;&gt;"",DZ27&gt;=EK$42,DZ27&lt;&gt;""),AND(EA27&gt;=EK$38,EA27&lt;&gt;"",EC27&gt;=EK$42,EC27&lt;&gt;""),AND(EE27&gt;=EK$38,EE27&lt;&gt;"",EG27&gt;=EK$42,EG27&lt;&gt;""),AND(EH27&gt;=EK$38,EH27&lt;&gt;"",EJ27&gt;=EK$42,EJ27&lt;&gt;""),AND(FF27&gt;=FS$38,FF27&lt;&gt;"",FH27&gt;=FS$42,FH27&lt;&gt;""),AND(FI27&gt;=FS$38,FI27&lt;&gt;"",FK27&gt;=FS$42,FK27&lt;&gt;""),AND(FM27&gt;=FS$38,FM27&lt;&gt;"",FO27&gt;=FS$42,FO27&lt;&gt;""),AND(FP27&gt;=FS$38,FP27&lt;&gt;"",FR27&gt;=FS$42,FR27&lt;&gt;""),AND(GN27&gt;=HA$38,GN27&lt;&gt;"",GP27&gt;=HA$42,GP27&lt;&gt;""),AND(GQ27&gt;=HA$38,GQ27&lt;&gt;"",GS27&gt;=HA$42,GS27&lt;&gt;""),AND(GU27&gt;=HA$38,GU27&lt;&gt;"",GW27&gt;=HA$42,GW27&lt;&gt;""),AND(GX27&gt;=HA$38,GX27&lt;&gt;"",GZ27&gt;=HA$42,GZ27&lt;&gt;""),AND(HV27&gt;=II$38,HV27&lt;&gt;"",HX27&gt;=II$42,HX27&lt;&gt;""),AND(HY27&gt;=II$38,HY27&lt;&gt;"",IA27&gt;=II$42,IA27&lt;&gt;""),AND(IC27&gt;=II$38,IC27&lt;&gt;"",IE27&gt;=II$42,IE27&lt;&gt;""),AND(IF27&gt;=II$38,IF27&lt;&gt;"",IH27&gt;=II$42,IH27&lt;&gt;""),AND(JD27&gt;=JQ$38,JD27&lt;&gt;"",JF27&gt;=JQ$42,JF27&lt;&gt;""),AND(JG27&gt;=JQ$38,JG27&lt;&gt;"",JI27&gt;=JQ$42,JI27&lt;&gt;""),AND(JK27&gt;=JQ$38,JK27&lt;&gt;"",JM27&gt;=JQ$42,JM27&lt;&gt;""),AND(JN27&gt;=JQ$38,JN27&lt;&gt;"",JP27&gt;=JQ$42,JP27&lt;&gt;""),AND(KL27&gt;=KY$38,KL27&lt;&gt;"",KN27&gt;=KY$42,KN27&lt;&gt;""),AND(KO27&gt;=KY$38,KO27&lt;&gt;"",KQ27&gt;=KY$42,KQ27&lt;&gt;""),AND(KS27&gt;=KY$38,KS27&lt;&gt;"",KU27&gt;=KY$42,KU27&lt;&gt;""),AND(KV27&gt;=KY$38,KV27&lt;&gt;"",KX27&gt;=KY$42,KX27&lt;&gt;""),AND(LT27&gt;=MG$38,LT27&lt;&gt;"",LV27&gt;=MG$42,LV27&lt;&gt;""),AND(LW27&gt;=MG$38,LW27&lt;&gt;"",LY27&gt;=MG$42,LY27&lt;&gt;""),AND(MA27&gt;=MG$38,MA27&lt;&gt;"",MC27&gt;=MG$42,MC27&lt;&gt;""),AND(MD27&gt;=MG$38,MD27&lt;&gt;"",MF27&gt;=MG$42,MF27&lt;&gt;""),AND(NB27&gt;=NO$38,NB27&lt;&gt;"",ND27&gt;=NO$42,ND27&lt;&gt;""),AND(NE27&gt;=NO$38,NE27&lt;&gt;"",NG27&gt;=NO$42,NG27&lt;&gt;""),AND(NI27&gt;=NO$38,NI27&lt;&gt;"",NK27&gt;=NO$42,NK27&lt;&gt;""),AND(NL27&gt;=NO$38,NL27&lt;&gt;"",NN27&gt;=NO$42,NN27&lt;&gt;""),AND(OJ27&gt;=OW$38,OJ27&lt;&gt;"",OL27&gt;=OW$42,OL27&lt;&gt;""),AND(OM27&gt;=OW$38,OM27&lt;&gt;"",OO27&gt;=OW$42,OO27&lt;&gt;""),AND(OQ27&gt;=OW$38,OQ27&lt;&gt;"",OS27&gt;=OW$42,OS27&lt;&gt;""),AND(OT27&gt;=OW$38,OT27&lt;&gt;"",OV27&gt;=OW$42,OV27&lt;&gt;""),AND(PR27&gt;=QE$38,PR27&lt;&gt;"",PT27&gt;=QE$42,PT27&lt;&gt;""),AND(PU27&gt;=QE$38,PU27&lt;&gt;"",PW27&gt;=QE$42,PW27&lt;&gt;""),AND(PY27&gt;=QE$38,PY27&lt;&gt;"",QA27&gt;=QE$42,QA27&lt;&gt;""),AND(QB27&gt;=QE$38,QB27&lt;&gt;"",QD27&gt;=QE$42,QD27&lt;&gt;""),AND(QZ27&gt;=RM$38,QZ27&lt;&gt;"",RB27&gt;=RM$42,RB27&lt;&gt;""),AND(RC27&gt;=RM$38,RC27&lt;&gt;"",RE27&gt;=RM$42,RE27&lt;&gt;""),AND(RG27&gt;=RM$38,RG27&lt;&gt;"",RI27&gt;=RM$42,RI27&lt;&gt;""),AND(RJ27&gt;=RM$38,RJ27&lt;&gt;"",RL27&gt;=RM$42,RL27&lt;&gt;""),AND(SH27&gt;=SU$38,SH27&lt;&gt;"",SJ27&gt;=SU$42,SJ27&lt;&gt;""),AND(SK27&gt;=SU$38,SK27&lt;&gt;"",SM27&gt;=SU$42,SM27&lt;&gt;""),AND(SO27&gt;=SU$38,SO27&lt;&gt;"",SQ27&gt;=SU$42,SQ27&lt;&gt;""),AND(SR27&gt;=SU$38,SR27&lt;&gt;"",ST27&gt;=SU$42,ST27&lt;&gt;"")),"Excellence",IF(K27="P","Worlds Team",IF(H27="P","National Team","")))))</f>
        <v/>
      </c>
      <c r="K27" s="3" t="str">
        <f>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P","")</f>
        <v/>
      </c>
      <c r="L27" s="8">
        <f>IF(COUNT(AQ27,AT27,BR27,BU27,CS27,CV27)&gt;0,LARGE((AQ27,AT27,BR27,BU27,CS27,CV27),1),0)</f>
        <v>46.08</v>
      </c>
      <c r="M27" s="8" t="str">
        <f>IF(L27="","",IF(OR(L27=CS27,L27=CV27),$CA$1,IF(OR(L27=BR27,L27=BU27),$AZ$1,IF(OR(L27=AQ27,L27=AT27),$Y$1,""))))</f>
        <v>2023 3rd Domestic Trial</v>
      </c>
      <c r="N27" s="8">
        <f>IF(COUNT(AQ27,AT27,BR27,BU27,CS27,CV27)&gt;1,LARGE((AQ27,AT27,BR27,BU27,CS27,CV27),2),0)</f>
        <v>19.11</v>
      </c>
      <c r="O27" s="8" t="str">
        <f>IF(N27="","",IF(OR(N27=CS27,N27=CV27),$CA$1,IF(OR(N27=BR27,N27=BU27),$AZ$1,IF(OR(N27=AQ27,N27=AT27),$Y$1,""))))</f>
        <v>2023 3rd Domestic Trial</v>
      </c>
      <c r="P27" s="8">
        <f>IF(COUNT(AQ27,AT27,BR27,BU27,CS27,CV27)&gt;2,MAX(AX27,BY27,CZ27,LARGE((AQ27,AT27,BR27,BU27,CS27,CV27),3)),IF(MAX(AX27,BY27,CZ27)&gt;0,MAX(AX27,BY27,CZ27),0))</f>
        <v>45.129999999999995</v>
      </c>
      <c r="Q27" s="8" t="str">
        <f>IF(P27="","",IF(OR(P27=CS27,P27=CV27,P27=CZ27),$CA$1,IF(OR(P27=BR27,P27=BU27,P27=BY27),$AZ$1,IF(OR(P27=AQ27,P27=AT27,P27=AX27),$Y$1,""))))</f>
        <v>2023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9.8000000000000007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3rd Domestic Trial</v>
      </c>
      <c r="T27" s="8">
        <f>IF(MAX(IF(AO27&gt;=$AY$36,AP27,0),IF(AR27&gt;=$AY$36,AS27,0),IF(AV27&gt;=$AY$36,AW27,0),IF(BP27&gt;=$BZ$36,BQ27,0),IF(BS27&gt;=$BZ$36,BT27,0),IF(BW27&gt;=$BZ$36,BX27,0),IF(CQ27&gt;=$DA$36,CR27,0),IF(CT27&gt;=$DA$36,CU27,0),IF(CX27&gt;=$DA$36,CY27,0),IF(DX27&gt;=$EK$36,DY27,0),IF(EA27&gt;=$EK$36,EB27,0),IF(EE27&gt;=$EK$36,EF27,0),IF(EH27&gt;=$EK$36,EI27,0),IF(FF27&gt;=$FS$36,FG27,0),IF(FI27&gt;=$FS$36,FJ27,0),IF(FM27&gt;=$FS$36,FN27,0),IF(FP27&gt;=$FS$36,FQ27,0),IF(GN27&gt;=$HA$36,GO27,0),IF(GQ27&gt;=$HA$36,GR27,0),IF(GU27&gt;=$HA$36,GV27,0),IF(GX27&gt;=$HA$36,GY27,0),IF(HV27&gt;=$II$36,HW27,0),IF(HY27&gt;=$II$36,HZ27,0),IF(IC27&gt;=$II$36,ID27,0),IF(IF27&gt;=$II$36,IG27,0),IF(JD27&gt;=$JQ$36,JE27,0),IF(JG27&gt;=$JQ$36,JH27,0),IF(JK27&gt;=$JQ$36,JL27,0),IF(JN27&gt;=$JQ$36,JO27,0),IF(KL27&gt;=$KY$36,KM27,0),IF(KO27&gt;=$KY$36,KP27,0),IF(KS27&gt;=$KY$36,KT27,0),IF(KV27&gt;=$KY$36,KW27,0),IF(LT27&gt;=$MG$36,LU27,0),IF(LW27&gt;=$MG$36,LX27,0),IF(MA27&gt;=$MG$36,MB27,0),IF(MD27&gt;=$MG$36,ME27,0),IF(NB27&gt;=$NO$36,NC27,0),IF(NE27&gt;=$NO$36,NF27,0),IF(NI27&gt;=$NO$36,NJ27,0),IF(NL27&gt;=$NO$36,NM27,0),IF(OJ27&gt;=$OW$36,OK27,0),IF(OM27&gt;=$OW$36,ON27,0),IF(OQ27&gt;=$OW$36,OR27,0),IF(OT27&gt;=$OW$36,OU27,0),IF(PR27&gt;=$QE$36,PS27,0),IF(PU27&gt;=$QE$36,PV27,0),IF(PY27&gt;=$QE$36,PZ27,0),IF(QB27&gt;=$QE$36,QC27,0),IF(QZ27&gt;=$RM$36,RA27,0),IF(RC27&gt;=$RM$36,RD27,0),IF(RG27&gt;=$RM$36,RH27,0),IF(RJ27&gt;=$RM$36,RK27,0),IF(SH27&gt;=$SU$36,SI27,0),IF(SK27&gt;=$SU$36,SL27,0),IF(SO27&gt;=$SU$36,SP27,0),IF(SR27&gt;=$SU$36,SS27,0))&gt;0,MAX(IF(AO27&gt;=$AY$36,AP27,0),IF(AR27&gt;=$AY$36,AS27,0),IF(AV27&gt;=$AY$36,AW27,0),IF(BP27&gt;=$BZ$36,BQ27,0),IF(BS27&gt;=$BZ$36,BT27,0),IF(BW27&gt;=$BZ$36,BX27,0),IF(CQ27&gt;=$DA$36,CR27,0),IF(CT27&gt;=$DA$36,CU27,0),IF(CX27&gt;=$DA$36,CY27,0),IF(DX27&gt;=$EK$36,DY27,0),IF(EA27&gt;=$EK$36,EB27,0),IF(EE27&gt;=$EK$36,EF27,0),IF(EH27&gt;=$EK$36,EI27,0),IF(FF27&gt;=$FS$36,FG27,0),IF(FI27&gt;=$FS$36,FJ27,0),IF(FM27&gt;=$FS$36,FN27,0),IF(FP27&gt;=$FS$36,FQ27,0),IF(GN27&gt;=$HA$36,GO27,0),IF(GQ27&gt;=$HA$36,GR27,0),IF(GU27&gt;=$HA$36,GV27,0),IF(GX27&gt;=$HA$36,GY27,0),IF(HV27&gt;=$II$36,HW27,0),IF(HY27&gt;=$II$36,HZ27,0),IF(IC27&gt;=$II$36,ID27,0),IF(IF27&gt;=$II$36,IG27,0),IF(JD27&gt;=$JQ$36,JE27,0),IF(JG27&gt;=$JQ$36,JH27,0),IF(JK27&gt;=$JQ$36,JL27,0),IF(JN27&gt;=$JQ$36,JO27,0),IF(KL27&gt;=$KY$36,KM27,0),IF(KO27&gt;=$KY$36,KP27,0),IF(KS27&gt;=$KY$36,KT27,0),IF(KV27&gt;=$KY$36,KW27,0),IF(LT27&gt;=$MG$36,LU27,0),IF(LW27&gt;=$MG$36,LX27,0),IF(MA27&gt;=$MG$36,MB27,0),IF(MD27&gt;=$MG$36,ME27,0),IF(NB27&gt;=$NO$36,NC27,0),IF(NE27&gt;=$NO$36,NF27,0),IF(NI27&gt;=$NO$36,NJ27,0),IF(NL27&gt;=$NO$36,NM27,0),IF(OJ27&gt;=$OW$36,OK27,0),IF(OM27&gt;=$OW$36,ON27,0),IF(OQ27&gt;=$OW$36,OR27,0),IF(OT27&gt;=$OW$36,OU27,0),IF(PR27&gt;=$QE$36,PS27,0),IF(PU27&gt;=$QE$36,PV27,0),IF(PY27&gt;=$QE$36,PZ27,0),IF(QB27&gt;=$QE$36,QC27,0),IF(QZ27&gt;=$RM$36,RA27,0),IF(RC27&gt;=$RM$36,RD27,0),IF(RG27&gt;=$RM$36,RH27,0),IF(RJ27&gt;=$RM$36,RK27,0),IF(SH27&gt;=$SU$36,SI27,0),IF(SK27&gt;=$SU$36,SL27,0),IF(SO27&gt;=$SU$36,SP27,0),IF(SR27&gt;=$SU$36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5.2</v>
      </c>
      <c r="CB27" s="22">
        <v>3.8</v>
      </c>
      <c r="CC27" s="22">
        <v>4.2</v>
      </c>
      <c r="CD27" s="22">
        <v>5.91</v>
      </c>
      <c r="CE27" s="22">
        <v>0</v>
      </c>
      <c r="CF27" s="22">
        <v>12.6</v>
      </c>
      <c r="CG27" s="22">
        <v>9.5</v>
      </c>
      <c r="CH27" s="22">
        <v>9.8000000000000007</v>
      </c>
      <c r="CI27" s="22">
        <v>14.18</v>
      </c>
      <c r="CJ27" s="22">
        <v>0</v>
      </c>
      <c r="CK27" s="22">
        <v>12.5</v>
      </c>
      <c r="CL27" s="22">
        <v>8.9</v>
      </c>
      <c r="CM27" s="22">
        <v>9.8000000000000007</v>
      </c>
      <c r="CN27" s="22">
        <v>13.93</v>
      </c>
      <c r="CO27" s="22">
        <v>0</v>
      </c>
      <c r="CP27" s="27"/>
      <c r="CQ27" s="38">
        <f>IF(CC27&gt;0,CC27,"")</f>
        <v>4.2</v>
      </c>
      <c r="CR27" s="38">
        <f>IF(CD27&gt;0,CD27,"")</f>
        <v>5.91</v>
      </c>
      <c r="CS27" s="40">
        <f>IF(SUM(CA27:CD27)-CE27&gt;0,SUM(CA27:CD27)-CE27,"")</f>
        <v>19.11</v>
      </c>
      <c r="CT27" s="40">
        <f>IF(CH27&gt;0,CH27,"")</f>
        <v>9.8000000000000007</v>
      </c>
      <c r="CU27" s="40">
        <f>IF(CI27&gt;0,CI27,"")</f>
        <v>14.18</v>
      </c>
      <c r="CV27" s="40">
        <f>IF(SUM(CF27:CI27)-CJ27&gt;0,SUM(CF27:CI27)-CJ27,"")</f>
        <v>46.08</v>
      </c>
      <c r="CW27" s="40">
        <f>IF(CS27="","",MAX(CS27,CV27))</f>
        <v>46.08</v>
      </c>
      <c r="CX27" s="40">
        <f>IF(CM27&gt;0,CM27,"")</f>
        <v>9.8000000000000007</v>
      </c>
      <c r="CY27" s="40">
        <f>IF(CN27&gt;0,CN27,"")</f>
        <v>13.93</v>
      </c>
      <c r="CZ27" s="40">
        <f>IF(SUM(CK27:CN27)-CO27&gt;0,SUM(CK27:CN27)-CO27,"")</f>
        <v>45.129999999999995</v>
      </c>
      <c r="DA27" s="40">
        <f>IF(SUM(CW27,CZ27)&gt;0,SUM(CW27,CZ27),"")</f>
        <v>91.21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2.6</v>
      </c>
      <c r="SW27" s="22">
        <f>IF($CP27="P",CB27,(CB27+BA27)/2)</f>
        <v>1.9</v>
      </c>
      <c r="SX27" s="22">
        <f>IF($CP27="P",CC27,(CC27+BB27)/2)</f>
        <v>2.1</v>
      </c>
      <c r="SY27" s="22">
        <f>IF($CP27="P",CD27,(CD27+BC27)/2)</f>
        <v>2.9550000000000001</v>
      </c>
      <c r="SZ27" s="22">
        <f>IF($CP27="P",CE27,(CE27+BD27)/2)</f>
        <v>0</v>
      </c>
      <c r="TA27" s="22">
        <f>IF($CP27="P",CF27,(CF27+BE27)/2)</f>
        <v>6.3</v>
      </c>
      <c r="TB27" s="22">
        <f>IF($CP27="P",CG27,(CG27+BF27)/2)</f>
        <v>4.75</v>
      </c>
      <c r="TC27" s="22">
        <f>IF($CP27="P",CH27,(CH27+BG27)/2)</f>
        <v>4.9000000000000004</v>
      </c>
      <c r="TD27" s="22">
        <f>IF($CP27="P",CI27,(CI27+BH27)/2)</f>
        <v>7.09</v>
      </c>
      <c r="TE27" s="22">
        <f>IF($CP27="P",CJ27,(CJ27+BI27)/2)</f>
        <v>0</v>
      </c>
      <c r="TF27" s="22">
        <f>IF($CP27="P",CK27,(CK27+BJ27)/2)</f>
        <v>6.25</v>
      </c>
      <c r="TG27" s="22">
        <f>IF($CP27="P",CL27,(CL27+BK27)/2)</f>
        <v>4.45</v>
      </c>
      <c r="TH27" s="22">
        <f>IF($CP27="P",CM27,(CM27+BL27)/2)</f>
        <v>4.9000000000000004</v>
      </c>
      <c r="TI27" s="22">
        <f>IF($CP27="P",CN27,(CN27+BM27)/2)</f>
        <v>6.9649999999999999</v>
      </c>
      <c r="TJ27" s="22">
        <f>IF($CP27="P",CO27,(CO27+BN27)/2)</f>
        <v>0</v>
      </c>
      <c r="TK27" s="27" t="s">
        <v>46</v>
      </c>
      <c r="TL27" s="40">
        <f>IF(SX27&gt;0,SX27,"")</f>
        <v>2.1</v>
      </c>
      <c r="TM27" s="40">
        <f>IF(SY27&gt;0,SY27,"")</f>
        <v>2.9550000000000001</v>
      </c>
      <c r="TN27" s="40">
        <f>IF(SUM(SV27:SY27)-SZ27&gt;0,SUM(SV27:SY27)-SZ27,"")</f>
        <v>9.5549999999999997</v>
      </c>
      <c r="TO27" s="40">
        <f>IF(TC27&gt;0,TC27,"")</f>
        <v>4.9000000000000004</v>
      </c>
      <c r="TP27" s="40">
        <f>IF(TD27&gt;0,TD27,"")</f>
        <v>7.09</v>
      </c>
      <c r="TQ27" s="40">
        <f>IF(SUM(TA27:TD27)-TE27&gt;0,SUM(TA27:TD27)-TE27,"")</f>
        <v>23.04</v>
      </c>
      <c r="TR27" s="40">
        <f>IF(MAX(TN27,TQ27)&gt;0,MAX(TN27,TQ27),"")</f>
        <v>23.04</v>
      </c>
      <c r="TS27" s="40">
        <f>IF(TH27&gt;0,TH27,"")</f>
        <v>4.9000000000000004</v>
      </c>
      <c r="TT27" s="40">
        <f>IF(TI27&gt;0,TI27,"")</f>
        <v>6.9649999999999999</v>
      </c>
      <c r="TU27" s="40">
        <f>IF(SUM(TF27:TI27)-TJ27&gt;0,SUM(TF27:TI27)-TJ27,"")</f>
        <v>22.564999999999998</v>
      </c>
      <c r="TV27" s="40">
        <f>IF(SUM(TR27,TU27)&gt;0,SUM(TR27,TU27),"")</f>
        <v>45.604999999999997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178</v>
      </c>
      <c r="D28" s="4" t="s">
        <v>3</v>
      </c>
      <c r="E28" s="4">
        <v>2004</v>
      </c>
      <c r="F28" s="9">
        <f>SUM(L28:V28)+SUM(L28:T28)*0.0000001+SUM(L28)*0.0000000000001</f>
        <v>114.34001143400474</v>
      </c>
      <c r="G28" s="66"/>
      <c r="H28" s="3" t="str">
        <f>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P","")</f>
        <v/>
      </c>
      <c r="I28" s="3" t="str">
        <f>IF(OR(AND(AQ28&gt;=AY$40,AQ28&lt;&gt;"",AN28=""),AND(AT28&gt;=AY$40,AT28&lt;&gt;"",AN28=""),AND(AX28&gt;=AY$40,AX28&lt;&gt;"",AN28=""),AND(BR28&gt;=BZ$40,BR28&lt;&gt;"",BO28=""),AND(BU28&gt;=BZ$40,BU28&lt;&gt;"",BO28=""),AND(BY28&gt;=BZ$40,BY28&lt;&gt;"",BO28=""),AND(CS28&gt;=DA$40,CS28&lt;&gt;"",CP28=""),AND(CV28&gt;=DA$40,CV28&lt;&gt;"",CP28=""),AND(CZ28&gt;=DA$40,CZ28&lt;&gt;"",CP28=""),AND(DZ28&gt;=EK$40,DZ28&lt;&gt;""),AND(EC28&gt;=EK$40,EC28&lt;&gt;""),AND(EG28&gt;=EK$40,EG28&lt;&gt;""),AND(EJ28&gt;=EK$40,EJ28&lt;&gt;""),AND(FH28&gt;=FS$40,FH28&lt;&gt;""),AND(FK28&gt;=FS$40,FK28&lt;&gt;""),AND(FO28&gt;=FS$40,FO28&lt;&gt;""),AND(FR28&gt;=FS$40,FR28&lt;&gt;""),AND(GP28&gt;=HA$40,GP28&lt;&gt;""),AND(GS28&gt;=HA$40,GS28&lt;&gt;""),AND(GW28&gt;=HA$40,GW28&lt;&gt;""),AND(GZ28&gt;=HA$40,GZ28&lt;&gt;""),AND(HX28&gt;=II$40,HX28&lt;&gt;""),AND(IA28&gt;=II$40,IA28&lt;&gt;""),AND(IE28&gt;=II$40,IE28&lt;&gt;""),AND(IH28&gt;=II$40,IH28&lt;&gt;""),AND(JF28&gt;=JQ$40,JF28&lt;&gt;""),AND(JI28&gt;=JQ$40,JI28&lt;&gt;""),AND(JM28&gt;=JQ$40,JM28&lt;&gt;""),AND(JP28&gt;=JQ$40,JP28&lt;&gt;""),AND(KN28&gt;=KY$40,KN28&lt;&gt;""),AND(KQ28&gt;=KY$40,KQ28&lt;&gt;""),AND(KU28&gt;=KY$40,KU28&lt;&gt;""),AND(KX28&gt;=KY$40,KX28&lt;&gt;""),AND(LV28&gt;=MG$40,LV28&lt;&gt;""),AND(LY28&gt;=MG$40,LY28&lt;&gt;""),AND(MC28&gt;=MG$40,MC28&lt;&gt;""),AND(MF28&gt;=MG$40,MF28&lt;&gt;""),AND(ND28&gt;=NO$40,ND28&lt;&gt;""),AND(NG28&gt;=NO$40,NG28&lt;&gt;""),AND(NK28&gt;=NO$40,NK28&lt;&gt;""),AND(NN28&gt;=NO$40,NN28&lt;&gt;""),AND(OL28&gt;=OW$40,OL28&lt;&gt;""),AND(OO28&gt;=OW$40,OO28&lt;&gt;""),AND(OS28&gt;=OW$40,OS28&lt;&gt;""),AND(OV28&gt;=OW$40,OV28&lt;&gt;""),AND(PT28&gt;=QE$40,PT28&lt;&gt;""),AND(PW28&gt;=QE$40,PW28&lt;&gt;""),AND(QA28&gt;=QE$40,QA28&lt;&gt;""),AND(QD28&gt;=QE$40,QD28&lt;&gt;""),AND(RB28&gt;=RM$40,RB28&lt;&gt;""),AND(RE28&gt;=RM$40,RE28&lt;&gt;""),AND(RI28&gt;=RM$40,RI28&lt;&gt;""),AND(RL28&gt;=RM$40,RL28&lt;&gt;""),AND(SJ28&gt;=SU$40,SJ28&lt;&gt;""),AND(SM28&gt;=SU$40,SM28&lt;&gt;""),AND(SQ28&gt;=SU$40,SQ28&lt;&gt;""),AND(ST28&gt;=SU$40,ST28&lt;&gt;"")),"P","")</f>
        <v/>
      </c>
      <c r="J28" s="36" t="str">
        <f>IF(AND(I28="P",H28=""),"No DD",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Merit",IF(OR(AND(AO28&gt;=AY$38,AO28&lt;&gt;"",AQ28&gt;=AY$42,AQ28&lt;&gt;"",AN28=""),AND(AR28&gt;=AY$38,AR28&lt;&gt;"",AT28&gt;=AY$42,AT28&lt;&gt;"",AN28=""),AND(AV28&gt;=AY$38,AV28&lt;&gt;"",AX28&gt;=AY$42,AX28&lt;&gt;"",AN28=""),AND(BP28&gt;=BZ$38,BP28&lt;&gt;"",BR28&gt;=BZ$42,BR28&lt;&gt;"",BO28=""),AND(BS28&gt;=BZ$38,BS28&lt;&gt;"",BU28&gt;=BZ$42,BU28&lt;&gt;"",BO28=""),AND(BW28&gt;=BZ$38,BW28&lt;&gt;"",BY28&gt;=BZ$42,BY28&lt;&gt;"",BO28=""),AND(CQ28&gt;=DA$38,CQ28&lt;&gt;"",CS28&gt;=DA$42,CS28&lt;&gt;"",CP28=""),AND(CT28&gt;=DA$38,CT28&lt;&gt;"",CV28&gt;=DA$42,CV28&lt;&gt;"",CP28=""),AND(CX28&gt;=DA$38,CX28&lt;&gt;"",CZ28&gt;=DA$42,CZ28&lt;&gt;"",CP28=""),AND(DX28&gt;=EK$38,DX28&lt;&gt;"",DZ28&gt;=EK$42,DZ28&lt;&gt;""),AND(EA28&gt;=EK$38,EA28&lt;&gt;"",EC28&gt;=EK$42,EC28&lt;&gt;""),AND(EE28&gt;=EK$38,EE28&lt;&gt;"",EG28&gt;=EK$42,EG28&lt;&gt;""),AND(EH28&gt;=EK$38,EH28&lt;&gt;"",EJ28&gt;=EK$42,EJ28&lt;&gt;""),AND(FF28&gt;=FS$38,FF28&lt;&gt;"",FH28&gt;=FS$42,FH28&lt;&gt;""),AND(FI28&gt;=FS$38,FI28&lt;&gt;"",FK28&gt;=FS$42,FK28&lt;&gt;""),AND(FM28&gt;=FS$38,FM28&lt;&gt;"",FO28&gt;=FS$42,FO28&lt;&gt;""),AND(FP28&gt;=FS$38,FP28&lt;&gt;"",FR28&gt;=FS$42,FR28&lt;&gt;""),AND(GN28&gt;=HA$38,GN28&lt;&gt;"",GP28&gt;=HA$42,GP28&lt;&gt;""),AND(GQ28&gt;=HA$38,GQ28&lt;&gt;"",GS28&gt;=HA$42,GS28&lt;&gt;""),AND(GU28&gt;=HA$38,GU28&lt;&gt;"",GW28&gt;=HA$42,GW28&lt;&gt;""),AND(GX28&gt;=HA$38,GX28&lt;&gt;"",GZ28&gt;=HA$42,GZ28&lt;&gt;""),AND(HV28&gt;=II$38,HV28&lt;&gt;"",HX28&gt;=II$42,HX28&lt;&gt;""),AND(HY28&gt;=II$38,HY28&lt;&gt;"",IA28&gt;=II$42,IA28&lt;&gt;""),AND(IC28&gt;=II$38,IC28&lt;&gt;"",IE28&gt;=II$42,IE28&lt;&gt;""),AND(IF28&gt;=II$38,IF28&lt;&gt;"",IH28&gt;=II$42,IH28&lt;&gt;""),AND(JD28&gt;=JQ$38,JD28&lt;&gt;"",JF28&gt;=JQ$42,JF28&lt;&gt;""),AND(JG28&gt;=JQ$38,JG28&lt;&gt;"",JI28&gt;=JQ$42,JI28&lt;&gt;""),AND(JK28&gt;=JQ$38,JK28&lt;&gt;"",JM28&gt;=JQ$42,JM28&lt;&gt;""),AND(JN28&gt;=JQ$38,JN28&lt;&gt;"",JP28&gt;=JQ$42,JP28&lt;&gt;""),AND(KL28&gt;=KY$38,KL28&lt;&gt;"",KN28&gt;=KY$42,KN28&lt;&gt;""),AND(KO28&gt;=KY$38,KO28&lt;&gt;"",KQ28&gt;=KY$42,KQ28&lt;&gt;""),AND(KS28&gt;=KY$38,KS28&lt;&gt;"",KU28&gt;=KY$42,KU28&lt;&gt;""),AND(KV28&gt;=KY$38,KV28&lt;&gt;"",KX28&gt;=KY$42,KX28&lt;&gt;""),AND(LT28&gt;=MG$38,LT28&lt;&gt;"",LV28&gt;=MG$42,LV28&lt;&gt;""),AND(LW28&gt;=MG$38,LW28&lt;&gt;"",LY28&gt;=MG$42,LY28&lt;&gt;""),AND(MA28&gt;=MG$38,MA28&lt;&gt;"",MC28&gt;=MG$42,MC28&lt;&gt;""),AND(MD28&gt;=MG$38,MD28&lt;&gt;"",MF28&gt;=MG$42,MF28&lt;&gt;""),AND(NB28&gt;=NO$38,NB28&lt;&gt;"",ND28&gt;=NO$42,ND28&lt;&gt;""),AND(NE28&gt;=NO$38,NE28&lt;&gt;"",NG28&gt;=NO$42,NG28&lt;&gt;""),AND(NI28&gt;=NO$38,NI28&lt;&gt;"",NK28&gt;=NO$42,NK28&lt;&gt;""),AND(NL28&gt;=NO$38,NL28&lt;&gt;"",NN28&gt;=NO$42,NN28&lt;&gt;""),AND(OJ28&gt;=OW$38,OJ28&lt;&gt;"",OL28&gt;=OW$42,OL28&lt;&gt;""),AND(OM28&gt;=OW$38,OM28&lt;&gt;"",OO28&gt;=OW$42,OO28&lt;&gt;""),AND(OQ28&gt;=OW$38,OQ28&lt;&gt;"",OS28&gt;=OW$42,OS28&lt;&gt;""),AND(OT28&gt;=OW$38,OT28&lt;&gt;"",OV28&gt;=OW$42,OV28&lt;&gt;""),AND(PR28&gt;=QE$38,PR28&lt;&gt;"",PT28&gt;=QE$42,PT28&lt;&gt;""),AND(PU28&gt;=QE$38,PU28&lt;&gt;"",PW28&gt;=QE$42,PW28&lt;&gt;""),AND(PY28&gt;=QE$38,PY28&lt;&gt;"",QA28&gt;=QE$42,QA28&lt;&gt;""),AND(QB28&gt;=QE$38,QB28&lt;&gt;"",QD28&gt;=QE$42,QD28&lt;&gt;""),AND(QZ28&gt;=RM$38,QZ28&lt;&gt;"",RB28&gt;=RM$42,RB28&lt;&gt;""),AND(RC28&gt;=RM$38,RC28&lt;&gt;"",RE28&gt;=RM$42,RE28&lt;&gt;""),AND(RG28&gt;=RM$38,RG28&lt;&gt;"",RI28&gt;=RM$42,RI28&lt;&gt;""),AND(RJ28&gt;=RM$38,RJ28&lt;&gt;"",RL28&gt;=RM$42,RL28&lt;&gt;""),AND(SH28&gt;=SU$38,SH28&lt;&gt;"",SJ28&gt;=SU$42,SJ28&lt;&gt;""),AND(SK28&gt;=SU$38,SK28&lt;&gt;"",SM28&gt;=SU$42,SM28&lt;&gt;""),AND(SO28&gt;=SU$38,SO28&lt;&gt;"",SQ28&gt;=SU$42,SQ28&lt;&gt;""),AND(SR28&gt;=SU$38,SR28&lt;&gt;"",ST28&gt;=SU$42,ST28&lt;&gt;"")),"Excellence",IF(K28="P","Worlds Team",IF(H28="P","National Team","")))))</f>
        <v/>
      </c>
      <c r="K28" s="3" t="str">
        <f>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P","")</f>
        <v/>
      </c>
      <c r="L28" s="8">
        <f>IF(COUNT(AQ28,AT28,BR28,BU28,CS28,CV28)&gt;0,LARGE((AQ28,AT28,BR28,BU28,CS28,CV28),1),0)</f>
        <v>47.510000000000005</v>
      </c>
      <c r="M28" s="8" t="str">
        <f>IF(L28="","",IF(OR(L28=CS28,L28=CV28),$CA$1,IF(OR(L28=BR28,L28=BU28),$AZ$1,IF(OR(L28=AQ28,L28=AT28),$Y$1,""))))</f>
        <v>2023 Nationals</v>
      </c>
      <c r="N28" s="8">
        <f>IF(COUNT(AQ28,AT28,BR28,BU28,CS28,CV28)&gt;1,LARGE((AQ28,AT28,BR28,BU28,CS28,CV28),2),0)</f>
        <v>45.4</v>
      </c>
      <c r="O28" s="8" t="str">
        <f>IF(N28="","",IF(OR(N28=CS28,N28=CV28),$CA$1,IF(OR(N28=BR28,N28=BU28),$AZ$1,IF(OR(N28=AQ28,N28=AT28),$Y$1,""))))</f>
        <v>2023 Elite Canada</v>
      </c>
      <c r="P28" s="8">
        <f>IF(COUNT(AQ28,AT28,BR28,BU28,CS28,CV28)&gt;2,MAX(AX28,BY28,CZ28,LARGE((AQ28,AT28,BR28,BU28,CS28,CV28),3)),IF(MAX(AX28,BY28,CZ28)&gt;0,MAX(AX28,BY28,CZ28),0))</f>
        <v>10.33</v>
      </c>
      <c r="Q28" s="8" t="str">
        <f>IF(P28="","",IF(OR(P28=CS28,P28=CV28,P28=CZ28),$CA$1,IF(OR(P28=BR28,P28=BU28,P28=BY28),$AZ$1,IF(OR(P28=AQ28,P28=AT28,P28=AX28),$Y$1,""))))</f>
        <v>2023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11.1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Nationals</v>
      </c>
      <c r="T28" s="8">
        <f>IF(MAX(IF(AO28&gt;=$AY$36,AP28,0),IF(AR28&gt;=$AY$36,AS28,0),IF(AV28&gt;=$AY$36,AW28,0),IF(BP28&gt;=$BZ$36,BQ28,0),IF(BS28&gt;=$BZ$36,BT28,0),IF(BW28&gt;=$BZ$36,BX28,0),IF(CQ28&gt;=$DA$36,CR28,0),IF(CT28&gt;=$DA$36,CU28,0),IF(CX28&gt;=$DA$36,CY28,0),IF(DX28&gt;=$EK$36,DY28,0),IF(EA28&gt;=$EK$36,EB28,0),IF(EE28&gt;=$EK$36,EF28,0),IF(EH28&gt;=$EK$36,EI28,0),IF(FF28&gt;=$FS$36,FG28,0),IF(FI28&gt;=$FS$36,FJ28,0),IF(FM28&gt;=$FS$36,FN28,0),IF(FP28&gt;=$FS$36,FQ28,0),IF(GN28&gt;=$HA$36,GO28,0),IF(GQ28&gt;=$HA$36,GR28,0),IF(GU28&gt;=$HA$36,GV28,0),IF(GX28&gt;=$HA$36,GY28,0),IF(HV28&gt;=$II$36,HW28,0),IF(HY28&gt;=$II$36,HZ28,0),IF(IC28&gt;=$II$36,ID28,0),IF(IF28&gt;=$II$36,IG28,0),IF(JD28&gt;=$JQ$36,JE28,0),IF(JG28&gt;=$JQ$36,JH28,0),IF(JK28&gt;=$JQ$36,JL28,0),IF(JN28&gt;=$JQ$36,JO28,0),IF(KL28&gt;=$KY$36,KM28,0),IF(KO28&gt;=$KY$36,KP28,0),IF(KS28&gt;=$KY$36,KT28,0),IF(KV28&gt;=$KY$36,KW28,0),IF(LT28&gt;=$MG$36,LU28,0),IF(LW28&gt;=$MG$36,LX28,0),IF(MA28&gt;=$MG$36,MB28,0),IF(MD28&gt;=$MG$36,ME28,0),IF(NB28&gt;=$NO$36,NC28,0),IF(NE28&gt;=$NO$36,NF28,0),IF(NI28&gt;=$NO$36,NJ28,0),IF(NL28&gt;=$NO$36,NM28,0),IF(OJ28&gt;=$OW$36,OK28,0),IF(OM28&gt;=$OW$36,ON28,0),IF(OQ28&gt;=$OW$36,OR28,0),IF(OT28&gt;=$OW$36,OU28,0),IF(PR28&gt;=$QE$36,PS28,0),IF(PU28&gt;=$QE$36,PV28,0),IF(PY28&gt;=$QE$36,PZ28,0),IF(QB28&gt;=$QE$36,QC28,0),IF(QZ28&gt;=$RM$36,RA28,0),IF(RC28&gt;=$RM$36,RD28,0),IF(RG28&gt;=$RM$36,RH28,0),IF(RJ28&gt;=$RM$36,RK28,0),IF(SH28&gt;=$SU$36,SI28,0),IF(SK28&gt;=$SU$36,SL28,0),IF(SO28&gt;=$SU$36,SP28,0),IF(SR28&gt;=$SU$36,SS28,0))&gt;0,MAX(IF(AO28&gt;=$AY$36,AP28,0),IF(AR28&gt;=$AY$36,AS28,0),IF(AV28&gt;=$AY$36,AW28,0),IF(BP28&gt;=$BZ$36,BQ28,0),IF(BS28&gt;=$BZ$36,BT28,0),IF(BW28&gt;=$BZ$36,BX28,0),IF(CQ28&gt;=$DA$36,CR28,0),IF(CT28&gt;=$DA$36,CU28,0),IF(CX28&gt;=$DA$36,CY28,0),IF(DX28&gt;=$EK$36,DY28,0),IF(EA28&gt;=$EK$36,EB28,0),IF(EE28&gt;=$EK$36,EF28,0),IF(EH28&gt;=$EK$36,EI28,0),IF(FF28&gt;=$FS$36,FG28,0),IF(FI28&gt;=$FS$36,FJ28,0),IF(FM28&gt;=$FS$36,FN28,0),IF(FP28&gt;=$FS$36,FQ28,0),IF(GN28&gt;=$HA$36,GO28,0),IF(GQ28&gt;=$HA$36,GR28,0),IF(GU28&gt;=$HA$36,GV28,0),IF(GX28&gt;=$HA$36,GY28,0),IF(HV28&gt;=$II$36,HW28,0),IF(HY28&gt;=$II$36,HZ28,0),IF(IC28&gt;=$II$36,ID28,0),IF(IF28&gt;=$II$36,IG28,0),IF(JD28&gt;=$JQ$36,JE28,0),IF(JG28&gt;=$JQ$36,JH28,0),IF(JK28&gt;=$JQ$36,JL28,0),IF(JN28&gt;=$JQ$36,JO28,0),IF(KL28&gt;=$KY$36,KM28,0),IF(KO28&gt;=$KY$36,KP28,0),IF(KS28&gt;=$KY$36,KT28,0),IF(KV28&gt;=$KY$36,KW28,0),IF(LT28&gt;=$MG$36,LU28,0),IF(LW28&gt;=$MG$36,LX28,0),IF(MA28&gt;=$MG$36,MB28,0),IF(MD28&gt;=$MG$36,ME28,0),IF(NB28&gt;=$NO$36,NC28,0),IF(NE28&gt;=$NO$36,NF28,0),IF(NI28&gt;=$NO$36,NJ28,0),IF(NL28&gt;=$NO$36,NM28,0),IF(OJ28&gt;=$OW$36,OK28,0),IF(OM28&gt;=$OW$36,ON28,0),IF(OQ28&gt;=$OW$36,OR28,0),IF(OT28&gt;=$OW$36,OU28,0),IF(PR28&gt;=$QE$36,PS28,0),IF(PU28&gt;=$QE$36,PV28,0),IF(PY28&gt;=$QE$36,PZ28,0),IF(QB28&gt;=$QE$36,QC28,0),IF(QZ28&gt;=$RM$36,RA28,0),IF(RC28&gt;=$RM$36,RD28,0),IF(RG28&gt;=$RM$36,RH28,0),IF(RJ28&gt;=$RM$36,RK28,0),IF(SH28&gt;=$SU$36,SI28,0),IF(SK28&gt;=$SU$36,SL28,0),IF(SO28&gt;=$SU$36,SP28,0),IF(SR28&gt;=$SU$36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14.9</v>
      </c>
      <c r="Z28" s="22">
        <v>8.1</v>
      </c>
      <c r="AA28" s="22">
        <v>9.9</v>
      </c>
      <c r="AB28" s="22">
        <v>12.5</v>
      </c>
      <c r="AC28" s="22">
        <v>0</v>
      </c>
      <c r="AD28" s="22">
        <v>2.9</v>
      </c>
      <c r="AE28" s="22">
        <v>1.8</v>
      </c>
      <c r="AF28" s="22">
        <v>2.9</v>
      </c>
      <c r="AG28" s="22">
        <v>2.73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9.9</v>
      </c>
      <c r="AP28" s="38">
        <f>IF(AB28&gt;0,AB28,"")</f>
        <v>12.5</v>
      </c>
      <c r="AQ28" s="40">
        <f>IF(SUM(Y28:AB28)-AC28&gt;0,SUM(Y28:AB28)-AC28,"")</f>
        <v>45.4</v>
      </c>
      <c r="AR28" s="40">
        <f>IF(AF28&gt;0,AF28,"")</f>
        <v>2.9</v>
      </c>
      <c r="AS28" s="40">
        <f>IF(AG28&gt;0,AG28,"")</f>
        <v>2.73</v>
      </c>
      <c r="AT28" s="40">
        <f>IF(SUM(AD28:AG28)-AH28&gt;0,SUM(AD28:AG28)-AH28,"")</f>
        <v>10.33</v>
      </c>
      <c r="AU28" s="40">
        <f>IF(AQ28="","",MAX(AQ28,AT28))</f>
        <v>45.4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45.4</v>
      </c>
      <c r="AZ28" s="26">
        <v>13.7</v>
      </c>
      <c r="BA28" s="26">
        <v>9.4</v>
      </c>
      <c r="BB28" s="26">
        <v>11.1</v>
      </c>
      <c r="BC28" s="26">
        <v>13.31</v>
      </c>
      <c r="BD28" s="26">
        <v>0</v>
      </c>
      <c r="BE28" s="26">
        <v>2.8</v>
      </c>
      <c r="BF28" s="26">
        <v>1.8</v>
      </c>
      <c r="BG28" s="26">
        <v>2</v>
      </c>
      <c r="BH28" s="26">
        <v>3.19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11.1</v>
      </c>
      <c r="BQ28" s="39">
        <f>IF(BC28&gt;0,BC28,"")</f>
        <v>13.31</v>
      </c>
      <c r="BR28" s="11">
        <f>IF(SUM(AZ28:BC28)-BD28&gt;0,SUM(AZ28:BC28)-BD28,"")</f>
        <v>47.510000000000005</v>
      </c>
      <c r="BS28" s="11">
        <f>IF(BG28&gt;0,BG28,"")</f>
        <v>2</v>
      </c>
      <c r="BT28" s="11">
        <f>IF(BH28&gt;0,BH28,"")</f>
        <v>3.19</v>
      </c>
      <c r="BU28" s="11">
        <f>IF(SUM(BE28:BH28)-BI28&gt;0,SUM(BE28:BH28)-BI28,"")</f>
        <v>9.7899999999999991</v>
      </c>
      <c r="BV28" s="11">
        <f>IF(BR28="","",MAX(BR28,BU28))</f>
        <v>47.510000000000005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47.510000000000005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6.85</v>
      </c>
      <c r="SW28" s="22">
        <f>IF($CP28="P",CB28,(CB28+BA28)/2)</f>
        <v>4.7</v>
      </c>
      <c r="SX28" s="22">
        <f>IF($CP28="P",CC28,(CC28+BB28)/2)</f>
        <v>5.55</v>
      </c>
      <c r="SY28" s="22">
        <f>IF($CP28="P",CD28,(CD28+BC28)/2)</f>
        <v>6.6550000000000002</v>
      </c>
      <c r="SZ28" s="22">
        <f>IF($CP28="P",CE28,(CE28+BD28)/2)</f>
        <v>0</v>
      </c>
      <c r="TA28" s="22">
        <f>IF($CP28="P",CF28,(CF28+BE28)/2)</f>
        <v>1.4</v>
      </c>
      <c r="TB28" s="22">
        <f>IF($CP28="P",CG28,(CG28+BF28)/2)</f>
        <v>0.9</v>
      </c>
      <c r="TC28" s="22">
        <f>IF($CP28="P",CH28,(CH28+BG28)/2)</f>
        <v>1</v>
      </c>
      <c r="TD28" s="22">
        <f>IF($CP28="P",CI28,(CI28+BH28)/2)</f>
        <v>1.595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5.55</v>
      </c>
      <c r="TM28" s="40">
        <f>IF(SY28&gt;0,SY28,"")</f>
        <v>6.6550000000000002</v>
      </c>
      <c r="TN28" s="40">
        <f>IF(SUM(SV28:SY28)-SZ28&gt;0,SUM(SV28:SY28)-SZ28,"")</f>
        <v>23.755000000000003</v>
      </c>
      <c r="TO28" s="40">
        <f>IF(TC28&gt;0,TC28,"")</f>
        <v>1</v>
      </c>
      <c r="TP28" s="40">
        <f>IF(TD28&gt;0,TD28,"")</f>
        <v>1.595</v>
      </c>
      <c r="TQ28" s="40">
        <f>IF(SUM(TA28:TD28)-TE28&gt;0,SUM(TA28:TD28)-TE28,"")</f>
        <v>4.8949999999999996</v>
      </c>
      <c r="TR28" s="40">
        <f>IF(MAX(TN28,TQ28)&gt;0,MAX(TN28,TQ28),"")</f>
        <v>23.755000000000003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23.755000000000003</v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150</v>
      </c>
      <c r="D29" s="4" t="s">
        <v>4</v>
      </c>
      <c r="E29" s="4">
        <v>2005</v>
      </c>
      <c r="F29" s="9">
        <f>SUM(L29:V29)+SUM(L29:T29)*0.0000001+SUM(L29)*0.0000000000001</f>
        <v>107.35001073500486</v>
      </c>
      <c r="G29" s="66"/>
      <c r="H29" s="3" t="str">
        <f>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P","")</f>
        <v/>
      </c>
      <c r="I29" s="3" t="str">
        <f>IF(OR(AND(AQ29&gt;=AY$40,AQ29&lt;&gt;"",AN29=""),AND(AT29&gt;=AY$40,AT29&lt;&gt;"",AN29=""),AND(AX29&gt;=AY$40,AX29&lt;&gt;"",AN29=""),AND(BR29&gt;=BZ$40,BR29&lt;&gt;"",BO29=""),AND(BU29&gt;=BZ$40,BU29&lt;&gt;"",BO29=""),AND(BY29&gt;=BZ$40,BY29&lt;&gt;"",BO29=""),AND(CS29&gt;=DA$40,CS29&lt;&gt;"",CP29=""),AND(CV29&gt;=DA$40,CV29&lt;&gt;"",CP29=""),AND(CZ29&gt;=DA$40,CZ29&lt;&gt;"",CP29=""),AND(DZ29&gt;=EK$40,DZ29&lt;&gt;""),AND(EC29&gt;=EK$40,EC29&lt;&gt;""),AND(EG29&gt;=EK$40,EG29&lt;&gt;""),AND(EJ29&gt;=EK$40,EJ29&lt;&gt;""),AND(FH29&gt;=FS$40,FH29&lt;&gt;""),AND(FK29&gt;=FS$40,FK29&lt;&gt;""),AND(FO29&gt;=FS$40,FO29&lt;&gt;""),AND(FR29&gt;=FS$40,FR29&lt;&gt;""),AND(GP29&gt;=HA$40,GP29&lt;&gt;""),AND(GS29&gt;=HA$40,GS29&lt;&gt;""),AND(GW29&gt;=HA$40,GW29&lt;&gt;""),AND(GZ29&gt;=HA$40,GZ29&lt;&gt;""),AND(HX29&gt;=II$40,HX29&lt;&gt;""),AND(IA29&gt;=II$40,IA29&lt;&gt;""),AND(IE29&gt;=II$40,IE29&lt;&gt;""),AND(IH29&gt;=II$40,IH29&lt;&gt;""),AND(JF29&gt;=JQ$40,JF29&lt;&gt;""),AND(JI29&gt;=JQ$40,JI29&lt;&gt;""),AND(JM29&gt;=JQ$40,JM29&lt;&gt;""),AND(JP29&gt;=JQ$40,JP29&lt;&gt;""),AND(KN29&gt;=KY$40,KN29&lt;&gt;""),AND(KQ29&gt;=KY$40,KQ29&lt;&gt;""),AND(KU29&gt;=KY$40,KU29&lt;&gt;""),AND(KX29&gt;=KY$40,KX29&lt;&gt;""),AND(LV29&gt;=MG$40,LV29&lt;&gt;""),AND(LY29&gt;=MG$40,LY29&lt;&gt;""),AND(MC29&gt;=MG$40,MC29&lt;&gt;""),AND(MF29&gt;=MG$40,MF29&lt;&gt;""),AND(ND29&gt;=NO$40,ND29&lt;&gt;""),AND(NG29&gt;=NO$40,NG29&lt;&gt;""),AND(NK29&gt;=NO$40,NK29&lt;&gt;""),AND(NN29&gt;=NO$40,NN29&lt;&gt;""),AND(OL29&gt;=OW$40,OL29&lt;&gt;""),AND(OO29&gt;=OW$40,OO29&lt;&gt;""),AND(OS29&gt;=OW$40,OS29&lt;&gt;""),AND(OV29&gt;=OW$40,OV29&lt;&gt;""),AND(PT29&gt;=QE$40,PT29&lt;&gt;""),AND(PW29&gt;=QE$40,PW29&lt;&gt;""),AND(QA29&gt;=QE$40,QA29&lt;&gt;""),AND(QD29&gt;=QE$40,QD29&lt;&gt;""),AND(RB29&gt;=RM$40,RB29&lt;&gt;""),AND(RE29&gt;=RM$40,RE29&lt;&gt;""),AND(RI29&gt;=RM$40,RI29&lt;&gt;""),AND(RL29&gt;=RM$40,RL29&lt;&gt;""),AND(SJ29&gt;=SU$40,SJ29&lt;&gt;""),AND(SM29&gt;=SU$40,SM29&lt;&gt;""),AND(SQ29&gt;=SU$40,SQ29&lt;&gt;""),AND(ST29&gt;=SU$40,ST29&lt;&gt;"")),"P","")</f>
        <v/>
      </c>
      <c r="J29" s="36" t="str">
        <f>IF(AND(I29="P",H29=""),"No DD",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Merit",IF(OR(AND(AO29&gt;=AY$38,AO29&lt;&gt;"",AQ29&gt;=AY$42,AQ29&lt;&gt;"",AN29=""),AND(AR29&gt;=AY$38,AR29&lt;&gt;"",AT29&gt;=AY$42,AT29&lt;&gt;"",AN29=""),AND(AV29&gt;=AY$38,AV29&lt;&gt;"",AX29&gt;=AY$42,AX29&lt;&gt;"",AN29=""),AND(BP29&gt;=BZ$38,BP29&lt;&gt;"",BR29&gt;=BZ$42,BR29&lt;&gt;"",BO29=""),AND(BS29&gt;=BZ$38,BS29&lt;&gt;"",BU29&gt;=BZ$42,BU29&lt;&gt;"",BO29=""),AND(BW29&gt;=BZ$38,BW29&lt;&gt;"",BY29&gt;=BZ$42,BY29&lt;&gt;"",BO29=""),AND(CQ29&gt;=DA$38,CQ29&lt;&gt;"",CS29&gt;=DA$42,CS29&lt;&gt;"",CP29=""),AND(CT29&gt;=DA$38,CT29&lt;&gt;"",CV29&gt;=DA$42,CV29&lt;&gt;"",CP29=""),AND(CX29&gt;=DA$38,CX29&lt;&gt;"",CZ29&gt;=DA$42,CZ29&lt;&gt;"",CP29=""),AND(DX29&gt;=EK$38,DX29&lt;&gt;"",DZ29&gt;=EK$42,DZ29&lt;&gt;""),AND(EA29&gt;=EK$38,EA29&lt;&gt;"",EC29&gt;=EK$42,EC29&lt;&gt;""),AND(EE29&gt;=EK$38,EE29&lt;&gt;"",EG29&gt;=EK$42,EG29&lt;&gt;""),AND(EH29&gt;=EK$38,EH29&lt;&gt;"",EJ29&gt;=EK$42,EJ29&lt;&gt;""),AND(FF29&gt;=FS$38,FF29&lt;&gt;"",FH29&gt;=FS$42,FH29&lt;&gt;""),AND(FI29&gt;=FS$38,FI29&lt;&gt;"",FK29&gt;=FS$42,FK29&lt;&gt;""),AND(FM29&gt;=FS$38,FM29&lt;&gt;"",FO29&gt;=FS$42,FO29&lt;&gt;""),AND(FP29&gt;=FS$38,FP29&lt;&gt;"",FR29&gt;=FS$42,FR29&lt;&gt;""),AND(GN29&gt;=HA$38,GN29&lt;&gt;"",GP29&gt;=HA$42,GP29&lt;&gt;""),AND(GQ29&gt;=HA$38,GQ29&lt;&gt;"",GS29&gt;=HA$42,GS29&lt;&gt;""),AND(GU29&gt;=HA$38,GU29&lt;&gt;"",GW29&gt;=HA$42,GW29&lt;&gt;""),AND(GX29&gt;=HA$38,GX29&lt;&gt;"",GZ29&gt;=HA$42,GZ29&lt;&gt;""),AND(HV29&gt;=II$38,HV29&lt;&gt;"",HX29&gt;=II$42,HX29&lt;&gt;""),AND(HY29&gt;=II$38,HY29&lt;&gt;"",IA29&gt;=II$42,IA29&lt;&gt;""),AND(IC29&gt;=II$38,IC29&lt;&gt;"",IE29&gt;=II$42,IE29&lt;&gt;""),AND(IF29&gt;=II$38,IF29&lt;&gt;"",IH29&gt;=II$42,IH29&lt;&gt;""),AND(JD29&gt;=JQ$38,JD29&lt;&gt;"",JF29&gt;=JQ$42,JF29&lt;&gt;""),AND(JG29&gt;=JQ$38,JG29&lt;&gt;"",JI29&gt;=JQ$42,JI29&lt;&gt;""),AND(JK29&gt;=JQ$38,JK29&lt;&gt;"",JM29&gt;=JQ$42,JM29&lt;&gt;""),AND(JN29&gt;=JQ$38,JN29&lt;&gt;"",JP29&gt;=JQ$42,JP29&lt;&gt;""),AND(KL29&gt;=KY$38,KL29&lt;&gt;"",KN29&gt;=KY$42,KN29&lt;&gt;""),AND(KO29&gt;=KY$38,KO29&lt;&gt;"",KQ29&gt;=KY$42,KQ29&lt;&gt;""),AND(KS29&gt;=KY$38,KS29&lt;&gt;"",KU29&gt;=KY$42,KU29&lt;&gt;""),AND(KV29&gt;=KY$38,KV29&lt;&gt;"",KX29&gt;=KY$42,KX29&lt;&gt;""),AND(LT29&gt;=MG$38,LT29&lt;&gt;"",LV29&gt;=MG$42,LV29&lt;&gt;""),AND(LW29&gt;=MG$38,LW29&lt;&gt;"",LY29&gt;=MG$42,LY29&lt;&gt;""),AND(MA29&gt;=MG$38,MA29&lt;&gt;"",MC29&gt;=MG$42,MC29&lt;&gt;""),AND(MD29&gt;=MG$38,MD29&lt;&gt;"",MF29&gt;=MG$42,MF29&lt;&gt;""),AND(NB29&gt;=NO$38,NB29&lt;&gt;"",ND29&gt;=NO$42,ND29&lt;&gt;""),AND(NE29&gt;=NO$38,NE29&lt;&gt;"",NG29&gt;=NO$42,NG29&lt;&gt;""),AND(NI29&gt;=NO$38,NI29&lt;&gt;"",NK29&gt;=NO$42,NK29&lt;&gt;""),AND(NL29&gt;=NO$38,NL29&lt;&gt;"",NN29&gt;=NO$42,NN29&lt;&gt;""),AND(OJ29&gt;=OW$38,OJ29&lt;&gt;"",OL29&gt;=OW$42,OL29&lt;&gt;""),AND(OM29&gt;=OW$38,OM29&lt;&gt;"",OO29&gt;=OW$42,OO29&lt;&gt;""),AND(OQ29&gt;=OW$38,OQ29&lt;&gt;"",OS29&gt;=OW$42,OS29&lt;&gt;""),AND(OT29&gt;=OW$38,OT29&lt;&gt;"",OV29&gt;=OW$42,OV29&lt;&gt;""),AND(PR29&gt;=QE$38,PR29&lt;&gt;"",PT29&gt;=QE$42,PT29&lt;&gt;""),AND(PU29&gt;=QE$38,PU29&lt;&gt;"",PW29&gt;=QE$42,PW29&lt;&gt;""),AND(PY29&gt;=QE$38,PY29&lt;&gt;"",QA29&gt;=QE$42,QA29&lt;&gt;""),AND(QB29&gt;=QE$38,QB29&lt;&gt;"",QD29&gt;=QE$42,QD29&lt;&gt;""),AND(QZ29&gt;=RM$38,QZ29&lt;&gt;"",RB29&gt;=RM$42,RB29&lt;&gt;""),AND(RC29&gt;=RM$38,RC29&lt;&gt;"",RE29&gt;=RM$42,RE29&lt;&gt;""),AND(RG29&gt;=RM$38,RG29&lt;&gt;"",RI29&gt;=RM$42,RI29&lt;&gt;""),AND(RJ29&gt;=RM$38,RJ29&lt;&gt;"",RL29&gt;=RM$42,RL29&lt;&gt;""),AND(SH29&gt;=SU$38,SH29&lt;&gt;"",SJ29&gt;=SU$42,SJ29&lt;&gt;""),AND(SK29&gt;=SU$38,SK29&lt;&gt;"",SM29&gt;=SU$42,SM29&lt;&gt;""),AND(SO29&gt;=SU$38,SO29&lt;&gt;"",SQ29&gt;=SU$42,SQ29&lt;&gt;""),AND(SR29&gt;=SU$38,SR29&lt;&gt;"",ST29&gt;=SU$42,ST29&lt;&gt;"")),"Excellence",IF(K29="P","Worlds Team",IF(H29="P","National Team","")))))</f>
        <v/>
      </c>
      <c r="K29" s="3" t="str">
        <f>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P","")</f>
        <v/>
      </c>
      <c r="L29" s="8">
        <f>IF(COUNT(AQ29,AT29,BR29,BU29,CS29,CV29)&gt;0,LARGE((AQ29,AT29,BR29,BU29,CS29,CV29),1),0)</f>
        <v>48.569999999999993</v>
      </c>
      <c r="M29" s="8" t="str">
        <f>IF(L29="","",IF(OR(L29=CS29,L29=CV29),$CA$1,IF(OR(L29=BR29,L29=BU29),$AZ$1,IF(OR(L29=AQ29,L29=AT29),$Y$1,""))))</f>
        <v>2023 Nationals</v>
      </c>
      <c r="N29" s="8">
        <f>IF(COUNT(AQ29,AT29,BR29,BU29,CS29,CV29)&gt;1,LARGE((AQ29,AT29,BR29,BU29,CS29,CV29),2),0)</f>
        <v>47.58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IF(P29="","",IF(OR(P29=CS29,P29=CV29,P29=CZ29),$CA$1,IF(OR(P29=BR29,P29=BU29,P29=BY29),$AZ$1,IF(OR(P29=AQ29,P29=AT29,P29=AX29),$Y$1,""))))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11.2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Nationals</v>
      </c>
      <c r="T29" s="8">
        <f>IF(MAX(IF(AO29&gt;=$AY$36,AP29,0),IF(AR29&gt;=$AY$36,AS29,0),IF(AV29&gt;=$AY$36,AW29,0),IF(BP29&gt;=$BZ$36,BQ29,0),IF(BS29&gt;=$BZ$36,BT29,0),IF(BW29&gt;=$BZ$36,BX29,0),IF(CQ29&gt;=$DA$36,CR29,0),IF(CT29&gt;=$DA$36,CU29,0),IF(CX29&gt;=$DA$36,CY29,0),IF(DX29&gt;=$EK$36,DY29,0),IF(EA29&gt;=$EK$36,EB29,0),IF(EE29&gt;=$EK$36,EF29,0),IF(EH29&gt;=$EK$36,EI29,0),IF(FF29&gt;=$FS$36,FG29,0),IF(FI29&gt;=$FS$36,FJ29,0),IF(FM29&gt;=$FS$36,FN29,0),IF(FP29&gt;=$FS$36,FQ29,0),IF(GN29&gt;=$HA$36,GO29,0),IF(GQ29&gt;=$HA$36,GR29,0),IF(GU29&gt;=$HA$36,GV29,0),IF(GX29&gt;=$HA$36,GY29,0),IF(HV29&gt;=$II$36,HW29,0),IF(HY29&gt;=$II$36,HZ29,0),IF(IC29&gt;=$II$36,ID29,0),IF(IF29&gt;=$II$36,IG29,0),IF(JD29&gt;=$JQ$36,JE29,0),IF(JG29&gt;=$JQ$36,JH29,0),IF(JK29&gt;=$JQ$36,JL29,0),IF(JN29&gt;=$JQ$36,JO29,0),IF(KL29&gt;=$KY$36,KM29,0),IF(KO29&gt;=$KY$36,KP29,0),IF(KS29&gt;=$KY$36,KT29,0),IF(KV29&gt;=$KY$36,KW29,0),IF(LT29&gt;=$MG$36,LU29,0),IF(LW29&gt;=$MG$36,LX29,0),IF(MA29&gt;=$MG$36,MB29,0),IF(MD29&gt;=$MG$36,ME29,0),IF(NB29&gt;=$NO$36,NC29,0),IF(NE29&gt;=$NO$36,NF29,0),IF(NI29&gt;=$NO$36,NJ29,0),IF(NL29&gt;=$NO$36,NM29,0),IF(OJ29&gt;=$OW$36,OK29,0),IF(OM29&gt;=$OW$36,ON29,0),IF(OQ29&gt;=$OW$36,OR29,0),IF(OT29&gt;=$OW$36,OU29,0),IF(PR29&gt;=$QE$36,PS29,0),IF(PU29&gt;=$QE$36,PV29,0),IF(PY29&gt;=$QE$36,PZ29,0),IF(QB29&gt;=$QE$36,QC29,0),IF(QZ29&gt;=$RM$36,RA29,0),IF(RC29&gt;=$RM$36,RD29,0),IF(RG29&gt;=$RM$36,RH29,0),IF(RJ29&gt;=$RM$36,RK29,0),IF(SH29&gt;=$SU$36,SI29,0),IF(SK29&gt;=$SU$36,SL29,0),IF(SO29&gt;=$SU$36,SP29,0),IF(SR29&gt;=$SU$36,SS29,0))&gt;0,MAX(IF(AO29&gt;=$AY$36,AP29,0),IF(AR29&gt;=$AY$36,AS29,0),IF(AV29&gt;=$AY$36,AW29,0),IF(BP29&gt;=$BZ$36,BQ29,0),IF(BS29&gt;=$BZ$36,BT29,0),IF(BW29&gt;=$BZ$36,BX29,0),IF(CQ29&gt;=$DA$36,CR29,0),IF(CT29&gt;=$DA$36,CU29,0),IF(CX29&gt;=$DA$36,CY29,0),IF(DX29&gt;=$EK$36,DY29,0),IF(EA29&gt;=$EK$36,EB29,0),IF(EE29&gt;=$EK$36,EF29,0),IF(EH29&gt;=$EK$36,EI29,0),IF(FF29&gt;=$FS$36,FG29,0),IF(FI29&gt;=$FS$36,FJ29,0),IF(FM29&gt;=$FS$36,FN29,0),IF(FP29&gt;=$FS$36,FQ29,0),IF(GN29&gt;=$HA$36,GO29,0),IF(GQ29&gt;=$HA$36,GR29,0),IF(GU29&gt;=$HA$36,GV29,0),IF(GX29&gt;=$HA$36,GY29,0),IF(HV29&gt;=$II$36,HW29,0),IF(HY29&gt;=$II$36,HZ29,0),IF(IC29&gt;=$II$36,ID29,0),IF(IF29&gt;=$II$36,IG29,0),IF(JD29&gt;=$JQ$36,JE29,0),IF(JG29&gt;=$JQ$36,JH29,0),IF(JK29&gt;=$JQ$36,JL29,0),IF(JN29&gt;=$JQ$36,JO29,0),IF(KL29&gt;=$KY$36,KM29,0),IF(KO29&gt;=$KY$36,KP29,0),IF(KS29&gt;=$KY$36,KT29,0),IF(KV29&gt;=$KY$36,KW29,0),IF(LT29&gt;=$MG$36,LU29,0),IF(LW29&gt;=$MG$36,LX29,0),IF(MA29&gt;=$MG$36,MB29,0),IF(MD29&gt;=$MG$36,ME29,0),IF(NB29&gt;=$NO$36,NC29,0),IF(NE29&gt;=$NO$36,NF29,0),IF(NI29&gt;=$NO$36,NJ29,0),IF(NL29&gt;=$NO$36,NM29,0),IF(OJ29&gt;=$OW$36,OK29,0),IF(OM29&gt;=$OW$36,ON29,0),IF(OQ29&gt;=$OW$36,OR29,0),IF(OT29&gt;=$OW$36,OU29,0),IF(PR29&gt;=$QE$36,PS29,0),IF(PU29&gt;=$QE$36,PV29,0),IF(PY29&gt;=$QE$36,PZ29,0),IF(QB29&gt;=$QE$36,QC29,0),IF(QZ29&gt;=$RM$36,RA29,0),IF(RC29&gt;=$RM$36,RD29,0),IF(RG29&gt;=$RM$36,RH29,0),IF(RJ29&gt;=$RM$36,RK29,0),IF(SH29&gt;=$SU$36,SI29,0),IF(SK29&gt;=$SU$36,SL29,0),IF(SO29&gt;=$SU$36,SP29,0),IF(SR29&gt;=$SU$36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13</v>
      </c>
      <c r="BA29" s="26">
        <v>8.9</v>
      </c>
      <c r="BB29" s="26">
        <v>11.1</v>
      </c>
      <c r="BC29" s="26">
        <v>14.58</v>
      </c>
      <c r="BD29" s="26">
        <v>0</v>
      </c>
      <c r="BE29" s="26">
        <v>13.6</v>
      </c>
      <c r="BF29" s="26">
        <v>9.3000000000000007</v>
      </c>
      <c r="BG29" s="26">
        <v>11.2</v>
      </c>
      <c r="BH29" s="26">
        <v>14.47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11.1</v>
      </c>
      <c r="BQ29" s="39">
        <f>IF(BC29&gt;0,BC29,"")</f>
        <v>14.58</v>
      </c>
      <c r="BR29" s="11">
        <f>IF(SUM(AZ29:BC29)-BD29&gt;0,SUM(AZ29:BC29)-BD29,"")</f>
        <v>47.58</v>
      </c>
      <c r="BS29" s="11">
        <f>IF(BG29&gt;0,BG29,"")</f>
        <v>11.2</v>
      </c>
      <c r="BT29" s="11">
        <f>IF(BH29&gt;0,BH29,"")</f>
        <v>14.47</v>
      </c>
      <c r="BU29" s="11">
        <f>IF(SUM(BE29:BH29)-BI29&gt;0,SUM(BE29:BH29)-BI29,"")</f>
        <v>48.569999999999993</v>
      </c>
      <c r="BV29" s="11">
        <f>IF(BR29="","",MAX(BR29,BU29))</f>
        <v>48.569999999999993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48.569999999999993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6.5</v>
      </c>
      <c r="SW29" s="22">
        <f>IF($CP29="P",CB29,(CB29+BA29)/2)</f>
        <v>4.45</v>
      </c>
      <c r="SX29" s="22">
        <f>IF($CP29="P",CC29,(CC29+BB29)/2)</f>
        <v>5.55</v>
      </c>
      <c r="SY29" s="22">
        <f>IF($CP29="P",CD29,(CD29+BC29)/2)</f>
        <v>7.29</v>
      </c>
      <c r="SZ29" s="22">
        <f>IF($CP29="P",CE29,(CE29+BD29)/2)</f>
        <v>0</v>
      </c>
      <c r="TA29" s="22">
        <f>IF($CP29="P",CF29,(CF29+BE29)/2)</f>
        <v>6.8</v>
      </c>
      <c r="TB29" s="22">
        <f>IF($CP29="P",CG29,(CG29+BF29)/2)</f>
        <v>4.6500000000000004</v>
      </c>
      <c r="TC29" s="22">
        <f>IF($CP29="P",CH29,(CH29+BG29)/2)</f>
        <v>5.6</v>
      </c>
      <c r="TD29" s="22">
        <f>IF($CP29="P",CI29,(CI29+BH29)/2)</f>
        <v>7.2350000000000003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5.55</v>
      </c>
      <c r="TM29" s="40">
        <f>IF(SY29&gt;0,SY29,"")</f>
        <v>7.29</v>
      </c>
      <c r="TN29" s="40">
        <f>IF(SUM(SV29:SY29)-SZ29&gt;0,SUM(SV29:SY29)-SZ29,"")</f>
        <v>23.79</v>
      </c>
      <c r="TO29" s="40">
        <f>IF(TC29&gt;0,TC29,"")</f>
        <v>5.6</v>
      </c>
      <c r="TP29" s="40">
        <f>IF(TD29&gt;0,TD29,"")</f>
        <v>7.2350000000000003</v>
      </c>
      <c r="TQ29" s="40">
        <f>IF(SUM(TA29:TD29)-TE29&gt;0,SUM(TA29:TD29)-TE29,"")</f>
        <v>24.284999999999997</v>
      </c>
      <c r="TR29" s="40">
        <f>IF(MAX(TN29,TQ29)&gt;0,MAX(TN29,TQ29),"")</f>
        <v>24.284999999999997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24.284999999999997</v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226</v>
      </c>
      <c r="D30" s="4" t="s">
        <v>3</v>
      </c>
      <c r="E30" s="4">
        <v>2008</v>
      </c>
      <c r="F30" s="9">
        <f>SUM(L30:V30)+SUM(L30:T30)*0.0000001+SUM(L30)*0.0000000000001</f>
        <v>104.28001042800473</v>
      </c>
      <c r="G30" s="66"/>
      <c r="H30" s="3" t="str">
        <f>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P","")</f>
        <v/>
      </c>
      <c r="I30" s="3" t="str">
        <f>IF(OR(AND(AQ30&gt;=AY$40,AQ30&lt;&gt;"",AN30=""),AND(AT30&gt;=AY$40,AT30&lt;&gt;"",AN30=""),AND(AX30&gt;=AY$40,AX30&lt;&gt;"",AN30=""),AND(BR30&gt;=BZ$40,BR30&lt;&gt;"",BO30=""),AND(BU30&gt;=BZ$40,BU30&lt;&gt;"",BO30=""),AND(BY30&gt;=BZ$40,BY30&lt;&gt;"",BO30=""),AND(CS30&gt;=DA$40,CS30&lt;&gt;"",CP30=""),AND(CV30&gt;=DA$40,CV30&lt;&gt;"",CP30=""),AND(CZ30&gt;=DA$40,CZ30&lt;&gt;"",CP30=""),AND(DZ30&gt;=EK$40,DZ30&lt;&gt;""),AND(EC30&gt;=EK$40,EC30&lt;&gt;""),AND(EG30&gt;=EK$40,EG30&lt;&gt;""),AND(EJ30&gt;=EK$40,EJ30&lt;&gt;""),AND(FH30&gt;=FS$40,FH30&lt;&gt;""),AND(FK30&gt;=FS$40,FK30&lt;&gt;""),AND(FO30&gt;=FS$40,FO30&lt;&gt;""),AND(FR30&gt;=FS$40,FR30&lt;&gt;""),AND(GP30&gt;=HA$40,GP30&lt;&gt;""),AND(GS30&gt;=HA$40,GS30&lt;&gt;""),AND(GW30&gt;=HA$40,GW30&lt;&gt;""),AND(GZ30&gt;=HA$40,GZ30&lt;&gt;""),AND(HX30&gt;=II$40,HX30&lt;&gt;""),AND(IA30&gt;=II$40,IA30&lt;&gt;""),AND(IE30&gt;=II$40,IE30&lt;&gt;""),AND(IH30&gt;=II$40,IH30&lt;&gt;""),AND(JF30&gt;=JQ$40,JF30&lt;&gt;""),AND(JI30&gt;=JQ$40,JI30&lt;&gt;""),AND(JM30&gt;=JQ$40,JM30&lt;&gt;""),AND(JP30&gt;=JQ$40,JP30&lt;&gt;""),AND(KN30&gt;=KY$40,KN30&lt;&gt;""),AND(KQ30&gt;=KY$40,KQ30&lt;&gt;""),AND(KU30&gt;=KY$40,KU30&lt;&gt;""),AND(KX30&gt;=KY$40,KX30&lt;&gt;""),AND(LV30&gt;=MG$40,LV30&lt;&gt;""),AND(LY30&gt;=MG$40,LY30&lt;&gt;""),AND(MC30&gt;=MG$40,MC30&lt;&gt;""),AND(MF30&gt;=MG$40,MF30&lt;&gt;""),AND(ND30&gt;=NO$40,ND30&lt;&gt;""),AND(NG30&gt;=NO$40,NG30&lt;&gt;""),AND(NK30&gt;=NO$40,NK30&lt;&gt;""),AND(NN30&gt;=NO$40,NN30&lt;&gt;""),AND(OL30&gt;=OW$40,OL30&lt;&gt;""),AND(OO30&gt;=OW$40,OO30&lt;&gt;""),AND(OS30&gt;=OW$40,OS30&lt;&gt;""),AND(OV30&gt;=OW$40,OV30&lt;&gt;""),AND(PT30&gt;=QE$40,PT30&lt;&gt;""),AND(PW30&gt;=QE$40,PW30&lt;&gt;""),AND(QA30&gt;=QE$40,QA30&lt;&gt;""),AND(QD30&gt;=QE$40,QD30&lt;&gt;""),AND(RB30&gt;=RM$40,RB30&lt;&gt;""),AND(RE30&gt;=RM$40,RE30&lt;&gt;""),AND(RI30&gt;=RM$40,RI30&lt;&gt;""),AND(RL30&gt;=RM$40,RL30&lt;&gt;""),AND(SJ30&gt;=SU$40,SJ30&lt;&gt;""),AND(SM30&gt;=SU$40,SM30&lt;&gt;""),AND(SQ30&gt;=SU$40,SQ30&lt;&gt;""),AND(ST30&gt;=SU$40,ST30&lt;&gt;"")),"P","")</f>
        <v/>
      </c>
      <c r="J30" s="36" t="str">
        <f>IF(AND(I30="P",H30=""),"No DD",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Merit",IF(OR(AND(AO30&gt;=AY$38,AO30&lt;&gt;"",AQ30&gt;=AY$42,AQ30&lt;&gt;"",AN30=""),AND(AR30&gt;=AY$38,AR30&lt;&gt;"",AT30&gt;=AY$42,AT30&lt;&gt;"",AN30=""),AND(AV30&gt;=AY$38,AV30&lt;&gt;"",AX30&gt;=AY$42,AX30&lt;&gt;"",AN30=""),AND(BP30&gt;=BZ$38,BP30&lt;&gt;"",BR30&gt;=BZ$42,BR30&lt;&gt;"",BO30=""),AND(BS30&gt;=BZ$38,BS30&lt;&gt;"",BU30&gt;=BZ$42,BU30&lt;&gt;"",BO30=""),AND(BW30&gt;=BZ$38,BW30&lt;&gt;"",BY30&gt;=BZ$42,BY30&lt;&gt;"",BO30=""),AND(CQ30&gt;=DA$38,CQ30&lt;&gt;"",CS30&gt;=DA$42,CS30&lt;&gt;"",CP30=""),AND(CT30&gt;=DA$38,CT30&lt;&gt;"",CV30&gt;=DA$42,CV30&lt;&gt;"",CP30=""),AND(CX30&gt;=DA$38,CX30&lt;&gt;"",CZ30&gt;=DA$42,CZ30&lt;&gt;"",CP30=""),AND(DX30&gt;=EK$38,DX30&lt;&gt;"",DZ30&gt;=EK$42,DZ30&lt;&gt;""),AND(EA30&gt;=EK$38,EA30&lt;&gt;"",EC30&gt;=EK$42,EC30&lt;&gt;""),AND(EE30&gt;=EK$38,EE30&lt;&gt;"",EG30&gt;=EK$42,EG30&lt;&gt;""),AND(EH30&gt;=EK$38,EH30&lt;&gt;"",EJ30&gt;=EK$42,EJ30&lt;&gt;""),AND(FF30&gt;=FS$38,FF30&lt;&gt;"",FH30&gt;=FS$42,FH30&lt;&gt;""),AND(FI30&gt;=FS$38,FI30&lt;&gt;"",FK30&gt;=FS$42,FK30&lt;&gt;""),AND(FM30&gt;=FS$38,FM30&lt;&gt;"",FO30&gt;=FS$42,FO30&lt;&gt;""),AND(FP30&gt;=FS$38,FP30&lt;&gt;"",FR30&gt;=FS$42,FR30&lt;&gt;""),AND(GN30&gt;=HA$38,GN30&lt;&gt;"",GP30&gt;=HA$42,GP30&lt;&gt;""),AND(GQ30&gt;=HA$38,GQ30&lt;&gt;"",GS30&gt;=HA$42,GS30&lt;&gt;""),AND(GU30&gt;=HA$38,GU30&lt;&gt;"",GW30&gt;=HA$42,GW30&lt;&gt;""),AND(GX30&gt;=HA$38,GX30&lt;&gt;"",GZ30&gt;=HA$42,GZ30&lt;&gt;""),AND(HV30&gt;=II$38,HV30&lt;&gt;"",HX30&gt;=II$42,HX30&lt;&gt;""),AND(HY30&gt;=II$38,HY30&lt;&gt;"",IA30&gt;=II$42,IA30&lt;&gt;""),AND(IC30&gt;=II$38,IC30&lt;&gt;"",IE30&gt;=II$42,IE30&lt;&gt;""),AND(IF30&gt;=II$38,IF30&lt;&gt;"",IH30&gt;=II$42,IH30&lt;&gt;""),AND(JD30&gt;=JQ$38,JD30&lt;&gt;"",JF30&gt;=JQ$42,JF30&lt;&gt;""),AND(JG30&gt;=JQ$38,JG30&lt;&gt;"",JI30&gt;=JQ$42,JI30&lt;&gt;""),AND(JK30&gt;=JQ$38,JK30&lt;&gt;"",JM30&gt;=JQ$42,JM30&lt;&gt;""),AND(JN30&gt;=JQ$38,JN30&lt;&gt;"",JP30&gt;=JQ$42,JP30&lt;&gt;""),AND(KL30&gt;=KY$38,KL30&lt;&gt;"",KN30&gt;=KY$42,KN30&lt;&gt;""),AND(KO30&gt;=KY$38,KO30&lt;&gt;"",KQ30&gt;=KY$42,KQ30&lt;&gt;""),AND(KS30&gt;=KY$38,KS30&lt;&gt;"",KU30&gt;=KY$42,KU30&lt;&gt;""),AND(KV30&gt;=KY$38,KV30&lt;&gt;"",KX30&gt;=KY$42,KX30&lt;&gt;""),AND(LT30&gt;=MG$38,LT30&lt;&gt;"",LV30&gt;=MG$42,LV30&lt;&gt;""),AND(LW30&gt;=MG$38,LW30&lt;&gt;"",LY30&gt;=MG$42,LY30&lt;&gt;""),AND(MA30&gt;=MG$38,MA30&lt;&gt;"",MC30&gt;=MG$42,MC30&lt;&gt;""),AND(MD30&gt;=MG$38,MD30&lt;&gt;"",MF30&gt;=MG$42,MF30&lt;&gt;""),AND(NB30&gt;=NO$38,NB30&lt;&gt;"",ND30&gt;=NO$42,ND30&lt;&gt;""),AND(NE30&gt;=NO$38,NE30&lt;&gt;"",NG30&gt;=NO$42,NG30&lt;&gt;""),AND(NI30&gt;=NO$38,NI30&lt;&gt;"",NK30&gt;=NO$42,NK30&lt;&gt;""),AND(NL30&gt;=NO$38,NL30&lt;&gt;"",NN30&gt;=NO$42,NN30&lt;&gt;""),AND(OJ30&gt;=OW$38,OJ30&lt;&gt;"",OL30&gt;=OW$42,OL30&lt;&gt;""),AND(OM30&gt;=OW$38,OM30&lt;&gt;"",OO30&gt;=OW$42,OO30&lt;&gt;""),AND(OQ30&gt;=OW$38,OQ30&lt;&gt;"",OS30&gt;=OW$42,OS30&lt;&gt;""),AND(OT30&gt;=OW$38,OT30&lt;&gt;"",OV30&gt;=OW$42,OV30&lt;&gt;""),AND(PR30&gt;=QE$38,PR30&lt;&gt;"",PT30&gt;=QE$42,PT30&lt;&gt;""),AND(PU30&gt;=QE$38,PU30&lt;&gt;"",PW30&gt;=QE$42,PW30&lt;&gt;""),AND(PY30&gt;=QE$38,PY30&lt;&gt;"",QA30&gt;=QE$42,QA30&lt;&gt;""),AND(QB30&gt;=QE$38,QB30&lt;&gt;"",QD30&gt;=QE$42,QD30&lt;&gt;""),AND(QZ30&gt;=RM$38,QZ30&lt;&gt;"",RB30&gt;=RM$42,RB30&lt;&gt;""),AND(RC30&gt;=RM$38,RC30&lt;&gt;"",RE30&gt;=RM$42,RE30&lt;&gt;""),AND(RG30&gt;=RM$38,RG30&lt;&gt;"",RI30&gt;=RM$42,RI30&lt;&gt;""),AND(RJ30&gt;=RM$38,RJ30&lt;&gt;"",RL30&gt;=RM$42,RL30&lt;&gt;""),AND(SH30&gt;=SU$38,SH30&lt;&gt;"",SJ30&gt;=SU$42,SJ30&lt;&gt;""),AND(SK30&gt;=SU$38,SK30&lt;&gt;"",SM30&gt;=SU$42,SM30&lt;&gt;""),AND(SO30&gt;=SU$38,SO30&lt;&gt;"",SQ30&gt;=SU$42,SQ30&lt;&gt;""),AND(SR30&gt;=SU$38,SR30&lt;&gt;"",ST30&gt;=SU$42,ST30&lt;&gt;"")),"Excellence",IF(K30="P","Worlds Team",IF(H30="P","National Team","")))))</f>
        <v/>
      </c>
      <c r="K30" s="3" t="str">
        <f>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P","")</f>
        <v/>
      </c>
      <c r="L30" s="8">
        <f>IF(COUNT(AQ30,AT30,BR30,BU30,CS30,CV30)&gt;0,LARGE((AQ30,AT30,BR30,BU30,CS30,CV30),1),0)</f>
        <v>47.429999999999993</v>
      </c>
      <c r="M30" s="8" t="str">
        <f>IF(L30="","",IF(OR(L30=CS30,L30=CV30),$CA$1,IF(OR(L30=BR30,L30=BU30),$AZ$1,IF(OR(L30=AQ30,L30=AT30),$Y$1,""))))</f>
        <v>2023 3rd Domestic Trial</v>
      </c>
      <c r="N30" s="8">
        <f>IF(COUNT(AQ30,AT30,BR30,BU30,CS30,CV30)&gt;1,LARGE((AQ30,AT30,BR30,BU30,CS30,CV30),2),0)</f>
        <v>47.15</v>
      </c>
      <c r="O30" s="8" t="str">
        <f>IF(N30="","",IF(OR(N30=CS30,N30=CV30),$CA$1,IF(OR(N30=BR30,N30=BU30),$AZ$1,IF(OR(N30=AQ30,N30=AT30),$Y$1,""))))</f>
        <v>2023 3rd Domestic Trial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9.6999999999999993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3rd Domestic Trial</v>
      </c>
      <c r="T30" s="8">
        <f>IF(MAX(IF(AO30&gt;=$AY$36,AP30,0),IF(AR30&gt;=$AY$36,AS30,0),IF(AV30&gt;=$AY$36,AW30,0),IF(BP30&gt;=$BZ$36,BQ30,0),IF(BS30&gt;=$BZ$36,BT30,0),IF(BW30&gt;=$BZ$36,BX30,0),IF(CQ30&gt;=$DA$36,CR30,0),IF(CT30&gt;=$DA$36,CU30,0),IF(CX30&gt;=$DA$36,CY30,0),IF(DX30&gt;=$EK$36,DY30,0),IF(EA30&gt;=$EK$36,EB30,0),IF(EE30&gt;=$EK$36,EF30,0),IF(EH30&gt;=$EK$36,EI30,0),IF(FF30&gt;=$FS$36,FG30,0),IF(FI30&gt;=$FS$36,FJ30,0),IF(FM30&gt;=$FS$36,FN30,0),IF(FP30&gt;=$FS$36,FQ30,0),IF(GN30&gt;=$HA$36,GO30,0),IF(GQ30&gt;=$HA$36,GR30,0),IF(GU30&gt;=$HA$36,GV30,0),IF(GX30&gt;=$HA$36,GY30,0),IF(HV30&gt;=$II$36,HW30,0),IF(HY30&gt;=$II$36,HZ30,0),IF(IC30&gt;=$II$36,ID30,0),IF(IF30&gt;=$II$36,IG30,0),IF(JD30&gt;=$JQ$36,JE30,0),IF(JG30&gt;=$JQ$36,JH30,0),IF(JK30&gt;=$JQ$36,JL30,0),IF(JN30&gt;=$JQ$36,JO30,0),IF(KL30&gt;=$KY$36,KM30,0),IF(KO30&gt;=$KY$36,KP30,0),IF(KS30&gt;=$KY$36,KT30,0),IF(KV30&gt;=$KY$36,KW30,0),IF(LT30&gt;=$MG$36,LU30,0),IF(LW30&gt;=$MG$36,LX30,0),IF(MA30&gt;=$MG$36,MB30,0),IF(MD30&gt;=$MG$36,ME30,0),IF(NB30&gt;=$NO$36,NC30,0),IF(NE30&gt;=$NO$36,NF30,0),IF(NI30&gt;=$NO$36,NJ30,0),IF(NL30&gt;=$NO$36,NM30,0),IF(OJ30&gt;=$OW$36,OK30,0),IF(OM30&gt;=$OW$36,ON30,0),IF(OQ30&gt;=$OW$36,OR30,0),IF(OT30&gt;=$OW$36,OU30,0),IF(PR30&gt;=$QE$36,PS30,0),IF(PU30&gt;=$QE$36,PV30,0),IF(PY30&gt;=$QE$36,PZ30,0),IF(QB30&gt;=$QE$36,QC30,0),IF(QZ30&gt;=$RM$36,RA30,0),IF(RC30&gt;=$RM$36,RD30,0),IF(RG30&gt;=$RM$36,RH30,0),IF(RJ30&gt;=$RM$36,RK30,0),IF(SH30&gt;=$SU$36,SI30,0),IF(SK30&gt;=$SU$36,SL30,0),IF(SO30&gt;=$SU$36,SP30,0),IF(SR30&gt;=$SU$36,SS30,0))&gt;0,MAX(IF(AO30&gt;=$AY$36,AP30,0),IF(AR30&gt;=$AY$36,AS30,0),IF(AV30&gt;=$AY$36,AW30,0),IF(BP30&gt;=$BZ$36,BQ30,0),IF(BS30&gt;=$BZ$36,BT30,0),IF(BW30&gt;=$BZ$36,BX30,0),IF(CQ30&gt;=$DA$36,CR30,0),IF(CT30&gt;=$DA$36,CU30,0),IF(CX30&gt;=$DA$36,CY30,0),IF(DX30&gt;=$EK$36,DY30,0),IF(EA30&gt;=$EK$36,EB30,0),IF(EE30&gt;=$EK$36,EF30,0),IF(EH30&gt;=$EK$36,EI30,0),IF(FF30&gt;=$FS$36,FG30,0),IF(FI30&gt;=$FS$36,FJ30,0),IF(FM30&gt;=$FS$36,FN30,0),IF(FP30&gt;=$FS$36,FQ30,0),IF(GN30&gt;=$HA$36,GO30,0),IF(GQ30&gt;=$HA$36,GR30,0),IF(GU30&gt;=$HA$36,GV30,0),IF(GX30&gt;=$HA$36,GY30,0),IF(HV30&gt;=$II$36,HW30,0),IF(HY30&gt;=$II$36,HZ30,0),IF(IC30&gt;=$II$36,ID30,0),IF(IF30&gt;=$II$36,IG30,0),IF(JD30&gt;=$JQ$36,JE30,0),IF(JG30&gt;=$JQ$36,JH30,0),IF(JK30&gt;=$JQ$36,JL30,0),IF(JN30&gt;=$JQ$36,JO30,0),IF(KL30&gt;=$KY$36,KM30,0),IF(KO30&gt;=$KY$36,KP30,0),IF(KS30&gt;=$KY$36,KT30,0),IF(KV30&gt;=$KY$36,KW30,0),IF(LT30&gt;=$MG$36,LU30,0),IF(LW30&gt;=$MG$36,LX30,0),IF(MA30&gt;=$MG$36,MB30,0),IF(MD30&gt;=$MG$36,ME30,0),IF(NB30&gt;=$NO$36,NC30,0),IF(NE30&gt;=$NO$36,NF30,0),IF(NI30&gt;=$NO$36,NJ30,0),IF(NL30&gt;=$NO$36,NM30,0),IF(OJ30&gt;=$OW$36,OK30,0),IF(OM30&gt;=$OW$36,ON30,0),IF(OQ30&gt;=$OW$36,OR30,0),IF(OT30&gt;=$OW$36,OU30,0),IF(PR30&gt;=$QE$36,PS30,0),IF(PU30&gt;=$QE$36,PV30,0),IF(PY30&gt;=$QE$36,PZ30,0),IF(QB30&gt;=$QE$36,QC30,0),IF(QZ30&gt;=$RM$36,RA30,0),IF(RC30&gt;=$RM$36,RD30,0),IF(RG30&gt;=$RM$36,RH30,0),IF(RJ30&gt;=$RM$36,RK30,0),IF(SH30&gt;=$SU$36,SI30,0),IF(SK30&gt;=$SU$36,SL30,0),IF(SO30&gt;=$SU$36,SP30,0),IF(SR30&gt;=$SU$36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14.7</v>
      </c>
      <c r="CB30" s="22">
        <v>8.6999999999999993</v>
      </c>
      <c r="CC30" s="22">
        <v>9.6999999999999993</v>
      </c>
      <c r="CD30" s="22">
        <v>14.33</v>
      </c>
      <c r="CE30" s="22">
        <v>0</v>
      </c>
      <c r="CF30" s="22">
        <v>15.1</v>
      </c>
      <c r="CG30" s="22">
        <v>9.1</v>
      </c>
      <c r="CH30" s="22">
        <v>8.6000000000000014</v>
      </c>
      <c r="CI30" s="22">
        <v>14.85</v>
      </c>
      <c r="CJ30" s="22">
        <v>0.5</v>
      </c>
      <c r="CK30" s="22">
        <v>0</v>
      </c>
      <c r="CL30" s="22">
        <v>0</v>
      </c>
      <c r="CM30" s="22">
        <v>0</v>
      </c>
      <c r="CN30" s="22">
        <v>0</v>
      </c>
      <c r="CO30" s="22">
        <v>0</v>
      </c>
      <c r="CP30" s="27"/>
      <c r="CQ30" s="38">
        <f>IF(CC30&gt;0,CC30,"")</f>
        <v>9.6999999999999993</v>
      </c>
      <c r="CR30" s="38">
        <f>IF(CD30&gt;0,CD30,"")</f>
        <v>14.33</v>
      </c>
      <c r="CS30" s="40">
        <f>IF(SUM(CA30:CD30)-CE30&gt;0,SUM(CA30:CD30)-CE30,"")</f>
        <v>47.429999999999993</v>
      </c>
      <c r="CT30" s="40">
        <f>IF(CH30&gt;0,CH30,"")</f>
        <v>8.6000000000000014</v>
      </c>
      <c r="CU30" s="40">
        <f>IF(CI30&gt;0,CI30,"")</f>
        <v>14.85</v>
      </c>
      <c r="CV30" s="40">
        <f>IF(SUM(CF30:CI30)-CJ30&gt;0,SUM(CF30:CI30)-CJ30,"")</f>
        <v>47.15</v>
      </c>
      <c r="CW30" s="40">
        <f>IF(CS30="","",MAX(CS30,CV30))</f>
        <v>47.429999999999993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47.429999999999993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7.35</v>
      </c>
      <c r="SW30" s="22">
        <f>IF($CP30="P",CB30,(CB30+BA30)/2)</f>
        <v>4.3499999999999996</v>
      </c>
      <c r="SX30" s="22">
        <f>IF($CP30="P",CC30,(CC30+BB30)/2)</f>
        <v>4.8499999999999996</v>
      </c>
      <c r="SY30" s="22">
        <f>IF($CP30="P",CD30,(CD30+BC30)/2)</f>
        <v>7.165</v>
      </c>
      <c r="SZ30" s="22">
        <f>IF($CP30="P",CE30,(CE30+BD30)/2)</f>
        <v>0</v>
      </c>
      <c r="TA30" s="22">
        <f>IF($CP30="P",CF30,(CF30+BE30)/2)</f>
        <v>7.55</v>
      </c>
      <c r="TB30" s="22">
        <f>IF($CP30="P",CG30,(CG30+BF30)/2)</f>
        <v>4.55</v>
      </c>
      <c r="TC30" s="22">
        <f>IF($CP30="P",CH30,(CH30+BG30)/2)</f>
        <v>4.3000000000000007</v>
      </c>
      <c r="TD30" s="22">
        <f>IF($CP30="P",CI30,(CI30+BH30)/2)</f>
        <v>7.4249999999999998</v>
      </c>
      <c r="TE30" s="22">
        <f>IF($CP30="P",CJ30,(CJ30+BI30)/2)</f>
        <v>0.25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4.8499999999999996</v>
      </c>
      <c r="TM30" s="40">
        <f>IF(SY30&gt;0,SY30,"")</f>
        <v>7.165</v>
      </c>
      <c r="TN30" s="40">
        <f>IF(SUM(SV30:SY30)-SZ30&gt;0,SUM(SV30:SY30)-SZ30,"")</f>
        <v>23.714999999999996</v>
      </c>
      <c r="TO30" s="40">
        <f>IF(TC30&gt;0,TC30,"")</f>
        <v>4.3000000000000007</v>
      </c>
      <c r="TP30" s="40">
        <f>IF(TD30&gt;0,TD30,"")</f>
        <v>7.4249999999999998</v>
      </c>
      <c r="TQ30" s="40">
        <f>IF(SUM(TA30:TD30)-TE30&gt;0,SUM(TA30:TD30)-TE30,"")</f>
        <v>23.574999999999999</v>
      </c>
      <c r="TR30" s="40">
        <f>IF(MAX(TN30,TQ30)&gt;0,MAX(TN30,TQ30),"")</f>
        <v>23.714999999999996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23.714999999999996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211</v>
      </c>
      <c r="D31" s="4" t="s">
        <v>210</v>
      </c>
      <c r="E31" s="4">
        <v>2006</v>
      </c>
      <c r="F31" s="9">
        <f>SUM(L31:V31)+SUM(L31:T31)*0.0000001+SUM(L31)*0.0000000000001</f>
        <v>87.200008720004689</v>
      </c>
      <c r="G31" s="66"/>
      <c r="H31" s="3" t="str">
        <f>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P","")</f>
        <v/>
      </c>
      <c r="I31" s="3" t="str">
        <f>IF(OR(AND(AQ31&gt;=AY$40,AQ31&lt;&gt;"",AN31=""),AND(AT31&gt;=AY$40,AT31&lt;&gt;"",AN31=""),AND(AX31&gt;=AY$40,AX31&lt;&gt;"",AN31=""),AND(BR31&gt;=BZ$40,BR31&lt;&gt;"",BO31=""),AND(BU31&gt;=BZ$40,BU31&lt;&gt;"",BO31=""),AND(BY31&gt;=BZ$40,BY31&lt;&gt;"",BO31=""),AND(CS31&gt;=DA$40,CS31&lt;&gt;"",CP31=""),AND(CV31&gt;=DA$40,CV31&lt;&gt;"",CP31=""),AND(CZ31&gt;=DA$40,CZ31&lt;&gt;"",CP31=""),AND(DZ31&gt;=EK$40,DZ31&lt;&gt;""),AND(EC31&gt;=EK$40,EC31&lt;&gt;""),AND(EG31&gt;=EK$40,EG31&lt;&gt;""),AND(EJ31&gt;=EK$40,EJ31&lt;&gt;""),AND(FH31&gt;=FS$40,FH31&lt;&gt;""),AND(FK31&gt;=FS$40,FK31&lt;&gt;""),AND(FO31&gt;=FS$40,FO31&lt;&gt;""),AND(FR31&gt;=FS$40,FR31&lt;&gt;""),AND(GP31&gt;=HA$40,GP31&lt;&gt;""),AND(GS31&gt;=HA$40,GS31&lt;&gt;""),AND(GW31&gt;=HA$40,GW31&lt;&gt;""),AND(GZ31&gt;=HA$40,GZ31&lt;&gt;""),AND(HX31&gt;=II$40,HX31&lt;&gt;""),AND(IA31&gt;=II$40,IA31&lt;&gt;""),AND(IE31&gt;=II$40,IE31&lt;&gt;""),AND(IH31&gt;=II$40,IH31&lt;&gt;""),AND(JF31&gt;=JQ$40,JF31&lt;&gt;""),AND(JI31&gt;=JQ$40,JI31&lt;&gt;""),AND(JM31&gt;=JQ$40,JM31&lt;&gt;""),AND(JP31&gt;=JQ$40,JP31&lt;&gt;""),AND(KN31&gt;=KY$40,KN31&lt;&gt;""),AND(KQ31&gt;=KY$40,KQ31&lt;&gt;""),AND(KU31&gt;=KY$40,KU31&lt;&gt;""),AND(KX31&gt;=KY$40,KX31&lt;&gt;""),AND(LV31&gt;=MG$40,LV31&lt;&gt;""),AND(LY31&gt;=MG$40,LY31&lt;&gt;""),AND(MC31&gt;=MG$40,MC31&lt;&gt;""),AND(MF31&gt;=MG$40,MF31&lt;&gt;""),AND(ND31&gt;=NO$40,ND31&lt;&gt;""),AND(NG31&gt;=NO$40,NG31&lt;&gt;""),AND(NK31&gt;=NO$40,NK31&lt;&gt;""),AND(NN31&gt;=NO$40,NN31&lt;&gt;""),AND(OL31&gt;=OW$40,OL31&lt;&gt;""),AND(OO31&gt;=OW$40,OO31&lt;&gt;""),AND(OS31&gt;=OW$40,OS31&lt;&gt;""),AND(OV31&gt;=OW$40,OV31&lt;&gt;""),AND(PT31&gt;=QE$40,PT31&lt;&gt;""),AND(PW31&gt;=QE$40,PW31&lt;&gt;""),AND(QA31&gt;=QE$40,QA31&lt;&gt;""),AND(QD31&gt;=QE$40,QD31&lt;&gt;""),AND(RB31&gt;=RM$40,RB31&lt;&gt;""),AND(RE31&gt;=RM$40,RE31&lt;&gt;""),AND(RI31&gt;=RM$40,RI31&lt;&gt;""),AND(RL31&gt;=RM$40,RL31&lt;&gt;""),AND(SJ31&gt;=SU$40,SJ31&lt;&gt;""),AND(SM31&gt;=SU$40,SM31&lt;&gt;""),AND(SQ31&gt;=SU$40,SQ31&lt;&gt;""),AND(ST31&gt;=SU$40,ST31&lt;&gt;"")),"P","")</f>
        <v/>
      </c>
      <c r="J31" s="36" t="str">
        <f>IF(AND(I31="P",H31=""),"No DD",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Merit",IF(OR(AND(AO31&gt;=AY$38,AO31&lt;&gt;"",AQ31&gt;=AY$42,AQ31&lt;&gt;"",AN31=""),AND(AR31&gt;=AY$38,AR31&lt;&gt;"",AT31&gt;=AY$42,AT31&lt;&gt;"",AN31=""),AND(AV31&gt;=AY$38,AV31&lt;&gt;"",AX31&gt;=AY$42,AX31&lt;&gt;"",AN31=""),AND(BP31&gt;=BZ$38,BP31&lt;&gt;"",BR31&gt;=BZ$42,BR31&lt;&gt;"",BO31=""),AND(BS31&gt;=BZ$38,BS31&lt;&gt;"",BU31&gt;=BZ$42,BU31&lt;&gt;"",BO31=""),AND(BW31&gt;=BZ$38,BW31&lt;&gt;"",BY31&gt;=BZ$42,BY31&lt;&gt;"",BO31=""),AND(CQ31&gt;=DA$38,CQ31&lt;&gt;"",CS31&gt;=DA$42,CS31&lt;&gt;"",CP31=""),AND(CT31&gt;=DA$38,CT31&lt;&gt;"",CV31&gt;=DA$42,CV31&lt;&gt;"",CP31=""),AND(CX31&gt;=DA$38,CX31&lt;&gt;"",CZ31&gt;=DA$42,CZ31&lt;&gt;"",CP31=""),AND(DX31&gt;=EK$38,DX31&lt;&gt;"",DZ31&gt;=EK$42,DZ31&lt;&gt;""),AND(EA31&gt;=EK$38,EA31&lt;&gt;"",EC31&gt;=EK$42,EC31&lt;&gt;""),AND(EE31&gt;=EK$38,EE31&lt;&gt;"",EG31&gt;=EK$42,EG31&lt;&gt;""),AND(EH31&gt;=EK$38,EH31&lt;&gt;"",EJ31&gt;=EK$42,EJ31&lt;&gt;""),AND(FF31&gt;=FS$38,FF31&lt;&gt;"",FH31&gt;=FS$42,FH31&lt;&gt;""),AND(FI31&gt;=FS$38,FI31&lt;&gt;"",FK31&gt;=FS$42,FK31&lt;&gt;""),AND(FM31&gt;=FS$38,FM31&lt;&gt;"",FO31&gt;=FS$42,FO31&lt;&gt;""),AND(FP31&gt;=FS$38,FP31&lt;&gt;"",FR31&gt;=FS$42,FR31&lt;&gt;""),AND(GN31&gt;=HA$38,GN31&lt;&gt;"",GP31&gt;=HA$42,GP31&lt;&gt;""),AND(GQ31&gt;=HA$38,GQ31&lt;&gt;"",GS31&gt;=HA$42,GS31&lt;&gt;""),AND(GU31&gt;=HA$38,GU31&lt;&gt;"",GW31&gt;=HA$42,GW31&lt;&gt;""),AND(GX31&gt;=HA$38,GX31&lt;&gt;"",GZ31&gt;=HA$42,GZ31&lt;&gt;""),AND(HV31&gt;=II$38,HV31&lt;&gt;"",HX31&gt;=II$42,HX31&lt;&gt;""),AND(HY31&gt;=II$38,HY31&lt;&gt;"",IA31&gt;=II$42,IA31&lt;&gt;""),AND(IC31&gt;=II$38,IC31&lt;&gt;"",IE31&gt;=II$42,IE31&lt;&gt;""),AND(IF31&gt;=II$38,IF31&lt;&gt;"",IH31&gt;=II$42,IH31&lt;&gt;""),AND(JD31&gt;=JQ$38,JD31&lt;&gt;"",JF31&gt;=JQ$42,JF31&lt;&gt;""),AND(JG31&gt;=JQ$38,JG31&lt;&gt;"",JI31&gt;=JQ$42,JI31&lt;&gt;""),AND(JK31&gt;=JQ$38,JK31&lt;&gt;"",JM31&gt;=JQ$42,JM31&lt;&gt;""),AND(JN31&gt;=JQ$38,JN31&lt;&gt;"",JP31&gt;=JQ$42,JP31&lt;&gt;""),AND(KL31&gt;=KY$38,KL31&lt;&gt;"",KN31&gt;=KY$42,KN31&lt;&gt;""),AND(KO31&gt;=KY$38,KO31&lt;&gt;"",KQ31&gt;=KY$42,KQ31&lt;&gt;""),AND(KS31&gt;=KY$38,KS31&lt;&gt;"",KU31&gt;=KY$42,KU31&lt;&gt;""),AND(KV31&gt;=KY$38,KV31&lt;&gt;"",KX31&gt;=KY$42,KX31&lt;&gt;""),AND(LT31&gt;=MG$38,LT31&lt;&gt;"",LV31&gt;=MG$42,LV31&lt;&gt;""),AND(LW31&gt;=MG$38,LW31&lt;&gt;"",LY31&gt;=MG$42,LY31&lt;&gt;""),AND(MA31&gt;=MG$38,MA31&lt;&gt;"",MC31&gt;=MG$42,MC31&lt;&gt;""),AND(MD31&gt;=MG$38,MD31&lt;&gt;"",MF31&gt;=MG$42,MF31&lt;&gt;""),AND(NB31&gt;=NO$38,NB31&lt;&gt;"",ND31&gt;=NO$42,ND31&lt;&gt;""),AND(NE31&gt;=NO$38,NE31&lt;&gt;"",NG31&gt;=NO$42,NG31&lt;&gt;""),AND(NI31&gt;=NO$38,NI31&lt;&gt;"",NK31&gt;=NO$42,NK31&lt;&gt;""),AND(NL31&gt;=NO$38,NL31&lt;&gt;"",NN31&gt;=NO$42,NN31&lt;&gt;""),AND(OJ31&gt;=OW$38,OJ31&lt;&gt;"",OL31&gt;=OW$42,OL31&lt;&gt;""),AND(OM31&gt;=OW$38,OM31&lt;&gt;"",OO31&gt;=OW$42,OO31&lt;&gt;""),AND(OQ31&gt;=OW$38,OQ31&lt;&gt;"",OS31&gt;=OW$42,OS31&lt;&gt;""),AND(OT31&gt;=OW$38,OT31&lt;&gt;"",OV31&gt;=OW$42,OV31&lt;&gt;""),AND(PR31&gt;=QE$38,PR31&lt;&gt;"",PT31&gt;=QE$42,PT31&lt;&gt;""),AND(PU31&gt;=QE$38,PU31&lt;&gt;"",PW31&gt;=QE$42,PW31&lt;&gt;""),AND(PY31&gt;=QE$38,PY31&lt;&gt;"",QA31&gt;=QE$42,QA31&lt;&gt;""),AND(QB31&gt;=QE$38,QB31&lt;&gt;"",QD31&gt;=QE$42,QD31&lt;&gt;""),AND(QZ31&gt;=RM$38,QZ31&lt;&gt;"",RB31&gt;=RM$42,RB31&lt;&gt;""),AND(RC31&gt;=RM$38,RC31&lt;&gt;"",RE31&gt;=RM$42,RE31&lt;&gt;""),AND(RG31&gt;=RM$38,RG31&lt;&gt;"",RI31&gt;=RM$42,RI31&lt;&gt;""),AND(RJ31&gt;=RM$38,RJ31&lt;&gt;"",RL31&gt;=RM$42,RL31&lt;&gt;""),AND(SH31&gt;=SU$38,SH31&lt;&gt;"",SJ31&gt;=SU$42,SJ31&lt;&gt;""),AND(SK31&gt;=SU$38,SK31&lt;&gt;"",SM31&gt;=SU$42,SM31&lt;&gt;""),AND(SO31&gt;=SU$38,SO31&lt;&gt;"",SQ31&gt;=SU$42,SQ31&lt;&gt;""),AND(SR31&gt;=SU$38,SR31&lt;&gt;"",ST31&gt;=SU$42,ST31&lt;&gt;"")),"Excellence",IF(K31="P","Worlds Team",IF(H31="P","National Team","")))))</f>
        <v/>
      </c>
      <c r="K31" s="3" t="str">
        <f>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P","")</f>
        <v/>
      </c>
      <c r="L31" s="8">
        <f>IF(COUNT(AQ31,AT31,BR31,BU31,CS31,CV31)&gt;0,LARGE((AQ31,AT31,BR31,BU31,CS31,CV31),1),0)</f>
        <v>46.91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29.09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11.2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$36,AP31,0),IF(AR31&gt;=$AY$36,AS31,0),IF(AV31&gt;=$AY$36,AW31,0),IF(BP31&gt;=$BZ$36,BQ31,0),IF(BS31&gt;=$BZ$36,BT31,0),IF(BW31&gt;=$BZ$36,BX31,0),IF(CQ31&gt;=$DA$36,CR31,0),IF(CT31&gt;=$DA$36,CU31,0),IF(CX31&gt;=$DA$36,CY31,0),IF(DX31&gt;=$EK$36,DY31,0),IF(EA31&gt;=$EK$36,EB31,0),IF(EE31&gt;=$EK$36,EF31,0),IF(EH31&gt;=$EK$36,EI31,0),IF(FF31&gt;=$FS$36,FG31,0),IF(FI31&gt;=$FS$36,FJ31,0),IF(FM31&gt;=$FS$36,FN31,0),IF(FP31&gt;=$FS$36,FQ31,0),IF(GN31&gt;=$HA$36,GO31,0),IF(GQ31&gt;=$HA$36,GR31,0),IF(GU31&gt;=$HA$36,GV31,0),IF(GX31&gt;=$HA$36,GY31,0),IF(HV31&gt;=$II$36,HW31,0),IF(HY31&gt;=$II$36,HZ31,0),IF(IC31&gt;=$II$36,ID31,0),IF(IF31&gt;=$II$36,IG31,0),IF(JD31&gt;=$JQ$36,JE31,0),IF(JG31&gt;=$JQ$36,JH31,0),IF(JK31&gt;=$JQ$36,JL31,0),IF(JN31&gt;=$JQ$36,JO31,0),IF(KL31&gt;=$KY$36,KM31,0),IF(KO31&gt;=$KY$36,KP31,0),IF(KS31&gt;=$KY$36,KT31,0),IF(KV31&gt;=$KY$36,KW31,0),IF(LT31&gt;=$MG$36,LU31,0),IF(LW31&gt;=$MG$36,LX31,0),IF(MA31&gt;=$MG$36,MB31,0),IF(MD31&gt;=$MG$36,ME31,0),IF(NB31&gt;=$NO$36,NC31,0),IF(NE31&gt;=$NO$36,NF31,0),IF(NI31&gt;=$NO$36,NJ31,0),IF(NL31&gt;=$NO$36,NM31,0),IF(OJ31&gt;=$OW$36,OK31,0),IF(OM31&gt;=$OW$36,ON31,0),IF(OQ31&gt;=$OW$36,OR31,0),IF(OT31&gt;=$OW$36,OU31,0),IF(PR31&gt;=$QE$36,PS31,0),IF(PU31&gt;=$QE$36,PV31,0),IF(PY31&gt;=$QE$36,PZ31,0),IF(QB31&gt;=$QE$36,QC31,0),IF(QZ31&gt;=$RM$36,RA31,0),IF(RC31&gt;=$RM$36,RD31,0),IF(RG31&gt;=$RM$36,RH31,0),IF(RJ31&gt;=$RM$36,RK31,0),IF(SH31&gt;=$SU$36,SI31,0),IF(SK31&gt;=$SU$36,SL31,0),IF(SO31&gt;=$SU$36,SP31,0),IF(SR31&gt;=$SU$36,SS31,0))&gt;0,MAX(IF(AO31&gt;=$AY$36,AP31,0),IF(AR31&gt;=$AY$36,AS31,0),IF(AV31&gt;=$AY$36,AW31,0),IF(BP31&gt;=$BZ$36,BQ31,0),IF(BS31&gt;=$BZ$36,BT31,0),IF(BW31&gt;=$BZ$36,BX31,0),IF(CQ31&gt;=$DA$36,CR31,0),IF(CT31&gt;=$DA$36,CU31,0),IF(CX31&gt;=$DA$36,CY31,0),IF(DX31&gt;=$EK$36,DY31,0),IF(EA31&gt;=$EK$36,EB31,0),IF(EE31&gt;=$EK$36,EF31,0),IF(EH31&gt;=$EK$36,EI31,0),IF(FF31&gt;=$FS$36,FG31,0),IF(FI31&gt;=$FS$36,FJ31,0),IF(FM31&gt;=$FS$36,FN31,0),IF(FP31&gt;=$FS$36,FQ31,0),IF(GN31&gt;=$HA$36,GO31,0),IF(GQ31&gt;=$HA$36,GR31,0),IF(GU31&gt;=$HA$36,GV31,0),IF(GX31&gt;=$HA$36,GY31,0),IF(HV31&gt;=$II$36,HW31,0),IF(HY31&gt;=$II$36,HZ31,0),IF(IC31&gt;=$II$36,ID31,0),IF(IF31&gt;=$II$36,IG31,0),IF(JD31&gt;=$JQ$36,JE31,0),IF(JG31&gt;=$JQ$36,JH31,0),IF(JK31&gt;=$JQ$36,JL31,0),IF(JN31&gt;=$JQ$36,JO31,0),IF(KL31&gt;=$KY$36,KM31,0),IF(KO31&gt;=$KY$36,KP31,0),IF(KS31&gt;=$KY$36,KT31,0),IF(KV31&gt;=$KY$36,KW31,0),IF(LT31&gt;=$MG$36,LU31,0),IF(LW31&gt;=$MG$36,LX31,0),IF(MA31&gt;=$MG$36,MB31,0),IF(MD31&gt;=$MG$36,ME31,0),IF(NB31&gt;=$NO$36,NC31,0),IF(NE31&gt;=$NO$36,NF31,0),IF(NI31&gt;=$NO$36,NJ31,0),IF(NL31&gt;=$NO$36,NM31,0),IF(OJ31&gt;=$OW$36,OK31,0),IF(OM31&gt;=$OW$36,ON31,0),IF(OQ31&gt;=$OW$36,OR31,0),IF(OT31&gt;=$OW$36,OU31,0),IF(PR31&gt;=$QE$36,PS31,0),IF(PU31&gt;=$QE$36,PV31,0),IF(PY31&gt;=$QE$36,PZ31,0),IF(QB31&gt;=$QE$36,QC31,0),IF(QZ31&gt;=$RM$36,RA31,0),IF(RC31&gt;=$RM$36,RD31,0),IF(RG31&gt;=$RM$36,RH31,0),IF(RJ31&gt;=$RM$36,RK31,0),IF(SH31&gt;=$SU$36,SI31,0),IF(SK31&gt;=$SU$36,SL31,0),IF(SO31&gt;=$SU$36,SP31,0),IF(SR31&gt;=$SU$36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7.9</v>
      </c>
      <c r="BA31" s="26">
        <v>5</v>
      </c>
      <c r="BB31" s="26">
        <v>7.3</v>
      </c>
      <c r="BC31" s="26">
        <v>8.89</v>
      </c>
      <c r="BD31" s="26">
        <v>0</v>
      </c>
      <c r="BE31" s="26">
        <v>12.8</v>
      </c>
      <c r="BF31" s="26">
        <v>8.8000000000000007</v>
      </c>
      <c r="BG31" s="26">
        <v>11.2</v>
      </c>
      <c r="BH31" s="26">
        <v>14.11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7.3</v>
      </c>
      <c r="BQ31" s="39">
        <f>IF(BC31&gt;0,BC31,"")</f>
        <v>8.89</v>
      </c>
      <c r="BR31" s="11">
        <f>IF(SUM(AZ31:BC31)-BD31&gt;0,SUM(AZ31:BC31)-BD31,"")</f>
        <v>29.09</v>
      </c>
      <c r="BS31" s="11">
        <f>IF(BG31&gt;0,BG31,"")</f>
        <v>11.2</v>
      </c>
      <c r="BT31" s="11">
        <f>IF(BH31&gt;0,BH31,"")</f>
        <v>14.11</v>
      </c>
      <c r="BU31" s="11">
        <f>IF(SUM(BE31:BH31)-BI31&gt;0,SUM(BE31:BH31)-BI31,"")</f>
        <v>46.91</v>
      </c>
      <c r="BV31" s="11">
        <f>IF(BR31="","",MAX(BR31,BU31))</f>
        <v>46.91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46.91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3.95</v>
      </c>
      <c r="SW31" s="22">
        <f>IF($CP31="P",CB31,(CB31+BA31)/2)</f>
        <v>2.5</v>
      </c>
      <c r="SX31" s="22">
        <f>IF($CP31="P",CC31,(CC31+BB31)/2)</f>
        <v>3.65</v>
      </c>
      <c r="SY31" s="22">
        <f>IF($CP31="P",CD31,(CD31+BC31)/2)</f>
        <v>4.4450000000000003</v>
      </c>
      <c r="SZ31" s="22">
        <f>IF($CP31="P",CE31,(CE31+BD31)/2)</f>
        <v>0</v>
      </c>
      <c r="TA31" s="22">
        <f>IF($CP31="P",CF31,(CF31+BE31)/2)</f>
        <v>6.4</v>
      </c>
      <c r="TB31" s="22">
        <f>IF($CP31="P",CG31,(CG31+BF31)/2)</f>
        <v>4.4000000000000004</v>
      </c>
      <c r="TC31" s="22">
        <f>IF($CP31="P",CH31,(CH31+BG31)/2)</f>
        <v>5.6</v>
      </c>
      <c r="TD31" s="22">
        <f>IF($CP31="P",CI31,(CI31+BH31)/2)</f>
        <v>7.0549999999999997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3.65</v>
      </c>
      <c r="TM31" s="40">
        <f>IF(SY31&gt;0,SY31,"")</f>
        <v>4.4450000000000003</v>
      </c>
      <c r="TN31" s="40">
        <f>IF(SUM(SV31:SY31)-SZ31&gt;0,SUM(SV31:SY31)-SZ31,"")</f>
        <v>14.545</v>
      </c>
      <c r="TO31" s="40">
        <f>IF(TC31&gt;0,TC31,"")</f>
        <v>5.6</v>
      </c>
      <c r="TP31" s="40">
        <f>IF(TD31&gt;0,TD31,"")</f>
        <v>7.0549999999999997</v>
      </c>
      <c r="TQ31" s="40">
        <f>IF(SUM(TA31:TD31)-TE31&gt;0,SUM(TA31:TD31)-TE31,"")</f>
        <v>23.454999999999998</v>
      </c>
      <c r="TR31" s="40">
        <f>IF(MAX(TN31,TQ31)&gt;0,MAX(TN31,TQ31),"")</f>
        <v>23.454999999999998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23.454999999999998</v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135</v>
      </c>
      <c r="D32" s="4" t="s">
        <v>5</v>
      </c>
      <c r="E32" s="4">
        <v>2003</v>
      </c>
      <c r="F32" s="9">
        <f>SUM(L32:V32)+SUM(L32:T32)*0.0000001+SUM(L32)*0.0000000000001</f>
        <v>57.460005746003795</v>
      </c>
      <c r="G32" s="66"/>
      <c r="H32" s="3" t="str">
        <f>IF(OR(AND(AO32&gt;=AY$36,AO32&lt;&gt;"",AQ32&gt;=AY$40,AQ32&lt;&gt;"",AN32=""),AND(AR32&gt;=AY$36,AR32&lt;&gt;"",AT32&gt;=AY$40,AT32&lt;&gt;"",AN32=""),AND(AV32&gt;=AY$36,AV32&lt;&gt;"",AX32&gt;=AY$40,AX32&lt;&gt;"",AN32=""),AND(BP32&gt;=BZ$36,BP32&lt;&gt;"",BR32&gt;=BZ$40,BR32&lt;&gt;"",BO32=""),AND(BS32&gt;=BZ$36,BS32&lt;&gt;"",BU32&gt;=BZ$40,BU32&lt;&gt;"",BO32=""),AND(BW32&gt;=BZ$36,BW32&lt;&gt;"",BY32&gt;=BZ$40,BY32&lt;&gt;"",BO32=""),AND(CQ32&gt;=DA$36,CQ32&lt;&gt;"",CS32&gt;=DA$40,CS32&lt;&gt;"",CP32=""),AND(CT32&gt;=DA$36,CT32&lt;&gt;"",CV32&gt;=DA$40,CV32&lt;&gt;"",CP32=""),AND(CX32&gt;=DA$36,CX32&lt;&gt;"",CZ32&gt;=DA$40,CZ32&lt;&gt;"",CP32=""),AND(DX32&gt;=EK$36,DX32&lt;&gt;"",DZ32&gt;=EK$40,DZ32&lt;&gt;""),AND(EA32&gt;=EK$36,EA32&lt;&gt;"",EC32&gt;=EK$40,EC32&lt;&gt;""),AND(EE32&gt;=EK$36,EE32&lt;&gt;"",EG32&gt;=EK$40,EG32&lt;&gt;""),AND(EH32&gt;=EK$36,EH32&lt;&gt;"",EJ32&gt;=EK$40,EJ32&lt;&gt;""),AND(FF32&gt;=FS$36,FF32&lt;&gt;"",FH32&gt;=FS$40,FH32&lt;&gt;""),AND(FI32&gt;=FS$36,FI32&lt;&gt;"",FK32&gt;=FS$40,FK32&lt;&gt;""),AND(FM32&gt;=FS$36,FM32&lt;&gt;"",FO32&gt;=FS$40,FO32&lt;&gt;""),AND(FP32&gt;=FS$36,FP32&lt;&gt;"",FR32&gt;=FS$40,FR32&lt;&gt;""),AND(GN32&gt;=HA$36,GN32&lt;&gt;"",GP32&gt;=HA$40,GP32&lt;&gt;""),AND(GQ32&gt;=HA$36,GQ32&lt;&gt;"",GS32&gt;=HA$40,GS32&lt;&gt;""),AND(GU32&gt;=HA$36,GU32&lt;&gt;"",GW32&gt;=HA$40,GW32&lt;&gt;""),AND(GX32&gt;=HA$36,GX32&lt;&gt;"",GZ32&gt;=HA$40,GZ32&lt;&gt;""),AND(HV32&gt;=II$36,HV32&lt;&gt;"",HX32&gt;=II$40,HX32&lt;&gt;""),AND(HY32&gt;=II$36,HY32&lt;&gt;"",IA32&gt;=II$40,IA32&lt;&gt;""),AND(IC32&gt;=II$36,IC32&lt;&gt;"",IE32&gt;=II$40,IE32&lt;&gt;""),AND(IF32&gt;=II$36,IF32&lt;&gt;"",IH32&gt;=II$40,IH32&lt;&gt;""),AND(JD32&gt;=JQ$36,JD32&lt;&gt;"",JF32&gt;=JQ$40,JF32&lt;&gt;""),AND(JG32&gt;=JQ$36,JG32&lt;&gt;"",JI32&gt;=JQ$40,JI32&lt;&gt;""),AND(JK32&gt;=JQ$36,JK32&lt;&gt;"",JM32&gt;=JQ$40,JM32&lt;&gt;""),AND(JN32&gt;=JQ$36,JN32&lt;&gt;"",JP32&gt;=JQ$40,JP32&lt;&gt;""),AND(KL32&gt;=KY$36,KL32&lt;&gt;"",KN32&gt;=KY$40,KN32&lt;&gt;""),AND(KO32&gt;=KY$36,KO32&lt;&gt;"",KQ32&gt;=KY$40,KQ32&lt;&gt;""),AND(KS32&gt;=KY$36,KS32&lt;&gt;"",KU32&gt;=KY$40,KU32&lt;&gt;""),AND(KV32&gt;=KY$36,KV32&lt;&gt;"",KX32&gt;=KY$40,KX32&lt;&gt;""),AND(LT32&gt;=MG$36,LT32&lt;&gt;"",LV32&gt;=MG$40,LV32&lt;&gt;""),AND(LW32&gt;=MG$36,LW32&lt;&gt;"",LY32&gt;=MG$40,LY32&lt;&gt;""),AND(MA32&gt;=MG$36,MA32&lt;&gt;"",MC32&gt;=MG$40,MC32&lt;&gt;""),AND(MD32&gt;=MG$36,MD32&lt;&gt;"",MF32&gt;=MG$40,MF32&lt;&gt;""),AND(NB32&gt;=NO$36,NB32&lt;&gt;"",ND32&gt;=NO$40,ND32&lt;&gt;""),AND(NE32&gt;=NO$36,NE32&lt;&gt;"",NG32&gt;=NO$40,NG32&lt;&gt;""),AND(NI32&gt;=NO$36,NI32&lt;&gt;"",NK32&gt;=NO$40,NK32&lt;&gt;""),AND(NL32&gt;=NO$36,NL32&lt;&gt;"",NN32&gt;=NO$40,NN32&lt;&gt;""),AND(OJ32&gt;=OW$36,OJ32&lt;&gt;"",OL32&gt;=OW$40,OL32&lt;&gt;""),AND(OM32&gt;=OW$36,OM32&lt;&gt;"",OO32&gt;=OW$40,OO32&lt;&gt;""),AND(OQ32&gt;=OW$36,OQ32&lt;&gt;"",OS32&gt;=OW$40,OS32&lt;&gt;""),AND(OT32&gt;=OW$36,OT32&lt;&gt;"",OV32&gt;=OW$40,OV32&lt;&gt;""),AND(PR32&gt;=QE$36,PR32&lt;&gt;"",PT32&gt;=QE$40,PT32&lt;&gt;""),AND(PU32&gt;=QE$36,PU32&lt;&gt;"",PW32&gt;=QE$40,PW32&lt;&gt;""),AND(PY32&gt;=QE$36,PY32&lt;&gt;"",QA32&gt;=QE$40,QA32&lt;&gt;""),AND(QB32&gt;=QE$36,QB32&lt;&gt;"",QD32&gt;=QE$40,QD32&lt;&gt;""),AND(QZ32&gt;=RM$36,QZ32&lt;&gt;"",RB32&gt;=RM$40,RB32&lt;&gt;""),AND(RC32&gt;=RM$36,RC32&lt;&gt;"",RE32&gt;=RM$40,RE32&lt;&gt;""),AND(RG32&gt;=RM$36,RG32&lt;&gt;"",RI32&gt;=RM$40,RI32&lt;&gt;""),AND(RJ32&gt;=RM$36,RJ32&lt;&gt;"",RL32&gt;=RM$40,RL32&lt;&gt;""),AND(SH32&gt;=SU$36,SH32&lt;&gt;"",SJ32&gt;=SU$40,SJ32&lt;&gt;""),AND(SK32&gt;=SU$36,SK32&lt;&gt;"",SM32&gt;=SU$40,SM32&lt;&gt;""),AND(SO32&gt;=SU$36,SO32&lt;&gt;"",SQ32&gt;=SU$40,SQ32&lt;&gt;""),AND(SR32&gt;=SU$36,SR32&lt;&gt;"",ST32&gt;=SU$40,ST32&lt;&gt;"")),"P","")</f>
        <v/>
      </c>
      <c r="I32" s="3" t="str">
        <f>IF(OR(AND(AQ32&gt;=AY$40,AQ32&lt;&gt;"",AN32=""),AND(AT32&gt;=AY$40,AT32&lt;&gt;"",AN32=""),AND(AX32&gt;=AY$40,AX32&lt;&gt;"",AN32=""),AND(BR32&gt;=BZ$40,BR32&lt;&gt;"",BO32=""),AND(BU32&gt;=BZ$40,BU32&lt;&gt;"",BO32=""),AND(BY32&gt;=BZ$40,BY32&lt;&gt;"",BO32=""),AND(CS32&gt;=DA$40,CS32&lt;&gt;"",CP32=""),AND(CV32&gt;=DA$40,CV32&lt;&gt;"",CP32=""),AND(CZ32&gt;=DA$40,CZ32&lt;&gt;"",CP32=""),AND(DZ32&gt;=EK$40,DZ32&lt;&gt;""),AND(EC32&gt;=EK$40,EC32&lt;&gt;""),AND(EG32&gt;=EK$40,EG32&lt;&gt;""),AND(EJ32&gt;=EK$40,EJ32&lt;&gt;""),AND(FH32&gt;=FS$40,FH32&lt;&gt;""),AND(FK32&gt;=FS$40,FK32&lt;&gt;""),AND(FO32&gt;=FS$40,FO32&lt;&gt;""),AND(FR32&gt;=FS$40,FR32&lt;&gt;""),AND(GP32&gt;=HA$40,GP32&lt;&gt;""),AND(GS32&gt;=HA$40,GS32&lt;&gt;""),AND(GW32&gt;=HA$40,GW32&lt;&gt;""),AND(GZ32&gt;=HA$40,GZ32&lt;&gt;""),AND(HX32&gt;=II$40,HX32&lt;&gt;""),AND(IA32&gt;=II$40,IA32&lt;&gt;""),AND(IE32&gt;=II$40,IE32&lt;&gt;""),AND(IH32&gt;=II$40,IH32&lt;&gt;""),AND(JF32&gt;=JQ$40,JF32&lt;&gt;""),AND(JI32&gt;=JQ$40,JI32&lt;&gt;""),AND(JM32&gt;=JQ$40,JM32&lt;&gt;""),AND(JP32&gt;=JQ$40,JP32&lt;&gt;""),AND(KN32&gt;=KY$40,KN32&lt;&gt;""),AND(KQ32&gt;=KY$40,KQ32&lt;&gt;""),AND(KU32&gt;=KY$40,KU32&lt;&gt;""),AND(KX32&gt;=KY$40,KX32&lt;&gt;""),AND(LV32&gt;=MG$40,LV32&lt;&gt;""),AND(LY32&gt;=MG$40,LY32&lt;&gt;""),AND(MC32&gt;=MG$40,MC32&lt;&gt;""),AND(MF32&gt;=MG$40,MF32&lt;&gt;""),AND(ND32&gt;=NO$40,ND32&lt;&gt;""),AND(NG32&gt;=NO$40,NG32&lt;&gt;""),AND(NK32&gt;=NO$40,NK32&lt;&gt;""),AND(NN32&gt;=NO$40,NN32&lt;&gt;""),AND(OL32&gt;=OW$40,OL32&lt;&gt;""),AND(OO32&gt;=OW$40,OO32&lt;&gt;""),AND(OS32&gt;=OW$40,OS32&lt;&gt;""),AND(OV32&gt;=OW$40,OV32&lt;&gt;""),AND(PT32&gt;=QE$40,PT32&lt;&gt;""),AND(PW32&gt;=QE$40,PW32&lt;&gt;""),AND(QA32&gt;=QE$40,QA32&lt;&gt;""),AND(QD32&gt;=QE$40,QD32&lt;&gt;""),AND(RB32&gt;=RM$40,RB32&lt;&gt;""),AND(RE32&gt;=RM$40,RE32&lt;&gt;""),AND(RI32&gt;=RM$40,RI32&lt;&gt;""),AND(RL32&gt;=RM$40,RL32&lt;&gt;""),AND(SJ32&gt;=SU$40,SJ32&lt;&gt;""),AND(SM32&gt;=SU$40,SM32&lt;&gt;""),AND(SQ32&gt;=SU$40,SQ32&lt;&gt;""),AND(ST32&gt;=SU$40,ST32&lt;&gt;"")),"P","")</f>
        <v/>
      </c>
      <c r="J32" s="36" t="str">
        <f>IF(AND(I32="P",H32=""),"No DD",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Merit",IF(OR(AND(AO32&gt;=AY$38,AO32&lt;&gt;"",AQ32&gt;=AY$42,AQ32&lt;&gt;"",AN32=""),AND(AR32&gt;=AY$38,AR32&lt;&gt;"",AT32&gt;=AY$42,AT32&lt;&gt;"",AN32=""),AND(AV32&gt;=AY$38,AV32&lt;&gt;"",AX32&gt;=AY$42,AX32&lt;&gt;"",AN32=""),AND(BP32&gt;=BZ$38,BP32&lt;&gt;"",BR32&gt;=BZ$42,BR32&lt;&gt;"",BO32=""),AND(BS32&gt;=BZ$38,BS32&lt;&gt;"",BU32&gt;=BZ$42,BU32&lt;&gt;"",BO32=""),AND(BW32&gt;=BZ$38,BW32&lt;&gt;"",BY32&gt;=BZ$42,BY32&lt;&gt;"",BO32=""),AND(CQ32&gt;=DA$38,CQ32&lt;&gt;"",CS32&gt;=DA$42,CS32&lt;&gt;"",CP32=""),AND(CT32&gt;=DA$38,CT32&lt;&gt;"",CV32&gt;=DA$42,CV32&lt;&gt;"",CP32=""),AND(CX32&gt;=DA$38,CX32&lt;&gt;"",CZ32&gt;=DA$42,CZ32&lt;&gt;"",CP32=""),AND(DX32&gt;=EK$38,DX32&lt;&gt;"",DZ32&gt;=EK$42,DZ32&lt;&gt;""),AND(EA32&gt;=EK$38,EA32&lt;&gt;"",EC32&gt;=EK$42,EC32&lt;&gt;""),AND(EE32&gt;=EK$38,EE32&lt;&gt;"",EG32&gt;=EK$42,EG32&lt;&gt;""),AND(EH32&gt;=EK$38,EH32&lt;&gt;"",EJ32&gt;=EK$42,EJ32&lt;&gt;""),AND(FF32&gt;=FS$38,FF32&lt;&gt;"",FH32&gt;=FS$42,FH32&lt;&gt;""),AND(FI32&gt;=FS$38,FI32&lt;&gt;"",FK32&gt;=FS$42,FK32&lt;&gt;""),AND(FM32&gt;=FS$38,FM32&lt;&gt;"",FO32&gt;=FS$42,FO32&lt;&gt;""),AND(FP32&gt;=FS$38,FP32&lt;&gt;"",FR32&gt;=FS$42,FR32&lt;&gt;""),AND(GN32&gt;=HA$38,GN32&lt;&gt;"",GP32&gt;=HA$42,GP32&lt;&gt;""),AND(GQ32&gt;=HA$38,GQ32&lt;&gt;"",GS32&gt;=HA$42,GS32&lt;&gt;""),AND(GU32&gt;=HA$38,GU32&lt;&gt;"",GW32&gt;=HA$42,GW32&lt;&gt;""),AND(GX32&gt;=HA$38,GX32&lt;&gt;"",GZ32&gt;=HA$42,GZ32&lt;&gt;""),AND(HV32&gt;=II$38,HV32&lt;&gt;"",HX32&gt;=II$42,HX32&lt;&gt;""),AND(HY32&gt;=II$38,HY32&lt;&gt;"",IA32&gt;=II$42,IA32&lt;&gt;""),AND(IC32&gt;=II$38,IC32&lt;&gt;"",IE32&gt;=II$42,IE32&lt;&gt;""),AND(IF32&gt;=II$38,IF32&lt;&gt;"",IH32&gt;=II$42,IH32&lt;&gt;""),AND(JD32&gt;=JQ$38,JD32&lt;&gt;"",JF32&gt;=JQ$42,JF32&lt;&gt;""),AND(JG32&gt;=JQ$38,JG32&lt;&gt;"",JI32&gt;=JQ$42,JI32&lt;&gt;""),AND(JK32&gt;=JQ$38,JK32&lt;&gt;"",JM32&gt;=JQ$42,JM32&lt;&gt;""),AND(JN32&gt;=JQ$38,JN32&lt;&gt;"",JP32&gt;=JQ$42,JP32&lt;&gt;""),AND(KL32&gt;=KY$38,KL32&lt;&gt;"",KN32&gt;=KY$42,KN32&lt;&gt;""),AND(KO32&gt;=KY$38,KO32&lt;&gt;"",KQ32&gt;=KY$42,KQ32&lt;&gt;""),AND(KS32&gt;=KY$38,KS32&lt;&gt;"",KU32&gt;=KY$42,KU32&lt;&gt;""),AND(KV32&gt;=KY$38,KV32&lt;&gt;"",KX32&gt;=KY$42,KX32&lt;&gt;""),AND(LT32&gt;=MG$38,LT32&lt;&gt;"",LV32&gt;=MG$42,LV32&lt;&gt;""),AND(LW32&gt;=MG$38,LW32&lt;&gt;"",LY32&gt;=MG$42,LY32&lt;&gt;""),AND(MA32&gt;=MG$38,MA32&lt;&gt;"",MC32&gt;=MG$42,MC32&lt;&gt;""),AND(MD32&gt;=MG$38,MD32&lt;&gt;"",MF32&gt;=MG$42,MF32&lt;&gt;""),AND(NB32&gt;=NO$38,NB32&lt;&gt;"",ND32&gt;=NO$42,ND32&lt;&gt;""),AND(NE32&gt;=NO$38,NE32&lt;&gt;"",NG32&gt;=NO$42,NG32&lt;&gt;""),AND(NI32&gt;=NO$38,NI32&lt;&gt;"",NK32&gt;=NO$42,NK32&lt;&gt;""),AND(NL32&gt;=NO$38,NL32&lt;&gt;"",NN32&gt;=NO$42,NN32&lt;&gt;""),AND(OJ32&gt;=OW$38,OJ32&lt;&gt;"",OL32&gt;=OW$42,OL32&lt;&gt;""),AND(OM32&gt;=OW$38,OM32&lt;&gt;"",OO32&gt;=OW$42,OO32&lt;&gt;""),AND(OQ32&gt;=OW$38,OQ32&lt;&gt;"",OS32&gt;=OW$42,OS32&lt;&gt;""),AND(OT32&gt;=OW$38,OT32&lt;&gt;"",OV32&gt;=OW$42,OV32&lt;&gt;""),AND(PR32&gt;=QE$38,PR32&lt;&gt;"",PT32&gt;=QE$42,PT32&lt;&gt;""),AND(PU32&gt;=QE$38,PU32&lt;&gt;"",PW32&gt;=QE$42,PW32&lt;&gt;""),AND(PY32&gt;=QE$38,PY32&lt;&gt;"",QA32&gt;=QE$42,QA32&lt;&gt;""),AND(QB32&gt;=QE$38,QB32&lt;&gt;"",QD32&gt;=QE$42,QD32&lt;&gt;""),AND(QZ32&gt;=RM$38,QZ32&lt;&gt;"",RB32&gt;=RM$42,RB32&lt;&gt;""),AND(RC32&gt;=RM$38,RC32&lt;&gt;"",RE32&gt;=RM$42,RE32&lt;&gt;""),AND(RG32&gt;=RM$38,RG32&lt;&gt;"",RI32&gt;=RM$42,RI32&lt;&gt;""),AND(RJ32&gt;=RM$38,RJ32&lt;&gt;"",RL32&gt;=RM$42,RL32&lt;&gt;""),AND(SH32&gt;=SU$38,SH32&lt;&gt;"",SJ32&gt;=SU$42,SJ32&lt;&gt;""),AND(SK32&gt;=SU$38,SK32&lt;&gt;"",SM32&gt;=SU$42,SM32&lt;&gt;""),AND(SO32&gt;=SU$38,SO32&lt;&gt;"",SQ32&gt;=SU$42,SQ32&lt;&gt;""),AND(SR32&gt;=SU$38,SR32&lt;&gt;"",ST32&gt;=SU$42,ST32&lt;&gt;"")),"Excellence",IF(K32="P","Worlds Team",IF(H32="P","National Team","")))))</f>
        <v/>
      </c>
      <c r="K32" s="3" t="str">
        <f>IF(OR(AND(AO32&gt;=AY$37,AO32&lt;&gt;"",AQ32&gt;=AY$41,AQ32&lt;&gt;"",AN32=""),AND(AR32&gt;=AY$37,AR32&lt;&gt;"",AT32&gt;=AY$41,AT32&lt;&gt;"",AN32=""),AND(AV32&gt;=AY$37,AV32&lt;&gt;"",AX32&gt;=AY$41,AX32&lt;&gt;"",AN32=""),AND(BP32&gt;=BZ$37,BP32&lt;&gt;"",BR32&gt;=BZ$41,BR32&lt;&gt;"",BO32=""),AND(BS32&gt;=BZ$37,BS32&lt;&gt;"",BU32&gt;=BZ$41,BU32&lt;&gt;"",BO32=""),AND(BW32&gt;=BZ$37,BW32&lt;&gt;"",BY32&gt;=BZ$41,BY32&lt;&gt;"",BO32=""),AND(CQ32&gt;=DA$37,CQ32&lt;&gt;"",CS32&gt;=DA$41,CS32&lt;&gt;"",CP32=""),AND(CT32&gt;=DA$37,CT32&lt;&gt;"",CV32&gt;=DA$41,CV32&lt;&gt;"",CP32=""),AND(CX32&gt;=DA$37,CX32&lt;&gt;"",CZ32&gt;=DA$41,CZ32&lt;&gt;"",CP32=""),AND(DX32&gt;=EK$37,DX32&lt;&gt;"",DZ32&gt;=EK$41,DZ32&lt;&gt;""),AND(EA32&gt;=EK$37,EA32&lt;&gt;"",EC32&gt;=EK$41,EC32&lt;&gt;""),AND(EE32&gt;=EK$37,EE32&lt;&gt;"",EG32&gt;=EK$41,EG32&lt;&gt;""),AND(EH32&gt;=EK$37,EH32&lt;&gt;"",EJ32&gt;=EK$41,EJ32&lt;&gt;""),AND(FF32&gt;=FS$37,FF32&lt;&gt;"",FH32&gt;=FS$41,FH32&lt;&gt;""),AND(FI32&gt;=FS$37,FI32&lt;&gt;"",FK32&gt;=FS$41,FK32&lt;&gt;""),AND(FM32&gt;=FS$37,FM32&lt;&gt;"",FO32&gt;=FS$41,FO32&lt;&gt;""),AND(FP32&gt;=FS$37,FP32&lt;&gt;"",FR32&gt;=FS$41,FR32&lt;&gt;""),AND(GN32&gt;=HA$37,GN32&lt;&gt;"",GP32&gt;=HA$41,GP32&lt;&gt;""),AND(GQ32&gt;=HA$37,GQ32&lt;&gt;"",GS32&gt;=HA$41,GS32&lt;&gt;""),AND(GU32&gt;=HA$37,GU32&lt;&gt;"",GW32&gt;=HA$41,GW32&lt;&gt;""),AND(GX32&gt;=HA$37,GX32&lt;&gt;"",GZ32&gt;=HA$41,GZ32&lt;&gt;""),AND(HV32&gt;=II$37,HV32&lt;&gt;"",HX32&gt;=II$41,HX32&lt;&gt;""),AND(HY32&gt;=II$37,HY32&lt;&gt;"",IA32&gt;=II$41,IA32&lt;&gt;""),AND(IC32&gt;=II$37,IC32&lt;&gt;"",IE32&gt;=II$41,IE32&lt;&gt;""),AND(IF32&gt;=II$37,IF32&lt;&gt;"",IH32&gt;=II$41,IH32&lt;&gt;""),AND(JD32&gt;=JQ$37,JD32&lt;&gt;"",JF32&gt;=JQ$41,JF32&lt;&gt;""),AND(JG32&gt;=JQ$37,JG32&lt;&gt;"",JI32&gt;=JQ$41,JI32&lt;&gt;""),AND(JK32&gt;=JQ$37,JK32&lt;&gt;"",JM32&gt;=JQ$41,JM32&lt;&gt;""),AND(JN32&gt;=JQ$37,JN32&lt;&gt;"",JP32&gt;=JQ$41,JP32&lt;&gt;""),AND(KL32&gt;=KY$37,KL32&lt;&gt;"",KN32&gt;=KY$41,KN32&lt;&gt;""),AND(KO32&gt;=KY$37,KO32&lt;&gt;"",KQ32&gt;=KY$41,KQ32&lt;&gt;""),AND(KS32&gt;=KY$37,KS32&lt;&gt;"",KU32&gt;=KY$41,KU32&lt;&gt;""),AND(KV32&gt;=KY$37,KV32&lt;&gt;"",KX32&gt;=KY$41,KX32&lt;&gt;""),AND(LT32&gt;=MG$37,LT32&lt;&gt;"",LV32&gt;=MG$41,LV32&lt;&gt;""),AND(LW32&gt;=MG$37,LW32&lt;&gt;"",LY32&gt;=MG$41,LY32&lt;&gt;""),AND(MA32&gt;=MG$37,MA32&lt;&gt;"",MC32&gt;=MG$41,MC32&lt;&gt;""),AND(MD32&gt;=MG$37,MD32&lt;&gt;"",MF32&gt;=MG$41,MF32&lt;&gt;""),AND(NB32&gt;=NO$37,NB32&lt;&gt;"",ND32&gt;=NO$41,ND32&lt;&gt;""),AND(NE32&gt;=NO$37,NE32&lt;&gt;"",NG32&gt;=NO$41,NG32&lt;&gt;""),AND(NI32&gt;=NO$37,NI32&lt;&gt;"",NK32&gt;=NO$41,NK32&lt;&gt;""),AND(NL32&gt;=NO$37,NL32&lt;&gt;"",NN32&gt;=NO$41,NN32&lt;&gt;""),AND(OJ32&gt;=OW$37,OJ32&lt;&gt;"",OL32&gt;=OW$41,OL32&lt;&gt;""),AND(OM32&gt;=OW$37,OM32&lt;&gt;"",OO32&gt;=OW$41,OO32&lt;&gt;""),AND(OQ32&gt;=OW$37,OQ32&lt;&gt;"",OS32&gt;=OW$41,OS32&lt;&gt;""),AND(OT32&gt;=OW$37,OT32&lt;&gt;"",OV32&gt;=OW$41,OV32&lt;&gt;""),AND(PR32&gt;=QE$37,PR32&lt;&gt;"",PT32&gt;=QE$41,PT32&lt;&gt;""),AND(PU32&gt;=QE$37,PU32&lt;&gt;"",PW32&gt;=QE$41,PW32&lt;&gt;""),AND(PY32&gt;=QE$37,PY32&lt;&gt;"",QA32&gt;=QE$41,QA32&lt;&gt;""),AND(QB32&gt;=QE$37,QB32&lt;&gt;"",QD32&gt;=QE$41,QD32&lt;&gt;""),AND(QZ32&gt;=RM$37,QZ32&lt;&gt;"",RB32&gt;=RM$41,RB32&lt;&gt;""),AND(RC32&gt;=RM$37,RC32&lt;&gt;"",RE32&gt;=RM$41,RE32&lt;&gt;""),AND(RG32&gt;=RM$37,RG32&lt;&gt;"",RI32&gt;=RM$41,RI32&lt;&gt;""),AND(RJ32&gt;=RM$37,RJ32&lt;&gt;"",RL32&gt;=RM$41,RL32&lt;&gt;""),AND(SH32&gt;=SU$37,SH32&lt;&gt;"",SJ32&gt;=SU$41,SJ32&lt;&gt;""),AND(SK32&gt;=SU$37,SK32&lt;&gt;"",SM32&gt;=SU$41,SM32&lt;&gt;""),AND(SO32&gt;=SU$37,SO32&lt;&gt;"",SQ32&gt;=SU$41,SQ32&lt;&gt;""),AND(SR32&gt;=SU$37,SR32&lt;&gt;"",ST32&gt;=SU$41,ST32&lt;&gt;"")),"P","")</f>
        <v/>
      </c>
      <c r="L32" s="8">
        <f>IF(COUNT(AQ32,AT32,BR32,BU32,CS32,CV32)&gt;0,LARGE((AQ32,AT32,BR32,BU32,CS32,CV32),1),0)</f>
        <v>38.01</v>
      </c>
      <c r="M32" s="8" t="str">
        <f>IF(L32="","",IF(OR(L32=CS32,L32=CV32),$CA$1,IF(OR(L32=BR32,L32=BU32),$AZ$1,IF(OR(L32=AQ32,L32=AT32),$Y$1,""))))</f>
        <v>2023 Nationals</v>
      </c>
      <c r="N32" s="8">
        <f>IF(COUNT(AQ32,AT32,BR32,BU32,CS32,CV32)&gt;1,LARGE((AQ32,AT32,BR32,BU32,CS32,CV32),2),0)</f>
        <v>9.6500000000000021</v>
      </c>
      <c r="O32" s="8" t="str">
        <f>IF(N32="","",IF(OR(N32=CS32,N32=CV32),$CA$1,IF(OR(N32=BR32,N32=BU32),$AZ$1,IF(OR(N32=AQ32,N32=AT32),$Y$1,""))))</f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9.8000000000000007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Nationals</v>
      </c>
      <c r="T32" s="8">
        <f>IF(MAX(IF(AO32&gt;=$AY$36,AP32,0),IF(AR32&gt;=$AY$36,AS32,0),IF(AV32&gt;=$AY$36,AW32,0),IF(BP32&gt;=$BZ$36,BQ32,0),IF(BS32&gt;=$BZ$36,BT32,0),IF(BW32&gt;=$BZ$36,BX32,0),IF(CQ32&gt;=$DA$36,CR32,0),IF(CT32&gt;=$DA$36,CU32,0),IF(CX32&gt;=$DA$36,CY32,0),IF(DX32&gt;=$EK$36,DY32,0),IF(EA32&gt;=$EK$36,EB32,0),IF(EE32&gt;=$EK$36,EF32,0),IF(EH32&gt;=$EK$36,EI32,0),IF(FF32&gt;=$FS$36,FG32,0),IF(FI32&gt;=$FS$36,FJ32,0),IF(FM32&gt;=$FS$36,FN32,0),IF(FP32&gt;=$FS$36,FQ32,0),IF(GN32&gt;=$HA$36,GO32,0),IF(GQ32&gt;=$HA$36,GR32,0),IF(GU32&gt;=$HA$36,GV32,0),IF(GX32&gt;=$HA$36,GY32,0),IF(HV32&gt;=$II$36,HW32,0),IF(HY32&gt;=$II$36,HZ32,0),IF(IC32&gt;=$II$36,ID32,0),IF(IF32&gt;=$II$36,IG32,0),IF(JD32&gt;=$JQ$36,JE32,0),IF(JG32&gt;=$JQ$36,JH32,0),IF(JK32&gt;=$JQ$36,JL32,0),IF(JN32&gt;=$JQ$36,JO32,0),IF(KL32&gt;=$KY$36,KM32,0),IF(KO32&gt;=$KY$36,KP32,0),IF(KS32&gt;=$KY$36,KT32,0),IF(KV32&gt;=$KY$36,KW32,0),IF(LT32&gt;=$MG$36,LU32,0),IF(LW32&gt;=$MG$36,LX32,0),IF(MA32&gt;=$MG$36,MB32,0),IF(MD32&gt;=$MG$36,ME32,0),IF(NB32&gt;=$NO$36,NC32,0),IF(NE32&gt;=$NO$36,NF32,0),IF(NI32&gt;=$NO$36,NJ32,0),IF(NL32&gt;=$NO$36,NM32,0),IF(OJ32&gt;=$OW$36,OK32,0),IF(OM32&gt;=$OW$36,ON32,0),IF(OQ32&gt;=$OW$36,OR32,0),IF(OT32&gt;=$OW$36,OU32,0),IF(PR32&gt;=$QE$36,PS32,0),IF(PU32&gt;=$QE$36,PV32,0),IF(PY32&gt;=$QE$36,PZ32,0),IF(QB32&gt;=$QE$36,QC32,0),IF(QZ32&gt;=$RM$36,RA32,0),IF(RC32&gt;=$RM$36,RD32,0),IF(RG32&gt;=$RM$36,RH32,0),IF(RJ32&gt;=$RM$36,RK32,0),IF(SH32&gt;=$SU$36,SI32,0),IF(SK32&gt;=$SU$36,SL32,0),IF(SO32&gt;=$SU$36,SP32,0),IF(SR32&gt;=$SU$36,SS32,0))&gt;0,MAX(IF(AO32&gt;=$AY$36,AP32,0),IF(AR32&gt;=$AY$36,AS32,0),IF(AV32&gt;=$AY$36,AW32,0),IF(BP32&gt;=$BZ$36,BQ32,0),IF(BS32&gt;=$BZ$36,BT32,0),IF(BW32&gt;=$BZ$36,BX32,0),IF(CQ32&gt;=$DA$36,CR32,0),IF(CT32&gt;=$DA$36,CU32,0),IF(CX32&gt;=$DA$36,CY32,0),IF(DX32&gt;=$EK$36,DY32,0),IF(EA32&gt;=$EK$36,EB32,0),IF(EE32&gt;=$EK$36,EF32,0),IF(EH32&gt;=$EK$36,EI32,0),IF(FF32&gt;=$FS$36,FG32,0),IF(FI32&gt;=$FS$36,FJ32,0),IF(FM32&gt;=$FS$36,FN32,0),IF(FP32&gt;=$FS$36,FQ32,0),IF(GN32&gt;=$HA$36,GO32,0),IF(GQ32&gt;=$HA$36,GR32,0),IF(GU32&gt;=$HA$36,GV32,0),IF(GX32&gt;=$HA$36,GY32,0),IF(HV32&gt;=$II$36,HW32,0),IF(HY32&gt;=$II$36,HZ32,0),IF(IC32&gt;=$II$36,ID32,0),IF(IF32&gt;=$II$36,IG32,0),IF(JD32&gt;=$JQ$36,JE32,0),IF(JG32&gt;=$JQ$36,JH32,0),IF(JK32&gt;=$JQ$36,JL32,0),IF(JN32&gt;=$JQ$36,JO32,0),IF(KL32&gt;=$KY$36,KM32,0),IF(KO32&gt;=$KY$36,KP32,0),IF(KS32&gt;=$KY$36,KT32,0),IF(KV32&gt;=$KY$36,KW32,0),IF(LT32&gt;=$MG$36,LU32,0),IF(LW32&gt;=$MG$36,LX32,0),IF(MA32&gt;=$MG$36,MB32,0),IF(MD32&gt;=$MG$36,ME32,0),IF(NB32&gt;=$NO$36,NC32,0),IF(NE32&gt;=$NO$36,NF32,0),IF(NI32&gt;=$NO$36,NJ32,0),IF(NL32&gt;=$NO$36,NM32,0),IF(OJ32&gt;=$OW$36,OK32,0),IF(OM32&gt;=$OW$36,ON32,0),IF(OQ32&gt;=$OW$36,OR32,0),IF(OT32&gt;=$OW$36,OU32,0),IF(PR32&gt;=$QE$36,PS32,0),IF(PU32&gt;=$QE$36,PV32,0),IF(PY32&gt;=$QE$36,PZ32,0),IF(QB32&gt;=$QE$36,QC32,0),IF(QZ32&gt;=$RM$36,RA32,0),IF(RC32&gt;=$RM$36,RD32,0),IF(RG32&gt;=$RM$36,RH32,0),IF(RJ32&gt;=$RM$36,RK32,0),IF(SH32&gt;=$SU$36,SI32,0),IF(SK32&gt;=$SU$36,SL32,0),IF(SO32&gt;=$SU$36,SP32,0),IF(SR32&gt;=$SU$36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9.8000000000000007</v>
      </c>
      <c r="BA32" s="26">
        <v>7.1</v>
      </c>
      <c r="BB32" s="26">
        <v>9.8000000000000007</v>
      </c>
      <c r="BC32" s="26">
        <v>11.31</v>
      </c>
      <c r="BD32" s="26">
        <v>0</v>
      </c>
      <c r="BE32" s="26">
        <v>2.6</v>
      </c>
      <c r="BF32" s="26">
        <v>1.6</v>
      </c>
      <c r="BG32" s="26">
        <v>2.7</v>
      </c>
      <c r="BH32" s="26">
        <v>2.95</v>
      </c>
      <c r="BI32" s="26">
        <v>0.2</v>
      </c>
      <c r="BJ32" s="26"/>
      <c r="BK32" s="26"/>
      <c r="BL32" s="26"/>
      <c r="BM32" s="26"/>
      <c r="BN32" s="26"/>
      <c r="BO32" s="28"/>
      <c r="BP32" s="39">
        <f>IF(BB32&gt;0,BB32,"")</f>
        <v>9.8000000000000007</v>
      </c>
      <c r="BQ32" s="39">
        <f>IF(BC32&gt;0,BC32,"")</f>
        <v>11.31</v>
      </c>
      <c r="BR32" s="11">
        <f>IF(SUM(AZ32:BC32)-BD32&gt;0,SUM(AZ32:BC32)-BD32,"")</f>
        <v>38.01</v>
      </c>
      <c r="BS32" s="11">
        <f>IF(BG32&gt;0,BG32,"")</f>
        <v>2.7</v>
      </c>
      <c r="BT32" s="11">
        <f>IF(BH32&gt;0,BH32,"")</f>
        <v>2.95</v>
      </c>
      <c r="BU32" s="11">
        <f>IF(SUM(BE32:BH32)-BI32&gt;0,SUM(BE32:BH32)-BI32,"")</f>
        <v>9.6500000000000021</v>
      </c>
      <c r="BV32" s="11">
        <f>IF(BR32="","",MAX(BR32,BU32))</f>
        <v>38.01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38.01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4.9000000000000004</v>
      </c>
      <c r="SW32" s="22">
        <f>IF($CP32="P",CB32,(CB32+BA32)/2)</f>
        <v>3.55</v>
      </c>
      <c r="SX32" s="22">
        <f>IF($CP32="P",CC32,(CC32+BB32)/2)</f>
        <v>4.9000000000000004</v>
      </c>
      <c r="SY32" s="22">
        <f>IF($CP32="P",CD32,(CD32+BC32)/2)</f>
        <v>5.6550000000000002</v>
      </c>
      <c r="SZ32" s="22">
        <f>IF($CP32="P",CE32,(CE32+BD32)/2)</f>
        <v>0</v>
      </c>
      <c r="TA32" s="22">
        <f>IF($CP32="P",CF32,(CF32+BE32)/2)</f>
        <v>1.3</v>
      </c>
      <c r="TB32" s="22">
        <f>IF($CP32="P",CG32,(CG32+BF32)/2)</f>
        <v>0.8</v>
      </c>
      <c r="TC32" s="22">
        <f>IF($CP32="P",CH32,(CH32+BG32)/2)</f>
        <v>1.35</v>
      </c>
      <c r="TD32" s="22">
        <f>IF($CP32="P",CI32,(CI32+BH32)/2)</f>
        <v>1.4750000000000001</v>
      </c>
      <c r="TE32" s="22">
        <f>IF($CP32="P",CJ32,(CJ32+BI32)/2)</f>
        <v>0.1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4.9000000000000004</v>
      </c>
      <c r="TM32" s="40">
        <f>IF(SY32&gt;0,SY32,"")</f>
        <v>5.6550000000000002</v>
      </c>
      <c r="TN32" s="40">
        <f>IF(SUM(SV32:SY32)-SZ32&gt;0,SUM(SV32:SY32)-SZ32,"")</f>
        <v>19.004999999999999</v>
      </c>
      <c r="TO32" s="40">
        <f>IF(TC32&gt;0,TC32,"")</f>
        <v>1.35</v>
      </c>
      <c r="TP32" s="40">
        <f>IF(TD32&gt;0,TD32,"")</f>
        <v>1.4750000000000001</v>
      </c>
      <c r="TQ32" s="40">
        <f>IF(SUM(TA32:TD32)-TE32&gt;0,SUM(TA32:TD32)-TE32,"")</f>
        <v>4.8250000000000011</v>
      </c>
      <c r="TR32" s="40">
        <f>IF(MAX(TN32,TQ32)&gt;0,MAX(TN32,TQ32),"")</f>
        <v>19.004999999999999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19.004999999999999</v>
      </c>
    </row>
    <row r="33" spans="1:542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212</v>
      </c>
      <c r="D33" s="4" t="s">
        <v>210</v>
      </c>
      <c r="E33" s="4">
        <v>2006</v>
      </c>
      <c r="F33" s="9">
        <f>SUM(L33:V33)+SUM(L33:T33)*0.0000001+SUM(L33)*0.0000000000001</f>
        <v>57.370005737004696</v>
      </c>
      <c r="G33" s="66"/>
      <c r="H33" s="3" t="str">
        <f>IF(OR(AND(AO33&gt;=AY$36,AO33&lt;&gt;"",AQ33&gt;=AY$40,AQ33&lt;&gt;"",AN33=""),AND(AR33&gt;=AY$36,AR33&lt;&gt;"",AT33&gt;=AY$40,AT33&lt;&gt;"",AN33=""),AND(AV33&gt;=AY$36,AV33&lt;&gt;"",AX33&gt;=AY$40,AX33&lt;&gt;"",AN33=""),AND(BP33&gt;=BZ$36,BP33&lt;&gt;"",BR33&gt;=BZ$40,BR33&lt;&gt;"",BO33=""),AND(BS33&gt;=BZ$36,BS33&lt;&gt;"",BU33&gt;=BZ$40,BU33&lt;&gt;"",BO33=""),AND(BW33&gt;=BZ$36,BW33&lt;&gt;"",BY33&gt;=BZ$40,BY33&lt;&gt;"",BO33=""),AND(CQ33&gt;=DA$36,CQ33&lt;&gt;"",CS33&gt;=DA$40,CS33&lt;&gt;"",CP33=""),AND(CT33&gt;=DA$36,CT33&lt;&gt;"",CV33&gt;=DA$40,CV33&lt;&gt;"",CP33=""),AND(CX33&gt;=DA$36,CX33&lt;&gt;"",CZ33&gt;=DA$40,CZ33&lt;&gt;"",CP33=""),AND(DX33&gt;=EK$36,DX33&lt;&gt;"",DZ33&gt;=EK$40,DZ33&lt;&gt;""),AND(EA33&gt;=EK$36,EA33&lt;&gt;"",EC33&gt;=EK$40,EC33&lt;&gt;""),AND(EE33&gt;=EK$36,EE33&lt;&gt;"",EG33&gt;=EK$40,EG33&lt;&gt;""),AND(EH33&gt;=EK$36,EH33&lt;&gt;"",EJ33&gt;=EK$40,EJ33&lt;&gt;""),AND(FF33&gt;=FS$36,FF33&lt;&gt;"",FH33&gt;=FS$40,FH33&lt;&gt;""),AND(FI33&gt;=FS$36,FI33&lt;&gt;"",FK33&gt;=FS$40,FK33&lt;&gt;""),AND(FM33&gt;=FS$36,FM33&lt;&gt;"",FO33&gt;=FS$40,FO33&lt;&gt;""),AND(FP33&gt;=FS$36,FP33&lt;&gt;"",FR33&gt;=FS$40,FR33&lt;&gt;""),AND(GN33&gt;=HA$36,GN33&lt;&gt;"",GP33&gt;=HA$40,GP33&lt;&gt;""),AND(GQ33&gt;=HA$36,GQ33&lt;&gt;"",GS33&gt;=HA$40,GS33&lt;&gt;""),AND(GU33&gt;=HA$36,GU33&lt;&gt;"",GW33&gt;=HA$40,GW33&lt;&gt;""),AND(GX33&gt;=HA$36,GX33&lt;&gt;"",GZ33&gt;=HA$40,GZ33&lt;&gt;""),AND(HV33&gt;=II$36,HV33&lt;&gt;"",HX33&gt;=II$40,HX33&lt;&gt;""),AND(HY33&gt;=II$36,HY33&lt;&gt;"",IA33&gt;=II$40,IA33&lt;&gt;""),AND(IC33&gt;=II$36,IC33&lt;&gt;"",IE33&gt;=II$40,IE33&lt;&gt;""),AND(IF33&gt;=II$36,IF33&lt;&gt;"",IH33&gt;=II$40,IH33&lt;&gt;""),AND(JD33&gt;=JQ$36,JD33&lt;&gt;"",JF33&gt;=JQ$40,JF33&lt;&gt;""),AND(JG33&gt;=JQ$36,JG33&lt;&gt;"",JI33&gt;=JQ$40,JI33&lt;&gt;""),AND(JK33&gt;=JQ$36,JK33&lt;&gt;"",JM33&gt;=JQ$40,JM33&lt;&gt;""),AND(JN33&gt;=JQ$36,JN33&lt;&gt;"",JP33&gt;=JQ$40,JP33&lt;&gt;""),AND(KL33&gt;=KY$36,KL33&lt;&gt;"",KN33&gt;=KY$40,KN33&lt;&gt;""),AND(KO33&gt;=KY$36,KO33&lt;&gt;"",KQ33&gt;=KY$40,KQ33&lt;&gt;""),AND(KS33&gt;=KY$36,KS33&lt;&gt;"",KU33&gt;=KY$40,KU33&lt;&gt;""),AND(KV33&gt;=KY$36,KV33&lt;&gt;"",KX33&gt;=KY$40,KX33&lt;&gt;""),AND(LT33&gt;=MG$36,LT33&lt;&gt;"",LV33&gt;=MG$40,LV33&lt;&gt;""),AND(LW33&gt;=MG$36,LW33&lt;&gt;"",LY33&gt;=MG$40,LY33&lt;&gt;""),AND(MA33&gt;=MG$36,MA33&lt;&gt;"",MC33&gt;=MG$40,MC33&lt;&gt;""),AND(MD33&gt;=MG$36,MD33&lt;&gt;"",MF33&gt;=MG$40,MF33&lt;&gt;""),AND(NB33&gt;=NO$36,NB33&lt;&gt;"",ND33&gt;=NO$40,ND33&lt;&gt;""),AND(NE33&gt;=NO$36,NE33&lt;&gt;"",NG33&gt;=NO$40,NG33&lt;&gt;""),AND(NI33&gt;=NO$36,NI33&lt;&gt;"",NK33&gt;=NO$40,NK33&lt;&gt;""),AND(NL33&gt;=NO$36,NL33&lt;&gt;"",NN33&gt;=NO$40,NN33&lt;&gt;""),AND(OJ33&gt;=OW$36,OJ33&lt;&gt;"",OL33&gt;=OW$40,OL33&lt;&gt;""),AND(OM33&gt;=OW$36,OM33&lt;&gt;"",OO33&gt;=OW$40,OO33&lt;&gt;""),AND(OQ33&gt;=OW$36,OQ33&lt;&gt;"",OS33&gt;=OW$40,OS33&lt;&gt;""),AND(OT33&gt;=OW$36,OT33&lt;&gt;"",OV33&gt;=OW$40,OV33&lt;&gt;""),AND(PR33&gt;=QE$36,PR33&lt;&gt;"",PT33&gt;=QE$40,PT33&lt;&gt;""),AND(PU33&gt;=QE$36,PU33&lt;&gt;"",PW33&gt;=QE$40,PW33&lt;&gt;""),AND(PY33&gt;=QE$36,PY33&lt;&gt;"",QA33&gt;=QE$40,QA33&lt;&gt;""),AND(QB33&gt;=QE$36,QB33&lt;&gt;"",QD33&gt;=QE$40,QD33&lt;&gt;""),AND(QZ33&gt;=RM$36,QZ33&lt;&gt;"",RB33&gt;=RM$40,RB33&lt;&gt;""),AND(RC33&gt;=RM$36,RC33&lt;&gt;"",RE33&gt;=RM$40,RE33&lt;&gt;""),AND(RG33&gt;=RM$36,RG33&lt;&gt;"",RI33&gt;=RM$40,RI33&lt;&gt;""),AND(RJ33&gt;=RM$36,RJ33&lt;&gt;"",RL33&gt;=RM$40,RL33&lt;&gt;""),AND(SH33&gt;=SU$36,SH33&lt;&gt;"",SJ33&gt;=SU$40,SJ33&lt;&gt;""),AND(SK33&gt;=SU$36,SK33&lt;&gt;"",SM33&gt;=SU$40,SM33&lt;&gt;""),AND(SO33&gt;=SU$36,SO33&lt;&gt;"",SQ33&gt;=SU$40,SQ33&lt;&gt;""),AND(SR33&gt;=SU$36,SR33&lt;&gt;"",ST33&gt;=SU$40,ST33&lt;&gt;"")),"P","")</f>
        <v/>
      </c>
      <c r="I33" s="3" t="str">
        <f>IF(OR(AND(AQ33&gt;=AY$40,AQ33&lt;&gt;"",AN33=""),AND(AT33&gt;=AY$40,AT33&lt;&gt;"",AN33=""),AND(AX33&gt;=AY$40,AX33&lt;&gt;"",AN33=""),AND(BR33&gt;=BZ$40,BR33&lt;&gt;"",BO33=""),AND(BU33&gt;=BZ$40,BU33&lt;&gt;"",BO33=""),AND(BY33&gt;=BZ$40,BY33&lt;&gt;"",BO33=""),AND(CS33&gt;=DA$40,CS33&lt;&gt;"",CP33=""),AND(CV33&gt;=DA$40,CV33&lt;&gt;"",CP33=""),AND(CZ33&gt;=DA$40,CZ33&lt;&gt;"",CP33=""),AND(DZ33&gt;=EK$40,DZ33&lt;&gt;""),AND(EC33&gt;=EK$40,EC33&lt;&gt;""),AND(EG33&gt;=EK$40,EG33&lt;&gt;""),AND(EJ33&gt;=EK$40,EJ33&lt;&gt;""),AND(FH33&gt;=FS$40,FH33&lt;&gt;""),AND(FK33&gt;=FS$40,FK33&lt;&gt;""),AND(FO33&gt;=FS$40,FO33&lt;&gt;""),AND(FR33&gt;=FS$40,FR33&lt;&gt;""),AND(GP33&gt;=HA$40,GP33&lt;&gt;""),AND(GS33&gt;=HA$40,GS33&lt;&gt;""),AND(GW33&gt;=HA$40,GW33&lt;&gt;""),AND(GZ33&gt;=HA$40,GZ33&lt;&gt;""),AND(HX33&gt;=II$40,HX33&lt;&gt;""),AND(IA33&gt;=II$40,IA33&lt;&gt;""),AND(IE33&gt;=II$40,IE33&lt;&gt;""),AND(IH33&gt;=II$40,IH33&lt;&gt;""),AND(JF33&gt;=JQ$40,JF33&lt;&gt;""),AND(JI33&gt;=JQ$40,JI33&lt;&gt;""),AND(JM33&gt;=JQ$40,JM33&lt;&gt;""),AND(JP33&gt;=JQ$40,JP33&lt;&gt;""),AND(KN33&gt;=KY$40,KN33&lt;&gt;""),AND(KQ33&gt;=KY$40,KQ33&lt;&gt;""),AND(KU33&gt;=KY$40,KU33&lt;&gt;""),AND(KX33&gt;=KY$40,KX33&lt;&gt;""),AND(LV33&gt;=MG$40,LV33&lt;&gt;""),AND(LY33&gt;=MG$40,LY33&lt;&gt;""),AND(MC33&gt;=MG$40,MC33&lt;&gt;""),AND(MF33&gt;=MG$40,MF33&lt;&gt;""),AND(ND33&gt;=NO$40,ND33&lt;&gt;""),AND(NG33&gt;=NO$40,NG33&lt;&gt;""),AND(NK33&gt;=NO$40,NK33&lt;&gt;""),AND(NN33&gt;=NO$40,NN33&lt;&gt;""),AND(OL33&gt;=OW$40,OL33&lt;&gt;""),AND(OO33&gt;=OW$40,OO33&lt;&gt;""),AND(OS33&gt;=OW$40,OS33&lt;&gt;""),AND(OV33&gt;=OW$40,OV33&lt;&gt;""),AND(PT33&gt;=QE$40,PT33&lt;&gt;""),AND(PW33&gt;=QE$40,PW33&lt;&gt;""),AND(QA33&gt;=QE$40,QA33&lt;&gt;""),AND(QD33&gt;=QE$40,QD33&lt;&gt;""),AND(RB33&gt;=RM$40,RB33&lt;&gt;""),AND(RE33&gt;=RM$40,RE33&lt;&gt;""),AND(RI33&gt;=RM$40,RI33&lt;&gt;""),AND(RL33&gt;=RM$40,RL33&lt;&gt;""),AND(SJ33&gt;=SU$40,SJ33&lt;&gt;""),AND(SM33&gt;=SU$40,SM33&lt;&gt;""),AND(SQ33&gt;=SU$40,SQ33&lt;&gt;""),AND(ST33&gt;=SU$40,ST33&lt;&gt;"")),"P","")</f>
        <v/>
      </c>
      <c r="J33" s="36" t="str">
        <f>IF(AND(I33="P",H33=""),"No DD",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Merit",IF(OR(AND(AO33&gt;=AY$38,AO33&lt;&gt;"",AQ33&gt;=AY$42,AQ33&lt;&gt;"",AN33=""),AND(AR33&gt;=AY$38,AR33&lt;&gt;"",AT33&gt;=AY$42,AT33&lt;&gt;"",AN33=""),AND(AV33&gt;=AY$38,AV33&lt;&gt;"",AX33&gt;=AY$42,AX33&lt;&gt;"",AN33=""),AND(BP33&gt;=BZ$38,BP33&lt;&gt;"",BR33&gt;=BZ$42,BR33&lt;&gt;"",BO33=""),AND(BS33&gt;=BZ$38,BS33&lt;&gt;"",BU33&gt;=BZ$42,BU33&lt;&gt;"",BO33=""),AND(BW33&gt;=BZ$38,BW33&lt;&gt;"",BY33&gt;=BZ$42,BY33&lt;&gt;"",BO33=""),AND(CQ33&gt;=DA$38,CQ33&lt;&gt;"",CS33&gt;=DA$42,CS33&lt;&gt;"",CP33=""),AND(CT33&gt;=DA$38,CT33&lt;&gt;"",CV33&gt;=DA$42,CV33&lt;&gt;"",CP33=""),AND(CX33&gt;=DA$38,CX33&lt;&gt;"",CZ33&gt;=DA$42,CZ33&lt;&gt;"",CP33=""),AND(DX33&gt;=EK$38,DX33&lt;&gt;"",DZ33&gt;=EK$42,DZ33&lt;&gt;""),AND(EA33&gt;=EK$38,EA33&lt;&gt;"",EC33&gt;=EK$42,EC33&lt;&gt;""),AND(EE33&gt;=EK$38,EE33&lt;&gt;"",EG33&gt;=EK$42,EG33&lt;&gt;""),AND(EH33&gt;=EK$38,EH33&lt;&gt;"",EJ33&gt;=EK$42,EJ33&lt;&gt;""),AND(FF33&gt;=FS$38,FF33&lt;&gt;"",FH33&gt;=FS$42,FH33&lt;&gt;""),AND(FI33&gt;=FS$38,FI33&lt;&gt;"",FK33&gt;=FS$42,FK33&lt;&gt;""),AND(FM33&gt;=FS$38,FM33&lt;&gt;"",FO33&gt;=FS$42,FO33&lt;&gt;""),AND(FP33&gt;=FS$38,FP33&lt;&gt;"",FR33&gt;=FS$42,FR33&lt;&gt;""),AND(GN33&gt;=HA$38,GN33&lt;&gt;"",GP33&gt;=HA$42,GP33&lt;&gt;""),AND(GQ33&gt;=HA$38,GQ33&lt;&gt;"",GS33&gt;=HA$42,GS33&lt;&gt;""),AND(GU33&gt;=HA$38,GU33&lt;&gt;"",GW33&gt;=HA$42,GW33&lt;&gt;""),AND(GX33&gt;=HA$38,GX33&lt;&gt;"",GZ33&gt;=HA$42,GZ33&lt;&gt;""),AND(HV33&gt;=II$38,HV33&lt;&gt;"",HX33&gt;=II$42,HX33&lt;&gt;""),AND(HY33&gt;=II$38,HY33&lt;&gt;"",IA33&gt;=II$42,IA33&lt;&gt;""),AND(IC33&gt;=II$38,IC33&lt;&gt;"",IE33&gt;=II$42,IE33&lt;&gt;""),AND(IF33&gt;=II$38,IF33&lt;&gt;"",IH33&gt;=II$42,IH33&lt;&gt;""),AND(JD33&gt;=JQ$38,JD33&lt;&gt;"",JF33&gt;=JQ$42,JF33&lt;&gt;""),AND(JG33&gt;=JQ$38,JG33&lt;&gt;"",JI33&gt;=JQ$42,JI33&lt;&gt;""),AND(JK33&gt;=JQ$38,JK33&lt;&gt;"",JM33&gt;=JQ$42,JM33&lt;&gt;""),AND(JN33&gt;=JQ$38,JN33&lt;&gt;"",JP33&gt;=JQ$42,JP33&lt;&gt;""),AND(KL33&gt;=KY$38,KL33&lt;&gt;"",KN33&gt;=KY$42,KN33&lt;&gt;""),AND(KO33&gt;=KY$38,KO33&lt;&gt;"",KQ33&gt;=KY$42,KQ33&lt;&gt;""),AND(KS33&gt;=KY$38,KS33&lt;&gt;"",KU33&gt;=KY$42,KU33&lt;&gt;""),AND(KV33&gt;=KY$38,KV33&lt;&gt;"",KX33&gt;=KY$42,KX33&lt;&gt;""),AND(LT33&gt;=MG$38,LT33&lt;&gt;"",LV33&gt;=MG$42,LV33&lt;&gt;""),AND(LW33&gt;=MG$38,LW33&lt;&gt;"",LY33&gt;=MG$42,LY33&lt;&gt;""),AND(MA33&gt;=MG$38,MA33&lt;&gt;"",MC33&gt;=MG$42,MC33&lt;&gt;""),AND(MD33&gt;=MG$38,MD33&lt;&gt;"",MF33&gt;=MG$42,MF33&lt;&gt;""),AND(NB33&gt;=NO$38,NB33&lt;&gt;"",ND33&gt;=NO$42,ND33&lt;&gt;""),AND(NE33&gt;=NO$38,NE33&lt;&gt;"",NG33&gt;=NO$42,NG33&lt;&gt;""),AND(NI33&gt;=NO$38,NI33&lt;&gt;"",NK33&gt;=NO$42,NK33&lt;&gt;""),AND(NL33&gt;=NO$38,NL33&lt;&gt;"",NN33&gt;=NO$42,NN33&lt;&gt;""),AND(OJ33&gt;=OW$38,OJ33&lt;&gt;"",OL33&gt;=OW$42,OL33&lt;&gt;""),AND(OM33&gt;=OW$38,OM33&lt;&gt;"",OO33&gt;=OW$42,OO33&lt;&gt;""),AND(OQ33&gt;=OW$38,OQ33&lt;&gt;"",OS33&gt;=OW$42,OS33&lt;&gt;""),AND(OT33&gt;=OW$38,OT33&lt;&gt;"",OV33&gt;=OW$42,OV33&lt;&gt;""),AND(PR33&gt;=QE$38,PR33&lt;&gt;"",PT33&gt;=QE$42,PT33&lt;&gt;""),AND(PU33&gt;=QE$38,PU33&lt;&gt;"",PW33&gt;=QE$42,PW33&lt;&gt;""),AND(PY33&gt;=QE$38,PY33&lt;&gt;"",QA33&gt;=QE$42,QA33&lt;&gt;""),AND(QB33&gt;=QE$38,QB33&lt;&gt;"",QD33&gt;=QE$42,QD33&lt;&gt;""),AND(QZ33&gt;=RM$38,QZ33&lt;&gt;"",RB33&gt;=RM$42,RB33&lt;&gt;""),AND(RC33&gt;=RM$38,RC33&lt;&gt;"",RE33&gt;=RM$42,RE33&lt;&gt;""),AND(RG33&gt;=RM$38,RG33&lt;&gt;"",RI33&gt;=RM$42,RI33&lt;&gt;""),AND(RJ33&gt;=RM$38,RJ33&lt;&gt;"",RL33&gt;=RM$42,RL33&lt;&gt;""),AND(SH33&gt;=SU$38,SH33&lt;&gt;"",SJ33&gt;=SU$42,SJ33&lt;&gt;""),AND(SK33&gt;=SU$38,SK33&lt;&gt;"",SM33&gt;=SU$42,SM33&lt;&gt;""),AND(SO33&gt;=SU$38,SO33&lt;&gt;"",SQ33&gt;=SU$42,SQ33&lt;&gt;""),AND(SR33&gt;=SU$38,SR33&lt;&gt;"",ST33&gt;=SU$42,ST33&lt;&gt;"")),"Excellence",IF(K33="P","Worlds Team",IF(H33="P","National Team","")))))</f>
        <v/>
      </c>
      <c r="K33" s="3" t="str">
        <f>IF(OR(AND(AO33&gt;=AY$37,AO33&lt;&gt;"",AQ33&gt;=AY$41,AQ33&lt;&gt;"",AN33=""),AND(AR33&gt;=AY$37,AR33&lt;&gt;"",AT33&gt;=AY$41,AT33&lt;&gt;"",AN33=""),AND(AV33&gt;=AY$37,AV33&lt;&gt;"",AX33&gt;=AY$41,AX33&lt;&gt;"",AN33=""),AND(BP33&gt;=BZ$37,BP33&lt;&gt;"",BR33&gt;=BZ$41,BR33&lt;&gt;"",BO33=""),AND(BS33&gt;=BZ$37,BS33&lt;&gt;"",BU33&gt;=BZ$41,BU33&lt;&gt;"",BO33=""),AND(BW33&gt;=BZ$37,BW33&lt;&gt;"",BY33&gt;=BZ$41,BY33&lt;&gt;"",BO33=""),AND(CQ33&gt;=DA$37,CQ33&lt;&gt;"",CS33&gt;=DA$41,CS33&lt;&gt;"",CP33=""),AND(CT33&gt;=DA$37,CT33&lt;&gt;"",CV33&gt;=DA$41,CV33&lt;&gt;"",CP33=""),AND(CX33&gt;=DA$37,CX33&lt;&gt;"",CZ33&gt;=DA$41,CZ33&lt;&gt;"",CP33=""),AND(DX33&gt;=EK$37,DX33&lt;&gt;"",DZ33&gt;=EK$41,DZ33&lt;&gt;""),AND(EA33&gt;=EK$37,EA33&lt;&gt;"",EC33&gt;=EK$41,EC33&lt;&gt;""),AND(EE33&gt;=EK$37,EE33&lt;&gt;"",EG33&gt;=EK$41,EG33&lt;&gt;""),AND(EH33&gt;=EK$37,EH33&lt;&gt;"",EJ33&gt;=EK$41,EJ33&lt;&gt;""),AND(FF33&gt;=FS$37,FF33&lt;&gt;"",FH33&gt;=FS$41,FH33&lt;&gt;""),AND(FI33&gt;=FS$37,FI33&lt;&gt;"",FK33&gt;=FS$41,FK33&lt;&gt;""),AND(FM33&gt;=FS$37,FM33&lt;&gt;"",FO33&gt;=FS$41,FO33&lt;&gt;""),AND(FP33&gt;=FS$37,FP33&lt;&gt;"",FR33&gt;=FS$41,FR33&lt;&gt;""),AND(GN33&gt;=HA$37,GN33&lt;&gt;"",GP33&gt;=HA$41,GP33&lt;&gt;""),AND(GQ33&gt;=HA$37,GQ33&lt;&gt;"",GS33&gt;=HA$41,GS33&lt;&gt;""),AND(GU33&gt;=HA$37,GU33&lt;&gt;"",GW33&gt;=HA$41,GW33&lt;&gt;""),AND(GX33&gt;=HA$37,GX33&lt;&gt;"",GZ33&gt;=HA$41,GZ33&lt;&gt;""),AND(HV33&gt;=II$37,HV33&lt;&gt;"",HX33&gt;=II$41,HX33&lt;&gt;""),AND(HY33&gt;=II$37,HY33&lt;&gt;"",IA33&gt;=II$41,IA33&lt;&gt;""),AND(IC33&gt;=II$37,IC33&lt;&gt;"",IE33&gt;=II$41,IE33&lt;&gt;""),AND(IF33&gt;=II$37,IF33&lt;&gt;"",IH33&gt;=II$41,IH33&lt;&gt;""),AND(JD33&gt;=JQ$37,JD33&lt;&gt;"",JF33&gt;=JQ$41,JF33&lt;&gt;""),AND(JG33&gt;=JQ$37,JG33&lt;&gt;"",JI33&gt;=JQ$41,JI33&lt;&gt;""),AND(JK33&gt;=JQ$37,JK33&lt;&gt;"",JM33&gt;=JQ$41,JM33&lt;&gt;""),AND(JN33&gt;=JQ$37,JN33&lt;&gt;"",JP33&gt;=JQ$41,JP33&lt;&gt;""),AND(KL33&gt;=KY$37,KL33&lt;&gt;"",KN33&gt;=KY$41,KN33&lt;&gt;""),AND(KO33&gt;=KY$37,KO33&lt;&gt;"",KQ33&gt;=KY$41,KQ33&lt;&gt;""),AND(KS33&gt;=KY$37,KS33&lt;&gt;"",KU33&gt;=KY$41,KU33&lt;&gt;""),AND(KV33&gt;=KY$37,KV33&lt;&gt;"",KX33&gt;=KY$41,KX33&lt;&gt;""),AND(LT33&gt;=MG$37,LT33&lt;&gt;"",LV33&gt;=MG$41,LV33&lt;&gt;""),AND(LW33&gt;=MG$37,LW33&lt;&gt;"",LY33&gt;=MG$41,LY33&lt;&gt;""),AND(MA33&gt;=MG$37,MA33&lt;&gt;"",MC33&gt;=MG$41,MC33&lt;&gt;""),AND(MD33&gt;=MG$37,MD33&lt;&gt;"",MF33&gt;=MG$41,MF33&lt;&gt;""),AND(NB33&gt;=NO$37,NB33&lt;&gt;"",ND33&gt;=NO$41,ND33&lt;&gt;""),AND(NE33&gt;=NO$37,NE33&lt;&gt;"",NG33&gt;=NO$41,NG33&lt;&gt;""),AND(NI33&gt;=NO$37,NI33&lt;&gt;"",NK33&gt;=NO$41,NK33&lt;&gt;""),AND(NL33&gt;=NO$37,NL33&lt;&gt;"",NN33&gt;=NO$41,NN33&lt;&gt;""),AND(OJ33&gt;=OW$37,OJ33&lt;&gt;"",OL33&gt;=OW$41,OL33&lt;&gt;""),AND(OM33&gt;=OW$37,OM33&lt;&gt;"",OO33&gt;=OW$41,OO33&lt;&gt;""),AND(OQ33&gt;=OW$37,OQ33&lt;&gt;"",OS33&gt;=OW$41,OS33&lt;&gt;""),AND(OT33&gt;=OW$37,OT33&lt;&gt;"",OV33&gt;=OW$41,OV33&lt;&gt;""),AND(PR33&gt;=QE$37,PR33&lt;&gt;"",PT33&gt;=QE$41,PT33&lt;&gt;""),AND(PU33&gt;=QE$37,PU33&lt;&gt;"",PW33&gt;=QE$41,PW33&lt;&gt;""),AND(PY33&gt;=QE$37,PY33&lt;&gt;"",QA33&gt;=QE$41,QA33&lt;&gt;""),AND(QB33&gt;=QE$37,QB33&lt;&gt;"",QD33&gt;=QE$41,QD33&lt;&gt;""),AND(QZ33&gt;=RM$37,QZ33&lt;&gt;"",RB33&gt;=RM$41,RB33&lt;&gt;""),AND(RC33&gt;=RM$37,RC33&lt;&gt;"",RE33&gt;=RM$41,RE33&lt;&gt;""),AND(RG33&gt;=RM$37,RG33&lt;&gt;"",RI33&gt;=RM$41,RI33&lt;&gt;""),AND(RJ33&gt;=RM$37,RJ33&lt;&gt;"",RL33&gt;=RM$41,RL33&lt;&gt;""),AND(SH33&gt;=SU$37,SH33&lt;&gt;"",SJ33&gt;=SU$41,SJ33&lt;&gt;""),AND(SK33&gt;=SU$37,SK33&lt;&gt;"",SM33&gt;=SU$41,SM33&lt;&gt;""),AND(SO33&gt;=SU$37,SO33&lt;&gt;"",SQ33&gt;=SU$41,SQ33&lt;&gt;""),AND(SR33&gt;=SU$37,SR33&lt;&gt;"",ST33&gt;=SU$41,ST33&lt;&gt;"")),"P","")</f>
        <v/>
      </c>
      <c r="L33" s="8">
        <f>IF(COUNT(AQ33,AT33,BR33,BU33,CS33,CV33)&gt;0,LARGE((AQ33,AT33,BR33,BU33,CS33,CV33),1),0)</f>
        <v>46.97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0</v>
      </c>
      <c r="O33" s="8" t="str">
        <f>IF(N33="","",IF(OR(N33=CS33,N33=CV33),$CA$1,IF(OR(N33=BR33,N33=BU33),$AZ$1,IF(OR(N33=AQ33,N33=AT33),$Y$1,""))))</f>
        <v/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$36,AP33,0),IF(AR33&gt;=$AY$36,AS33,0),IF(AV33&gt;=$AY$36,AW33,0),IF(BP33&gt;=$BZ$36,BQ33,0),IF(BS33&gt;=$BZ$36,BT33,0),IF(BW33&gt;=$BZ$36,BX33,0),IF(CQ33&gt;=$DA$36,CR33,0),IF(CT33&gt;=$DA$36,CU33,0),IF(CX33&gt;=$DA$36,CY33,0),IF(DX33&gt;=$EK$36,DY33,0),IF(EA33&gt;=$EK$36,EB33,0),IF(EE33&gt;=$EK$36,EF33,0),IF(EH33&gt;=$EK$36,EI33,0),IF(FF33&gt;=$FS$36,FG33,0),IF(FI33&gt;=$FS$36,FJ33,0),IF(FM33&gt;=$FS$36,FN33,0),IF(FP33&gt;=$FS$36,FQ33,0),IF(GN33&gt;=$HA$36,GO33,0),IF(GQ33&gt;=$HA$36,GR33,0),IF(GU33&gt;=$HA$36,GV33,0),IF(GX33&gt;=$HA$36,GY33,0),IF(HV33&gt;=$II$36,HW33,0),IF(HY33&gt;=$II$36,HZ33,0),IF(IC33&gt;=$II$36,ID33,0),IF(IF33&gt;=$II$36,IG33,0),IF(JD33&gt;=$JQ$36,JE33,0),IF(JG33&gt;=$JQ$36,JH33,0),IF(JK33&gt;=$JQ$36,JL33,0),IF(JN33&gt;=$JQ$36,JO33,0),IF(KL33&gt;=$KY$36,KM33,0),IF(KO33&gt;=$KY$36,KP33,0),IF(KS33&gt;=$KY$36,KT33,0),IF(KV33&gt;=$KY$36,KW33,0),IF(LT33&gt;=$MG$36,LU33,0),IF(LW33&gt;=$MG$36,LX33,0),IF(MA33&gt;=$MG$36,MB33,0),IF(MD33&gt;=$MG$36,ME33,0),IF(NB33&gt;=$NO$36,NC33,0),IF(NE33&gt;=$NO$36,NF33,0),IF(NI33&gt;=$NO$36,NJ33,0),IF(NL33&gt;=$NO$36,NM33,0),IF(OJ33&gt;=$OW$36,OK33,0),IF(OM33&gt;=$OW$36,ON33,0),IF(OQ33&gt;=$OW$36,OR33,0),IF(OT33&gt;=$OW$36,OU33,0),IF(PR33&gt;=$QE$36,PS33,0),IF(PU33&gt;=$QE$36,PV33,0),IF(PY33&gt;=$QE$36,PZ33,0),IF(QB33&gt;=$QE$36,QC33,0),IF(QZ33&gt;=$RM$36,RA33,0),IF(RC33&gt;=$RM$36,RD33,0),IF(RG33&gt;=$RM$36,RH33,0),IF(RJ33&gt;=$RM$36,RK33,0),IF(SH33&gt;=$SU$36,SI33,0),IF(SK33&gt;=$SU$36,SL33,0),IF(SO33&gt;=$SU$36,SP33,0),IF(SR33&gt;=$SU$36,SS33,0))&gt;0,MAX(IF(AO33&gt;=$AY$36,AP33,0),IF(AR33&gt;=$AY$36,AS33,0),IF(AV33&gt;=$AY$36,AW33,0),IF(BP33&gt;=$BZ$36,BQ33,0),IF(BS33&gt;=$BZ$36,BT33,0),IF(BW33&gt;=$BZ$36,BX33,0),IF(CQ33&gt;=$DA$36,CR33,0),IF(CT33&gt;=$DA$36,CU33,0),IF(CX33&gt;=$DA$36,CY33,0),IF(DX33&gt;=$EK$36,DY33,0),IF(EA33&gt;=$EK$36,EB33,0),IF(EE33&gt;=$EK$36,EF33,0),IF(EH33&gt;=$EK$36,EI33,0),IF(FF33&gt;=$FS$36,FG33,0),IF(FI33&gt;=$FS$36,FJ33,0),IF(FM33&gt;=$FS$36,FN33,0),IF(FP33&gt;=$FS$36,FQ33,0),IF(GN33&gt;=$HA$36,GO33,0),IF(GQ33&gt;=$HA$36,GR33,0),IF(GU33&gt;=$HA$36,GV33,0),IF(GX33&gt;=$HA$36,GY33,0),IF(HV33&gt;=$II$36,HW33,0),IF(HY33&gt;=$II$36,HZ33,0),IF(IC33&gt;=$II$36,ID33,0),IF(IF33&gt;=$II$36,IG33,0),IF(JD33&gt;=$JQ$36,JE33,0),IF(JG33&gt;=$JQ$36,JH33,0),IF(JK33&gt;=$JQ$36,JL33,0),IF(JN33&gt;=$JQ$36,JO33,0),IF(KL33&gt;=$KY$36,KM33,0),IF(KO33&gt;=$KY$36,KP33,0),IF(KS33&gt;=$KY$36,KT33,0),IF(KV33&gt;=$KY$36,KW33,0),IF(LT33&gt;=$MG$36,LU33,0),IF(LW33&gt;=$MG$36,LX33,0),IF(MA33&gt;=$MG$36,MB33,0),IF(MD33&gt;=$MG$36,ME33,0),IF(NB33&gt;=$NO$36,NC33,0),IF(NE33&gt;=$NO$36,NF33,0),IF(NI33&gt;=$NO$36,NJ33,0),IF(NL33&gt;=$NO$36,NM33,0),IF(OJ33&gt;=$OW$36,OK33,0),IF(OM33&gt;=$OW$36,ON33,0),IF(OQ33&gt;=$OW$36,OR33,0),IF(OT33&gt;=$OW$36,OU33,0),IF(PR33&gt;=$QE$36,PS33,0),IF(PU33&gt;=$QE$36,PV33,0),IF(PY33&gt;=$QE$36,PZ33,0),IF(QB33&gt;=$QE$36,QC33,0),IF(QZ33&gt;=$RM$36,RA33,0),IF(RC33&gt;=$RM$36,RD33,0),IF(RG33&gt;=$RM$36,RH33,0),IF(RJ33&gt;=$RM$36,RK33,0),IF(SH33&gt;=$SU$36,SI33,0),IF(SK33&gt;=$SU$36,SL33,0),IF(SO33&gt;=$SU$36,SP33,0),IF(SR33&gt;=$SU$36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13.7</v>
      </c>
      <c r="BA33" s="26">
        <v>9.1999999999999993</v>
      </c>
      <c r="BB33" s="26">
        <v>10.4</v>
      </c>
      <c r="BC33" s="26">
        <v>13.67</v>
      </c>
      <c r="BD33" s="26">
        <v>0</v>
      </c>
      <c r="BE33" s="26">
        <v>0</v>
      </c>
      <c r="BF33" s="26">
        <v>0</v>
      </c>
      <c r="BG33" s="26">
        <v>0</v>
      </c>
      <c r="BH33" s="26">
        <v>0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10.4</v>
      </c>
      <c r="BQ33" s="39">
        <f>IF(BC33&gt;0,BC33,"")</f>
        <v>13.67</v>
      </c>
      <c r="BR33" s="11">
        <f>IF(SUM(AZ33:BC33)-BD33&gt;0,SUM(AZ33:BC33)-BD33,"")</f>
        <v>46.97</v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>
        <f>IF(BR33="","",MAX(BR33,BU33))</f>
        <v>46.97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46.97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6.85</v>
      </c>
      <c r="SW33" s="22">
        <f>IF($CP33="P",CB33,(CB33+BA33)/2)</f>
        <v>4.5999999999999996</v>
      </c>
      <c r="SX33" s="22">
        <f>IF($CP33="P",CC33,(CC33+BB33)/2)</f>
        <v>5.2</v>
      </c>
      <c r="SY33" s="22">
        <f>IF($CP33="P",CD33,(CD33+BC33)/2)</f>
        <v>6.835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5.2</v>
      </c>
      <c r="TM33" s="40">
        <f>IF(SY33&gt;0,SY33,"")</f>
        <v>6.835</v>
      </c>
      <c r="TN33" s="40">
        <f>IF(SUM(SV33:SY33)-SZ33&gt;0,SUM(SV33:SY33)-SZ33,"")</f>
        <v>23.484999999999999</v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>
        <f>IF(MAX(TN33,TQ33)&gt;0,MAX(TN33,TQ33),"")</f>
        <v>23.484999999999999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23.484999999999999</v>
      </c>
    </row>
    <row r="34" spans="1:542" x14ac:dyDescent="0.2">
      <c r="C34" s="5"/>
      <c r="E34" s="1"/>
    </row>
    <row r="35" spans="1:542" x14ac:dyDescent="0.2">
      <c r="I35" s="36"/>
      <c r="K35" s="36"/>
    </row>
    <row r="36" spans="1:542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13.5</v>
      </c>
      <c r="BS36" s="41"/>
      <c r="BT36" s="41"/>
      <c r="BU36" s="41"/>
      <c r="BW36" s="32"/>
      <c r="BX36" s="32"/>
      <c r="BZ36" s="53">
        <v>13.5</v>
      </c>
      <c r="CT36" s="41"/>
      <c r="CU36" s="41"/>
      <c r="CV36" s="41"/>
      <c r="CX36" s="32"/>
      <c r="CY36" s="32"/>
      <c r="DA36" s="53">
        <v>13.5</v>
      </c>
      <c r="DX36" s="5"/>
      <c r="DY36" s="5"/>
      <c r="EH36" s="2"/>
      <c r="EI36" s="2"/>
      <c r="EK36" s="53">
        <v>13.5</v>
      </c>
      <c r="FF36" s="5"/>
      <c r="FG36" s="5"/>
      <c r="FP36" s="2"/>
      <c r="FQ36" s="2"/>
      <c r="FS36" s="53">
        <v>13.5</v>
      </c>
      <c r="GN36" s="5"/>
      <c r="GO36" s="5"/>
      <c r="GX36" s="2"/>
      <c r="GY36" s="2"/>
      <c r="HA36" s="53">
        <v>13.5</v>
      </c>
      <c r="HV36" s="5"/>
      <c r="HW36" s="5"/>
      <c r="IF36" s="2"/>
      <c r="IG36" s="2"/>
      <c r="II36" s="53">
        <v>13.5</v>
      </c>
      <c r="JD36" s="5"/>
      <c r="JE36" s="5"/>
      <c r="JN36" s="2"/>
      <c r="JO36" s="2"/>
      <c r="JQ36" s="53">
        <v>13.5</v>
      </c>
      <c r="KL36" s="5"/>
      <c r="KM36" s="5"/>
      <c r="KV36" s="2"/>
      <c r="KW36" s="2"/>
      <c r="KY36" s="53">
        <v>13.5</v>
      </c>
      <c r="LT36" s="5"/>
      <c r="LU36" s="5"/>
      <c r="MD36" s="2"/>
      <c r="ME36" s="2"/>
      <c r="MG36" s="53">
        <v>13.5</v>
      </c>
      <c r="NB36" s="5"/>
      <c r="NC36" s="5"/>
      <c r="NL36" s="2"/>
      <c r="NM36" s="2"/>
      <c r="NO36" s="53">
        <v>13.5</v>
      </c>
      <c r="OJ36" s="5"/>
      <c r="OK36" s="5"/>
      <c r="OT36" s="2"/>
      <c r="OU36" s="2"/>
      <c r="OW36" s="53">
        <v>13.5</v>
      </c>
      <c r="PR36" s="5"/>
      <c r="PS36" s="5"/>
      <c r="QB36" s="2"/>
      <c r="QC36" s="2"/>
      <c r="QE36" s="53">
        <v>13.5</v>
      </c>
      <c r="QZ36" s="5"/>
      <c r="RA36" s="5"/>
      <c r="RJ36" s="2"/>
      <c r="RK36" s="2"/>
      <c r="RM36" s="53">
        <v>13.5</v>
      </c>
      <c r="SH36" s="5"/>
      <c r="SI36" s="5"/>
      <c r="SR36" s="2"/>
      <c r="SS36" s="2"/>
      <c r="SU36" s="53">
        <v>13.5</v>
      </c>
    </row>
    <row r="37" spans="1:542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2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2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2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52.8</v>
      </c>
      <c r="BS40" s="41"/>
      <c r="BT40" s="41"/>
      <c r="BU40" s="41"/>
      <c r="BW40" s="32"/>
      <c r="BX40" s="32"/>
      <c r="BZ40" s="57">
        <v>52.8</v>
      </c>
      <c r="CT40" s="41"/>
      <c r="CU40" s="41"/>
      <c r="CV40" s="41"/>
      <c r="CW40" s="32"/>
      <c r="CX40" s="32"/>
      <c r="CY40" s="32"/>
      <c r="CZ40" s="32"/>
      <c r="DA40" s="57">
        <v>52.8</v>
      </c>
      <c r="DX40" s="5"/>
      <c r="DY40" s="5"/>
      <c r="EH40" s="2"/>
      <c r="EI40" s="2"/>
      <c r="EK40" s="57">
        <v>52.8</v>
      </c>
      <c r="FF40" s="5"/>
      <c r="FG40" s="5"/>
      <c r="FP40" s="2"/>
      <c r="FQ40" s="2"/>
      <c r="FS40" s="57">
        <v>52.8</v>
      </c>
      <c r="GN40" s="5"/>
      <c r="GO40" s="5"/>
      <c r="GX40" s="2"/>
      <c r="GY40" s="2"/>
      <c r="HA40" s="57">
        <v>52.8</v>
      </c>
      <c r="HV40" s="5"/>
      <c r="HW40" s="5"/>
      <c r="IF40" s="2"/>
      <c r="IG40" s="2"/>
      <c r="II40" s="57">
        <v>52.8</v>
      </c>
      <c r="JD40" s="5"/>
      <c r="JE40" s="5"/>
      <c r="JN40" s="2"/>
      <c r="JO40" s="2"/>
      <c r="JQ40" s="57">
        <v>52.8</v>
      </c>
      <c r="KL40" s="5"/>
      <c r="KM40" s="5"/>
      <c r="KV40" s="2"/>
      <c r="KW40" s="2"/>
      <c r="KY40" s="57">
        <v>52.8</v>
      </c>
      <c r="LT40" s="5"/>
      <c r="LU40" s="5"/>
      <c r="MD40" s="2"/>
      <c r="ME40" s="2"/>
      <c r="MG40" s="57">
        <v>52.8</v>
      </c>
      <c r="NB40" s="5"/>
      <c r="NC40" s="5"/>
      <c r="NL40" s="2"/>
      <c r="NM40" s="2"/>
      <c r="NO40" s="57">
        <v>52.8</v>
      </c>
      <c r="OJ40" s="5"/>
      <c r="OK40" s="5"/>
      <c r="OT40" s="2"/>
      <c r="OU40" s="2"/>
      <c r="OW40" s="57">
        <v>52.8</v>
      </c>
      <c r="PR40" s="5"/>
      <c r="PS40" s="5"/>
      <c r="QB40" s="2"/>
      <c r="QC40" s="2"/>
      <c r="QE40" s="57">
        <v>52.8</v>
      </c>
      <c r="QZ40" s="5"/>
      <c r="RA40" s="5"/>
      <c r="RJ40" s="2"/>
      <c r="RK40" s="2"/>
      <c r="RM40" s="57">
        <v>52.8</v>
      </c>
      <c r="SH40" s="5"/>
      <c r="SI40" s="5"/>
      <c r="SR40" s="2"/>
      <c r="SS40" s="2"/>
      <c r="SU40" s="57">
        <v>52.8</v>
      </c>
    </row>
    <row r="41" spans="1:542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2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2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2" x14ac:dyDescent="0.2">
      <c r="C44" s="29" t="s">
        <v>47</v>
      </c>
      <c r="D44" s="2"/>
      <c r="AU44" s="32"/>
      <c r="AX44" s="32"/>
      <c r="CW44" s="32"/>
      <c r="CZ44" s="32"/>
    </row>
    <row r="45" spans="1:542" x14ac:dyDescent="0.2">
      <c r="A45" s="5"/>
      <c r="B45" s="5"/>
      <c r="C45" s="5"/>
      <c r="D45" s="20"/>
      <c r="AQ45" s="32"/>
      <c r="AR45" s="32"/>
      <c r="AS45" s="32"/>
      <c r="AT45" s="32"/>
      <c r="AU45" s="32"/>
      <c r="AX45" s="32"/>
      <c r="CS45" s="32"/>
      <c r="CT45" s="32"/>
      <c r="CU45" s="32"/>
      <c r="CV45" s="32"/>
      <c r="CW45" s="32"/>
      <c r="CZ45" s="32"/>
    </row>
    <row r="46" spans="1:542" ht="17" x14ac:dyDescent="0.2">
      <c r="A46" s="5"/>
      <c r="B46" s="5"/>
      <c r="C46" s="5"/>
      <c r="D46" s="20"/>
      <c r="V46" s="10"/>
      <c r="W46" s="10"/>
      <c r="AQ46" s="32"/>
      <c r="AR46" s="32"/>
      <c r="AS46" s="32"/>
      <c r="AT46" s="32"/>
      <c r="AU46" s="32"/>
      <c r="AX46" s="32"/>
      <c r="CS46" s="32"/>
      <c r="CT46" s="32"/>
      <c r="CU46" s="32"/>
      <c r="CV46" s="32"/>
      <c r="CW46" s="32"/>
      <c r="CZ46" s="32"/>
    </row>
    <row r="47" spans="1:542" ht="17" x14ac:dyDescent="0.2">
      <c r="A47" s="5"/>
      <c r="B47" s="5"/>
      <c r="C47" s="5"/>
      <c r="D47" s="20"/>
      <c r="V47" s="10"/>
      <c r="AQ47" s="32"/>
      <c r="AR47" s="32"/>
      <c r="AS47" s="32"/>
      <c r="AT47" s="32"/>
      <c r="AU47" s="32"/>
      <c r="AX47" s="32"/>
      <c r="CS47" s="32"/>
      <c r="CT47" s="32"/>
      <c r="CU47" s="32"/>
      <c r="CV47" s="32"/>
      <c r="CW47" s="32"/>
      <c r="CZ47" s="32"/>
    </row>
    <row r="48" spans="1:542" ht="17" x14ac:dyDescent="0.2">
      <c r="V48" s="10"/>
      <c r="W48" s="10"/>
      <c r="AQ48" s="32"/>
      <c r="AR48" s="32"/>
      <c r="AS48" s="32"/>
      <c r="AT48" s="32"/>
      <c r="AU48" s="32"/>
      <c r="AX48" s="32"/>
      <c r="CS48" s="32"/>
      <c r="CT48" s="32"/>
      <c r="CU48" s="32"/>
      <c r="CV48" s="32"/>
      <c r="CW48" s="32"/>
      <c r="CZ48" s="32"/>
    </row>
    <row r="49" spans="22:104" ht="17" x14ac:dyDescent="0.2">
      <c r="V49" s="10"/>
      <c r="W49" s="10"/>
      <c r="AQ49" s="32"/>
      <c r="AR49" s="32"/>
      <c r="AS49" s="32"/>
      <c r="AT49" s="32"/>
      <c r="AU49" s="32"/>
      <c r="AX49" s="32"/>
      <c r="CS49" s="32"/>
      <c r="CT49" s="32"/>
      <c r="CU49" s="32"/>
      <c r="CV49" s="32"/>
      <c r="CW49" s="32"/>
      <c r="CZ49" s="32"/>
    </row>
    <row r="50" spans="22:104" ht="17" x14ac:dyDescent="0.2">
      <c r="V50" s="10"/>
      <c r="W50" s="1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22:104" ht="17" x14ac:dyDescent="0.2">
      <c r="V51" s="10"/>
      <c r="W51" s="10"/>
      <c r="X51" s="10"/>
    </row>
    <row r="52" spans="22:104" ht="17" x14ac:dyDescent="0.2">
      <c r="V52" s="10"/>
      <c r="W52" s="10"/>
      <c r="X52" s="10"/>
    </row>
    <row r="53" spans="22:104" ht="17" x14ac:dyDescent="0.2">
      <c r="V53" s="10"/>
      <c r="W53" s="10"/>
      <c r="X53" s="10"/>
    </row>
    <row r="54" spans="22:104" ht="17" x14ac:dyDescent="0.2">
      <c r="V54" s="10"/>
      <c r="W54" s="10"/>
      <c r="X54" s="10"/>
    </row>
    <row r="55" spans="22:104" ht="17" x14ac:dyDescent="0.2">
      <c r="V55" s="10"/>
      <c r="W55" s="10"/>
      <c r="X55" s="10"/>
    </row>
    <row r="56" spans="22:104" ht="17" x14ac:dyDescent="0.2">
      <c r="V56" s="10"/>
      <c r="W56" s="10"/>
      <c r="X56" s="10"/>
    </row>
    <row r="57" spans="22:104" ht="17" x14ac:dyDescent="0.2">
      <c r="V57" s="10"/>
      <c r="W57" s="10"/>
      <c r="X57" s="10"/>
    </row>
    <row r="58" spans="22:104" ht="17" x14ac:dyDescent="0.2">
      <c r="V58" s="10"/>
      <c r="W58" s="10"/>
      <c r="X58" s="10"/>
    </row>
    <row r="59" spans="22:104" ht="17" x14ac:dyDescent="0.2">
      <c r="V59" s="10"/>
      <c r="W59" s="10"/>
      <c r="X59" s="10"/>
    </row>
    <row r="60" spans="22:104" ht="17" x14ac:dyDescent="0.2">
      <c r="V60" s="10"/>
      <c r="W60" s="10"/>
      <c r="X60" s="10"/>
    </row>
    <row r="61" spans="22:104" ht="17" x14ac:dyDescent="0.2">
      <c r="V61" s="10"/>
      <c r="W61" s="10"/>
      <c r="X61" s="10"/>
    </row>
    <row r="62" spans="22:104" ht="17" x14ac:dyDescent="0.2">
      <c r="V62" s="10"/>
      <c r="W62" s="10"/>
      <c r="X62" s="10"/>
    </row>
    <row r="63" spans="22:104" ht="17" x14ac:dyDescent="0.2">
      <c r="V63" s="10"/>
      <c r="W63" s="10"/>
      <c r="X63" s="10"/>
    </row>
    <row r="64" spans="22:10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3">
      <sortCondition descending="1" ref="H1:H34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29" priority="228" operator="containsText" text="No DD">
      <formula>NOT(ISERROR(SEARCH("No DD",J1)))</formula>
    </cfRule>
    <cfRule type="containsText" dxfId="428" priority="229" operator="containsText" text="Merit">
      <formula>NOT(ISERROR(SEARCH("Merit",J1)))</formula>
    </cfRule>
    <cfRule type="containsText" dxfId="427" priority="230" operator="containsText" text="Excellence">
      <formula>NOT(ISERROR(SEARCH("Excellence",J1)))</formula>
    </cfRule>
    <cfRule type="containsText" dxfId="426" priority="231" operator="containsText" text="Worlds Team">
      <formula>NOT(ISERROR(SEARCH("Worlds Team",J1)))</formula>
    </cfRule>
    <cfRule type="containsText" dxfId="425" priority="232" operator="containsText" text="National Team">
      <formula>NOT(ISERROR(SEARCH("National Team",J1)))</formula>
    </cfRule>
  </conditionalFormatting>
  <conditionalFormatting sqref="A1:B1048576">
    <cfRule type="expression" dxfId="424" priority="37562" stopIfTrue="1">
      <formula>AND($I1&lt;&gt;"",$H1="")</formula>
    </cfRule>
  </conditionalFormatting>
  <conditionalFormatting sqref="Y4:AY33">
    <cfRule type="expression" dxfId="423" priority="51274" stopIfTrue="1">
      <formula>IF($AN4&lt;&gt;"",1,0)</formula>
    </cfRule>
  </conditionalFormatting>
  <conditionalFormatting sqref="AZ4:BZ33">
    <cfRule type="expression" dxfId="422" priority="209" stopIfTrue="1">
      <formula>IF($BO4&lt;&gt;"",1,0)</formula>
    </cfRule>
  </conditionalFormatting>
  <conditionalFormatting sqref="CA4:DA33">
    <cfRule type="expression" dxfId="421" priority="205" stopIfTrue="1">
      <formula>IF($CP4&lt;&gt;"",1,0)</formula>
    </cfRule>
  </conditionalFormatting>
  <conditionalFormatting sqref="BW44:BW1048576 BP1:BP1048576 BS1:BS1048576 BW1:BW42">
    <cfRule type="cellIs" dxfId="420" priority="52631" operator="between">
      <formula>$BZ$39</formula>
      <formula>1000</formula>
    </cfRule>
    <cfRule type="cellIs" dxfId="419" priority="52632" operator="between">
      <formula>$BZ$38</formula>
      <formula>$BZ$39</formula>
    </cfRule>
    <cfRule type="cellIs" dxfId="418" priority="52633" operator="between">
      <formula>$BZ$37</formula>
      <formula>$BZ$38</formula>
    </cfRule>
    <cfRule type="cellIs" dxfId="417" priority="52634" operator="between">
      <formula>$BZ$36</formula>
      <formula>$BZ$37</formula>
    </cfRule>
  </conditionalFormatting>
  <conditionalFormatting sqref="CX44:CX1048576 CQ1:CQ1048576 CT1:CT1048576 CX1:CX42">
    <cfRule type="cellIs" dxfId="416" priority="51508" operator="between">
      <formula>$DA$39</formula>
      <formula>1000</formula>
    </cfRule>
    <cfRule type="cellIs" dxfId="415" priority="51509" operator="between">
      <formula>$DA$38</formula>
      <formula>$DA$39</formula>
    </cfRule>
    <cfRule type="cellIs" dxfId="414" priority="51510" operator="between">
      <formula>$DA$37</formula>
      <formula>$DA$38</formula>
    </cfRule>
    <cfRule type="cellIs" dxfId="413" priority="51511" operator="between">
      <formula>$DA$36</formula>
      <formula>$DA$37</formula>
    </cfRule>
  </conditionalFormatting>
  <conditionalFormatting sqref="EH44:EH1048576 DX1:DX1048576 EA1:EA1048576 EE1:EE1048576 EH1:EH42">
    <cfRule type="cellIs" dxfId="412" priority="52659" operator="between">
      <formula>$EK$39</formula>
      <formula>1000</formula>
    </cfRule>
    <cfRule type="cellIs" dxfId="411" priority="52660" operator="between">
      <formula>$EK$38</formula>
      <formula>$EK$39</formula>
    </cfRule>
    <cfRule type="cellIs" dxfId="410" priority="52661" operator="between">
      <formula>$EK$37</formula>
      <formula>$EK$38</formula>
    </cfRule>
    <cfRule type="cellIs" dxfId="409" priority="52662" operator="between">
      <formula>$EK$36</formula>
      <formula>$EK$37</formula>
    </cfRule>
  </conditionalFormatting>
  <conditionalFormatting sqref="FP44:FP1048576 FF1:FF1048576 FI1:FI1048576 FM1:FM1048576 FP1:FP42">
    <cfRule type="cellIs" dxfId="408" priority="189" operator="between">
      <formula>$FS$39</formula>
      <formula>1000</formula>
    </cfRule>
    <cfRule type="cellIs" dxfId="407" priority="190" operator="between">
      <formula>$FS$38</formula>
      <formula>$FS$39</formula>
    </cfRule>
    <cfRule type="cellIs" dxfId="406" priority="191" operator="between">
      <formula>$FS$37</formula>
      <formula>$FS$38</formula>
    </cfRule>
    <cfRule type="cellIs" dxfId="405" priority="192" operator="between">
      <formula>$FS$36</formula>
      <formula>$FS$37</formula>
    </cfRule>
  </conditionalFormatting>
  <conditionalFormatting sqref="IF44:IF1048576 HV1:HV1048576 HY1:HY1048576 IC1:IC1048576 IF1:IF42">
    <cfRule type="cellIs" dxfId="404" priority="157" operator="between">
      <formula>$II$39</formula>
      <formula>1000</formula>
    </cfRule>
    <cfRule type="cellIs" dxfId="403" priority="158" operator="between">
      <formula>$II$38</formula>
      <formula>$II$39</formula>
    </cfRule>
    <cfRule type="cellIs" dxfId="402" priority="159" operator="between">
      <formula>$II$37</formula>
      <formula>$II$38</formula>
    </cfRule>
    <cfRule type="cellIs" dxfId="401" priority="160" operator="between">
      <formula>$II$36</formula>
      <formula>$II$37</formula>
    </cfRule>
  </conditionalFormatting>
  <conditionalFormatting sqref="AW43 AO1:AO1048576 AR1:AR1048576 AV1:AV1048576">
    <cfRule type="cellIs" dxfId="400" priority="21" operator="between">
      <formula>$AY$39</formula>
      <formula>1000</formula>
    </cfRule>
    <cfRule type="cellIs" dxfId="399" priority="22" operator="between">
      <formula>$AY$38</formula>
      <formula>$AY$39</formula>
    </cfRule>
    <cfRule type="cellIs" dxfId="398" priority="23" operator="between">
      <formula>$AY$37</formula>
      <formula>$AY$38</formula>
    </cfRule>
    <cfRule type="cellIs" dxfId="397" priority="24" operator="between">
      <formula>$AY$36</formula>
      <formula>$AY$37</formula>
    </cfRule>
  </conditionalFormatting>
  <conditionalFormatting sqref="BW43">
    <cfRule type="cellIs" dxfId="396" priority="17" operator="between">
      <formula>$AY$39</formula>
      <formula>1000</formula>
    </cfRule>
    <cfRule type="cellIs" dxfId="395" priority="18" operator="between">
      <formula>$AY$38</formula>
      <formula>$AY$39</formula>
    </cfRule>
    <cfRule type="cellIs" dxfId="394" priority="19" operator="between">
      <formula>$AY$37</formula>
      <formula>$AY$38</formula>
    </cfRule>
    <cfRule type="cellIs" dxfId="393" priority="20" operator="between">
      <formula>$AY$36</formula>
      <formula>$AY$37</formula>
    </cfRule>
  </conditionalFormatting>
  <conditionalFormatting sqref="CX43">
    <cfRule type="cellIs" dxfId="392" priority="13" operator="between">
      <formula>$AY$39</formula>
      <formula>1000</formula>
    </cfRule>
    <cfRule type="cellIs" dxfId="391" priority="14" operator="between">
      <formula>$AY$38</formula>
      <formula>$AY$39</formula>
    </cfRule>
    <cfRule type="cellIs" dxfId="390" priority="15" operator="between">
      <formula>$AY$37</formula>
      <formula>$AY$38</formula>
    </cfRule>
    <cfRule type="cellIs" dxfId="389" priority="16" operator="between">
      <formula>$AY$36</formula>
      <formula>$AY$37</formula>
    </cfRule>
  </conditionalFormatting>
  <conditionalFormatting sqref="EH43">
    <cfRule type="cellIs" dxfId="388" priority="9" operator="between">
      <formula>$AY$39</formula>
      <formula>1000</formula>
    </cfRule>
    <cfRule type="cellIs" dxfId="387" priority="10" operator="between">
      <formula>$AY$38</formula>
      <formula>$AY$39</formula>
    </cfRule>
    <cfRule type="cellIs" dxfId="386" priority="11" operator="between">
      <formula>$AY$37</formula>
      <formula>$AY$38</formula>
    </cfRule>
    <cfRule type="cellIs" dxfId="385" priority="12" operator="between">
      <formula>$AY$36</formula>
      <formula>$AY$37</formula>
    </cfRule>
  </conditionalFormatting>
  <conditionalFormatting sqref="FP43">
    <cfRule type="cellIs" dxfId="384" priority="5" operator="between">
      <formula>$AY$39</formula>
      <formula>1000</formula>
    </cfRule>
    <cfRule type="cellIs" dxfId="383" priority="6" operator="between">
      <formula>$AY$38</formula>
      <formula>$AY$39</formula>
    </cfRule>
    <cfRule type="cellIs" dxfId="382" priority="7" operator="between">
      <formula>$AY$37</formula>
      <formula>$AY$38</formula>
    </cfRule>
    <cfRule type="cellIs" dxfId="381" priority="8" operator="between">
      <formula>$AY$36</formula>
      <formula>$AY$37</formula>
    </cfRule>
  </conditionalFormatting>
  <conditionalFormatting sqref="IF43">
    <cfRule type="cellIs" dxfId="380" priority="1" operator="between">
      <formula>$AY$39</formula>
      <formula>1000</formula>
    </cfRule>
    <cfRule type="cellIs" dxfId="379" priority="2" operator="between">
      <formula>$AY$38</formula>
      <formula>$AY$39</formula>
    </cfRule>
    <cfRule type="cellIs" dxfId="378" priority="3" operator="between">
      <formula>$AY$37</formula>
      <formula>$AY$38</formula>
    </cfRule>
    <cfRule type="cellIs" dxfId="377" priority="4" operator="between">
      <formula>$AY$36</formula>
      <formula>$AY$37</formula>
    </cfRule>
  </conditionalFormatting>
  <conditionalFormatting sqref="M1:M1048576 O1:O1048576 S1:S1048576 U1:U1048576 Q1:Q1048576">
    <cfRule type="expression" dxfId="376" priority="52650" stopIfTrue="1">
      <formula>IF(M1=$CA$1,1,0)</formula>
    </cfRule>
    <cfRule type="expression" dxfId="375" priority="52651">
      <formula>IF(M1=$AZ$1,1,0)</formula>
    </cfRule>
    <cfRule type="expression" dxfId="374" priority="52652">
      <formula>IF(M1=$Y$1,1,0)</formula>
    </cfRule>
  </conditionalFormatting>
  <conditionalFormatting sqref="CV1:CV1048576 AT1:AT1048576">
    <cfRule type="cellIs" dxfId="373" priority="117278" operator="between">
      <formula>AY$43</formula>
      <formula>1000</formula>
    </cfRule>
    <cfRule type="cellIs" dxfId="372" priority="117279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71" priority="117290" operator="between">
      <formula>EK$43</formula>
      <formula>1000</formula>
    </cfRule>
    <cfRule type="cellIs" dxfId="370" priority="117291" operator="between">
      <formula>EK$42</formula>
      <formula>EK$43</formula>
    </cfRule>
  </conditionalFormatting>
  <conditionalFormatting sqref="AQ1:AQ1048576 AT1:AT1048576 AX1:AX1048576">
    <cfRule type="cellIs" dxfId="369" priority="117362" operator="between">
      <formula>$AY$43</formula>
      <formula>1000</formula>
    </cfRule>
    <cfRule type="cellIs" dxfId="368" priority="117363" operator="between">
      <formula>$AY$42</formula>
      <formula>$AY$43</formula>
    </cfRule>
    <cfRule type="cellIs" dxfId="367" priority="117364" operator="between">
      <formula>$AY$41</formula>
      <formula>$AY$42</formula>
    </cfRule>
    <cfRule type="cellIs" dxfId="366" priority="117365" operator="between">
      <formula>$AY$40</formula>
      <formula>$AY$41</formula>
    </cfRule>
  </conditionalFormatting>
  <conditionalFormatting sqref="BR1:BR1048576 BU1:BU1048576 BY1:BY1048576">
    <cfRule type="cellIs" dxfId="365" priority="117398" operator="between">
      <formula>$BZ$43</formula>
      <formula>1000</formula>
    </cfRule>
    <cfRule type="cellIs" dxfId="364" priority="117399" operator="between">
      <formula>$BZ$42</formula>
      <formula>$BZ$43</formula>
    </cfRule>
    <cfRule type="cellIs" dxfId="363" priority="117400" operator="between">
      <formula>$BZ$41</formula>
      <formula>$BZ$42</formula>
    </cfRule>
    <cfRule type="cellIs" dxfId="362" priority="117401" operator="between">
      <formula>$BZ$40</formula>
      <formula>$BZ$41</formula>
    </cfRule>
  </conditionalFormatting>
  <conditionalFormatting sqref="CS1:CS1048576 CV1:CV1048576 CZ1:CZ1048576">
    <cfRule type="cellIs" dxfId="361" priority="117434" operator="between">
      <formula>$DA$43</formula>
      <formula>1000</formula>
    </cfRule>
    <cfRule type="cellIs" dxfId="360" priority="117435" operator="between">
      <formula>$DA$42</formula>
      <formula>$DA$43</formula>
    </cfRule>
    <cfRule type="cellIs" dxfId="359" priority="117436" operator="between">
      <formula>$DA$41</formula>
      <formula>$DA$42</formula>
    </cfRule>
    <cfRule type="cellIs" dxfId="358" priority="117437" operator="between">
      <formula>$DA$40</formula>
      <formula>$DA$41</formula>
    </cfRule>
  </conditionalFormatting>
  <conditionalFormatting sqref="NB1:NB1048576 NE1:NE1048576 NI1:NI1048576 NL1:NL1048576">
    <cfRule type="cellIs" dxfId="357" priority="117470" operator="between">
      <formula>$NO$36</formula>
      <formula>$NO$37</formula>
    </cfRule>
  </conditionalFormatting>
  <conditionalFormatting sqref="DZ1:DZ1048576 EC1:EC1048576 EG1:EG1048576 EJ1:EJ1048576">
    <cfRule type="cellIs" dxfId="356" priority="117482" operator="between">
      <formula>$EK$43</formula>
      <formula>1000</formula>
    </cfRule>
    <cfRule type="cellIs" dxfId="355" priority="117483" operator="between">
      <formula>$EK$42</formula>
      <formula>$EK$43</formula>
    </cfRule>
    <cfRule type="cellIs" dxfId="354" priority="117484" operator="between">
      <formula>$EK$41</formula>
      <formula>$EK$42</formula>
    </cfRule>
    <cfRule type="cellIs" dxfId="353" priority="117485" operator="between">
      <formula>$EK$40</formula>
      <formula>$EK$41</formula>
    </cfRule>
  </conditionalFormatting>
  <conditionalFormatting sqref="FH1:FH1048576 FK1:FK1048576 FO1:FO1048576 FR1:FR1048576">
    <cfRule type="cellIs" dxfId="352" priority="117530" operator="between">
      <formula>$FS$43</formula>
      <formula>1000</formula>
    </cfRule>
    <cfRule type="cellIs" dxfId="351" priority="117531" operator="between">
      <formula>$FS$42</formula>
      <formula>$FS$43</formula>
    </cfRule>
    <cfRule type="cellIs" dxfId="350" priority="117532" operator="between">
      <formula>$FS$41</formula>
      <formula>$FS$42</formula>
    </cfRule>
    <cfRule type="cellIs" dxfId="349" priority="117533" operator="between">
      <formula>$FS$40</formula>
      <formula>$FS$41</formula>
    </cfRule>
  </conditionalFormatting>
  <conditionalFormatting sqref="GN1:GN1048576 GQ1:GQ1048576 GU1:GU1048576 GX1:GX1048576">
    <cfRule type="cellIs" dxfId="348" priority="117578" operator="between">
      <formula>$HA$39</formula>
      <formula>1000</formula>
    </cfRule>
    <cfRule type="cellIs" dxfId="347" priority="117579" operator="between">
      <formula>$HA$38</formula>
      <formula>$HA$39</formula>
    </cfRule>
    <cfRule type="cellIs" dxfId="346" priority="117580" operator="between">
      <formula>$HA$37</formula>
      <formula>$HA$38</formula>
    </cfRule>
    <cfRule type="cellIs" dxfId="345" priority="117581" operator="between">
      <formula>$HA$36</formula>
      <formula>$HA$37</formula>
    </cfRule>
  </conditionalFormatting>
  <conditionalFormatting sqref="GP1:GP1048576 GS1:GS1048576 GW1:GW1048576 GZ1:GZ1048576">
    <cfRule type="cellIs" dxfId="344" priority="117626" operator="between">
      <formula>$HA$43</formula>
      <formula>1000</formula>
    </cfRule>
    <cfRule type="cellIs" dxfId="343" priority="117627" operator="between">
      <formula>$HA$42</formula>
      <formula>$HA$43</formula>
    </cfRule>
    <cfRule type="cellIs" dxfId="342" priority="117628" operator="between">
      <formula>$HA$41</formula>
      <formula>$HA$42</formula>
    </cfRule>
    <cfRule type="cellIs" dxfId="341" priority="117629" operator="between">
      <formula>$HA$40</formula>
      <formula>$HA$41</formula>
    </cfRule>
  </conditionalFormatting>
  <conditionalFormatting sqref="HX1:HX1048576 IA1:IA1048576 IE1:IE1048576 IH1:IH1048576">
    <cfRule type="cellIs" dxfId="340" priority="117674" operator="between">
      <formula>$II$43</formula>
      <formula>1000</formula>
    </cfRule>
    <cfRule type="cellIs" dxfId="339" priority="117675" operator="between">
      <formula>$II$42</formula>
      <formula>$II$43</formula>
    </cfRule>
    <cfRule type="cellIs" dxfId="338" priority="117676" operator="between">
      <formula>$II$41</formula>
      <formula>$II$42</formula>
    </cfRule>
    <cfRule type="cellIs" dxfId="337" priority="117677" operator="between">
      <formula>$II$40</formula>
      <formula>$II$41</formula>
    </cfRule>
  </conditionalFormatting>
  <conditionalFormatting sqref="JD1:JD1048576 JG1:JG1048576 JK1:JK1048576 JN1:JN1048576">
    <cfRule type="cellIs" dxfId="336" priority="117722" operator="between">
      <formula>$JQ$39</formula>
      <formula>1000</formula>
    </cfRule>
    <cfRule type="cellIs" dxfId="335" priority="117723" operator="between">
      <formula>$JQ$38</formula>
      <formula>$JQ$39</formula>
    </cfRule>
    <cfRule type="cellIs" dxfId="334" priority="117724" operator="between">
      <formula>$JQ$37</formula>
      <formula>$JQ$38</formula>
    </cfRule>
    <cfRule type="cellIs" dxfId="333" priority="117725" operator="between">
      <formula>$JQ$36</formula>
      <formula>$JQ$37</formula>
    </cfRule>
  </conditionalFormatting>
  <conditionalFormatting sqref="JF1:JF1048576 JI1:JI1048576 JM1:JM1048576 JP1:JP1048576">
    <cfRule type="cellIs" dxfId="332" priority="117770" operator="between">
      <formula>$JQ$43</formula>
      <formula>1000</formula>
    </cfRule>
    <cfRule type="cellIs" dxfId="331" priority="117771" operator="between">
      <formula>$JQ$42</formula>
      <formula>$JQ$43</formula>
    </cfRule>
    <cfRule type="cellIs" dxfId="330" priority="117772" operator="between">
      <formula>$JQ$41</formula>
      <formula>$JQ$42</formula>
    </cfRule>
    <cfRule type="cellIs" dxfId="329" priority="117773" operator="between">
      <formula>$JQ$40</formula>
      <formula>$JQ$41</formula>
    </cfRule>
  </conditionalFormatting>
  <conditionalFormatting sqref="KL1:KL1048576 KO1:KO1048576 KS1:KS1048576 KV1:KV1048576">
    <cfRule type="cellIs" dxfId="328" priority="117818" operator="between">
      <formula>$KY$39</formula>
      <formula>1000</formula>
    </cfRule>
    <cfRule type="cellIs" dxfId="327" priority="117819" operator="between">
      <formula>$KY$38</formula>
      <formula>$KY$39</formula>
    </cfRule>
    <cfRule type="cellIs" dxfId="326" priority="117820" operator="between">
      <formula>$KY$37</formula>
      <formula>$KY$38</formula>
    </cfRule>
    <cfRule type="cellIs" dxfId="325" priority="117821" operator="between">
      <formula>$KY$36</formula>
      <formula>$KY$37</formula>
    </cfRule>
  </conditionalFormatting>
  <conditionalFormatting sqref="KN1:KN1048576 KQ1:KQ1048576 KU1:KU1048576 KX1:KX1048576">
    <cfRule type="cellIs" dxfId="324" priority="117866" operator="between">
      <formula>$KY$43</formula>
      <formula>1000</formula>
    </cfRule>
    <cfRule type="cellIs" dxfId="323" priority="117867" operator="between">
      <formula>$KY$42</formula>
      <formula>$KY$43</formula>
    </cfRule>
    <cfRule type="cellIs" dxfId="322" priority="117868" operator="between">
      <formula>$KY$41</formula>
      <formula>$KY$42</formula>
    </cfRule>
    <cfRule type="cellIs" dxfId="321" priority="117869" operator="between">
      <formula>$KY$40</formula>
      <formula>$KY$41</formula>
    </cfRule>
  </conditionalFormatting>
  <conditionalFormatting sqref="LT1:LT1048576 LW1:LW1048576 MA1:MA1048576 MD1:MD1048576">
    <cfRule type="cellIs" dxfId="320" priority="117914" operator="between">
      <formula>$MG$39</formula>
      <formula>1000</formula>
    </cfRule>
    <cfRule type="cellIs" dxfId="319" priority="117915" operator="between">
      <formula>$MG$38</formula>
      <formula>$MG$39</formula>
    </cfRule>
    <cfRule type="cellIs" dxfId="318" priority="117916" operator="between">
      <formula>$MG$37</formula>
      <formula>$MG$38</formula>
    </cfRule>
    <cfRule type="cellIs" dxfId="317" priority="117917" operator="between">
      <formula>$MG$36</formula>
      <formula>$MG$37</formula>
    </cfRule>
  </conditionalFormatting>
  <conditionalFormatting sqref="LV1:LV1048576 LY1:LY1048576 MC1:MC1048576 MF1:MF1048576">
    <cfRule type="cellIs" dxfId="316" priority="117962" operator="between">
      <formula>$MG$43</formula>
      <formula>1000</formula>
    </cfRule>
    <cfRule type="cellIs" dxfId="315" priority="117963" operator="between">
      <formula>$MG$42</formula>
      <formula>$MG$43</formula>
    </cfRule>
    <cfRule type="cellIs" dxfId="314" priority="117964" operator="between">
      <formula>$MG$41</formula>
      <formula>$MG$42</formula>
    </cfRule>
    <cfRule type="cellIs" dxfId="313" priority="117965" operator="between">
      <formula>$MG$40</formula>
      <formula>$MG$41</formula>
    </cfRule>
  </conditionalFormatting>
  <conditionalFormatting sqref="NB1:NB1048576 NE1:NE1048576 NI1:NI1048576">
    <cfRule type="cellIs" dxfId="312" priority="118010" operator="between">
      <formula>$NO$39</formula>
      <formula>1000</formula>
    </cfRule>
    <cfRule type="cellIs" dxfId="311" priority="118011" operator="between">
      <formula>$NO$38</formula>
      <formula>$NO$39</formula>
    </cfRule>
    <cfRule type="cellIs" dxfId="310" priority="118012" operator="between">
      <formula>$NO$37</formula>
      <formula>$NO$38</formula>
    </cfRule>
  </conditionalFormatting>
  <conditionalFormatting sqref="ND1:ND1048576 NG1:NG1048576 NK1:NK1048576 NN1:NN1048576">
    <cfRule type="cellIs" dxfId="309" priority="118037" operator="between">
      <formula>$NO$43</formula>
      <formula>1000</formula>
    </cfRule>
    <cfRule type="cellIs" dxfId="308" priority="118038" operator="between">
      <formula>$NO$42</formula>
      <formula>$NO$43</formula>
    </cfRule>
    <cfRule type="cellIs" dxfId="307" priority="118039" operator="between">
      <formula>$NO$41</formula>
      <formula>$NO$42</formula>
    </cfRule>
    <cfRule type="cellIs" dxfId="306" priority="118040" operator="between">
      <formula>$NO$40</formula>
      <formula>$NO$41</formula>
    </cfRule>
  </conditionalFormatting>
  <conditionalFormatting sqref="OJ1:OJ1048576 OM1:OM1048576 OQ1:OQ1048576 OT1:OT1048576">
    <cfRule type="cellIs" dxfId="305" priority="118085" operator="between">
      <formula>$OW$39</formula>
      <formula>1000</formula>
    </cfRule>
    <cfRule type="cellIs" dxfId="304" priority="118086" operator="between">
      <formula>$OW$38</formula>
      <formula>$OW$39</formula>
    </cfRule>
    <cfRule type="cellIs" dxfId="303" priority="118087" operator="between">
      <formula>$OW$37</formula>
      <formula>$OW$38</formula>
    </cfRule>
    <cfRule type="cellIs" dxfId="302" priority="118088" operator="between">
      <formula>$OW$36</formula>
      <formula>$OW$37</formula>
    </cfRule>
  </conditionalFormatting>
  <conditionalFormatting sqref="OL1:OL1048576 OO1:OO1048576 OS1:OS1048576 OV1:OV1048576">
    <cfRule type="cellIs" dxfId="301" priority="118133" operator="between">
      <formula>$OW$43</formula>
      <formula>1000</formula>
    </cfRule>
    <cfRule type="cellIs" dxfId="300" priority="118134" operator="between">
      <formula>$OW$42</formula>
      <formula>$OW$43</formula>
    </cfRule>
    <cfRule type="cellIs" dxfId="299" priority="118135" operator="between">
      <formula>$OW$41</formula>
      <formula>$OW$42</formula>
    </cfRule>
    <cfRule type="cellIs" dxfId="298" priority="118136" operator="between">
      <formula>$OW$40</formula>
      <formula>$OW$41</formula>
    </cfRule>
  </conditionalFormatting>
  <conditionalFormatting sqref="PR1:PR1048576 PU1:PU1048576 PY1:PY1048576 QB1:QB1048576">
    <cfRule type="cellIs" dxfId="297" priority="118181" operator="between">
      <formula>$QE$39</formula>
      <formula>1000</formula>
    </cfRule>
    <cfRule type="cellIs" dxfId="296" priority="118182" operator="between">
      <formula>$QE$38</formula>
      <formula>$QE$39</formula>
    </cfRule>
    <cfRule type="cellIs" dxfId="295" priority="118183" operator="between">
      <formula>$QE$37</formula>
      <formula>$QE$38</formula>
    </cfRule>
    <cfRule type="cellIs" dxfId="294" priority="118184" operator="between">
      <formula>$QE$36</formula>
      <formula>$QE$37</formula>
    </cfRule>
  </conditionalFormatting>
  <conditionalFormatting sqref="PT1:PT1048576 PW1:PW1048576 QA1:QA1048576 QD1:QD1048576">
    <cfRule type="cellIs" dxfId="293" priority="118229" operator="between">
      <formula>$QE$43</formula>
      <formula>1000</formula>
    </cfRule>
    <cfRule type="cellIs" dxfId="292" priority="118230" operator="between">
      <formula>$QE$42</formula>
      <formula>$QE$43</formula>
    </cfRule>
    <cfRule type="cellIs" dxfId="291" priority="118231" operator="between">
      <formula>$QE$41</formula>
      <formula>$QE$42</formula>
    </cfRule>
    <cfRule type="cellIs" dxfId="290" priority="118232" operator="between">
      <formula>$QE$40</formula>
      <formula>$QE$41</formula>
    </cfRule>
  </conditionalFormatting>
  <conditionalFormatting sqref="QZ1:QZ1048576 RC1:RC1048576 RG1:RG1048576 RJ1:RJ1048576">
    <cfRule type="cellIs" dxfId="289" priority="118277" operator="between">
      <formula>$RM$39</formula>
      <formula>1000</formula>
    </cfRule>
    <cfRule type="cellIs" dxfId="288" priority="118278" operator="between">
      <formula>$RM$38</formula>
      <formula>$RM$39</formula>
    </cfRule>
    <cfRule type="cellIs" dxfId="287" priority="118279" operator="between">
      <formula>$RM$37</formula>
      <formula>$RM$38</formula>
    </cfRule>
    <cfRule type="cellIs" dxfId="286" priority="118280" operator="between">
      <formula>$RM$36</formula>
      <formula>$RM$37</formula>
    </cfRule>
  </conditionalFormatting>
  <conditionalFormatting sqref="RB1:RB1048576 RE1:RE1048576 RI1:RI1048576 RL1:RL1048576">
    <cfRule type="cellIs" dxfId="285" priority="118325" operator="between">
      <formula>$RM$43</formula>
      <formula>1000</formula>
    </cfRule>
    <cfRule type="cellIs" dxfId="284" priority="118326" operator="between">
      <formula>$RM$42</formula>
      <formula>$RM$43</formula>
    </cfRule>
    <cfRule type="cellIs" dxfId="283" priority="118327" operator="between">
      <formula>$RM$41</formula>
      <formula>$RM$42</formula>
    </cfRule>
    <cfRule type="cellIs" dxfId="282" priority="118328" operator="between">
      <formula>$RM$40</formula>
      <formula>$RM$41</formula>
    </cfRule>
  </conditionalFormatting>
  <conditionalFormatting sqref="SH1:SH1048576 SK1:SK1048576 SO1:SO1048576 SR1:SR1048576">
    <cfRule type="cellIs" dxfId="281" priority="118373" operator="between">
      <formula>$SU$39</formula>
      <formula>1000</formula>
    </cfRule>
    <cfRule type="cellIs" dxfId="280" priority="118374" operator="between">
      <formula>$SU$38</formula>
      <formula>$SU$39</formula>
    </cfRule>
    <cfRule type="cellIs" dxfId="279" priority="118375" operator="between">
      <formula>$SU$37</formula>
      <formula>$SU$38</formula>
    </cfRule>
    <cfRule type="cellIs" dxfId="278" priority="118376" operator="between">
      <formula>$SU$36</formula>
      <formula>$SU$37</formula>
    </cfRule>
  </conditionalFormatting>
  <conditionalFormatting sqref="SJ1:SJ1048576 SM1:SM1048576 SQ1:SQ1048576 ST1:ST1048576">
    <cfRule type="cellIs" dxfId="277" priority="118421" operator="between">
      <formula>$SU$43</formula>
      <formula>1000</formula>
    </cfRule>
    <cfRule type="cellIs" dxfId="276" priority="118422" operator="between">
      <formula>$SU$42</formula>
      <formula>$SU$43</formula>
    </cfRule>
    <cfRule type="cellIs" dxfId="275" priority="118423" operator="between">
      <formula>$SU$41</formula>
      <formula>$SU$42</formula>
    </cfRule>
    <cfRule type="cellIs" dxfId="274" priority="118424" operator="between">
      <formula>$SU$40</formula>
      <formula>$SU$41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2" t="s">
        <v>8</v>
      </c>
      <c r="J1" s="72" t="s">
        <v>9</v>
      </c>
      <c r="K1" s="72" t="s">
        <v>70</v>
      </c>
      <c r="L1" s="75" t="s">
        <v>77</v>
      </c>
      <c r="M1" s="76" t="s">
        <v>25</v>
      </c>
      <c r="N1" s="75" t="s">
        <v>78</v>
      </c>
      <c r="O1" s="76" t="s">
        <v>25</v>
      </c>
      <c r="P1" s="75" t="s">
        <v>164</v>
      </c>
      <c r="Q1" s="76" t="s">
        <v>25</v>
      </c>
      <c r="R1" s="76" t="s">
        <v>79</v>
      </c>
      <c r="S1" s="76" t="s">
        <v>25</v>
      </c>
      <c r="T1" s="75" t="s">
        <v>80</v>
      </c>
      <c r="U1" s="76" t="s">
        <v>25</v>
      </c>
      <c r="V1" s="77" t="s">
        <v>11</v>
      </c>
      <c r="W1" s="76" t="s">
        <v>26</v>
      </c>
      <c r="X1" s="76" t="s">
        <v>25</v>
      </c>
      <c r="Y1" s="73" t="s">
        <v>170</v>
      </c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3" t="s">
        <v>225</v>
      </c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9" t="s">
        <v>11</v>
      </c>
      <c r="DC1" s="79"/>
      <c r="DD1" s="73" t="s">
        <v>125</v>
      </c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8" t="s">
        <v>166</v>
      </c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8"/>
      <c r="FN1" s="78"/>
      <c r="FO1" s="78"/>
      <c r="FP1" s="78"/>
      <c r="FQ1" s="78"/>
      <c r="FR1" s="78"/>
      <c r="FS1" s="78"/>
      <c r="FT1" s="73" t="s">
        <v>193</v>
      </c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8" t="s">
        <v>224</v>
      </c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8"/>
      <c r="HR1" s="78"/>
      <c r="HS1" s="78"/>
      <c r="HT1" s="78"/>
      <c r="HU1" s="78"/>
      <c r="HV1" s="78"/>
      <c r="HW1" s="78"/>
      <c r="HX1" s="78"/>
      <c r="HY1" s="78"/>
      <c r="HZ1" s="78"/>
      <c r="IA1" s="78"/>
      <c r="IB1" s="78"/>
      <c r="IC1" s="78"/>
      <c r="ID1" s="78"/>
      <c r="IE1" s="78"/>
      <c r="IF1" s="78"/>
      <c r="IG1" s="78"/>
      <c r="IH1" s="78"/>
      <c r="II1" s="78"/>
      <c r="IJ1" s="73" t="s">
        <v>237</v>
      </c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8"/>
      <c r="JS1" s="78"/>
      <c r="JT1" s="78"/>
      <c r="JU1" s="78"/>
      <c r="JV1" s="78"/>
      <c r="JW1" s="78"/>
      <c r="JX1" s="78"/>
      <c r="JY1" s="78"/>
      <c r="JZ1" s="78"/>
      <c r="KA1" s="78"/>
      <c r="KB1" s="78"/>
      <c r="KC1" s="78"/>
      <c r="KD1" s="78"/>
      <c r="KE1" s="78"/>
      <c r="KF1" s="78"/>
      <c r="KG1" s="78"/>
      <c r="KH1" s="78"/>
      <c r="KI1" s="78"/>
      <c r="KJ1" s="78"/>
      <c r="KK1" s="78"/>
      <c r="KL1" s="78"/>
      <c r="KM1" s="78"/>
      <c r="KN1" s="78"/>
      <c r="KO1" s="78"/>
      <c r="KP1" s="78"/>
      <c r="KQ1" s="78"/>
      <c r="KR1" s="78"/>
      <c r="KS1" s="78"/>
      <c r="KT1" s="78"/>
      <c r="KU1" s="78"/>
      <c r="KV1" s="78"/>
      <c r="KW1" s="78"/>
      <c r="KX1" s="78"/>
      <c r="KY1" s="78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8"/>
      <c r="MI1" s="78"/>
      <c r="MJ1" s="78"/>
      <c r="MK1" s="78"/>
      <c r="ML1" s="78"/>
      <c r="MM1" s="78"/>
      <c r="MN1" s="78"/>
      <c r="MO1" s="78"/>
      <c r="MP1" s="78"/>
      <c r="MQ1" s="78"/>
      <c r="MR1" s="78"/>
      <c r="MS1" s="78"/>
      <c r="MT1" s="78"/>
      <c r="MU1" s="78"/>
      <c r="MV1" s="78"/>
      <c r="MW1" s="78"/>
      <c r="MX1" s="78"/>
      <c r="MY1" s="78"/>
      <c r="MZ1" s="78"/>
      <c r="NA1" s="78"/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8"/>
      <c r="OY1" s="78"/>
      <c r="OZ1" s="78"/>
      <c r="PA1" s="78"/>
      <c r="PB1" s="78"/>
      <c r="PC1" s="78"/>
      <c r="PD1" s="78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8"/>
      <c r="RO1" s="78"/>
      <c r="RP1" s="78"/>
      <c r="RQ1" s="78"/>
      <c r="RR1" s="78"/>
      <c r="RS1" s="78"/>
      <c r="RT1" s="78"/>
      <c r="RU1" s="78"/>
      <c r="RV1" s="78"/>
      <c r="RW1" s="78"/>
      <c r="RX1" s="78"/>
      <c r="RY1" s="78"/>
      <c r="RZ1" s="78"/>
      <c r="SA1" s="78"/>
      <c r="SB1" s="78"/>
      <c r="SC1" s="78"/>
      <c r="SD1" s="78"/>
      <c r="SE1" s="78"/>
      <c r="SF1" s="78"/>
      <c r="SG1" s="78"/>
      <c r="SH1" s="78"/>
      <c r="SI1" s="78"/>
      <c r="SJ1" s="78"/>
      <c r="SK1" s="78"/>
      <c r="SL1" s="78"/>
      <c r="SM1" s="78"/>
      <c r="SN1" s="78"/>
      <c r="SO1" s="78"/>
      <c r="SP1" s="78"/>
      <c r="SQ1" s="78"/>
      <c r="SR1" s="78"/>
      <c r="SS1" s="78"/>
      <c r="ST1" s="78"/>
      <c r="SU1" s="78"/>
      <c r="SV1" s="73" t="s">
        <v>56</v>
      </c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</row>
    <row r="2" spans="1:542" x14ac:dyDescent="0.2">
      <c r="A2" s="71"/>
      <c r="B2" s="71"/>
      <c r="C2" s="72"/>
      <c r="D2" s="72"/>
      <c r="E2" s="72"/>
      <c r="F2" s="72"/>
      <c r="G2" s="71"/>
      <c r="H2" s="71"/>
      <c r="I2" s="72"/>
      <c r="J2" s="72"/>
      <c r="K2" s="72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74" t="s">
        <v>16</v>
      </c>
      <c r="Z2" s="74"/>
      <c r="AA2" s="74"/>
      <c r="AB2" s="74"/>
      <c r="AC2" s="74"/>
      <c r="AD2" s="74" t="s">
        <v>17</v>
      </c>
      <c r="AE2" s="74"/>
      <c r="AF2" s="74"/>
      <c r="AG2" s="74"/>
      <c r="AH2" s="74"/>
      <c r="AI2" s="74" t="s">
        <v>20</v>
      </c>
      <c r="AJ2" s="74"/>
      <c r="AK2" s="74"/>
      <c r="AL2" s="74"/>
      <c r="AM2" s="74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74" t="s">
        <v>16</v>
      </c>
      <c r="CB2" s="74"/>
      <c r="CC2" s="74"/>
      <c r="CD2" s="74"/>
      <c r="CE2" s="74"/>
      <c r="CF2" s="74" t="s">
        <v>17</v>
      </c>
      <c r="CG2" s="74"/>
      <c r="CH2" s="74"/>
      <c r="CI2" s="74"/>
      <c r="CJ2" s="74"/>
      <c r="CK2" s="74" t="s">
        <v>20</v>
      </c>
      <c r="CL2" s="74"/>
      <c r="CM2" s="74"/>
      <c r="CN2" s="74"/>
      <c r="CO2" s="74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74" t="s">
        <v>16</v>
      </c>
      <c r="DE2" s="74"/>
      <c r="DF2" s="74"/>
      <c r="DG2" s="74"/>
      <c r="DH2" s="74"/>
      <c r="DI2" s="74" t="s">
        <v>17</v>
      </c>
      <c r="DJ2" s="74"/>
      <c r="DK2" s="74"/>
      <c r="DL2" s="74"/>
      <c r="DM2" s="74"/>
      <c r="DN2" s="74" t="s">
        <v>86</v>
      </c>
      <c r="DO2" s="74"/>
      <c r="DP2" s="74"/>
      <c r="DQ2" s="74"/>
      <c r="DR2" s="74"/>
      <c r="DS2" s="74" t="s">
        <v>20</v>
      </c>
      <c r="DT2" s="74"/>
      <c r="DU2" s="74"/>
      <c r="DV2" s="74"/>
      <c r="DW2" s="74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86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74" t="s">
        <v>16</v>
      </c>
      <c r="FU2" s="74"/>
      <c r="FV2" s="74"/>
      <c r="FW2" s="74"/>
      <c r="FX2" s="74"/>
      <c r="FY2" s="74" t="s">
        <v>17</v>
      </c>
      <c r="FZ2" s="74"/>
      <c r="GA2" s="74"/>
      <c r="GB2" s="74"/>
      <c r="GC2" s="74"/>
      <c r="GD2" s="74" t="s">
        <v>86</v>
      </c>
      <c r="GE2" s="74"/>
      <c r="GF2" s="74"/>
      <c r="GG2" s="74"/>
      <c r="GH2" s="74"/>
      <c r="GI2" s="74" t="s">
        <v>20</v>
      </c>
      <c r="GJ2" s="74"/>
      <c r="GK2" s="74"/>
      <c r="GL2" s="74"/>
      <c r="GM2" s="74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86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74" t="s">
        <v>16</v>
      </c>
      <c r="IK2" s="74"/>
      <c r="IL2" s="74"/>
      <c r="IM2" s="74"/>
      <c r="IN2" s="74"/>
      <c r="IO2" s="74" t="s">
        <v>17</v>
      </c>
      <c r="IP2" s="74"/>
      <c r="IQ2" s="74"/>
      <c r="IR2" s="74"/>
      <c r="IS2" s="74"/>
      <c r="IT2" s="74" t="s">
        <v>86</v>
      </c>
      <c r="IU2" s="74"/>
      <c r="IV2" s="74"/>
      <c r="IW2" s="74"/>
      <c r="IX2" s="74"/>
      <c r="IY2" s="74" t="s">
        <v>20</v>
      </c>
      <c r="IZ2" s="74"/>
      <c r="JA2" s="74"/>
      <c r="JB2" s="74"/>
      <c r="JC2" s="74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86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74" t="s">
        <v>16</v>
      </c>
      <c r="LA2" s="74"/>
      <c r="LB2" s="74"/>
      <c r="LC2" s="74"/>
      <c r="LD2" s="74"/>
      <c r="LE2" s="74" t="s">
        <v>17</v>
      </c>
      <c r="LF2" s="74"/>
      <c r="LG2" s="74"/>
      <c r="LH2" s="74"/>
      <c r="LI2" s="74"/>
      <c r="LJ2" s="74" t="s">
        <v>86</v>
      </c>
      <c r="LK2" s="74"/>
      <c r="LL2" s="74"/>
      <c r="LM2" s="74"/>
      <c r="LN2" s="74"/>
      <c r="LO2" s="74" t="s">
        <v>20</v>
      </c>
      <c r="LP2" s="74"/>
      <c r="LQ2" s="74"/>
      <c r="LR2" s="74"/>
      <c r="LS2" s="74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86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74" t="s">
        <v>16</v>
      </c>
      <c r="NQ2" s="74"/>
      <c r="NR2" s="74"/>
      <c r="NS2" s="74"/>
      <c r="NT2" s="74"/>
      <c r="NU2" s="74" t="s">
        <v>17</v>
      </c>
      <c r="NV2" s="74"/>
      <c r="NW2" s="74"/>
      <c r="NX2" s="74"/>
      <c r="NY2" s="74"/>
      <c r="NZ2" s="74" t="s">
        <v>86</v>
      </c>
      <c r="OA2" s="74"/>
      <c r="OB2" s="74"/>
      <c r="OC2" s="74"/>
      <c r="OD2" s="74"/>
      <c r="OE2" s="74" t="s">
        <v>20</v>
      </c>
      <c r="OF2" s="74"/>
      <c r="OG2" s="74"/>
      <c r="OH2" s="74"/>
      <c r="OI2" s="74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86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74" t="s">
        <v>16</v>
      </c>
      <c r="QG2" s="74"/>
      <c r="QH2" s="74"/>
      <c r="QI2" s="74"/>
      <c r="QJ2" s="74"/>
      <c r="QK2" s="74" t="s">
        <v>17</v>
      </c>
      <c r="QL2" s="74"/>
      <c r="QM2" s="74"/>
      <c r="QN2" s="74"/>
      <c r="QO2" s="74"/>
      <c r="QP2" s="74" t="s">
        <v>86</v>
      </c>
      <c r="QQ2" s="74"/>
      <c r="QR2" s="74"/>
      <c r="QS2" s="74"/>
      <c r="QT2" s="74"/>
      <c r="QU2" s="74" t="s">
        <v>20</v>
      </c>
      <c r="QV2" s="74"/>
      <c r="QW2" s="74"/>
      <c r="QX2" s="74"/>
      <c r="QY2" s="74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86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74" t="s">
        <v>16</v>
      </c>
      <c r="SW2" s="74"/>
      <c r="SX2" s="74"/>
      <c r="SY2" s="74"/>
      <c r="SZ2" s="74"/>
      <c r="TA2" s="74" t="s">
        <v>17</v>
      </c>
      <c r="TB2" s="74"/>
      <c r="TC2" s="74"/>
      <c r="TD2" s="74"/>
      <c r="TE2" s="74"/>
      <c r="TF2" s="74" t="s">
        <v>20</v>
      </c>
      <c r="TG2" s="74"/>
      <c r="TH2" s="74"/>
      <c r="TI2" s="74"/>
      <c r="TJ2" s="74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1"/>
      <c r="B3" s="71"/>
      <c r="C3" s="72"/>
      <c r="D3" s="72"/>
      <c r="E3" s="72"/>
      <c r="F3" s="72"/>
      <c r="G3" s="71"/>
      <c r="H3" s="71"/>
      <c r="I3" s="72"/>
      <c r="J3" s="72"/>
      <c r="K3" s="72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109</v>
      </c>
      <c r="D4" s="4" t="s">
        <v>3</v>
      </c>
      <c r="E4" s="4">
        <v>2004</v>
      </c>
      <c r="F4" s="9">
        <f>SUM(L4:V4)+SUM(L4:T4)*0.0000001+SUM(L4)*0.0000000000001</f>
        <v>185.17001851700522</v>
      </c>
      <c r="G4" s="66" t="s">
        <v>46</v>
      </c>
      <c r="H4" s="3" t="str">
        <f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13.6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3rd Domestic Trial</v>
      </c>
      <c r="T4" s="8">
        <f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N4,$RN$1,IF(V4+IF(P4="",0,P4)=RF4,$QF$1,IF(V4+IF(P4="",0,P4)=PX4,$OX$1,IF(V4+IF(P4="",0,P4)=OP4,$NP$1,IF(V4+IF(P4="",0,P4)=NH4,$MH$1,IF(V4+IF(P4="",0,P4)=LZ4,$KZ$1,IF(V4+IF(P4="",0,P4)=KR4,$JR$1,IF(V4+IF(P4="",0,P4)=JJ4,$IJ$1,IF(V4+IF(P4="",0,P4)=IB4,$HB$1,IF(V4+IF(P4="",0,P4)=GT4,$FT$1,IF(V4+IF(P4="",0,P4)=FL4,$EL$1,IF(V4+IF(P4="",0,P4)=ED4,$DD$1)))))))))))),IF(V4=DC4,IF(V4+IF(#REF!="",0,#REF!)=ST4,$RN$1,IF(V4+IF(#REF!="",0,#REF!)=RL4,$QF$1,IF(V4+IF(#REF!="",0,#REF!)=QD4,$OX$1,IF(V4+IF(#REF!="",0,#REF!)=OV4,$NP$1,IF(V4+IF(#REF!="",0,#REF!)=NN4,$MH$1,IF(V4+IF(#REF!="",0,#REF!)=MF4,$KZ$1,IF(V4+IF(#REF!="",0,#REF!)=KX4,$JR$1,IF(V4+IF(#REF!="",0,#REF!)=JP4,$IJ$1,IF(V4+IF(#REF!="",0,#REF!)=IH4,$HB$1,IF(V4+IF(#REF!="",0,#REF!)=GZ4,$FT$1,IF(V4+IF(#REF!="",0,#REF!)=FR4,$EL$1,IF(V4+IF(#REF!="",0,#REF!)=EJ4,$DD$1,IF(V4+IF(#REF!="",0,#REF!)=SQ4,$RN$1,IF(V4+IF(#REF!="",0,#REF!)=RI4,$QF$1,IF(V4+IF(#REF!="",0,#REF!)=QA4,$OX$1,IF(V4+IF(#REF!="",0,#REF!)=OS4,$NP$1,IF(V4+IF(#REF!="",0,#REF!)=NK4,$MH$1,IF(V4+IF(#REF!="",0,#REF!)=MC4,$KZ$1,IF(V4+IF(#REF!="",0,#REF!)=KU4,$JR$1,IF(V4+IF(#REF!="",0,#REF!)=JM4,$IJ$1,IF(V4+IF(#REF!="",0,#REF!)=IE4,$HB$1,IF(V4+IF(#REF!="",0,#REF!)=GW4,$FT$1,IF(V4+IF(#REF!="",0,#REF!)=FO4,$EL$1,IF(V4+IF(#REF!="",0,#REF!)=EG4,$DD$1)))))))))))))))))))))))))))</f>
        <v/>
      </c>
      <c r="Y4" s="22">
        <v>11.2</v>
      </c>
      <c r="Z4" s="22">
        <v>9.1</v>
      </c>
      <c r="AA4" s="22">
        <v>11.5</v>
      </c>
      <c r="AB4" s="22">
        <v>14.25</v>
      </c>
      <c r="AC4" s="22">
        <v>0</v>
      </c>
      <c r="AD4" s="22">
        <v>14.8</v>
      </c>
      <c r="AE4" s="22">
        <v>9.6</v>
      </c>
      <c r="AF4" s="22">
        <v>12.7</v>
      </c>
      <c r="AG4" s="22">
        <v>14.05</v>
      </c>
      <c r="AH4" s="22">
        <v>0</v>
      </c>
      <c r="AI4" s="22">
        <v>14.9</v>
      </c>
      <c r="AJ4" s="22">
        <v>9.6999999999999993</v>
      </c>
      <c r="AK4" s="22">
        <v>12.7</v>
      </c>
      <c r="AL4" s="22">
        <v>14.33</v>
      </c>
      <c r="AM4" s="22">
        <v>0</v>
      </c>
      <c r="AN4" s="27"/>
      <c r="AO4" s="38">
        <f>IF(AA4&gt;0,AA4,"")</f>
        <v>11.5</v>
      </c>
      <c r="AP4" s="38">
        <f>IF(AB4&gt;0,AB4,"")</f>
        <v>14.25</v>
      </c>
      <c r="AQ4" s="40">
        <f>IF(SUM(Y4:AB4)-AC4&gt;0,SUM(Y4:AB4)-AC4,"")</f>
        <v>46.05</v>
      </c>
      <c r="AR4" s="40">
        <f>IF(AF4&gt;0,AF4,"")</f>
        <v>12.7</v>
      </c>
      <c r="AS4" s="40">
        <f>IF(AG4&gt;0,AG4,"")</f>
        <v>14.05</v>
      </c>
      <c r="AT4" s="40">
        <f>IF(SUM(AD4:AG4)-AH4&gt;0,SUM(AD4:AG4)-AH4,"")</f>
        <v>51.149999999999991</v>
      </c>
      <c r="AU4" s="40">
        <f>IF(AQ4="","",MAX(AQ4,AT4))</f>
        <v>51.149999999999991</v>
      </c>
      <c r="AV4" s="40">
        <f>IF(AK4&gt;0,AK4,"")</f>
        <v>12.7</v>
      </c>
      <c r="AW4" s="40">
        <f>IF(AL4&gt;0,AL4,"")</f>
        <v>14.33</v>
      </c>
      <c r="AX4" s="40">
        <f>IF(SUM(AI4:AL4)-AM4&gt;0,SUM(AI4:AL4)-AM4,"")</f>
        <v>51.629999999999995</v>
      </c>
      <c r="AY4" s="40">
        <f>IF(SUM(AU4,AX4)&gt;0,SUM(AU4,AX4),"")</f>
        <v>102.77999999999999</v>
      </c>
      <c r="AZ4" s="26">
        <v>13.5</v>
      </c>
      <c r="BA4" s="26">
        <v>9.8000000000000007</v>
      </c>
      <c r="BB4" s="26">
        <v>13.4</v>
      </c>
      <c r="BC4" s="26">
        <v>14.14</v>
      </c>
      <c r="BD4" s="26">
        <v>0</v>
      </c>
      <c r="BE4" s="26">
        <v>1.4</v>
      </c>
      <c r="BF4" s="26">
        <v>0.8</v>
      </c>
      <c r="BG4" s="26">
        <v>2</v>
      </c>
      <c r="BH4" s="26">
        <v>1.53</v>
      </c>
      <c r="BI4" s="26">
        <v>0</v>
      </c>
      <c r="BJ4" s="26">
        <v>14.9</v>
      </c>
      <c r="BK4" s="26">
        <v>9.1999999999999993</v>
      </c>
      <c r="BL4" s="26">
        <v>13.6</v>
      </c>
      <c r="BM4" s="26">
        <v>14.7</v>
      </c>
      <c r="BN4" s="26">
        <v>0</v>
      </c>
      <c r="BO4" s="28"/>
      <c r="BP4" s="39">
        <f>IF(BB4&gt;0,BB4,"")</f>
        <v>13.4</v>
      </c>
      <c r="BQ4" s="39">
        <f>IF(BC4&gt;0,BC4,"")</f>
        <v>14.14</v>
      </c>
      <c r="BR4" s="11">
        <f>IF(SUM(AZ4:BC4)-BD4&gt;0,SUM(AZ4:BC4)-BD4,"")</f>
        <v>50.84</v>
      </c>
      <c r="BS4" s="11">
        <f>IF(BG4&gt;0,BG4,"")</f>
        <v>2</v>
      </c>
      <c r="BT4" s="11">
        <f>IF(BH4&gt;0,BH4,"")</f>
        <v>1.53</v>
      </c>
      <c r="BU4" s="11">
        <f>IF(SUM(BE4:BH4)-BI4&gt;0,SUM(BE4:BH4)-BI4,"")</f>
        <v>5.73</v>
      </c>
      <c r="BV4" s="11">
        <f>IF(BR4="","",MAX(BR4,BU4))</f>
        <v>50.84</v>
      </c>
      <c r="BW4" s="11">
        <f>IF(BL4&gt;0,BL4,"")</f>
        <v>13.6</v>
      </c>
      <c r="BX4" s="11">
        <f>IF(BM4&gt;0,BM4,"")</f>
        <v>14.7</v>
      </c>
      <c r="BY4" s="11">
        <f>IF(SUM(BJ4:BM4)-BN4&gt;0,SUM(BJ4:BM4)-BN4,"")</f>
        <v>52.400000000000006</v>
      </c>
      <c r="BZ4" s="11">
        <f>IF(SUM(BV4,BY4)&gt;0,SUM(BV4,BY4),"")</f>
        <v>103.24000000000001</v>
      </c>
      <c r="CA4" s="22">
        <v>14.3</v>
      </c>
      <c r="CB4" s="22">
        <v>9.4</v>
      </c>
      <c r="CC4" s="22">
        <v>13.4</v>
      </c>
      <c r="CD4" s="22">
        <v>14.77</v>
      </c>
      <c r="CE4" s="22">
        <v>0</v>
      </c>
      <c r="CF4" s="22">
        <v>14.2</v>
      </c>
      <c r="CG4" s="22">
        <v>9.6</v>
      </c>
      <c r="CH4" s="22">
        <v>13.6</v>
      </c>
      <c r="CI4" s="22">
        <v>14.95</v>
      </c>
      <c r="CJ4" s="22">
        <v>0</v>
      </c>
      <c r="CK4" s="22">
        <v>13.1</v>
      </c>
      <c r="CL4" s="22">
        <v>8.3000000000000007</v>
      </c>
      <c r="CM4" s="22">
        <v>13.6</v>
      </c>
      <c r="CN4" s="22">
        <v>14.1</v>
      </c>
      <c r="CO4" s="22">
        <v>0</v>
      </c>
      <c r="CP4" s="27"/>
      <c r="CQ4" s="38">
        <f>IF(CC4&gt;0,CC4,"")</f>
        <v>13.4</v>
      </c>
      <c r="CR4" s="38">
        <f>IF(CD4&gt;0,CD4,"")</f>
        <v>14.77</v>
      </c>
      <c r="CS4" s="40">
        <f>IF(SUM(CA4:CD4)-CE4&gt;0,SUM(CA4:CD4)-CE4,"")</f>
        <v>51.870000000000005</v>
      </c>
      <c r="CT4" s="40">
        <f>IF(CH4&gt;0,CH4,"")</f>
        <v>13.6</v>
      </c>
      <c r="CU4" s="40">
        <f>IF(CI4&gt;0,CI4,"")</f>
        <v>14.95</v>
      </c>
      <c r="CV4" s="40">
        <f>IF(SUM(CF4:CI4)-CJ4&gt;0,SUM(CF4:CI4)-CJ4,"")</f>
        <v>52.349999999999994</v>
      </c>
      <c r="CW4" s="40">
        <f>IF(CS4="","",MAX(CS4,CV4))</f>
        <v>52.349999999999994</v>
      </c>
      <c r="CX4" s="40">
        <f>IF(CM4&gt;0,CM4,"")</f>
        <v>13.6</v>
      </c>
      <c r="CY4" s="40">
        <f>IF(CN4&gt;0,CN4,"")</f>
        <v>14.1</v>
      </c>
      <c r="CZ4" s="40">
        <f>IF(SUM(CK4:CN4)-CO4&gt;0,SUM(CK4:CN4)-CO4,"")</f>
        <v>49.1</v>
      </c>
      <c r="DA4" s="40">
        <f>IF(SUM(CW4,CZ4)&gt;0,SUM(CW4,CZ4),"")</f>
        <v>101.44999999999999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13.8</v>
      </c>
      <c r="FU4" s="17">
        <v>9.5</v>
      </c>
      <c r="FV4" s="17">
        <v>12.7</v>
      </c>
      <c r="FW4" s="17">
        <v>14.7</v>
      </c>
      <c r="FX4" s="17">
        <v>0</v>
      </c>
      <c r="FY4" s="17">
        <v>14</v>
      </c>
      <c r="FZ4" s="17">
        <v>8.8000000000000007</v>
      </c>
      <c r="GA4" s="17">
        <v>12.9</v>
      </c>
      <c r="GB4" s="17">
        <v>14.44</v>
      </c>
      <c r="GC4" s="17">
        <v>0</v>
      </c>
      <c r="GD4" s="17"/>
      <c r="GE4" s="17"/>
      <c r="GF4" s="17"/>
      <c r="GG4" s="17"/>
      <c r="GH4" s="17"/>
      <c r="GI4" s="17">
        <v>14.2</v>
      </c>
      <c r="GJ4" s="17">
        <v>9.4</v>
      </c>
      <c r="GK4" s="17">
        <v>12.9</v>
      </c>
      <c r="GL4" s="17">
        <v>14.59</v>
      </c>
      <c r="GM4" s="17">
        <v>0</v>
      </c>
      <c r="GN4" s="40">
        <f>IF(FV4&gt;0,FV4,"")</f>
        <v>12.7</v>
      </c>
      <c r="GO4" s="40">
        <f>IF(FW4&gt;0,FW4,"")</f>
        <v>14.7</v>
      </c>
      <c r="GP4" s="40">
        <f>IF(SUM(FT4:FW4)-FX4&gt;0,SUM(FT4:FW4)-FX4,"")</f>
        <v>50.7</v>
      </c>
      <c r="GQ4" s="40">
        <f>IF(GA4&gt;0,GA4,"")</f>
        <v>12.9</v>
      </c>
      <c r="GR4" s="40">
        <f>IF(GB4&gt;0,GB4,"")</f>
        <v>14.44</v>
      </c>
      <c r="GS4" s="40">
        <f>IF(SUM(FY4:GB4)-GC4&gt;0,SUM(FY4:GB4)-GC4,"")</f>
        <v>50.14</v>
      </c>
      <c r="GT4" s="40">
        <f>IF(MAX(GP4,GS4)&gt;0,MAX(GP4,GS4),"")</f>
        <v>50.7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12.9</v>
      </c>
      <c r="GY4" s="40">
        <f>IF(GL4&gt;0,GL4,"")</f>
        <v>14.59</v>
      </c>
      <c r="GZ4" s="40">
        <f>IF(SUM(GI4:GL4)-GM4&gt;0,SUM(GI4:GL4)-GM4,"")</f>
        <v>51.09</v>
      </c>
      <c r="HA4" s="40">
        <f>IF(SUM(GT4,GW4,GZ4)&gt;0,SUM(GT4,GW4,GZ4),"")</f>
        <v>101.79</v>
      </c>
      <c r="HB4" s="18">
        <v>12.9</v>
      </c>
      <c r="HC4" s="18">
        <v>9.1</v>
      </c>
      <c r="HD4" s="18">
        <v>13.4</v>
      </c>
      <c r="HE4" s="18">
        <v>14.46</v>
      </c>
      <c r="HF4" s="18">
        <v>0</v>
      </c>
      <c r="HG4" s="18">
        <v>12.1</v>
      </c>
      <c r="HH4" s="18">
        <v>8.9</v>
      </c>
      <c r="HI4" s="18">
        <v>12.2</v>
      </c>
      <c r="HJ4" s="18">
        <v>14.38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13.4</v>
      </c>
      <c r="HW4" s="11">
        <f>IF(HE4&gt;0,HE4,"")</f>
        <v>14.46</v>
      </c>
      <c r="HX4" s="11">
        <f>IF(SUM(HB4:HE4)-HF4&gt;0,SUM(HB4:HE4)-HF4,"")</f>
        <v>49.86</v>
      </c>
      <c r="HY4" s="11">
        <f>IF(HI4&gt;0,HI4,"")</f>
        <v>12.2</v>
      </c>
      <c r="HZ4" s="11">
        <f>IF(HJ4&gt;0,HJ4,"")</f>
        <v>14.38</v>
      </c>
      <c r="IA4" s="11">
        <f>IF(SUM(HG4:HJ4)-HK4&gt;0,SUM(HG4:HJ4)-HK4,"")</f>
        <v>47.580000000000005</v>
      </c>
      <c r="IB4" s="11">
        <f>IF(MAX(HX4,IA4)&gt;0,MAX(HX4,IA4),"")</f>
        <v>49.86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49.86</v>
      </c>
      <c r="IJ4" s="17">
        <v>13.7</v>
      </c>
      <c r="IK4" s="17">
        <v>9</v>
      </c>
      <c r="IL4" s="17">
        <v>13.2</v>
      </c>
      <c r="IM4" s="17">
        <v>14.45</v>
      </c>
      <c r="IN4" s="17">
        <v>0</v>
      </c>
      <c r="IO4" s="17">
        <v>14.3</v>
      </c>
      <c r="IP4" s="17">
        <v>9.1999999999999993</v>
      </c>
      <c r="IQ4" s="17">
        <v>13.6</v>
      </c>
      <c r="IR4" s="17">
        <v>14.41</v>
      </c>
      <c r="IS4" s="17">
        <v>0</v>
      </c>
      <c r="IT4" s="17"/>
      <c r="IU4" s="17"/>
      <c r="IV4" s="17"/>
      <c r="IW4" s="17"/>
      <c r="IX4" s="17"/>
      <c r="IY4" s="17">
        <v>14.7</v>
      </c>
      <c r="IZ4" s="17">
        <v>9.1</v>
      </c>
      <c r="JA4" s="17">
        <v>13.6</v>
      </c>
      <c r="JB4" s="17">
        <v>14.43</v>
      </c>
      <c r="JC4" s="17">
        <v>0</v>
      </c>
      <c r="JD4" s="40">
        <f>IF(IL4&gt;0,IL4,"")</f>
        <v>13.2</v>
      </c>
      <c r="JE4" s="40">
        <f>IF(IM4&gt;0,IM4,"")</f>
        <v>14.45</v>
      </c>
      <c r="JF4" s="40">
        <f>IF(SUM(IJ4:IM4)-IN4&gt;0,SUM(IJ4:IM4)-IN4,"")</f>
        <v>50.349999999999994</v>
      </c>
      <c r="JG4" s="40">
        <f>IF(IQ4&gt;0,IQ4,"")</f>
        <v>13.6</v>
      </c>
      <c r="JH4" s="40">
        <f>IF(IR4&gt;0,IR4,"")</f>
        <v>14.41</v>
      </c>
      <c r="JI4" s="40">
        <f>IF(SUM(IO4:IR4)-IS4&gt;0,SUM(IO4:IR4)-IS4,"")</f>
        <v>51.510000000000005</v>
      </c>
      <c r="JJ4" s="40">
        <f>IF(MAX(JF4,JI4)&gt;0,MAX(JF4,JI4),"")</f>
        <v>51.510000000000005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>
        <f>IF(JA4&gt;0,JA4,"")</f>
        <v>13.6</v>
      </c>
      <c r="JO4" s="40">
        <f>IF(JB4&gt;0,JB4,"")</f>
        <v>14.43</v>
      </c>
      <c r="JP4" s="40">
        <f>IF(SUM(IY4:JB4)-JC4&gt;0,SUM(IY4:JB4)-JC4,"")</f>
        <v>51.83</v>
      </c>
      <c r="JQ4" s="40">
        <f>IF(SUM(JJ4,JM4,JP4)&gt;0,SUM(JJ4,JM4,JP4),"")</f>
        <v>103.34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13.9</v>
      </c>
      <c r="SW4" s="22">
        <f>IF($CP4="P",CB4,(CB4+BA4)/2)</f>
        <v>9.6000000000000014</v>
      </c>
      <c r="SX4" s="22">
        <f>IF($CP4="P",CC4,(CC4+BB4)/2)</f>
        <v>13.4</v>
      </c>
      <c r="SY4" s="22">
        <f>IF($CP4="P",CD4,(CD4+BC4)/2)</f>
        <v>14.455</v>
      </c>
      <c r="SZ4" s="22">
        <f>IF($CP4="P",CE4,(CE4+BD4)/2)</f>
        <v>0</v>
      </c>
      <c r="TA4" s="22">
        <f>IF($CP4="P",CF4,(CF4+BE4)/2)</f>
        <v>7.8</v>
      </c>
      <c r="TB4" s="22">
        <f>IF($CP4="P",CG4,(CG4+BF4)/2)</f>
        <v>5.2</v>
      </c>
      <c r="TC4" s="22">
        <f>IF($CP4="P",CH4,(CH4+BG4)/2)</f>
        <v>7.8</v>
      </c>
      <c r="TD4" s="22">
        <f>IF($CP4="P",CI4,(CI4+BH4)/2)</f>
        <v>8.24</v>
      </c>
      <c r="TE4" s="22">
        <f>IF($CP4="P",CJ4,(CJ4+BI4)/2)</f>
        <v>0</v>
      </c>
      <c r="TF4" s="22">
        <f>IF($CP4="P",CK4,(CK4+BJ4)/2)</f>
        <v>14</v>
      </c>
      <c r="TG4" s="22">
        <f>IF($CP4="P",CL4,(CL4+BK4)/2)</f>
        <v>8.75</v>
      </c>
      <c r="TH4" s="22">
        <f>IF($CP4="P",CM4,(CM4+BL4)/2)</f>
        <v>13.6</v>
      </c>
      <c r="TI4" s="22">
        <f>IF($CP4="P",CN4,(CN4+BM4)/2)</f>
        <v>14.399999999999999</v>
      </c>
      <c r="TJ4" s="22">
        <f>IF($CP4="P",CO4,(CO4+BN4)/2)</f>
        <v>0</v>
      </c>
      <c r="TK4" s="27" t="s">
        <v>46</v>
      </c>
      <c r="TL4" s="40">
        <f>IF(SX4&gt;0,SX4,"")</f>
        <v>13.4</v>
      </c>
      <c r="TM4" s="40">
        <f>IF(SY4&gt;0,SY4,"")</f>
        <v>14.455</v>
      </c>
      <c r="TN4" s="40">
        <f>IF(SUM(SV4:SY4)-SZ4&gt;0,SUM(SV4:SY4)-SZ4,"")</f>
        <v>51.354999999999997</v>
      </c>
      <c r="TO4" s="40">
        <f>IF(TC4&gt;0,TC4,"")</f>
        <v>7.8</v>
      </c>
      <c r="TP4" s="40">
        <f>IF(TD4&gt;0,TD4,"")</f>
        <v>8.24</v>
      </c>
      <c r="TQ4" s="40">
        <f>IF(SUM(TA4:TD4)-TE4&gt;0,SUM(TA4:TD4)-TE4,"")</f>
        <v>29.04</v>
      </c>
      <c r="TR4" s="40">
        <f>IF(MAX(TN4,TQ4)&gt;0,MAX(TN4,TQ4),"")</f>
        <v>51.354999999999997</v>
      </c>
      <c r="TS4" s="40">
        <f>IF(TH4&gt;0,TH4,"")</f>
        <v>13.6</v>
      </c>
      <c r="TT4" s="40">
        <f>IF(TI4&gt;0,TI4,"")</f>
        <v>14.399999999999999</v>
      </c>
      <c r="TU4" s="40">
        <f>IF(SUM(TF4:TI4)-TJ4&gt;0,SUM(TF4:TI4)-TJ4,"")</f>
        <v>50.75</v>
      </c>
      <c r="TV4" s="40">
        <f>IF(SUM(TR4,TU4)&gt;0,SUM(TR4,TU4),"")</f>
        <v>102.10499999999999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183</v>
      </c>
      <c r="D5" s="4" t="s">
        <v>6</v>
      </c>
      <c r="E5" s="4">
        <v>2006</v>
      </c>
      <c r="F5" s="9">
        <f>SUM(L5:V5)+SUM(L5:T5)*0.0000001+SUM(L5)*0.0000000000001</f>
        <v>180.11001801100508</v>
      </c>
      <c r="G5" s="66" t="s">
        <v>46</v>
      </c>
      <c r="H5" s="3" t="str">
        <f>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P","")</f>
        <v>P</v>
      </c>
      <c r="I5" s="3" t="str">
        <f>IF(OR(AND(AQ5&gt;=AY$40,AQ5&lt;&gt;"",AN5=""),AND(AT5&gt;=AY$40,AT5&lt;&gt;"",AN5=""),AND(AX5&gt;=AY$40,AX5&lt;&gt;"",AN5=""),AND(BR5&gt;=BZ$40,BR5&lt;&gt;"",BO5=""),AND(BU5&gt;=BZ$40,BU5&lt;&gt;"",BO5=""),AND(BY5&gt;=BZ$40,BY5&lt;&gt;"",BO5=""),AND(CS5&gt;=DA$40,CS5&lt;&gt;"",CP5=""),AND(CV5&gt;=DA$40,CV5&lt;&gt;"",CP5=""),AND(CZ5&gt;=DA$40,CZ5&lt;&gt;"",CP5=""),AND(DZ5&gt;=EK$40,DZ5&lt;&gt;""),AND(EC5&gt;=EK$40,EC5&lt;&gt;""),AND(EG5&gt;=EK$40,EG5&lt;&gt;""),AND(EJ5&gt;=EK$40,EJ5&lt;&gt;""),AND(FH5&gt;=FS$40,FH5&lt;&gt;""),AND(FK5&gt;=FS$40,FK5&lt;&gt;""),AND(FO5&gt;=FS$40,FO5&lt;&gt;""),AND(FR5&gt;=FS$40,FR5&lt;&gt;""),AND(GP5&gt;=HA$40,GP5&lt;&gt;""),AND(GS5&gt;=HA$40,GS5&lt;&gt;""),AND(GW5&gt;=HA$40,GW5&lt;&gt;""),AND(GZ5&gt;=HA$40,GZ5&lt;&gt;""),AND(HX5&gt;=II$40,HX5&lt;&gt;""),AND(IA5&gt;=II$40,IA5&lt;&gt;""),AND(IE5&gt;=II$40,IE5&lt;&gt;""),AND(IH5&gt;=II$40,IH5&lt;&gt;""),AND(JF5&gt;=JQ$40,JF5&lt;&gt;""),AND(JI5&gt;=JQ$40,JI5&lt;&gt;""),AND(JM5&gt;=JQ$40,JM5&lt;&gt;""),AND(JP5&gt;=JQ$40,JP5&lt;&gt;""),AND(KN5&gt;=KY$40,KN5&lt;&gt;""),AND(KQ5&gt;=KY$40,KQ5&lt;&gt;""),AND(KU5&gt;=KY$40,KU5&lt;&gt;""),AND(KX5&gt;=KY$40,KX5&lt;&gt;""),AND(LV5&gt;=MG$40,LV5&lt;&gt;""),AND(LY5&gt;=MG$40,LY5&lt;&gt;""),AND(MC5&gt;=MG$40,MC5&lt;&gt;""),AND(MF5&gt;=MG$40,MF5&lt;&gt;""),AND(ND5&gt;=NO$40,ND5&lt;&gt;""),AND(NG5&gt;=NO$40,NG5&lt;&gt;""),AND(NK5&gt;=NO$40,NK5&lt;&gt;""),AND(NN5&gt;=NO$40,NN5&lt;&gt;""),AND(OL5&gt;=OW$40,OL5&lt;&gt;""),AND(OO5&gt;=OW$40,OO5&lt;&gt;""),AND(OS5&gt;=OW$40,OS5&lt;&gt;""),AND(OV5&gt;=OW$40,OV5&lt;&gt;""),AND(PT5&gt;=QE$40,PT5&lt;&gt;""),AND(PW5&gt;=QE$40,PW5&lt;&gt;""),AND(QA5&gt;=QE$40,QA5&lt;&gt;""),AND(QD5&gt;=QE$40,QD5&lt;&gt;""),AND(RB5&gt;=RM$40,RB5&lt;&gt;""),AND(RE5&gt;=RM$40,RE5&lt;&gt;""),AND(RI5&gt;=RM$40,RI5&lt;&gt;""),AND(RL5&gt;=RM$40,RL5&lt;&gt;""),AND(SJ5&gt;=SU$40,SJ5&lt;&gt;""),AND(SM5&gt;=SU$40,SM5&lt;&gt;""),AND(SQ5&gt;=SU$40,SQ5&lt;&gt;""),AND(ST5&gt;=SU$40,ST5&lt;&gt;"")),"P","")</f>
        <v>P</v>
      </c>
      <c r="J5" s="36" t="str">
        <f>IF(AND(I5="P",H5=""),"No DD",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Merit",IF(OR(AND(AO5&gt;=AY$38,AO5&lt;&gt;"",AQ5&gt;=AY$42,AQ5&lt;&gt;"",AN5=""),AND(AR5&gt;=AY$38,AR5&lt;&gt;"",AT5&gt;=AY$42,AT5&lt;&gt;"",AN5=""),AND(AV5&gt;=AY$38,AV5&lt;&gt;"",AX5&gt;=AY$42,AX5&lt;&gt;"",AN5=""),AND(BP5&gt;=BZ$38,BP5&lt;&gt;"",BR5&gt;=BZ$42,BR5&lt;&gt;"",BO5=""),AND(BS5&gt;=BZ$38,BS5&lt;&gt;"",BU5&gt;=BZ$42,BU5&lt;&gt;"",BO5=""),AND(BW5&gt;=BZ$38,BW5&lt;&gt;"",BY5&gt;=BZ$42,BY5&lt;&gt;"",BO5=""),AND(CQ5&gt;=DA$38,CQ5&lt;&gt;"",CS5&gt;=DA$42,CS5&lt;&gt;"",CP5=""),AND(CT5&gt;=DA$38,CT5&lt;&gt;"",CV5&gt;=DA$42,CV5&lt;&gt;"",CP5=""),AND(CX5&gt;=DA$38,CX5&lt;&gt;"",CZ5&gt;=DA$42,CZ5&lt;&gt;"",CP5=""),AND(DX5&gt;=EK$38,DX5&lt;&gt;"",DZ5&gt;=EK$42,DZ5&lt;&gt;""),AND(EA5&gt;=EK$38,EA5&lt;&gt;"",EC5&gt;=EK$42,EC5&lt;&gt;""),AND(EE5&gt;=EK$38,EE5&lt;&gt;"",EG5&gt;=EK$42,EG5&lt;&gt;""),AND(EH5&gt;=EK$38,EH5&lt;&gt;"",EJ5&gt;=EK$42,EJ5&lt;&gt;""),AND(FF5&gt;=FS$38,FF5&lt;&gt;"",FH5&gt;=FS$42,FH5&lt;&gt;""),AND(FI5&gt;=FS$38,FI5&lt;&gt;"",FK5&gt;=FS$42,FK5&lt;&gt;""),AND(FM5&gt;=FS$38,FM5&lt;&gt;"",FO5&gt;=FS$42,FO5&lt;&gt;""),AND(FP5&gt;=FS$38,FP5&lt;&gt;"",FR5&gt;=FS$42,FR5&lt;&gt;""),AND(GN5&gt;=HA$38,GN5&lt;&gt;"",GP5&gt;=HA$42,GP5&lt;&gt;""),AND(GQ5&gt;=HA$38,GQ5&lt;&gt;"",GS5&gt;=HA$42,GS5&lt;&gt;""),AND(GU5&gt;=HA$38,GU5&lt;&gt;"",GW5&gt;=HA$42,GW5&lt;&gt;""),AND(GX5&gt;=HA$38,GX5&lt;&gt;"",GZ5&gt;=HA$42,GZ5&lt;&gt;""),AND(HV5&gt;=II$38,HV5&lt;&gt;"",HX5&gt;=II$42,HX5&lt;&gt;""),AND(HY5&gt;=II$38,HY5&lt;&gt;"",IA5&gt;=II$42,IA5&lt;&gt;""),AND(IC5&gt;=II$38,IC5&lt;&gt;"",IE5&gt;=II$42,IE5&lt;&gt;""),AND(IF5&gt;=II$38,IF5&lt;&gt;"",IH5&gt;=II$42,IH5&lt;&gt;""),AND(JD5&gt;=JQ$38,JD5&lt;&gt;"",JF5&gt;=JQ$42,JF5&lt;&gt;""),AND(JG5&gt;=JQ$38,JG5&lt;&gt;"",JI5&gt;=JQ$42,JI5&lt;&gt;""),AND(JK5&gt;=JQ$38,JK5&lt;&gt;"",JM5&gt;=JQ$42,JM5&lt;&gt;""),AND(JN5&gt;=JQ$38,JN5&lt;&gt;"",JP5&gt;=JQ$42,JP5&lt;&gt;""),AND(KL5&gt;=KY$38,KL5&lt;&gt;"",KN5&gt;=KY$42,KN5&lt;&gt;""),AND(KO5&gt;=KY$38,KO5&lt;&gt;"",KQ5&gt;=KY$42,KQ5&lt;&gt;""),AND(KS5&gt;=KY$38,KS5&lt;&gt;"",KU5&gt;=KY$42,KU5&lt;&gt;""),AND(KV5&gt;=KY$38,KV5&lt;&gt;"",KX5&gt;=KY$42,KX5&lt;&gt;""),AND(LT5&gt;=MG$38,LT5&lt;&gt;"",LV5&gt;=MG$42,LV5&lt;&gt;""),AND(LW5&gt;=MG$38,LW5&lt;&gt;"",LY5&gt;=MG$42,LY5&lt;&gt;""),AND(MA5&gt;=MG$38,MA5&lt;&gt;"",MC5&gt;=MG$42,MC5&lt;&gt;""),AND(MD5&gt;=MG$38,MD5&lt;&gt;"",MF5&gt;=MG$42,MF5&lt;&gt;""),AND(NB5&gt;=NO$38,NB5&lt;&gt;"",ND5&gt;=NO$42,ND5&lt;&gt;""),AND(NE5&gt;=NO$38,NE5&lt;&gt;"",NG5&gt;=NO$42,NG5&lt;&gt;""),AND(NI5&gt;=NO$38,NI5&lt;&gt;"",NK5&gt;=NO$42,NK5&lt;&gt;""),AND(NL5&gt;=NO$38,NL5&lt;&gt;"",NN5&gt;=NO$42,NN5&lt;&gt;""),AND(OJ5&gt;=OW$38,OJ5&lt;&gt;"",OL5&gt;=OW$42,OL5&lt;&gt;""),AND(OM5&gt;=OW$38,OM5&lt;&gt;"",OO5&gt;=OW$42,OO5&lt;&gt;""),AND(OQ5&gt;=OW$38,OQ5&lt;&gt;"",OS5&gt;=OW$42,OS5&lt;&gt;""),AND(OT5&gt;=OW$38,OT5&lt;&gt;"",OV5&gt;=OW$42,OV5&lt;&gt;""),AND(PR5&gt;=QE$38,PR5&lt;&gt;"",PT5&gt;=QE$42,PT5&lt;&gt;""),AND(PU5&gt;=QE$38,PU5&lt;&gt;"",PW5&gt;=QE$42,PW5&lt;&gt;""),AND(PY5&gt;=QE$38,PY5&lt;&gt;"",QA5&gt;=QE$42,QA5&lt;&gt;""),AND(QB5&gt;=QE$38,QB5&lt;&gt;"",QD5&gt;=QE$42,QD5&lt;&gt;""),AND(QZ5&gt;=RM$38,QZ5&lt;&gt;"",RB5&gt;=RM$42,RB5&lt;&gt;""),AND(RC5&gt;=RM$38,RC5&lt;&gt;"",RE5&gt;=RM$42,RE5&lt;&gt;""),AND(RG5&gt;=RM$38,RG5&lt;&gt;"",RI5&gt;=RM$42,RI5&lt;&gt;""),AND(RJ5&gt;=RM$38,RJ5&lt;&gt;"",RL5&gt;=RM$42,RL5&lt;&gt;""),AND(SH5&gt;=SU$38,SH5&lt;&gt;"",SJ5&gt;=SU$42,SJ5&lt;&gt;""),AND(SK5&gt;=SU$38,SK5&lt;&gt;"",SM5&gt;=SU$42,SM5&lt;&gt;""),AND(SO5&gt;=SU$38,SO5&lt;&gt;"",SQ5&gt;=SU$42,SQ5&lt;&gt;""),AND(SR5&gt;=SU$38,SR5&lt;&gt;"",ST5&gt;=SU$42,ST5&lt;&gt;"")),"Excellence",IF(K5="P","Worlds Team",IF(H5="P","National Team","")))))</f>
        <v>National Team</v>
      </c>
      <c r="K5" s="3" t="str">
        <f>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P","")</f>
        <v/>
      </c>
      <c r="L5" s="8">
        <f>IF(COUNT(AQ5,AT5,BR5,BU5,CS5,CV5)&gt;0,LARGE((AQ5,AT5,BR5,BU5,CS5,CV5),1),0)</f>
        <v>50.75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50.14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51.17</v>
      </c>
      <c r="Q5" s="8" t="str">
        <f>IF(P5="","",IF(OR(P5=CS5,P5=CV5,P5=CZ5),$CA$1,IF(OR(P5=BR5,P5=BU5,P5=BY5),$AZ$1,IF(OR(P5=AQ5,P5=AT5,P5=AX5),$Y$1,""))))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12.7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$36,AP5,0),IF(AR5&gt;=$AY$36,AS5,0),IF(AV5&gt;=$AY$36,AW5,0),IF(BP5&gt;=$BZ$36,BQ5,0),IF(BS5&gt;=$BZ$36,BT5,0),IF(BW5&gt;=$BZ$36,BX5,0),IF(CQ5&gt;=$DA$36,CR5,0),IF(CT5&gt;=$DA$36,CU5,0),IF(CX5&gt;=$DA$36,CY5,0),IF(DX5&gt;=$EK$36,DY5,0),IF(EA5&gt;=$EK$36,EB5,0),IF(EE5&gt;=$EK$36,EF5,0),IF(EH5&gt;=$EK$36,EI5,0),IF(FF5&gt;=$FS$36,FG5,0),IF(FI5&gt;=$FS$36,FJ5,0),IF(FM5&gt;=$FS$36,FN5,0),IF(FP5&gt;=$FS$36,FQ5,0),IF(GN5&gt;=$HA$36,GO5,0),IF(GQ5&gt;=$HA$36,GR5,0),IF(GU5&gt;=$HA$36,GV5,0),IF(GX5&gt;=$HA$36,GY5,0),IF(HV5&gt;=$II$36,HW5,0),IF(HY5&gt;=$II$36,HZ5,0),IF(IC5&gt;=$II$36,ID5,0),IF(IF5&gt;=$II$36,IG5,0),IF(JD5&gt;=$JQ$36,JE5,0),IF(JG5&gt;=$JQ$36,JH5,0),IF(JK5&gt;=$JQ$36,JL5,0),IF(JN5&gt;=$JQ$36,JO5,0),IF(KL5&gt;=$KY$36,KM5,0),IF(KO5&gt;=$KY$36,KP5,0),IF(KS5&gt;=$KY$36,KT5,0),IF(KV5&gt;=$KY$36,KW5,0),IF(LT5&gt;=$MG$36,LU5,0),IF(LW5&gt;=$MG$36,LX5,0),IF(MA5&gt;=$MG$36,MB5,0),IF(MD5&gt;=$MG$36,ME5,0),IF(NB5&gt;=$NO$36,NC5,0),IF(NE5&gt;=$NO$36,NF5,0),IF(NI5&gt;=$NO$36,NJ5,0),IF(NL5&gt;=$NO$36,NM5,0),IF(OJ5&gt;=$OW$36,OK5,0),IF(OM5&gt;=$OW$36,ON5,0),IF(OQ5&gt;=$OW$36,OR5,0),IF(OT5&gt;=$OW$36,OU5,0),IF(PR5&gt;=$QE$36,PS5,0),IF(PU5&gt;=$QE$36,PV5,0),IF(PY5&gt;=$QE$36,PZ5,0),IF(QB5&gt;=$QE$36,QC5,0),IF(QZ5&gt;=$RM$36,RA5,0),IF(RC5&gt;=$RM$36,RD5,0),IF(RG5&gt;=$RM$36,RH5,0),IF(RJ5&gt;=$RM$36,RK5,0),IF(SH5&gt;=$SU$36,SI5,0),IF(SK5&gt;=$SU$36,SL5,0),IF(SO5&gt;=$SU$36,SP5,0),IF(SR5&gt;=$SU$36,SS5,0))&gt;0,MAX(IF(AO5&gt;=$AY$36,AP5,0),IF(AR5&gt;=$AY$36,AS5,0),IF(AV5&gt;=$AY$36,AW5,0),IF(BP5&gt;=$BZ$36,BQ5,0),IF(BS5&gt;=$BZ$36,BT5,0),IF(BW5&gt;=$BZ$36,BX5,0),IF(CQ5&gt;=$DA$36,CR5,0),IF(CT5&gt;=$DA$36,CU5,0),IF(CX5&gt;=$DA$36,CY5,0),IF(DX5&gt;=$EK$36,DY5,0),IF(EA5&gt;=$EK$36,EB5,0),IF(EE5&gt;=$EK$36,EF5,0),IF(EH5&gt;=$EK$36,EI5,0),IF(FF5&gt;=$FS$36,FG5,0),IF(FI5&gt;=$FS$36,FJ5,0),IF(FM5&gt;=$FS$36,FN5,0),IF(FP5&gt;=$FS$36,FQ5,0),IF(GN5&gt;=$HA$36,GO5,0),IF(GQ5&gt;=$HA$36,GR5,0),IF(GU5&gt;=$HA$36,GV5,0),IF(GX5&gt;=$HA$36,GY5,0),IF(HV5&gt;=$II$36,HW5,0),IF(HY5&gt;=$II$36,HZ5,0),IF(IC5&gt;=$II$36,ID5,0),IF(IF5&gt;=$II$36,IG5,0),IF(JD5&gt;=$JQ$36,JE5,0),IF(JG5&gt;=$JQ$36,JH5,0),IF(JK5&gt;=$JQ$36,JL5,0),IF(JN5&gt;=$JQ$36,JO5,0),IF(KL5&gt;=$KY$36,KM5,0),IF(KO5&gt;=$KY$36,KP5,0),IF(KS5&gt;=$KY$36,KT5,0),IF(KV5&gt;=$KY$36,KW5,0),IF(LT5&gt;=$MG$36,LU5,0),IF(LW5&gt;=$MG$36,LX5,0),IF(MA5&gt;=$MG$36,MB5,0),IF(MD5&gt;=$MG$36,ME5,0),IF(NB5&gt;=$NO$36,NC5,0),IF(NE5&gt;=$NO$36,NF5,0),IF(NI5&gt;=$NO$36,NJ5,0),IF(NL5&gt;=$NO$36,NM5,0),IF(OJ5&gt;=$OW$36,OK5,0),IF(OM5&gt;=$OW$36,ON5,0),IF(OQ5&gt;=$OW$36,OR5,0),IF(OT5&gt;=$OW$36,OU5,0),IF(PR5&gt;=$QE$36,PS5,0),IF(PU5&gt;=$QE$36,PV5,0),IF(PY5&gt;=$QE$36,PZ5,0),IF(QB5&gt;=$QE$36,QC5,0),IF(QZ5&gt;=$RM$36,RA5,0),IF(RC5&gt;=$RM$36,RD5,0),IF(RG5&gt;=$RM$36,RH5,0),IF(RJ5&gt;=$RM$36,RK5,0),IF(SH5&gt;=$SU$36,SI5,0),IF(SK5&gt;=$SU$36,SL5,0),IF(SO5&gt;=$SU$36,SP5,0),IF(SR5&gt;=$SU$36,SS5,0)),0)</f>
        <v>15.35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N5,$RN$1,IF(V5+IF(P5="",0,P5)=RF5,$QF$1,IF(V5+IF(P5="",0,P5)=PX5,$OX$1,IF(V5+IF(P5="",0,P5)=OP5,$NP$1,IF(V5+IF(P5="",0,P5)=NH5,$MH$1,IF(V5+IF(P5="",0,P5)=LZ5,$KZ$1,IF(V5+IF(P5="",0,P5)=KR5,$JR$1,IF(V5+IF(P5="",0,P5)=JJ5,$IJ$1,IF(V5+IF(P5="",0,P5)=IB5,$HB$1,IF(V5+IF(P5="",0,P5)=GT5,$FT$1,IF(V5+IF(P5="",0,P5)=FL5,$EL$1,IF(V5+IF(P5="",0,P5)=ED5,$DD$1)))))))))))),IF(V5=DC5,IF(V5+IF(#REF!="",0,#REF!)=ST5,$RN$1,IF(V5+IF(#REF!="",0,#REF!)=RL5,$QF$1,IF(V5+IF(#REF!="",0,#REF!)=QD5,$OX$1,IF(V5+IF(#REF!="",0,#REF!)=OV5,$NP$1,IF(V5+IF(#REF!="",0,#REF!)=NN5,$MH$1,IF(V5+IF(#REF!="",0,#REF!)=MF5,$KZ$1,IF(V5+IF(#REF!="",0,#REF!)=KX5,$JR$1,IF(V5+IF(#REF!="",0,#REF!)=JP5,$IJ$1,IF(V5+IF(#REF!="",0,#REF!)=IH5,$HB$1,IF(V5+IF(#REF!="",0,#REF!)=GZ5,$FT$1,IF(V5+IF(#REF!="",0,#REF!)=FR5,$EL$1,IF(V5+IF(#REF!="",0,#REF!)=EJ5,$DD$1,IF(V5+IF(#REF!="",0,#REF!)=SQ5,$RN$1,IF(V5+IF(#REF!="",0,#REF!)=RI5,$QF$1,IF(V5+IF(#REF!="",0,#REF!)=QA5,$OX$1,IF(V5+IF(#REF!="",0,#REF!)=OS5,$NP$1,IF(V5+IF(#REF!="",0,#REF!)=NK5,$MH$1,IF(V5+IF(#REF!="",0,#REF!)=MC5,$KZ$1,IF(V5+IF(#REF!="",0,#REF!)=KU5,$JR$1,IF(V5+IF(#REF!="",0,#REF!)=JM5,$IJ$1,IF(V5+IF(#REF!="",0,#REF!)=IE5,$HB$1,IF(V5+IF(#REF!="",0,#REF!)=GW5,$FT$1,IF(V5+IF(#REF!="",0,#REF!)=FO5,$EL$1,IF(V5+IF(#REF!="",0,#REF!)=EG5,$DD$1)))))))))))))))))))))))))))</f>
        <v/>
      </c>
      <c r="Y5" s="22">
        <v>14.6</v>
      </c>
      <c r="Z5" s="22">
        <v>9.6</v>
      </c>
      <c r="AA5" s="22">
        <v>11.2</v>
      </c>
      <c r="AB5" s="22">
        <v>15.35</v>
      </c>
      <c r="AC5" s="22">
        <v>0</v>
      </c>
      <c r="AD5" s="22">
        <v>14.2</v>
      </c>
      <c r="AE5" s="22">
        <v>9</v>
      </c>
      <c r="AF5" s="22">
        <v>11.2</v>
      </c>
      <c r="AG5" s="22">
        <v>14.57</v>
      </c>
      <c r="AH5" s="22">
        <v>0</v>
      </c>
      <c r="AI5" s="22">
        <v>15.4</v>
      </c>
      <c r="AJ5" s="22">
        <v>9.3000000000000007</v>
      </c>
      <c r="AK5" s="22">
        <v>11.2</v>
      </c>
      <c r="AL5" s="22">
        <v>15.27</v>
      </c>
      <c r="AM5" s="22">
        <v>0</v>
      </c>
      <c r="AN5" s="27"/>
      <c r="AO5" s="38">
        <f>IF(AA5&gt;0,AA5,"")</f>
        <v>11.2</v>
      </c>
      <c r="AP5" s="38">
        <f>IF(AB5&gt;0,AB5,"")</f>
        <v>15.35</v>
      </c>
      <c r="AQ5" s="40">
        <f>IF(SUM(Y5:AB5)-AC5&gt;0,SUM(Y5:AB5)-AC5,"")</f>
        <v>50.75</v>
      </c>
      <c r="AR5" s="40">
        <f>IF(AF5&gt;0,AF5,"")</f>
        <v>11.2</v>
      </c>
      <c r="AS5" s="40">
        <f>IF(AG5&gt;0,AG5,"")</f>
        <v>14.57</v>
      </c>
      <c r="AT5" s="40">
        <f>IF(SUM(AD5:AG5)-AH5&gt;0,SUM(AD5:AG5)-AH5,"")</f>
        <v>48.97</v>
      </c>
      <c r="AU5" s="40">
        <f>IF(AQ5="","",MAX(AQ5,AT5))</f>
        <v>50.75</v>
      </c>
      <c r="AV5" s="40">
        <f>IF(AK5&gt;0,AK5,"")</f>
        <v>11.2</v>
      </c>
      <c r="AW5" s="40">
        <f>IF(AL5&gt;0,AL5,"")</f>
        <v>15.27</v>
      </c>
      <c r="AX5" s="40">
        <f>IF(SUM(AI5:AL5)-AM5&gt;0,SUM(AI5:AL5)-AM5,"")</f>
        <v>51.17</v>
      </c>
      <c r="AY5" s="40">
        <f>IF(SUM(AU5,AX5)&gt;0,SUM(AU5,AX5),"")</f>
        <v>101.92</v>
      </c>
      <c r="AZ5" s="26">
        <v>4.5999999999999996</v>
      </c>
      <c r="BA5" s="26">
        <v>2.8</v>
      </c>
      <c r="BB5" s="26">
        <v>4</v>
      </c>
      <c r="BC5" s="26">
        <v>4.4400000000000004</v>
      </c>
      <c r="BD5" s="26">
        <v>0</v>
      </c>
      <c r="BE5" s="26">
        <v>1.7</v>
      </c>
      <c r="BF5" s="26">
        <v>1</v>
      </c>
      <c r="BG5" s="26">
        <v>1.5</v>
      </c>
      <c r="BH5" s="26">
        <v>1.55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4</v>
      </c>
      <c r="BQ5" s="39">
        <f>IF(BC5&gt;0,BC5,"")</f>
        <v>4.4400000000000004</v>
      </c>
      <c r="BR5" s="11">
        <f>IF(SUM(AZ5:BC5)-BD5&gt;0,SUM(AZ5:BC5)-BD5,"")</f>
        <v>15.84</v>
      </c>
      <c r="BS5" s="11">
        <f>IF(BG5&gt;0,BG5,"")</f>
        <v>1.5</v>
      </c>
      <c r="BT5" s="11">
        <f>IF(BH5&gt;0,BH5,"")</f>
        <v>1.55</v>
      </c>
      <c r="BU5" s="11">
        <f>IF(SUM(BE5:BH5)-BI5&gt;0,SUM(BE5:BH5)-BI5,"")</f>
        <v>5.75</v>
      </c>
      <c r="BV5" s="11">
        <f>IF(BR5="","",MAX(BR5,BU5))</f>
        <v>15.84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15.84</v>
      </c>
      <c r="CA5" s="22">
        <v>13.5</v>
      </c>
      <c r="CB5" s="22">
        <v>9.1</v>
      </c>
      <c r="CC5" s="22">
        <v>12.4</v>
      </c>
      <c r="CD5" s="22">
        <v>14.47</v>
      </c>
      <c r="CE5" s="22">
        <v>0</v>
      </c>
      <c r="CF5" s="22">
        <v>14.6</v>
      </c>
      <c r="CG5" s="22">
        <v>8.8000000000000007</v>
      </c>
      <c r="CH5" s="22">
        <v>12.4</v>
      </c>
      <c r="CI5" s="22">
        <v>14.34</v>
      </c>
      <c r="CJ5" s="22">
        <v>0</v>
      </c>
      <c r="CK5" s="22">
        <v>13.8</v>
      </c>
      <c r="CL5" s="22">
        <v>9.5</v>
      </c>
      <c r="CM5" s="22">
        <v>12.7</v>
      </c>
      <c r="CN5" s="22">
        <v>14.67</v>
      </c>
      <c r="CO5" s="22">
        <v>0</v>
      </c>
      <c r="CP5" s="27"/>
      <c r="CQ5" s="38">
        <f>IF(CC5&gt;0,CC5,"")</f>
        <v>12.4</v>
      </c>
      <c r="CR5" s="38">
        <f>IF(CD5&gt;0,CD5,"")</f>
        <v>14.47</v>
      </c>
      <c r="CS5" s="40">
        <f>IF(SUM(CA5:CD5)-CE5&gt;0,SUM(CA5:CD5)-CE5,"")</f>
        <v>49.47</v>
      </c>
      <c r="CT5" s="40">
        <f>IF(CH5&gt;0,CH5,"")</f>
        <v>12.4</v>
      </c>
      <c r="CU5" s="40">
        <f>IF(CI5&gt;0,CI5,"")</f>
        <v>14.34</v>
      </c>
      <c r="CV5" s="40">
        <f>IF(SUM(CF5:CI5)-CJ5&gt;0,SUM(CF5:CI5)-CJ5,"")</f>
        <v>50.14</v>
      </c>
      <c r="CW5" s="40">
        <f>IF(CS5="","",MAX(CS5,CV5))</f>
        <v>50.14</v>
      </c>
      <c r="CX5" s="40">
        <f>IF(CM5&gt;0,CM5,"")</f>
        <v>12.7</v>
      </c>
      <c r="CY5" s="40">
        <f>IF(CN5&gt;0,CN5,"")</f>
        <v>14.67</v>
      </c>
      <c r="CZ5" s="40">
        <f>IF(SUM(CK5:CN5)-CO5&gt;0,SUM(CK5:CN5)-CO5,"")</f>
        <v>50.67</v>
      </c>
      <c r="DA5" s="40">
        <f>IF(SUM(CW5,CZ5)&gt;0,SUM(CW5,CZ5),"")</f>
        <v>100.81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>
        <v>14.6</v>
      </c>
      <c r="DJ5" s="17">
        <v>9.5</v>
      </c>
      <c r="DK5" s="17">
        <v>10.5</v>
      </c>
      <c r="DL5" s="17">
        <v>14.47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>
        <f>IF(DK5&gt;0,DK5,"")</f>
        <v>10.5</v>
      </c>
      <c r="EB5" s="40">
        <f>IF(DL5&gt;0,DL5,"")</f>
        <v>14.47</v>
      </c>
      <c r="EC5" s="40">
        <f>IF(SUM(DI5:DL5)-DM5&gt;0,SUM(DI5:DL5)-DM5,"")</f>
        <v>49.07</v>
      </c>
      <c r="ED5" s="40">
        <f>IF(MAX(DZ5,EC5)&gt;0,MAX(DZ5,EC5),"")</f>
        <v>49.07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49.07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5.6</v>
      </c>
      <c r="IK5" s="17">
        <v>3.3</v>
      </c>
      <c r="IL5" s="17">
        <v>5.2</v>
      </c>
      <c r="IM5" s="17">
        <v>5.9</v>
      </c>
      <c r="IN5" s="17">
        <v>0</v>
      </c>
      <c r="IO5" s="17">
        <v>3</v>
      </c>
      <c r="IP5" s="17">
        <v>2</v>
      </c>
      <c r="IQ5" s="17">
        <v>2.7</v>
      </c>
      <c r="IR5" s="17">
        <v>3.03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5.2</v>
      </c>
      <c r="JE5" s="40">
        <f>IF(IM5&gt;0,IM5,"")</f>
        <v>5.9</v>
      </c>
      <c r="JF5" s="40">
        <f>IF(SUM(IJ5:IM5)-IN5&gt;0,SUM(IJ5:IM5)-IN5,"")</f>
        <v>20</v>
      </c>
      <c r="JG5" s="40">
        <f>IF(IQ5&gt;0,IQ5,"")</f>
        <v>2.7</v>
      </c>
      <c r="JH5" s="40">
        <f>IF(IR5&gt;0,IR5,"")</f>
        <v>3.03</v>
      </c>
      <c r="JI5" s="40">
        <f>IF(SUM(IO5:IR5)-IS5&gt;0,SUM(IO5:IR5)-IS5,"")</f>
        <v>10.73</v>
      </c>
      <c r="JJ5" s="40">
        <f>IF(MAX(JF5,JI5)&gt;0,MAX(JF5,JI5),"")</f>
        <v>20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20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9.0500000000000007</v>
      </c>
      <c r="SW5" s="22">
        <f>IF($CP5="P",CB5,(CB5+BA5)/2)</f>
        <v>5.9499999999999993</v>
      </c>
      <c r="SX5" s="22">
        <f>IF($CP5="P",CC5,(CC5+BB5)/2)</f>
        <v>8.1999999999999993</v>
      </c>
      <c r="SY5" s="22">
        <f>IF($CP5="P",CD5,(CD5+BC5)/2)</f>
        <v>9.4550000000000001</v>
      </c>
      <c r="SZ5" s="22">
        <f>IF($CP5="P",CE5,(CE5+BD5)/2)</f>
        <v>0</v>
      </c>
      <c r="TA5" s="22">
        <f>IF($CP5="P",CF5,(CF5+BE5)/2)</f>
        <v>8.15</v>
      </c>
      <c r="TB5" s="22">
        <f>IF($CP5="P",CG5,(CG5+BF5)/2)</f>
        <v>4.9000000000000004</v>
      </c>
      <c r="TC5" s="22">
        <f>IF($CP5="P",CH5,(CH5+BG5)/2)</f>
        <v>6.95</v>
      </c>
      <c r="TD5" s="22">
        <f>IF($CP5="P",CI5,(CI5+BH5)/2)</f>
        <v>7.9450000000000003</v>
      </c>
      <c r="TE5" s="22">
        <f>IF($CP5="P",CJ5,(CJ5+BI5)/2)</f>
        <v>0</v>
      </c>
      <c r="TF5" s="22">
        <f>IF($CP5="P",CK5,(CK5+BJ5)/2)</f>
        <v>6.9</v>
      </c>
      <c r="TG5" s="22">
        <f>IF($CP5="P",CL5,(CL5+BK5)/2)</f>
        <v>4.75</v>
      </c>
      <c r="TH5" s="22">
        <f>IF($CP5="P",CM5,(CM5+BL5)/2)</f>
        <v>6.35</v>
      </c>
      <c r="TI5" s="22">
        <f>IF($CP5="P",CN5,(CN5+BM5)/2)</f>
        <v>7.335</v>
      </c>
      <c r="TJ5" s="22">
        <f>IF($CP5="P",CO5,(CO5+BN5)/2)</f>
        <v>0</v>
      </c>
      <c r="TK5" s="27" t="s">
        <v>46</v>
      </c>
      <c r="TL5" s="40">
        <f>IF(SX5&gt;0,SX5,"")</f>
        <v>8.1999999999999993</v>
      </c>
      <c r="TM5" s="40">
        <f>IF(SY5&gt;0,SY5,"")</f>
        <v>9.4550000000000001</v>
      </c>
      <c r="TN5" s="40">
        <f>IF(SUM(SV5:SY5)-SZ5&gt;0,SUM(SV5:SY5)-SZ5,"")</f>
        <v>32.655000000000001</v>
      </c>
      <c r="TO5" s="40">
        <f>IF(TC5&gt;0,TC5,"")</f>
        <v>6.95</v>
      </c>
      <c r="TP5" s="40">
        <f>IF(TD5&gt;0,TD5,"")</f>
        <v>7.9450000000000003</v>
      </c>
      <c r="TQ5" s="40">
        <f>IF(SUM(TA5:TD5)-TE5&gt;0,SUM(TA5:TD5)-TE5,"")</f>
        <v>27.945</v>
      </c>
      <c r="TR5" s="40">
        <f>IF(MAX(TN5,TQ5)&gt;0,MAX(TN5,TQ5),"")</f>
        <v>32.655000000000001</v>
      </c>
      <c r="TS5" s="40">
        <f>IF(TH5&gt;0,TH5,"")</f>
        <v>6.35</v>
      </c>
      <c r="TT5" s="40">
        <f>IF(TI5&gt;0,TI5,"")</f>
        <v>7.335</v>
      </c>
      <c r="TU5" s="40">
        <f>IF(SUM(TF5:TI5)-TJ5&gt;0,SUM(TF5:TI5)-TJ5,"")</f>
        <v>25.335000000000001</v>
      </c>
      <c r="TV5" s="40">
        <f>IF(SUM(TR5,TU5)&gt;0,SUM(TR5,TU5),"")</f>
        <v>57.99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1</v>
      </c>
      <c r="C6" s="5" t="s">
        <v>65</v>
      </c>
      <c r="D6" s="4" t="s">
        <v>5</v>
      </c>
      <c r="E6" s="4">
        <v>2002</v>
      </c>
      <c r="F6" s="9">
        <f>SUM(L6:V6)+SUM(L6:T6)*0.0000001+SUM(L6)*0.0000000000001</f>
        <v>177.73001777300499</v>
      </c>
      <c r="G6" s="66"/>
      <c r="H6" s="3" t="str">
        <f>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P","")</f>
        <v>P</v>
      </c>
      <c r="I6" s="3" t="str">
        <f>IF(OR(AND(AQ6&gt;=AY$40,AQ6&lt;&gt;"",AN6=""),AND(AT6&gt;=AY$40,AT6&lt;&gt;"",AN6=""),AND(AX6&gt;=AY$40,AX6&lt;&gt;"",AN6=""),AND(BR6&gt;=BZ$40,BR6&lt;&gt;"",BO6=""),AND(BU6&gt;=BZ$40,BU6&lt;&gt;"",BO6=""),AND(BY6&gt;=BZ$40,BY6&lt;&gt;"",BO6=""),AND(CS6&gt;=DA$40,CS6&lt;&gt;"",CP6=""),AND(CV6&gt;=DA$40,CV6&lt;&gt;"",CP6=""),AND(CZ6&gt;=DA$40,CZ6&lt;&gt;"",CP6=""),AND(DZ6&gt;=EK$40,DZ6&lt;&gt;""),AND(EC6&gt;=EK$40,EC6&lt;&gt;""),AND(EG6&gt;=EK$40,EG6&lt;&gt;""),AND(EJ6&gt;=EK$40,EJ6&lt;&gt;""),AND(FH6&gt;=FS$40,FH6&lt;&gt;""),AND(FK6&gt;=FS$40,FK6&lt;&gt;""),AND(FO6&gt;=FS$40,FO6&lt;&gt;""),AND(FR6&gt;=FS$40,FR6&lt;&gt;""),AND(GP6&gt;=HA$40,GP6&lt;&gt;""),AND(GS6&gt;=HA$40,GS6&lt;&gt;""),AND(GW6&gt;=HA$40,GW6&lt;&gt;""),AND(GZ6&gt;=HA$40,GZ6&lt;&gt;""),AND(HX6&gt;=II$40,HX6&lt;&gt;""),AND(IA6&gt;=II$40,IA6&lt;&gt;""),AND(IE6&gt;=II$40,IE6&lt;&gt;""),AND(IH6&gt;=II$40,IH6&lt;&gt;""),AND(JF6&gt;=JQ$40,JF6&lt;&gt;""),AND(JI6&gt;=JQ$40,JI6&lt;&gt;""),AND(JM6&gt;=JQ$40,JM6&lt;&gt;""),AND(JP6&gt;=JQ$40,JP6&lt;&gt;""),AND(KN6&gt;=KY$40,KN6&lt;&gt;""),AND(KQ6&gt;=KY$40,KQ6&lt;&gt;""),AND(KU6&gt;=KY$40,KU6&lt;&gt;""),AND(KX6&gt;=KY$40,KX6&lt;&gt;""),AND(LV6&gt;=MG$40,LV6&lt;&gt;""),AND(LY6&gt;=MG$40,LY6&lt;&gt;""),AND(MC6&gt;=MG$40,MC6&lt;&gt;""),AND(MF6&gt;=MG$40,MF6&lt;&gt;""),AND(ND6&gt;=NO$40,ND6&lt;&gt;""),AND(NG6&gt;=NO$40,NG6&lt;&gt;""),AND(NK6&gt;=NO$40,NK6&lt;&gt;""),AND(NN6&gt;=NO$40,NN6&lt;&gt;""),AND(OL6&gt;=OW$40,OL6&lt;&gt;""),AND(OO6&gt;=OW$40,OO6&lt;&gt;""),AND(OS6&gt;=OW$40,OS6&lt;&gt;""),AND(OV6&gt;=OW$40,OV6&lt;&gt;""),AND(PT6&gt;=QE$40,PT6&lt;&gt;""),AND(PW6&gt;=QE$40,PW6&lt;&gt;""),AND(QA6&gt;=QE$40,QA6&lt;&gt;""),AND(QD6&gt;=QE$40,QD6&lt;&gt;""),AND(RB6&gt;=RM$40,RB6&lt;&gt;""),AND(RE6&gt;=RM$40,RE6&lt;&gt;""),AND(RI6&gt;=RM$40,RI6&lt;&gt;""),AND(RL6&gt;=RM$40,RL6&lt;&gt;""),AND(SJ6&gt;=SU$40,SJ6&lt;&gt;""),AND(SM6&gt;=SU$40,SM6&lt;&gt;""),AND(SQ6&gt;=SU$40,SQ6&lt;&gt;""),AND(ST6&gt;=SU$40,ST6&lt;&gt;"")),"P","")</f>
        <v>P</v>
      </c>
      <c r="J6" s="36" t="str">
        <f>IF(AND(I6="P",H6=""),"No DD",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Merit",IF(OR(AND(AO6&gt;=AY$38,AO6&lt;&gt;"",AQ6&gt;=AY$42,AQ6&lt;&gt;"",AN6=""),AND(AR6&gt;=AY$38,AR6&lt;&gt;"",AT6&gt;=AY$42,AT6&lt;&gt;"",AN6=""),AND(AV6&gt;=AY$38,AV6&lt;&gt;"",AX6&gt;=AY$42,AX6&lt;&gt;"",AN6=""),AND(BP6&gt;=BZ$38,BP6&lt;&gt;"",BR6&gt;=BZ$42,BR6&lt;&gt;"",BO6=""),AND(BS6&gt;=BZ$38,BS6&lt;&gt;"",BU6&gt;=BZ$42,BU6&lt;&gt;"",BO6=""),AND(BW6&gt;=BZ$38,BW6&lt;&gt;"",BY6&gt;=BZ$42,BY6&lt;&gt;"",BO6=""),AND(CQ6&gt;=DA$38,CQ6&lt;&gt;"",CS6&gt;=DA$42,CS6&lt;&gt;"",CP6=""),AND(CT6&gt;=DA$38,CT6&lt;&gt;"",CV6&gt;=DA$42,CV6&lt;&gt;"",CP6=""),AND(CX6&gt;=DA$38,CX6&lt;&gt;"",CZ6&gt;=DA$42,CZ6&lt;&gt;"",CP6=""),AND(DX6&gt;=EK$38,DX6&lt;&gt;"",DZ6&gt;=EK$42,DZ6&lt;&gt;""),AND(EA6&gt;=EK$38,EA6&lt;&gt;"",EC6&gt;=EK$42,EC6&lt;&gt;""),AND(EE6&gt;=EK$38,EE6&lt;&gt;"",EG6&gt;=EK$42,EG6&lt;&gt;""),AND(EH6&gt;=EK$38,EH6&lt;&gt;"",EJ6&gt;=EK$42,EJ6&lt;&gt;""),AND(FF6&gt;=FS$38,FF6&lt;&gt;"",FH6&gt;=FS$42,FH6&lt;&gt;""),AND(FI6&gt;=FS$38,FI6&lt;&gt;"",FK6&gt;=FS$42,FK6&lt;&gt;""),AND(FM6&gt;=FS$38,FM6&lt;&gt;"",FO6&gt;=FS$42,FO6&lt;&gt;""),AND(FP6&gt;=FS$38,FP6&lt;&gt;"",FR6&gt;=FS$42,FR6&lt;&gt;""),AND(GN6&gt;=HA$38,GN6&lt;&gt;"",GP6&gt;=HA$42,GP6&lt;&gt;""),AND(GQ6&gt;=HA$38,GQ6&lt;&gt;"",GS6&gt;=HA$42,GS6&lt;&gt;""),AND(GU6&gt;=HA$38,GU6&lt;&gt;"",GW6&gt;=HA$42,GW6&lt;&gt;""),AND(GX6&gt;=HA$38,GX6&lt;&gt;"",GZ6&gt;=HA$42,GZ6&lt;&gt;""),AND(HV6&gt;=II$38,HV6&lt;&gt;"",HX6&gt;=II$42,HX6&lt;&gt;""),AND(HY6&gt;=II$38,HY6&lt;&gt;"",IA6&gt;=II$42,IA6&lt;&gt;""),AND(IC6&gt;=II$38,IC6&lt;&gt;"",IE6&gt;=II$42,IE6&lt;&gt;""),AND(IF6&gt;=II$38,IF6&lt;&gt;"",IH6&gt;=II$42,IH6&lt;&gt;""),AND(JD6&gt;=JQ$38,JD6&lt;&gt;"",JF6&gt;=JQ$42,JF6&lt;&gt;""),AND(JG6&gt;=JQ$38,JG6&lt;&gt;"",JI6&gt;=JQ$42,JI6&lt;&gt;""),AND(JK6&gt;=JQ$38,JK6&lt;&gt;"",JM6&gt;=JQ$42,JM6&lt;&gt;""),AND(JN6&gt;=JQ$38,JN6&lt;&gt;"",JP6&gt;=JQ$42,JP6&lt;&gt;""),AND(KL6&gt;=KY$38,KL6&lt;&gt;"",KN6&gt;=KY$42,KN6&lt;&gt;""),AND(KO6&gt;=KY$38,KO6&lt;&gt;"",KQ6&gt;=KY$42,KQ6&lt;&gt;""),AND(KS6&gt;=KY$38,KS6&lt;&gt;"",KU6&gt;=KY$42,KU6&lt;&gt;""),AND(KV6&gt;=KY$38,KV6&lt;&gt;"",KX6&gt;=KY$42,KX6&lt;&gt;""),AND(LT6&gt;=MG$38,LT6&lt;&gt;"",LV6&gt;=MG$42,LV6&lt;&gt;""),AND(LW6&gt;=MG$38,LW6&lt;&gt;"",LY6&gt;=MG$42,LY6&lt;&gt;""),AND(MA6&gt;=MG$38,MA6&lt;&gt;"",MC6&gt;=MG$42,MC6&lt;&gt;""),AND(MD6&gt;=MG$38,MD6&lt;&gt;"",MF6&gt;=MG$42,MF6&lt;&gt;""),AND(NB6&gt;=NO$38,NB6&lt;&gt;"",ND6&gt;=NO$42,ND6&lt;&gt;""),AND(NE6&gt;=NO$38,NE6&lt;&gt;"",NG6&gt;=NO$42,NG6&lt;&gt;""),AND(NI6&gt;=NO$38,NI6&lt;&gt;"",NK6&gt;=NO$42,NK6&lt;&gt;""),AND(NL6&gt;=NO$38,NL6&lt;&gt;"",NN6&gt;=NO$42,NN6&lt;&gt;""),AND(OJ6&gt;=OW$38,OJ6&lt;&gt;"",OL6&gt;=OW$42,OL6&lt;&gt;""),AND(OM6&gt;=OW$38,OM6&lt;&gt;"",OO6&gt;=OW$42,OO6&lt;&gt;""),AND(OQ6&gt;=OW$38,OQ6&lt;&gt;"",OS6&gt;=OW$42,OS6&lt;&gt;""),AND(OT6&gt;=OW$38,OT6&lt;&gt;"",OV6&gt;=OW$42,OV6&lt;&gt;""),AND(PR6&gt;=QE$38,PR6&lt;&gt;"",PT6&gt;=QE$42,PT6&lt;&gt;""),AND(PU6&gt;=QE$38,PU6&lt;&gt;"",PW6&gt;=QE$42,PW6&lt;&gt;""),AND(PY6&gt;=QE$38,PY6&lt;&gt;"",QA6&gt;=QE$42,QA6&lt;&gt;""),AND(QB6&gt;=QE$38,QB6&lt;&gt;"",QD6&gt;=QE$42,QD6&lt;&gt;""),AND(QZ6&gt;=RM$38,QZ6&lt;&gt;"",RB6&gt;=RM$42,RB6&lt;&gt;""),AND(RC6&gt;=RM$38,RC6&lt;&gt;"",RE6&gt;=RM$42,RE6&lt;&gt;""),AND(RG6&gt;=RM$38,RG6&lt;&gt;"",RI6&gt;=RM$42,RI6&lt;&gt;""),AND(RJ6&gt;=RM$38,RJ6&lt;&gt;"",RL6&gt;=RM$42,RL6&lt;&gt;""),AND(SH6&gt;=SU$38,SH6&lt;&gt;"",SJ6&gt;=SU$42,SJ6&lt;&gt;""),AND(SK6&gt;=SU$38,SK6&lt;&gt;"",SM6&gt;=SU$42,SM6&lt;&gt;""),AND(SO6&gt;=SU$38,SO6&lt;&gt;"",SQ6&gt;=SU$42,SQ6&lt;&gt;""),AND(SR6&gt;=SU$38,SR6&lt;&gt;"",ST6&gt;=SU$42,ST6&lt;&gt;"")),"Excellence",IF(K6="P","Worlds Team",IF(H6="P","National Team","")))))</f>
        <v>National Team</v>
      </c>
      <c r="K6" s="3" t="str">
        <f>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P","")</f>
        <v/>
      </c>
      <c r="L6" s="8">
        <f>IF(COUNT(AQ6,AT6,BR6,BU6,CS6,CV6)&gt;0,LARGE((AQ6,AT6,BR6,BU6,CS6,CV6),1),0)</f>
        <v>50.08</v>
      </c>
      <c r="M6" s="8" t="str">
        <f>IF(L6="","",IF(OR(L6=CS6,L6=CV6),$CA$1,IF(OR(L6=BR6,L6=BU6),$AZ$1,IF(OR(L6=AQ6,L6=AT6),$Y$1,""))))</f>
        <v>2023 Nationals</v>
      </c>
      <c r="N6" s="8">
        <f>IF(COUNT(AQ6,AT6,BR6,BU6,CS6,CV6)&gt;1,LARGE((AQ6,AT6,BR6,BU6,CS6,CV6),2),0)</f>
        <v>49.940000000000005</v>
      </c>
      <c r="O6" s="8" t="str">
        <f>IF(N6="","",IF(OR(N6=CS6,N6=CV6),$CA$1,IF(OR(N6=BR6,N6=BU6),$AZ$1,IF(OR(N6=AQ6,N6=AT6),$Y$1,""))))</f>
        <v>2023 Nationals</v>
      </c>
      <c r="P6" s="8">
        <f>IF(COUNT(AQ6,AT6,BR6,BU6,CS6,CV6)&gt;2,MAX(AX6,BY6,CZ6,LARGE((AQ6,AT6,BR6,BU6,CS6,CV6),3)),IF(MAX(AX6,BY6,CZ6)&gt;0,MAX(AX6,BY6,CZ6),0))</f>
        <v>50.56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$36,AP6,0),IF(AR6&gt;=$AY$36,AS6,0),IF(AV6&gt;=$AY$36,AW6,0),IF(BP6&gt;=$BZ$36,BQ6,0),IF(BS6&gt;=$BZ$36,BT6,0),IF(BW6&gt;=$BZ$36,BX6,0),IF(CQ6&gt;=$DA$36,CR6,0),IF(CT6&gt;=$DA$36,CU6,0),IF(CX6&gt;=$DA$36,CY6,0),IF(DX6&gt;=$EK$36,DY6,0),IF(EA6&gt;=$EK$36,EB6,0),IF(EE6&gt;=$EK$36,EF6,0),IF(EH6&gt;=$EK$36,EI6,0),IF(FF6&gt;=$FS$36,FG6,0),IF(FI6&gt;=$FS$36,FJ6,0),IF(FM6&gt;=$FS$36,FN6,0),IF(FP6&gt;=$FS$36,FQ6,0),IF(GN6&gt;=$HA$36,GO6,0),IF(GQ6&gt;=$HA$36,GR6,0),IF(GU6&gt;=$HA$36,GV6,0),IF(GX6&gt;=$HA$36,GY6,0),IF(HV6&gt;=$II$36,HW6,0),IF(HY6&gt;=$II$36,HZ6,0),IF(IC6&gt;=$II$36,ID6,0),IF(IF6&gt;=$II$36,IG6,0),IF(JD6&gt;=$JQ$36,JE6,0),IF(JG6&gt;=$JQ$36,JH6,0),IF(JK6&gt;=$JQ$36,JL6,0),IF(JN6&gt;=$JQ$36,JO6,0),IF(KL6&gt;=$KY$36,KM6,0),IF(KO6&gt;=$KY$36,KP6,0),IF(KS6&gt;=$KY$36,KT6,0),IF(KV6&gt;=$KY$36,KW6,0),IF(LT6&gt;=$MG$36,LU6,0),IF(LW6&gt;=$MG$36,LX6,0),IF(MA6&gt;=$MG$36,MB6,0),IF(MD6&gt;=$MG$36,ME6,0),IF(NB6&gt;=$NO$36,NC6,0),IF(NE6&gt;=$NO$36,NF6,0),IF(NI6&gt;=$NO$36,NJ6,0),IF(NL6&gt;=$NO$36,NM6,0),IF(OJ6&gt;=$OW$36,OK6,0),IF(OM6&gt;=$OW$36,ON6,0),IF(OQ6&gt;=$OW$36,OR6,0),IF(OT6&gt;=$OW$36,OU6,0),IF(PR6&gt;=$QE$36,PS6,0),IF(PU6&gt;=$QE$36,PV6,0),IF(PY6&gt;=$QE$36,PZ6,0),IF(QB6&gt;=$QE$36,QC6,0),IF(QZ6&gt;=$RM$36,RA6,0),IF(RC6&gt;=$RM$36,RD6,0),IF(RG6&gt;=$RM$36,RH6,0),IF(RJ6&gt;=$RM$36,RK6,0),IF(SH6&gt;=$SU$36,SI6,0),IF(SK6&gt;=$SU$36,SL6,0),IF(SO6&gt;=$SU$36,SP6,0),IF(SR6&gt;=$SU$36,SS6,0))&gt;0,MAX(IF(AO6&gt;=$AY$36,AP6,0),IF(AR6&gt;=$AY$36,AS6,0),IF(AV6&gt;=$AY$36,AW6,0),IF(BP6&gt;=$BZ$36,BQ6,0),IF(BS6&gt;=$BZ$36,BT6,0),IF(BW6&gt;=$BZ$36,BX6,0),IF(CQ6&gt;=$DA$36,CR6,0),IF(CT6&gt;=$DA$36,CU6,0),IF(CX6&gt;=$DA$36,CY6,0),IF(DX6&gt;=$EK$36,DY6,0),IF(EA6&gt;=$EK$36,EB6,0),IF(EE6&gt;=$EK$36,EF6,0),IF(EH6&gt;=$EK$36,EI6,0),IF(FF6&gt;=$FS$36,FG6,0),IF(FI6&gt;=$FS$36,FJ6,0),IF(FM6&gt;=$FS$36,FN6,0),IF(FP6&gt;=$FS$36,FQ6,0),IF(GN6&gt;=$HA$36,GO6,0),IF(GQ6&gt;=$HA$36,GR6,0),IF(GU6&gt;=$HA$36,GV6,0),IF(GX6&gt;=$HA$36,GY6,0),IF(HV6&gt;=$II$36,HW6,0),IF(HY6&gt;=$II$36,HZ6,0),IF(IC6&gt;=$II$36,ID6,0),IF(IF6&gt;=$II$36,IG6,0),IF(JD6&gt;=$JQ$36,JE6,0),IF(JG6&gt;=$JQ$36,JH6,0),IF(JK6&gt;=$JQ$36,JL6,0),IF(JN6&gt;=$JQ$36,JO6,0),IF(KL6&gt;=$KY$36,KM6,0),IF(KO6&gt;=$KY$36,KP6,0),IF(KS6&gt;=$KY$36,KT6,0),IF(KV6&gt;=$KY$36,KW6,0),IF(LT6&gt;=$MG$36,LU6,0),IF(LW6&gt;=$MG$36,LX6,0),IF(MA6&gt;=$MG$36,MB6,0),IF(MD6&gt;=$MG$36,ME6,0),IF(NB6&gt;=$NO$36,NC6,0),IF(NE6&gt;=$NO$36,NF6,0),IF(NI6&gt;=$NO$36,NJ6,0),IF(NL6&gt;=$NO$36,NM6,0),IF(OJ6&gt;=$OW$36,OK6,0),IF(OM6&gt;=$OW$36,ON6,0),IF(OQ6&gt;=$OW$36,OR6,0),IF(OT6&gt;=$OW$36,OU6,0),IF(PR6&gt;=$QE$36,PS6,0),IF(PU6&gt;=$QE$36,PV6,0),IF(PY6&gt;=$QE$36,PZ6,0),IF(QB6&gt;=$QE$36,QC6,0),IF(QZ6&gt;=$RM$36,RA6,0),IF(RC6&gt;=$RM$36,RD6,0),IF(RG6&gt;=$RM$36,RH6,0),IF(RJ6&gt;=$RM$36,RK6,0),IF(SH6&gt;=$SU$36,SI6,0),IF(SK6&gt;=$SU$36,SL6,0),IF(SO6&gt;=$SU$36,SP6,0),IF(SR6&gt;=$SU$36,SS6,0)),0)</f>
        <v>14.45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7.8</v>
      </c>
      <c r="Z6" s="22">
        <v>5.4</v>
      </c>
      <c r="AA6" s="22">
        <v>8.1</v>
      </c>
      <c r="AB6" s="22">
        <v>8.59</v>
      </c>
      <c r="AC6" s="22">
        <v>0</v>
      </c>
      <c r="AD6" s="22">
        <v>2</v>
      </c>
      <c r="AE6" s="22">
        <v>0.9</v>
      </c>
      <c r="AF6" s="22">
        <v>0.6</v>
      </c>
      <c r="AG6" s="22">
        <v>1.59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8.1</v>
      </c>
      <c r="AP6" s="38">
        <f>IF(AB6&gt;0,AB6,"")</f>
        <v>8.59</v>
      </c>
      <c r="AQ6" s="40">
        <f>IF(SUM(Y6:AB6)-AC6&gt;0,SUM(Y6:AB6)-AC6,"")</f>
        <v>29.889999999999997</v>
      </c>
      <c r="AR6" s="40">
        <f>IF(AF6&gt;0,AF6,"")</f>
        <v>0.6</v>
      </c>
      <c r="AS6" s="40">
        <f>IF(AG6&gt;0,AG6,"")</f>
        <v>1.59</v>
      </c>
      <c r="AT6" s="40">
        <f>IF(SUM(AD6:AG6)-AH6&gt;0,SUM(AD6:AG6)-AH6,"")</f>
        <v>5.09</v>
      </c>
      <c r="AU6" s="40">
        <f>IF(AQ6="","",MAX(AQ6,AT6))</f>
        <v>29.889999999999997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29.889999999999997</v>
      </c>
      <c r="AZ6" s="26">
        <v>14.5</v>
      </c>
      <c r="BA6" s="26">
        <v>9</v>
      </c>
      <c r="BB6" s="26">
        <v>12.7</v>
      </c>
      <c r="BC6" s="26">
        <v>13.74</v>
      </c>
      <c r="BD6" s="26">
        <v>0</v>
      </c>
      <c r="BE6" s="26">
        <v>14.6</v>
      </c>
      <c r="BF6" s="26">
        <v>9.1999999999999993</v>
      </c>
      <c r="BG6" s="26">
        <v>12.4</v>
      </c>
      <c r="BH6" s="26">
        <v>13.88</v>
      </c>
      <c r="BI6" s="26">
        <v>0</v>
      </c>
      <c r="BJ6" s="26">
        <v>15.2</v>
      </c>
      <c r="BK6" s="26">
        <v>9.1999999999999993</v>
      </c>
      <c r="BL6" s="26">
        <v>12</v>
      </c>
      <c r="BM6" s="26">
        <v>14.16</v>
      </c>
      <c r="BN6" s="26">
        <v>0</v>
      </c>
      <c r="BO6" s="28"/>
      <c r="BP6" s="39">
        <f>IF(BB6&gt;0,BB6,"")</f>
        <v>12.7</v>
      </c>
      <c r="BQ6" s="39">
        <f>IF(BC6&gt;0,BC6,"")</f>
        <v>13.74</v>
      </c>
      <c r="BR6" s="11">
        <f>IF(SUM(AZ6:BC6)-BD6&gt;0,SUM(AZ6:BC6)-BD6,"")</f>
        <v>49.940000000000005</v>
      </c>
      <c r="BS6" s="11">
        <f>IF(BG6&gt;0,BG6,"")</f>
        <v>12.4</v>
      </c>
      <c r="BT6" s="11">
        <f>IF(BH6&gt;0,BH6,"")</f>
        <v>13.88</v>
      </c>
      <c r="BU6" s="11">
        <f>IF(SUM(BE6:BH6)-BI6&gt;0,SUM(BE6:BH6)-BI6,"")</f>
        <v>50.08</v>
      </c>
      <c r="BV6" s="11">
        <f>IF(BR6="","",MAX(BR6,BU6))</f>
        <v>50.08</v>
      </c>
      <c r="BW6" s="11">
        <f>IF(BL6&gt;0,BL6,"")</f>
        <v>12</v>
      </c>
      <c r="BX6" s="11">
        <f>IF(BM6&gt;0,BM6,"")</f>
        <v>14.16</v>
      </c>
      <c r="BY6" s="11">
        <f>IF(SUM(BJ6:BM6)-BN6&gt;0,SUM(BJ6:BM6)-BN6,"")</f>
        <v>50.56</v>
      </c>
      <c r="BZ6" s="11">
        <f>IF(SUM(BV6,BY6)&gt;0,SUM(BV6,BY6),"")</f>
        <v>100.64</v>
      </c>
      <c r="CA6" s="22">
        <v>14.5</v>
      </c>
      <c r="CB6" s="22">
        <v>8.9</v>
      </c>
      <c r="CC6" s="22">
        <v>11.3</v>
      </c>
      <c r="CD6" s="22">
        <v>14.45</v>
      </c>
      <c r="CE6" s="22">
        <v>0</v>
      </c>
      <c r="CF6" s="22">
        <v>11.3</v>
      </c>
      <c r="CG6" s="22">
        <v>9.1999999999999993</v>
      </c>
      <c r="CH6" s="22">
        <v>12.4</v>
      </c>
      <c r="CI6" s="22">
        <v>14.05</v>
      </c>
      <c r="CJ6" s="22">
        <v>0</v>
      </c>
      <c r="CK6" s="22">
        <v>13.9</v>
      </c>
      <c r="CL6" s="22">
        <v>9</v>
      </c>
      <c r="CM6" s="22">
        <v>12.4</v>
      </c>
      <c r="CN6" s="22">
        <v>14.16</v>
      </c>
      <c r="CO6" s="22">
        <v>0</v>
      </c>
      <c r="CP6" s="27"/>
      <c r="CQ6" s="38">
        <f>IF(CC6&gt;0,CC6,"")</f>
        <v>11.3</v>
      </c>
      <c r="CR6" s="38">
        <f>IF(CD6&gt;0,CD6,"")</f>
        <v>14.45</v>
      </c>
      <c r="CS6" s="40">
        <f>IF(SUM(CA6:CD6)-CE6&gt;0,SUM(CA6:CD6)-CE6,"")</f>
        <v>49.150000000000006</v>
      </c>
      <c r="CT6" s="40">
        <f>IF(CH6&gt;0,CH6,"")</f>
        <v>12.4</v>
      </c>
      <c r="CU6" s="40">
        <f>IF(CI6&gt;0,CI6,"")</f>
        <v>14.05</v>
      </c>
      <c r="CV6" s="40">
        <f>IF(SUM(CF6:CI6)-CJ6&gt;0,SUM(CF6:CI6)-CJ6,"")</f>
        <v>46.95</v>
      </c>
      <c r="CW6" s="40">
        <f>IF(CS6="","",MAX(CS6,CV6))</f>
        <v>49.150000000000006</v>
      </c>
      <c r="CX6" s="40">
        <f>IF(CM6&gt;0,CM6,"")</f>
        <v>12.4</v>
      </c>
      <c r="CY6" s="40">
        <f>IF(CN6&gt;0,CN6,"")</f>
        <v>14.16</v>
      </c>
      <c r="CZ6" s="40">
        <f>IF(SUM(CK6:CN6)-CO6&gt;0,SUM(CK6:CN6)-CO6,"")</f>
        <v>49.459999999999994</v>
      </c>
      <c r="DA6" s="40">
        <f>IF(SUM(CW6,CZ6)&gt;0,SUM(CW6,CZ6),"")</f>
        <v>98.61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>
        <v>13.7</v>
      </c>
      <c r="DJ6" s="17">
        <v>9.3000000000000007</v>
      </c>
      <c r="DK6" s="17">
        <v>11.8</v>
      </c>
      <c r="DL6" s="17">
        <v>13.62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>
        <f>IF(DK6&gt;0,DK6,"")</f>
        <v>11.8</v>
      </c>
      <c r="EB6" s="40">
        <f>IF(DL6&gt;0,DL6,"")</f>
        <v>13.62</v>
      </c>
      <c r="EC6" s="40">
        <f>IF(SUM(DI6:DL6)-DM6&gt;0,SUM(DI6:DL6)-DM6,"")</f>
        <v>48.419999999999995</v>
      </c>
      <c r="ED6" s="40">
        <f>IF(MAX(DZ6,EC6)&gt;0,MAX(DZ6,EC6),"")</f>
        <v>48.419999999999995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48.419999999999995</v>
      </c>
      <c r="EL6" s="18">
        <v>11.6</v>
      </c>
      <c r="EM6" s="18">
        <v>8.9</v>
      </c>
      <c r="EN6" s="18">
        <v>11.7</v>
      </c>
      <c r="EO6" s="18">
        <v>13.42</v>
      </c>
      <c r="EP6" s="18">
        <v>0</v>
      </c>
      <c r="EQ6" s="18">
        <v>1.2</v>
      </c>
      <c r="ER6" s="18">
        <v>1</v>
      </c>
      <c r="ES6" s="18">
        <v>1.7</v>
      </c>
      <c r="ET6" s="18">
        <v>1.5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11.7</v>
      </c>
      <c r="FG6" s="11">
        <f>IF(EO6&gt;0,EO6,"")</f>
        <v>13.42</v>
      </c>
      <c r="FH6" s="11">
        <f>IF(SUM(EL6:EO6)-EP6&gt;0,SUM(EL6:EO6)-EP6,"")</f>
        <v>45.620000000000005</v>
      </c>
      <c r="FI6" s="11">
        <f>IF(ES6&gt;0,ES6,"")</f>
        <v>1.7</v>
      </c>
      <c r="FJ6" s="11">
        <f>IF(ET6&gt;0,ET6,"")</f>
        <v>1.5</v>
      </c>
      <c r="FK6" s="11">
        <f>IF(SUM(EQ6:ET6)-EU6&gt;0,SUM(EQ6:ET6)-EU6,"")</f>
        <v>5.4</v>
      </c>
      <c r="FL6" s="11">
        <f>IF(MAX(FH6,FK6)&gt;0,MAX(FH6,FK6),"")</f>
        <v>45.620000000000005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45.620000000000005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14.5</v>
      </c>
      <c r="SW6" s="22">
        <f>IF($CP6="P",CB6,(CB6+BA6)/2)</f>
        <v>8.9499999999999993</v>
      </c>
      <c r="SX6" s="22">
        <f>IF($CP6="P",CC6,(CC6+BB6)/2)</f>
        <v>12</v>
      </c>
      <c r="SY6" s="22">
        <f>IF($CP6="P",CD6,(CD6+BC6)/2)</f>
        <v>14.094999999999999</v>
      </c>
      <c r="SZ6" s="22">
        <f>IF($CP6="P",CE6,(CE6+BD6)/2)</f>
        <v>0</v>
      </c>
      <c r="TA6" s="22">
        <f>IF($CP6="P",CF6,(CF6+BE6)/2)</f>
        <v>12.95</v>
      </c>
      <c r="TB6" s="22">
        <f>IF($CP6="P",CG6,(CG6+BF6)/2)</f>
        <v>9.1999999999999993</v>
      </c>
      <c r="TC6" s="22">
        <f>IF($CP6="P",CH6,(CH6+BG6)/2)</f>
        <v>12.4</v>
      </c>
      <c r="TD6" s="22">
        <f>IF($CP6="P",CI6,(CI6+BH6)/2)</f>
        <v>13.965</v>
      </c>
      <c r="TE6" s="22">
        <f>IF($CP6="P",CJ6,(CJ6+BI6)/2)</f>
        <v>0</v>
      </c>
      <c r="TF6" s="22">
        <f>IF($CP6="P",CK6,(CK6+BJ6)/2)</f>
        <v>14.55</v>
      </c>
      <c r="TG6" s="22">
        <f>IF($CP6="P",CL6,(CL6+BK6)/2)</f>
        <v>9.1</v>
      </c>
      <c r="TH6" s="22">
        <f>IF($CP6="P",CM6,(CM6+BL6)/2)</f>
        <v>12.2</v>
      </c>
      <c r="TI6" s="22">
        <f>IF($CP6="P",CN6,(CN6+BM6)/2)</f>
        <v>14.16</v>
      </c>
      <c r="TJ6" s="22">
        <f>IF($CP6="P",CO6,(CO6+BN6)/2)</f>
        <v>0</v>
      </c>
      <c r="TK6" s="27" t="s">
        <v>46</v>
      </c>
      <c r="TL6" s="40">
        <f>IF(SX6&gt;0,SX6,"")</f>
        <v>12</v>
      </c>
      <c r="TM6" s="40">
        <f>IF(SY6&gt;0,SY6,"")</f>
        <v>14.094999999999999</v>
      </c>
      <c r="TN6" s="40">
        <f>IF(SUM(SV6:SY6)-SZ6&gt;0,SUM(SV6:SY6)-SZ6,"")</f>
        <v>49.545000000000002</v>
      </c>
      <c r="TO6" s="40">
        <f>IF(TC6&gt;0,TC6,"")</f>
        <v>12.4</v>
      </c>
      <c r="TP6" s="40">
        <f>IF(TD6&gt;0,TD6,"")</f>
        <v>13.965</v>
      </c>
      <c r="TQ6" s="40">
        <f>IF(SUM(TA6:TD6)-TE6&gt;0,SUM(TA6:TD6)-TE6,"")</f>
        <v>48.515000000000001</v>
      </c>
      <c r="TR6" s="40">
        <f>IF(MAX(TN6,TQ6)&gt;0,MAX(TN6,TQ6),"")</f>
        <v>49.545000000000002</v>
      </c>
      <c r="TS6" s="40">
        <f>IF(TH6&gt;0,TH6,"")</f>
        <v>12.2</v>
      </c>
      <c r="TT6" s="40">
        <f>IF(TI6&gt;0,TI6,"")</f>
        <v>14.16</v>
      </c>
      <c r="TU6" s="40">
        <f>IF(SUM(TF6:TI6)-TJ6&gt;0,SUM(TF6:TI6)-TJ6,"")</f>
        <v>50.009999999999991</v>
      </c>
      <c r="TV6" s="40">
        <f>IF(SUM(TR6,TU6)&gt;0,SUM(TR6,TU6),"")</f>
        <v>99.554999999999993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2</v>
      </c>
      <c r="C7" s="5" t="s">
        <v>184</v>
      </c>
      <c r="D7" s="4" t="s">
        <v>3</v>
      </c>
      <c r="E7" s="4">
        <v>2006</v>
      </c>
      <c r="F7" s="9">
        <f>SUM(L7:V7)+SUM(L7:T7)*0.0000001+SUM(L7)*0.0000000000001</f>
        <v>176.70001767000491</v>
      </c>
      <c r="G7" s="66"/>
      <c r="H7" s="3" t="str">
        <f>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P","")</f>
        <v>P</v>
      </c>
      <c r="I7" s="3" t="str">
        <f>IF(OR(AND(AQ7&gt;=AY$40,AQ7&lt;&gt;"",AN7=""),AND(AT7&gt;=AY$40,AT7&lt;&gt;"",AN7=""),AND(AX7&gt;=AY$40,AX7&lt;&gt;"",AN7=""),AND(BR7&gt;=BZ$40,BR7&lt;&gt;"",BO7=""),AND(BU7&gt;=BZ$40,BU7&lt;&gt;"",BO7=""),AND(BY7&gt;=BZ$40,BY7&lt;&gt;"",BO7=""),AND(CS7&gt;=DA$40,CS7&lt;&gt;"",CP7=""),AND(CV7&gt;=DA$40,CV7&lt;&gt;"",CP7=""),AND(CZ7&gt;=DA$40,CZ7&lt;&gt;"",CP7=""),AND(DZ7&gt;=EK$40,DZ7&lt;&gt;""),AND(EC7&gt;=EK$40,EC7&lt;&gt;""),AND(EG7&gt;=EK$40,EG7&lt;&gt;""),AND(EJ7&gt;=EK$40,EJ7&lt;&gt;""),AND(FH7&gt;=FS$40,FH7&lt;&gt;""),AND(FK7&gt;=FS$40,FK7&lt;&gt;""),AND(FO7&gt;=FS$40,FO7&lt;&gt;""),AND(FR7&gt;=FS$40,FR7&lt;&gt;""),AND(GP7&gt;=HA$40,GP7&lt;&gt;""),AND(GS7&gt;=HA$40,GS7&lt;&gt;""),AND(GW7&gt;=HA$40,GW7&lt;&gt;""),AND(GZ7&gt;=HA$40,GZ7&lt;&gt;""),AND(HX7&gt;=II$40,HX7&lt;&gt;""),AND(IA7&gt;=II$40,IA7&lt;&gt;""),AND(IE7&gt;=II$40,IE7&lt;&gt;""),AND(IH7&gt;=II$40,IH7&lt;&gt;""),AND(JF7&gt;=JQ$40,JF7&lt;&gt;""),AND(JI7&gt;=JQ$40,JI7&lt;&gt;""),AND(JM7&gt;=JQ$40,JM7&lt;&gt;""),AND(JP7&gt;=JQ$40,JP7&lt;&gt;""),AND(KN7&gt;=KY$40,KN7&lt;&gt;""),AND(KQ7&gt;=KY$40,KQ7&lt;&gt;""),AND(KU7&gt;=KY$40,KU7&lt;&gt;""),AND(KX7&gt;=KY$40,KX7&lt;&gt;""),AND(LV7&gt;=MG$40,LV7&lt;&gt;""),AND(LY7&gt;=MG$40,LY7&lt;&gt;""),AND(MC7&gt;=MG$40,MC7&lt;&gt;""),AND(MF7&gt;=MG$40,MF7&lt;&gt;""),AND(ND7&gt;=NO$40,ND7&lt;&gt;""),AND(NG7&gt;=NO$40,NG7&lt;&gt;""),AND(NK7&gt;=NO$40,NK7&lt;&gt;""),AND(NN7&gt;=NO$40,NN7&lt;&gt;""),AND(OL7&gt;=OW$40,OL7&lt;&gt;""),AND(OO7&gt;=OW$40,OO7&lt;&gt;""),AND(OS7&gt;=OW$40,OS7&lt;&gt;""),AND(OV7&gt;=OW$40,OV7&lt;&gt;""),AND(PT7&gt;=QE$40,PT7&lt;&gt;""),AND(PW7&gt;=QE$40,PW7&lt;&gt;""),AND(QA7&gt;=QE$40,QA7&lt;&gt;""),AND(QD7&gt;=QE$40,QD7&lt;&gt;""),AND(RB7&gt;=RM$40,RB7&lt;&gt;""),AND(RE7&gt;=RM$40,RE7&lt;&gt;""),AND(RI7&gt;=RM$40,RI7&lt;&gt;""),AND(RL7&gt;=RM$40,RL7&lt;&gt;""),AND(SJ7&gt;=SU$40,SJ7&lt;&gt;""),AND(SM7&gt;=SU$40,SM7&lt;&gt;""),AND(SQ7&gt;=SU$40,SQ7&lt;&gt;""),AND(ST7&gt;=SU$40,ST7&lt;&gt;"")),"P","")</f>
        <v>P</v>
      </c>
      <c r="J7" s="36" t="str">
        <f>IF(AND(I7="P",H7=""),"No DD",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Merit",IF(OR(AND(AO7&gt;=AY$38,AO7&lt;&gt;"",AQ7&gt;=AY$42,AQ7&lt;&gt;"",AN7=""),AND(AR7&gt;=AY$38,AR7&lt;&gt;"",AT7&gt;=AY$42,AT7&lt;&gt;"",AN7=""),AND(AV7&gt;=AY$38,AV7&lt;&gt;"",AX7&gt;=AY$42,AX7&lt;&gt;"",AN7=""),AND(BP7&gt;=BZ$38,BP7&lt;&gt;"",BR7&gt;=BZ$42,BR7&lt;&gt;"",BO7=""),AND(BS7&gt;=BZ$38,BS7&lt;&gt;"",BU7&gt;=BZ$42,BU7&lt;&gt;"",BO7=""),AND(BW7&gt;=BZ$38,BW7&lt;&gt;"",BY7&gt;=BZ$42,BY7&lt;&gt;"",BO7=""),AND(CQ7&gt;=DA$38,CQ7&lt;&gt;"",CS7&gt;=DA$42,CS7&lt;&gt;"",CP7=""),AND(CT7&gt;=DA$38,CT7&lt;&gt;"",CV7&gt;=DA$42,CV7&lt;&gt;"",CP7=""),AND(CX7&gt;=DA$38,CX7&lt;&gt;"",CZ7&gt;=DA$42,CZ7&lt;&gt;"",CP7=""),AND(DX7&gt;=EK$38,DX7&lt;&gt;"",DZ7&gt;=EK$42,DZ7&lt;&gt;""),AND(EA7&gt;=EK$38,EA7&lt;&gt;"",EC7&gt;=EK$42,EC7&lt;&gt;""),AND(EE7&gt;=EK$38,EE7&lt;&gt;"",EG7&gt;=EK$42,EG7&lt;&gt;""),AND(EH7&gt;=EK$38,EH7&lt;&gt;"",EJ7&gt;=EK$42,EJ7&lt;&gt;""),AND(FF7&gt;=FS$38,FF7&lt;&gt;"",FH7&gt;=FS$42,FH7&lt;&gt;""),AND(FI7&gt;=FS$38,FI7&lt;&gt;"",FK7&gt;=FS$42,FK7&lt;&gt;""),AND(FM7&gt;=FS$38,FM7&lt;&gt;"",FO7&gt;=FS$42,FO7&lt;&gt;""),AND(FP7&gt;=FS$38,FP7&lt;&gt;"",FR7&gt;=FS$42,FR7&lt;&gt;""),AND(GN7&gt;=HA$38,GN7&lt;&gt;"",GP7&gt;=HA$42,GP7&lt;&gt;""),AND(GQ7&gt;=HA$38,GQ7&lt;&gt;"",GS7&gt;=HA$42,GS7&lt;&gt;""),AND(GU7&gt;=HA$38,GU7&lt;&gt;"",GW7&gt;=HA$42,GW7&lt;&gt;""),AND(GX7&gt;=HA$38,GX7&lt;&gt;"",GZ7&gt;=HA$42,GZ7&lt;&gt;""),AND(HV7&gt;=II$38,HV7&lt;&gt;"",HX7&gt;=II$42,HX7&lt;&gt;""),AND(HY7&gt;=II$38,HY7&lt;&gt;"",IA7&gt;=II$42,IA7&lt;&gt;""),AND(IC7&gt;=II$38,IC7&lt;&gt;"",IE7&gt;=II$42,IE7&lt;&gt;""),AND(IF7&gt;=II$38,IF7&lt;&gt;"",IH7&gt;=II$42,IH7&lt;&gt;""),AND(JD7&gt;=JQ$38,JD7&lt;&gt;"",JF7&gt;=JQ$42,JF7&lt;&gt;""),AND(JG7&gt;=JQ$38,JG7&lt;&gt;"",JI7&gt;=JQ$42,JI7&lt;&gt;""),AND(JK7&gt;=JQ$38,JK7&lt;&gt;"",JM7&gt;=JQ$42,JM7&lt;&gt;""),AND(JN7&gt;=JQ$38,JN7&lt;&gt;"",JP7&gt;=JQ$42,JP7&lt;&gt;""),AND(KL7&gt;=KY$38,KL7&lt;&gt;"",KN7&gt;=KY$42,KN7&lt;&gt;""),AND(KO7&gt;=KY$38,KO7&lt;&gt;"",KQ7&gt;=KY$42,KQ7&lt;&gt;""),AND(KS7&gt;=KY$38,KS7&lt;&gt;"",KU7&gt;=KY$42,KU7&lt;&gt;""),AND(KV7&gt;=KY$38,KV7&lt;&gt;"",KX7&gt;=KY$42,KX7&lt;&gt;""),AND(LT7&gt;=MG$38,LT7&lt;&gt;"",LV7&gt;=MG$42,LV7&lt;&gt;""),AND(LW7&gt;=MG$38,LW7&lt;&gt;"",LY7&gt;=MG$42,LY7&lt;&gt;""),AND(MA7&gt;=MG$38,MA7&lt;&gt;"",MC7&gt;=MG$42,MC7&lt;&gt;""),AND(MD7&gt;=MG$38,MD7&lt;&gt;"",MF7&gt;=MG$42,MF7&lt;&gt;""),AND(NB7&gt;=NO$38,NB7&lt;&gt;"",ND7&gt;=NO$42,ND7&lt;&gt;""),AND(NE7&gt;=NO$38,NE7&lt;&gt;"",NG7&gt;=NO$42,NG7&lt;&gt;""),AND(NI7&gt;=NO$38,NI7&lt;&gt;"",NK7&gt;=NO$42,NK7&lt;&gt;""),AND(NL7&gt;=NO$38,NL7&lt;&gt;"",NN7&gt;=NO$42,NN7&lt;&gt;""),AND(OJ7&gt;=OW$38,OJ7&lt;&gt;"",OL7&gt;=OW$42,OL7&lt;&gt;""),AND(OM7&gt;=OW$38,OM7&lt;&gt;"",OO7&gt;=OW$42,OO7&lt;&gt;""),AND(OQ7&gt;=OW$38,OQ7&lt;&gt;"",OS7&gt;=OW$42,OS7&lt;&gt;""),AND(OT7&gt;=OW$38,OT7&lt;&gt;"",OV7&gt;=OW$42,OV7&lt;&gt;""),AND(PR7&gt;=QE$38,PR7&lt;&gt;"",PT7&gt;=QE$42,PT7&lt;&gt;""),AND(PU7&gt;=QE$38,PU7&lt;&gt;"",PW7&gt;=QE$42,PW7&lt;&gt;""),AND(PY7&gt;=QE$38,PY7&lt;&gt;"",QA7&gt;=QE$42,QA7&lt;&gt;""),AND(QB7&gt;=QE$38,QB7&lt;&gt;"",QD7&gt;=QE$42,QD7&lt;&gt;""),AND(QZ7&gt;=RM$38,QZ7&lt;&gt;"",RB7&gt;=RM$42,RB7&lt;&gt;""),AND(RC7&gt;=RM$38,RC7&lt;&gt;"",RE7&gt;=RM$42,RE7&lt;&gt;""),AND(RG7&gt;=RM$38,RG7&lt;&gt;"",RI7&gt;=RM$42,RI7&lt;&gt;""),AND(RJ7&gt;=RM$38,RJ7&lt;&gt;"",RL7&gt;=RM$42,RL7&lt;&gt;""),AND(SH7&gt;=SU$38,SH7&lt;&gt;"",SJ7&gt;=SU$42,SJ7&lt;&gt;""),AND(SK7&gt;=SU$38,SK7&lt;&gt;"",SM7&gt;=SU$42,SM7&lt;&gt;""),AND(SO7&gt;=SU$38,SO7&lt;&gt;"",SQ7&gt;=SU$42,SQ7&lt;&gt;""),AND(SR7&gt;=SU$38,SR7&lt;&gt;"",ST7&gt;=SU$42,ST7&lt;&gt;"")),"Excellence",IF(K7="P","Worlds Team",IF(H7="P","National Team","")))))</f>
        <v>National Team</v>
      </c>
      <c r="K7" s="3" t="str">
        <f>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P","")</f>
        <v/>
      </c>
      <c r="L7" s="8">
        <f>IF(COUNT(AQ7,AT7,BR7,BU7,CS7,CV7)&gt;0,LARGE((AQ7,AT7,BR7,BU7,CS7,CV7),1),0)</f>
        <v>49.31</v>
      </c>
      <c r="M7" s="8" t="str">
        <f>IF(L7="","",IF(OR(L7=CS7,L7=CV7),$CA$1,IF(OR(L7=BR7,L7=BU7),$AZ$1,IF(OR(L7=AQ7,L7=AT7),$Y$1,""))))</f>
        <v>2023 Elite Canada</v>
      </c>
      <c r="N7" s="8">
        <f>IF(COUNT(AQ7,AT7,BR7,BU7,CS7,CV7)&gt;1,LARGE((AQ7,AT7,BR7,BU7,CS7,CV7),2),0)</f>
        <v>49.09</v>
      </c>
      <c r="O7" s="8" t="str">
        <f>IF(N7="","",IF(OR(N7=CS7,N7=CV7),$CA$1,IF(OR(N7=BR7,N7=BU7),$AZ$1,IF(OR(N7=AQ7,N7=AT7),$Y$1,""))))</f>
        <v>2023 Elite Canada</v>
      </c>
      <c r="P7" s="8">
        <f>IF(COUNT(AQ7,AT7,BR7,BU7,CS7,CV7)&gt;2,MAX(AX7,BY7,CZ7,LARGE((AQ7,AT7,BR7,BU7,CS7,CV7),3)),IF(MAX(AX7,BY7,CZ7)&gt;0,MAX(AX7,BY7,CZ7),0))</f>
        <v>50.55</v>
      </c>
      <c r="Q7" s="8" t="str">
        <f>IF(P7="","",IF(OR(P7=CS7,P7=CV7,P7=CZ7),$CA$1,IF(OR(P7=BR7,P7=BU7,P7=BY7),$AZ$1,IF(OR(P7=AQ7,P7=AT7,P7=AX7),$Y$1,""))))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$36,AP7,0),IF(AR7&gt;=$AY$36,AS7,0),IF(AV7&gt;=$AY$36,AW7,0),IF(BP7&gt;=$BZ$36,BQ7,0),IF(BS7&gt;=$BZ$36,BT7,0),IF(BW7&gt;=$BZ$36,BX7,0),IF(CQ7&gt;=$DA$36,CR7,0),IF(CT7&gt;=$DA$36,CU7,0),IF(CX7&gt;=$DA$36,CY7,0),IF(DX7&gt;=$EK$36,DY7,0),IF(EA7&gt;=$EK$36,EB7,0),IF(EE7&gt;=$EK$36,EF7,0),IF(EH7&gt;=$EK$36,EI7,0),IF(FF7&gt;=$FS$36,FG7,0),IF(FI7&gt;=$FS$36,FJ7,0),IF(FM7&gt;=$FS$36,FN7,0),IF(FP7&gt;=$FS$36,FQ7,0),IF(GN7&gt;=$HA$36,GO7,0),IF(GQ7&gt;=$HA$36,GR7,0),IF(GU7&gt;=$HA$36,GV7,0),IF(GX7&gt;=$HA$36,GY7,0),IF(HV7&gt;=$II$36,HW7,0),IF(HY7&gt;=$II$36,HZ7,0),IF(IC7&gt;=$II$36,ID7,0),IF(IF7&gt;=$II$36,IG7,0),IF(JD7&gt;=$JQ$36,JE7,0),IF(JG7&gt;=$JQ$36,JH7,0),IF(JK7&gt;=$JQ$36,JL7,0),IF(JN7&gt;=$JQ$36,JO7,0),IF(KL7&gt;=$KY$36,KM7,0),IF(KO7&gt;=$KY$36,KP7,0),IF(KS7&gt;=$KY$36,KT7,0),IF(KV7&gt;=$KY$36,KW7,0),IF(LT7&gt;=$MG$36,LU7,0),IF(LW7&gt;=$MG$36,LX7,0),IF(MA7&gt;=$MG$36,MB7,0),IF(MD7&gt;=$MG$36,ME7,0),IF(NB7&gt;=$NO$36,NC7,0),IF(NE7&gt;=$NO$36,NF7,0),IF(NI7&gt;=$NO$36,NJ7,0),IF(NL7&gt;=$NO$36,NM7,0),IF(OJ7&gt;=$OW$36,OK7,0),IF(OM7&gt;=$OW$36,ON7,0),IF(OQ7&gt;=$OW$36,OR7,0),IF(OT7&gt;=$OW$36,OU7,0),IF(PR7&gt;=$QE$36,PS7,0),IF(PU7&gt;=$QE$36,PV7,0),IF(PY7&gt;=$QE$36,PZ7,0),IF(QB7&gt;=$QE$36,QC7,0),IF(QZ7&gt;=$RM$36,RA7,0),IF(RC7&gt;=$RM$36,RD7,0),IF(RG7&gt;=$RM$36,RH7,0),IF(RJ7&gt;=$RM$36,RK7,0),IF(SH7&gt;=$SU$36,SI7,0),IF(SK7&gt;=$SU$36,SL7,0),IF(SO7&gt;=$SU$36,SP7,0),IF(SR7&gt;=$SU$36,SS7,0))&gt;0,MAX(IF(AO7&gt;=$AY$36,AP7,0),IF(AR7&gt;=$AY$36,AS7,0),IF(AV7&gt;=$AY$36,AW7,0),IF(BP7&gt;=$BZ$36,BQ7,0),IF(BS7&gt;=$BZ$36,BT7,0),IF(BW7&gt;=$BZ$36,BX7,0),IF(CQ7&gt;=$DA$36,CR7,0),IF(CT7&gt;=$DA$36,CU7,0),IF(CX7&gt;=$DA$36,CY7,0),IF(DX7&gt;=$EK$36,DY7,0),IF(EA7&gt;=$EK$36,EB7,0),IF(EE7&gt;=$EK$36,EF7,0),IF(EH7&gt;=$EK$36,EI7,0),IF(FF7&gt;=$FS$36,FG7,0),IF(FI7&gt;=$FS$36,FJ7,0),IF(FM7&gt;=$FS$36,FN7,0),IF(FP7&gt;=$FS$36,FQ7,0),IF(GN7&gt;=$HA$36,GO7,0),IF(GQ7&gt;=$HA$36,GR7,0),IF(GU7&gt;=$HA$36,GV7,0),IF(GX7&gt;=$HA$36,GY7,0),IF(HV7&gt;=$II$36,HW7,0),IF(HY7&gt;=$II$36,HZ7,0),IF(IC7&gt;=$II$36,ID7,0),IF(IF7&gt;=$II$36,IG7,0),IF(JD7&gt;=$JQ$36,JE7,0),IF(JG7&gt;=$JQ$36,JH7,0),IF(JK7&gt;=$JQ$36,JL7,0),IF(JN7&gt;=$JQ$36,JO7,0),IF(KL7&gt;=$KY$36,KM7,0),IF(KO7&gt;=$KY$36,KP7,0),IF(KS7&gt;=$KY$36,KT7,0),IF(KV7&gt;=$KY$36,KW7,0),IF(LT7&gt;=$MG$36,LU7,0),IF(LW7&gt;=$MG$36,LX7,0),IF(MA7&gt;=$MG$36,MB7,0),IF(MD7&gt;=$MG$36,ME7,0),IF(NB7&gt;=$NO$36,NC7,0),IF(NE7&gt;=$NO$36,NF7,0),IF(NI7&gt;=$NO$36,NJ7,0),IF(NL7&gt;=$NO$36,NM7,0),IF(OJ7&gt;=$OW$36,OK7,0),IF(OM7&gt;=$OW$36,ON7,0),IF(OQ7&gt;=$OW$36,OR7,0),IF(OT7&gt;=$OW$36,OU7,0),IF(PR7&gt;=$QE$36,PS7,0),IF(PU7&gt;=$QE$36,PV7,0),IF(PY7&gt;=$QE$36,PZ7,0),IF(QB7&gt;=$QE$36,QC7,0),IF(QZ7&gt;=$RM$36,RA7,0),IF(RC7&gt;=$RM$36,RD7,0),IF(RG7&gt;=$RM$36,RH7,0),IF(RJ7&gt;=$RM$36,RK7,0),IF(SH7&gt;=$SU$36,SI7,0),IF(SK7&gt;=$SU$36,SL7,0),IF(SO7&gt;=$SU$36,SP7,0),IF(SR7&gt;=$SU$36,SS7,0)),0)</f>
        <v>14.75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Elite Canada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N7,$RN$1,IF(V7+IF(P7="",0,P7)=RF7,$QF$1,IF(V7+IF(P7="",0,P7)=PX7,$OX$1,IF(V7+IF(P7="",0,P7)=OP7,$NP$1,IF(V7+IF(P7="",0,P7)=NH7,$MH$1,IF(V7+IF(P7="",0,P7)=LZ7,$KZ$1,IF(V7+IF(P7="",0,P7)=KR7,$JR$1,IF(V7+IF(P7="",0,P7)=JJ7,$IJ$1,IF(V7+IF(P7="",0,P7)=IB7,$HB$1,IF(V7+IF(P7="",0,P7)=GT7,$FT$1,IF(V7+IF(P7="",0,P7)=FL7,$EL$1,IF(V7+IF(P7="",0,P7)=ED7,$DD$1)))))))))))),IF(V7=DC7,IF(V7+IF(#REF!="",0,#REF!)=ST7,$RN$1,IF(V7+IF(#REF!="",0,#REF!)=RL7,$QF$1,IF(V7+IF(#REF!="",0,#REF!)=QD7,$OX$1,IF(V7+IF(#REF!="",0,#REF!)=OV7,$NP$1,IF(V7+IF(#REF!="",0,#REF!)=NN7,$MH$1,IF(V7+IF(#REF!="",0,#REF!)=MF7,$KZ$1,IF(V7+IF(#REF!="",0,#REF!)=KX7,$JR$1,IF(V7+IF(#REF!="",0,#REF!)=JP7,$IJ$1,IF(V7+IF(#REF!="",0,#REF!)=IH7,$HB$1,IF(V7+IF(#REF!="",0,#REF!)=GZ7,$FT$1,IF(V7+IF(#REF!="",0,#REF!)=FR7,$EL$1,IF(V7+IF(#REF!="",0,#REF!)=EJ7,$DD$1,IF(V7+IF(#REF!="",0,#REF!)=SQ7,$RN$1,IF(V7+IF(#REF!="",0,#REF!)=RI7,$QF$1,IF(V7+IF(#REF!="",0,#REF!)=QA7,$OX$1,IF(V7+IF(#REF!="",0,#REF!)=OS7,$NP$1,IF(V7+IF(#REF!="",0,#REF!)=NK7,$MH$1,IF(V7+IF(#REF!="",0,#REF!)=MC7,$KZ$1,IF(V7+IF(#REF!="",0,#REF!)=KU7,$JR$1,IF(V7+IF(#REF!="",0,#REF!)=JM7,$IJ$1,IF(V7+IF(#REF!="",0,#REF!)=IE7,$HB$1,IF(V7+IF(#REF!="",0,#REF!)=GW7,$FT$1,IF(V7+IF(#REF!="",0,#REF!)=FO7,$EL$1,IF(V7+IF(#REF!="",0,#REF!)=EG7,$DD$1)))))))))))))))))))))))))))</f>
        <v/>
      </c>
      <c r="Y7" s="22">
        <v>14.8</v>
      </c>
      <c r="Z7" s="22">
        <v>9</v>
      </c>
      <c r="AA7" s="22">
        <v>11.3</v>
      </c>
      <c r="AB7" s="22">
        <v>13.99</v>
      </c>
      <c r="AC7" s="22">
        <v>0</v>
      </c>
      <c r="AD7" s="22">
        <v>14.7</v>
      </c>
      <c r="AE7" s="22">
        <v>9.6</v>
      </c>
      <c r="AF7" s="22">
        <v>11.1</v>
      </c>
      <c r="AG7" s="22">
        <v>13.91</v>
      </c>
      <c r="AH7" s="22">
        <v>0</v>
      </c>
      <c r="AI7" s="22">
        <v>14.3</v>
      </c>
      <c r="AJ7" s="22">
        <v>9.1</v>
      </c>
      <c r="AK7" s="22">
        <v>12.4</v>
      </c>
      <c r="AL7" s="22">
        <v>14.75</v>
      </c>
      <c r="AM7" s="22">
        <v>0</v>
      </c>
      <c r="AN7" s="27"/>
      <c r="AO7" s="38">
        <f>IF(AA7&gt;0,AA7,"")</f>
        <v>11.3</v>
      </c>
      <c r="AP7" s="38">
        <f>IF(AB7&gt;0,AB7,"")</f>
        <v>13.99</v>
      </c>
      <c r="AQ7" s="40">
        <f>IF(SUM(Y7:AB7)-AC7&gt;0,SUM(Y7:AB7)-AC7,"")</f>
        <v>49.09</v>
      </c>
      <c r="AR7" s="40">
        <f>IF(AF7&gt;0,AF7,"")</f>
        <v>11.1</v>
      </c>
      <c r="AS7" s="40">
        <f>IF(AG7&gt;0,AG7,"")</f>
        <v>13.91</v>
      </c>
      <c r="AT7" s="40">
        <f>IF(SUM(AD7:AG7)-AH7&gt;0,SUM(AD7:AG7)-AH7,"")</f>
        <v>49.31</v>
      </c>
      <c r="AU7" s="40">
        <f>IF(AQ7="","",MAX(AQ7,AT7))</f>
        <v>49.31</v>
      </c>
      <c r="AV7" s="40">
        <f>IF(AK7&gt;0,AK7,"")</f>
        <v>12.4</v>
      </c>
      <c r="AW7" s="40">
        <f>IF(AL7&gt;0,AL7,"")</f>
        <v>14.75</v>
      </c>
      <c r="AX7" s="40">
        <f>IF(SUM(AI7:AL7)-AM7&gt;0,SUM(AI7:AL7)-AM7,"")</f>
        <v>50.55</v>
      </c>
      <c r="AY7" s="40">
        <f>IF(SUM(AU7,AX7)&gt;0,SUM(AU7,AX7),"")</f>
        <v>99.86</v>
      </c>
      <c r="AZ7" s="26">
        <v>1.6</v>
      </c>
      <c r="BA7" s="26">
        <v>1</v>
      </c>
      <c r="BB7" s="26">
        <v>1.5</v>
      </c>
      <c r="BC7" s="26">
        <v>1.52</v>
      </c>
      <c r="BD7" s="26">
        <v>0</v>
      </c>
      <c r="BE7" s="26">
        <v>13.8</v>
      </c>
      <c r="BF7" s="26">
        <v>9.1</v>
      </c>
      <c r="BG7" s="26">
        <v>12</v>
      </c>
      <c r="BH7" s="26">
        <v>13.37</v>
      </c>
      <c r="BI7" s="26">
        <v>0</v>
      </c>
      <c r="BJ7" s="26">
        <v>13.2</v>
      </c>
      <c r="BK7" s="26">
        <v>9</v>
      </c>
      <c r="BL7" s="26">
        <v>13</v>
      </c>
      <c r="BM7" s="26">
        <v>13.81</v>
      </c>
      <c r="BN7" s="26">
        <v>0</v>
      </c>
      <c r="BO7" s="28"/>
      <c r="BP7" s="39">
        <f>IF(BB7&gt;0,BB7,"")</f>
        <v>1.5</v>
      </c>
      <c r="BQ7" s="39">
        <f>IF(BC7&gt;0,BC7,"")</f>
        <v>1.52</v>
      </c>
      <c r="BR7" s="11">
        <f>IF(SUM(AZ7:BC7)-BD7&gt;0,SUM(AZ7:BC7)-BD7,"")</f>
        <v>5.6199999999999992</v>
      </c>
      <c r="BS7" s="11">
        <f>IF(BG7&gt;0,BG7,"")</f>
        <v>12</v>
      </c>
      <c r="BT7" s="11">
        <f>IF(BH7&gt;0,BH7,"")</f>
        <v>13.37</v>
      </c>
      <c r="BU7" s="11">
        <f>IF(SUM(BE7:BH7)-BI7&gt;0,SUM(BE7:BH7)-BI7,"")</f>
        <v>48.269999999999996</v>
      </c>
      <c r="BV7" s="11">
        <f>IF(BR7="","",MAX(BR7,BU7))</f>
        <v>48.269999999999996</v>
      </c>
      <c r="BW7" s="11">
        <f>IF(BL7&gt;0,BL7,"")</f>
        <v>13</v>
      </c>
      <c r="BX7" s="11">
        <f>IF(BM7&gt;0,BM7,"")</f>
        <v>13.81</v>
      </c>
      <c r="BY7" s="11">
        <f>IF(SUM(BJ7:BM7)-BN7&gt;0,SUM(BJ7:BM7)-BN7,"")</f>
        <v>49.010000000000005</v>
      </c>
      <c r="BZ7" s="11">
        <f>IF(SUM(BV7,BY7)&gt;0,SUM(BV7,BY7),"")</f>
        <v>97.28</v>
      </c>
      <c r="CA7" s="22">
        <v>8.2000000000000011</v>
      </c>
      <c r="CB7" s="22">
        <v>5</v>
      </c>
      <c r="CC7" s="22">
        <v>6.4</v>
      </c>
      <c r="CD7" s="22">
        <v>7.7549999999999999</v>
      </c>
      <c r="CE7" s="22">
        <v>0</v>
      </c>
      <c r="CF7" s="22">
        <v>14.25</v>
      </c>
      <c r="CG7" s="22">
        <v>9.35</v>
      </c>
      <c r="CH7" s="22">
        <v>11.55</v>
      </c>
      <c r="CI7" s="22">
        <v>13.64</v>
      </c>
      <c r="CJ7" s="22">
        <v>0</v>
      </c>
      <c r="CK7" s="22">
        <v>13.75</v>
      </c>
      <c r="CL7" s="22">
        <v>9.0500000000000007</v>
      </c>
      <c r="CM7" s="22">
        <v>12.7</v>
      </c>
      <c r="CN7" s="22">
        <v>14.280000000000001</v>
      </c>
      <c r="CO7" s="22">
        <v>0</v>
      </c>
      <c r="CP7" s="27" t="s">
        <v>46</v>
      </c>
      <c r="CQ7" s="38">
        <f>IF(CC7&gt;0,CC7,"")</f>
        <v>6.4</v>
      </c>
      <c r="CR7" s="38">
        <f>IF(CD7&gt;0,CD7,"")</f>
        <v>7.7549999999999999</v>
      </c>
      <c r="CS7" s="40">
        <f>IF(SUM(CA7:CD7)-CE7&gt;0,SUM(CA7:CD7)-CE7,"")</f>
        <v>27.355</v>
      </c>
      <c r="CT7" s="40">
        <f>IF(CH7&gt;0,CH7,"")</f>
        <v>11.55</v>
      </c>
      <c r="CU7" s="40">
        <f>IF(CI7&gt;0,CI7,"")</f>
        <v>13.64</v>
      </c>
      <c r="CV7" s="40">
        <f>IF(SUM(CF7:CI7)-CJ7&gt;0,SUM(CF7:CI7)-CJ7,"")</f>
        <v>48.790000000000006</v>
      </c>
      <c r="CW7" s="40">
        <f>IF(CS7="","",MAX(CS7,CV7))</f>
        <v>48.790000000000006</v>
      </c>
      <c r="CX7" s="40">
        <f>IF(CM7&gt;0,CM7,"")</f>
        <v>12.7</v>
      </c>
      <c r="CY7" s="40">
        <f>IF(CN7&gt;0,CN7,"")</f>
        <v>14.280000000000001</v>
      </c>
      <c r="CZ7" s="40">
        <f>IF(SUM(CK7:CN7)-CO7&gt;0,SUM(CK7:CN7)-CO7,"")</f>
        <v>49.78</v>
      </c>
      <c r="DA7" s="40">
        <f>IF(SUM(CW7,CZ7)&gt;0,SUM(CW7,CZ7),"")</f>
        <v>98.570000000000007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>
        <v>12.1</v>
      </c>
      <c r="DJ7" s="17">
        <v>9.1</v>
      </c>
      <c r="DK7" s="17">
        <v>11.3</v>
      </c>
      <c r="DL7" s="17">
        <v>13.48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>
        <f>IF(DK7&gt;0,DK7,"")</f>
        <v>11.3</v>
      </c>
      <c r="EB7" s="40">
        <f>IF(DL7&gt;0,DL7,"")</f>
        <v>13.48</v>
      </c>
      <c r="EC7" s="40">
        <f>IF(SUM(DI7:DL7)-DM7&gt;0,SUM(DI7:DL7)-DM7,"")</f>
        <v>45.980000000000004</v>
      </c>
      <c r="ED7" s="40">
        <f>IF(MAX(DZ7,EC7)&gt;0,MAX(DZ7,EC7),"")</f>
        <v>45.980000000000004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45.980000000000004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13.3</v>
      </c>
      <c r="FU7" s="17">
        <v>9.3000000000000007</v>
      </c>
      <c r="FV7" s="17">
        <v>12.4</v>
      </c>
      <c r="FW7" s="17">
        <v>13.89</v>
      </c>
      <c r="FX7" s="17">
        <v>0</v>
      </c>
      <c r="FY7" s="17">
        <v>13</v>
      </c>
      <c r="FZ7" s="17">
        <v>9.1</v>
      </c>
      <c r="GA7" s="17">
        <v>12.2</v>
      </c>
      <c r="GB7" s="17">
        <v>13.41</v>
      </c>
      <c r="GC7" s="17">
        <v>0</v>
      </c>
      <c r="GD7" s="17"/>
      <c r="GE7" s="17"/>
      <c r="GF7" s="17"/>
      <c r="GG7" s="17"/>
      <c r="GH7" s="17"/>
      <c r="GI7" s="17">
        <v>1.4</v>
      </c>
      <c r="GJ7" s="17">
        <v>0.9</v>
      </c>
      <c r="GK7" s="17">
        <v>1.5</v>
      </c>
      <c r="GL7" s="17">
        <v>1.5</v>
      </c>
      <c r="GM7" s="17">
        <v>0</v>
      </c>
      <c r="GN7" s="40">
        <f>IF(FV7&gt;0,FV7,"")</f>
        <v>12.4</v>
      </c>
      <c r="GO7" s="40">
        <f>IF(FW7&gt;0,FW7,"")</f>
        <v>13.89</v>
      </c>
      <c r="GP7" s="40">
        <f>IF(SUM(FT7:FW7)-FX7&gt;0,SUM(FT7:FW7)-FX7,"")</f>
        <v>48.89</v>
      </c>
      <c r="GQ7" s="40">
        <f>IF(GA7&gt;0,GA7,"")</f>
        <v>12.2</v>
      </c>
      <c r="GR7" s="40">
        <f>IF(GB7&gt;0,GB7,"")</f>
        <v>13.41</v>
      </c>
      <c r="GS7" s="40">
        <f>IF(SUM(FY7:GB7)-GC7&gt;0,SUM(FY7:GB7)-GC7,"")</f>
        <v>47.709999999999994</v>
      </c>
      <c r="GT7" s="40">
        <f>IF(MAX(GP7,GS7)&gt;0,MAX(GP7,GS7),"")</f>
        <v>48.89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>
        <f>IF(GK7&gt;0,GK7,"")</f>
        <v>1.5</v>
      </c>
      <c r="GY7" s="40">
        <f>IF(GL7&gt;0,GL7,"")</f>
        <v>1.5</v>
      </c>
      <c r="GZ7" s="40">
        <f>IF(SUM(GI7:GL7)-GM7&gt;0,SUM(GI7:GL7)-GM7,"")</f>
        <v>5.3</v>
      </c>
      <c r="HA7" s="40">
        <f>IF(SUM(GT7,GW7,GZ7)&gt;0,SUM(GT7,GW7,GZ7),"")</f>
        <v>54.19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12.9</v>
      </c>
      <c r="IK7" s="17">
        <v>9</v>
      </c>
      <c r="IL7" s="17">
        <v>12.2</v>
      </c>
      <c r="IM7" s="17">
        <v>13.26</v>
      </c>
      <c r="IN7" s="17">
        <v>0</v>
      </c>
      <c r="IO7" s="17">
        <v>8.4</v>
      </c>
      <c r="IP7" s="17">
        <v>5.3</v>
      </c>
      <c r="IQ7" s="17">
        <v>7.5</v>
      </c>
      <c r="IR7" s="17">
        <v>8.26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12.2</v>
      </c>
      <c r="JE7" s="40">
        <f>IF(IM7&gt;0,IM7,"")</f>
        <v>13.26</v>
      </c>
      <c r="JF7" s="40">
        <f>IF(SUM(IJ7:IM7)-IN7&gt;0,SUM(IJ7:IM7)-IN7,"")</f>
        <v>47.359999999999992</v>
      </c>
      <c r="JG7" s="40">
        <f>IF(IQ7&gt;0,IQ7,"")</f>
        <v>7.5</v>
      </c>
      <c r="JH7" s="40">
        <f>IF(IR7&gt;0,IR7,"")</f>
        <v>8.26</v>
      </c>
      <c r="JI7" s="40">
        <f>IF(SUM(IO7:IR7)-IS7&gt;0,SUM(IO7:IR7)-IS7,"")</f>
        <v>29.46</v>
      </c>
      <c r="JJ7" s="40">
        <f>IF(MAX(JF7,JI7)&gt;0,MAX(JF7,JI7),"")</f>
        <v>47.359999999999992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47.359999999999992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8.2000000000000011</v>
      </c>
      <c r="SW7" s="22">
        <f>IF($CP7="P",CB7,(CB7+BA7)/2)</f>
        <v>5</v>
      </c>
      <c r="SX7" s="22">
        <f>IF($CP7="P",CC7,(CC7+BB7)/2)</f>
        <v>6.4</v>
      </c>
      <c r="SY7" s="22">
        <f>IF($CP7="P",CD7,(CD7+BC7)/2)</f>
        <v>7.7549999999999999</v>
      </c>
      <c r="SZ7" s="22">
        <f>IF($CP7="P",CE7,(CE7+BD7)/2)</f>
        <v>0</v>
      </c>
      <c r="TA7" s="22">
        <f>IF($CP7="P",CF7,(CF7+BE7)/2)</f>
        <v>14.25</v>
      </c>
      <c r="TB7" s="22">
        <f>IF($CP7="P",CG7,(CG7+BF7)/2)</f>
        <v>9.35</v>
      </c>
      <c r="TC7" s="22">
        <f>IF($CP7="P",CH7,(CH7+BG7)/2)</f>
        <v>11.55</v>
      </c>
      <c r="TD7" s="22">
        <f>IF($CP7="P",CI7,(CI7+BH7)/2)</f>
        <v>13.64</v>
      </c>
      <c r="TE7" s="22">
        <f>IF($CP7="P",CJ7,(CJ7+BI7)/2)</f>
        <v>0</v>
      </c>
      <c r="TF7" s="22">
        <f>IF($CP7="P",CK7,(CK7+BJ7)/2)</f>
        <v>13.75</v>
      </c>
      <c r="TG7" s="22">
        <f>IF($CP7="P",CL7,(CL7+BK7)/2)</f>
        <v>9.0500000000000007</v>
      </c>
      <c r="TH7" s="22">
        <f>IF($CP7="P",CM7,(CM7+BL7)/2)</f>
        <v>12.7</v>
      </c>
      <c r="TI7" s="22">
        <f>IF($CP7="P",CN7,(CN7+BM7)/2)</f>
        <v>14.280000000000001</v>
      </c>
      <c r="TJ7" s="22">
        <f>IF($CP7="P",CO7,(CO7+BN7)/2)</f>
        <v>0</v>
      </c>
      <c r="TK7" s="27" t="s">
        <v>46</v>
      </c>
      <c r="TL7" s="40">
        <f>IF(SX7&gt;0,SX7,"")</f>
        <v>6.4</v>
      </c>
      <c r="TM7" s="40">
        <f>IF(SY7&gt;0,SY7,"")</f>
        <v>7.7549999999999999</v>
      </c>
      <c r="TN7" s="40">
        <f>IF(SUM(SV7:SY7)-SZ7&gt;0,SUM(SV7:SY7)-SZ7,"")</f>
        <v>27.355</v>
      </c>
      <c r="TO7" s="40">
        <f>IF(TC7&gt;0,TC7,"")</f>
        <v>11.55</v>
      </c>
      <c r="TP7" s="40">
        <f>IF(TD7&gt;0,TD7,"")</f>
        <v>13.64</v>
      </c>
      <c r="TQ7" s="40">
        <f>IF(SUM(TA7:TD7)-TE7&gt;0,SUM(TA7:TD7)-TE7,"")</f>
        <v>48.790000000000006</v>
      </c>
      <c r="TR7" s="40">
        <f>IF(MAX(TN7,TQ7)&gt;0,MAX(TN7,TQ7),"")</f>
        <v>48.790000000000006</v>
      </c>
      <c r="TS7" s="40">
        <f>IF(TH7&gt;0,TH7,"")</f>
        <v>12.7</v>
      </c>
      <c r="TT7" s="40">
        <f>IF(TI7&gt;0,TI7,"")</f>
        <v>14.280000000000001</v>
      </c>
      <c r="TU7" s="40">
        <f>IF(SUM(TF7:TI7)-TJ7&gt;0,SUM(TF7:TI7)-TJ7,"")</f>
        <v>49.78</v>
      </c>
      <c r="TV7" s="40">
        <f>IF(SUM(TR7,TU7)&gt;0,SUM(TR7,TU7),"")</f>
        <v>98.570000000000007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3</v>
      </c>
      <c r="C8" s="5" t="s">
        <v>138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P","")</f>
        <v>P</v>
      </c>
      <c r="I8" s="3" t="str">
        <f>IF(OR(AND(AQ8&gt;=AY$40,AQ8&lt;&gt;"",AN8=""),AND(AT8&gt;=AY$40,AT8&lt;&gt;"",AN8=""),AND(AX8&gt;=AY$40,AX8&lt;&gt;"",AN8=""),AND(BR8&gt;=BZ$40,BR8&lt;&gt;"",BO8=""),AND(BU8&gt;=BZ$40,BU8&lt;&gt;"",BO8=""),AND(BY8&gt;=BZ$40,BY8&lt;&gt;"",BO8=""),AND(CS8&gt;=DA$40,CS8&lt;&gt;"",CP8=""),AND(CV8&gt;=DA$40,CV8&lt;&gt;"",CP8=""),AND(CZ8&gt;=DA$40,CZ8&lt;&gt;"",CP8=""),AND(DZ8&gt;=EK$40,DZ8&lt;&gt;""),AND(EC8&gt;=EK$40,EC8&lt;&gt;""),AND(EG8&gt;=EK$40,EG8&lt;&gt;""),AND(EJ8&gt;=EK$40,EJ8&lt;&gt;""),AND(FH8&gt;=FS$40,FH8&lt;&gt;""),AND(FK8&gt;=FS$40,FK8&lt;&gt;""),AND(FO8&gt;=FS$40,FO8&lt;&gt;""),AND(FR8&gt;=FS$40,FR8&lt;&gt;""),AND(GP8&gt;=HA$40,GP8&lt;&gt;""),AND(GS8&gt;=HA$40,GS8&lt;&gt;""),AND(GW8&gt;=HA$40,GW8&lt;&gt;""),AND(GZ8&gt;=HA$40,GZ8&lt;&gt;""),AND(HX8&gt;=II$40,HX8&lt;&gt;""),AND(IA8&gt;=II$40,IA8&lt;&gt;""),AND(IE8&gt;=II$40,IE8&lt;&gt;""),AND(IH8&gt;=II$40,IH8&lt;&gt;""),AND(JF8&gt;=JQ$40,JF8&lt;&gt;""),AND(JI8&gt;=JQ$40,JI8&lt;&gt;""),AND(JM8&gt;=JQ$40,JM8&lt;&gt;""),AND(JP8&gt;=JQ$40,JP8&lt;&gt;""),AND(KN8&gt;=KY$40,KN8&lt;&gt;""),AND(KQ8&gt;=KY$40,KQ8&lt;&gt;""),AND(KU8&gt;=KY$40,KU8&lt;&gt;""),AND(KX8&gt;=KY$40,KX8&lt;&gt;""),AND(LV8&gt;=MG$40,LV8&lt;&gt;""),AND(LY8&gt;=MG$40,LY8&lt;&gt;""),AND(MC8&gt;=MG$40,MC8&lt;&gt;""),AND(MF8&gt;=MG$40,MF8&lt;&gt;""),AND(ND8&gt;=NO$40,ND8&lt;&gt;""),AND(NG8&gt;=NO$40,NG8&lt;&gt;""),AND(NK8&gt;=NO$40,NK8&lt;&gt;""),AND(NN8&gt;=NO$40,NN8&lt;&gt;""),AND(OL8&gt;=OW$40,OL8&lt;&gt;""),AND(OO8&gt;=OW$40,OO8&lt;&gt;""),AND(OS8&gt;=OW$40,OS8&lt;&gt;""),AND(OV8&gt;=OW$40,OV8&lt;&gt;""),AND(PT8&gt;=QE$40,PT8&lt;&gt;""),AND(PW8&gt;=QE$40,PW8&lt;&gt;""),AND(QA8&gt;=QE$40,QA8&lt;&gt;""),AND(QD8&gt;=QE$40,QD8&lt;&gt;""),AND(RB8&gt;=RM$40,RB8&lt;&gt;""),AND(RE8&gt;=RM$40,RE8&lt;&gt;""),AND(RI8&gt;=RM$40,RI8&lt;&gt;""),AND(RL8&gt;=RM$40,RL8&lt;&gt;""),AND(SJ8&gt;=SU$40,SJ8&lt;&gt;""),AND(SM8&gt;=SU$40,SM8&lt;&gt;""),AND(SQ8&gt;=SU$40,SQ8&lt;&gt;""),AND(ST8&gt;=SU$40,ST8&lt;&gt;"")),"P","")</f>
        <v>P</v>
      </c>
      <c r="J8" s="36" t="str">
        <f>IF(AND(I8="P",H8=""),"No DD",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Merit",IF(OR(AND(AO8&gt;=AY$38,AO8&lt;&gt;"",AQ8&gt;=AY$42,AQ8&lt;&gt;"",AN8=""),AND(AR8&gt;=AY$38,AR8&lt;&gt;"",AT8&gt;=AY$42,AT8&lt;&gt;"",AN8=""),AND(AV8&gt;=AY$38,AV8&lt;&gt;"",AX8&gt;=AY$42,AX8&lt;&gt;"",AN8=""),AND(BP8&gt;=BZ$38,BP8&lt;&gt;"",BR8&gt;=BZ$42,BR8&lt;&gt;"",BO8=""),AND(BS8&gt;=BZ$38,BS8&lt;&gt;"",BU8&gt;=BZ$42,BU8&lt;&gt;"",BO8=""),AND(BW8&gt;=BZ$38,BW8&lt;&gt;"",BY8&gt;=BZ$42,BY8&lt;&gt;"",BO8=""),AND(CQ8&gt;=DA$38,CQ8&lt;&gt;"",CS8&gt;=DA$42,CS8&lt;&gt;"",CP8=""),AND(CT8&gt;=DA$38,CT8&lt;&gt;"",CV8&gt;=DA$42,CV8&lt;&gt;"",CP8=""),AND(CX8&gt;=DA$38,CX8&lt;&gt;"",CZ8&gt;=DA$42,CZ8&lt;&gt;"",CP8=""),AND(DX8&gt;=EK$38,DX8&lt;&gt;"",DZ8&gt;=EK$42,DZ8&lt;&gt;""),AND(EA8&gt;=EK$38,EA8&lt;&gt;"",EC8&gt;=EK$42,EC8&lt;&gt;""),AND(EE8&gt;=EK$38,EE8&lt;&gt;"",EG8&gt;=EK$42,EG8&lt;&gt;""),AND(EH8&gt;=EK$38,EH8&lt;&gt;"",EJ8&gt;=EK$42,EJ8&lt;&gt;""),AND(FF8&gt;=FS$38,FF8&lt;&gt;"",FH8&gt;=FS$42,FH8&lt;&gt;""),AND(FI8&gt;=FS$38,FI8&lt;&gt;"",FK8&gt;=FS$42,FK8&lt;&gt;""),AND(FM8&gt;=FS$38,FM8&lt;&gt;"",FO8&gt;=FS$42,FO8&lt;&gt;""),AND(FP8&gt;=FS$38,FP8&lt;&gt;"",FR8&gt;=FS$42,FR8&lt;&gt;""),AND(GN8&gt;=HA$38,GN8&lt;&gt;"",GP8&gt;=HA$42,GP8&lt;&gt;""),AND(GQ8&gt;=HA$38,GQ8&lt;&gt;"",GS8&gt;=HA$42,GS8&lt;&gt;""),AND(GU8&gt;=HA$38,GU8&lt;&gt;"",GW8&gt;=HA$42,GW8&lt;&gt;""),AND(GX8&gt;=HA$38,GX8&lt;&gt;"",GZ8&gt;=HA$42,GZ8&lt;&gt;""),AND(HV8&gt;=II$38,HV8&lt;&gt;"",HX8&gt;=II$42,HX8&lt;&gt;""),AND(HY8&gt;=II$38,HY8&lt;&gt;"",IA8&gt;=II$42,IA8&lt;&gt;""),AND(IC8&gt;=II$38,IC8&lt;&gt;"",IE8&gt;=II$42,IE8&lt;&gt;""),AND(IF8&gt;=II$38,IF8&lt;&gt;"",IH8&gt;=II$42,IH8&lt;&gt;""),AND(JD8&gt;=JQ$38,JD8&lt;&gt;"",JF8&gt;=JQ$42,JF8&lt;&gt;""),AND(JG8&gt;=JQ$38,JG8&lt;&gt;"",JI8&gt;=JQ$42,JI8&lt;&gt;""),AND(JK8&gt;=JQ$38,JK8&lt;&gt;"",JM8&gt;=JQ$42,JM8&lt;&gt;""),AND(JN8&gt;=JQ$38,JN8&lt;&gt;"",JP8&gt;=JQ$42,JP8&lt;&gt;""),AND(KL8&gt;=KY$38,KL8&lt;&gt;"",KN8&gt;=KY$42,KN8&lt;&gt;""),AND(KO8&gt;=KY$38,KO8&lt;&gt;"",KQ8&gt;=KY$42,KQ8&lt;&gt;""),AND(KS8&gt;=KY$38,KS8&lt;&gt;"",KU8&gt;=KY$42,KU8&lt;&gt;""),AND(KV8&gt;=KY$38,KV8&lt;&gt;"",KX8&gt;=KY$42,KX8&lt;&gt;""),AND(LT8&gt;=MG$38,LT8&lt;&gt;"",LV8&gt;=MG$42,LV8&lt;&gt;""),AND(LW8&gt;=MG$38,LW8&lt;&gt;"",LY8&gt;=MG$42,LY8&lt;&gt;""),AND(MA8&gt;=MG$38,MA8&lt;&gt;"",MC8&gt;=MG$42,MC8&lt;&gt;""),AND(MD8&gt;=MG$38,MD8&lt;&gt;"",MF8&gt;=MG$42,MF8&lt;&gt;""),AND(NB8&gt;=NO$38,NB8&lt;&gt;"",ND8&gt;=NO$42,ND8&lt;&gt;""),AND(NE8&gt;=NO$38,NE8&lt;&gt;"",NG8&gt;=NO$42,NG8&lt;&gt;""),AND(NI8&gt;=NO$38,NI8&lt;&gt;"",NK8&gt;=NO$42,NK8&lt;&gt;""),AND(NL8&gt;=NO$38,NL8&lt;&gt;"",NN8&gt;=NO$42,NN8&lt;&gt;""),AND(OJ8&gt;=OW$38,OJ8&lt;&gt;"",OL8&gt;=OW$42,OL8&lt;&gt;""),AND(OM8&gt;=OW$38,OM8&lt;&gt;"",OO8&gt;=OW$42,OO8&lt;&gt;""),AND(OQ8&gt;=OW$38,OQ8&lt;&gt;"",OS8&gt;=OW$42,OS8&lt;&gt;""),AND(OT8&gt;=OW$38,OT8&lt;&gt;"",OV8&gt;=OW$42,OV8&lt;&gt;""),AND(PR8&gt;=QE$38,PR8&lt;&gt;"",PT8&gt;=QE$42,PT8&lt;&gt;""),AND(PU8&gt;=QE$38,PU8&lt;&gt;"",PW8&gt;=QE$42,PW8&lt;&gt;""),AND(PY8&gt;=QE$38,PY8&lt;&gt;"",QA8&gt;=QE$42,QA8&lt;&gt;""),AND(QB8&gt;=QE$38,QB8&lt;&gt;"",QD8&gt;=QE$42,QD8&lt;&gt;""),AND(QZ8&gt;=RM$38,QZ8&lt;&gt;"",RB8&gt;=RM$42,RB8&lt;&gt;""),AND(RC8&gt;=RM$38,RC8&lt;&gt;"",RE8&gt;=RM$42,RE8&lt;&gt;""),AND(RG8&gt;=RM$38,RG8&lt;&gt;"",RI8&gt;=RM$42,RI8&lt;&gt;""),AND(RJ8&gt;=RM$38,RJ8&lt;&gt;"",RL8&gt;=RM$42,RL8&lt;&gt;""),AND(SH8&gt;=SU$38,SH8&lt;&gt;"",SJ8&gt;=SU$42,SJ8&lt;&gt;""),AND(SK8&gt;=SU$38,SK8&lt;&gt;"",SM8&gt;=SU$42,SM8&lt;&gt;""),AND(SO8&gt;=SU$38,SO8&lt;&gt;"",SQ8&gt;=SU$42,SQ8&lt;&gt;""),AND(SR8&gt;=SU$38,SR8&lt;&gt;"",ST8&gt;=SU$42,ST8&lt;&gt;"")),"Excellence",IF(K8="P","Worlds Team",IF(H8="P","National Team","")))))</f>
        <v>National Team</v>
      </c>
      <c r="K8" s="3" t="str">
        <f>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$36,AP8,0),IF(AR8&gt;=$AY$36,AS8,0),IF(AV8&gt;=$AY$36,AW8,0),IF(BP8&gt;=$BZ$36,BQ8,0),IF(BS8&gt;=$BZ$36,BT8,0),IF(BW8&gt;=$BZ$36,BX8,0),IF(CQ8&gt;=$DA$36,CR8,0),IF(CT8&gt;=$DA$36,CU8,0),IF(CX8&gt;=$DA$36,CY8,0),IF(DX8&gt;=$EK$36,DY8,0),IF(EA8&gt;=$EK$36,EB8,0),IF(EE8&gt;=$EK$36,EF8,0),IF(EH8&gt;=$EK$36,EI8,0),IF(FF8&gt;=$FS$36,FG8,0),IF(FI8&gt;=$FS$36,FJ8,0),IF(FM8&gt;=$FS$36,FN8,0),IF(FP8&gt;=$FS$36,FQ8,0),IF(GN8&gt;=$HA$36,GO8,0),IF(GQ8&gt;=$HA$36,GR8,0),IF(GU8&gt;=$HA$36,GV8,0),IF(GX8&gt;=$HA$36,GY8,0),IF(HV8&gt;=$II$36,HW8,0),IF(HY8&gt;=$II$36,HZ8,0),IF(IC8&gt;=$II$36,ID8,0),IF(IF8&gt;=$II$36,IG8,0),IF(JD8&gt;=$JQ$36,JE8,0),IF(JG8&gt;=$JQ$36,JH8,0),IF(JK8&gt;=$JQ$36,JL8,0),IF(JN8&gt;=$JQ$36,JO8,0),IF(KL8&gt;=$KY$36,KM8,0),IF(KO8&gt;=$KY$36,KP8,0),IF(KS8&gt;=$KY$36,KT8,0),IF(KV8&gt;=$KY$36,KW8,0),IF(LT8&gt;=$MG$36,LU8,0),IF(LW8&gt;=$MG$36,LX8,0),IF(MA8&gt;=$MG$36,MB8,0),IF(MD8&gt;=$MG$36,ME8,0),IF(NB8&gt;=$NO$36,NC8,0),IF(NE8&gt;=$NO$36,NF8,0),IF(NI8&gt;=$NO$36,NJ8,0),IF(NL8&gt;=$NO$36,NM8,0),IF(OJ8&gt;=$OW$36,OK8,0),IF(OM8&gt;=$OW$36,ON8,0),IF(OQ8&gt;=$OW$36,OR8,0),IF(OT8&gt;=$OW$36,OU8,0),IF(PR8&gt;=$QE$36,PS8,0),IF(PU8&gt;=$QE$36,PV8,0),IF(PY8&gt;=$QE$36,PZ8,0),IF(QB8&gt;=$QE$36,QC8,0),IF(QZ8&gt;=$RM$36,RA8,0),IF(RC8&gt;=$RM$36,RD8,0),IF(RG8&gt;=$RM$36,RH8,0),IF(RJ8&gt;=$RM$36,RK8,0),IF(SH8&gt;=$SU$36,SI8,0),IF(SK8&gt;=$SU$36,SL8,0),IF(SO8&gt;=$SU$36,SP8,0),IF(SR8&gt;=$SU$36,SS8,0))&gt;0,MAX(IF(AO8&gt;=$AY$36,AP8,0),IF(AR8&gt;=$AY$36,AS8,0),IF(AV8&gt;=$AY$36,AW8,0),IF(BP8&gt;=$BZ$36,BQ8,0),IF(BS8&gt;=$BZ$36,BT8,0),IF(BW8&gt;=$BZ$36,BX8,0),IF(CQ8&gt;=$DA$36,CR8,0),IF(CT8&gt;=$DA$36,CU8,0),IF(CX8&gt;=$DA$36,CY8,0),IF(DX8&gt;=$EK$36,DY8,0),IF(EA8&gt;=$EK$36,EB8,0),IF(EE8&gt;=$EK$36,EF8,0),IF(EH8&gt;=$EK$36,EI8,0),IF(FF8&gt;=$FS$36,FG8,0),IF(FI8&gt;=$FS$36,FJ8,0),IF(FM8&gt;=$FS$36,FN8,0),IF(FP8&gt;=$FS$36,FQ8,0),IF(GN8&gt;=$HA$36,GO8,0),IF(GQ8&gt;=$HA$36,GR8,0),IF(GU8&gt;=$HA$36,GV8,0),IF(GX8&gt;=$HA$36,GY8,0),IF(HV8&gt;=$II$36,HW8,0),IF(HY8&gt;=$II$36,HZ8,0),IF(IC8&gt;=$II$36,ID8,0),IF(IF8&gt;=$II$36,IG8,0),IF(JD8&gt;=$JQ$36,JE8,0),IF(JG8&gt;=$JQ$36,JH8,0),IF(JK8&gt;=$JQ$36,JL8,0),IF(JN8&gt;=$JQ$36,JO8,0),IF(KL8&gt;=$KY$36,KM8,0),IF(KO8&gt;=$KY$36,KP8,0),IF(KS8&gt;=$KY$36,KT8,0),IF(KV8&gt;=$KY$36,KW8,0),IF(LT8&gt;=$MG$36,LU8,0),IF(LW8&gt;=$MG$36,LX8,0),IF(MA8&gt;=$MG$36,MB8,0),IF(MD8&gt;=$MG$36,ME8,0),IF(NB8&gt;=$NO$36,NC8,0),IF(NE8&gt;=$NO$36,NF8,0),IF(NI8&gt;=$NO$36,NJ8,0),IF(NL8&gt;=$NO$36,NM8,0),IF(OJ8&gt;=$OW$36,OK8,0),IF(OM8&gt;=$OW$36,ON8,0),IF(OQ8&gt;=$OW$36,OR8,0),IF(OT8&gt;=$OW$36,OU8,0),IF(PR8&gt;=$QE$36,PS8,0),IF(PU8&gt;=$QE$36,PV8,0),IF(PY8&gt;=$QE$36,PZ8,0),IF(QB8&gt;=$QE$36,QC8,0),IF(QZ8&gt;=$RM$36,RA8,0),IF(RC8&gt;=$RM$36,RD8,0),IF(RG8&gt;=$RM$36,RH8,0),IF(RJ8&gt;=$RM$36,RK8,0),IF(SH8&gt;=$SU$36,SI8,0),IF(SK8&gt;=$SU$36,SL8,0),IF(SO8&gt;=$SU$36,SP8,0),IF(SR8&gt;=$SU$36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b">
        <f>IF(V8="","",IF(V8=DB8,IF(V8+IF(P8="",0,P8)=SN8,$RN$1,IF(V8+IF(P8="",0,P8)=RF8,$QF$1,IF(V8+IF(P8="",0,P8)=PX8,$OX$1,IF(V8+IF(P8="",0,P8)=OP8,$NP$1,IF(V8+IF(P8="",0,P8)=NH8,$MH$1,IF(V8+IF(P8="",0,P8)=LZ8,$KZ$1,IF(V8+IF(P8="",0,P8)=KR8,$JR$1,IF(V8+IF(P8="",0,P8)=JJ8,$IJ$1,IF(V8+IF(P8="",0,P8)=IB8,$HB$1,IF(V8+IF(P8="",0,P8)=GT8,$FT$1,IF(V8+IF(P8="",0,P8)=FL8,$EL$1,IF(V8+IF(P8="",0,P8)=ED8,$DD$1)))))))))))),IF(V8=DC8,IF(V8+IF(#REF!="",0,#REF!)=ST8,$RN$1,IF(V8+IF(#REF!="",0,#REF!)=RL8,$QF$1,IF(V8+IF(#REF!="",0,#REF!)=QD8,$OX$1,IF(V8+IF(#REF!="",0,#REF!)=OV8,$NP$1,IF(V8+IF(#REF!="",0,#REF!)=NN8,$MH$1,IF(V8+IF(#REF!="",0,#REF!)=MF8,$KZ$1,IF(V8+IF(#REF!="",0,#REF!)=KX8,$JR$1,IF(V8+IF(#REF!="",0,#REF!)=JP8,$IJ$1,IF(V8+IF(#REF!="",0,#REF!)=IH8,$HB$1,IF(V8+IF(#REF!="",0,#REF!)=GZ8,$FT$1,IF(V8+IF(#REF!="",0,#REF!)=FR8,$EL$1,IF(V8+IF(#REF!="",0,#REF!)=EJ8,$DD$1,IF(V8+IF(#REF!="",0,#REF!)=SQ8,$RN$1,IF(V8+IF(#REF!="",0,#REF!)=RI8,$QF$1,IF(V8+IF(#REF!="",0,#REF!)=QA8,$OX$1,IF(V8+IF(#REF!="",0,#REF!)=OS8,$NP$1,IF(V8+IF(#REF!="",0,#REF!)=NK8,$MH$1,IF(V8+IF(#REF!="",0,#REF!)=MC8,$KZ$1,IF(V8+IF(#REF!="",0,#REF!)=KU8,$JR$1,IF(V8+IF(#REF!="",0,#REF!)=JM8,$IJ$1,IF(V8+IF(#REF!="",0,#REF!)=IE8,$HB$1,IF(V8+IF(#REF!="",0,#REF!)=GW8,$FT$1,IF(V8+IF(#REF!="",0,#REF!)=FO8,$EL$1,IF(V8+IF(#REF!="",0,#REF!)=EG8,$DD$1)))))))))))))))))))))))))))</f>
        <v>0</v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10.9</v>
      </c>
      <c r="BA8" s="26">
        <v>6.3</v>
      </c>
      <c r="BB8" s="26">
        <v>7.4</v>
      </c>
      <c r="BC8" s="26">
        <v>9.84</v>
      </c>
      <c r="BD8" s="26">
        <v>0</v>
      </c>
      <c r="BE8" s="26">
        <v>15</v>
      </c>
      <c r="BF8" s="26">
        <v>9.4</v>
      </c>
      <c r="BG8" s="26">
        <v>10.4</v>
      </c>
      <c r="BH8" s="26">
        <v>13.68</v>
      </c>
      <c r="BI8" s="26">
        <v>0</v>
      </c>
      <c r="BJ8" s="26">
        <v>16</v>
      </c>
      <c r="BK8" s="26">
        <v>8.6999999999999993</v>
      </c>
      <c r="BL8" s="26">
        <v>10.4</v>
      </c>
      <c r="BM8" s="26">
        <v>13.92</v>
      </c>
      <c r="BN8" s="26">
        <v>0</v>
      </c>
      <c r="BO8" s="28"/>
      <c r="BP8" s="39">
        <f>IF(BB8&gt;0,BB8,"")</f>
        <v>7.4</v>
      </c>
      <c r="BQ8" s="39">
        <f>IF(BC8&gt;0,BC8,"")</f>
        <v>9.84</v>
      </c>
      <c r="BR8" s="11">
        <f>IF(SUM(AZ8:BC8)-BD8&gt;0,SUM(AZ8:BC8)-BD8,"")</f>
        <v>34.44</v>
      </c>
      <c r="BS8" s="11">
        <f>IF(BG8&gt;0,BG8,"")</f>
        <v>10.4</v>
      </c>
      <c r="BT8" s="11">
        <f>IF(BH8&gt;0,BH8,"")</f>
        <v>13.68</v>
      </c>
      <c r="BU8" s="11">
        <f>IF(SUM(BE8:BH8)-BI8&gt;0,SUM(BE8:BH8)-BI8,"")</f>
        <v>48.48</v>
      </c>
      <c r="BV8" s="11">
        <f>IF(BR8="","",MAX(BR8,BU8))</f>
        <v>48.48</v>
      </c>
      <c r="BW8" s="11">
        <f>IF(BL8&gt;0,BL8,"")</f>
        <v>10.4</v>
      </c>
      <c r="BX8" s="11">
        <f>IF(BM8&gt;0,BM8,"")</f>
        <v>13.92</v>
      </c>
      <c r="BY8" s="11">
        <f>IF(SUM(BJ8:BM8)-BN8&gt;0,SUM(BJ8:BM8)-BN8,"")</f>
        <v>49.02</v>
      </c>
      <c r="BZ8" s="11">
        <f>IF(SUM(BV8,BY8)&gt;0,SUM(BV8,BY8),"")</f>
        <v>97.5</v>
      </c>
      <c r="CA8" s="22">
        <v>2.2000000000000002</v>
      </c>
      <c r="CB8" s="22">
        <v>1.8</v>
      </c>
      <c r="CC8" s="22">
        <v>2</v>
      </c>
      <c r="CD8" s="22">
        <v>3.05</v>
      </c>
      <c r="CE8" s="22">
        <v>0.2</v>
      </c>
      <c r="CF8" s="22">
        <v>11.1</v>
      </c>
      <c r="CG8" s="22">
        <v>9</v>
      </c>
      <c r="CH8" s="22">
        <v>10.7</v>
      </c>
      <c r="CI8" s="22">
        <v>14.17</v>
      </c>
      <c r="CJ8" s="22">
        <v>0.2</v>
      </c>
      <c r="CK8" s="22">
        <v>14.5</v>
      </c>
      <c r="CL8" s="22">
        <v>8.9</v>
      </c>
      <c r="CM8" s="22">
        <v>11.299999999999999</v>
      </c>
      <c r="CN8" s="22">
        <v>14.22</v>
      </c>
      <c r="CO8" s="22">
        <v>0.2</v>
      </c>
      <c r="CP8" s="27"/>
      <c r="CQ8" s="38">
        <f>IF(CC8&gt;0,CC8,"")</f>
        <v>2</v>
      </c>
      <c r="CR8" s="38">
        <f>IF(CD8&gt;0,CD8,"")</f>
        <v>3.05</v>
      </c>
      <c r="CS8" s="40">
        <f>IF(SUM(CA8:CD8)-CE8&gt;0,SUM(CA8:CD8)-CE8,"")</f>
        <v>8.8500000000000014</v>
      </c>
      <c r="CT8" s="40">
        <f>IF(CH8&gt;0,CH8,"")</f>
        <v>10.7</v>
      </c>
      <c r="CU8" s="40">
        <f>IF(CI8&gt;0,CI8,"")</f>
        <v>14.17</v>
      </c>
      <c r="CV8" s="40">
        <f>IF(SUM(CF8:CI8)-CJ8&gt;0,SUM(CF8:CI8)-CJ8,"")</f>
        <v>44.769999999999996</v>
      </c>
      <c r="CW8" s="40">
        <f>IF(CS8="","",MAX(CS8,CV8))</f>
        <v>44.769999999999996</v>
      </c>
      <c r="CX8" s="40">
        <f>IF(CM8&gt;0,CM8,"")</f>
        <v>11.299999999999999</v>
      </c>
      <c r="CY8" s="40">
        <f>IF(CN8&gt;0,CN8,"")</f>
        <v>14.22</v>
      </c>
      <c r="CZ8" s="40">
        <f>IF(SUM(CK8:CN8)-CO8&gt;0,SUM(CK8:CN8)-CO8,"")</f>
        <v>48.719999999999992</v>
      </c>
      <c r="DA8" s="40">
        <f>IF(SUM(CW8,CZ8)&gt;0,SUM(CW8,CZ8),"")</f>
        <v>93.489999999999981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13.5</v>
      </c>
      <c r="IK8" s="17">
        <v>8.9</v>
      </c>
      <c r="IL8" s="17">
        <v>10.8</v>
      </c>
      <c r="IM8" s="17">
        <v>13.92</v>
      </c>
      <c r="IN8" s="17">
        <v>0</v>
      </c>
      <c r="IO8" s="17">
        <v>13.7</v>
      </c>
      <c r="IP8" s="17">
        <v>9.1</v>
      </c>
      <c r="IQ8" s="17">
        <v>11.3</v>
      </c>
      <c r="IR8" s="17">
        <v>13.91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10.8</v>
      </c>
      <c r="JE8" s="40">
        <f>IF(IM8&gt;0,IM8,"")</f>
        <v>13.92</v>
      </c>
      <c r="JF8" s="40">
        <f>IF(SUM(IJ8:IM8)-IN8&gt;0,SUM(IJ8:IM8)-IN8,"")</f>
        <v>47.120000000000005</v>
      </c>
      <c r="JG8" s="40">
        <f>IF(IQ8&gt;0,IQ8,"")</f>
        <v>11.3</v>
      </c>
      <c r="JH8" s="40">
        <f>IF(IR8&gt;0,IR8,"")</f>
        <v>13.91</v>
      </c>
      <c r="JI8" s="40">
        <f>IF(SUM(IO8:IR8)-IS8&gt;0,SUM(IO8:IR8)-IS8,"")</f>
        <v>48.009999999999991</v>
      </c>
      <c r="JJ8" s="40">
        <f>IF(MAX(JF8,JI8)&gt;0,MAX(JF8,JI8),"")</f>
        <v>48.009999999999991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48.009999999999991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6.5500000000000007</v>
      </c>
      <c r="SW8" s="22">
        <f>IF($CP8="P",CB8,(CB8+BA8)/2)</f>
        <v>4.05</v>
      </c>
      <c r="SX8" s="22">
        <f>IF($CP8="P",CC8,(CC8+BB8)/2)</f>
        <v>4.7</v>
      </c>
      <c r="SY8" s="22">
        <f>IF($CP8="P",CD8,(CD8+BC8)/2)</f>
        <v>6.4450000000000003</v>
      </c>
      <c r="SZ8" s="22">
        <f>IF($CP8="P",CE8,(CE8+BD8)/2)</f>
        <v>0.1</v>
      </c>
      <c r="TA8" s="22">
        <f>IF($CP8="P",CF8,(CF8+BE8)/2)</f>
        <v>13.05</v>
      </c>
      <c r="TB8" s="22">
        <f>IF($CP8="P",CG8,(CG8+BF8)/2)</f>
        <v>9.1999999999999993</v>
      </c>
      <c r="TC8" s="22">
        <f>IF($CP8="P",CH8,(CH8+BG8)/2)</f>
        <v>10.55</v>
      </c>
      <c r="TD8" s="22">
        <f>IF($CP8="P",CI8,(CI8+BH8)/2)</f>
        <v>13.925000000000001</v>
      </c>
      <c r="TE8" s="22">
        <f>IF($CP8="P",CJ8,(CJ8+BI8)/2)</f>
        <v>0.1</v>
      </c>
      <c r="TF8" s="22">
        <f>IF($CP8="P",CK8,(CK8+BJ8)/2)</f>
        <v>15.25</v>
      </c>
      <c r="TG8" s="22">
        <f>IF($CP8="P",CL8,(CL8+BK8)/2)</f>
        <v>8.8000000000000007</v>
      </c>
      <c r="TH8" s="22">
        <f>IF($CP8="P",CM8,(CM8+BL8)/2)</f>
        <v>10.85</v>
      </c>
      <c r="TI8" s="22">
        <f>IF($CP8="P",CN8,(CN8+BM8)/2)</f>
        <v>14.07</v>
      </c>
      <c r="TJ8" s="22">
        <f>IF($CP8="P",CO8,(CO8+BN8)/2)</f>
        <v>0.1</v>
      </c>
      <c r="TK8" s="27" t="s">
        <v>46</v>
      </c>
      <c r="TL8" s="40">
        <f>IF(SX8&gt;0,SX8,"")</f>
        <v>4.7</v>
      </c>
      <c r="TM8" s="40">
        <f>IF(SY8&gt;0,SY8,"")</f>
        <v>6.4450000000000003</v>
      </c>
      <c r="TN8" s="40">
        <f>IF(SUM(SV8:SY8)-SZ8&gt;0,SUM(SV8:SY8)-SZ8,"")</f>
        <v>21.645</v>
      </c>
      <c r="TO8" s="40">
        <f>IF(TC8&gt;0,TC8,"")</f>
        <v>10.55</v>
      </c>
      <c r="TP8" s="40">
        <f>IF(TD8&gt;0,TD8,"")</f>
        <v>13.925000000000001</v>
      </c>
      <c r="TQ8" s="40">
        <f>IF(SUM(TA8:TD8)-TE8&gt;0,SUM(TA8:TD8)-TE8,"")</f>
        <v>46.624999999999993</v>
      </c>
      <c r="TR8" s="40">
        <f>IF(MAX(TN8,TQ8)&gt;0,MAX(TN8,TQ8),"")</f>
        <v>46.624999999999993</v>
      </c>
      <c r="TS8" s="40">
        <f>IF(TH8&gt;0,TH8,"")</f>
        <v>10.85</v>
      </c>
      <c r="TT8" s="40">
        <f>IF(TI8&gt;0,TI8,"")</f>
        <v>14.07</v>
      </c>
      <c r="TU8" s="40">
        <f>IF(SUM(TF8:TI8)-TJ8&gt;0,SUM(TF8:TI8)-TJ8,"")</f>
        <v>48.87</v>
      </c>
      <c r="TV8" s="40">
        <f>IF(SUM(TR8,TU8)&gt;0,SUM(TR8,TU8),"")</f>
        <v>95.49499999999999</v>
      </c>
    </row>
    <row r="9" spans="1:542" x14ac:dyDescent="0.2">
      <c r="A9" s="4" t="str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/>
      </c>
      <c r="B9" s="4" t="str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/>
      </c>
      <c r="C9" s="5" t="s">
        <v>213</v>
      </c>
      <c r="D9" s="4" t="s">
        <v>4</v>
      </c>
      <c r="E9" s="4">
        <v>2004</v>
      </c>
      <c r="F9" s="9">
        <f>SUM(L9:V9)+SUM(L9:T9)*0.0000001+SUM(L9)*0.0000000000001</f>
        <v>163.78001637800472</v>
      </c>
      <c r="G9" s="66"/>
      <c r="H9" s="3" t="str">
        <f>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P","")</f>
        <v/>
      </c>
      <c r="I9" s="3" t="str">
        <f>IF(OR(AND(AQ9&gt;=AY$40,AQ9&lt;&gt;"",AN9=""),AND(AT9&gt;=AY$40,AT9&lt;&gt;"",AN9=""),AND(AX9&gt;=AY$40,AX9&lt;&gt;"",AN9=""),AND(BR9&gt;=BZ$40,BR9&lt;&gt;"",BO9=""),AND(BU9&gt;=BZ$40,BU9&lt;&gt;"",BO9=""),AND(BY9&gt;=BZ$40,BY9&lt;&gt;"",BO9=""),AND(CS9&gt;=DA$40,CS9&lt;&gt;"",CP9=""),AND(CV9&gt;=DA$40,CV9&lt;&gt;"",CP9=""),AND(CZ9&gt;=DA$40,CZ9&lt;&gt;"",CP9=""),AND(DZ9&gt;=EK$40,DZ9&lt;&gt;""),AND(EC9&gt;=EK$40,EC9&lt;&gt;""),AND(EG9&gt;=EK$40,EG9&lt;&gt;""),AND(EJ9&gt;=EK$40,EJ9&lt;&gt;""),AND(FH9&gt;=FS$40,FH9&lt;&gt;""),AND(FK9&gt;=FS$40,FK9&lt;&gt;""),AND(FO9&gt;=FS$40,FO9&lt;&gt;""),AND(FR9&gt;=FS$40,FR9&lt;&gt;""),AND(GP9&gt;=HA$40,GP9&lt;&gt;""),AND(GS9&gt;=HA$40,GS9&lt;&gt;""),AND(GW9&gt;=HA$40,GW9&lt;&gt;""),AND(GZ9&gt;=HA$40,GZ9&lt;&gt;""),AND(HX9&gt;=II$40,HX9&lt;&gt;""),AND(IA9&gt;=II$40,IA9&lt;&gt;""),AND(IE9&gt;=II$40,IE9&lt;&gt;""),AND(IH9&gt;=II$40,IH9&lt;&gt;""),AND(JF9&gt;=JQ$40,JF9&lt;&gt;""),AND(JI9&gt;=JQ$40,JI9&lt;&gt;""),AND(JM9&gt;=JQ$40,JM9&lt;&gt;""),AND(JP9&gt;=JQ$40,JP9&lt;&gt;""),AND(KN9&gt;=KY$40,KN9&lt;&gt;""),AND(KQ9&gt;=KY$40,KQ9&lt;&gt;""),AND(KU9&gt;=KY$40,KU9&lt;&gt;""),AND(KX9&gt;=KY$40,KX9&lt;&gt;""),AND(LV9&gt;=MG$40,LV9&lt;&gt;""),AND(LY9&gt;=MG$40,LY9&lt;&gt;""),AND(MC9&gt;=MG$40,MC9&lt;&gt;""),AND(MF9&gt;=MG$40,MF9&lt;&gt;""),AND(ND9&gt;=NO$40,ND9&lt;&gt;""),AND(NG9&gt;=NO$40,NG9&lt;&gt;""),AND(NK9&gt;=NO$40,NK9&lt;&gt;""),AND(NN9&gt;=NO$40,NN9&lt;&gt;""),AND(OL9&gt;=OW$40,OL9&lt;&gt;""),AND(OO9&gt;=OW$40,OO9&lt;&gt;""),AND(OS9&gt;=OW$40,OS9&lt;&gt;""),AND(OV9&gt;=OW$40,OV9&lt;&gt;""),AND(PT9&gt;=QE$40,PT9&lt;&gt;""),AND(PW9&gt;=QE$40,PW9&lt;&gt;""),AND(QA9&gt;=QE$40,QA9&lt;&gt;""),AND(QD9&gt;=QE$40,QD9&lt;&gt;""),AND(RB9&gt;=RM$40,RB9&lt;&gt;""),AND(RE9&gt;=RM$40,RE9&lt;&gt;""),AND(RI9&gt;=RM$40,RI9&lt;&gt;""),AND(RL9&gt;=RM$40,RL9&lt;&gt;""),AND(SJ9&gt;=SU$40,SJ9&lt;&gt;""),AND(SM9&gt;=SU$40,SM9&lt;&gt;""),AND(SQ9&gt;=SU$40,SQ9&lt;&gt;""),AND(ST9&gt;=SU$40,ST9&lt;&gt;"")),"P","")</f>
        <v/>
      </c>
      <c r="J9" s="36" t="str">
        <f>IF(AND(I9="P",H9=""),"No DD",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Merit",IF(OR(AND(AO9&gt;=AY$38,AO9&lt;&gt;"",AQ9&gt;=AY$42,AQ9&lt;&gt;"",AN9=""),AND(AR9&gt;=AY$38,AR9&lt;&gt;"",AT9&gt;=AY$42,AT9&lt;&gt;"",AN9=""),AND(AV9&gt;=AY$38,AV9&lt;&gt;"",AX9&gt;=AY$42,AX9&lt;&gt;"",AN9=""),AND(BP9&gt;=BZ$38,BP9&lt;&gt;"",BR9&gt;=BZ$42,BR9&lt;&gt;"",BO9=""),AND(BS9&gt;=BZ$38,BS9&lt;&gt;"",BU9&gt;=BZ$42,BU9&lt;&gt;"",BO9=""),AND(BW9&gt;=BZ$38,BW9&lt;&gt;"",BY9&gt;=BZ$42,BY9&lt;&gt;"",BO9=""),AND(CQ9&gt;=DA$38,CQ9&lt;&gt;"",CS9&gt;=DA$42,CS9&lt;&gt;"",CP9=""),AND(CT9&gt;=DA$38,CT9&lt;&gt;"",CV9&gt;=DA$42,CV9&lt;&gt;"",CP9=""),AND(CX9&gt;=DA$38,CX9&lt;&gt;"",CZ9&gt;=DA$42,CZ9&lt;&gt;"",CP9=""),AND(DX9&gt;=EK$38,DX9&lt;&gt;"",DZ9&gt;=EK$42,DZ9&lt;&gt;""),AND(EA9&gt;=EK$38,EA9&lt;&gt;"",EC9&gt;=EK$42,EC9&lt;&gt;""),AND(EE9&gt;=EK$38,EE9&lt;&gt;"",EG9&gt;=EK$42,EG9&lt;&gt;""),AND(EH9&gt;=EK$38,EH9&lt;&gt;"",EJ9&gt;=EK$42,EJ9&lt;&gt;""),AND(FF9&gt;=FS$38,FF9&lt;&gt;"",FH9&gt;=FS$42,FH9&lt;&gt;""),AND(FI9&gt;=FS$38,FI9&lt;&gt;"",FK9&gt;=FS$42,FK9&lt;&gt;""),AND(FM9&gt;=FS$38,FM9&lt;&gt;"",FO9&gt;=FS$42,FO9&lt;&gt;""),AND(FP9&gt;=FS$38,FP9&lt;&gt;"",FR9&gt;=FS$42,FR9&lt;&gt;""),AND(GN9&gt;=HA$38,GN9&lt;&gt;"",GP9&gt;=HA$42,GP9&lt;&gt;""),AND(GQ9&gt;=HA$38,GQ9&lt;&gt;"",GS9&gt;=HA$42,GS9&lt;&gt;""),AND(GU9&gt;=HA$38,GU9&lt;&gt;"",GW9&gt;=HA$42,GW9&lt;&gt;""),AND(GX9&gt;=HA$38,GX9&lt;&gt;"",GZ9&gt;=HA$42,GZ9&lt;&gt;""),AND(HV9&gt;=II$38,HV9&lt;&gt;"",HX9&gt;=II$42,HX9&lt;&gt;""),AND(HY9&gt;=II$38,HY9&lt;&gt;"",IA9&gt;=II$42,IA9&lt;&gt;""),AND(IC9&gt;=II$38,IC9&lt;&gt;"",IE9&gt;=II$42,IE9&lt;&gt;""),AND(IF9&gt;=II$38,IF9&lt;&gt;"",IH9&gt;=II$42,IH9&lt;&gt;""),AND(JD9&gt;=JQ$38,JD9&lt;&gt;"",JF9&gt;=JQ$42,JF9&lt;&gt;""),AND(JG9&gt;=JQ$38,JG9&lt;&gt;"",JI9&gt;=JQ$42,JI9&lt;&gt;""),AND(JK9&gt;=JQ$38,JK9&lt;&gt;"",JM9&gt;=JQ$42,JM9&lt;&gt;""),AND(JN9&gt;=JQ$38,JN9&lt;&gt;"",JP9&gt;=JQ$42,JP9&lt;&gt;""),AND(KL9&gt;=KY$38,KL9&lt;&gt;"",KN9&gt;=KY$42,KN9&lt;&gt;""),AND(KO9&gt;=KY$38,KO9&lt;&gt;"",KQ9&gt;=KY$42,KQ9&lt;&gt;""),AND(KS9&gt;=KY$38,KS9&lt;&gt;"",KU9&gt;=KY$42,KU9&lt;&gt;""),AND(KV9&gt;=KY$38,KV9&lt;&gt;"",KX9&gt;=KY$42,KX9&lt;&gt;""),AND(LT9&gt;=MG$38,LT9&lt;&gt;"",LV9&gt;=MG$42,LV9&lt;&gt;""),AND(LW9&gt;=MG$38,LW9&lt;&gt;"",LY9&gt;=MG$42,LY9&lt;&gt;""),AND(MA9&gt;=MG$38,MA9&lt;&gt;"",MC9&gt;=MG$42,MC9&lt;&gt;""),AND(MD9&gt;=MG$38,MD9&lt;&gt;"",MF9&gt;=MG$42,MF9&lt;&gt;""),AND(NB9&gt;=NO$38,NB9&lt;&gt;"",ND9&gt;=NO$42,ND9&lt;&gt;""),AND(NE9&gt;=NO$38,NE9&lt;&gt;"",NG9&gt;=NO$42,NG9&lt;&gt;""),AND(NI9&gt;=NO$38,NI9&lt;&gt;"",NK9&gt;=NO$42,NK9&lt;&gt;""),AND(NL9&gt;=NO$38,NL9&lt;&gt;"",NN9&gt;=NO$42,NN9&lt;&gt;""),AND(OJ9&gt;=OW$38,OJ9&lt;&gt;"",OL9&gt;=OW$42,OL9&lt;&gt;""),AND(OM9&gt;=OW$38,OM9&lt;&gt;"",OO9&gt;=OW$42,OO9&lt;&gt;""),AND(OQ9&gt;=OW$38,OQ9&lt;&gt;"",OS9&gt;=OW$42,OS9&lt;&gt;""),AND(OT9&gt;=OW$38,OT9&lt;&gt;"",OV9&gt;=OW$42,OV9&lt;&gt;""),AND(PR9&gt;=QE$38,PR9&lt;&gt;"",PT9&gt;=QE$42,PT9&lt;&gt;""),AND(PU9&gt;=QE$38,PU9&lt;&gt;"",PW9&gt;=QE$42,PW9&lt;&gt;""),AND(PY9&gt;=QE$38,PY9&lt;&gt;"",QA9&gt;=QE$42,QA9&lt;&gt;""),AND(QB9&gt;=QE$38,QB9&lt;&gt;"",QD9&gt;=QE$42,QD9&lt;&gt;""),AND(QZ9&gt;=RM$38,QZ9&lt;&gt;"",RB9&gt;=RM$42,RB9&lt;&gt;""),AND(RC9&gt;=RM$38,RC9&lt;&gt;"",RE9&gt;=RM$42,RE9&lt;&gt;""),AND(RG9&gt;=RM$38,RG9&lt;&gt;"",RI9&gt;=RM$42,RI9&lt;&gt;""),AND(RJ9&gt;=RM$38,RJ9&lt;&gt;"",RL9&gt;=RM$42,RL9&lt;&gt;""),AND(SH9&gt;=SU$38,SH9&lt;&gt;"",SJ9&gt;=SU$42,SJ9&lt;&gt;""),AND(SK9&gt;=SU$38,SK9&lt;&gt;"",SM9&gt;=SU$42,SM9&lt;&gt;""),AND(SO9&gt;=SU$38,SO9&lt;&gt;"",SQ9&gt;=SU$42,SQ9&lt;&gt;""),AND(SR9&gt;=SU$38,SR9&lt;&gt;"",ST9&gt;=SU$42,ST9&lt;&gt;"")),"Excellence",IF(K9="P","Worlds Team",IF(H9="P","National Team","")))))</f>
        <v/>
      </c>
      <c r="K9" s="3" t="str">
        <f>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$36,AP9,0),IF(AR9&gt;=$AY$36,AS9,0),IF(AV9&gt;=$AY$36,AW9,0),IF(BP9&gt;=$BZ$36,BQ9,0),IF(BS9&gt;=$BZ$36,BT9,0),IF(BW9&gt;=$BZ$36,BX9,0),IF(CQ9&gt;=$DA$36,CR9,0),IF(CT9&gt;=$DA$36,CU9,0),IF(CX9&gt;=$DA$36,CY9,0),IF(DX9&gt;=$EK$36,DY9,0),IF(EA9&gt;=$EK$36,EB9,0),IF(EE9&gt;=$EK$36,EF9,0),IF(EH9&gt;=$EK$36,EI9,0),IF(FF9&gt;=$FS$36,FG9,0),IF(FI9&gt;=$FS$36,FJ9,0),IF(FM9&gt;=$FS$36,FN9,0),IF(FP9&gt;=$FS$36,FQ9,0),IF(GN9&gt;=$HA$36,GO9,0),IF(GQ9&gt;=$HA$36,GR9,0),IF(GU9&gt;=$HA$36,GV9,0),IF(GX9&gt;=$HA$36,GY9,0),IF(HV9&gt;=$II$36,HW9,0),IF(HY9&gt;=$II$36,HZ9,0),IF(IC9&gt;=$II$36,ID9,0),IF(IF9&gt;=$II$36,IG9,0),IF(JD9&gt;=$JQ$36,JE9,0),IF(JG9&gt;=$JQ$36,JH9,0),IF(JK9&gt;=$JQ$36,JL9,0),IF(JN9&gt;=$JQ$36,JO9,0),IF(KL9&gt;=$KY$36,KM9,0),IF(KO9&gt;=$KY$36,KP9,0),IF(KS9&gt;=$KY$36,KT9,0),IF(KV9&gt;=$KY$36,KW9,0),IF(LT9&gt;=$MG$36,LU9,0),IF(LW9&gt;=$MG$36,LX9,0),IF(MA9&gt;=$MG$36,MB9,0),IF(MD9&gt;=$MG$36,ME9,0),IF(NB9&gt;=$NO$36,NC9,0),IF(NE9&gt;=$NO$36,NF9,0),IF(NI9&gt;=$NO$36,NJ9,0),IF(NL9&gt;=$NO$36,NM9,0),IF(OJ9&gt;=$OW$36,OK9,0),IF(OM9&gt;=$OW$36,ON9,0),IF(OQ9&gt;=$OW$36,OR9,0),IF(OT9&gt;=$OW$36,OU9,0),IF(PR9&gt;=$QE$36,PS9,0),IF(PU9&gt;=$QE$36,PV9,0),IF(PY9&gt;=$QE$36,PZ9,0),IF(QB9&gt;=$QE$36,QC9,0),IF(QZ9&gt;=$RM$36,RA9,0),IF(RC9&gt;=$RM$36,RD9,0),IF(RG9&gt;=$RM$36,RH9,0),IF(RJ9&gt;=$RM$36,RK9,0),IF(SH9&gt;=$SU$36,SI9,0),IF(SK9&gt;=$SU$36,SL9,0),IF(SO9&gt;=$SU$36,SP9,0),IF(SR9&gt;=$SU$36,SS9,0))&gt;0,MAX(IF(AO9&gt;=$AY$36,AP9,0),IF(AR9&gt;=$AY$36,AS9,0),IF(AV9&gt;=$AY$36,AW9,0),IF(BP9&gt;=$BZ$36,BQ9,0),IF(BS9&gt;=$BZ$36,BT9,0),IF(BW9&gt;=$BZ$36,BX9,0),IF(CQ9&gt;=$DA$36,CR9,0),IF(CT9&gt;=$DA$36,CU9,0),IF(CX9&gt;=$DA$36,CY9,0),IF(DX9&gt;=$EK$36,DY9,0),IF(EA9&gt;=$EK$36,EB9,0),IF(EE9&gt;=$EK$36,EF9,0),IF(EH9&gt;=$EK$36,EI9,0),IF(FF9&gt;=$FS$36,FG9,0),IF(FI9&gt;=$FS$36,FJ9,0),IF(FM9&gt;=$FS$36,FN9,0),IF(FP9&gt;=$FS$36,FQ9,0),IF(GN9&gt;=$HA$36,GO9,0),IF(GQ9&gt;=$HA$36,GR9,0),IF(GU9&gt;=$HA$36,GV9,0),IF(GX9&gt;=$HA$36,GY9,0),IF(HV9&gt;=$II$36,HW9,0),IF(HY9&gt;=$II$36,HZ9,0),IF(IC9&gt;=$II$36,ID9,0),IF(IF9&gt;=$II$36,IG9,0),IF(JD9&gt;=$JQ$36,JE9,0),IF(JG9&gt;=$JQ$36,JH9,0),IF(JK9&gt;=$JQ$36,JL9,0),IF(JN9&gt;=$JQ$36,JO9,0),IF(KL9&gt;=$KY$36,KM9,0),IF(KO9&gt;=$KY$36,KP9,0),IF(KS9&gt;=$KY$36,KT9,0),IF(KV9&gt;=$KY$36,KW9,0),IF(LT9&gt;=$MG$36,LU9,0),IF(LW9&gt;=$MG$36,LX9,0),IF(MA9&gt;=$MG$36,MB9,0),IF(MD9&gt;=$MG$36,ME9,0),IF(NB9&gt;=$NO$36,NC9,0),IF(NE9&gt;=$NO$36,NF9,0),IF(NI9&gt;=$NO$36,NJ9,0),IF(NL9&gt;=$NO$36,NM9,0),IF(OJ9&gt;=$OW$36,OK9,0),IF(OM9&gt;=$OW$36,ON9,0),IF(OQ9&gt;=$OW$36,OR9,0),IF(OT9&gt;=$OW$36,OU9,0),IF(PR9&gt;=$QE$36,PS9,0),IF(PU9&gt;=$QE$36,PV9,0),IF(PY9&gt;=$QE$36,PZ9,0),IF(QB9&gt;=$QE$36,QC9,0),IF(QZ9&gt;=$RM$36,RA9,0),IF(RC9&gt;=$RM$36,RD9,0),IF(RG9&gt;=$RM$36,RH9,0),IF(RJ9&gt;=$RM$36,RK9,0),IF(SH9&gt;=$SU$36,SI9,0),IF(SK9&gt;=$SU$36,SL9,0),IF(SO9&gt;=$SU$36,SP9,0),IF(SR9&gt;=$SU$36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N9,$RN$1,IF(V9+IF(P9="",0,P9)=RF9,$QF$1,IF(V9+IF(P9="",0,P9)=PX9,$OX$1,IF(V9+IF(P9="",0,P9)=OP9,$NP$1,IF(V9+IF(P9="",0,P9)=NH9,$MH$1,IF(V9+IF(P9="",0,P9)=LZ9,$KZ$1,IF(V9+IF(P9="",0,P9)=KR9,$JR$1,IF(V9+IF(P9="",0,P9)=JJ9,$IJ$1,IF(V9+IF(P9="",0,P9)=IB9,$HB$1,IF(V9+IF(P9="",0,P9)=GT9,$FT$1,IF(V9+IF(P9="",0,P9)=FL9,$EL$1,IF(V9+IF(P9="",0,P9)=ED9,$DD$1)))))))))))),IF(V9=DC9,IF(V9+IF(#REF!="",0,#REF!)=ST9,$RN$1,IF(V9+IF(#REF!="",0,#REF!)=RL9,$QF$1,IF(V9+IF(#REF!="",0,#REF!)=QD9,$OX$1,IF(V9+IF(#REF!="",0,#REF!)=OV9,$NP$1,IF(V9+IF(#REF!="",0,#REF!)=NN9,$MH$1,IF(V9+IF(#REF!="",0,#REF!)=MF9,$KZ$1,IF(V9+IF(#REF!="",0,#REF!)=KX9,$JR$1,IF(V9+IF(#REF!="",0,#REF!)=JP9,$IJ$1,IF(V9+IF(#REF!="",0,#REF!)=IH9,$HB$1,IF(V9+IF(#REF!="",0,#REF!)=GZ9,$FT$1,IF(V9+IF(#REF!="",0,#REF!)=FR9,$EL$1,IF(V9+IF(#REF!="",0,#REF!)=EJ9,$DD$1,IF(V9+IF(#REF!="",0,#REF!)=SQ9,$RN$1,IF(V9+IF(#REF!="",0,#REF!)=RI9,$QF$1,IF(V9+IF(#REF!="",0,#REF!)=QA9,$OX$1,IF(V9+IF(#REF!="",0,#REF!)=OS9,$NP$1,IF(V9+IF(#REF!="",0,#REF!)=NK9,$MH$1,IF(V9+IF(#REF!="",0,#REF!)=MC9,$KZ$1,IF(V9+IF(#REF!="",0,#REF!)=KU9,$JR$1,IF(V9+IF(#REF!="",0,#REF!)=JM9,$IJ$1,IF(V9+IF(#REF!="",0,#REF!)=IE9,$HB$1,IF(V9+IF(#REF!="",0,#REF!)=GW9,$FT$1,IF(V9+IF(#REF!="",0,#REF!)=FO9,$EL$1,IF(V9+IF(#REF!="",0,#REF!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>
        <v>13.4</v>
      </c>
      <c r="BA9" s="26">
        <v>8.9</v>
      </c>
      <c r="BB9" s="26">
        <v>11.2</v>
      </c>
      <c r="BC9" s="26">
        <v>13.62</v>
      </c>
      <c r="BD9" s="26">
        <v>0</v>
      </c>
      <c r="BE9" s="26">
        <v>13.7</v>
      </c>
      <c r="BF9" s="26">
        <v>8.6999999999999993</v>
      </c>
      <c r="BG9" s="26">
        <v>11.4</v>
      </c>
      <c r="BH9" s="26">
        <v>13.5</v>
      </c>
      <c r="BI9" s="26">
        <v>0</v>
      </c>
      <c r="BJ9" s="26">
        <v>12.3</v>
      </c>
      <c r="BK9" s="26">
        <v>8.6</v>
      </c>
      <c r="BL9" s="26">
        <v>10.1</v>
      </c>
      <c r="BM9" s="26">
        <v>13.08</v>
      </c>
      <c r="BN9" s="26">
        <v>1.1000000000000001</v>
      </c>
      <c r="BO9" s="28"/>
      <c r="BP9" s="39">
        <f>IF(BB9&gt;0,BB9,"")</f>
        <v>11.2</v>
      </c>
      <c r="BQ9" s="39">
        <f>IF(BC9&gt;0,BC9,"")</f>
        <v>13.62</v>
      </c>
      <c r="BR9" s="11">
        <f>IF(SUM(AZ9:BC9)-BD9&gt;0,SUM(AZ9:BC9)-BD9,"")</f>
        <v>47.12</v>
      </c>
      <c r="BS9" s="11">
        <f>IF(BG9&gt;0,BG9,"")</f>
        <v>11.4</v>
      </c>
      <c r="BT9" s="11">
        <f>IF(BH9&gt;0,BH9,"")</f>
        <v>13.5</v>
      </c>
      <c r="BU9" s="11">
        <f>IF(SUM(BE9:BH9)-BI9&gt;0,SUM(BE9:BH9)-BI9,"")</f>
        <v>47.3</v>
      </c>
      <c r="BV9" s="11">
        <f>IF(BR9="","",MAX(BR9,BU9))</f>
        <v>47.3</v>
      </c>
      <c r="BW9" s="11">
        <f>IF(BL9&gt;0,BL9,"")</f>
        <v>10.1</v>
      </c>
      <c r="BX9" s="11">
        <f>IF(BM9&gt;0,BM9,"")</f>
        <v>13.08</v>
      </c>
      <c r="BY9" s="11">
        <f>IF(SUM(BJ9:BM9)-BN9&gt;0,SUM(BJ9:BM9)-BN9,"")</f>
        <v>42.98</v>
      </c>
      <c r="BZ9" s="11">
        <f>IF(SUM(BV9,BY9)&gt;0,SUM(BV9,BY9),"")</f>
        <v>90.28</v>
      </c>
      <c r="CA9" s="22">
        <v>11.9</v>
      </c>
      <c r="CB9" s="22">
        <v>8.6</v>
      </c>
      <c r="CC9" s="22">
        <v>10.3</v>
      </c>
      <c r="CD9" s="22">
        <v>14.44</v>
      </c>
      <c r="CE9" s="22">
        <v>0.9</v>
      </c>
      <c r="CF9" s="22">
        <v>5.2</v>
      </c>
      <c r="CG9" s="22">
        <v>3.2</v>
      </c>
      <c r="CH9" s="22">
        <v>3.7</v>
      </c>
      <c r="CI9" s="22">
        <v>5.93</v>
      </c>
      <c r="CJ9" s="22">
        <v>0.2</v>
      </c>
      <c r="CK9" s="22">
        <v>11.3</v>
      </c>
      <c r="CL9" s="22">
        <v>7.2</v>
      </c>
      <c r="CM9" s="22">
        <v>9.1999999999999993</v>
      </c>
      <c r="CN9" s="22">
        <v>11.73</v>
      </c>
      <c r="CO9" s="22">
        <v>0</v>
      </c>
      <c r="CP9" s="27"/>
      <c r="CQ9" s="38">
        <f>IF(CC9&gt;0,CC9,"")</f>
        <v>10.3</v>
      </c>
      <c r="CR9" s="38">
        <f>IF(CD9&gt;0,CD9,"")</f>
        <v>14.44</v>
      </c>
      <c r="CS9" s="40">
        <f>IF(SUM(CA9:CD9)-CE9&gt;0,SUM(CA9:CD9)-CE9,"")</f>
        <v>44.34</v>
      </c>
      <c r="CT9" s="40">
        <f>IF(CH9&gt;0,CH9,"")</f>
        <v>3.7</v>
      </c>
      <c r="CU9" s="40">
        <f>IF(CI9&gt;0,CI9,"")</f>
        <v>5.93</v>
      </c>
      <c r="CV9" s="40">
        <f>IF(SUM(CF9:CI9)-CJ9&gt;0,SUM(CF9:CI9)-CJ9,"")</f>
        <v>17.830000000000002</v>
      </c>
      <c r="CW9" s="40">
        <f>IF(CS9="","",MAX(CS9,CV9))</f>
        <v>44.34</v>
      </c>
      <c r="CX9" s="40">
        <f>IF(CM9&gt;0,CM9,"")</f>
        <v>9.1999999999999993</v>
      </c>
      <c r="CY9" s="40">
        <f>IF(CN9&gt;0,CN9,"")</f>
        <v>11.73</v>
      </c>
      <c r="CZ9" s="40">
        <f>IF(SUM(CK9:CN9)-CO9&gt;0,SUM(CK9:CN9)-CO9,"")</f>
        <v>39.43</v>
      </c>
      <c r="DA9" s="40">
        <f>IF(SUM(CW9,CZ9)&gt;0,SUM(CW9,CZ9),"")</f>
        <v>83.77000000000001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12.65</v>
      </c>
      <c r="SW9" s="22">
        <f>IF($CP9="P",CB9,(CB9+BA9)/2)</f>
        <v>8.75</v>
      </c>
      <c r="SX9" s="22">
        <f>IF($CP9="P",CC9,(CC9+BB9)/2)</f>
        <v>10.75</v>
      </c>
      <c r="SY9" s="22">
        <f>IF($CP9="P",CD9,(CD9+BC9)/2)</f>
        <v>14.03</v>
      </c>
      <c r="SZ9" s="22">
        <f>IF($CP9="P",CE9,(CE9+BD9)/2)</f>
        <v>0.45</v>
      </c>
      <c r="TA9" s="22">
        <f>IF($CP9="P",CF9,(CF9+BE9)/2)</f>
        <v>9.4499999999999993</v>
      </c>
      <c r="TB9" s="22">
        <f>IF($CP9="P",CG9,(CG9+BF9)/2)</f>
        <v>5.9499999999999993</v>
      </c>
      <c r="TC9" s="22">
        <f>IF($CP9="P",CH9,(CH9+BG9)/2)</f>
        <v>7.5500000000000007</v>
      </c>
      <c r="TD9" s="22">
        <f>IF($CP9="P",CI9,(CI9+BH9)/2)</f>
        <v>9.7149999999999999</v>
      </c>
      <c r="TE9" s="22">
        <f>IF($CP9="P",CJ9,(CJ9+BI9)/2)</f>
        <v>0.1</v>
      </c>
      <c r="TF9" s="22">
        <f>IF($CP9="P",CK9,(CK9+BJ9)/2)</f>
        <v>11.8</v>
      </c>
      <c r="TG9" s="22">
        <f>IF($CP9="P",CL9,(CL9+BK9)/2)</f>
        <v>7.9</v>
      </c>
      <c r="TH9" s="22">
        <f>IF($CP9="P",CM9,(CM9+BL9)/2)</f>
        <v>9.6499999999999986</v>
      </c>
      <c r="TI9" s="22">
        <f>IF($CP9="P",CN9,(CN9+BM9)/2)</f>
        <v>12.405000000000001</v>
      </c>
      <c r="TJ9" s="22">
        <f>IF($CP9="P",CO9,(CO9+BN9)/2)</f>
        <v>0.55000000000000004</v>
      </c>
      <c r="TK9" s="27" t="s">
        <v>46</v>
      </c>
      <c r="TL9" s="40">
        <f>IF(SX9&gt;0,SX9,"")</f>
        <v>10.75</v>
      </c>
      <c r="TM9" s="40">
        <f>IF(SY9&gt;0,SY9,"")</f>
        <v>14.03</v>
      </c>
      <c r="TN9" s="40">
        <f>IF(SUM(SV9:SY9)-SZ9&gt;0,SUM(SV9:SY9)-SZ9,"")</f>
        <v>45.73</v>
      </c>
      <c r="TO9" s="40">
        <f>IF(TC9&gt;0,TC9,"")</f>
        <v>7.5500000000000007</v>
      </c>
      <c r="TP9" s="40">
        <f>IF(TD9&gt;0,TD9,"")</f>
        <v>9.7149999999999999</v>
      </c>
      <c r="TQ9" s="40">
        <f>IF(SUM(TA9:TD9)-TE9&gt;0,SUM(TA9:TD9)-TE9,"")</f>
        <v>32.564999999999998</v>
      </c>
      <c r="TR9" s="40">
        <f>IF(MAX(TN9,TQ9)&gt;0,MAX(TN9,TQ9),"")</f>
        <v>45.73</v>
      </c>
      <c r="TS9" s="40">
        <f>IF(TH9&gt;0,TH9,"")</f>
        <v>9.6499999999999986</v>
      </c>
      <c r="TT9" s="40">
        <f>IF(TI9&gt;0,TI9,"")</f>
        <v>12.405000000000001</v>
      </c>
      <c r="TU9" s="40">
        <f>IF(SUM(TF9:TI9)-TJ9&gt;0,SUM(TF9:TI9)-TJ9,"")</f>
        <v>41.205000000000005</v>
      </c>
      <c r="TV9" s="40">
        <f>IF(SUM(TR9,TU9)&gt;0,SUM(TR9,TU9),"")</f>
        <v>86.935000000000002</v>
      </c>
    </row>
    <row r="10" spans="1:542" x14ac:dyDescent="0.2">
      <c r="A10" s="4" t="str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/>
      </c>
      <c r="B10" s="4" t="str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/>
      </c>
      <c r="C10" s="5" t="s">
        <v>171</v>
      </c>
      <c r="D10" s="4" t="s">
        <v>6</v>
      </c>
      <c r="E10" s="4">
        <v>2004</v>
      </c>
      <c r="F10" s="9">
        <f>SUM(L10:V10)+SUM(L10:T10)*0.0000001+SUM(L10)*0.0000000000001</f>
        <v>150.92001509200483</v>
      </c>
      <c r="G10" s="66"/>
      <c r="H10" s="3" t="str">
        <f>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P","")</f>
        <v/>
      </c>
      <c r="I10" s="3" t="str">
        <f>IF(OR(AND(AQ10&gt;=AY$40,AQ10&lt;&gt;"",AN10=""),AND(AT10&gt;=AY$40,AT10&lt;&gt;"",AN10=""),AND(AX10&gt;=AY$40,AX10&lt;&gt;"",AN10=""),AND(BR10&gt;=BZ$40,BR10&lt;&gt;"",BO10=""),AND(BU10&gt;=BZ$40,BU10&lt;&gt;"",BO10=""),AND(BY10&gt;=BZ$40,BY10&lt;&gt;"",BO10=""),AND(CS10&gt;=DA$40,CS10&lt;&gt;"",CP10=""),AND(CV10&gt;=DA$40,CV10&lt;&gt;"",CP10=""),AND(CZ10&gt;=DA$40,CZ10&lt;&gt;"",CP10=""),AND(DZ10&gt;=EK$40,DZ10&lt;&gt;""),AND(EC10&gt;=EK$40,EC10&lt;&gt;""),AND(EG10&gt;=EK$40,EG10&lt;&gt;""),AND(EJ10&gt;=EK$40,EJ10&lt;&gt;""),AND(FH10&gt;=FS$40,FH10&lt;&gt;""),AND(FK10&gt;=FS$40,FK10&lt;&gt;""),AND(FO10&gt;=FS$40,FO10&lt;&gt;""),AND(FR10&gt;=FS$40,FR10&lt;&gt;""),AND(GP10&gt;=HA$40,GP10&lt;&gt;""),AND(GS10&gt;=HA$40,GS10&lt;&gt;""),AND(GW10&gt;=HA$40,GW10&lt;&gt;""),AND(GZ10&gt;=HA$40,GZ10&lt;&gt;""),AND(HX10&gt;=II$40,HX10&lt;&gt;""),AND(IA10&gt;=II$40,IA10&lt;&gt;""),AND(IE10&gt;=II$40,IE10&lt;&gt;""),AND(IH10&gt;=II$40,IH10&lt;&gt;""),AND(JF10&gt;=JQ$40,JF10&lt;&gt;""),AND(JI10&gt;=JQ$40,JI10&lt;&gt;""),AND(JM10&gt;=JQ$40,JM10&lt;&gt;""),AND(JP10&gt;=JQ$40,JP10&lt;&gt;""),AND(KN10&gt;=KY$40,KN10&lt;&gt;""),AND(KQ10&gt;=KY$40,KQ10&lt;&gt;""),AND(KU10&gt;=KY$40,KU10&lt;&gt;""),AND(KX10&gt;=KY$40,KX10&lt;&gt;""),AND(LV10&gt;=MG$40,LV10&lt;&gt;""),AND(LY10&gt;=MG$40,LY10&lt;&gt;""),AND(MC10&gt;=MG$40,MC10&lt;&gt;""),AND(MF10&gt;=MG$40,MF10&lt;&gt;""),AND(ND10&gt;=NO$40,ND10&lt;&gt;""),AND(NG10&gt;=NO$40,NG10&lt;&gt;""),AND(NK10&gt;=NO$40,NK10&lt;&gt;""),AND(NN10&gt;=NO$40,NN10&lt;&gt;""),AND(OL10&gt;=OW$40,OL10&lt;&gt;""),AND(OO10&gt;=OW$40,OO10&lt;&gt;""),AND(OS10&gt;=OW$40,OS10&lt;&gt;""),AND(OV10&gt;=OW$40,OV10&lt;&gt;""),AND(PT10&gt;=QE$40,PT10&lt;&gt;""),AND(PW10&gt;=QE$40,PW10&lt;&gt;""),AND(QA10&gt;=QE$40,QA10&lt;&gt;""),AND(QD10&gt;=QE$40,QD10&lt;&gt;""),AND(RB10&gt;=RM$40,RB10&lt;&gt;""),AND(RE10&gt;=RM$40,RE10&lt;&gt;""),AND(RI10&gt;=RM$40,RI10&lt;&gt;""),AND(RL10&gt;=RM$40,RL10&lt;&gt;""),AND(SJ10&gt;=SU$40,SJ10&lt;&gt;""),AND(SM10&gt;=SU$40,SM10&lt;&gt;""),AND(SQ10&gt;=SU$40,SQ10&lt;&gt;""),AND(ST10&gt;=SU$40,ST10&lt;&gt;"")),"P","")</f>
        <v/>
      </c>
      <c r="J10" s="36" t="str">
        <f>IF(AND(I10="P",H10=""),"No DD",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Merit",IF(OR(AND(AO10&gt;=AY$38,AO10&lt;&gt;"",AQ10&gt;=AY$42,AQ10&lt;&gt;"",AN10=""),AND(AR10&gt;=AY$38,AR10&lt;&gt;"",AT10&gt;=AY$42,AT10&lt;&gt;"",AN10=""),AND(AV10&gt;=AY$38,AV10&lt;&gt;"",AX10&gt;=AY$42,AX10&lt;&gt;"",AN10=""),AND(BP10&gt;=BZ$38,BP10&lt;&gt;"",BR10&gt;=BZ$42,BR10&lt;&gt;"",BO10=""),AND(BS10&gt;=BZ$38,BS10&lt;&gt;"",BU10&gt;=BZ$42,BU10&lt;&gt;"",BO10=""),AND(BW10&gt;=BZ$38,BW10&lt;&gt;"",BY10&gt;=BZ$42,BY10&lt;&gt;"",BO10=""),AND(CQ10&gt;=DA$38,CQ10&lt;&gt;"",CS10&gt;=DA$42,CS10&lt;&gt;"",CP10=""),AND(CT10&gt;=DA$38,CT10&lt;&gt;"",CV10&gt;=DA$42,CV10&lt;&gt;"",CP10=""),AND(CX10&gt;=DA$38,CX10&lt;&gt;"",CZ10&gt;=DA$42,CZ10&lt;&gt;"",CP10=""),AND(DX10&gt;=EK$38,DX10&lt;&gt;"",DZ10&gt;=EK$42,DZ10&lt;&gt;""),AND(EA10&gt;=EK$38,EA10&lt;&gt;"",EC10&gt;=EK$42,EC10&lt;&gt;""),AND(EE10&gt;=EK$38,EE10&lt;&gt;"",EG10&gt;=EK$42,EG10&lt;&gt;""),AND(EH10&gt;=EK$38,EH10&lt;&gt;"",EJ10&gt;=EK$42,EJ10&lt;&gt;""),AND(FF10&gt;=FS$38,FF10&lt;&gt;"",FH10&gt;=FS$42,FH10&lt;&gt;""),AND(FI10&gt;=FS$38,FI10&lt;&gt;"",FK10&gt;=FS$42,FK10&lt;&gt;""),AND(FM10&gt;=FS$38,FM10&lt;&gt;"",FO10&gt;=FS$42,FO10&lt;&gt;""),AND(FP10&gt;=FS$38,FP10&lt;&gt;"",FR10&gt;=FS$42,FR10&lt;&gt;""),AND(GN10&gt;=HA$38,GN10&lt;&gt;"",GP10&gt;=HA$42,GP10&lt;&gt;""),AND(GQ10&gt;=HA$38,GQ10&lt;&gt;"",GS10&gt;=HA$42,GS10&lt;&gt;""),AND(GU10&gt;=HA$38,GU10&lt;&gt;"",GW10&gt;=HA$42,GW10&lt;&gt;""),AND(GX10&gt;=HA$38,GX10&lt;&gt;"",GZ10&gt;=HA$42,GZ10&lt;&gt;""),AND(HV10&gt;=II$38,HV10&lt;&gt;"",HX10&gt;=II$42,HX10&lt;&gt;""),AND(HY10&gt;=II$38,HY10&lt;&gt;"",IA10&gt;=II$42,IA10&lt;&gt;""),AND(IC10&gt;=II$38,IC10&lt;&gt;"",IE10&gt;=II$42,IE10&lt;&gt;""),AND(IF10&gt;=II$38,IF10&lt;&gt;"",IH10&gt;=II$42,IH10&lt;&gt;""),AND(JD10&gt;=JQ$38,JD10&lt;&gt;"",JF10&gt;=JQ$42,JF10&lt;&gt;""),AND(JG10&gt;=JQ$38,JG10&lt;&gt;"",JI10&gt;=JQ$42,JI10&lt;&gt;""),AND(JK10&gt;=JQ$38,JK10&lt;&gt;"",JM10&gt;=JQ$42,JM10&lt;&gt;""),AND(JN10&gt;=JQ$38,JN10&lt;&gt;"",JP10&gt;=JQ$42,JP10&lt;&gt;""),AND(KL10&gt;=KY$38,KL10&lt;&gt;"",KN10&gt;=KY$42,KN10&lt;&gt;""),AND(KO10&gt;=KY$38,KO10&lt;&gt;"",KQ10&gt;=KY$42,KQ10&lt;&gt;""),AND(KS10&gt;=KY$38,KS10&lt;&gt;"",KU10&gt;=KY$42,KU10&lt;&gt;""),AND(KV10&gt;=KY$38,KV10&lt;&gt;"",KX10&gt;=KY$42,KX10&lt;&gt;""),AND(LT10&gt;=MG$38,LT10&lt;&gt;"",LV10&gt;=MG$42,LV10&lt;&gt;""),AND(LW10&gt;=MG$38,LW10&lt;&gt;"",LY10&gt;=MG$42,LY10&lt;&gt;""),AND(MA10&gt;=MG$38,MA10&lt;&gt;"",MC10&gt;=MG$42,MC10&lt;&gt;""),AND(MD10&gt;=MG$38,MD10&lt;&gt;"",MF10&gt;=MG$42,MF10&lt;&gt;""),AND(NB10&gt;=NO$38,NB10&lt;&gt;"",ND10&gt;=NO$42,ND10&lt;&gt;""),AND(NE10&gt;=NO$38,NE10&lt;&gt;"",NG10&gt;=NO$42,NG10&lt;&gt;""),AND(NI10&gt;=NO$38,NI10&lt;&gt;"",NK10&gt;=NO$42,NK10&lt;&gt;""),AND(NL10&gt;=NO$38,NL10&lt;&gt;"",NN10&gt;=NO$42,NN10&lt;&gt;""),AND(OJ10&gt;=OW$38,OJ10&lt;&gt;"",OL10&gt;=OW$42,OL10&lt;&gt;""),AND(OM10&gt;=OW$38,OM10&lt;&gt;"",OO10&gt;=OW$42,OO10&lt;&gt;""),AND(OQ10&gt;=OW$38,OQ10&lt;&gt;"",OS10&gt;=OW$42,OS10&lt;&gt;""),AND(OT10&gt;=OW$38,OT10&lt;&gt;"",OV10&gt;=OW$42,OV10&lt;&gt;""),AND(PR10&gt;=QE$38,PR10&lt;&gt;"",PT10&gt;=QE$42,PT10&lt;&gt;""),AND(PU10&gt;=QE$38,PU10&lt;&gt;"",PW10&gt;=QE$42,PW10&lt;&gt;""),AND(PY10&gt;=QE$38,PY10&lt;&gt;"",QA10&gt;=QE$42,QA10&lt;&gt;""),AND(QB10&gt;=QE$38,QB10&lt;&gt;"",QD10&gt;=QE$42,QD10&lt;&gt;""),AND(QZ10&gt;=RM$38,QZ10&lt;&gt;"",RB10&gt;=RM$42,RB10&lt;&gt;""),AND(RC10&gt;=RM$38,RC10&lt;&gt;"",RE10&gt;=RM$42,RE10&lt;&gt;""),AND(RG10&gt;=RM$38,RG10&lt;&gt;"",RI10&gt;=RM$42,RI10&lt;&gt;""),AND(RJ10&gt;=RM$38,RJ10&lt;&gt;"",RL10&gt;=RM$42,RL10&lt;&gt;""),AND(SH10&gt;=SU$38,SH10&lt;&gt;"",SJ10&gt;=SU$42,SJ10&lt;&gt;""),AND(SK10&gt;=SU$38,SK10&lt;&gt;"",SM10&gt;=SU$42,SM10&lt;&gt;""),AND(SO10&gt;=SU$38,SO10&lt;&gt;"",SQ10&gt;=SU$42,SQ10&lt;&gt;""),AND(SR10&gt;=SU$38,SR10&lt;&gt;"",ST10&gt;=SU$42,ST10&lt;&gt;"")),"Excellence",IF(K10="P","Worlds Team",IF(H10="P","National Team","")))))</f>
        <v/>
      </c>
      <c r="K10" s="3" t="str">
        <f>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P","")</f>
        <v/>
      </c>
      <c r="L10" s="8">
        <f>IF(COUNT(AQ10,AT10,BR10,BU10,CS10,CV10)&gt;0,LARGE((AQ10,AT10,BR10,BU10,CS10,CV10),1),0)</f>
        <v>48.11</v>
      </c>
      <c r="M10" s="8" t="str">
        <f>IF(L10="","",IF(OR(L10=CS10,L10=CV10),$CA$1,IF(OR(L10=BR10,L10=BU10),$AZ$1,IF(OR(L10=AQ10,L10=AT10),$Y$1,""))))</f>
        <v>2023 Nationals</v>
      </c>
      <c r="N10" s="8">
        <f>IF(COUNT(AQ10,AT10,BR10,BU10,CS10,CV10)&gt;1,LARGE((AQ10,AT10,BR10,BU10,CS10,CV10),2),0)</f>
        <v>47.129999999999995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46.88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8.8000000000000007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$36,AP10,0),IF(AR10&gt;=$AY$36,AS10,0),IF(AV10&gt;=$AY$36,AW10,0),IF(BP10&gt;=$BZ$36,BQ10,0),IF(BS10&gt;=$BZ$36,BT10,0),IF(BW10&gt;=$BZ$36,BX10,0),IF(CQ10&gt;=$DA$36,CR10,0),IF(CT10&gt;=$DA$36,CU10,0),IF(CX10&gt;=$DA$36,CY10,0),IF(DX10&gt;=$EK$36,DY10,0),IF(EA10&gt;=$EK$36,EB10,0),IF(EE10&gt;=$EK$36,EF10,0),IF(EH10&gt;=$EK$36,EI10,0),IF(FF10&gt;=$FS$36,FG10,0),IF(FI10&gt;=$FS$36,FJ10,0),IF(FM10&gt;=$FS$36,FN10,0),IF(FP10&gt;=$FS$36,FQ10,0),IF(GN10&gt;=$HA$36,GO10,0),IF(GQ10&gt;=$HA$36,GR10,0),IF(GU10&gt;=$HA$36,GV10,0),IF(GX10&gt;=$HA$36,GY10,0),IF(HV10&gt;=$II$36,HW10,0),IF(HY10&gt;=$II$36,HZ10,0),IF(IC10&gt;=$II$36,ID10,0),IF(IF10&gt;=$II$36,IG10,0),IF(JD10&gt;=$JQ$36,JE10,0),IF(JG10&gt;=$JQ$36,JH10,0),IF(JK10&gt;=$JQ$36,JL10,0),IF(JN10&gt;=$JQ$36,JO10,0),IF(KL10&gt;=$KY$36,KM10,0),IF(KO10&gt;=$KY$36,KP10,0),IF(KS10&gt;=$KY$36,KT10,0),IF(KV10&gt;=$KY$36,KW10,0),IF(LT10&gt;=$MG$36,LU10,0),IF(LW10&gt;=$MG$36,LX10,0),IF(MA10&gt;=$MG$36,MB10,0),IF(MD10&gt;=$MG$36,ME10,0),IF(NB10&gt;=$NO$36,NC10,0),IF(NE10&gt;=$NO$36,NF10,0),IF(NI10&gt;=$NO$36,NJ10,0),IF(NL10&gt;=$NO$36,NM10,0),IF(OJ10&gt;=$OW$36,OK10,0),IF(OM10&gt;=$OW$36,ON10,0),IF(OQ10&gt;=$OW$36,OR10,0),IF(OT10&gt;=$OW$36,OU10,0),IF(PR10&gt;=$QE$36,PS10,0),IF(PU10&gt;=$QE$36,PV10,0),IF(PY10&gt;=$QE$36,PZ10,0),IF(QB10&gt;=$QE$36,QC10,0),IF(QZ10&gt;=$RM$36,RA10,0),IF(RC10&gt;=$RM$36,RD10,0),IF(RG10&gt;=$RM$36,RH10,0),IF(RJ10&gt;=$RM$36,RK10,0),IF(SH10&gt;=$SU$36,SI10,0),IF(SK10&gt;=$SU$36,SL10,0),IF(SO10&gt;=$SU$36,SP10,0),IF(SR10&gt;=$SU$36,SS10,0))&gt;0,MAX(IF(AO10&gt;=$AY$36,AP10,0),IF(AR10&gt;=$AY$36,AS10,0),IF(AV10&gt;=$AY$36,AW10,0),IF(BP10&gt;=$BZ$36,BQ10,0),IF(BS10&gt;=$BZ$36,BT10,0),IF(BW10&gt;=$BZ$36,BX10,0),IF(CQ10&gt;=$DA$36,CR10,0),IF(CT10&gt;=$DA$36,CU10,0),IF(CX10&gt;=$DA$36,CY10,0),IF(DX10&gt;=$EK$36,DY10,0),IF(EA10&gt;=$EK$36,EB10,0),IF(EE10&gt;=$EK$36,EF10,0),IF(EH10&gt;=$EK$36,EI10,0),IF(FF10&gt;=$FS$36,FG10,0),IF(FI10&gt;=$FS$36,FJ10,0),IF(FM10&gt;=$FS$36,FN10,0),IF(FP10&gt;=$FS$36,FQ10,0),IF(GN10&gt;=$HA$36,GO10,0),IF(GQ10&gt;=$HA$36,GR10,0),IF(GU10&gt;=$HA$36,GV10,0),IF(GX10&gt;=$HA$36,GY10,0),IF(HV10&gt;=$II$36,HW10,0),IF(HY10&gt;=$II$36,HZ10,0),IF(IC10&gt;=$II$36,ID10,0),IF(IF10&gt;=$II$36,IG10,0),IF(JD10&gt;=$JQ$36,JE10,0),IF(JG10&gt;=$JQ$36,JH10,0),IF(JK10&gt;=$JQ$36,JL10,0),IF(JN10&gt;=$JQ$36,JO10,0),IF(KL10&gt;=$KY$36,KM10,0),IF(KO10&gt;=$KY$36,KP10,0),IF(KS10&gt;=$KY$36,KT10,0),IF(KV10&gt;=$KY$36,KW10,0),IF(LT10&gt;=$MG$36,LU10,0),IF(LW10&gt;=$MG$36,LX10,0),IF(MA10&gt;=$MG$36,MB10,0),IF(MD10&gt;=$MG$36,ME10,0),IF(NB10&gt;=$NO$36,NC10,0),IF(NE10&gt;=$NO$36,NF10,0),IF(NI10&gt;=$NO$36,NJ10,0),IF(NL10&gt;=$NO$36,NM10,0),IF(OJ10&gt;=$OW$36,OK10,0),IF(OM10&gt;=$OW$36,ON10,0),IF(OQ10&gt;=$OW$36,OR10,0),IF(OT10&gt;=$OW$36,OU10,0),IF(PR10&gt;=$QE$36,PS10,0),IF(PU10&gt;=$QE$36,PV10,0),IF(PY10&gt;=$QE$36,PZ10,0),IF(QB10&gt;=$QE$36,QC10,0),IF(QZ10&gt;=$RM$36,RA10,0),IF(RC10&gt;=$RM$36,RD10,0),IF(RG10&gt;=$RM$36,RH10,0),IF(RJ10&gt;=$RM$36,RK10,0),IF(SH10&gt;=$SU$36,SI10,0),IF(SK10&gt;=$SU$36,SL10,0),IF(SO10&gt;=$SU$36,SP10,0),IF(SR10&gt;=$SU$36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N10,$RN$1,IF(V10+IF(P10="",0,P10)=RF10,$QF$1,IF(V10+IF(P10="",0,P10)=PX10,$OX$1,IF(V10+IF(P10="",0,P10)=OP10,$NP$1,IF(V10+IF(P10="",0,P10)=NH10,$MH$1,IF(V10+IF(P10="",0,P10)=LZ10,$KZ$1,IF(V10+IF(P10="",0,P10)=KR10,$JR$1,IF(V10+IF(P10="",0,P10)=JJ10,$IJ$1,IF(V10+IF(P10="",0,P10)=IB10,$HB$1,IF(V10+IF(P10="",0,P10)=GT10,$FT$1,IF(V10+IF(P10="",0,P10)=FL10,$EL$1,IF(V10+IF(P10="",0,P10)=ED10,$DD$1)))))))))))),IF(V10=DC10,IF(V10+IF(#REF!="",0,#REF!)=ST10,$RN$1,IF(V10+IF(#REF!="",0,#REF!)=RL10,$QF$1,IF(V10+IF(#REF!="",0,#REF!)=QD10,$OX$1,IF(V10+IF(#REF!="",0,#REF!)=OV10,$NP$1,IF(V10+IF(#REF!="",0,#REF!)=NN10,$MH$1,IF(V10+IF(#REF!="",0,#REF!)=MF10,$KZ$1,IF(V10+IF(#REF!="",0,#REF!)=KX10,$JR$1,IF(V10+IF(#REF!="",0,#REF!)=JP10,$IJ$1,IF(V10+IF(#REF!="",0,#REF!)=IH10,$HB$1,IF(V10+IF(#REF!="",0,#REF!)=GZ10,$FT$1,IF(V10+IF(#REF!="",0,#REF!)=FR10,$EL$1,IF(V10+IF(#REF!="",0,#REF!)=EJ10,$DD$1,IF(V10+IF(#REF!="",0,#REF!)=SQ10,$RN$1,IF(V10+IF(#REF!="",0,#REF!)=RI10,$QF$1,IF(V10+IF(#REF!="",0,#REF!)=QA10,$OX$1,IF(V10+IF(#REF!="",0,#REF!)=OS10,$NP$1,IF(V10+IF(#REF!="",0,#REF!)=NK10,$MH$1,IF(V10+IF(#REF!="",0,#REF!)=MC10,$KZ$1,IF(V10+IF(#REF!="",0,#REF!)=KU10,$JR$1,IF(V10+IF(#REF!="",0,#REF!)=JM10,$IJ$1,IF(V10+IF(#REF!="",0,#REF!)=IE10,$HB$1,IF(V10+IF(#REF!="",0,#REF!)=GW10,$FT$1,IF(V10+IF(#REF!="",0,#REF!)=FO10,$EL$1,IF(V10+IF(#REF!="",0,#REF!)=EG10,$DD$1)))))))))))))))))))))))))))</f>
        <v/>
      </c>
      <c r="Y10" s="22">
        <v>14.5</v>
      </c>
      <c r="Z10" s="22">
        <v>9.1999999999999993</v>
      </c>
      <c r="AA10" s="22">
        <v>8.8000000000000007</v>
      </c>
      <c r="AB10" s="22">
        <v>13.85</v>
      </c>
      <c r="AC10" s="22">
        <v>0</v>
      </c>
      <c r="AD10" s="22">
        <v>14.7</v>
      </c>
      <c r="AE10" s="22">
        <v>9</v>
      </c>
      <c r="AF10" s="22">
        <v>8.5</v>
      </c>
      <c r="AG10" s="22">
        <v>13.44</v>
      </c>
      <c r="AH10" s="22">
        <v>0.3</v>
      </c>
      <c r="AI10" s="22">
        <v>15.1</v>
      </c>
      <c r="AJ10" s="22">
        <v>9.3000000000000007</v>
      </c>
      <c r="AK10" s="22">
        <v>8.8000000000000007</v>
      </c>
      <c r="AL10" s="22">
        <v>13.68</v>
      </c>
      <c r="AM10" s="22">
        <v>0</v>
      </c>
      <c r="AN10" s="27"/>
      <c r="AO10" s="38">
        <f>IF(AA10&gt;0,AA10,"")</f>
        <v>8.8000000000000007</v>
      </c>
      <c r="AP10" s="38">
        <f>IF(AB10&gt;0,AB10,"")</f>
        <v>13.85</v>
      </c>
      <c r="AQ10" s="40">
        <f>IF(SUM(Y10:AB10)-AC10&gt;0,SUM(Y10:AB10)-AC10,"")</f>
        <v>46.35</v>
      </c>
      <c r="AR10" s="40">
        <f>IF(AF10&gt;0,AF10,"")</f>
        <v>8.5</v>
      </c>
      <c r="AS10" s="40">
        <f>IF(AG10&gt;0,AG10,"")</f>
        <v>13.44</v>
      </c>
      <c r="AT10" s="40">
        <f>IF(SUM(AD10:AG10)-AH10&gt;0,SUM(AD10:AG10)-AH10,"")</f>
        <v>45.34</v>
      </c>
      <c r="AU10" s="40">
        <f>IF(AQ10="","",MAX(AQ10,AT10))</f>
        <v>46.35</v>
      </c>
      <c r="AV10" s="40">
        <f>IF(AK10&gt;0,AK10,"")</f>
        <v>8.8000000000000007</v>
      </c>
      <c r="AW10" s="40">
        <f>IF(AL10&gt;0,AL10,"")</f>
        <v>13.68</v>
      </c>
      <c r="AX10" s="40">
        <f>IF(SUM(AI10:AL10)-AM10&gt;0,SUM(AI10:AL10)-AM10,"")</f>
        <v>46.88</v>
      </c>
      <c r="AY10" s="40">
        <f>IF(SUM(AU10,AX10)&gt;0,SUM(AU10,AX10),"")</f>
        <v>93.23</v>
      </c>
      <c r="AZ10" s="26">
        <v>15.6</v>
      </c>
      <c r="BA10" s="26">
        <v>9.4</v>
      </c>
      <c r="BB10" s="26">
        <v>8.8000000000000007</v>
      </c>
      <c r="BC10" s="26">
        <v>14.31</v>
      </c>
      <c r="BD10" s="26">
        <v>0</v>
      </c>
      <c r="BE10" s="26">
        <v>14.7</v>
      </c>
      <c r="BF10" s="26">
        <v>9.6</v>
      </c>
      <c r="BG10" s="26">
        <v>8.8000000000000007</v>
      </c>
      <c r="BH10" s="26">
        <v>14.03</v>
      </c>
      <c r="BI10" s="26">
        <v>0</v>
      </c>
      <c r="BJ10" s="26">
        <v>13.7</v>
      </c>
      <c r="BK10" s="26">
        <v>8.9</v>
      </c>
      <c r="BL10" s="26">
        <v>7</v>
      </c>
      <c r="BM10" s="26">
        <v>13.4</v>
      </c>
      <c r="BN10" s="26">
        <v>1.8</v>
      </c>
      <c r="BO10" s="28"/>
      <c r="BP10" s="39">
        <f>IF(BB10&gt;0,BB10,"")</f>
        <v>8.8000000000000007</v>
      </c>
      <c r="BQ10" s="39">
        <f>IF(BC10&gt;0,BC10,"")</f>
        <v>14.31</v>
      </c>
      <c r="BR10" s="11">
        <f>IF(SUM(AZ10:BC10)-BD10&gt;0,SUM(AZ10:BC10)-BD10,"")</f>
        <v>48.11</v>
      </c>
      <c r="BS10" s="11">
        <f>IF(BG10&gt;0,BG10,"")</f>
        <v>8.8000000000000007</v>
      </c>
      <c r="BT10" s="11">
        <f>IF(BH10&gt;0,BH10,"")</f>
        <v>14.03</v>
      </c>
      <c r="BU10" s="11">
        <f>IF(SUM(BE10:BH10)-BI10&gt;0,SUM(BE10:BH10)-BI10,"")</f>
        <v>47.129999999999995</v>
      </c>
      <c r="BV10" s="11">
        <f>IF(BR10="","",MAX(BR10,BU10))</f>
        <v>48.11</v>
      </c>
      <c r="BW10" s="11">
        <f>IF(BL10&gt;0,BL10,"")</f>
        <v>7</v>
      </c>
      <c r="BX10" s="11">
        <f>IF(BM10&gt;0,BM10,"")</f>
        <v>13.4</v>
      </c>
      <c r="BY10" s="11">
        <f>IF(SUM(BJ10:BM10)-BN10&gt;0,SUM(BJ10:BM10)-BN10,"")</f>
        <v>41.2</v>
      </c>
      <c r="BZ10" s="11">
        <f>IF(SUM(BV10,BY10)&gt;0,SUM(BV10,BY10),"")</f>
        <v>89.31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7.8</v>
      </c>
      <c r="SW10" s="22">
        <f>IF($CP10="P",CB10,(CB10+BA10)/2)</f>
        <v>4.7</v>
      </c>
      <c r="SX10" s="22">
        <f>IF($CP10="P",CC10,(CC10+BB10)/2)</f>
        <v>4.4000000000000004</v>
      </c>
      <c r="SY10" s="22">
        <f>IF($CP10="P",CD10,(CD10+BC10)/2)</f>
        <v>7.1550000000000002</v>
      </c>
      <c r="SZ10" s="22">
        <f>IF($CP10="P",CE10,(CE10+BD10)/2)</f>
        <v>0</v>
      </c>
      <c r="TA10" s="22">
        <f>IF($CP10="P",CF10,(CF10+BE10)/2)</f>
        <v>7.35</v>
      </c>
      <c r="TB10" s="22">
        <f>IF($CP10="P",CG10,(CG10+BF10)/2)</f>
        <v>4.8</v>
      </c>
      <c r="TC10" s="22">
        <f>IF($CP10="P",CH10,(CH10+BG10)/2)</f>
        <v>4.4000000000000004</v>
      </c>
      <c r="TD10" s="22">
        <f>IF($CP10="P",CI10,(CI10+BH10)/2)</f>
        <v>7.0149999999999997</v>
      </c>
      <c r="TE10" s="22">
        <f>IF($CP10="P",CJ10,(CJ10+BI10)/2)</f>
        <v>0</v>
      </c>
      <c r="TF10" s="22">
        <f>IF($CP10="P",CK10,(CK10+BJ10)/2)</f>
        <v>6.85</v>
      </c>
      <c r="TG10" s="22">
        <f>IF($CP10="P",CL10,(CL10+BK10)/2)</f>
        <v>4.45</v>
      </c>
      <c r="TH10" s="22">
        <f>IF($CP10="P",CM10,(CM10+BL10)/2)</f>
        <v>3.5</v>
      </c>
      <c r="TI10" s="22">
        <f>IF($CP10="P",CN10,(CN10+BM10)/2)</f>
        <v>6.7</v>
      </c>
      <c r="TJ10" s="22">
        <f>IF($CP10="P",CO10,(CO10+BN10)/2)</f>
        <v>0.9</v>
      </c>
      <c r="TK10" s="27" t="s">
        <v>46</v>
      </c>
      <c r="TL10" s="40">
        <f>IF(SX10&gt;0,SX10,"")</f>
        <v>4.4000000000000004</v>
      </c>
      <c r="TM10" s="40">
        <f>IF(SY10&gt;0,SY10,"")</f>
        <v>7.1550000000000002</v>
      </c>
      <c r="TN10" s="40">
        <f>IF(SUM(SV10:SY10)-SZ10&gt;0,SUM(SV10:SY10)-SZ10,"")</f>
        <v>24.055</v>
      </c>
      <c r="TO10" s="40">
        <f>IF(TC10&gt;0,TC10,"")</f>
        <v>4.4000000000000004</v>
      </c>
      <c r="TP10" s="40">
        <f>IF(TD10&gt;0,TD10,"")</f>
        <v>7.0149999999999997</v>
      </c>
      <c r="TQ10" s="40">
        <f>IF(SUM(TA10:TD10)-TE10&gt;0,SUM(TA10:TD10)-TE10,"")</f>
        <v>23.564999999999998</v>
      </c>
      <c r="TR10" s="40">
        <f>IF(MAX(TN10,TQ10)&gt;0,MAX(TN10,TQ10),"")</f>
        <v>24.055</v>
      </c>
      <c r="TS10" s="40">
        <f>IF(TH10&gt;0,TH10,"")</f>
        <v>3.5</v>
      </c>
      <c r="TT10" s="40">
        <f>IF(TI10&gt;0,TI10,"")</f>
        <v>6.7</v>
      </c>
      <c r="TU10" s="40">
        <f>IF(SUM(TF10:TI10)-TJ10&gt;0,SUM(TF10:TI10)-TJ10,"")</f>
        <v>20.6</v>
      </c>
      <c r="TV10" s="40">
        <f>IF(SUM(TR10,TU10)&gt;0,SUM(TR10,TU10),"")</f>
        <v>44.655000000000001</v>
      </c>
    </row>
    <row r="11" spans="1:542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168</v>
      </c>
      <c r="D11" s="4" t="s">
        <v>6</v>
      </c>
      <c r="E11" s="4">
        <v>2005</v>
      </c>
      <c r="F11" s="9">
        <f>SUM(L11:V11)+SUM(L11:T11)*0.0000001+SUM(L11)*0.0000000000001</f>
        <v>149.5700149570047</v>
      </c>
      <c r="G11" s="66"/>
      <c r="H11" s="3" t="str">
        <f>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P","")</f>
        <v/>
      </c>
      <c r="I11" s="3" t="str">
        <f>IF(OR(AND(AQ11&gt;=AY$40,AQ11&lt;&gt;"",AN11=""),AND(AT11&gt;=AY$40,AT11&lt;&gt;"",AN11=""),AND(AX11&gt;=AY$40,AX11&lt;&gt;"",AN11=""),AND(BR11&gt;=BZ$40,BR11&lt;&gt;"",BO11=""),AND(BU11&gt;=BZ$40,BU11&lt;&gt;"",BO11=""),AND(BY11&gt;=BZ$40,BY11&lt;&gt;"",BO11=""),AND(CS11&gt;=DA$40,CS11&lt;&gt;"",CP11=""),AND(CV11&gt;=DA$40,CV11&lt;&gt;"",CP11=""),AND(CZ11&gt;=DA$40,CZ11&lt;&gt;"",CP11=""),AND(DZ11&gt;=EK$40,DZ11&lt;&gt;""),AND(EC11&gt;=EK$40,EC11&lt;&gt;""),AND(EG11&gt;=EK$40,EG11&lt;&gt;""),AND(EJ11&gt;=EK$40,EJ11&lt;&gt;""),AND(FH11&gt;=FS$40,FH11&lt;&gt;""),AND(FK11&gt;=FS$40,FK11&lt;&gt;""),AND(FO11&gt;=FS$40,FO11&lt;&gt;""),AND(FR11&gt;=FS$40,FR11&lt;&gt;""),AND(GP11&gt;=HA$40,GP11&lt;&gt;""),AND(GS11&gt;=HA$40,GS11&lt;&gt;""),AND(GW11&gt;=HA$40,GW11&lt;&gt;""),AND(GZ11&gt;=HA$40,GZ11&lt;&gt;""),AND(HX11&gt;=II$40,HX11&lt;&gt;""),AND(IA11&gt;=II$40,IA11&lt;&gt;""),AND(IE11&gt;=II$40,IE11&lt;&gt;""),AND(IH11&gt;=II$40,IH11&lt;&gt;""),AND(JF11&gt;=JQ$40,JF11&lt;&gt;""),AND(JI11&gt;=JQ$40,JI11&lt;&gt;""),AND(JM11&gt;=JQ$40,JM11&lt;&gt;""),AND(JP11&gt;=JQ$40,JP11&lt;&gt;""),AND(KN11&gt;=KY$40,KN11&lt;&gt;""),AND(KQ11&gt;=KY$40,KQ11&lt;&gt;""),AND(KU11&gt;=KY$40,KU11&lt;&gt;""),AND(KX11&gt;=KY$40,KX11&lt;&gt;""),AND(LV11&gt;=MG$40,LV11&lt;&gt;""),AND(LY11&gt;=MG$40,LY11&lt;&gt;""),AND(MC11&gt;=MG$40,MC11&lt;&gt;""),AND(MF11&gt;=MG$40,MF11&lt;&gt;""),AND(ND11&gt;=NO$40,ND11&lt;&gt;""),AND(NG11&gt;=NO$40,NG11&lt;&gt;""),AND(NK11&gt;=NO$40,NK11&lt;&gt;""),AND(NN11&gt;=NO$40,NN11&lt;&gt;""),AND(OL11&gt;=OW$40,OL11&lt;&gt;""),AND(OO11&gt;=OW$40,OO11&lt;&gt;""),AND(OS11&gt;=OW$40,OS11&lt;&gt;""),AND(OV11&gt;=OW$40,OV11&lt;&gt;""),AND(PT11&gt;=QE$40,PT11&lt;&gt;""),AND(PW11&gt;=QE$40,PW11&lt;&gt;""),AND(QA11&gt;=QE$40,QA11&lt;&gt;""),AND(QD11&gt;=QE$40,QD11&lt;&gt;""),AND(RB11&gt;=RM$40,RB11&lt;&gt;""),AND(RE11&gt;=RM$40,RE11&lt;&gt;""),AND(RI11&gt;=RM$40,RI11&lt;&gt;""),AND(RL11&gt;=RM$40,RL11&lt;&gt;""),AND(SJ11&gt;=SU$40,SJ11&lt;&gt;""),AND(SM11&gt;=SU$40,SM11&lt;&gt;""),AND(SQ11&gt;=SU$40,SQ11&lt;&gt;""),AND(ST11&gt;=SU$40,ST11&lt;&gt;"")),"P","")</f>
        <v/>
      </c>
      <c r="J11" s="36" t="str">
        <f>IF(AND(I11="P",H11=""),"No DD",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Merit",IF(OR(AND(AO11&gt;=AY$38,AO11&lt;&gt;"",AQ11&gt;=AY$42,AQ11&lt;&gt;"",AN11=""),AND(AR11&gt;=AY$38,AR11&lt;&gt;"",AT11&gt;=AY$42,AT11&lt;&gt;"",AN11=""),AND(AV11&gt;=AY$38,AV11&lt;&gt;"",AX11&gt;=AY$42,AX11&lt;&gt;"",AN11=""),AND(BP11&gt;=BZ$38,BP11&lt;&gt;"",BR11&gt;=BZ$42,BR11&lt;&gt;"",BO11=""),AND(BS11&gt;=BZ$38,BS11&lt;&gt;"",BU11&gt;=BZ$42,BU11&lt;&gt;"",BO11=""),AND(BW11&gt;=BZ$38,BW11&lt;&gt;"",BY11&gt;=BZ$42,BY11&lt;&gt;"",BO11=""),AND(CQ11&gt;=DA$38,CQ11&lt;&gt;"",CS11&gt;=DA$42,CS11&lt;&gt;"",CP11=""),AND(CT11&gt;=DA$38,CT11&lt;&gt;"",CV11&gt;=DA$42,CV11&lt;&gt;"",CP11=""),AND(CX11&gt;=DA$38,CX11&lt;&gt;"",CZ11&gt;=DA$42,CZ11&lt;&gt;"",CP11=""),AND(DX11&gt;=EK$38,DX11&lt;&gt;"",DZ11&gt;=EK$42,DZ11&lt;&gt;""),AND(EA11&gt;=EK$38,EA11&lt;&gt;"",EC11&gt;=EK$42,EC11&lt;&gt;""),AND(EE11&gt;=EK$38,EE11&lt;&gt;"",EG11&gt;=EK$42,EG11&lt;&gt;""),AND(EH11&gt;=EK$38,EH11&lt;&gt;"",EJ11&gt;=EK$42,EJ11&lt;&gt;""),AND(FF11&gt;=FS$38,FF11&lt;&gt;"",FH11&gt;=FS$42,FH11&lt;&gt;""),AND(FI11&gt;=FS$38,FI11&lt;&gt;"",FK11&gt;=FS$42,FK11&lt;&gt;""),AND(FM11&gt;=FS$38,FM11&lt;&gt;"",FO11&gt;=FS$42,FO11&lt;&gt;""),AND(FP11&gt;=FS$38,FP11&lt;&gt;"",FR11&gt;=FS$42,FR11&lt;&gt;""),AND(GN11&gt;=HA$38,GN11&lt;&gt;"",GP11&gt;=HA$42,GP11&lt;&gt;""),AND(GQ11&gt;=HA$38,GQ11&lt;&gt;"",GS11&gt;=HA$42,GS11&lt;&gt;""),AND(GU11&gt;=HA$38,GU11&lt;&gt;"",GW11&gt;=HA$42,GW11&lt;&gt;""),AND(GX11&gt;=HA$38,GX11&lt;&gt;"",GZ11&gt;=HA$42,GZ11&lt;&gt;""),AND(HV11&gt;=II$38,HV11&lt;&gt;"",HX11&gt;=II$42,HX11&lt;&gt;""),AND(HY11&gt;=II$38,HY11&lt;&gt;"",IA11&gt;=II$42,IA11&lt;&gt;""),AND(IC11&gt;=II$38,IC11&lt;&gt;"",IE11&gt;=II$42,IE11&lt;&gt;""),AND(IF11&gt;=II$38,IF11&lt;&gt;"",IH11&gt;=II$42,IH11&lt;&gt;""),AND(JD11&gt;=JQ$38,JD11&lt;&gt;"",JF11&gt;=JQ$42,JF11&lt;&gt;""),AND(JG11&gt;=JQ$38,JG11&lt;&gt;"",JI11&gt;=JQ$42,JI11&lt;&gt;""),AND(JK11&gt;=JQ$38,JK11&lt;&gt;"",JM11&gt;=JQ$42,JM11&lt;&gt;""),AND(JN11&gt;=JQ$38,JN11&lt;&gt;"",JP11&gt;=JQ$42,JP11&lt;&gt;""),AND(KL11&gt;=KY$38,KL11&lt;&gt;"",KN11&gt;=KY$42,KN11&lt;&gt;""),AND(KO11&gt;=KY$38,KO11&lt;&gt;"",KQ11&gt;=KY$42,KQ11&lt;&gt;""),AND(KS11&gt;=KY$38,KS11&lt;&gt;"",KU11&gt;=KY$42,KU11&lt;&gt;""),AND(KV11&gt;=KY$38,KV11&lt;&gt;"",KX11&gt;=KY$42,KX11&lt;&gt;""),AND(LT11&gt;=MG$38,LT11&lt;&gt;"",LV11&gt;=MG$42,LV11&lt;&gt;""),AND(LW11&gt;=MG$38,LW11&lt;&gt;"",LY11&gt;=MG$42,LY11&lt;&gt;""),AND(MA11&gt;=MG$38,MA11&lt;&gt;"",MC11&gt;=MG$42,MC11&lt;&gt;""),AND(MD11&gt;=MG$38,MD11&lt;&gt;"",MF11&gt;=MG$42,MF11&lt;&gt;""),AND(NB11&gt;=NO$38,NB11&lt;&gt;"",ND11&gt;=NO$42,ND11&lt;&gt;""),AND(NE11&gt;=NO$38,NE11&lt;&gt;"",NG11&gt;=NO$42,NG11&lt;&gt;""),AND(NI11&gt;=NO$38,NI11&lt;&gt;"",NK11&gt;=NO$42,NK11&lt;&gt;""),AND(NL11&gt;=NO$38,NL11&lt;&gt;"",NN11&gt;=NO$42,NN11&lt;&gt;""),AND(OJ11&gt;=OW$38,OJ11&lt;&gt;"",OL11&gt;=OW$42,OL11&lt;&gt;""),AND(OM11&gt;=OW$38,OM11&lt;&gt;"",OO11&gt;=OW$42,OO11&lt;&gt;""),AND(OQ11&gt;=OW$38,OQ11&lt;&gt;"",OS11&gt;=OW$42,OS11&lt;&gt;""),AND(OT11&gt;=OW$38,OT11&lt;&gt;"",OV11&gt;=OW$42,OV11&lt;&gt;""),AND(PR11&gt;=QE$38,PR11&lt;&gt;"",PT11&gt;=QE$42,PT11&lt;&gt;""),AND(PU11&gt;=QE$38,PU11&lt;&gt;"",PW11&gt;=QE$42,PW11&lt;&gt;""),AND(PY11&gt;=QE$38,PY11&lt;&gt;"",QA11&gt;=QE$42,QA11&lt;&gt;""),AND(QB11&gt;=QE$38,QB11&lt;&gt;"",QD11&gt;=QE$42,QD11&lt;&gt;""),AND(QZ11&gt;=RM$38,QZ11&lt;&gt;"",RB11&gt;=RM$42,RB11&lt;&gt;""),AND(RC11&gt;=RM$38,RC11&lt;&gt;"",RE11&gt;=RM$42,RE11&lt;&gt;""),AND(RG11&gt;=RM$38,RG11&lt;&gt;"",RI11&gt;=RM$42,RI11&lt;&gt;""),AND(RJ11&gt;=RM$38,RJ11&lt;&gt;"",RL11&gt;=RM$42,RL11&lt;&gt;""),AND(SH11&gt;=SU$38,SH11&lt;&gt;"",SJ11&gt;=SU$42,SJ11&lt;&gt;""),AND(SK11&gt;=SU$38,SK11&lt;&gt;"",SM11&gt;=SU$42,SM11&lt;&gt;""),AND(SO11&gt;=SU$38,SO11&lt;&gt;"",SQ11&gt;=SU$42,SQ11&lt;&gt;""),AND(SR11&gt;=SU$38,SR11&lt;&gt;"",ST11&gt;=SU$42,ST11&lt;&gt;"")),"Excellence",IF(K11="P","Worlds Team",IF(H11="P","National Team","")))))</f>
        <v/>
      </c>
      <c r="K11" s="3" t="str">
        <f>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P","")</f>
        <v/>
      </c>
      <c r="L11" s="8">
        <f>IF(COUNT(AQ11,AT11,BR11,BU11,CS11,CV11)&gt;0,LARGE((AQ11,AT11,BR11,BU11,CS11,CV11),1),0)</f>
        <v>47.010000000000005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IF(COUNT(AQ11,AT11,BR11,BU11,CS11,CV11)&gt;1,LARGE((AQ11,AT11,BR11,BU11,CS11,CV11),2),0)</f>
        <v>45.88</v>
      </c>
      <c r="O11" s="8" t="str">
        <f>IF(N11="","",IF(OR(N11=CS11,N11=CV11),$CA$1,IF(OR(N11=BR11,N11=BU11),$AZ$1,IF(OR(N11=AQ11,N11=AT11),$Y$1,""))))</f>
        <v>2023 Nationals</v>
      </c>
      <c r="P11" s="8">
        <f>IF(COUNT(AQ11,AT11,BR11,BU11,CS11,CV11)&gt;2,MAX(AX11,BY11,CZ11,LARGE((AQ11,AT11,BR11,BU11,CS11,CV11),3)),IF(MAX(AX11,BY11,CZ11)&gt;0,MAX(AX11,BY11,CZ11),0))</f>
        <v>47.780000000000008</v>
      </c>
      <c r="Q11" s="8" t="str">
        <f>IF(P11="","",IF(OR(P11=CS11,P11=CV11,P11=CZ11),$CA$1,IF(OR(P11=BR11,P11=BU11,P11=BY11),$AZ$1,IF(OR(P11=AQ11,P11=AT11,P11=AX11),$Y$1,""))))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8.9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$36,AP11,0),IF(AR11&gt;=$AY$36,AS11,0),IF(AV11&gt;=$AY$36,AW11,0),IF(BP11&gt;=$BZ$36,BQ11,0),IF(BS11&gt;=$BZ$36,BT11,0),IF(BW11&gt;=$BZ$36,BX11,0),IF(CQ11&gt;=$DA$36,CR11,0),IF(CT11&gt;=$DA$36,CU11,0),IF(CX11&gt;=$DA$36,CY11,0),IF(DX11&gt;=$EK$36,DY11,0),IF(EA11&gt;=$EK$36,EB11,0),IF(EE11&gt;=$EK$36,EF11,0),IF(EH11&gt;=$EK$36,EI11,0),IF(FF11&gt;=$FS$36,FG11,0),IF(FI11&gt;=$FS$36,FJ11,0),IF(FM11&gt;=$FS$36,FN11,0),IF(FP11&gt;=$FS$36,FQ11,0),IF(GN11&gt;=$HA$36,GO11,0),IF(GQ11&gt;=$HA$36,GR11,0),IF(GU11&gt;=$HA$36,GV11,0),IF(GX11&gt;=$HA$36,GY11,0),IF(HV11&gt;=$II$36,HW11,0),IF(HY11&gt;=$II$36,HZ11,0),IF(IC11&gt;=$II$36,ID11,0),IF(IF11&gt;=$II$36,IG11,0),IF(JD11&gt;=$JQ$36,JE11,0),IF(JG11&gt;=$JQ$36,JH11,0),IF(JK11&gt;=$JQ$36,JL11,0),IF(JN11&gt;=$JQ$36,JO11,0),IF(KL11&gt;=$KY$36,KM11,0),IF(KO11&gt;=$KY$36,KP11,0),IF(KS11&gt;=$KY$36,KT11,0),IF(KV11&gt;=$KY$36,KW11,0),IF(LT11&gt;=$MG$36,LU11,0),IF(LW11&gt;=$MG$36,LX11,0),IF(MA11&gt;=$MG$36,MB11,0),IF(MD11&gt;=$MG$36,ME11,0),IF(NB11&gt;=$NO$36,NC11,0),IF(NE11&gt;=$NO$36,NF11,0),IF(NI11&gt;=$NO$36,NJ11,0),IF(NL11&gt;=$NO$36,NM11,0),IF(OJ11&gt;=$OW$36,OK11,0),IF(OM11&gt;=$OW$36,ON11,0),IF(OQ11&gt;=$OW$36,OR11,0),IF(OT11&gt;=$OW$36,OU11,0),IF(PR11&gt;=$QE$36,PS11,0),IF(PU11&gt;=$QE$36,PV11,0),IF(PY11&gt;=$QE$36,PZ11,0),IF(QB11&gt;=$QE$36,QC11,0),IF(QZ11&gt;=$RM$36,RA11,0),IF(RC11&gt;=$RM$36,RD11,0),IF(RG11&gt;=$RM$36,RH11,0),IF(RJ11&gt;=$RM$36,RK11,0),IF(SH11&gt;=$SU$36,SI11,0),IF(SK11&gt;=$SU$36,SL11,0),IF(SO11&gt;=$SU$36,SP11,0),IF(SR11&gt;=$SU$36,SS11,0))&gt;0,MAX(IF(AO11&gt;=$AY$36,AP11,0),IF(AR11&gt;=$AY$36,AS11,0),IF(AV11&gt;=$AY$36,AW11,0),IF(BP11&gt;=$BZ$36,BQ11,0),IF(BS11&gt;=$BZ$36,BT11,0),IF(BW11&gt;=$BZ$36,BX11,0),IF(CQ11&gt;=$DA$36,CR11,0),IF(CT11&gt;=$DA$36,CU11,0),IF(CX11&gt;=$DA$36,CY11,0),IF(DX11&gt;=$EK$36,DY11,0),IF(EA11&gt;=$EK$36,EB11,0),IF(EE11&gt;=$EK$36,EF11,0),IF(EH11&gt;=$EK$36,EI11,0),IF(FF11&gt;=$FS$36,FG11,0),IF(FI11&gt;=$FS$36,FJ11,0),IF(FM11&gt;=$FS$36,FN11,0),IF(FP11&gt;=$FS$36,FQ11,0),IF(GN11&gt;=$HA$36,GO11,0),IF(GQ11&gt;=$HA$36,GR11,0),IF(GU11&gt;=$HA$36,GV11,0),IF(GX11&gt;=$HA$36,GY11,0),IF(HV11&gt;=$II$36,HW11,0),IF(HY11&gt;=$II$36,HZ11,0),IF(IC11&gt;=$II$36,ID11,0),IF(IF11&gt;=$II$36,IG11,0),IF(JD11&gt;=$JQ$36,JE11,0),IF(JG11&gt;=$JQ$36,JH11,0),IF(JK11&gt;=$JQ$36,JL11,0),IF(JN11&gt;=$JQ$36,JO11,0),IF(KL11&gt;=$KY$36,KM11,0),IF(KO11&gt;=$KY$36,KP11,0),IF(KS11&gt;=$KY$36,KT11,0),IF(KV11&gt;=$KY$36,KW11,0),IF(LT11&gt;=$MG$36,LU11,0),IF(LW11&gt;=$MG$36,LX11,0),IF(MA11&gt;=$MG$36,MB11,0),IF(MD11&gt;=$MG$36,ME11,0),IF(NB11&gt;=$NO$36,NC11,0),IF(NE11&gt;=$NO$36,NF11,0),IF(NI11&gt;=$NO$36,NJ11,0),IF(NL11&gt;=$NO$36,NM11,0),IF(OJ11&gt;=$OW$36,OK11,0),IF(OM11&gt;=$OW$36,ON11,0),IF(OQ11&gt;=$OW$36,OR11,0),IF(OT11&gt;=$OW$36,OU11,0),IF(PR11&gt;=$QE$36,PS11,0),IF(PU11&gt;=$QE$36,PV11,0),IF(PY11&gt;=$QE$36,PZ11,0),IF(QB11&gt;=$QE$36,QC11,0),IF(QZ11&gt;=$RM$36,RA11,0),IF(RC11&gt;=$RM$36,RD11,0),IF(RG11&gt;=$RM$36,RH11,0),IF(RJ11&gt;=$RM$36,RK11,0),IF(SH11&gt;=$SU$36,SI11,0),IF(SK11&gt;=$SU$36,SL11,0),IF(SO11&gt;=$SU$36,SP11,0),IF(SR11&gt;=$SU$36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N11,$RN$1,IF(V11+IF(P11="",0,P11)=RF11,$QF$1,IF(V11+IF(P11="",0,P11)=PX11,$OX$1,IF(V11+IF(P11="",0,P11)=OP11,$NP$1,IF(V11+IF(P11="",0,P11)=NH11,$MH$1,IF(V11+IF(P11="",0,P11)=LZ11,$KZ$1,IF(V11+IF(P11="",0,P11)=KR11,$JR$1,IF(V11+IF(P11="",0,P11)=JJ11,$IJ$1,IF(V11+IF(P11="",0,P11)=IB11,$HB$1,IF(V11+IF(P11="",0,P11)=GT11,$FT$1,IF(V11+IF(P11="",0,P11)=FL11,$EL$1,IF(V11+IF(P11="",0,P11)=ED11,$DD$1)))))))))))),IF(V11=DC11,IF(V11+IF(#REF!="",0,#REF!)=ST11,$RN$1,IF(V11+IF(#REF!="",0,#REF!)=RL11,$QF$1,IF(V11+IF(#REF!="",0,#REF!)=QD11,$OX$1,IF(V11+IF(#REF!="",0,#REF!)=OV11,$NP$1,IF(V11+IF(#REF!="",0,#REF!)=NN11,$MH$1,IF(V11+IF(#REF!="",0,#REF!)=MF11,$KZ$1,IF(V11+IF(#REF!="",0,#REF!)=KX11,$JR$1,IF(V11+IF(#REF!="",0,#REF!)=JP11,$IJ$1,IF(V11+IF(#REF!="",0,#REF!)=IH11,$HB$1,IF(V11+IF(#REF!="",0,#REF!)=GZ11,$FT$1,IF(V11+IF(#REF!="",0,#REF!)=FR11,$EL$1,IF(V11+IF(#REF!="",0,#REF!)=EJ11,$DD$1,IF(V11+IF(#REF!="",0,#REF!)=SQ11,$RN$1,IF(V11+IF(#REF!="",0,#REF!)=RI11,$QF$1,IF(V11+IF(#REF!="",0,#REF!)=QA11,$OX$1,IF(V11+IF(#REF!="",0,#REF!)=OS11,$NP$1,IF(V11+IF(#REF!="",0,#REF!)=NK11,$MH$1,IF(V11+IF(#REF!="",0,#REF!)=MC11,$KZ$1,IF(V11+IF(#REF!="",0,#REF!)=KU11,$JR$1,IF(V11+IF(#REF!="",0,#REF!)=JM11,$IJ$1,IF(V11+IF(#REF!="",0,#REF!)=IE11,$HB$1,IF(V11+IF(#REF!="",0,#REF!)=GW11,$FT$1,IF(V11+IF(#REF!="",0,#REF!)=FO11,$EL$1,IF(V11+IF(#REF!="",0,#REF!)=EG11,$DD$1)))))))))))))))))))))))))))</f>
        <v/>
      </c>
      <c r="Y11" s="22">
        <v>14.3</v>
      </c>
      <c r="Z11" s="22">
        <v>9.1999999999999993</v>
      </c>
      <c r="AA11" s="22">
        <v>7.6</v>
      </c>
      <c r="AB11" s="22">
        <v>13.62</v>
      </c>
      <c r="AC11" s="22">
        <v>1.2</v>
      </c>
      <c r="AD11" s="22">
        <v>5.6</v>
      </c>
      <c r="AE11" s="22">
        <v>3.5</v>
      </c>
      <c r="AF11" s="22">
        <v>3.9</v>
      </c>
      <c r="AG11" s="22">
        <v>5.52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7.6</v>
      </c>
      <c r="AP11" s="38">
        <f>IF(AB11&gt;0,AB11,"")</f>
        <v>13.62</v>
      </c>
      <c r="AQ11" s="40">
        <f>IF(SUM(Y11:AB11)-AC11&gt;0,SUM(Y11:AB11)-AC11,"")</f>
        <v>43.519999999999996</v>
      </c>
      <c r="AR11" s="40">
        <f>IF(AF11&gt;0,AF11,"")</f>
        <v>3.9</v>
      </c>
      <c r="AS11" s="40">
        <f>IF(AG11&gt;0,AG11,"")</f>
        <v>5.52</v>
      </c>
      <c r="AT11" s="40">
        <f>IF(SUM(AD11:AG11)-AH11&gt;0,SUM(AD11:AG11)-AH11,"")</f>
        <v>18.52</v>
      </c>
      <c r="AU11" s="40">
        <f>IF(AQ11="","",MAX(AQ11,AT11))</f>
        <v>43.519999999999996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43.519999999999996</v>
      </c>
      <c r="AZ11" s="26">
        <v>16</v>
      </c>
      <c r="BA11" s="26">
        <v>9</v>
      </c>
      <c r="BB11" s="26">
        <v>8.5</v>
      </c>
      <c r="BC11" s="26">
        <v>13.81</v>
      </c>
      <c r="BD11" s="26">
        <v>0.3</v>
      </c>
      <c r="BE11" s="26">
        <v>13.8</v>
      </c>
      <c r="BF11" s="26">
        <v>8.9</v>
      </c>
      <c r="BG11" s="26">
        <v>8.9</v>
      </c>
      <c r="BH11" s="26">
        <v>14.28</v>
      </c>
      <c r="BI11" s="26">
        <v>0</v>
      </c>
      <c r="BJ11" s="26">
        <v>16.600000000000001</v>
      </c>
      <c r="BK11" s="26">
        <v>8.8000000000000007</v>
      </c>
      <c r="BL11" s="26">
        <v>8.5</v>
      </c>
      <c r="BM11" s="26">
        <v>14.18</v>
      </c>
      <c r="BN11" s="26">
        <v>0.3</v>
      </c>
      <c r="BO11" s="28"/>
      <c r="BP11" s="39">
        <f>IF(BB11&gt;0,BB11,"")</f>
        <v>8.5</v>
      </c>
      <c r="BQ11" s="39">
        <f>IF(BC11&gt;0,BC11,"")</f>
        <v>13.81</v>
      </c>
      <c r="BR11" s="11">
        <f>IF(SUM(AZ11:BC11)-BD11&gt;0,SUM(AZ11:BC11)-BD11,"")</f>
        <v>47.010000000000005</v>
      </c>
      <c r="BS11" s="11">
        <f>IF(BG11&gt;0,BG11,"")</f>
        <v>8.9</v>
      </c>
      <c r="BT11" s="11">
        <f>IF(BH11&gt;0,BH11,"")</f>
        <v>14.28</v>
      </c>
      <c r="BU11" s="11">
        <f>IF(SUM(BE11:BH11)-BI11&gt;0,SUM(BE11:BH11)-BI11,"")</f>
        <v>45.88</v>
      </c>
      <c r="BV11" s="11">
        <f>IF(BR11="","",MAX(BR11,BU11))</f>
        <v>47.010000000000005</v>
      </c>
      <c r="BW11" s="11">
        <f>IF(BL11&gt;0,BL11,"")</f>
        <v>8.5</v>
      </c>
      <c r="BX11" s="11">
        <f>IF(BM11&gt;0,BM11,"")</f>
        <v>14.18</v>
      </c>
      <c r="BY11" s="11">
        <f>IF(SUM(BJ11:BM11)-BN11&gt;0,SUM(BJ11:BM11)-BN11,"")</f>
        <v>47.780000000000008</v>
      </c>
      <c r="BZ11" s="11">
        <f>IF(SUM(BV11,BY11)&gt;0,SUM(BV11,BY11),"")</f>
        <v>94.79000000000002</v>
      </c>
      <c r="CA11" s="22">
        <v>15.15</v>
      </c>
      <c r="CB11" s="22">
        <v>9.1</v>
      </c>
      <c r="CC11" s="22">
        <v>8.0500000000000007</v>
      </c>
      <c r="CD11" s="22">
        <v>13.715</v>
      </c>
      <c r="CE11" s="22">
        <v>0.75</v>
      </c>
      <c r="CF11" s="22">
        <v>9.6999999999999993</v>
      </c>
      <c r="CG11" s="22">
        <v>6.2</v>
      </c>
      <c r="CH11" s="22">
        <v>6.4</v>
      </c>
      <c r="CI11" s="22">
        <v>9.8999999999999986</v>
      </c>
      <c r="CJ11" s="22">
        <v>0</v>
      </c>
      <c r="CK11" s="22">
        <v>8.3000000000000007</v>
      </c>
      <c r="CL11" s="22">
        <v>4.4000000000000004</v>
      </c>
      <c r="CM11" s="22">
        <v>4.25</v>
      </c>
      <c r="CN11" s="22">
        <v>7.09</v>
      </c>
      <c r="CO11" s="22">
        <v>0.15</v>
      </c>
      <c r="CP11" s="27" t="s">
        <v>46</v>
      </c>
      <c r="CQ11" s="38">
        <f>IF(CC11&gt;0,CC11,"")</f>
        <v>8.0500000000000007</v>
      </c>
      <c r="CR11" s="38">
        <f>IF(CD11&gt;0,CD11,"")</f>
        <v>13.715</v>
      </c>
      <c r="CS11" s="40">
        <f>IF(SUM(CA11:CD11)-CE11&gt;0,SUM(CA11:CD11)-CE11,"")</f>
        <v>45.265000000000001</v>
      </c>
      <c r="CT11" s="40">
        <f>IF(CH11&gt;0,CH11,"")</f>
        <v>6.4</v>
      </c>
      <c r="CU11" s="40">
        <f>IF(CI11&gt;0,CI11,"")</f>
        <v>9.8999999999999986</v>
      </c>
      <c r="CV11" s="40">
        <f>IF(SUM(CF11:CI11)-CJ11&gt;0,SUM(CF11:CI11)-CJ11,"")</f>
        <v>32.199999999999996</v>
      </c>
      <c r="CW11" s="40">
        <f>IF(CS11="","",MAX(CS11,CV11))</f>
        <v>45.265000000000001</v>
      </c>
      <c r="CX11" s="40">
        <f>IF(CM11&gt;0,CM11,"")</f>
        <v>4.25</v>
      </c>
      <c r="CY11" s="40">
        <f>IF(CN11&gt;0,CN11,"")</f>
        <v>7.09</v>
      </c>
      <c r="CZ11" s="40">
        <f>IF(SUM(CK11:CN11)-CO11&gt;0,SUM(CK11:CN11)-CO11,"")</f>
        <v>23.890000000000004</v>
      </c>
      <c r="DA11" s="40">
        <f>IF(SUM(CW11,CZ11)&gt;0,SUM(CW11,CZ11),"")</f>
        <v>69.155000000000001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15.15</v>
      </c>
      <c r="SW11" s="22">
        <f>IF($CP11="P",CB11,(CB11+BA11)/2)</f>
        <v>9.1</v>
      </c>
      <c r="SX11" s="22">
        <f>IF($CP11="P",CC11,(CC11+BB11)/2)</f>
        <v>8.0500000000000007</v>
      </c>
      <c r="SY11" s="22">
        <f>IF($CP11="P",CD11,(CD11+BC11)/2)</f>
        <v>13.715</v>
      </c>
      <c r="SZ11" s="22">
        <f>IF($CP11="P",CE11,(CE11+BD11)/2)</f>
        <v>0.75</v>
      </c>
      <c r="TA11" s="22">
        <f>IF($CP11="P",CF11,(CF11+BE11)/2)</f>
        <v>9.6999999999999993</v>
      </c>
      <c r="TB11" s="22">
        <f>IF($CP11="P",CG11,(CG11+BF11)/2)</f>
        <v>6.2</v>
      </c>
      <c r="TC11" s="22">
        <f>IF($CP11="P",CH11,(CH11+BG11)/2)</f>
        <v>6.4</v>
      </c>
      <c r="TD11" s="22">
        <f>IF($CP11="P",CI11,(CI11+BH11)/2)</f>
        <v>9.8999999999999986</v>
      </c>
      <c r="TE11" s="22">
        <f>IF($CP11="P",CJ11,(CJ11+BI11)/2)</f>
        <v>0</v>
      </c>
      <c r="TF11" s="22">
        <f>IF($CP11="P",CK11,(CK11+BJ11)/2)</f>
        <v>8.3000000000000007</v>
      </c>
      <c r="TG11" s="22">
        <f>IF($CP11="P",CL11,(CL11+BK11)/2)</f>
        <v>4.4000000000000004</v>
      </c>
      <c r="TH11" s="22">
        <f>IF($CP11="P",CM11,(CM11+BL11)/2)</f>
        <v>4.25</v>
      </c>
      <c r="TI11" s="22">
        <f>IF($CP11="P",CN11,(CN11+BM11)/2)</f>
        <v>7.09</v>
      </c>
      <c r="TJ11" s="22">
        <f>IF($CP11="P",CO11,(CO11+BN11)/2)</f>
        <v>0.15</v>
      </c>
      <c r="TK11" s="27" t="s">
        <v>46</v>
      </c>
      <c r="TL11" s="40">
        <f>IF(SX11&gt;0,SX11,"")</f>
        <v>8.0500000000000007</v>
      </c>
      <c r="TM11" s="40">
        <f>IF(SY11&gt;0,SY11,"")</f>
        <v>13.715</v>
      </c>
      <c r="TN11" s="40">
        <f>IF(SUM(SV11:SY11)-SZ11&gt;0,SUM(SV11:SY11)-SZ11,"")</f>
        <v>45.265000000000001</v>
      </c>
      <c r="TO11" s="40">
        <f>IF(TC11&gt;0,TC11,"")</f>
        <v>6.4</v>
      </c>
      <c r="TP11" s="40">
        <f>IF(TD11&gt;0,TD11,"")</f>
        <v>9.8999999999999986</v>
      </c>
      <c r="TQ11" s="40">
        <f>IF(SUM(TA11:TD11)-TE11&gt;0,SUM(TA11:TD11)-TE11,"")</f>
        <v>32.199999999999996</v>
      </c>
      <c r="TR11" s="40">
        <f>IF(MAX(TN11,TQ11)&gt;0,MAX(TN11,TQ11),"")</f>
        <v>45.265000000000001</v>
      </c>
      <c r="TS11" s="40">
        <f>IF(TH11&gt;0,TH11,"")</f>
        <v>4.25</v>
      </c>
      <c r="TT11" s="40">
        <f>IF(TI11&gt;0,TI11,"")</f>
        <v>7.09</v>
      </c>
      <c r="TU11" s="40">
        <f>IF(SUM(TF11:TI11)-TJ11&gt;0,SUM(TF11:TI11)-TJ11,"")</f>
        <v>23.890000000000004</v>
      </c>
      <c r="TV11" s="40">
        <f>IF(SUM(TR11,TU11)&gt;0,SUM(TR11,TU11),"")</f>
        <v>69.155000000000001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139</v>
      </c>
      <c r="D12" s="4" t="s">
        <v>4</v>
      </c>
      <c r="E12" s="4">
        <v>2005</v>
      </c>
      <c r="F12" s="9">
        <f>SUM(L12:V12)+SUM(L12:T12)*0.0000001+SUM(L12)*0.0000000000001</f>
        <v>149.32001493200482</v>
      </c>
      <c r="G12" s="66"/>
      <c r="H12" s="3" t="str">
        <f>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P","")</f>
        <v/>
      </c>
      <c r="I12" s="3" t="str">
        <f>IF(OR(AND(AQ12&gt;=AY$40,AQ12&lt;&gt;"",AN12=""),AND(AT12&gt;=AY$40,AT12&lt;&gt;"",AN12=""),AND(AX12&gt;=AY$40,AX12&lt;&gt;"",AN12=""),AND(BR12&gt;=BZ$40,BR12&lt;&gt;"",BO12=""),AND(BU12&gt;=BZ$40,BU12&lt;&gt;"",BO12=""),AND(BY12&gt;=BZ$40,BY12&lt;&gt;"",BO12=""),AND(CS12&gt;=DA$40,CS12&lt;&gt;"",CP12=""),AND(CV12&gt;=DA$40,CV12&lt;&gt;"",CP12=""),AND(CZ12&gt;=DA$40,CZ12&lt;&gt;"",CP12=""),AND(DZ12&gt;=EK$40,DZ12&lt;&gt;""),AND(EC12&gt;=EK$40,EC12&lt;&gt;""),AND(EG12&gt;=EK$40,EG12&lt;&gt;""),AND(EJ12&gt;=EK$40,EJ12&lt;&gt;""),AND(FH12&gt;=FS$40,FH12&lt;&gt;""),AND(FK12&gt;=FS$40,FK12&lt;&gt;""),AND(FO12&gt;=FS$40,FO12&lt;&gt;""),AND(FR12&gt;=FS$40,FR12&lt;&gt;""),AND(GP12&gt;=HA$40,GP12&lt;&gt;""),AND(GS12&gt;=HA$40,GS12&lt;&gt;""),AND(GW12&gt;=HA$40,GW12&lt;&gt;""),AND(GZ12&gt;=HA$40,GZ12&lt;&gt;""),AND(HX12&gt;=II$40,HX12&lt;&gt;""),AND(IA12&gt;=II$40,IA12&lt;&gt;""),AND(IE12&gt;=II$40,IE12&lt;&gt;""),AND(IH12&gt;=II$40,IH12&lt;&gt;""),AND(JF12&gt;=JQ$40,JF12&lt;&gt;""),AND(JI12&gt;=JQ$40,JI12&lt;&gt;""),AND(JM12&gt;=JQ$40,JM12&lt;&gt;""),AND(JP12&gt;=JQ$40,JP12&lt;&gt;""),AND(KN12&gt;=KY$40,KN12&lt;&gt;""),AND(KQ12&gt;=KY$40,KQ12&lt;&gt;""),AND(KU12&gt;=KY$40,KU12&lt;&gt;""),AND(KX12&gt;=KY$40,KX12&lt;&gt;""),AND(LV12&gt;=MG$40,LV12&lt;&gt;""),AND(LY12&gt;=MG$40,LY12&lt;&gt;""),AND(MC12&gt;=MG$40,MC12&lt;&gt;""),AND(MF12&gt;=MG$40,MF12&lt;&gt;""),AND(ND12&gt;=NO$40,ND12&lt;&gt;""),AND(NG12&gt;=NO$40,NG12&lt;&gt;""),AND(NK12&gt;=NO$40,NK12&lt;&gt;""),AND(NN12&gt;=NO$40,NN12&lt;&gt;""),AND(OL12&gt;=OW$40,OL12&lt;&gt;""),AND(OO12&gt;=OW$40,OO12&lt;&gt;""),AND(OS12&gt;=OW$40,OS12&lt;&gt;""),AND(OV12&gt;=OW$40,OV12&lt;&gt;""),AND(PT12&gt;=QE$40,PT12&lt;&gt;""),AND(PW12&gt;=QE$40,PW12&lt;&gt;""),AND(QA12&gt;=QE$40,QA12&lt;&gt;""),AND(QD12&gt;=QE$40,QD12&lt;&gt;""),AND(RB12&gt;=RM$40,RB12&lt;&gt;""),AND(RE12&gt;=RM$40,RE12&lt;&gt;""),AND(RI12&gt;=RM$40,RI12&lt;&gt;""),AND(RL12&gt;=RM$40,RL12&lt;&gt;""),AND(SJ12&gt;=SU$40,SJ12&lt;&gt;""),AND(SM12&gt;=SU$40,SM12&lt;&gt;""),AND(SQ12&gt;=SU$40,SQ12&lt;&gt;""),AND(ST12&gt;=SU$40,ST12&lt;&gt;"")),"P","")</f>
        <v/>
      </c>
      <c r="J12" s="36" t="str">
        <f>IF(AND(I12="P",H12=""),"No DD",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Merit",IF(OR(AND(AO12&gt;=AY$38,AO12&lt;&gt;"",AQ12&gt;=AY$42,AQ12&lt;&gt;"",AN12=""),AND(AR12&gt;=AY$38,AR12&lt;&gt;"",AT12&gt;=AY$42,AT12&lt;&gt;"",AN12=""),AND(AV12&gt;=AY$38,AV12&lt;&gt;"",AX12&gt;=AY$42,AX12&lt;&gt;"",AN12=""),AND(BP12&gt;=BZ$38,BP12&lt;&gt;"",BR12&gt;=BZ$42,BR12&lt;&gt;"",BO12=""),AND(BS12&gt;=BZ$38,BS12&lt;&gt;"",BU12&gt;=BZ$42,BU12&lt;&gt;"",BO12=""),AND(BW12&gt;=BZ$38,BW12&lt;&gt;"",BY12&gt;=BZ$42,BY12&lt;&gt;"",BO12=""),AND(CQ12&gt;=DA$38,CQ12&lt;&gt;"",CS12&gt;=DA$42,CS12&lt;&gt;"",CP12=""),AND(CT12&gt;=DA$38,CT12&lt;&gt;"",CV12&gt;=DA$42,CV12&lt;&gt;"",CP12=""),AND(CX12&gt;=DA$38,CX12&lt;&gt;"",CZ12&gt;=DA$42,CZ12&lt;&gt;"",CP12=""),AND(DX12&gt;=EK$38,DX12&lt;&gt;"",DZ12&gt;=EK$42,DZ12&lt;&gt;""),AND(EA12&gt;=EK$38,EA12&lt;&gt;"",EC12&gt;=EK$42,EC12&lt;&gt;""),AND(EE12&gt;=EK$38,EE12&lt;&gt;"",EG12&gt;=EK$42,EG12&lt;&gt;""),AND(EH12&gt;=EK$38,EH12&lt;&gt;"",EJ12&gt;=EK$42,EJ12&lt;&gt;""),AND(FF12&gt;=FS$38,FF12&lt;&gt;"",FH12&gt;=FS$42,FH12&lt;&gt;""),AND(FI12&gt;=FS$38,FI12&lt;&gt;"",FK12&gt;=FS$42,FK12&lt;&gt;""),AND(FM12&gt;=FS$38,FM12&lt;&gt;"",FO12&gt;=FS$42,FO12&lt;&gt;""),AND(FP12&gt;=FS$38,FP12&lt;&gt;"",FR12&gt;=FS$42,FR12&lt;&gt;""),AND(GN12&gt;=HA$38,GN12&lt;&gt;"",GP12&gt;=HA$42,GP12&lt;&gt;""),AND(GQ12&gt;=HA$38,GQ12&lt;&gt;"",GS12&gt;=HA$42,GS12&lt;&gt;""),AND(GU12&gt;=HA$38,GU12&lt;&gt;"",GW12&gt;=HA$42,GW12&lt;&gt;""),AND(GX12&gt;=HA$38,GX12&lt;&gt;"",GZ12&gt;=HA$42,GZ12&lt;&gt;""),AND(HV12&gt;=II$38,HV12&lt;&gt;"",HX12&gt;=II$42,HX12&lt;&gt;""),AND(HY12&gt;=II$38,HY12&lt;&gt;"",IA12&gt;=II$42,IA12&lt;&gt;""),AND(IC12&gt;=II$38,IC12&lt;&gt;"",IE12&gt;=II$42,IE12&lt;&gt;""),AND(IF12&gt;=II$38,IF12&lt;&gt;"",IH12&gt;=II$42,IH12&lt;&gt;""),AND(JD12&gt;=JQ$38,JD12&lt;&gt;"",JF12&gt;=JQ$42,JF12&lt;&gt;""),AND(JG12&gt;=JQ$38,JG12&lt;&gt;"",JI12&gt;=JQ$42,JI12&lt;&gt;""),AND(JK12&gt;=JQ$38,JK12&lt;&gt;"",JM12&gt;=JQ$42,JM12&lt;&gt;""),AND(JN12&gt;=JQ$38,JN12&lt;&gt;"",JP12&gt;=JQ$42,JP12&lt;&gt;""),AND(KL12&gt;=KY$38,KL12&lt;&gt;"",KN12&gt;=KY$42,KN12&lt;&gt;""),AND(KO12&gt;=KY$38,KO12&lt;&gt;"",KQ12&gt;=KY$42,KQ12&lt;&gt;""),AND(KS12&gt;=KY$38,KS12&lt;&gt;"",KU12&gt;=KY$42,KU12&lt;&gt;""),AND(KV12&gt;=KY$38,KV12&lt;&gt;"",KX12&gt;=KY$42,KX12&lt;&gt;""),AND(LT12&gt;=MG$38,LT12&lt;&gt;"",LV12&gt;=MG$42,LV12&lt;&gt;""),AND(LW12&gt;=MG$38,LW12&lt;&gt;"",LY12&gt;=MG$42,LY12&lt;&gt;""),AND(MA12&gt;=MG$38,MA12&lt;&gt;"",MC12&gt;=MG$42,MC12&lt;&gt;""),AND(MD12&gt;=MG$38,MD12&lt;&gt;"",MF12&gt;=MG$42,MF12&lt;&gt;""),AND(NB12&gt;=NO$38,NB12&lt;&gt;"",ND12&gt;=NO$42,ND12&lt;&gt;""),AND(NE12&gt;=NO$38,NE12&lt;&gt;"",NG12&gt;=NO$42,NG12&lt;&gt;""),AND(NI12&gt;=NO$38,NI12&lt;&gt;"",NK12&gt;=NO$42,NK12&lt;&gt;""),AND(NL12&gt;=NO$38,NL12&lt;&gt;"",NN12&gt;=NO$42,NN12&lt;&gt;""),AND(OJ12&gt;=OW$38,OJ12&lt;&gt;"",OL12&gt;=OW$42,OL12&lt;&gt;""),AND(OM12&gt;=OW$38,OM12&lt;&gt;"",OO12&gt;=OW$42,OO12&lt;&gt;""),AND(OQ12&gt;=OW$38,OQ12&lt;&gt;"",OS12&gt;=OW$42,OS12&lt;&gt;""),AND(OT12&gt;=OW$38,OT12&lt;&gt;"",OV12&gt;=OW$42,OV12&lt;&gt;""),AND(PR12&gt;=QE$38,PR12&lt;&gt;"",PT12&gt;=QE$42,PT12&lt;&gt;""),AND(PU12&gt;=QE$38,PU12&lt;&gt;"",PW12&gt;=QE$42,PW12&lt;&gt;""),AND(PY12&gt;=QE$38,PY12&lt;&gt;"",QA12&gt;=QE$42,QA12&lt;&gt;""),AND(QB12&gt;=QE$38,QB12&lt;&gt;"",QD12&gt;=QE$42,QD12&lt;&gt;""),AND(QZ12&gt;=RM$38,QZ12&lt;&gt;"",RB12&gt;=RM$42,RB12&lt;&gt;""),AND(RC12&gt;=RM$38,RC12&lt;&gt;"",RE12&gt;=RM$42,RE12&lt;&gt;""),AND(RG12&gt;=RM$38,RG12&lt;&gt;"",RI12&gt;=RM$42,RI12&lt;&gt;""),AND(RJ12&gt;=RM$38,RJ12&lt;&gt;"",RL12&gt;=RM$42,RL12&lt;&gt;""),AND(SH12&gt;=SU$38,SH12&lt;&gt;"",SJ12&gt;=SU$42,SJ12&lt;&gt;""),AND(SK12&gt;=SU$38,SK12&lt;&gt;"",SM12&gt;=SU$42,SM12&lt;&gt;""),AND(SO12&gt;=SU$38,SO12&lt;&gt;"",SQ12&gt;=SU$42,SQ12&lt;&gt;""),AND(SR12&gt;=SU$38,SR12&lt;&gt;"",ST12&gt;=SU$42,ST12&lt;&gt;"")),"Excellence",IF(K12="P","Worlds Team",IF(H12="P","National Team","")))))</f>
        <v/>
      </c>
      <c r="K12" s="3" t="str">
        <f>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P","")</f>
        <v/>
      </c>
      <c r="L12" s="8">
        <f>IF(COUNT(AQ12,AT12,BR12,BU12,CS12,CV12)&gt;0,LARGE((AQ12,AT12,BR12,BU12,CS12,CV12),1),0)</f>
        <v>48.150000000000006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IF(COUNT(AQ12,AT12,BR12,BU12,CS12,CV12)&gt;1,LARGE((AQ12,AT12,BR12,BU12,CS12,CV12),2),0)</f>
        <v>45.89</v>
      </c>
      <c r="O12" s="8" t="str">
        <f>IF(N12="","",IF(OR(N12=CS12,N12=CV12),$CA$1,IF(OR(N12=BR12,N12=BU12),$AZ$1,IF(OR(N12=AQ12,N12=AT12),$Y$1,""))))</f>
        <v>2023 Nationals</v>
      </c>
      <c r="P12" s="8">
        <f>IF(COUNT(AQ12,AT12,BR12,BU12,CS12,CV12)&gt;2,MAX(AX12,BY12,CZ12,LARGE((AQ12,AT12,BR12,BU12,CS12,CV12),3)),IF(MAX(AX12,BY12,CZ12)&gt;0,MAX(AX12,BY12,CZ12),0))</f>
        <v>46.780000000000008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8.5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$36,AP12,0),IF(AR12&gt;=$AY$36,AS12,0),IF(AV12&gt;=$AY$36,AW12,0),IF(BP12&gt;=$BZ$36,BQ12,0),IF(BS12&gt;=$BZ$36,BT12,0),IF(BW12&gt;=$BZ$36,BX12,0),IF(CQ12&gt;=$DA$36,CR12,0),IF(CT12&gt;=$DA$36,CU12,0),IF(CX12&gt;=$DA$36,CY12,0),IF(DX12&gt;=$EK$36,DY12,0),IF(EA12&gt;=$EK$36,EB12,0),IF(EE12&gt;=$EK$36,EF12,0),IF(EH12&gt;=$EK$36,EI12,0),IF(FF12&gt;=$FS$36,FG12,0),IF(FI12&gt;=$FS$36,FJ12,0),IF(FM12&gt;=$FS$36,FN12,0),IF(FP12&gt;=$FS$36,FQ12,0),IF(GN12&gt;=$HA$36,GO12,0),IF(GQ12&gt;=$HA$36,GR12,0),IF(GU12&gt;=$HA$36,GV12,0),IF(GX12&gt;=$HA$36,GY12,0),IF(HV12&gt;=$II$36,HW12,0),IF(HY12&gt;=$II$36,HZ12,0),IF(IC12&gt;=$II$36,ID12,0),IF(IF12&gt;=$II$36,IG12,0),IF(JD12&gt;=$JQ$36,JE12,0),IF(JG12&gt;=$JQ$36,JH12,0),IF(JK12&gt;=$JQ$36,JL12,0),IF(JN12&gt;=$JQ$36,JO12,0),IF(KL12&gt;=$KY$36,KM12,0),IF(KO12&gt;=$KY$36,KP12,0),IF(KS12&gt;=$KY$36,KT12,0),IF(KV12&gt;=$KY$36,KW12,0),IF(LT12&gt;=$MG$36,LU12,0),IF(LW12&gt;=$MG$36,LX12,0),IF(MA12&gt;=$MG$36,MB12,0),IF(MD12&gt;=$MG$36,ME12,0),IF(NB12&gt;=$NO$36,NC12,0),IF(NE12&gt;=$NO$36,NF12,0),IF(NI12&gt;=$NO$36,NJ12,0),IF(NL12&gt;=$NO$36,NM12,0),IF(OJ12&gt;=$OW$36,OK12,0),IF(OM12&gt;=$OW$36,ON12,0),IF(OQ12&gt;=$OW$36,OR12,0),IF(OT12&gt;=$OW$36,OU12,0),IF(PR12&gt;=$QE$36,PS12,0),IF(PU12&gt;=$QE$36,PV12,0),IF(PY12&gt;=$QE$36,PZ12,0),IF(QB12&gt;=$QE$36,QC12,0),IF(QZ12&gt;=$RM$36,RA12,0),IF(RC12&gt;=$RM$36,RD12,0),IF(RG12&gt;=$RM$36,RH12,0),IF(RJ12&gt;=$RM$36,RK12,0),IF(SH12&gt;=$SU$36,SI12,0),IF(SK12&gt;=$SU$36,SL12,0),IF(SO12&gt;=$SU$36,SP12,0),IF(SR12&gt;=$SU$36,SS12,0))&gt;0,MAX(IF(AO12&gt;=$AY$36,AP12,0),IF(AR12&gt;=$AY$36,AS12,0),IF(AV12&gt;=$AY$36,AW12,0),IF(BP12&gt;=$BZ$36,BQ12,0),IF(BS12&gt;=$BZ$36,BT12,0),IF(BW12&gt;=$BZ$36,BX12,0),IF(CQ12&gt;=$DA$36,CR12,0),IF(CT12&gt;=$DA$36,CU12,0),IF(CX12&gt;=$DA$36,CY12,0),IF(DX12&gt;=$EK$36,DY12,0),IF(EA12&gt;=$EK$36,EB12,0),IF(EE12&gt;=$EK$36,EF12,0),IF(EH12&gt;=$EK$36,EI12,0),IF(FF12&gt;=$FS$36,FG12,0),IF(FI12&gt;=$FS$36,FJ12,0),IF(FM12&gt;=$FS$36,FN12,0),IF(FP12&gt;=$FS$36,FQ12,0),IF(GN12&gt;=$HA$36,GO12,0),IF(GQ12&gt;=$HA$36,GR12,0),IF(GU12&gt;=$HA$36,GV12,0),IF(GX12&gt;=$HA$36,GY12,0),IF(HV12&gt;=$II$36,HW12,0),IF(HY12&gt;=$II$36,HZ12,0),IF(IC12&gt;=$II$36,ID12,0),IF(IF12&gt;=$II$36,IG12,0),IF(JD12&gt;=$JQ$36,JE12,0),IF(JG12&gt;=$JQ$36,JH12,0),IF(JK12&gt;=$JQ$36,JL12,0),IF(JN12&gt;=$JQ$36,JO12,0),IF(KL12&gt;=$KY$36,KM12,0),IF(KO12&gt;=$KY$36,KP12,0),IF(KS12&gt;=$KY$36,KT12,0),IF(KV12&gt;=$KY$36,KW12,0),IF(LT12&gt;=$MG$36,LU12,0),IF(LW12&gt;=$MG$36,LX12,0),IF(MA12&gt;=$MG$36,MB12,0),IF(MD12&gt;=$MG$36,ME12,0),IF(NB12&gt;=$NO$36,NC12,0),IF(NE12&gt;=$NO$36,NF12,0),IF(NI12&gt;=$NO$36,NJ12,0),IF(NL12&gt;=$NO$36,NM12,0),IF(OJ12&gt;=$OW$36,OK12,0),IF(OM12&gt;=$OW$36,ON12,0),IF(OQ12&gt;=$OW$36,OR12,0),IF(OT12&gt;=$OW$36,OU12,0),IF(PR12&gt;=$QE$36,PS12,0),IF(PU12&gt;=$QE$36,PV12,0),IF(PY12&gt;=$QE$36,PZ12,0),IF(QB12&gt;=$QE$36,QC12,0),IF(QZ12&gt;=$RM$36,RA12,0),IF(RC12&gt;=$RM$36,RD12,0),IF(RG12&gt;=$RM$36,RH12,0),IF(RJ12&gt;=$RM$36,RK12,0),IF(SH12&gt;=$SU$36,SI12,0),IF(SK12&gt;=$SU$36,SL12,0),IF(SO12&gt;=$SU$36,SP12,0),IF(SR12&gt;=$SU$36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N12,$RN$1,IF(V12+IF(P12="",0,P12)=RF12,$QF$1,IF(V12+IF(P12="",0,P12)=PX12,$OX$1,IF(V12+IF(P12="",0,P12)=OP12,$NP$1,IF(V12+IF(P12="",0,P12)=NH12,$MH$1,IF(V12+IF(P12="",0,P12)=LZ12,$KZ$1,IF(V12+IF(P12="",0,P12)=KR12,$JR$1,IF(V12+IF(P12="",0,P12)=JJ12,$IJ$1,IF(V12+IF(P12="",0,P12)=IB12,$HB$1,IF(V12+IF(P12="",0,P12)=GT12,$FT$1,IF(V12+IF(P12="",0,P12)=FL12,$EL$1,IF(V12+IF(P12="",0,P12)=ED12,$DD$1)))))))))))),IF(V12=DC12,IF(V12+IF(#REF!="",0,#REF!)=ST12,$RN$1,IF(V12+IF(#REF!="",0,#REF!)=RL12,$QF$1,IF(V12+IF(#REF!="",0,#REF!)=QD12,$OX$1,IF(V12+IF(#REF!="",0,#REF!)=OV12,$NP$1,IF(V12+IF(#REF!="",0,#REF!)=NN12,$MH$1,IF(V12+IF(#REF!="",0,#REF!)=MF12,$KZ$1,IF(V12+IF(#REF!="",0,#REF!)=KX12,$JR$1,IF(V12+IF(#REF!="",0,#REF!)=JP12,$IJ$1,IF(V12+IF(#REF!="",0,#REF!)=IH12,$HB$1,IF(V12+IF(#REF!="",0,#REF!)=GZ12,$FT$1,IF(V12+IF(#REF!="",0,#REF!)=FR12,$EL$1,IF(V12+IF(#REF!="",0,#REF!)=EJ12,$DD$1,IF(V12+IF(#REF!="",0,#REF!)=SQ12,$RN$1,IF(V12+IF(#REF!="",0,#REF!)=RI12,$QF$1,IF(V12+IF(#REF!="",0,#REF!)=QA12,$OX$1,IF(V12+IF(#REF!="",0,#REF!)=OS12,$NP$1,IF(V12+IF(#REF!="",0,#REF!)=NK12,$MH$1,IF(V12+IF(#REF!="",0,#REF!)=MC12,$KZ$1,IF(V12+IF(#REF!="",0,#REF!)=KU12,$JR$1,IF(V12+IF(#REF!="",0,#REF!)=JM12,$IJ$1,IF(V12+IF(#REF!="",0,#REF!)=IE12,$HB$1,IF(V12+IF(#REF!="",0,#REF!)=GW12,$FT$1,IF(V12+IF(#REF!="",0,#REF!)=FO12,$EL$1,IF(V12+IF(#REF!="",0,#REF!)=EG12,$DD$1)))))))))))))))))))))))))))</f>
        <v/>
      </c>
      <c r="Y12" s="22">
        <v>1.3</v>
      </c>
      <c r="Z12" s="22">
        <v>1</v>
      </c>
      <c r="AA12" s="22">
        <v>1.5</v>
      </c>
      <c r="AB12" s="22">
        <v>1.45</v>
      </c>
      <c r="AC12" s="22">
        <v>0</v>
      </c>
      <c r="AD12" s="22">
        <v>1.2</v>
      </c>
      <c r="AE12" s="22">
        <v>1</v>
      </c>
      <c r="AF12" s="22">
        <v>1.5</v>
      </c>
      <c r="AG12" s="22">
        <v>1.45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1.5</v>
      </c>
      <c r="AP12" s="38">
        <f>IF(AB12&gt;0,AB12,"")</f>
        <v>1.45</v>
      </c>
      <c r="AQ12" s="40">
        <f>IF(SUM(Y12:AB12)-AC12&gt;0,SUM(Y12:AB12)-AC12,"")</f>
        <v>5.25</v>
      </c>
      <c r="AR12" s="40">
        <f>IF(AF12&gt;0,AF12,"")</f>
        <v>1.5</v>
      </c>
      <c r="AS12" s="40">
        <f>IF(AG12&gt;0,AG12,"")</f>
        <v>1.45</v>
      </c>
      <c r="AT12" s="40">
        <f>IF(SUM(AD12:AG12)-AH12&gt;0,SUM(AD12:AG12)-AH12,"")</f>
        <v>5.15</v>
      </c>
      <c r="AU12" s="40">
        <f>IF(AQ12="","",MAX(AQ12,AT12))</f>
        <v>5.25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5.25</v>
      </c>
      <c r="AZ12" s="26">
        <v>14.9</v>
      </c>
      <c r="BA12" s="26">
        <v>9.5</v>
      </c>
      <c r="BB12" s="26">
        <v>8.3000000000000007</v>
      </c>
      <c r="BC12" s="26">
        <v>13.89</v>
      </c>
      <c r="BD12" s="26">
        <v>0.7</v>
      </c>
      <c r="BE12" s="26">
        <v>16.100000000000001</v>
      </c>
      <c r="BF12" s="26">
        <v>9.8000000000000007</v>
      </c>
      <c r="BG12" s="26">
        <v>8.5</v>
      </c>
      <c r="BH12" s="26">
        <v>14.25</v>
      </c>
      <c r="BI12" s="26">
        <v>0.5</v>
      </c>
      <c r="BJ12" s="26">
        <v>15.4</v>
      </c>
      <c r="BK12" s="26">
        <v>9.3000000000000007</v>
      </c>
      <c r="BL12" s="26">
        <v>8.5</v>
      </c>
      <c r="BM12" s="26">
        <v>13.88</v>
      </c>
      <c r="BN12" s="26">
        <v>0.3</v>
      </c>
      <c r="BO12" s="28"/>
      <c r="BP12" s="39">
        <f>IF(BB12&gt;0,BB12,"")</f>
        <v>8.3000000000000007</v>
      </c>
      <c r="BQ12" s="39">
        <f>IF(BC12&gt;0,BC12,"")</f>
        <v>13.89</v>
      </c>
      <c r="BR12" s="11">
        <f>IF(SUM(AZ12:BC12)-BD12&gt;0,SUM(AZ12:BC12)-BD12,"")</f>
        <v>45.89</v>
      </c>
      <c r="BS12" s="11">
        <f>IF(BG12&gt;0,BG12,"")</f>
        <v>8.5</v>
      </c>
      <c r="BT12" s="11">
        <f>IF(BH12&gt;0,BH12,"")</f>
        <v>14.25</v>
      </c>
      <c r="BU12" s="11">
        <f>IF(SUM(BE12:BH12)-BI12&gt;0,SUM(BE12:BH12)-BI12,"")</f>
        <v>48.150000000000006</v>
      </c>
      <c r="BV12" s="11">
        <f>IF(BR12="","",MAX(BR12,BU12))</f>
        <v>48.150000000000006</v>
      </c>
      <c r="BW12" s="11">
        <f>IF(BL12&gt;0,BL12,"")</f>
        <v>8.5</v>
      </c>
      <c r="BX12" s="11">
        <f>IF(BM12&gt;0,BM12,"")</f>
        <v>13.88</v>
      </c>
      <c r="BY12" s="11">
        <f>IF(SUM(BJ12:BM12)-BN12&gt;0,SUM(BJ12:BM12)-BN12,"")</f>
        <v>46.780000000000008</v>
      </c>
      <c r="BZ12" s="11">
        <f>IF(SUM(BV12,BY12)&gt;0,SUM(BV12,BY12),"")</f>
        <v>94.93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7.45</v>
      </c>
      <c r="SW12" s="22">
        <f>IF($CP12="P",CB12,(CB12+BA12)/2)</f>
        <v>4.75</v>
      </c>
      <c r="SX12" s="22">
        <f>IF($CP12="P",CC12,(CC12+BB12)/2)</f>
        <v>4.1500000000000004</v>
      </c>
      <c r="SY12" s="22">
        <f>IF($CP12="P",CD12,(CD12+BC12)/2)</f>
        <v>6.9450000000000003</v>
      </c>
      <c r="SZ12" s="22">
        <f>IF($CP12="P",CE12,(CE12+BD12)/2)</f>
        <v>0.35</v>
      </c>
      <c r="TA12" s="22">
        <f>IF($CP12="P",CF12,(CF12+BE12)/2)</f>
        <v>8.0500000000000007</v>
      </c>
      <c r="TB12" s="22">
        <f>IF($CP12="P",CG12,(CG12+BF12)/2)</f>
        <v>4.9000000000000004</v>
      </c>
      <c r="TC12" s="22">
        <f>IF($CP12="P",CH12,(CH12+BG12)/2)</f>
        <v>4.25</v>
      </c>
      <c r="TD12" s="22">
        <f>IF($CP12="P",CI12,(CI12+BH12)/2)</f>
        <v>7.125</v>
      </c>
      <c r="TE12" s="22">
        <f>IF($CP12="P",CJ12,(CJ12+BI12)/2)</f>
        <v>0.25</v>
      </c>
      <c r="TF12" s="22">
        <f>IF($CP12="P",CK12,(CK12+BJ12)/2)</f>
        <v>7.7</v>
      </c>
      <c r="TG12" s="22">
        <f>IF($CP12="P",CL12,(CL12+BK12)/2)</f>
        <v>4.6500000000000004</v>
      </c>
      <c r="TH12" s="22">
        <f>IF($CP12="P",CM12,(CM12+BL12)/2)</f>
        <v>4.25</v>
      </c>
      <c r="TI12" s="22">
        <f>IF($CP12="P",CN12,(CN12+BM12)/2)</f>
        <v>6.94</v>
      </c>
      <c r="TJ12" s="22">
        <f>IF($CP12="P",CO12,(CO12+BN12)/2)</f>
        <v>0.15</v>
      </c>
      <c r="TK12" s="27" t="s">
        <v>46</v>
      </c>
      <c r="TL12" s="40">
        <f>IF(SX12&gt;0,SX12,"")</f>
        <v>4.1500000000000004</v>
      </c>
      <c r="TM12" s="40">
        <f>IF(SY12&gt;0,SY12,"")</f>
        <v>6.9450000000000003</v>
      </c>
      <c r="TN12" s="40">
        <f>IF(SUM(SV12:SY12)-SZ12&gt;0,SUM(SV12:SY12)-SZ12,"")</f>
        <v>22.945</v>
      </c>
      <c r="TO12" s="40">
        <f>IF(TC12&gt;0,TC12,"")</f>
        <v>4.25</v>
      </c>
      <c r="TP12" s="40">
        <f>IF(TD12&gt;0,TD12,"")</f>
        <v>7.125</v>
      </c>
      <c r="TQ12" s="40">
        <f>IF(SUM(TA12:TD12)-TE12&gt;0,SUM(TA12:TD12)-TE12,"")</f>
        <v>24.075000000000003</v>
      </c>
      <c r="TR12" s="40">
        <f>IF(MAX(TN12,TQ12)&gt;0,MAX(TN12,TQ12),"")</f>
        <v>24.075000000000003</v>
      </c>
      <c r="TS12" s="40">
        <f>IF(TH12&gt;0,TH12,"")</f>
        <v>4.25</v>
      </c>
      <c r="TT12" s="40">
        <f>IF(TI12&gt;0,TI12,"")</f>
        <v>6.94</v>
      </c>
      <c r="TU12" s="40">
        <f>IF(SUM(TF12:TI12)-TJ12&gt;0,SUM(TF12:TI12)-TJ12,"")</f>
        <v>23.390000000000004</v>
      </c>
      <c r="TV12" s="40">
        <f>IF(SUM(TR12,TU12)&gt;0,SUM(TR12,TU12),"")</f>
        <v>47.465000000000003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146</v>
      </c>
      <c r="D13" s="4" t="s">
        <v>4</v>
      </c>
      <c r="E13" s="4">
        <v>2004</v>
      </c>
      <c r="F13" s="9">
        <f>SUM(L13:V13)+SUM(L13:T13)*0.0000001+SUM(L13)*0.0000000000001</f>
        <v>146.39001463900451</v>
      </c>
      <c r="G13" s="66"/>
      <c r="H13" s="3" t="str">
        <f>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P","")</f>
        <v/>
      </c>
      <c r="I13" s="3" t="str">
        <f>IF(OR(AND(AQ13&gt;=AY$40,AQ13&lt;&gt;"",AN13=""),AND(AT13&gt;=AY$40,AT13&lt;&gt;"",AN13=""),AND(AX13&gt;=AY$40,AX13&lt;&gt;"",AN13=""),AND(BR13&gt;=BZ$40,BR13&lt;&gt;"",BO13=""),AND(BU13&gt;=BZ$40,BU13&lt;&gt;"",BO13=""),AND(BY13&gt;=BZ$40,BY13&lt;&gt;"",BO13=""),AND(CS13&gt;=DA$40,CS13&lt;&gt;"",CP13=""),AND(CV13&gt;=DA$40,CV13&lt;&gt;"",CP13=""),AND(CZ13&gt;=DA$40,CZ13&lt;&gt;"",CP13=""),AND(DZ13&gt;=EK$40,DZ13&lt;&gt;""),AND(EC13&gt;=EK$40,EC13&lt;&gt;""),AND(EG13&gt;=EK$40,EG13&lt;&gt;""),AND(EJ13&gt;=EK$40,EJ13&lt;&gt;""),AND(FH13&gt;=FS$40,FH13&lt;&gt;""),AND(FK13&gt;=FS$40,FK13&lt;&gt;""),AND(FO13&gt;=FS$40,FO13&lt;&gt;""),AND(FR13&gt;=FS$40,FR13&lt;&gt;""),AND(GP13&gt;=HA$40,GP13&lt;&gt;""),AND(GS13&gt;=HA$40,GS13&lt;&gt;""),AND(GW13&gt;=HA$40,GW13&lt;&gt;""),AND(GZ13&gt;=HA$40,GZ13&lt;&gt;""),AND(HX13&gt;=II$40,HX13&lt;&gt;""),AND(IA13&gt;=II$40,IA13&lt;&gt;""),AND(IE13&gt;=II$40,IE13&lt;&gt;""),AND(IH13&gt;=II$40,IH13&lt;&gt;""),AND(JF13&gt;=JQ$40,JF13&lt;&gt;""),AND(JI13&gt;=JQ$40,JI13&lt;&gt;""),AND(JM13&gt;=JQ$40,JM13&lt;&gt;""),AND(JP13&gt;=JQ$40,JP13&lt;&gt;""),AND(KN13&gt;=KY$40,KN13&lt;&gt;""),AND(KQ13&gt;=KY$40,KQ13&lt;&gt;""),AND(KU13&gt;=KY$40,KU13&lt;&gt;""),AND(KX13&gt;=KY$40,KX13&lt;&gt;""),AND(LV13&gt;=MG$40,LV13&lt;&gt;""),AND(LY13&gt;=MG$40,LY13&lt;&gt;""),AND(MC13&gt;=MG$40,MC13&lt;&gt;""),AND(MF13&gt;=MG$40,MF13&lt;&gt;""),AND(ND13&gt;=NO$40,ND13&lt;&gt;""),AND(NG13&gt;=NO$40,NG13&lt;&gt;""),AND(NK13&gt;=NO$40,NK13&lt;&gt;""),AND(NN13&gt;=NO$40,NN13&lt;&gt;""),AND(OL13&gt;=OW$40,OL13&lt;&gt;""),AND(OO13&gt;=OW$40,OO13&lt;&gt;""),AND(OS13&gt;=OW$40,OS13&lt;&gt;""),AND(OV13&gt;=OW$40,OV13&lt;&gt;""),AND(PT13&gt;=QE$40,PT13&lt;&gt;""),AND(PW13&gt;=QE$40,PW13&lt;&gt;""),AND(QA13&gt;=QE$40,QA13&lt;&gt;""),AND(QD13&gt;=QE$40,QD13&lt;&gt;""),AND(RB13&gt;=RM$40,RB13&lt;&gt;""),AND(RE13&gt;=RM$40,RE13&lt;&gt;""),AND(RI13&gt;=RM$40,RI13&lt;&gt;""),AND(RL13&gt;=RM$40,RL13&lt;&gt;""),AND(SJ13&gt;=SU$40,SJ13&lt;&gt;""),AND(SM13&gt;=SU$40,SM13&lt;&gt;""),AND(SQ13&gt;=SU$40,SQ13&lt;&gt;""),AND(ST13&gt;=SU$40,ST13&lt;&gt;"")),"P","")</f>
        <v/>
      </c>
      <c r="J13" s="36" t="str">
        <f>IF(AND(I13="P",H13=""),"No DD",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Merit",IF(OR(AND(AO13&gt;=AY$38,AO13&lt;&gt;"",AQ13&gt;=AY$42,AQ13&lt;&gt;"",AN13=""),AND(AR13&gt;=AY$38,AR13&lt;&gt;"",AT13&gt;=AY$42,AT13&lt;&gt;"",AN13=""),AND(AV13&gt;=AY$38,AV13&lt;&gt;"",AX13&gt;=AY$42,AX13&lt;&gt;"",AN13=""),AND(BP13&gt;=BZ$38,BP13&lt;&gt;"",BR13&gt;=BZ$42,BR13&lt;&gt;"",BO13=""),AND(BS13&gt;=BZ$38,BS13&lt;&gt;"",BU13&gt;=BZ$42,BU13&lt;&gt;"",BO13=""),AND(BW13&gt;=BZ$38,BW13&lt;&gt;"",BY13&gt;=BZ$42,BY13&lt;&gt;"",BO13=""),AND(CQ13&gt;=DA$38,CQ13&lt;&gt;"",CS13&gt;=DA$42,CS13&lt;&gt;"",CP13=""),AND(CT13&gt;=DA$38,CT13&lt;&gt;"",CV13&gt;=DA$42,CV13&lt;&gt;"",CP13=""),AND(CX13&gt;=DA$38,CX13&lt;&gt;"",CZ13&gt;=DA$42,CZ13&lt;&gt;"",CP13=""),AND(DX13&gt;=EK$38,DX13&lt;&gt;"",DZ13&gt;=EK$42,DZ13&lt;&gt;""),AND(EA13&gt;=EK$38,EA13&lt;&gt;"",EC13&gt;=EK$42,EC13&lt;&gt;""),AND(EE13&gt;=EK$38,EE13&lt;&gt;"",EG13&gt;=EK$42,EG13&lt;&gt;""),AND(EH13&gt;=EK$38,EH13&lt;&gt;"",EJ13&gt;=EK$42,EJ13&lt;&gt;""),AND(FF13&gt;=FS$38,FF13&lt;&gt;"",FH13&gt;=FS$42,FH13&lt;&gt;""),AND(FI13&gt;=FS$38,FI13&lt;&gt;"",FK13&gt;=FS$42,FK13&lt;&gt;""),AND(FM13&gt;=FS$38,FM13&lt;&gt;"",FO13&gt;=FS$42,FO13&lt;&gt;""),AND(FP13&gt;=FS$38,FP13&lt;&gt;"",FR13&gt;=FS$42,FR13&lt;&gt;""),AND(GN13&gt;=HA$38,GN13&lt;&gt;"",GP13&gt;=HA$42,GP13&lt;&gt;""),AND(GQ13&gt;=HA$38,GQ13&lt;&gt;"",GS13&gt;=HA$42,GS13&lt;&gt;""),AND(GU13&gt;=HA$38,GU13&lt;&gt;"",GW13&gt;=HA$42,GW13&lt;&gt;""),AND(GX13&gt;=HA$38,GX13&lt;&gt;"",GZ13&gt;=HA$42,GZ13&lt;&gt;""),AND(HV13&gt;=II$38,HV13&lt;&gt;"",HX13&gt;=II$42,HX13&lt;&gt;""),AND(HY13&gt;=II$38,HY13&lt;&gt;"",IA13&gt;=II$42,IA13&lt;&gt;""),AND(IC13&gt;=II$38,IC13&lt;&gt;"",IE13&gt;=II$42,IE13&lt;&gt;""),AND(IF13&gt;=II$38,IF13&lt;&gt;"",IH13&gt;=II$42,IH13&lt;&gt;""),AND(JD13&gt;=JQ$38,JD13&lt;&gt;"",JF13&gt;=JQ$42,JF13&lt;&gt;""),AND(JG13&gt;=JQ$38,JG13&lt;&gt;"",JI13&gt;=JQ$42,JI13&lt;&gt;""),AND(JK13&gt;=JQ$38,JK13&lt;&gt;"",JM13&gt;=JQ$42,JM13&lt;&gt;""),AND(JN13&gt;=JQ$38,JN13&lt;&gt;"",JP13&gt;=JQ$42,JP13&lt;&gt;""),AND(KL13&gt;=KY$38,KL13&lt;&gt;"",KN13&gt;=KY$42,KN13&lt;&gt;""),AND(KO13&gt;=KY$38,KO13&lt;&gt;"",KQ13&gt;=KY$42,KQ13&lt;&gt;""),AND(KS13&gt;=KY$38,KS13&lt;&gt;"",KU13&gt;=KY$42,KU13&lt;&gt;""),AND(KV13&gt;=KY$38,KV13&lt;&gt;"",KX13&gt;=KY$42,KX13&lt;&gt;""),AND(LT13&gt;=MG$38,LT13&lt;&gt;"",LV13&gt;=MG$42,LV13&lt;&gt;""),AND(LW13&gt;=MG$38,LW13&lt;&gt;"",LY13&gt;=MG$42,LY13&lt;&gt;""),AND(MA13&gt;=MG$38,MA13&lt;&gt;"",MC13&gt;=MG$42,MC13&lt;&gt;""),AND(MD13&gt;=MG$38,MD13&lt;&gt;"",MF13&gt;=MG$42,MF13&lt;&gt;""),AND(NB13&gt;=NO$38,NB13&lt;&gt;"",ND13&gt;=NO$42,ND13&lt;&gt;""),AND(NE13&gt;=NO$38,NE13&lt;&gt;"",NG13&gt;=NO$42,NG13&lt;&gt;""),AND(NI13&gt;=NO$38,NI13&lt;&gt;"",NK13&gt;=NO$42,NK13&lt;&gt;""),AND(NL13&gt;=NO$38,NL13&lt;&gt;"",NN13&gt;=NO$42,NN13&lt;&gt;""),AND(OJ13&gt;=OW$38,OJ13&lt;&gt;"",OL13&gt;=OW$42,OL13&lt;&gt;""),AND(OM13&gt;=OW$38,OM13&lt;&gt;"",OO13&gt;=OW$42,OO13&lt;&gt;""),AND(OQ13&gt;=OW$38,OQ13&lt;&gt;"",OS13&gt;=OW$42,OS13&lt;&gt;""),AND(OT13&gt;=OW$38,OT13&lt;&gt;"",OV13&gt;=OW$42,OV13&lt;&gt;""),AND(PR13&gt;=QE$38,PR13&lt;&gt;"",PT13&gt;=QE$42,PT13&lt;&gt;""),AND(PU13&gt;=QE$38,PU13&lt;&gt;"",PW13&gt;=QE$42,PW13&lt;&gt;""),AND(PY13&gt;=QE$38,PY13&lt;&gt;"",QA13&gt;=QE$42,QA13&lt;&gt;""),AND(QB13&gt;=QE$38,QB13&lt;&gt;"",QD13&gt;=QE$42,QD13&lt;&gt;""),AND(QZ13&gt;=RM$38,QZ13&lt;&gt;"",RB13&gt;=RM$42,RB13&lt;&gt;""),AND(RC13&gt;=RM$38,RC13&lt;&gt;"",RE13&gt;=RM$42,RE13&lt;&gt;""),AND(RG13&gt;=RM$38,RG13&lt;&gt;"",RI13&gt;=RM$42,RI13&lt;&gt;""),AND(RJ13&gt;=RM$38,RJ13&lt;&gt;"",RL13&gt;=RM$42,RL13&lt;&gt;""),AND(SH13&gt;=SU$38,SH13&lt;&gt;"",SJ13&gt;=SU$42,SJ13&lt;&gt;""),AND(SK13&gt;=SU$38,SK13&lt;&gt;"",SM13&gt;=SU$42,SM13&lt;&gt;""),AND(SO13&gt;=SU$38,SO13&lt;&gt;"",SQ13&gt;=SU$42,SQ13&lt;&gt;""),AND(SR13&gt;=SU$38,SR13&lt;&gt;"",ST13&gt;=SU$42,ST13&lt;&gt;"")),"Excellence",IF(K13="P","Worlds Team",IF(H13="P","National Team","")))))</f>
        <v/>
      </c>
      <c r="K13" s="3" t="str">
        <f>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P","")</f>
        <v/>
      </c>
      <c r="L13" s="8">
        <f>IF(COUNT(AQ13,AT13,BR13,BU13,CS13,CV13)&gt;0,LARGE((AQ13,AT13,BR13,BU13,CS13,CV13),1),0)</f>
        <v>45.25</v>
      </c>
      <c r="M13" s="8" t="str">
        <f>IF(L13="","",IF(OR(L13=CS13,L13=CV13),$CA$1,IF(OR(L13=BR13,L13=BU13),$AZ$1,IF(OR(L13=AQ13,L13=AT13),$Y$1,""))))</f>
        <v>2023 3rd Domestic Trial</v>
      </c>
      <c r="N13" s="8">
        <f>IF(COUNT(AQ13,AT13,BR13,BU13,CS13,CV13)&gt;1,LARGE((AQ13,AT13,BR13,BU13,CS13,CV13),2),0)</f>
        <v>44.89</v>
      </c>
      <c r="O13" s="8" t="str">
        <f>IF(N13="","",IF(OR(N13=CS13,N13=CV13),$CA$1,IF(OR(N13=BR13,N13=BU13),$AZ$1,IF(OR(N13=AQ13,N13=AT13),$Y$1,""))))</f>
        <v>2023 Elite Canada</v>
      </c>
      <c r="P13" s="8">
        <f>IF(COUNT(AQ13,AT13,BR13,BU13,CS13,CV13)&gt;2,MAX(AX13,BY13,CZ13,LARGE((AQ13,AT13,BR13,BU13,CS13,CV13),3)),IF(MAX(AX13,BY13,CZ13)&gt;0,MAX(AX13,BY13,CZ13),0))</f>
        <v>47.050000000000004</v>
      </c>
      <c r="Q13" s="8" t="str">
        <f>IF(P13="","",IF(OR(P13=CS13,P13=CV13,P13=CZ13),$CA$1,IF(OR(P13=BR13,P13=BU13,P13=BY13),$AZ$1,IF(OR(P13=AQ13,P13=AT13,P13=AX13),$Y$1,""))))</f>
        <v>2023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9.1999999999999993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3rd Domestic Trial</v>
      </c>
      <c r="T13" s="8">
        <f>IF(MAX(IF(AO13&gt;=$AY$36,AP13,0),IF(AR13&gt;=$AY$36,AS13,0),IF(AV13&gt;=$AY$36,AW13,0),IF(BP13&gt;=$BZ$36,BQ13,0),IF(BS13&gt;=$BZ$36,BT13,0),IF(BW13&gt;=$BZ$36,BX13,0),IF(CQ13&gt;=$DA$36,CR13,0),IF(CT13&gt;=$DA$36,CU13,0),IF(CX13&gt;=$DA$36,CY13,0),IF(DX13&gt;=$EK$36,DY13,0),IF(EA13&gt;=$EK$36,EB13,0),IF(EE13&gt;=$EK$36,EF13,0),IF(EH13&gt;=$EK$36,EI13,0),IF(FF13&gt;=$FS$36,FG13,0),IF(FI13&gt;=$FS$36,FJ13,0),IF(FM13&gt;=$FS$36,FN13,0),IF(FP13&gt;=$FS$36,FQ13,0),IF(GN13&gt;=$HA$36,GO13,0),IF(GQ13&gt;=$HA$36,GR13,0),IF(GU13&gt;=$HA$36,GV13,0),IF(GX13&gt;=$HA$36,GY13,0),IF(HV13&gt;=$II$36,HW13,0),IF(HY13&gt;=$II$36,HZ13,0),IF(IC13&gt;=$II$36,ID13,0),IF(IF13&gt;=$II$36,IG13,0),IF(JD13&gt;=$JQ$36,JE13,0),IF(JG13&gt;=$JQ$36,JH13,0),IF(JK13&gt;=$JQ$36,JL13,0),IF(JN13&gt;=$JQ$36,JO13,0),IF(KL13&gt;=$KY$36,KM13,0),IF(KO13&gt;=$KY$36,KP13,0),IF(KS13&gt;=$KY$36,KT13,0),IF(KV13&gt;=$KY$36,KW13,0),IF(LT13&gt;=$MG$36,LU13,0),IF(LW13&gt;=$MG$36,LX13,0),IF(MA13&gt;=$MG$36,MB13,0),IF(MD13&gt;=$MG$36,ME13,0),IF(NB13&gt;=$NO$36,NC13,0),IF(NE13&gt;=$NO$36,NF13,0),IF(NI13&gt;=$NO$36,NJ13,0),IF(NL13&gt;=$NO$36,NM13,0),IF(OJ13&gt;=$OW$36,OK13,0),IF(OM13&gt;=$OW$36,ON13,0),IF(OQ13&gt;=$OW$36,OR13,0),IF(OT13&gt;=$OW$36,OU13,0),IF(PR13&gt;=$QE$36,PS13,0),IF(PU13&gt;=$QE$36,PV13,0),IF(PY13&gt;=$QE$36,PZ13,0),IF(QB13&gt;=$QE$36,QC13,0),IF(QZ13&gt;=$RM$36,RA13,0),IF(RC13&gt;=$RM$36,RD13,0),IF(RG13&gt;=$RM$36,RH13,0),IF(RJ13&gt;=$RM$36,RK13,0),IF(SH13&gt;=$SU$36,SI13,0),IF(SK13&gt;=$SU$36,SL13,0),IF(SO13&gt;=$SU$36,SP13,0),IF(SR13&gt;=$SU$36,SS13,0))&gt;0,MAX(IF(AO13&gt;=$AY$36,AP13,0),IF(AR13&gt;=$AY$36,AS13,0),IF(AV13&gt;=$AY$36,AW13,0),IF(BP13&gt;=$BZ$36,BQ13,0),IF(BS13&gt;=$BZ$36,BT13,0),IF(BW13&gt;=$BZ$36,BX13,0),IF(CQ13&gt;=$DA$36,CR13,0),IF(CT13&gt;=$DA$36,CU13,0),IF(CX13&gt;=$DA$36,CY13,0),IF(DX13&gt;=$EK$36,DY13,0),IF(EA13&gt;=$EK$36,EB13,0),IF(EE13&gt;=$EK$36,EF13,0),IF(EH13&gt;=$EK$36,EI13,0),IF(FF13&gt;=$FS$36,FG13,0),IF(FI13&gt;=$FS$36,FJ13,0),IF(FM13&gt;=$FS$36,FN13,0),IF(FP13&gt;=$FS$36,FQ13,0),IF(GN13&gt;=$HA$36,GO13,0),IF(GQ13&gt;=$HA$36,GR13,0),IF(GU13&gt;=$HA$36,GV13,0),IF(GX13&gt;=$HA$36,GY13,0),IF(HV13&gt;=$II$36,HW13,0),IF(HY13&gt;=$II$36,HZ13,0),IF(IC13&gt;=$II$36,ID13,0),IF(IF13&gt;=$II$36,IG13,0),IF(JD13&gt;=$JQ$36,JE13,0),IF(JG13&gt;=$JQ$36,JH13,0),IF(JK13&gt;=$JQ$36,JL13,0),IF(JN13&gt;=$JQ$36,JO13,0),IF(KL13&gt;=$KY$36,KM13,0),IF(KO13&gt;=$KY$36,KP13,0),IF(KS13&gt;=$KY$36,KT13,0),IF(KV13&gt;=$KY$36,KW13,0),IF(LT13&gt;=$MG$36,LU13,0),IF(LW13&gt;=$MG$36,LX13,0),IF(MA13&gt;=$MG$36,MB13,0),IF(MD13&gt;=$MG$36,ME13,0),IF(NB13&gt;=$NO$36,NC13,0),IF(NE13&gt;=$NO$36,NF13,0),IF(NI13&gt;=$NO$36,NJ13,0),IF(NL13&gt;=$NO$36,NM13,0),IF(OJ13&gt;=$OW$36,OK13,0),IF(OM13&gt;=$OW$36,ON13,0),IF(OQ13&gt;=$OW$36,OR13,0),IF(OT13&gt;=$OW$36,OU13,0),IF(PR13&gt;=$QE$36,PS13,0),IF(PU13&gt;=$QE$36,PV13,0),IF(PY13&gt;=$QE$36,PZ13,0),IF(QB13&gt;=$QE$36,QC13,0),IF(QZ13&gt;=$RM$36,RA13,0),IF(RC13&gt;=$RM$36,RD13,0),IF(RG13&gt;=$RM$36,RH13,0),IF(RJ13&gt;=$RM$36,RK13,0),IF(SH13&gt;=$SU$36,SI13,0),IF(SK13&gt;=$SU$36,SL13,0),IF(SO13&gt;=$SU$36,SP13,0),IF(SR13&gt;=$SU$36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N13,$RN$1,IF(V13+IF(P13="",0,P13)=RF13,$QF$1,IF(V13+IF(P13="",0,P13)=PX13,$OX$1,IF(V13+IF(P13="",0,P13)=OP13,$NP$1,IF(V13+IF(P13="",0,P13)=NH13,$MH$1,IF(V13+IF(P13="",0,P13)=LZ13,$KZ$1,IF(V13+IF(P13="",0,P13)=KR13,$JR$1,IF(V13+IF(P13="",0,P13)=JJ13,$IJ$1,IF(V13+IF(P13="",0,P13)=IB13,$HB$1,IF(V13+IF(P13="",0,P13)=GT13,$FT$1,IF(V13+IF(P13="",0,P13)=FL13,$EL$1,IF(V13+IF(P13="",0,P13)=ED13,$DD$1)))))))))))),IF(V13=DC13,IF(V13+IF(#REF!="",0,#REF!)=ST13,$RN$1,IF(V13+IF(#REF!="",0,#REF!)=RL13,$QF$1,IF(V13+IF(#REF!="",0,#REF!)=QD13,$OX$1,IF(V13+IF(#REF!="",0,#REF!)=OV13,$NP$1,IF(V13+IF(#REF!="",0,#REF!)=NN13,$MH$1,IF(V13+IF(#REF!="",0,#REF!)=MF13,$KZ$1,IF(V13+IF(#REF!="",0,#REF!)=KX13,$JR$1,IF(V13+IF(#REF!="",0,#REF!)=JP13,$IJ$1,IF(V13+IF(#REF!="",0,#REF!)=IH13,$HB$1,IF(V13+IF(#REF!="",0,#REF!)=GZ13,$FT$1,IF(V13+IF(#REF!="",0,#REF!)=FR13,$EL$1,IF(V13+IF(#REF!="",0,#REF!)=EJ13,$DD$1,IF(V13+IF(#REF!="",0,#REF!)=SQ13,$RN$1,IF(V13+IF(#REF!="",0,#REF!)=RI13,$QF$1,IF(V13+IF(#REF!="",0,#REF!)=QA13,$OX$1,IF(V13+IF(#REF!="",0,#REF!)=OS13,$NP$1,IF(V13+IF(#REF!="",0,#REF!)=NK13,$MH$1,IF(V13+IF(#REF!="",0,#REF!)=MC13,$KZ$1,IF(V13+IF(#REF!="",0,#REF!)=KU13,$JR$1,IF(V13+IF(#REF!="",0,#REF!)=JM13,$IJ$1,IF(V13+IF(#REF!="",0,#REF!)=IE13,$HB$1,IF(V13+IF(#REF!="",0,#REF!)=GW13,$FT$1,IF(V13+IF(#REF!="",0,#REF!)=FO13,$EL$1,IF(V13+IF(#REF!="",0,#REF!)=EG13,$DD$1)))))))))))))))))))))))))))</f>
        <v/>
      </c>
      <c r="Y13" s="22">
        <v>10.4</v>
      </c>
      <c r="Z13" s="22">
        <v>9.1999999999999993</v>
      </c>
      <c r="AA13" s="22">
        <v>9.1999999999999993</v>
      </c>
      <c r="AB13" s="22">
        <v>13.12</v>
      </c>
      <c r="AC13" s="22">
        <v>0</v>
      </c>
      <c r="AD13" s="22">
        <v>12.9</v>
      </c>
      <c r="AE13" s="22">
        <v>9.5</v>
      </c>
      <c r="AF13" s="22">
        <v>9.1</v>
      </c>
      <c r="AG13" s="22">
        <v>13.39</v>
      </c>
      <c r="AH13" s="22">
        <v>0</v>
      </c>
      <c r="AI13" s="22">
        <v>14.3</v>
      </c>
      <c r="AJ13" s="22">
        <v>9.4</v>
      </c>
      <c r="AK13" s="22">
        <v>9.1999999999999993</v>
      </c>
      <c r="AL13" s="22">
        <v>13.44</v>
      </c>
      <c r="AM13" s="22">
        <v>0</v>
      </c>
      <c r="AN13" s="27"/>
      <c r="AO13" s="38">
        <f>IF(AA13&gt;0,AA13,"")</f>
        <v>9.1999999999999993</v>
      </c>
      <c r="AP13" s="38">
        <f>IF(AB13&gt;0,AB13,"")</f>
        <v>13.12</v>
      </c>
      <c r="AQ13" s="40">
        <f>IF(SUM(Y13:AB13)-AC13&gt;0,SUM(Y13:AB13)-AC13,"")</f>
        <v>41.92</v>
      </c>
      <c r="AR13" s="40">
        <f>IF(AF13&gt;0,AF13,"")</f>
        <v>9.1</v>
      </c>
      <c r="AS13" s="40">
        <f>IF(AG13&gt;0,AG13,"")</f>
        <v>13.39</v>
      </c>
      <c r="AT13" s="40">
        <f>IF(SUM(AD13:AG13)-AH13&gt;0,SUM(AD13:AG13)-AH13,"")</f>
        <v>44.89</v>
      </c>
      <c r="AU13" s="40">
        <f>IF(AQ13="","",MAX(AQ13,AT13))</f>
        <v>44.89</v>
      </c>
      <c r="AV13" s="40">
        <f>IF(AK13&gt;0,AK13,"")</f>
        <v>9.1999999999999993</v>
      </c>
      <c r="AW13" s="40">
        <f>IF(AL13&gt;0,AL13,"")</f>
        <v>13.44</v>
      </c>
      <c r="AX13" s="40">
        <f>IF(SUM(AI13:AL13)-AM13&gt;0,SUM(AI13:AL13)-AM13,"")</f>
        <v>46.34</v>
      </c>
      <c r="AY13" s="40">
        <f>IF(SUM(AU13,AX13)&gt;0,SUM(AU13,AX13),"")</f>
        <v>91.23</v>
      </c>
      <c r="AZ13" s="26">
        <v>4.4000000000000004</v>
      </c>
      <c r="BA13" s="26">
        <v>2.8</v>
      </c>
      <c r="BB13" s="26">
        <v>3.4</v>
      </c>
      <c r="BC13" s="26">
        <v>4.22</v>
      </c>
      <c r="BD13" s="26">
        <v>0</v>
      </c>
      <c r="BE13" s="26">
        <v>12.6</v>
      </c>
      <c r="BF13" s="26">
        <v>8.3000000000000007</v>
      </c>
      <c r="BG13" s="26">
        <v>6.1</v>
      </c>
      <c r="BH13" s="26">
        <v>12.22</v>
      </c>
      <c r="BI13" s="26">
        <v>0</v>
      </c>
      <c r="BJ13" s="26"/>
      <c r="BK13" s="26"/>
      <c r="BL13" s="26"/>
      <c r="BM13" s="26"/>
      <c r="BN13" s="26"/>
      <c r="BO13" s="28"/>
      <c r="BP13" s="39">
        <f>IF(BB13&gt;0,BB13,"")</f>
        <v>3.4</v>
      </c>
      <c r="BQ13" s="39">
        <f>IF(BC13&gt;0,BC13,"")</f>
        <v>4.22</v>
      </c>
      <c r="BR13" s="11">
        <f>IF(SUM(AZ13:BC13)-BD13&gt;0,SUM(AZ13:BC13)-BD13,"")</f>
        <v>14.82</v>
      </c>
      <c r="BS13" s="11">
        <f>IF(BG13&gt;0,BG13,"")</f>
        <v>6.1</v>
      </c>
      <c r="BT13" s="11">
        <f>IF(BH13&gt;0,BH13,"")</f>
        <v>12.22</v>
      </c>
      <c r="BU13" s="11">
        <f>IF(SUM(BE13:BH13)-BI13&gt;0,SUM(BE13:BH13)-BI13,"")</f>
        <v>39.22</v>
      </c>
      <c r="BV13" s="11">
        <f>IF(BR13="","",MAX(BR13,BU13))</f>
        <v>39.22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39.22</v>
      </c>
      <c r="CA13" s="22">
        <v>13.8</v>
      </c>
      <c r="CB13" s="22">
        <v>9</v>
      </c>
      <c r="CC13" s="22">
        <v>8.6</v>
      </c>
      <c r="CD13" s="22">
        <v>14.05</v>
      </c>
      <c r="CE13" s="22">
        <v>0.2</v>
      </c>
      <c r="CF13" s="22">
        <v>12.7</v>
      </c>
      <c r="CG13" s="22">
        <v>9.1999999999999993</v>
      </c>
      <c r="CH13" s="22">
        <v>7.3999999999999995</v>
      </c>
      <c r="CI13" s="22">
        <v>12.78</v>
      </c>
      <c r="CJ13" s="22">
        <v>1.4</v>
      </c>
      <c r="CK13" s="22">
        <v>14.8</v>
      </c>
      <c r="CL13" s="22">
        <v>8.9</v>
      </c>
      <c r="CM13" s="22">
        <v>9.1999999999999993</v>
      </c>
      <c r="CN13" s="22">
        <v>14.15</v>
      </c>
      <c r="CO13" s="22">
        <v>0</v>
      </c>
      <c r="CP13" s="27"/>
      <c r="CQ13" s="38">
        <f>IF(CC13&gt;0,CC13,"")</f>
        <v>8.6</v>
      </c>
      <c r="CR13" s="38">
        <f>IF(CD13&gt;0,CD13,"")</f>
        <v>14.05</v>
      </c>
      <c r="CS13" s="40">
        <f>IF(SUM(CA13:CD13)-CE13&gt;0,SUM(CA13:CD13)-CE13,"")</f>
        <v>45.25</v>
      </c>
      <c r="CT13" s="40">
        <f>IF(CH13&gt;0,CH13,"")</f>
        <v>7.3999999999999995</v>
      </c>
      <c r="CU13" s="40">
        <f>IF(CI13&gt;0,CI13,"")</f>
        <v>12.78</v>
      </c>
      <c r="CV13" s="40">
        <f>IF(SUM(CF13:CI13)-CJ13&gt;0,SUM(CF13:CI13)-CJ13,"")</f>
        <v>40.68</v>
      </c>
      <c r="CW13" s="40">
        <f>IF(CS13="","",MAX(CS13,CV13))</f>
        <v>45.25</v>
      </c>
      <c r="CX13" s="40">
        <f>IF(CM13&gt;0,CM13,"")</f>
        <v>9.1999999999999993</v>
      </c>
      <c r="CY13" s="40">
        <f>IF(CN13&gt;0,CN13,"")</f>
        <v>14.15</v>
      </c>
      <c r="CZ13" s="40">
        <f>IF(SUM(CK13:CN13)-CO13&gt;0,SUM(CK13:CN13)-CO13,"")</f>
        <v>47.050000000000004</v>
      </c>
      <c r="DA13" s="40">
        <f>IF(SUM(CW13,CZ13)&gt;0,SUM(CW13,CZ13),"")</f>
        <v>92.300000000000011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9.1000000000000014</v>
      </c>
      <c r="SW13" s="22">
        <f>IF($CP13="P",CB13,(CB13+BA13)/2)</f>
        <v>5.9</v>
      </c>
      <c r="SX13" s="22">
        <f>IF($CP13="P",CC13,(CC13+BB13)/2)</f>
        <v>6</v>
      </c>
      <c r="SY13" s="22">
        <f>IF($CP13="P",CD13,(CD13+BC13)/2)</f>
        <v>9.1349999999999998</v>
      </c>
      <c r="SZ13" s="22">
        <f>IF($CP13="P",CE13,(CE13+BD13)/2)</f>
        <v>0.1</v>
      </c>
      <c r="TA13" s="22">
        <f>IF($CP13="P",CF13,(CF13+BE13)/2)</f>
        <v>12.649999999999999</v>
      </c>
      <c r="TB13" s="22">
        <f>IF($CP13="P",CG13,(CG13+BF13)/2)</f>
        <v>8.75</v>
      </c>
      <c r="TC13" s="22">
        <f>IF($CP13="P",CH13,(CH13+BG13)/2)</f>
        <v>6.75</v>
      </c>
      <c r="TD13" s="22">
        <f>IF($CP13="P",CI13,(CI13+BH13)/2)</f>
        <v>12.5</v>
      </c>
      <c r="TE13" s="22">
        <f>IF($CP13="P",CJ13,(CJ13+BI13)/2)</f>
        <v>0.7</v>
      </c>
      <c r="TF13" s="22">
        <f>IF($CP13="P",CK13,(CK13+BJ13)/2)</f>
        <v>7.4</v>
      </c>
      <c r="TG13" s="22">
        <f>IF($CP13="P",CL13,(CL13+BK13)/2)</f>
        <v>4.45</v>
      </c>
      <c r="TH13" s="22">
        <f>IF($CP13="P",CM13,(CM13+BL13)/2)</f>
        <v>4.5999999999999996</v>
      </c>
      <c r="TI13" s="22">
        <f>IF($CP13="P",CN13,(CN13+BM13)/2)</f>
        <v>7.0750000000000002</v>
      </c>
      <c r="TJ13" s="22">
        <f>IF($CP13="P",CO13,(CO13+BN13)/2)</f>
        <v>0</v>
      </c>
      <c r="TK13" s="27" t="s">
        <v>46</v>
      </c>
      <c r="TL13" s="40">
        <f>IF(SX13&gt;0,SX13,"")</f>
        <v>6</v>
      </c>
      <c r="TM13" s="40">
        <f>IF(SY13&gt;0,SY13,"")</f>
        <v>9.1349999999999998</v>
      </c>
      <c r="TN13" s="40">
        <f>IF(SUM(SV13:SY13)-SZ13&gt;0,SUM(SV13:SY13)-SZ13,"")</f>
        <v>30.034999999999997</v>
      </c>
      <c r="TO13" s="40">
        <f>IF(TC13&gt;0,TC13,"")</f>
        <v>6.75</v>
      </c>
      <c r="TP13" s="40">
        <f>IF(TD13&gt;0,TD13,"")</f>
        <v>12.5</v>
      </c>
      <c r="TQ13" s="40">
        <f>IF(SUM(TA13:TD13)-TE13&gt;0,SUM(TA13:TD13)-TE13,"")</f>
        <v>39.949999999999996</v>
      </c>
      <c r="TR13" s="40">
        <f>IF(MAX(TN13,TQ13)&gt;0,MAX(TN13,TQ13),"")</f>
        <v>39.949999999999996</v>
      </c>
      <c r="TS13" s="40">
        <f>IF(TH13&gt;0,TH13,"")</f>
        <v>4.5999999999999996</v>
      </c>
      <c r="TT13" s="40">
        <f>IF(TI13&gt;0,TI13,"")</f>
        <v>7.0750000000000002</v>
      </c>
      <c r="TU13" s="40">
        <f>IF(SUM(TF13:TI13)-TJ13&gt;0,SUM(TF13:TI13)-TJ13,"")</f>
        <v>23.525000000000002</v>
      </c>
      <c r="TV13" s="40">
        <f>IF(SUM(TR13,TU13)&gt;0,SUM(TR13,TU13),"")</f>
        <v>63.474999999999994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145</v>
      </c>
      <c r="D14" s="4" t="s">
        <v>5</v>
      </c>
      <c r="E14" s="4">
        <v>2003</v>
      </c>
      <c r="F14" s="9">
        <f>SUM(L14:V14)+SUM(L14:T14)*0.0000001+SUM(L14)*0.0000000000001</f>
        <v>145.45001454500459</v>
      </c>
      <c r="G14" s="66"/>
      <c r="H14" s="3" t="str">
        <f>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P","")</f>
        <v/>
      </c>
      <c r="I14" s="3" t="str">
        <f>IF(OR(AND(AQ14&gt;=AY$40,AQ14&lt;&gt;"",AN14=""),AND(AT14&gt;=AY$40,AT14&lt;&gt;"",AN14=""),AND(AX14&gt;=AY$40,AX14&lt;&gt;"",AN14=""),AND(BR14&gt;=BZ$40,BR14&lt;&gt;"",BO14=""),AND(BU14&gt;=BZ$40,BU14&lt;&gt;"",BO14=""),AND(BY14&gt;=BZ$40,BY14&lt;&gt;"",BO14=""),AND(CS14&gt;=DA$40,CS14&lt;&gt;"",CP14=""),AND(CV14&gt;=DA$40,CV14&lt;&gt;"",CP14=""),AND(CZ14&gt;=DA$40,CZ14&lt;&gt;"",CP14=""),AND(DZ14&gt;=EK$40,DZ14&lt;&gt;""),AND(EC14&gt;=EK$40,EC14&lt;&gt;""),AND(EG14&gt;=EK$40,EG14&lt;&gt;""),AND(EJ14&gt;=EK$40,EJ14&lt;&gt;""),AND(FH14&gt;=FS$40,FH14&lt;&gt;""),AND(FK14&gt;=FS$40,FK14&lt;&gt;""),AND(FO14&gt;=FS$40,FO14&lt;&gt;""),AND(FR14&gt;=FS$40,FR14&lt;&gt;""),AND(GP14&gt;=HA$40,GP14&lt;&gt;""),AND(GS14&gt;=HA$40,GS14&lt;&gt;""),AND(GW14&gt;=HA$40,GW14&lt;&gt;""),AND(GZ14&gt;=HA$40,GZ14&lt;&gt;""),AND(HX14&gt;=II$40,HX14&lt;&gt;""),AND(IA14&gt;=II$40,IA14&lt;&gt;""),AND(IE14&gt;=II$40,IE14&lt;&gt;""),AND(IH14&gt;=II$40,IH14&lt;&gt;""),AND(JF14&gt;=JQ$40,JF14&lt;&gt;""),AND(JI14&gt;=JQ$40,JI14&lt;&gt;""),AND(JM14&gt;=JQ$40,JM14&lt;&gt;""),AND(JP14&gt;=JQ$40,JP14&lt;&gt;""),AND(KN14&gt;=KY$40,KN14&lt;&gt;""),AND(KQ14&gt;=KY$40,KQ14&lt;&gt;""),AND(KU14&gt;=KY$40,KU14&lt;&gt;""),AND(KX14&gt;=KY$40,KX14&lt;&gt;""),AND(LV14&gt;=MG$40,LV14&lt;&gt;""),AND(LY14&gt;=MG$40,LY14&lt;&gt;""),AND(MC14&gt;=MG$40,MC14&lt;&gt;""),AND(MF14&gt;=MG$40,MF14&lt;&gt;""),AND(ND14&gt;=NO$40,ND14&lt;&gt;""),AND(NG14&gt;=NO$40,NG14&lt;&gt;""),AND(NK14&gt;=NO$40,NK14&lt;&gt;""),AND(NN14&gt;=NO$40,NN14&lt;&gt;""),AND(OL14&gt;=OW$40,OL14&lt;&gt;""),AND(OO14&gt;=OW$40,OO14&lt;&gt;""),AND(OS14&gt;=OW$40,OS14&lt;&gt;""),AND(OV14&gt;=OW$40,OV14&lt;&gt;""),AND(PT14&gt;=QE$40,PT14&lt;&gt;""),AND(PW14&gt;=QE$40,PW14&lt;&gt;""),AND(QA14&gt;=QE$40,QA14&lt;&gt;""),AND(QD14&gt;=QE$40,QD14&lt;&gt;""),AND(RB14&gt;=RM$40,RB14&lt;&gt;""),AND(RE14&gt;=RM$40,RE14&lt;&gt;""),AND(RI14&gt;=RM$40,RI14&lt;&gt;""),AND(RL14&gt;=RM$40,RL14&lt;&gt;""),AND(SJ14&gt;=SU$40,SJ14&lt;&gt;""),AND(SM14&gt;=SU$40,SM14&lt;&gt;""),AND(SQ14&gt;=SU$40,SQ14&lt;&gt;""),AND(ST14&gt;=SU$40,ST14&lt;&gt;"")),"P","")</f>
        <v/>
      </c>
      <c r="J14" s="36" t="str">
        <f>IF(AND(I14="P",H14=""),"No DD",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Merit",IF(OR(AND(AO14&gt;=AY$38,AO14&lt;&gt;"",AQ14&gt;=AY$42,AQ14&lt;&gt;"",AN14=""),AND(AR14&gt;=AY$38,AR14&lt;&gt;"",AT14&gt;=AY$42,AT14&lt;&gt;"",AN14=""),AND(AV14&gt;=AY$38,AV14&lt;&gt;"",AX14&gt;=AY$42,AX14&lt;&gt;"",AN14=""),AND(BP14&gt;=BZ$38,BP14&lt;&gt;"",BR14&gt;=BZ$42,BR14&lt;&gt;"",BO14=""),AND(BS14&gt;=BZ$38,BS14&lt;&gt;"",BU14&gt;=BZ$42,BU14&lt;&gt;"",BO14=""),AND(BW14&gt;=BZ$38,BW14&lt;&gt;"",BY14&gt;=BZ$42,BY14&lt;&gt;"",BO14=""),AND(CQ14&gt;=DA$38,CQ14&lt;&gt;"",CS14&gt;=DA$42,CS14&lt;&gt;"",CP14=""),AND(CT14&gt;=DA$38,CT14&lt;&gt;"",CV14&gt;=DA$42,CV14&lt;&gt;"",CP14=""),AND(CX14&gt;=DA$38,CX14&lt;&gt;"",CZ14&gt;=DA$42,CZ14&lt;&gt;"",CP14=""),AND(DX14&gt;=EK$38,DX14&lt;&gt;"",DZ14&gt;=EK$42,DZ14&lt;&gt;""),AND(EA14&gt;=EK$38,EA14&lt;&gt;"",EC14&gt;=EK$42,EC14&lt;&gt;""),AND(EE14&gt;=EK$38,EE14&lt;&gt;"",EG14&gt;=EK$42,EG14&lt;&gt;""),AND(EH14&gt;=EK$38,EH14&lt;&gt;"",EJ14&gt;=EK$42,EJ14&lt;&gt;""),AND(FF14&gt;=FS$38,FF14&lt;&gt;"",FH14&gt;=FS$42,FH14&lt;&gt;""),AND(FI14&gt;=FS$38,FI14&lt;&gt;"",FK14&gt;=FS$42,FK14&lt;&gt;""),AND(FM14&gt;=FS$38,FM14&lt;&gt;"",FO14&gt;=FS$42,FO14&lt;&gt;""),AND(FP14&gt;=FS$38,FP14&lt;&gt;"",FR14&gt;=FS$42,FR14&lt;&gt;""),AND(GN14&gt;=HA$38,GN14&lt;&gt;"",GP14&gt;=HA$42,GP14&lt;&gt;""),AND(GQ14&gt;=HA$38,GQ14&lt;&gt;"",GS14&gt;=HA$42,GS14&lt;&gt;""),AND(GU14&gt;=HA$38,GU14&lt;&gt;"",GW14&gt;=HA$42,GW14&lt;&gt;""),AND(GX14&gt;=HA$38,GX14&lt;&gt;"",GZ14&gt;=HA$42,GZ14&lt;&gt;""),AND(HV14&gt;=II$38,HV14&lt;&gt;"",HX14&gt;=II$42,HX14&lt;&gt;""),AND(HY14&gt;=II$38,HY14&lt;&gt;"",IA14&gt;=II$42,IA14&lt;&gt;""),AND(IC14&gt;=II$38,IC14&lt;&gt;"",IE14&gt;=II$42,IE14&lt;&gt;""),AND(IF14&gt;=II$38,IF14&lt;&gt;"",IH14&gt;=II$42,IH14&lt;&gt;""),AND(JD14&gt;=JQ$38,JD14&lt;&gt;"",JF14&gt;=JQ$42,JF14&lt;&gt;""),AND(JG14&gt;=JQ$38,JG14&lt;&gt;"",JI14&gt;=JQ$42,JI14&lt;&gt;""),AND(JK14&gt;=JQ$38,JK14&lt;&gt;"",JM14&gt;=JQ$42,JM14&lt;&gt;""),AND(JN14&gt;=JQ$38,JN14&lt;&gt;"",JP14&gt;=JQ$42,JP14&lt;&gt;""),AND(KL14&gt;=KY$38,KL14&lt;&gt;"",KN14&gt;=KY$42,KN14&lt;&gt;""),AND(KO14&gt;=KY$38,KO14&lt;&gt;"",KQ14&gt;=KY$42,KQ14&lt;&gt;""),AND(KS14&gt;=KY$38,KS14&lt;&gt;"",KU14&gt;=KY$42,KU14&lt;&gt;""),AND(KV14&gt;=KY$38,KV14&lt;&gt;"",KX14&gt;=KY$42,KX14&lt;&gt;""),AND(LT14&gt;=MG$38,LT14&lt;&gt;"",LV14&gt;=MG$42,LV14&lt;&gt;""),AND(LW14&gt;=MG$38,LW14&lt;&gt;"",LY14&gt;=MG$42,LY14&lt;&gt;""),AND(MA14&gt;=MG$38,MA14&lt;&gt;"",MC14&gt;=MG$42,MC14&lt;&gt;""),AND(MD14&gt;=MG$38,MD14&lt;&gt;"",MF14&gt;=MG$42,MF14&lt;&gt;""),AND(NB14&gt;=NO$38,NB14&lt;&gt;"",ND14&gt;=NO$42,ND14&lt;&gt;""),AND(NE14&gt;=NO$38,NE14&lt;&gt;"",NG14&gt;=NO$42,NG14&lt;&gt;""),AND(NI14&gt;=NO$38,NI14&lt;&gt;"",NK14&gt;=NO$42,NK14&lt;&gt;""),AND(NL14&gt;=NO$38,NL14&lt;&gt;"",NN14&gt;=NO$42,NN14&lt;&gt;""),AND(OJ14&gt;=OW$38,OJ14&lt;&gt;"",OL14&gt;=OW$42,OL14&lt;&gt;""),AND(OM14&gt;=OW$38,OM14&lt;&gt;"",OO14&gt;=OW$42,OO14&lt;&gt;""),AND(OQ14&gt;=OW$38,OQ14&lt;&gt;"",OS14&gt;=OW$42,OS14&lt;&gt;""),AND(OT14&gt;=OW$38,OT14&lt;&gt;"",OV14&gt;=OW$42,OV14&lt;&gt;""),AND(PR14&gt;=QE$38,PR14&lt;&gt;"",PT14&gt;=QE$42,PT14&lt;&gt;""),AND(PU14&gt;=QE$38,PU14&lt;&gt;"",PW14&gt;=QE$42,PW14&lt;&gt;""),AND(PY14&gt;=QE$38,PY14&lt;&gt;"",QA14&gt;=QE$42,QA14&lt;&gt;""),AND(QB14&gt;=QE$38,QB14&lt;&gt;"",QD14&gt;=QE$42,QD14&lt;&gt;""),AND(QZ14&gt;=RM$38,QZ14&lt;&gt;"",RB14&gt;=RM$42,RB14&lt;&gt;""),AND(RC14&gt;=RM$38,RC14&lt;&gt;"",RE14&gt;=RM$42,RE14&lt;&gt;""),AND(RG14&gt;=RM$38,RG14&lt;&gt;"",RI14&gt;=RM$42,RI14&lt;&gt;""),AND(RJ14&gt;=RM$38,RJ14&lt;&gt;"",RL14&gt;=RM$42,RL14&lt;&gt;""),AND(SH14&gt;=SU$38,SH14&lt;&gt;"",SJ14&gt;=SU$42,SJ14&lt;&gt;""),AND(SK14&gt;=SU$38,SK14&lt;&gt;"",SM14&gt;=SU$42,SM14&lt;&gt;""),AND(SO14&gt;=SU$38,SO14&lt;&gt;"",SQ14&gt;=SU$42,SQ14&lt;&gt;""),AND(SR14&gt;=SU$38,SR14&lt;&gt;"",ST14&gt;=SU$42,ST14&lt;&gt;"")),"Excellence",IF(K14="P","Worlds Team",IF(H14="P","National Team","")))))</f>
        <v/>
      </c>
      <c r="K14" s="3" t="str">
        <f>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P","")</f>
        <v/>
      </c>
      <c r="L14" s="8">
        <f>IF(COUNT(AQ14,AT14,BR14,BU14,CS14,CV14)&gt;0,LARGE((AQ14,AT14,BR14,BU14,CS14,CV14),1),0)</f>
        <v>46.07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IF(COUNT(AQ14,AT14,BR14,BU14,CS14,CV14)&gt;1,LARGE((AQ14,AT14,BR14,BU14,CS14,CV14),2),0)</f>
        <v>44.900000000000006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44.78</v>
      </c>
      <c r="Q14" s="8" t="str">
        <f>IF(P14="","",IF(OR(P14=CS14,P14=CV14,P14=CZ14),$CA$1,IF(OR(P14=BR14,P14=BU14,P14=BY14),$AZ$1,IF(OR(P14=AQ14,P14=AT14,P14=AX14),$Y$1,""))))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9.6999999999999993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$36,AP14,0),IF(AR14&gt;=$AY$36,AS14,0),IF(AV14&gt;=$AY$36,AW14,0),IF(BP14&gt;=$BZ$36,BQ14,0),IF(BS14&gt;=$BZ$36,BT14,0),IF(BW14&gt;=$BZ$36,BX14,0),IF(CQ14&gt;=$DA$36,CR14,0),IF(CT14&gt;=$DA$36,CU14,0),IF(CX14&gt;=$DA$36,CY14,0),IF(DX14&gt;=$EK$36,DY14,0),IF(EA14&gt;=$EK$36,EB14,0),IF(EE14&gt;=$EK$36,EF14,0),IF(EH14&gt;=$EK$36,EI14,0),IF(FF14&gt;=$FS$36,FG14,0),IF(FI14&gt;=$FS$36,FJ14,0),IF(FM14&gt;=$FS$36,FN14,0),IF(FP14&gt;=$FS$36,FQ14,0),IF(GN14&gt;=$HA$36,GO14,0),IF(GQ14&gt;=$HA$36,GR14,0),IF(GU14&gt;=$HA$36,GV14,0),IF(GX14&gt;=$HA$36,GY14,0),IF(HV14&gt;=$II$36,HW14,0),IF(HY14&gt;=$II$36,HZ14,0),IF(IC14&gt;=$II$36,ID14,0),IF(IF14&gt;=$II$36,IG14,0),IF(JD14&gt;=$JQ$36,JE14,0),IF(JG14&gt;=$JQ$36,JH14,0),IF(JK14&gt;=$JQ$36,JL14,0),IF(JN14&gt;=$JQ$36,JO14,0),IF(KL14&gt;=$KY$36,KM14,0),IF(KO14&gt;=$KY$36,KP14,0),IF(KS14&gt;=$KY$36,KT14,0),IF(KV14&gt;=$KY$36,KW14,0),IF(LT14&gt;=$MG$36,LU14,0),IF(LW14&gt;=$MG$36,LX14,0),IF(MA14&gt;=$MG$36,MB14,0),IF(MD14&gt;=$MG$36,ME14,0),IF(NB14&gt;=$NO$36,NC14,0),IF(NE14&gt;=$NO$36,NF14,0),IF(NI14&gt;=$NO$36,NJ14,0),IF(NL14&gt;=$NO$36,NM14,0),IF(OJ14&gt;=$OW$36,OK14,0),IF(OM14&gt;=$OW$36,ON14,0),IF(OQ14&gt;=$OW$36,OR14,0),IF(OT14&gt;=$OW$36,OU14,0),IF(PR14&gt;=$QE$36,PS14,0),IF(PU14&gt;=$QE$36,PV14,0),IF(PY14&gt;=$QE$36,PZ14,0),IF(QB14&gt;=$QE$36,QC14,0),IF(QZ14&gt;=$RM$36,RA14,0),IF(RC14&gt;=$RM$36,RD14,0),IF(RG14&gt;=$RM$36,RH14,0),IF(RJ14&gt;=$RM$36,RK14,0),IF(SH14&gt;=$SU$36,SI14,0),IF(SK14&gt;=$SU$36,SL14,0),IF(SO14&gt;=$SU$36,SP14,0),IF(SR14&gt;=$SU$36,SS14,0))&gt;0,MAX(IF(AO14&gt;=$AY$36,AP14,0),IF(AR14&gt;=$AY$36,AS14,0),IF(AV14&gt;=$AY$36,AW14,0),IF(BP14&gt;=$BZ$36,BQ14,0),IF(BS14&gt;=$BZ$36,BT14,0),IF(BW14&gt;=$BZ$36,BX14,0),IF(CQ14&gt;=$DA$36,CR14,0),IF(CT14&gt;=$DA$36,CU14,0),IF(CX14&gt;=$DA$36,CY14,0),IF(DX14&gt;=$EK$36,DY14,0),IF(EA14&gt;=$EK$36,EB14,0),IF(EE14&gt;=$EK$36,EF14,0),IF(EH14&gt;=$EK$36,EI14,0),IF(FF14&gt;=$FS$36,FG14,0),IF(FI14&gt;=$FS$36,FJ14,0),IF(FM14&gt;=$FS$36,FN14,0),IF(FP14&gt;=$FS$36,FQ14,0),IF(GN14&gt;=$HA$36,GO14,0),IF(GQ14&gt;=$HA$36,GR14,0),IF(GU14&gt;=$HA$36,GV14,0),IF(GX14&gt;=$HA$36,GY14,0),IF(HV14&gt;=$II$36,HW14,0),IF(HY14&gt;=$II$36,HZ14,0),IF(IC14&gt;=$II$36,ID14,0),IF(IF14&gt;=$II$36,IG14,0),IF(JD14&gt;=$JQ$36,JE14,0),IF(JG14&gt;=$JQ$36,JH14,0),IF(JK14&gt;=$JQ$36,JL14,0),IF(JN14&gt;=$JQ$36,JO14,0),IF(KL14&gt;=$KY$36,KM14,0),IF(KO14&gt;=$KY$36,KP14,0),IF(KS14&gt;=$KY$36,KT14,0),IF(KV14&gt;=$KY$36,KW14,0),IF(LT14&gt;=$MG$36,LU14,0),IF(LW14&gt;=$MG$36,LX14,0),IF(MA14&gt;=$MG$36,MB14,0),IF(MD14&gt;=$MG$36,ME14,0),IF(NB14&gt;=$NO$36,NC14,0),IF(NE14&gt;=$NO$36,NF14,0),IF(NI14&gt;=$NO$36,NJ14,0),IF(NL14&gt;=$NO$36,NM14,0),IF(OJ14&gt;=$OW$36,OK14,0),IF(OM14&gt;=$OW$36,ON14,0),IF(OQ14&gt;=$OW$36,OR14,0),IF(OT14&gt;=$OW$36,OU14,0),IF(PR14&gt;=$QE$36,PS14,0),IF(PU14&gt;=$QE$36,PV14,0),IF(PY14&gt;=$QE$36,PZ14,0),IF(QB14&gt;=$QE$36,QC14,0),IF(QZ14&gt;=$RM$36,RA14,0),IF(RC14&gt;=$RM$36,RD14,0),IF(RG14&gt;=$RM$36,RH14,0),IF(RJ14&gt;=$RM$36,RK14,0),IF(SH14&gt;=$SU$36,SI14,0),IF(SK14&gt;=$SU$36,SL14,0),IF(SO14&gt;=$SU$36,SP14,0),IF(SR14&gt;=$SU$36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N14,$RN$1,IF(V14+IF(P14="",0,P14)=RF14,$QF$1,IF(V14+IF(P14="",0,P14)=PX14,$OX$1,IF(V14+IF(P14="",0,P14)=OP14,$NP$1,IF(V14+IF(P14="",0,P14)=NH14,$MH$1,IF(V14+IF(P14="",0,P14)=LZ14,$KZ$1,IF(V14+IF(P14="",0,P14)=KR14,$JR$1,IF(V14+IF(P14="",0,P14)=JJ14,$IJ$1,IF(V14+IF(P14="",0,P14)=IB14,$HB$1,IF(V14+IF(P14="",0,P14)=GT14,$FT$1,IF(V14+IF(P14="",0,P14)=FL14,$EL$1,IF(V14+IF(P14="",0,P14)=ED14,$DD$1)))))))))))),IF(V14=DC14,IF(V14+IF(#REF!="",0,#REF!)=ST14,$RN$1,IF(V14+IF(#REF!="",0,#REF!)=RL14,$QF$1,IF(V14+IF(#REF!="",0,#REF!)=QD14,$OX$1,IF(V14+IF(#REF!="",0,#REF!)=OV14,$NP$1,IF(V14+IF(#REF!="",0,#REF!)=NN14,$MH$1,IF(V14+IF(#REF!="",0,#REF!)=MF14,$KZ$1,IF(V14+IF(#REF!="",0,#REF!)=KX14,$JR$1,IF(V14+IF(#REF!="",0,#REF!)=JP14,$IJ$1,IF(V14+IF(#REF!="",0,#REF!)=IH14,$HB$1,IF(V14+IF(#REF!="",0,#REF!)=GZ14,$FT$1,IF(V14+IF(#REF!="",0,#REF!)=FR14,$EL$1,IF(V14+IF(#REF!="",0,#REF!)=EJ14,$DD$1,IF(V14+IF(#REF!="",0,#REF!)=SQ14,$RN$1,IF(V14+IF(#REF!="",0,#REF!)=RI14,$QF$1,IF(V14+IF(#REF!="",0,#REF!)=QA14,$OX$1,IF(V14+IF(#REF!="",0,#REF!)=OS14,$NP$1,IF(V14+IF(#REF!="",0,#REF!)=NK14,$MH$1,IF(V14+IF(#REF!="",0,#REF!)=MC14,$KZ$1,IF(V14+IF(#REF!="",0,#REF!)=KU14,$JR$1,IF(V14+IF(#REF!="",0,#REF!)=JM14,$IJ$1,IF(V14+IF(#REF!="",0,#REF!)=IE14,$HB$1,IF(V14+IF(#REF!="",0,#REF!)=GW14,$FT$1,IF(V14+IF(#REF!="",0,#REF!)=FO14,$EL$1,IF(V14+IF(#REF!="",0,#REF!)=EG14,$DD$1)))))))))))))))))))))))))))</f>
        <v/>
      </c>
      <c r="Y14" s="22">
        <v>13.7</v>
      </c>
      <c r="Z14" s="22">
        <v>9.5</v>
      </c>
      <c r="AA14" s="22">
        <v>9.4</v>
      </c>
      <c r="AB14" s="22">
        <v>12.18</v>
      </c>
      <c r="AC14" s="22">
        <v>0</v>
      </c>
      <c r="AD14" s="22">
        <v>13.6</v>
      </c>
      <c r="AE14" s="22">
        <v>9</v>
      </c>
      <c r="AF14" s="22">
        <v>7.6</v>
      </c>
      <c r="AG14" s="22">
        <v>12.61</v>
      </c>
      <c r="AH14" s="22">
        <v>1.2</v>
      </c>
      <c r="AI14" s="22">
        <v>14.2</v>
      </c>
      <c r="AJ14" s="22">
        <v>9.6999999999999993</v>
      </c>
      <c r="AK14" s="22">
        <v>8.1999999999999993</v>
      </c>
      <c r="AL14" s="22">
        <v>12.41</v>
      </c>
      <c r="AM14" s="22">
        <v>0.6</v>
      </c>
      <c r="AN14" s="27"/>
      <c r="AO14" s="38">
        <f>IF(AA14&gt;0,AA14,"")</f>
        <v>9.4</v>
      </c>
      <c r="AP14" s="38">
        <f>IF(AB14&gt;0,AB14,"")</f>
        <v>12.18</v>
      </c>
      <c r="AQ14" s="40">
        <f>IF(SUM(Y14:AB14)-AC14&gt;0,SUM(Y14:AB14)-AC14,"")</f>
        <v>44.78</v>
      </c>
      <c r="AR14" s="40">
        <f>IF(AF14&gt;0,AF14,"")</f>
        <v>7.6</v>
      </c>
      <c r="AS14" s="40">
        <f>IF(AG14&gt;0,AG14,"")</f>
        <v>12.61</v>
      </c>
      <c r="AT14" s="40">
        <f>IF(SUM(AD14:AG14)-AH14&gt;0,SUM(AD14:AG14)-AH14,"")</f>
        <v>41.61</v>
      </c>
      <c r="AU14" s="40">
        <f>IF(AQ14="","",MAX(AQ14,AT14))</f>
        <v>44.78</v>
      </c>
      <c r="AV14" s="40">
        <f>IF(AK14&gt;0,AK14,"")</f>
        <v>8.1999999999999993</v>
      </c>
      <c r="AW14" s="40">
        <f>IF(AL14&gt;0,AL14,"")</f>
        <v>12.41</v>
      </c>
      <c r="AX14" s="40">
        <f>IF(SUM(AI14:AL14)-AM14&gt;0,SUM(AI14:AL14)-AM14,"")</f>
        <v>43.909999999999989</v>
      </c>
      <c r="AY14" s="40">
        <f>IF(SUM(AU14,AX14)&gt;0,SUM(AU14,AX14),"")</f>
        <v>88.69</v>
      </c>
      <c r="AZ14" s="26">
        <v>14.2</v>
      </c>
      <c r="BA14" s="26">
        <v>9.6</v>
      </c>
      <c r="BB14" s="26">
        <v>9.6999999999999993</v>
      </c>
      <c r="BC14" s="26">
        <v>12.57</v>
      </c>
      <c r="BD14" s="26">
        <v>0</v>
      </c>
      <c r="BE14" s="26">
        <v>14.1</v>
      </c>
      <c r="BF14" s="26">
        <v>9.5</v>
      </c>
      <c r="BG14" s="26">
        <v>9</v>
      </c>
      <c r="BH14" s="26">
        <v>12.3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9.6999999999999993</v>
      </c>
      <c r="BQ14" s="39">
        <f>IF(BC14&gt;0,BC14,"")</f>
        <v>12.57</v>
      </c>
      <c r="BR14" s="11">
        <f>IF(SUM(AZ14:BC14)-BD14&gt;0,SUM(AZ14:BC14)-BD14,"")</f>
        <v>46.07</v>
      </c>
      <c r="BS14" s="11">
        <f>IF(BG14&gt;0,BG14,"")</f>
        <v>9</v>
      </c>
      <c r="BT14" s="11">
        <f>IF(BH14&gt;0,BH14,"")</f>
        <v>12.3</v>
      </c>
      <c r="BU14" s="11">
        <f>IF(SUM(BE14:BH14)-BI14&gt;0,SUM(BE14:BH14)-BI14,"")</f>
        <v>44.900000000000006</v>
      </c>
      <c r="BV14" s="11">
        <f>IF(BR14="","",MAX(BR14,BU14))</f>
        <v>46.07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46.07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7.1</v>
      </c>
      <c r="SW14" s="22">
        <f>IF($CP14="P",CB14,(CB14+BA14)/2)</f>
        <v>4.8</v>
      </c>
      <c r="SX14" s="22">
        <f>IF($CP14="P",CC14,(CC14+BB14)/2)</f>
        <v>4.8499999999999996</v>
      </c>
      <c r="SY14" s="22">
        <f>IF($CP14="P",CD14,(CD14+BC14)/2)</f>
        <v>6.2850000000000001</v>
      </c>
      <c r="SZ14" s="22">
        <f>IF($CP14="P",CE14,(CE14+BD14)/2)</f>
        <v>0</v>
      </c>
      <c r="TA14" s="22">
        <f>IF($CP14="P",CF14,(CF14+BE14)/2)</f>
        <v>7.05</v>
      </c>
      <c r="TB14" s="22">
        <f>IF($CP14="P",CG14,(CG14+BF14)/2)</f>
        <v>4.75</v>
      </c>
      <c r="TC14" s="22">
        <f>IF($CP14="P",CH14,(CH14+BG14)/2)</f>
        <v>4.5</v>
      </c>
      <c r="TD14" s="22">
        <f>IF($CP14="P",CI14,(CI14+BH14)/2)</f>
        <v>6.15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>
        <f>IF(SX14&gt;0,SX14,"")</f>
        <v>4.8499999999999996</v>
      </c>
      <c r="TM14" s="40">
        <f>IF(SY14&gt;0,SY14,"")</f>
        <v>6.2850000000000001</v>
      </c>
      <c r="TN14" s="40">
        <f>IF(SUM(SV14:SY14)-SZ14&gt;0,SUM(SV14:SY14)-SZ14,"")</f>
        <v>23.035</v>
      </c>
      <c r="TO14" s="40">
        <f>IF(TC14&gt;0,TC14,"")</f>
        <v>4.5</v>
      </c>
      <c r="TP14" s="40">
        <f>IF(TD14&gt;0,TD14,"")</f>
        <v>6.15</v>
      </c>
      <c r="TQ14" s="40">
        <f>IF(SUM(TA14:TD14)-TE14&gt;0,SUM(TA14:TD14)-TE14,"")</f>
        <v>22.450000000000003</v>
      </c>
      <c r="TR14" s="40">
        <f>IF(MAX(TN14,TQ14)&gt;0,MAX(TN14,TQ14),"")</f>
        <v>23.035</v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>
        <f>IF(SUM(TR14,TU14)&gt;0,SUM(TR14,TU14),"")</f>
        <v>23.035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141</v>
      </c>
      <c r="D15" s="4" t="s">
        <v>4</v>
      </c>
      <c r="E15" s="4">
        <v>2004</v>
      </c>
      <c r="F15" s="9">
        <f>SUM(L15:V15)+SUM(L15:T15)*0.0000001+SUM(L15)*0.0000000000001</f>
        <v>145.11001451100461</v>
      </c>
      <c r="G15" s="66"/>
      <c r="H15" s="3" t="str">
        <f>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P","")</f>
        <v/>
      </c>
      <c r="I15" s="3" t="str">
        <f>IF(OR(AND(AQ15&gt;=AY$40,AQ15&lt;&gt;"",AN15=""),AND(AT15&gt;=AY$40,AT15&lt;&gt;"",AN15=""),AND(AX15&gt;=AY$40,AX15&lt;&gt;"",AN15=""),AND(BR15&gt;=BZ$40,BR15&lt;&gt;"",BO15=""),AND(BU15&gt;=BZ$40,BU15&lt;&gt;"",BO15=""),AND(BY15&gt;=BZ$40,BY15&lt;&gt;"",BO15=""),AND(CS15&gt;=DA$40,CS15&lt;&gt;"",CP15=""),AND(CV15&gt;=DA$40,CV15&lt;&gt;"",CP15=""),AND(CZ15&gt;=DA$40,CZ15&lt;&gt;"",CP15=""),AND(DZ15&gt;=EK$40,DZ15&lt;&gt;""),AND(EC15&gt;=EK$40,EC15&lt;&gt;""),AND(EG15&gt;=EK$40,EG15&lt;&gt;""),AND(EJ15&gt;=EK$40,EJ15&lt;&gt;""),AND(FH15&gt;=FS$40,FH15&lt;&gt;""),AND(FK15&gt;=FS$40,FK15&lt;&gt;""),AND(FO15&gt;=FS$40,FO15&lt;&gt;""),AND(FR15&gt;=FS$40,FR15&lt;&gt;""),AND(GP15&gt;=HA$40,GP15&lt;&gt;""),AND(GS15&gt;=HA$40,GS15&lt;&gt;""),AND(GW15&gt;=HA$40,GW15&lt;&gt;""),AND(GZ15&gt;=HA$40,GZ15&lt;&gt;""),AND(HX15&gt;=II$40,HX15&lt;&gt;""),AND(IA15&gt;=II$40,IA15&lt;&gt;""),AND(IE15&gt;=II$40,IE15&lt;&gt;""),AND(IH15&gt;=II$40,IH15&lt;&gt;""),AND(JF15&gt;=JQ$40,JF15&lt;&gt;""),AND(JI15&gt;=JQ$40,JI15&lt;&gt;""),AND(JM15&gt;=JQ$40,JM15&lt;&gt;""),AND(JP15&gt;=JQ$40,JP15&lt;&gt;""),AND(KN15&gt;=KY$40,KN15&lt;&gt;""),AND(KQ15&gt;=KY$40,KQ15&lt;&gt;""),AND(KU15&gt;=KY$40,KU15&lt;&gt;""),AND(KX15&gt;=KY$40,KX15&lt;&gt;""),AND(LV15&gt;=MG$40,LV15&lt;&gt;""),AND(LY15&gt;=MG$40,LY15&lt;&gt;""),AND(MC15&gt;=MG$40,MC15&lt;&gt;""),AND(MF15&gt;=MG$40,MF15&lt;&gt;""),AND(ND15&gt;=NO$40,ND15&lt;&gt;""),AND(NG15&gt;=NO$40,NG15&lt;&gt;""),AND(NK15&gt;=NO$40,NK15&lt;&gt;""),AND(NN15&gt;=NO$40,NN15&lt;&gt;""),AND(OL15&gt;=OW$40,OL15&lt;&gt;""),AND(OO15&gt;=OW$40,OO15&lt;&gt;""),AND(OS15&gt;=OW$40,OS15&lt;&gt;""),AND(OV15&gt;=OW$40,OV15&lt;&gt;""),AND(PT15&gt;=QE$40,PT15&lt;&gt;""),AND(PW15&gt;=QE$40,PW15&lt;&gt;""),AND(QA15&gt;=QE$40,QA15&lt;&gt;""),AND(QD15&gt;=QE$40,QD15&lt;&gt;""),AND(RB15&gt;=RM$40,RB15&lt;&gt;""),AND(RE15&gt;=RM$40,RE15&lt;&gt;""),AND(RI15&gt;=RM$40,RI15&lt;&gt;""),AND(RL15&gt;=RM$40,RL15&lt;&gt;""),AND(SJ15&gt;=SU$40,SJ15&lt;&gt;""),AND(SM15&gt;=SU$40,SM15&lt;&gt;""),AND(SQ15&gt;=SU$40,SQ15&lt;&gt;""),AND(ST15&gt;=SU$40,ST15&lt;&gt;"")),"P","")</f>
        <v/>
      </c>
      <c r="J15" s="36" t="str">
        <f>IF(AND(I15="P",H15=""),"No DD",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Merit",IF(OR(AND(AO15&gt;=AY$38,AO15&lt;&gt;"",AQ15&gt;=AY$42,AQ15&lt;&gt;"",AN15=""),AND(AR15&gt;=AY$38,AR15&lt;&gt;"",AT15&gt;=AY$42,AT15&lt;&gt;"",AN15=""),AND(AV15&gt;=AY$38,AV15&lt;&gt;"",AX15&gt;=AY$42,AX15&lt;&gt;"",AN15=""),AND(BP15&gt;=BZ$38,BP15&lt;&gt;"",BR15&gt;=BZ$42,BR15&lt;&gt;"",BO15=""),AND(BS15&gt;=BZ$38,BS15&lt;&gt;"",BU15&gt;=BZ$42,BU15&lt;&gt;"",BO15=""),AND(BW15&gt;=BZ$38,BW15&lt;&gt;"",BY15&gt;=BZ$42,BY15&lt;&gt;"",BO15=""),AND(CQ15&gt;=DA$38,CQ15&lt;&gt;"",CS15&gt;=DA$42,CS15&lt;&gt;"",CP15=""),AND(CT15&gt;=DA$38,CT15&lt;&gt;"",CV15&gt;=DA$42,CV15&lt;&gt;"",CP15=""),AND(CX15&gt;=DA$38,CX15&lt;&gt;"",CZ15&gt;=DA$42,CZ15&lt;&gt;"",CP15=""),AND(DX15&gt;=EK$38,DX15&lt;&gt;"",DZ15&gt;=EK$42,DZ15&lt;&gt;""),AND(EA15&gt;=EK$38,EA15&lt;&gt;"",EC15&gt;=EK$42,EC15&lt;&gt;""),AND(EE15&gt;=EK$38,EE15&lt;&gt;"",EG15&gt;=EK$42,EG15&lt;&gt;""),AND(EH15&gt;=EK$38,EH15&lt;&gt;"",EJ15&gt;=EK$42,EJ15&lt;&gt;""),AND(FF15&gt;=FS$38,FF15&lt;&gt;"",FH15&gt;=FS$42,FH15&lt;&gt;""),AND(FI15&gt;=FS$38,FI15&lt;&gt;"",FK15&gt;=FS$42,FK15&lt;&gt;""),AND(FM15&gt;=FS$38,FM15&lt;&gt;"",FO15&gt;=FS$42,FO15&lt;&gt;""),AND(FP15&gt;=FS$38,FP15&lt;&gt;"",FR15&gt;=FS$42,FR15&lt;&gt;""),AND(GN15&gt;=HA$38,GN15&lt;&gt;"",GP15&gt;=HA$42,GP15&lt;&gt;""),AND(GQ15&gt;=HA$38,GQ15&lt;&gt;"",GS15&gt;=HA$42,GS15&lt;&gt;""),AND(GU15&gt;=HA$38,GU15&lt;&gt;"",GW15&gt;=HA$42,GW15&lt;&gt;""),AND(GX15&gt;=HA$38,GX15&lt;&gt;"",GZ15&gt;=HA$42,GZ15&lt;&gt;""),AND(HV15&gt;=II$38,HV15&lt;&gt;"",HX15&gt;=II$42,HX15&lt;&gt;""),AND(HY15&gt;=II$38,HY15&lt;&gt;"",IA15&gt;=II$42,IA15&lt;&gt;""),AND(IC15&gt;=II$38,IC15&lt;&gt;"",IE15&gt;=II$42,IE15&lt;&gt;""),AND(IF15&gt;=II$38,IF15&lt;&gt;"",IH15&gt;=II$42,IH15&lt;&gt;""),AND(JD15&gt;=JQ$38,JD15&lt;&gt;"",JF15&gt;=JQ$42,JF15&lt;&gt;""),AND(JG15&gt;=JQ$38,JG15&lt;&gt;"",JI15&gt;=JQ$42,JI15&lt;&gt;""),AND(JK15&gt;=JQ$38,JK15&lt;&gt;"",JM15&gt;=JQ$42,JM15&lt;&gt;""),AND(JN15&gt;=JQ$38,JN15&lt;&gt;"",JP15&gt;=JQ$42,JP15&lt;&gt;""),AND(KL15&gt;=KY$38,KL15&lt;&gt;"",KN15&gt;=KY$42,KN15&lt;&gt;""),AND(KO15&gt;=KY$38,KO15&lt;&gt;"",KQ15&gt;=KY$42,KQ15&lt;&gt;""),AND(KS15&gt;=KY$38,KS15&lt;&gt;"",KU15&gt;=KY$42,KU15&lt;&gt;""),AND(KV15&gt;=KY$38,KV15&lt;&gt;"",KX15&gt;=KY$42,KX15&lt;&gt;""),AND(LT15&gt;=MG$38,LT15&lt;&gt;"",LV15&gt;=MG$42,LV15&lt;&gt;""),AND(LW15&gt;=MG$38,LW15&lt;&gt;"",LY15&gt;=MG$42,LY15&lt;&gt;""),AND(MA15&gt;=MG$38,MA15&lt;&gt;"",MC15&gt;=MG$42,MC15&lt;&gt;""),AND(MD15&gt;=MG$38,MD15&lt;&gt;"",MF15&gt;=MG$42,MF15&lt;&gt;""),AND(NB15&gt;=NO$38,NB15&lt;&gt;"",ND15&gt;=NO$42,ND15&lt;&gt;""),AND(NE15&gt;=NO$38,NE15&lt;&gt;"",NG15&gt;=NO$42,NG15&lt;&gt;""),AND(NI15&gt;=NO$38,NI15&lt;&gt;"",NK15&gt;=NO$42,NK15&lt;&gt;""),AND(NL15&gt;=NO$38,NL15&lt;&gt;"",NN15&gt;=NO$42,NN15&lt;&gt;""),AND(OJ15&gt;=OW$38,OJ15&lt;&gt;"",OL15&gt;=OW$42,OL15&lt;&gt;""),AND(OM15&gt;=OW$38,OM15&lt;&gt;"",OO15&gt;=OW$42,OO15&lt;&gt;""),AND(OQ15&gt;=OW$38,OQ15&lt;&gt;"",OS15&gt;=OW$42,OS15&lt;&gt;""),AND(OT15&gt;=OW$38,OT15&lt;&gt;"",OV15&gt;=OW$42,OV15&lt;&gt;""),AND(PR15&gt;=QE$38,PR15&lt;&gt;"",PT15&gt;=QE$42,PT15&lt;&gt;""),AND(PU15&gt;=QE$38,PU15&lt;&gt;"",PW15&gt;=QE$42,PW15&lt;&gt;""),AND(PY15&gt;=QE$38,PY15&lt;&gt;"",QA15&gt;=QE$42,QA15&lt;&gt;""),AND(QB15&gt;=QE$38,QB15&lt;&gt;"",QD15&gt;=QE$42,QD15&lt;&gt;""),AND(QZ15&gt;=RM$38,QZ15&lt;&gt;"",RB15&gt;=RM$42,RB15&lt;&gt;""),AND(RC15&gt;=RM$38,RC15&lt;&gt;"",RE15&gt;=RM$42,RE15&lt;&gt;""),AND(RG15&gt;=RM$38,RG15&lt;&gt;"",RI15&gt;=RM$42,RI15&lt;&gt;""),AND(RJ15&gt;=RM$38,RJ15&lt;&gt;"",RL15&gt;=RM$42,RL15&lt;&gt;""),AND(SH15&gt;=SU$38,SH15&lt;&gt;"",SJ15&gt;=SU$42,SJ15&lt;&gt;""),AND(SK15&gt;=SU$38,SK15&lt;&gt;"",SM15&gt;=SU$42,SM15&lt;&gt;""),AND(SO15&gt;=SU$38,SO15&lt;&gt;"",SQ15&gt;=SU$42,SQ15&lt;&gt;""),AND(SR15&gt;=SU$38,SR15&lt;&gt;"",ST15&gt;=SU$42,ST15&lt;&gt;"")),"Excellence",IF(K15="P","Worlds Team",IF(H15="P","National Team","")))))</f>
        <v/>
      </c>
      <c r="K15" s="3" t="str">
        <f>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P","")</f>
        <v/>
      </c>
      <c r="L15" s="8">
        <f>IF(COUNT(AQ15,AT15,BR15,BU15,CS15,CV15)&gt;0,LARGE((AQ15,AT15,BR15,BU15,CS15,CV15),1),0)</f>
        <v>46.09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45.37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44.35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9.2999999999999989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$36,AP15,0),IF(AR15&gt;=$AY$36,AS15,0),IF(AV15&gt;=$AY$36,AW15,0),IF(BP15&gt;=$BZ$36,BQ15,0),IF(BS15&gt;=$BZ$36,BT15,0),IF(BW15&gt;=$BZ$36,BX15,0),IF(CQ15&gt;=$DA$36,CR15,0),IF(CT15&gt;=$DA$36,CU15,0),IF(CX15&gt;=$DA$36,CY15,0),IF(DX15&gt;=$EK$36,DY15,0),IF(EA15&gt;=$EK$36,EB15,0),IF(EE15&gt;=$EK$36,EF15,0),IF(EH15&gt;=$EK$36,EI15,0),IF(FF15&gt;=$FS$36,FG15,0),IF(FI15&gt;=$FS$36,FJ15,0),IF(FM15&gt;=$FS$36,FN15,0),IF(FP15&gt;=$FS$36,FQ15,0),IF(GN15&gt;=$HA$36,GO15,0),IF(GQ15&gt;=$HA$36,GR15,0),IF(GU15&gt;=$HA$36,GV15,0),IF(GX15&gt;=$HA$36,GY15,0),IF(HV15&gt;=$II$36,HW15,0),IF(HY15&gt;=$II$36,HZ15,0),IF(IC15&gt;=$II$36,ID15,0),IF(IF15&gt;=$II$36,IG15,0),IF(JD15&gt;=$JQ$36,JE15,0),IF(JG15&gt;=$JQ$36,JH15,0),IF(JK15&gt;=$JQ$36,JL15,0),IF(JN15&gt;=$JQ$36,JO15,0),IF(KL15&gt;=$KY$36,KM15,0),IF(KO15&gt;=$KY$36,KP15,0),IF(KS15&gt;=$KY$36,KT15,0),IF(KV15&gt;=$KY$36,KW15,0),IF(LT15&gt;=$MG$36,LU15,0),IF(LW15&gt;=$MG$36,LX15,0),IF(MA15&gt;=$MG$36,MB15,0),IF(MD15&gt;=$MG$36,ME15,0),IF(NB15&gt;=$NO$36,NC15,0),IF(NE15&gt;=$NO$36,NF15,0),IF(NI15&gt;=$NO$36,NJ15,0),IF(NL15&gt;=$NO$36,NM15,0),IF(OJ15&gt;=$OW$36,OK15,0),IF(OM15&gt;=$OW$36,ON15,0),IF(OQ15&gt;=$OW$36,OR15,0),IF(OT15&gt;=$OW$36,OU15,0),IF(PR15&gt;=$QE$36,PS15,0),IF(PU15&gt;=$QE$36,PV15,0),IF(PY15&gt;=$QE$36,PZ15,0),IF(QB15&gt;=$QE$36,QC15,0),IF(QZ15&gt;=$RM$36,RA15,0),IF(RC15&gt;=$RM$36,RD15,0),IF(RG15&gt;=$RM$36,RH15,0),IF(RJ15&gt;=$RM$36,RK15,0),IF(SH15&gt;=$SU$36,SI15,0),IF(SK15&gt;=$SU$36,SL15,0),IF(SO15&gt;=$SU$36,SP15,0),IF(SR15&gt;=$SU$36,SS15,0))&gt;0,MAX(IF(AO15&gt;=$AY$36,AP15,0),IF(AR15&gt;=$AY$36,AS15,0),IF(AV15&gt;=$AY$36,AW15,0),IF(BP15&gt;=$BZ$36,BQ15,0),IF(BS15&gt;=$BZ$36,BT15,0),IF(BW15&gt;=$BZ$36,BX15,0),IF(CQ15&gt;=$DA$36,CR15,0),IF(CT15&gt;=$DA$36,CU15,0),IF(CX15&gt;=$DA$36,CY15,0),IF(DX15&gt;=$EK$36,DY15,0),IF(EA15&gt;=$EK$36,EB15,0),IF(EE15&gt;=$EK$36,EF15,0),IF(EH15&gt;=$EK$36,EI15,0),IF(FF15&gt;=$FS$36,FG15,0),IF(FI15&gt;=$FS$36,FJ15,0),IF(FM15&gt;=$FS$36,FN15,0),IF(FP15&gt;=$FS$36,FQ15,0),IF(GN15&gt;=$HA$36,GO15,0),IF(GQ15&gt;=$HA$36,GR15,0),IF(GU15&gt;=$HA$36,GV15,0),IF(GX15&gt;=$HA$36,GY15,0),IF(HV15&gt;=$II$36,HW15,0),IF(HY15&gt;=$II$36,HZ15,0),IF(IC15&gt;=$II$36,ID15,0),IF(IF15&gt;=$II$36,IG15,0),IF(JD15&gt;=$JQ$36,JE15,0),IF(JG15&gt;=$JQ$36,JH15,0),IF(JK15&gt;=$JQ$36,JL15,0),IF(JN15&gt;=$JQ$36,JO15,0),IF(KL15&gt;=$KY$36,KM15,0),IF(KO15&gt;=$KY$36,KP15,0),IF(KS15&gt;=$KY$36,KT15,0),IF(KV15&gt;=$KY$36,KW15,0),IF(LT15&gt;=$MG$36,LU15,0),IF(LW15&gt;=$MG$36,LX15,0),IF(MA15&gt;=$MG$36,MB15,0),IF(MD15&gt;=$MG$36,ME15,0),IF(NB15&gt;=$NO$36,NC15,0),IF(NE15&gt;=$NO$36,NF15,0),IF(NI15&gt;=$NO$36,NJ15,0),IF(NL15&gt;=$NO$36,NM15,0),IF(OJ15&gt;=$OW$36,OK15,0),IF(OM15&gt;=$OW$36,ON15,0),IF(OQ15&gt;=$OW$36,OR15,0),IF(OT15&gt;=$OW$36,OU15,0),IF(PR15&gt;=$QE$36,PS15,0),IF(PU15&gt;=$QE$36,PV15,0),IF(PY15&gt;=$QE$36,PZ15,0),IF(QB15&gt;=$QE$36,QC15,0),IF(QZ15&gt;=$RM$36,RA15,0),IF(RC15&gt;=$RM$36,RD15,0),IF(RG15&gt;=$RM$36,RH15,0),IF(RJ15&gt;=$RM$36,RK15,0),IF(SH15&gt;=$SU$36,SI15,0),IF(SK15&gt;=$SU$36,SL15,0),IF(SO15&gt;=$SU$36,SP15,0),IF(SR15&gt;=$SU$36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N15,$RN$1,IF(V15+IF(P15="",0,P15)=RF15,$QF$1,IF(V15+IF(P15="",0,P15)=PX15,$OX$1,IF(V15+IF(P15="",0,P15)=OP15,$NP$1,IF(V15+IF(P15="",0,P15)=NH15,$MH$1,IF(V15+IF(P15="",0,P15)=LZ15,$KZ$1,IF(V15+IF(P15="",0,P15)=KR15,$JR$1,IF(V15+IF(P15="",0,P15)=JJ15,$IJ$1,IF(V15+IF(P15="",0,P15)=IB15,$HB$1,IF(V15+IF(P15="",0,P15)=GT15,$FT$1,IF(V15+IF(P15="",0,P15)=FL15,$EL$1,IF(V15+IF(P15="",0,P15)=ED15,$DD$1)))))))))))),IF(V15=DC15,IF(V15+IF(#REF!="",0,#REF!)=ST15,$RN$1,IF(V15+IF(#REF!="",0,#REF!)=RL15,$QF$1,IF(V15+IF(#REF!="",0,#REF!)=QD15,$OX$1,IF(V15+IF(#REF!="",0,#REF!)=OV15,$NP$1,IF(V15+IF(#REF!="",0,#REF!)=NN15,$MH$1,IF(V15+IF(#REF!="",0,#REF!)=MF15,$KZ$1,IF(V15+IF(#REF!="",0,#REF!)=KX15,$JR$1,IF(V15+IF(#REF!="",0,#REF!)=JP15,$IJ$1,IF(V15+IF(#REF!="",0,#REF!)=IH15,$HB$1,IF(V15+IF(#REF!="",0,#REF!)=GZ15,$FT$1,IF(V15+IF(#REF!="",0,#REF!)=FR15,$EL$1,IF(V15+IF(#REF!="",0,#REF!)=EJ15,$DD$1,IF(V15+IF(#REF!="",0,#REF!)=SQ15,$RN$1,IF(V15+IF(#REF!="",0,#REF!)=RI15,$QF$1,IF(V15+IF(#REF!="",0,#REF!)=QA15,$OX$1,IF(V15+IF(#REF!="",0,#REF!)=OS15,$NP$1,IF(V15+IF(#REF!="",0,#REF!)=NK15,$MH$1,IF(V15+IF(#REF!="",0,#REF!)=MC15,$KZ$1,IF(V15+IF(#REF!="",0,#REF!)=KU15,$JR$1,IF(V15+IF(#REF!="",0,#REF!)=JM15,$IJ$1,IF(V15+IF(#REF!="",0,#REF!)=IE15,$HB$1,IF(V15+IF(#REF!="",0,#REF!)=GW15,$FT$1,IF(V15+IF(#REF!="",0,#REF!)=FO15,$EL$1,IF(V15+IF(#REF!="",0,#REF!)=EG15,$DD$1)))))))))))))))))))))))))))</f>
        <v/>
      </c>
      <c r="Y15" s="22">
        <v>12.3</v>
      </c>
      <c r="Z15" s="22">
        <v>9.3000000000000007</v>
      </c>
      <c r="AA15" s="22">
        <v>7.9</v>
      </c>
      <c r="AB15" s="22">
        <v>11.32</v>
      </c>
      <c r="AC15" s="22">
        <v>0.9</v>
      </c>
      <c r="AD15" s="22">
        <v>5.3</v>
      </c>
      <c r="AE15" s="22">
        <v>3.5</v>
      </c>
      <c r="AF15" s="22">
        <v>5</v>
      </c>
      <c r="AG15" s="22">
        <v>5.12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7.9</v>
      </c>
      <c r="AP15" s="38">
        <f>IF(AB15&gt;0,AB15,"")</f>
        <v>11.32</v>
      </c>
      <c r="AQ15" s="40">
        <f>IF(SUM(Y15:AB15)-AC15&gt;0,SUM(Y15:AB15)-AC15,"")</f>
        <v>39.92</v>
      </c>
      <c r="AR15" s="40">
        <f>IF(AF15&gt;0,AF15,"")</f>
        <v>5</v>
      </c>
      <c r="AS15" s="40">
        <f>IF(AG15&gt;0,AG15,"")</f>
        <v>5.12</v>
      </c>
      <c r="AT15" s="40">
        <f>IF(SUM(AD15:AG15)-AH15&gt;0,SUM(AD15:AG15)-AH15,"")</f>
        <v>18.920000000000002</v>
      </c>
      <c r="AU15" s="40">
        <f>IF(AQ15="","",MAX(AQ15,AT15))</f>
        <v>39.92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39.92</v>
      </c>
      <c r="AZ15" s="26">
        <v>12.5</v>
      </c>
      <c r="BA15" s="26">
        <v>9</v>
      </c>
      <c r="BB15" s="26">
        <v>9.1999999999999993</v>
      </c>
      <c r="BC15" s="26">
        <v>12.69</v>
      </c>
      <c r="BD15" s="26">
        <v>0</v>
      </c>
      <c r="BE15" s="26">
        <v>14.8</v>
      </c>
      <c r="BF15" s="26">
        <v>9.1999999999999993</v>
      </c>
      <c r="BG15" s="26">
        <v>9.1999999999999993</v>
      </c>
      <c r="BH15" s="26">
        <v>12.89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9.1999999999999993</v>
      </c>
      <c r="BQ15" s="39">
        <f>IF(BC15&gt;0,BC15,"")</f>
        <v>12.69</v>
      </c>
      <c r="BR15" s="11">
        <f>IF(SUM(AZ15:BC15)-BD15&gt;0,SUM(AZ15:BC15)-BD15,"")</f>
        <v>43.39</v>
      </c>
      <c r="BS15" s="11">
        <f>IF(BG15&gt;0,BG15,"")</f>
        <v>9.1999999999999993</v>
      </c>
      <c r="BT15" s="11">
        <f>IF(BH15&gt;0,BH15,"")</f>
        <v>12.89</v>
      </c>
      <c r="BU15" s="11">
        <f>IF(SUM(BE15:BH15)-BI15&gt;0,SUM(BE15:BH15)-BI15,"")</f>
        <v>46.09</v>
      </c>
      <c r="BV15" s="11">
        <f>IF(BR15="","",MAX(BR15,BU15))</f>
        <v>46.09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46.09</v>
      </c>
      <c r="CA15" s="22">
        <v>13.5</v>
      </c>
      <c r="CB15" s="22">
        <v>8.6</v>
      </c>
      <c r="CC15" s="22">
        <v>5.8999999999999995</v>
      </c>
      <c r="CD15" s="22">
        <v>12.73</v>
      </c>
      <c r="CE15" s="22">
        <v>2.9</v>
      </c>
      <c r="CF15" s="22">
        <v>14.1</v>
      </c>
      <c r="CG15" s="22">
        <v>9</v>
      </c>
      <c r="CH15" s="22">
        <v>9.2999999999999989</v>
      </c>
      <c r="CI15" s="22">
        <v>12.97</v>
      </c>
      <c r="CJ15" s="22">
        <v>0</v>
      </c>
      <c r="CK15" s="22">
        <v>13.1</v>
      </c>
      <c r="CL15" s="22">
        <v>9.1</v>
      </c>
      <c r="CM15" s="22">
        <v>9.2999999999999989</v>
      </c>
      <c r="CN15" s="22">
        <v>12.85</v>
      </c>
      <c r="CO15" s="22">
        <v>0</v>
      </c>
      <c r="CP15" s="27"/>
      <c r="CQ15" s="38">
        <f>IF(CC15&gt;0,CC15,"")</f>
        <v>5.8999999999999995</v>
      </c>
      <c r="CR15" s="38">
        <f>IF(CD15&gt;0,CD15,"")</f>
        <v>12.73</v>
      </c>
      <c r="CS15" s="40">
        <f>IF(SUM(CA15:CD15)-CE15&gt;0,SUM(CA15:CD15)-CE15,"")</f>
        <v>37.830000000000005</v>
      </c>
      <c r="CT15" s="40">
        <f>IF(CH15&gt;0,CH15,"")</f>
        <v>9.2999999999999989</v>
      </c>
      <c r="CU15" s="40">
        <f>IF(CI15&gt;0,CI15,"")</f>
        <v>12.97</v>
      </c>
      <c r="CV15" s="40">
        <f>IF(SUM(CF15:CI15)-CJ15&gt;0,SUM(CF15:CI15)-CJ15,"")</f>
        <v>45.37</v>
      </c>
      <c r="CW15" s="40">
        <f>IF(CS15="","",MAX(CS15,CV15))</f>
        <v>45.37</v>
      </c>
      <c r="CX15" s="40">
        <f>IF(CM15&gt;0,CM15,"")</f>
        <v>9.2999999999999989</v>
      </c>
      <c r="CY15" s="40">
        <f>IF(CN15&gt;0,CN15,"")</f>
        <v>12.85</v>
      </c>
      <c r="CZ15" s="40">
        <f>IF(SUM(CK15:CN15)-CO15&gt;0,SUM(CK15:CN15)-CO15,"")</f>
        <v>44.35</v>
      </c>
      <c r="DA15" s="40">
        <f>IF(SUM(CW15,CZ15)&gt;0,SUM(CW15,CZ15),"")</f>
        <v>89.72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13</v>
      </c>
      <c r="SW15" s="22">
        <f>IF($CP15="P",CB15,(CB15+BA15)/2)</f>
        <v>8.8000000000000007</v>
      </c>
      <c r="SX15" s="22">
        <f>IF($CP15="P",CC15,(CC15+BB15)/2)</f>
        <v>7.5499999999999989</v>
      </c>
      <c r="SY15" s="22">
        <f>IF($CP15="P",CD15,(CD15+BC15)/2)</f>
        <v>12.71</v>
      </c>
      <c r="SZ15" s="22">
        <f>IF($CP15="P",CE15,(CE15+BD15)/2)</f>
        <v>1.45</v>
      </c>
      <c r="TA15" s="22">
        <f>IF($CP15="P",CF15,(CF15+BE15)/2)</f>
        <v>14.45</v>
      </c>
      <c r="TB15" s="22">
        <f>IF($CP15="P",CG15,(CG15+BF15)/2)</f>
        <v>9.1</v>
      </c>
      <c r="TC15" s="22">
        <f>IF($CP15="P",CH15,(CH15+BG15)/2)</f>
        <v>9.25</v>
      </c>
      <c r="TD15" s="22">
        <f>IF($CP15="P",CI15,(CI15+BH15)/2)</f>
        <v>12.93</v>
      </c>
      <c r="TE15" s="22">
        <f>IF($CP15="P",CJ15,(CJ15+BI15)/2)</f>
        <v>0</v>
      </c>
      <c r="TF15" s="22">
        <f>IF($CP15="P",CK15,(CK15+BJ15)/2)</f>
        <v>6.55</v>
      </c>
      <c r="TG15" s="22">
        <f>IF($CP15="P",CL15,(CL15+BK15)/2)</f>
        <v>4.55</v>
      </c>
      <c r="TH15" s="22">
        <f>IF($CP15="P",CM15,(CM15+BL15)/2)</f>
        <v>4.6499999999999995</v>
      </c>
      <c r="TI15" s="22">
        <f>IF($CP15="P",CN15,(CN15+BM15)/2)</f>
        <v>6.4249999999999998</v>
      </c>
      <c r="TJ15" s="22">
        <f>IF($CP15="P",CO15,(CO15+BN15)/2)</f>
        <v>0</v>
      </c>
      <c r="TK15" s="27" t="s">
        <v>46</v>
      </c>
      <c r="TL15" s="40">
        <f>IF(SX15&gt;0,SX15,"")</f>
        <v>7.5499999999999989</v>
      </c>
      <c r="TM15" s="40">
        <f>IF(SY15&gt;0,SY15,"")</f>
        <v>12.71</v>
      </c>
      <c r="TN15" s="40">
        <f>IF(SUM(SV15:SY15)-SZ15&gt;0,SUM(SV15:SY15)-SZ15,"")</f>
        <v>40.61</v>
      </c>
      <c r="TO15" s="40">
        <f>IF(TC15&gt;0,TC15,"")</f>
        <v>9.25</v>
      </c>
      <c r="TP15" s="40">
        <f>IF(TD15&gt;0,TD15,"")</f>
        <v>12.93</v>
      </c>
      <c r="TQ15" s="40">
        <f>IF(SUM(TA15:TD15)-TE15&gt;0,SUM(TA15:TD15)-TE15,"")</f>
        <v>45.73</v>
      </c>
      <c r="TR15" s="40">
        <f>IF(MAX(TN15,TQ15)&gt;0,MAX(TN15,TQ15),"")</f>
        <v>45.73</v>
      </c>
      <c r="TS15" s="40">
        <f>IF(TH15&gt;0,TH15,"")</f>
        <v>4.6499999999999995</v>
      </c>
      <c r="TT15" s="40">
        <f>IF(TI15&gt;0,TI15,"")</f>
        <v>6.4249999999999998</v>
      </c>
      <c r="TU15" s="40">
        <f>IF(SUM(TF15:TI15)-TJ15&gt;0,SUM(TF15:TI15)-TJ15,"")</f>
        <v>22.175000000000001</v>
      </c>
      <c r="TV15" s="40">
        <f>IF(SUM(TR15,TU15)&gt;0,SUM(TR15,TU15),"")</f>
        <v>67.905000000000001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169</v>
      </c>
      <c r="D16" s="4" t="s">
        <v>3</v>
      </c>
      <c r="E16" s="4">
        <v>2006</v>
      </c>
      <c r="F16" s="9">
        <f>SUM(L16:V16)+SUM(L16:T16)*0.0000001+SUM(L16)*0.0000000000001</f>
        <v>145.09001450900465</v>
      </c>
      <c r="G16" s="66"/>
      <c r="H16" s="3" t="str">
        <f>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P","")</f>
        <v/>
      </c>
      <c r="I16" s="3" t="str">
        <f>IF(OR(AND(AQ16&gt;=AY$40,AQ16&lt;&gt;"",AN16=""),AND(AT16&gt;=AY$40,AT16&lt;&gt;"",AN16=""),AND(AX16&gt;=AY$40,AX16&lt;&gt;"",AN16=""),AND(BR16&gt;=BZ$40,BR16&lt;&gt;"",BO16=""),AND(BU16&gt;=BZ$40,BU16&lt;&gt;"",BO16=""),AND(BY16&gt;=BZ$40,BY16&lt;&gt;"",BO16=""),AND(CS16&gt;=DA$40,CS16&lt;&gt;"",CP16=""),AND(CV16&gt;=DA$40,CV16&lt;&gt;"",CP16=""),AND(CZ16&gt;=DA$40,CZ16&lt;&gt;"",CP16=""),AND(DZ16&gt;=EK$40,DZ16&lt;&gt;""),AND(EC16&gt;=EK$40,EC16&lt;&gt;""),AND(EG16&gt;=EK$40,EG16&lt;&gt;""),AND(EJ16&gt;=EK$40,EJ16&lt;&gt;""),AND(FH16&gt;=FS$40,FH16&lt;&gt;""),AND(FK16&gt;=FS$40,FK16&lt;&gt;""),AND(FO16&gt;=FS$40,FO16&lt;&gt;""),AND(FR16&gt;=FS$40,FR16&lt;&gt;""),AND(GP16&gt;=HA$40,GP16&lt;&gt;""),AND(GS16&gt;=HA$40,GS16&lt;&gt;""),AND(GW16&gt;=HA$40,GW16&lt;&gt;""),AND(GZ16&gt;=HA$40,GZ16&lt;&gt;""),AND(HX16&gt;=II$40,HX16&lt;&gt;""),AND(IA16&gt;=II$40,IA16&lt;&gt;""),AND(IE16&gt;=II$40,IE16&lt;&gt;""),AND(IH16&gt;=II$40,IH16&lt;&gt;""),AND(JF16&gt;=JQ$40,JF16&lt;&gt;""),AND(JI16&gt;=JQ$40,JI16&lt;&gt;""),AND(JM16&gt;=JQ$40,JM16&lt;&gt;""),AND(JP16&gt;=JQ$40,JP16&lt;&gt;""),AND(KN16&gt;=KY$40,KN16&lt;&gt;""),AND(KQ16&gt;=KY$40,KQ16&lt;&gt;""),AND(KU16&gt;=KY$40,KU16&lt;&gt;""),AND(KX16&gt;=KY$40,KX16&lt;&gt;""),AND(LV16&gt;=MG$40,LV16&lt;&gt;""),AND(LY16&gt;=MG$40,LY16&lt;&gt;""),AND(MC16&gt;=MG$40,MC16&lt;&gt;""),AND(MF16&gt;=MG$40,MF16&lt;&gt;""),AND(ND16&gt;=NO$40,ND16&lt;&gt;""),AND(NG16&gt;=NO$40,NG16&lt;&gt;""),AND(NK16&gt;=NO$40,NK16&lt;&gt;""),AND(NN16&gt;=NO$40,NN16&lt;&gt;""),AND(OL16&gt;=OW$40,OL16&lt;&gt;""),AND(OO16&gt;=OW$40,OO16&lt;&gt;""),AND(OS16&gt;=OW$40,OS16&lt;&gt;""),AND(OV16&gt;=OW$40,OV16&lt;&gt;""),AND(PT16&gt;=QE$40,PT16&lt;&gt;""),AND(PW16&gt;=QE$40,PW16&lt;&gt;""),AND(QA16&gt;=QE$40,QA16&lt;&gt;""),AND(QD16&gt;=QE$40,QD16&lt;&gt;""),AND(RB16&gt;=RM$40,RB16&lt;&gt;""),AND(RE16&gt;=RM$40,RE16&lt;&gt;""),AND(RI16&gt;=RM$40,RI16&lt;&gt;""),AND(RL16&gt;=RM$40,RL16&lt;&gt;""),AND(SJ16&gt;=SU$40,SJ16&lt;&gt;""),AND(SM16&gt;=SU$40,SM16&lt;&gt;""),AND(SQ16&gt;=SU$40,SQ16&lt;&gt;""),AND(ST16&gt;=SU$40,ST16&lt;&gt;"")),"P","")</f>
        <v/>
      </c>
      <c r="J16" s="36" t="str">
        <f>IF(AND(I16="P",H16=""),"No DD",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Merit",IF(OR(AND(AO16&gt;=AY$38,AO16&lt;&gt;"",AQ16&gt;=AY$42,AQ16&lt;&gt;"",AN16=""),AND(AR16&gt;=AY$38,AR16&lt;&gt;"",AT16&gt;=AY$42,AT16&lt;&gt;"",AN16=""),AND(AV16&gt;=AY$38,AV16&lt;&gt;"",AX16&gt;=AY$42,AX16&lt;&gt;"",AN16=""),AND(BP16&gt;=BZ$38,BP16&lt;&gt;"",BR16&gt;=BZ$42,BR16&lt;&gt;"",BO16=""),AND(BS16&gt;=BZ$38,BS16&lt;&gt;"",BU16&gt;=BZ$42,BU16&lt;&gt;"",BO16=""),AND(BW16&gt;=BZ$38,BW16&lt;&gt;"",BY16&gt;=BZ$42,BY16&lt;&gt;"",BO16=""),AND(CQ16&gt;=DA$38,CQ16&lt;&gt;"",CS16&gt;=DA$42,CS16&lt;&gt;"",CP16=""),AND(CT16&gt;=DA$38,CT16&lt;&gt;"",CV16&gt;=DA$42,CV16&lt;&gt;"",CP16=""),AND(CX16&gt;=DA$38,CX16&lt;&gt;"",CZ16&gt;=DA$42,CZ16&lt;&gt;"",CP16=""),AND(DX16&gt;=EK$38,DX16&lt;&gt;"",DZ16&gt;=EK$42,DZ16&lt;&gt;""),AND(EA16&gt;=EK$38,EA16&lt;&gt;"",EC16&gt;=EK$42,EC16&lt;&gt;""),AND(EE16&gt;=EK$38,EE16&lt;&gt;"",EG16&gt;=EK$42,EG16&lt;&gt;""),AND(EH16&gt;=EK$38,EH16&lt;&gt;"",EJ16&gt;=EK$42,EJ16&lt;&gt;""),AND(FF16&gt;=FS$38,FF16&lt;&gt;"",FH16&gt;=FS$42,FH16&lt;&gt;""),AND(FI16&gt;=FS$38,FI16&lt;&gt;"",FK16&gt;=FS$42,FK16&lt;&gt;""),AND(FM16&gt;=FS$38,FM16&lt;&gt;"",FO16&gt;=FS$42,FO16&lt;&gt;""),AND(FP16&gt;=FS$38,FP16&lt;&gt;"",FR16&gt;=FS$42,FR16&lt;&gt;""),AND(GN16&gt;=HA$38,GN16&lt;&gt;"",GP16&gt;=HA$42,GP16&lt;&gt;""),AND(GQ16&gt;=HA$38,GQ16&lt;&gt;"",GS16&gt;=HA$42,GS16&lt;&gt;""),AND(GU16&gt;=HA$38,GU16&lt;&gt;"",GW16&gt;=HA$42,GW16&lt;&gt;""),AND(GX16&gt;=HA$38,GX16&lt;&gt;"",GZ16&gt;=HA$42,GZ16&lt;&gt;""),AND(HV16&gt;=II$38,HV16&lt;&gt;"",HX16&gt;=II$42,HX16&lt;&gt;""),AND(HY16&gt;=II$38,HY16&lt;&gt;"",IA16&gt;=II$42,IA16&lt;&gt;""),AND(IC16&gt;=II$38,IC16&lt;&gt;"",IE16&gt;=II$42,IE16&lt;&gt;""),AND(IF16&gt;=II$38,IF16&lt;&gt;"",IH16&gt;=II$42,IH16&lt;&gt;""),AND(JD16&gt;=JQ$38,JD16&lt;&gt;"",JF16&gt;=JQ$42,JF16&lt;&gt;""),AND(JG16&gt;=JQ$38,JG16&lt;&gt;"",JI16&gt;=JQ$42,JI16&lt;&gt;""),AND(JK16&gt;=JQ$38,JK16&lt;&gt;"",JM16&gt;=JQ$42,JM16&lt;&gt;""),AND(JN16&gt;=JQ$38,JN16&lt;&gt;"",JP16&gt;=JQ$42,JP16&lt;&gt;""),AND(KL16&gt;=KY$38,KL16&lt;&gt;"",KN16&gt;=KY$42,KN16&lt;&gt;""),AND(KO16&gt;=KY$38,KO16&lt;&gt;"",KQ16&gt;=KY$42,KQ16&lt;&gt;""),AND(KS16&gt;=KY$38,KS16&lt;&gt;"",KU16&gt;=KY$42,KU16&lt;&gt;""),AND(KV16&gt;=KY$38,KV16&lt;&gt;"",KX16&gt;=KY$42,KX16&lt;&gt;""),AND(LT16&gt;=MG$38,LT16&lt;&gt;"",LV16&gt;=MG$42,LV16&lt;&gt;""),AND(LW16&gt;=MG$38,LW16&lt;&gt;"",LY16&gt;=MG$42,LY16&lt;&gt;""),AND(MA16&gt;=MG$38,MA16&lt;&gt;"",MC16&gt;=MG$42,MC16&lt;&gt;""),AND(MD16&gt;=MG$38,MD16&lt;&gt;"",MF16&gt;=MG$42,MF16&lt;&gt;""),AND(NB16&gt;=NO$38,NB16&lt;&gt;"",ND16&gt;=NO$42,ND16&lt;&gt;""),AND(NE16&gt;=NO$38,NE16&lt;&gt;"",NG16&gt;=NO$42,NG16&lt;&gt;""),AND(NI16&gt;=NO$38,NI16&lt;&gt;"",NK16&gt;=NO$42,NK16&lt;&gt;""),AND(NL16&gt;=NO$38,NL16&lt;&gt;"",NN16&gt;=NO$42,NN16&lt;&gt;""),AND(OJ16&gt;=OW$38,OJ16&lt;&gt;"",OL16&gt;=OW$42,OL16&lt;&gt;""),AND(OM16&gt;=OW$38,OM16&lt;&gt;"",OO16&gt;=OW$42,OO16&lt;&gt;""),AND(OQ16&gt;=OW$38,OQ16&lt;&gt;"",OS16&gt;=OW$42,OS16&lt;&gt;""),AND(OT16&gt;=OW$38,OT16&lt;&gt;"",OV16&gt;=OW$42,OV16&lt;&gt;""),AND(PR16&gt;=QE$38,PR16&lt;&gt;"",PT16&gt;=QE$42,PT16&lt;&gt;""),AND(PU16&gt;=QE$38,PU16&lt;&gt;"",PW16&gt;=QE$42,PW16&lt;&gt;""),AND(PY16&gt;=QE$38,PY16&lt;&gt;"",QA16&gt;=QE$42,QA16&lt;&gt;""),AND(QB16&gt;=QE$38,QB16&lt;&gt;"",QD16&gt;=QE$42,QD16&lt;&gt;""),AND(QZ16&gt;=RM$38,QZ16&lt;&gt;"",RB16&gt;=RM$42,RB16&lt;&gt;""),AND(RC16&gt;=RM$38,RC16&lt;&gt;"",RE16&gt;=RM$42,RE16&lt;&gt;""),AND(RG16&gt;=RM$38,RG16&lt;&gt;"",RI16&gt;=RM$42,RI16&lt;&gt;""),AND(RJ16&gt;=RM$38,RJ16&lt;&gt;"",RL16&gt;=RM$42,RL16&lt;&gt;""),AND(SH16&gt;=SU$38,SH16&lt;&gt;"",SJ16&gt;=SU$42,SJ16&lt;&gt;""),AND(SK16&gt;=SU$38,SK16&lt;&gt;"",SM16&gt;=SU$42,SM16&lt;&gt;""),AND(SO16&gt;=SU$38,SO16&lt;&gt;"",SQ16&gt;=SU$42,SQ16&lt;&gt;""),AND(SR16&gt;=SU$38,SR16&lt;&gt;"",ST16&gt;=SU$42,ST16&lt;&gt;"")),"Excellence",IF(K16="P","Worlds Team",IF(H16="P","National Team","")))))</f>
        <v/>
      </c>
      <c r="K16" s="3" t="str">
        <f>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P","")</f>
        <v/>
      </c>
      <c r="L16" s="8">
        <f>IF(COUNT(AQ16,AT16,BR16,BU16,CS16,CV16)&gt;0,LARGE((AQ16,AT16,BR16,BU16,CS16,CV16),1),0)</f>
        <v>46.370000000000005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44.42</v>
      </c>
      <c r="O16" s="8" t="str">
        <f>IF(N16="","",IF(OR(N16=CS16,N16=CV16),$CA$1,IF(OR(N16=BR16,N16=BU16),$AZ$1,IF(OR(N16=AQ16,N16=AT16),$Y$1,""))))</f>
        <v>2023 Nationals</v>
      </c>
      <c r="P16" s="8">
        <f>IF(COUNT(AQ16,AT16,BR16,BU16,CS16,CV16)&gt;2,MAX(AX16,BY16,CZ16,LARGE((AQ16,AT16,BR16,BU16,CS16,CV16),3)),IF(MAX(AX16,BY16,CZ16)&gt;0,MAX(AX16,BY16,CZ16),0))</f>
        <v>44.1</v>
      </c>
      <c r="Q16" s="8" t="str">
        <f>IF(P16="","",IF(OR(P16=CS16,P16=CV16,P16=CZ16),$CA$1,IF(OR(P16=BR16,P16=BU16,P16=BY16),$AZ$1,IF(OR(P16=AQ16,P16=AT16,P16=AX16),$Y$1,""))))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10.199999999999999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$36,AP16,0),IF(AR16&gt;=$AY$36,AS16,0),IF(AV16&gt;=$AY$36,AW16,0),IF(BP16&gt;=$BZ$36,BQ16,0),IF(BS16&gt;=$BZ$36,BT16,0),IF(BW16&gt;=$BZ$36,BX16,0),IF(CQ16&gt;=$DA$36,CR16,0),IF(CT16&gt;=$DA$36,CU16,0),IF(CX16&gt;=$DA$36,CY16,0),IF(DX16&gt;=$EK$36,DY16,0),IF(EA16&gt;=$EK$36,EB16,0),IF(EE16&gt;=$EK$36,EF16,0),IF(EH16&gt;=$EK$36,EI16,0),IF(FF16&gt;=$FS$36,FG16,0),IF(FI16&gt;=$FS$36,FJ16,0),IF(FM16&gt;=$FS$36,FN16,0),IF(FP16&gt;=$FS$36,FQ16,0),IF(GN16&gt;=$HA$36,GO16,0),IF(GQ16&gt;=$HA$36,GR16,0),IF(GU16&gt;=$HA$36,GV16,0),IF(GX16&gt;=$HA$36,GY16,0),IF(HV16&gt;=$II$36,HW16,0),IF(HY16&gt;=$II$36,HZ16,0),IF(IC16&gt;=$II$36,ID16,0),IF(IF16&gt;=$II$36,IG16,0),IF(JD16&gt;=$JQ$36,JE16,0),IF(JG16&gt;=$JQ$36,JH16,0),IF(JK16&gt;=$JQ$36,JL16,0),IF(JN16&gt;=$JQ$36,JO16,0),IF(KL16&gt;=$KY$36,KM16,0),IF(KO16&gt;=$KY$36,KP16,0),IF(KS16&gt;=$KY$36,KT16,0),IF(KV16&gt;=$KY$36,KW16,0),IF(LT16&gt;=$MG$36,LU16,0),IF(LW16&gt;=$MG$36,LX16,0),IF(MA16&gt;=$MG$36,MB16,0),IF(MD16&gt;=$MG$36,ME16,0),IF(NB16&gt;=$NO$36,NC16,0),IF(NE16&gt;=$NO$36,NF16,0),IF(NI16&gt;=$NO$36,NJ16,0),IF(NL16&gt;=$NO$36,NM16,0),IF(OJ16&gt;=$OW$36,OK16,0),IF(OM16&gt;=$OW$36,ON16,0),IF(OQ16&gt;=$OW$36,OR16,0),IF(OT16&gt;=$OW$36,OU16,0),IF(PR16&gt;=$QE$36,PS16,0),IF(PU16&gt;=$QE$36,PV16,0),IF(PY16&gt;=$QE$36,PZ16,0),IF(QB16&gt;=$QE$36,QC16,0),IF(QZ16&gt;=$RM$36,RA16,0),IF(RC16&gt;=$RM$36,RD16,0),IF(RG16&gt;=$RM$36,RH16,0),IF(RJ16&gt;=$RM$36,RK16,0),IF(SH16&gt;=$SU$36,SI16,0),IF(SK16&gt;=$SU$36,SL16,0),IF(SO16&gt;=$SU$36,SP16,0),IF(SR16&gt;=$SU$36,SS16,0))&gt;0,MAX(IF(AO16&gt;=$AY$36,AP16,0),IF(AR16&gt;=$AY$36,AS16,0),IF(AV16&gt;=$AY$36,AW16,0),IF(BP16&gt;=$BZ$36,BQ16,0),IF(BS16&gt;=$BZ$36,BT16,0),IF(BW16&gt;=$BZ$36,BX16,0),IF(CQ16&gt;=$DA$36,CR16,0),IF(CT16&gt;=$DA$36,CU16,0),IF(CX16&gt;=$DA$36,CY16,0),IF(DX16&gt;=$EK$36,DY16,0),IF(EA16&gt;=$EK$36,EB16,0),IF(EE16&gt;=$EK$36,EF16,0),IF(EH16&gt;=$EK$36,EI16,0),IF(FF16&gt;=$FS$36,FG16,0),IF(FI16&gt;=$FS$36,FJ16,0),IF(FM16&gt;=$FS$36,FN16,0),IF(FP16&gt;=$FS$36,FQ16,0),IF(GN16&gt;=$HA$36,GO16,0),IF(GQ16&gt;=$HA$36,GR16,0),IF(GU16&gt;=$HA$36,GV16,0),IF(GX16&gt;=$HA$36,GY16,0),IF(HV16&gt;=$II$36,HW16,0),IF(HY16&gt;=$II$36,HZ16,0),IF(IC16&gt;=$II$36,ID16,0),IF(IF16&gt;=$II$36,IG16,0),IF(JD16&gt;=$JQ$36,JE16,0),IF(JG16&gt;=$JQ$36,JH16,0),IF(JK16&gt;=$JQ$36,JL16,0),IF(JN16&gt;=$JQ$36,JO16,0),IF(KL16&gt;=$KY$36,KM16,0),IF(KO16&gt;=$KY$36,KP16,0),IF(KS16&gt;=$KY$36,KT16,0),IF(KV16&gt;=$KY$36,KW16,0),IF(LT16&gt;=$MG$36,LU16,0),IF(LW16&gt;=$MG$36,LX16,0),IF(MA16&gt;=$MG$36,MB16,0),IF(MD16&gt;=$MG$36,ME16,0),IF(NB16&gt;=$NO$36,NC16,0),IF(NE16&gt;=$NO$36,NF16,0),IF(NI16&gt;=$NO$36,NJ16,0),IF(NL16&gt;=$NO$36,NM16,0),IF(OJ16&gt;=$OW$36,OK16,0),IF(OM16&gt;=$OW$36,ON16,0),IF(OQ16&gt;=$OW$36,OR16,0),IF(OT16&gt;=$OW$36,OU16,0),IF(PR16&gt;=$QE$36,PS16,0),IF(PU16&gt;=$QE$36,PV16,0),IF(PY16&gt;=$QE$36,PZ16,0),IF(QB16&gt;=$QE$36,QC16,0),IF(QZ16&gt;=$RM$36,RA16,0),IF(RC16&gt;=$RM$36,RD16,0),IF(RG16&gt;=$RM$36,RH16,0),IF(RJ16&gt;=$RM$36,RK16,0),IF(SH16&gt;=$SU$36,SI16,0),IF(SK16&gt;=$SU$36,SL16,0),IF(SO16&gt;=$SU$36,SP16,0),IF(SR16&gt;=$SU$36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N16,$RN$1,IF(V16+IF(P16="",0,P16)=RF16,$QF$1,IF(V16+IF(P16="",0,P16)=PX16,$OX$1,IF(V16+IF(P16="",0,P16)=OP16,$NP$1,IF(V16+IF(P16="",0,P16)=NH16,$MH$1,IF(V16+IF(P16="",0,P16)=LZ16,$KZ$1,IF(V16+IF(P16="",0,P16)=KR16,$JR$1,IF(V16+IF(P16="",0,P16)=JJ16,$IJ$1,IF(V16+IF(P16="",0,P16)=IB16,$HB$1,IF(V16+IF(P16="",0,P16)=GT16,$FT$1,IF(V16+IF(P16="",0,P16)=FL16,$EL$1,IF(V16+IF(P16="",0,P16)=ED16,$DD$1)))))))))))),IF(V16=DC16,IF(V16+IF(#REF!="",0,#REF!)=ST16,$RN$1,IF(V16+IF(#REF!="",0,#REF!)=RL16,$QF$1,IF(V16+IF(#REF!="",0,#REF!)=QD16,$OX$1,IF(V16+IF(#REF!="",0,#REF!)=OV16,$NP$1,IF(V16+IF(#REF!="",0,#REF!)=NN16,$MH$1,IF(V16+IF(#REF!="",0,#REF!)=MF16,$KZ$1,IF(V16+IF(#REF!="",0,#REF!)=KX16,$JR$1,IF(V16+IF(#REF!="",0,#REF!)=JP16,$IJ$1,IF(V16+IF(#REF!="",0,#REF!)=IH16,$HB$1,IF(V16+IF(#REF!="",0,#REF!)=GZ16,$FT$1,IF(V16+IF(#REF!="",0,#REF!)=FR16,$EL$1,IF(V16+IF(#REF!="",0,#REF!)=EJ16,$DD$1,IF(V16+IF(#REF!="",0,#REF!)=SQ16,$RN$1,IF(V16+IF(#REF!="",0,#REF!)=RI16,$QF$1,IF(V16+IF(#REF!="",0,#REF!)=QA16,$OX$1,IF(V16+IF(#REF!="",0,#REF!)=OS16,$NP$1,IF(V16+IF(#REF!="",0,#REF!)=NK16,$MH$1,IF(V16+IF(#REF!="",0,#REF!)=MC16,$KZ$1,IF(V16+IF(#REF!="",0,#REF!)=KU16,$JR$1,IF(V16+IF(#REF!="",0,#REF!)=JM16,$IJ$1,IF(V16+IF(#REF!="",0,#REF!)=IE16,$HB$1,IF(V16+IF(#REF!="",0,#REF!)=GW16,$FT$1,IF(V16+IF(#REF!="",0,#REF!)=FO16,$EL$1,IF(V16+IF(#REF!="",0,#REF!)=EG16,$DD$1)))))))))))))))))))))))))))</f>
        <v/>
      </c>
      <c r="Y16" s="22">
        <v>13.3</v>
      </c>
      <c r="Z16" s="22">
        <v>9.1</v>
      </c>
      <c r="AA16" s="22">
        <v>9.3000000000000007</v>
      </c>
      <c r="AB16" s="22">
        <v>12.4</v>
      </c>
      <c r="AC16" s="22">
        <v>0</v>
      </c>
      <c r="AD16" s="22">
        <v>8.9</v>
      </c>
      <c r="AE16" s="22">
        <v>5.7</v>
      </c>
      <c r="AF16" s="22">
        <v>1.7</v>
      </c>
      <c r="AG16" s="22">
        <v>7.93</v>
      </c>
      <c r="AH16" s="22">
        <v>0</v>
      </c>
      <c r="AI16" s="22">
        <v>1.6</v>
      </c>
      <c r="AJ16" s="22">
        <v>1</v>
      </c>
      <c r="AK16" s="22">
        <v>1.5</v>
      </c>
      <c r="AL16" s="22">
        <v>1.41</v>
      </c>
      <c r="AM16" s="22">
        <v>0</v>
      </c>
      <c r="AN16" s="27"/>
      <c r="AO16" s="38">
        <f>IF(AA16&gt;0,AA16,"")</f>
        <v>9.3000000000000007</v>
      </c>
      <c r="AP16" s="38">
        <f>IF(AB16&gt;0,AB16,"")</f>
        <v>12.4</v>
      </c>
      <c r="AQ16" s="40">
        <f>IF(SUM(Y16:AB16)-AC16&gt;0,SUM(Y16:AB16)-AC16,"")</f>
        <v>44.1</v>
      </c>
      <c r="AR16" s="40">
        <f>IF(AF16&gt;0,AF16,"")</f>
        <v>1.7</v>
      </c>
      <c r="AS16" s="40">
        <f>IF(AG16&gt;0,AG16,"")</f>
        <v>7.93</v>
      </c>
      <c r="AT16" s="40">
        <f>IF(SUM(AD16:AG16)-AH16&gt;0,SUM(AD16:AG16)-AH16,"")</f>
        <v>24.23</v>
      </c>
      <c r="AU16" s="40">
        <f>IF(AQ16="","",MAX(AQ16,AT16))</f>
        <v>44.1</v>
      </c>
      <c r="AV16" s="40">
        <f>IF(AK16&gt;0,AK16,"")</f>
        <v>1.5</v>
      </c>
      <c r="AW16" s="40">
        <f>IF(AL16&gt;0,AL16,"")</f>
        <v>1.41</v>
      </c>
      <c r="AX16" s="40">
        <f>IF(SUM(AI16:AL16)-AM16&gt;0,SUM(AI16:AL16)-AM16,"")</f>
        <v>5.51</v>
      </c>
      <c r="AY16" s="40">
        <f>IF(SUM(AU16,AX16)&gt;0,SUM(AU16,AX16),"")</f>
        <v>49.61</v>
      </c>
      <c r="AZ16" s="26">
        <v>13.2</v>
      </c>
      <c r="BA16" s="26">
        <v>8.8000000000000007</v>
      </c>
      <c r="BB16" s="26">
        <v>10.199999999999999</v>
      </c>
      <c r="BC16" s="26">
        <v>12.22</v>
      </c>
      <c r="BD16" s="26">
        <v>0</v>
      </c>
      <c r="BE16" s="26">
        <v>13.9</v>
      </c>
      <c r="BF16" s="26">
        <v>9.6</v>
      </c>
      <c r="BG16" s="26">
        <v>10.199999999999999</v>
      </c>
      <c r="BH16" s="26">
        <v>12.67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10.199999999999999</v>
      </c>
      <c r="BQ16" s="39">
        <f>IF(BC16&gt;0,BC16,"")</f>
        <v>12.22</v>
      </c>
      <c r="BR16" s="11">
        <f>IF(SUM(AZ16:BC16)-BD16&gt;0,SUM(AZ16:BC16)-BD16,"")</f>
        <v>44.42</v>
      </c>
      <c r="BS16" s="11">
        <f>IF(BG16&gt;0,BG16,"")</f>
        <v>10.199999999999999</v>
      </c>
      <c r="BT16" s="11">
        <f>IF(BH16&gt;0,BH16,"")</f>
        <v>12.67</v>
      </c>
      <c r="BU16" s="11">
        <f>IF(SUM(BE16:BH16)-BI16&gt;0,SUM(BE16:BH16)-BI16,"")</f>
        <v>46.370000000000005</v>
      </c>
      <c r="BV16" s="11">
        <f>IF(BR16="","",MAX(BR16,BU16))</f>
        <v>46.370000000000005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46.370000000000005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</v>
      </c>
      <c r="SW16" s="22">
        <f>IF($CP16="P",CB16,(CB16+BA16)/2)</f>
        <v>4.4000000000000004</v>
      </c>
      <c r="SX16" s="22">
        <f>IF($CP16="P",CC16,(CC16+BB16)/2)</f>
        <v>5.0999999999999996</v>
      </c>
      <c r="SY16" s="22">
        <f>IF($CP16="P",CD16,(CD16+BC16)/2)</f>
        <v>6.11</v>
      </c>
      <c r="SZ16" s="22">
        <f>IF($CP16="P",CE16,(CE16+BD16)/2)</f>
        <v>0</v>
      </c>
      <c r="TA16" s="22">
        <f>IF($CP16="P",CF16,(CF16+BE16)/2)</f>
        <v>6.95</v>
      </c>
      <c r="TB16" s="22">
        <f>IF($CP16="P",CG16,(CG16+BF16)/2)</f>
        <v>4.8</v>
      </c>
      <c r="TC16" s="22">
        <f>IF($CP16="P",CH16,(CH16+BG16)/2)</f>
        <v>5.0999999999999996</v>
      </c>
      <c r="TD16" s="22">
        <f>IF($CP16="P",CI16,(CI16+BH16)/2)</f>
        <v>6.335</v>
      </c>
      <c r="TE16" s="22">
        <f>IF($CP16="P",CJ16,(CJ16+BI16)/2)</f>
        <v>0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>
        <f>IF(SX16&gt;0,SX16,"")</f>
        <v>5.0999999999999996</v>
      </c>
      <c r="TM16" s="40">
        <f>IF(SY16&gt;0,SY16,"")</f>
        <v>6.11</v>
      </c>
      <c r="TN16" s="40">
        <f>IF(SUM(SV16:SY16)-SZ16&gt;0,SUM(SV16:SY16)-SZ16,"")</f>
        <v>22.21</v>
      </c>
      <c r="TO16" s="40">
        <f>IF(TC16&gt;0,TC16,"")</f>
        <v>5.0999999999999996</v>
      </c>
      <c r="TP16" s="40">
        <f>IF(TD16&gt;0,TD16,"")</f>
        <v>6.335</v>
      </c>
      <c r="TQ16" s="40">
        <f>IF(SUM(TA16:TD16)-TE16&gt;0,SUM(TA16:TD16)-TE16,"")</f>
        <v>23.185000000000002</v>
      </c>
      <c r="TR16" s="40">
        <f>IF(MAX(TN16,TQ16)&gt;0,MAX(TN16,TQ16),"")</f>
        <v>23.185000000000002</v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>
        <f>IF(SUM(TR16,TU16)&gt;0,SUM(TR16,TU16),"")</f>
        <v>23.185000000000002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218</v>
      </c>
      <c r="D17" s="4" t="s">
        <v>4</v>
      </c>
      <c r="E17" s="4">
        <v>2006</v>
      </c>
      <c r="F17" s="9">
        <f>SUM(L17:V17)+SUM(L17:T17)*0.0000001+SUM(L17)*0.0000000000001</f>
        <v>144.98001449800458</v>
      </c>
      <c r="G17" s="66"/>
      <c r="H17" s="3" t="str">
        <f>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P","")</f>
        <v/>
      </c>
      <c r="I17" s="3" t="str">
        <f>IF(OR(AND(AQ17&gt;=AY$40,AQ17&lt;&gt;"",AN17=""),AND(AT17&gt;=AY$40,AT17&lt;&gt;"",AN17=""),AND(AX17&gt;=AY$40,AX17&lt;&gt;"",AN17=""),AND(BR17&gt;=BZ$40,BR17&lt;&gt;"",BO17=""),AND(BU17&gt;=BZ$40,BU17&lt;&gt;"",BO17=""),AND(BY17&gt;=BZ$40,BY17&lt;&gt;"",BO17=""),AND(CS17&gt;=DA$40,CS17&lt;&gt;"",CP17=""),AND(CV17&gt;=DA$40,CV17&lt;&gt;"",CP17=""),AND(CZ17&gt;=DA$40,CZ17&lt;&gt;"",CP17=""),AND(DZ17&gt;=EK$40,DZ17&lt;&gt;""),AND(EC17&gt;=EK$40,EC17&lt;&gt;""),AND(EG17&gt;=EK$40,EG17&lt;&gt;""),AND(EJ17&gt;=EK$40,EJ17&lt;&gt;""),AND(FH17&gt;=FS$40,FH17&lt;&gt;""),AND(FK17&gt;=FS$40,FK17&lt;&gt;""),AND(FO17&gt;=FS$40,FO17&lt;&gt;""),AND(FR17&gt;=FS$40,FR17&lt;&gt;""),AND(GP17&gt;=HA$40,GP17&lt;&gt;""),AND(GS17&gt;=HA$40,GS17&lt;&gt;""),AND(GW17&gt;=HA$40,GW17&lt;&gt;""),AND(GZ17&gt;=HA$40,GZ17&lt;&gt;""),AND(HX17&gt;=II$40,HX17&lt;&gt;""),AND(IA17&gt;=II$40,IA17&lt;&gt;""),AND(IE17&gt;=II$40,IE17&lt;&gt;""),AND(IH17&gt;=II$40,IH17&lt;&gt;""),AND(JF17&gt;=JQ$40,JF17&lt;&gt;""),AND(JI17&gt;=JQ$40,JI17&lt;&gt;""),AND(JM17&gt;=JQ$40,JM17&lt;&gt;""),AND(JP17&gt;=JQ$40,JP17&lt;&gt;""),AND(KN17&gt;=KY$40,KN17&lt;&gt;""),AND(KQ17&gt;=KY$40,KQ17&lt;&gt;""),AND(KU17&gt;=KY$40,KU17&lt;&gt;""),AND(KX17&gt;=KY$40,KX17&lt;&gt;""),AND(LV17&gt;=MG$40,LV17&lt;&gt;""),AND(LY17&gt;=MG$40,LY17&lt;&gt;""),AND(MC17&gt;=MG$40,MC17&lt;&gt;""),AND(MF17&gt;=MG$40,MF17&lt;&gt;""),AND(ND17&gt;=NO$40,ND17&lt;&gt;""),AND(NG17&gt;=NO$40,NG17&lt;&gt;""),AND(NK17&gt;=NO$40,NK17&lt;&gt;""),AND(NN17&gt;=NO$40,NN17&lt;&gt;""),AND(OL17&gt;=OW$40,OL17&lt;&gt;""),AND(OO17&gt;=OW$40,OO17&lt;&gt;""),AND(OS17&gt;=OW$40,OS17&lt;&gt;""),AND(OV17&gt;=OW$40,OV17&lt;&gt;""),AND(PT17&gt;=QE$40,PT17&lt;&gt;""),AND(PW17&gt;=QE$40,PW17&lt;&gt;""),AND(QA17&gt;=QE$40,QA17&lt;&gt;""),AND(QD17&gt;=QE$40,QD17&lt;&gt;""),AND(RB17&gt;=RM$40,RB17&lt;&gt;""),AND(RE17&gt;=RM$40,RE17&lt;&gt;""),AND(RI17&gt;=RM$40,RI17&lt;&gt;""),AND(RL17&gt;=RM$40,RL17&lt;&gt;""),AND(SJ17&gt;=SU$40,SJ17&lt;&gt;""),AND(SM17&gt;=SU$40,SM17&lt;&gt;""),AND(SQ17&gt;=SU$40,SQ17&lt;&gt;""),AND(ST17&gt;=SU$40,ST17&lt;&gt;"")),"P","")</f>
        <v/>
      </c>
      <c r="J17" s="36" t="str">
        <f>IF(AND(I17="P",H17=""),"No DD",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Merit",IF(OR(AND(AO17&gt;=AY$38,AO17&lt;&gt;"",AQ17&gt;=AY$42,AQ17&lt;&gt;"",AN17=""),AND(AR17&gt;=AY$38,AR17&lt;&gt;"",AT17&gt;=AY$42,AT17&lt;&gt;"",AN17=""),AND(AV17&gt;=AY$38,AV17&lt;&gt;"",AX17&gt;=AY$42,AX17&lt;&gt;"",AN17=""),AND(BP17&gt;=BZ$38,BP17&lt;&gt;"",BR17&gt;=BZ$42,BR17&lt;&gt;"",BO17=""),AND(BS17&gt;=BZ$38,BS17&lt;&gt;"",BU17&gt;=BZ$42,BU17&lt;&gt;"",BO17=""),AND(BW17&gt;=BZ$38,BW17&lt;&gt;"",BY17&gt;=BZ$42,BY17&lt;&gt;"",BO17=""),AND(CQ17&gt;=DA$38,CQ17&lt;&gt;"",CS17&gt;=DA$42,CS17&lt;&gt;"",CP17=""),AND(CT17&gt;=DA$38,CT17&lt;&gt;"",CV17&gt;=DA$42,CV17&lt;&gt;"",CP17=""),AND(CX17&gt;=DA$38,CX17&lt;&gt;"",CZ17&gt;=DA$42,CZ17&lt;&gt;"",CP17=""),AND(DX17&gt;=EK$38,DX17&lt;&gt;"",DZ17&gt;=EK$42,DZ17&lt;&gt;""),AND(EA17&gt;=EK$38,EA17&lt;&gt;"",EC17&gt;=EK$42,EC17&lt;&gt;""),AND(EE17&gt;=EK$38,EE17&lt;&gt;"",EG17&gt;=EK$42,EG17&lt;&gt;""),AND(EH17&gt;=EK$38,EH17&lt;&gt;"",EJ17&gt;=EK$42,EJ17&lt;&gt;""),AND(FF17&gt;=FS$38,FF17&lt;&gt;"",FH17&gt;=FS$42,FH17&lt;&gt;""),AND(FI17&gt;=FS$38,FI17&lt;&gt;"",FK17&gt;=FS$42,FK17&lt;&gt;""),AND(FM17&gt;=FS$38,FM17&lt;&gt;"",FO17&gt;=FS$42,FO17&lt;&gt;""),AND(FP17&gt;=FS$38,FP17&lt;&gt;"",FR17&gt;=FS$42,FR17&lt;&gt;""),AND(GN17&gt;=HA$38,GN17&lt;&gt;"",GP17&gt;=HA$42,GP17&lt;&gt;""),AND(GQ17&gt;=HA$38,GQ17&lt;&gt;"",GS17&gt;=HA$42,GS17&lt;&gt;""),AND(GU17&gt;=HA$38,GU17&lt;&gt;"",GW17&gt;=HA$42,GW17&lt;&gt;""),AND(GX17&gt;=HA$38,GX17&lt;&gt;"",GZ17&gt;=HA$42,GZ17&lt;&gt;""),AND(HV17&gt;=II$38,HV17&lt;&gt;"",HX17&gt;=II$42,HX17&lt;&gt;""),AND(HY17&gt;=II$38,HY17&lt;&gt;"",IA17&gt;=II$42,IA17&lt;&gt;""),AND(IC17&gt;=II$38,IC17&lt;&gt;"",IE17&gt;=II$42,IE17&lt;&gt;""),AND(IF17&gt;=II$38,IF17&lt;&gt;"",IH17&gt;=II$42,IH17&lt;&gt;""),AND(JD17&gt;=JQ$38,JD17&lt;&gt;"",JF17&gt;=JQ$42,JF17&lt;&gt;""),AND(JG17&gt;=JQ$38,JG17&lt;&gt;"",JI17&gt;=JQ$42,JI17&lt;&gt;""),AND(JK17&gt;=JQ$38,JK17&lt;&gt;"",JM17&gt;=JQ$42,JM17&lt;&gt;""),AND(JN17&gt;=JQ$38,JN17&lt;&gt;"",JP17&gt;=JQ$42,JP17&lt;&gt;""),AND(KL17&gt;=KY$38,KL17&lt;&gt;"",KN17&gt;=KY$42,KN17&lt;&gt;""),AND(KO17&gt;=KY$38,KO17&lt;&gt;"",KQ17&gt;=KY$42,KQ17&lt;&gt;""),AND(KS17&gt;=KY$38,KS17&lt;&gt;"",KU17&gt;=KY$42,KU17&lt;&gt;""),AND(KV17&gt;=KY$38,KV17&lt;&gt;"",KX17&gt;=KY$42,KX17&lt;&gt;""),AND(LT17&gt;=MG$38,LT17&lt;&gt;"",LV17&gt;=MG$42,LV17&lt;&gt;""),AND(LW17&gt;=MG$38,LW17&lt;&gt;"",LY17&gt;=MG$42,LY17&lt;&gt;""),AND(MA17&gt;=MG$38,MA17&lt;&gt;"",MC17&gt;=MG$42,MC17&lt;&gt;""),AND(MD17&gt;=MG$38,MD17&lt;&gt;"",MF17&gt;=MG$42,MF17&lt;&gt;""),AND(NB17&gt;=NO$38,NB17&lt;&gt;"",ND17&gt;=NO$42,ND17&lt;&gt;""),AND(NE17&gt;=NO$38,NE17&lt;&gt;"",NG17&gt;=NO$42,NG17&lt;&gt;""),AND(NI17&gt;=NO$38,NI17&lt;&gt;"",NK17&gt;=NO$42,NK17&lt;&gt;""),AND(NL17&gt;=NO$38,NL17&lt;&gt;"",NN17&gt;=NO$42,NN17&lt;&gt;""),AND(OJ17&gt;=OW$38,OJ17&lt;&gt;"",OL17&gt;=OW$42,OL17&lt;&gt;""),AND(OM17&gt;=OW$38,OM17&lt;&gt;"",OO17&gt;=OW$42,OO17&lt;&gt;""),AND(OQ17&gt;=OW$38,OQ17&lt;&gt;"",OS17&gt;=OW$42,OS17&lt;&gt;""),AND(OT17&gt;=OW$38,OT17&lt;&gt;"",OV17&gt;=OW$42,OV17&lt;&gt;""),AND(PR17&gt;=QE$38,PR17&lt;&gt;"",PT17&gt;=QE$42,PT17&lt;&gt;""),AND(PU17&gt;=QE$38,PU17&lt;&gt;"",PW17&gt;=QE$42,PW17&lt;&gt;""),AND(PY17&gt;=QE$38,PY17&lt;&gt;"",QA17&gt;=QE$42,QA17&lt;&gt;""),AND(QB17&gt;=QE$38,QB17&lt;&gt;"",QD17&gt;=QE$42,QD17&lt;&gt;""),AND(QZ17&gt;=RM$38,QZ17&lt;&gt;"",RB17&gt;=RM$42,RB17&lt;&gt;""),AND(RC17&gt;=RM$38,RC17&lt;&gt;"",RE17&gt;=RM$42,RE17&lt;&gt;""),AND(RG17&gt;=RM$38,RG17&lt;&gt;"",RI17&gt;=RM$42,RI17&lt;&gt;""),AND(RJ17&gt;=RM$38,RJ17&lt;&gt;"",RL17&gt;=RM$42,RL17&lt;&gt;""),AND(SH17&gt;=SU$38,SH17&lt;&gt;"",SJ17&gt;=SU$42,SJ17&lt;&gt;""),AND(SK17&gt;=SU$38,SK17&lt;&gt;"",SM17&gt;=SU$42,SM17&lt;&gt;""),AND(SO17&gt;=SU$38,SO17&lt;&gt;"",SQ17&gt;=SU$42,SQ17&lt;&gt;""),AND(SR17&gt;=SU$38,SR17&lt;&gt;"",ST17&gt;=SU$42,ST17&lt;&gt;"")),"Excellence",IF(K17="P","Worlds Team",IF(H17="P","National Team","")))))</f>
        <v/>
      </c>
      <c r="K17" s="3" t="str">
        <f>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P","")</f>
        <v/>
      </c>
      <c r="L17" s="8">
        <f>IF(COUNT(AQ17,AT17,BR17,BU17,CS17,CV17)&gt;0,LARGE((AQ17,AT17,BR17,BU17,CS17,CV17),1),0)</f>
        <v>45.8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IF(COUNT(AQ17,AT17,BR17,BU17,CS17,CV17)&gt;1,LARGE((AQ17,AT17,BR17,BU17,CS17,CV17),2),0)</f>
        <v>45.099999999999994</v>
      </c>
      <c r="O17" s="8" t="str">
        <f>IF(N17="","",IF(OR(N17=CS17,N17=CV17),$CA$1,IF(OR(N17=BR17,N17=BU17),$AZ$1,IF(OR(N17=AQ17,N17=AT17),$Y$1,""))))</f>
        <v>2023 3rd Domestic Trial</v>
      </c>
      <c r="P17" s="8">
        <f>IF(COUNT(AQ17,AT17,BR17,BU17,CS17,CV17)&gt;2,MAX(AX17,BY17,CZ17,LARGE((AQ17,AT17,BR17,BU17,CS17,CV17),3)),IF(MAX(AX17,BY17,CZ17)&gt;0,MAX(AX17,BY17,CZ17),0))</f>
        <v>43.58</v>
      </c>
      <c r="Q17" s="8" t="str">
        <f>IF(P17="","",IF(OR(P17=CS17,P17=CV17,P17=CZ17),$CA$1,IF(OR(P17=BR17,P17=BU17,P17=BY17),$AZ$1,IF(OR(P17=AQ17,P17=AT17,P17=AX17),$Y$1,""))))</f>
        <v>2023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Nationals</v>
      </c>
      <c r="T17" s="8">
        <f>IF(MAX(IF(AO17&gt;=$AY$36,AP17,0),IF(AR17&gt;=$AY$36,AS17,0),IF(AV17&gt;=$AY$36,AW17,0),IF(BP17&gt;=$BZ$36,BQ17,0),IF(BS17&gt;=$BZ$36,BT17,0),IF(BW17&gt;=$BZ$36,BX17,0),IF(CQ17&gt;=$DA$36,CR17,0),IF(CT17&gt;=$DA$36,CU17,0),IF(CX17&gt;=$DA$36,CY17,0),IF(DX17&gt;=$EK$36,DY17,0),IF(EA17&gt;=$EK$36,EB17,0),IF(EE17&gt;=$EK$36,EF17,0),IF(EH17&gt;=$EK$36,EI17,0),IF(FF17&gt;=$FS$36,FG17,0),IF(FI17&gt;=$FS$36,FJ17,0),IF(FM17&gt;=$FS$36,FN17,0),IF(FP17&gt;=$FS$36,FQ17,0),IF(GN17&gt;=$HA$36,GO17,0),IF(GQ17&gt;=$HA$36,GR17,0),IF(GU17&gt;=$HA$36,GV17,0),IF(GX17&gt;=$HA$36,GY17,0),IF(HV17&gt;=$II$36,HW17,0),IF(HY17&gt;=$II$36,HZ17,0),IF(IC17&gt;=$II$36,ID17,0),IF(IF17&gt;=$II$36,IG17,0),IF(JD17&gt;=$JQ$36,JE17,0),IF(JG17&gt;=$JQ$36,JH17,0),IF(JK17&gt;=$JQ$36,JL17,0),IF(JN17&gt;=$JQ$36,JO17,0),IF(KL17&gt;=$KY$36,KM17,0),IF(KO17&gt;=$KY$36,KP17,0),IF(KS17&gt;=$KY$36,KT17,0),IF(KV17&gt;=$KY$36,KW17,0),IF(LT17&gt;=$MG$36,LU17,0),IF(LW17&gt;=$MG$36,LX17,0),IF(MA17&gt;=$MG$36,MB17,0),IF(MD17&gt;=$MG$36,ME17,0),IF(NB17&gt;=$NO$36,NC17,0),IF(NE17&gt;=$NO$36,NF17,0),IF(NI17&gt;=$NO$36,NJ17,0),IF(NL17&gt;=$NO$36,NM17,0),IF(OJ17&gt;=$OW$36,OK17,0),IF(OM17&gt;=$OW$36,ON17,0),IF(OQ17&gt;=$OW$36,OR17,0),IF(OT17&gt;=$OW$36,OU17,0),IF(PR17&gt;=$QE$36,PS17,0),IF(PU17&gt;=$QE$36,PV17,0),IF(PY17&gt;=$QE$36,PZ17,0),IF(QB17&gt;=$QE$36,QC17,0),IF(QZ17&gt;=$RM$36,RA17,0),IF(RC17&gt;=$RM$36,RD17,0),IF(RG17&gt;=$RM$36,RH17,0),IF(RJ17&gt;=$RM$36,RK17,0),IF(SH17&gt;=$SU$36,SI17,0),IF(SK17&gt;=$SU$36,SL17,0),IF(SO17&gt;=$SU$36,SP17,0),IF(SR17&gt;=$SU$36,SS17,0))&gt;0,MAX(IF(AO17&gt;=$AY$36,AP17,0),IF(AR17&gt;=$AY$36,AS17,0),IF(AV17&gt;=$AY$36,AW17,0),IF(BP17&gt;=$BZ$36,BQ17,0),IF(BS17&gt;=$BZ$36,BT17,0),IF(BW17&gt;=$BZ$36,BX17,0),IF(CQ17&gt;=$DA$36,CR17,0),IF(CT17&gt;=$DA$36,CU17,0),IF(CX17&gt;=$DA$36,CY17,0),IF(DX17&gt;=$EK$36,DY17,0),IF(EA17&gt;=$EK$36,EB17,0),IF(EE17&gt;=$EK$36,EF17,0),IF(EH17&gt;=$EK$36,EI17,0),IF(FF17&gt;=$FS$36,FG17,0),IF(FI17&gt;=$FS$36,FJ17,0),IF(FM17&gt;=$FS$36,FN17,0),IF(FP17&gt;=$FS$36,FQ17,0),IF(GN17&gt;=$HA$36,GO17,0),IF(GQ17&gt;=$HA$36,GR17,0),IF(GU17&gt;=$HA$36,GV17,0),IF(GX17&gt;=$HA$36,GY17,0),IF(HV17&gt;=$II$36,HW17,0),IF(HY17&gt;=$II$36,HZ17,0),IF(IC17&gt;=$II$36,ID17,0),IF(IF17&gt;=$II$36,IG17,0),IF(JD17&gt;=$JQ$36,JE17,0),IF(JG17&gt;=$JQ$36,JH17,0),IF(JK17&gt;=$JQ$36,JL17,0),IF(JN17&gt;=$JQ$36,JO17,0),IF(KL17&gt;=$KY$36,KM17,0),IF(KO17&gt;=$KY$36,KP17,0),IF(KS17&gt;=$KY$36,KT17,0),IF(KV17&gt;=$KY$36,KW17,0),IF(LT17&gt;=$MG$36,LU17,0),IF(LW17&gt;=$MG$36,LX17,0),IF(MA17&gt;=$MG$36,MB17,0),IF(MD17&gt;=$MG$36,ME17,0),IF(NB17&gt;=$NO$36,NC17,0),IF(NE17&gt;=$NO$36,NF17,0),IF(NI17&gt;=$NO$36,NJ17,0),IF(NL17&gt;=$NO$36,NM17,0),IF(OJ17&gt;=$OW$36,OK17,0),IF(OM17&gt;=$OW$36,ON17,0),IF(OQ17&gt;=$OW$36,OR17,0),IF(OT17&gt;=$OW$36,OU17,0),IF(PR17&gt;=$QE$36,PS17,0),IF(PU17&gt;=$QE$36,PV17,0),IF(PY17&gt;=$QE$36,PZ17,0),IF(QB17&gt;=$QE$36,QC17,0),IF(QZ17&gt;=$RM$36,RA17,0),IF(RC17&gt;=$RM$36,RD17,0),IF(RG17&gt;=$RM$36,RH17,0),IF(RJ17&gt;=$RM$36,RK17,0),IF(SH17&gt;=$SU$36,SI17,0),IF(SK17&gt;=$SU$36,SL17,0),IF(SO17&gt;=$SU$36,SP17,0),IF(SR17&gt;=$SU$36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N17,$RN$1,IF(V17+IF(P17="",0,P17)=RF17,$QF$1,IF(V17+IF(P17="",0,P17)=PX17,$OX$1,IF(V17+IF(P17="",0,P17)=OP17,$NP$1,IF(V17+IF(P17="",0,P17)=NH17,$MH$1,IF(V17+IF(P17="",0,P17)=LZ17,$KZ$1,IF(V17+IF(P17="",0,P17)=KR17,$JR$1,IF(V17+IF(P17="",0,P17)=JJ17,$IJ$1,IF(V17+IF(P17="",0,P17)=IB17,$HB$1,IF(V17+IF(P17="",0,P17)=GT17,$FT$1,IF(V17+IF(P17="",0,P17)=FL17,$EL$1,IF(V17+IF(P17="",0,P17)=ED17,$DD$1)))))))))))),IF(V17=DC17,IF(V17+IF(#REF!="",0,#REF!)=ST17,$RN$1,IF(V17+IF(#REF!="",0,#REF!)=RL17,$QF$1,IF(V17+IF(#REF!="",0,#REF!)=QD17,$OX$1,IF(V17+IF(#REF!="",0,#REF!)=OV17,$NP$1,IF(V17+IF(#REF!="",0,#REF!)=NN17,$MH$1,IF(V17+IF(#REF!="",0,#REF!)=MF17,$KZ$1,IF(V17+IF(#REF!="",0,#REF!)=KX17,$JR$1,IF(V17+IF(#REF!="",0,#REF!)=JP17,$IJ$1,IF(V17+IF(#REF!="",0,#REF!)=IH17,$HB$1,IF(V17+IF(#REF!="",0,#REF!)=GZ17,$FT$1,IF(V17+IF(#REF!="",0,#REF!)=FR17,$EL$1,IF(V17+IF(#REF!="",0,#REF!)=EJ17,$DD$1,IF(V17+IF(#REF!="",0,#REF!)=SQ17,$RN$1,IF(V17+IF(#REF!="",0,#REF!)=RI17,$QF$1,IF(V17+IF(#REF!="",0,#REF!)=QA17,$OX$1,IF(V17+IF(#REF!="",0,#REF!)=OS17,$NP$1,IF(V17+IF(#REF!="",0,#REF!)=NK17,$MH$1,IF(V17+IF(#REF!="",0,#REF!)=MC17,$KZ$1,IF(V17+IF(#REF!="",0,#REF!)=KU17,$JR$1,IF(V17+IF(#REF!="",0,#REF!)=JM17,$IJ$1,IF(V17+IF(#REF!="",0,#REF!)=IE17,$HB$1,IF(V17+IF(#REF!="",0,#REF!)=GW17,$FT$1,IF(V17+IF(#REF!="",0,#REF!)=FO17,$EL$1,IF(V17+IF(#REF!="",0,#REF!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9.1999999999999993</v>
      </c>
      <c r="BB17" s="26">
        <v>10.5</v>
      </c>
      <c r="BC17" s="26">
        <v>13.4</v>
      </c>
      <c r="BD17" s="26">
        <v>0.2</v>
      </c>
      <c r="BE17" s="26">
        <v>2.6</v>
      </c>
      <c r="BF17" s="26">
        <v>1.7</v>
      </c>
      <c r="BG17" s="26">
        <v>1.9</v>
      </c>
      <c r="BH17" s="26">
        <v>2.88</v>
      </c>
      <c r="BI17" s="26">
        <v>0.2</v>
      </c>
      <c r="BJ17" s="26"/>
      <c r="BK17" s="26"/>
      <c r="BL17" s="26"/>
      <c r="BM17" s="26"/>
      <c r="BN17" s="26"/>
      <c r="BO17" s="28"/>
      <c r="BP17" s="39">
        <f>IF(BB17&gt;0,BB17,"")</f>
        <v>10.5</v>
      </c>
      <c r="BQ17" s="39">
        <f>IF(BC17&gt;0,BC17,"")</f>
        <v>13.4</v>
      </c>
      <c r="BR17" s="11">
        <f>IF(SUM(AZ17:BC17)-BD17&gt;0,SUM(AZ17:BC17)-BD17,"")</f>
        <v>45.8</v>
      </c>
      <c r="BS17" s="11">
        <f>IF(BG17&gt;0,BG17,"")</f>
        <v>1.9</v>
      </c>
      <c r="BT17" s="11">
        <f>IF(BH17&gt;0,BH17,"")</f>
        <v>2.88</v>
      </c>
      <c r="BU17" s="11">
        <f>IF(SUM(BE17:BH17)-BI17&gt;0,SUM(BE17:BH17)-BI17,"")</f>
        <v>8.879999999999999</v>
      </c>
      <c r="BV17" s="11">
        <f>IF(BR17="","",MAX(BR17,BU17))</f>
        <v>45.8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45.8</v>
      </c>
      <c r="CA17" s="22">
        <v>4.9000000000000004</v>
      </c>
      <c r="CB17" s="22">
        <v>3.3</v>
      </c>
      <c r="CC17" s="22">
        <v>4.3</v>
      </c>
      <c r="CD17" s="22">
        <v>5.65</v>
      </c>
      <c r="CE17" s="22">
        <v>0.2</v>
      </c>
      <c r="CF17" s="22">
        <v>12.7</v>
      </c>
      <c r="CG17" s="22">
        <v>8.9</v>
      </c>
      <c r="CH17" s="22">
        <v>9.7999999999999989</v>
      </c>
      <c r="CI17" s="22">
        <v>13.9</v>
      </c>
      <c r="CJ17" s="22">
        <v>0.2</v>
      </c>
      <c r="CK17" s="22">
        <v>12.3</v>
      </c>
      <c r="CL17" s="22">
        <v>9.3000000000000007</v>
      </c>
      <c r="CM17" s="22">
        <v>8.5999999999999979</v>
      </c>
      <c r="CN17" s="22">
        <v>13.78</v>
      </c>
      <c r="CO17" s="22">
        <v>0.4</v>
      </c>
      <c r="CP17" s="27"/>
      <c r="CQ17" s="38">
        <f>IF(CC17&gt;0,CC17,"")</f>
        <v>4.3</v>
      </c>
      <c r="CR17" s="38">
        <f>IF(CD17&gt;0,CD17,"")</f>
        <v>5.65</v>
      </c>
      <c r="CS17" s="40">
        <f>IF(SUM(CA17:CD17)-CE17&gt;0,SUM(CA17:CD17)-CE17,"")</f>
        <v>17.95</v>
      </c>
      <c r="CT17" s="40">
        <f>IF(CH17&gt;0,CH17,"")</f>
        <v>9.7999999999999989</v>
      </c>
      <c r="CU17" s="40">
        <f>IF(CI17&gt;0,CI17,"")</f>
        <v>13.9</v>
      </c>
      <c r="CV17" s="40">
        <f>IF(SUM(CF17:CI17)-CJ17&gt;0,SUM(CF17:CI17)-CJ17,"")</f>
        <v>45.099999999999994</v>
      </c>
      <c r="CW17" s="40">
        <f>IF(CS17="","",MAX(CS17,CV17))</f>
        <v>45.099999999999994</v>
      </c>
      <c r="CX17" s="40">
        <f>IF(CM17&gt;0,CM17,"")</f>
        <v>8.5999999999999979</v>
      </c>
      <c r="CY17" s="40">
        <f>IF(CN17&gt;0,CN17,"")</f>
        <v>13.78</v>
      </c>
      <c r="CZ17" s="40">
        <f>IF(SUM(CK17:CN17)-CO17&gt;0,SUM(CK17:CN17)-CO17,"")</f>
        <v>43.58</v>
      </c>
      <c r="DA17" s="40">
        <f>IF(SUM(CW17,CZ17)&gt;0,SUM(CW17,CZ17),"")</f>
        <v>88.679999999999993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8.9</v>
      </c>
      <c r="SW17" s="22">
        <f>IF($CP17="P",CB17,(CB17+BA17)/2)</f>
        <v>6.25</v>
      </c>
      <c r="SX17" s="22">
        <f>IF($CP17="P",CC17,(CC17+BB17)/2)</f>
        <v>7.4</v>
      </c>
      <c r="SY17" s="22">
        <f>IF($CP17="P",CD17,(CD17+BC17)/2)</f>
        <v>9.5250000000000004</v>
      </c>
      <c r="SZ17" s="22">
        <f>IF($CP17="P",CE17,(CE17+BD17)/2)</f>
        <v>0.2</v>
      </c>
      <c r="TA17" s="22">
        <f>IF($CP17="P",CF17,(CF17+BE17)/2)</f>
        <v>7.6499999999999995</v>
      </c>
      <c r="TB17" s="22">
        <f>IF($CP17="P",CG17,(CG17+BF17)/2)</f>
        <v>5.3</v>
      </c>
      <c r="TC17" s="22">
        <f>IF($CP17="P",CH17,(CH17+BG17)/2)</f>
        <v>5.85</v>
      </c>
      <c r="TD17" s="22">
        <f>IF($CP17="P",CI17,(CI17+BH17)/2)</f>
        <v>8.39</v>
      </c>
      <c r="TE17" s="22">
        <f>IF($CP17="P",CJ17,(CJ17+BI17)/2)</f>
        <v>0.2</v>
      </c>
      <c r="TF17" s="22">
        <f>IF($CP17="P",CK17,(CK17+BJ17)/2)</f>
        <v>6.15</v>
      </c>
      <c r="TG17" s="22">
        <f>IF($CP17="P",CL17,(CL17+BK17)/2)</f>
        <v>4.6500000000000004</v>
      </c>
      <c r="TH17" s="22">
        <f>IF($CP17="P",CM17,(CM17+BL17)/2)</f>
        <v>4.2999999999999989</v>
      </c>
      <c r="TI17" s="22">
        <f>IF($CP17="P",CN17,(CN17+BM17)/2)</f>
        <v>6.89</v>
      </c>
      <c r="TJ17" s="22">
        <f>IF($CP17="P",CO17,(CO17+BN17)/2)</f>
        <v>0.2</v>
      </c>
      <c r="TK17" s="27" t="s">
        <v>46</v>
      </c>
      <c r="TL17" s="40">
        <f>IF(SX17&gt;0,SX17,"")</f>
        <v>7.4</v>
      </c>
      <c r="TM17" s="40">
        <f>IF(SY17&gt;0,SY17,"")</f>
        <v>9.5250000000000004</v>
      </c>
      <c r="TN17" s="40">
        <f>IF(SUM(SV17:SY17)-SZ17&gt;0,SUM(SV17:SY17)-SZ17,"")</f>
        <v>31.875000000000004</v>
      </c>
      <c r="TO17" s="40">
        <f>IF(TC17&gt;0,TC17,"")</f>
        <v>5.85</v>
      </c>
      <c r="TP17" s="40">
        <f>IF(TD17&gt;0,TD17,"")</f>
        <v>8.39</v>
      </c>
      <c r="TQ17" s="40">
        <f>IF(SUM(TA17:TD17)-TE17&gt;0,SUM(TA17:TD17)-TE17,"")</f>
        <v>26.99</v>
      </c>
      <c r="TR17" s="40">
        <f>IF(MAX(TN17,TQ17)&gt;0,MAX(TN17,TQ17),"")</f>
        <v>31.875000000000004</v>
      </c>
      <c r="TS17" s="40">
        <f>IF(TH17&gt;0,TH17,"")</f>
        <v>4.2999999999999989</v>
      </c>
      <c r="TT17" s="40">
        <f>IF(TI17&gt;0,TI17,"")</f>
        <v>6.89</v>
      </c>
      <c r="TU17" s="40">
        <f>IF(SUM(TF17:TI17)-TJ17&gt;0,SUM(TF17:TI17)-TJ17,"")</f>
        <v>21.79</v>
      </c>
      <c r="TV17" s="40">
        <f>IF(SUM(TR17,TU17)&gt;0,SUM(TR17,TU17),"")</f>
        <v>53.665000000000006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173</v>
      </c>
      <c r="D18" s="4" t="s">
        <v>31</v>
      </c>
      <c r="E18" s="4">
        <v>2006</v>
      </c>
      <c r="F18" s="9">
        <f>SUM(L18:V18)+SUM(L18:T18)*0.0000001+SUM(L18)*0.0000000000001</f>
        <v>142.06001420600447</v>
      </c>
      <c r="G18" s="66"/>
      <c r="H18" s="3" t="str">
        <f>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P","")</f>
        <v/>
      </c>
      <c r="I18" s="3" t="str">
        <f>IF(OR(AND(AQ18&gt;=AY$40,AQ18&lt;&gt;"",AN18=""),AND(AT18&gt;=AY$40,AT18&lt;&gt;"",AN18=""),AND(AX18&gt;=AY$40,AX18&lt;&gt;"",AN18=""),AND(BR18&gt;=BZ$40,BR18&lt;&gt;"",BO18=""),AND(BU18&gt;=BZ$40,BU18&lt;&gt;"",BO18=""),AND(BY18&gt;=BZ$40,BY18&lt;&gt;"",BO18=""),AND(CS18&gt;=DA$40,CS18&lt;&gt;"",CP18=""),AND(CV18&gt;=DA$40,CV18&lt;&gt;"",CP18=""),AND(CZ18&gt;=DA$40,CZ18&lt;&gt;"",CP18=""),AND(DZ18&gt;=EK$40,DZ18&lt;&gt;""),AND(EC18&gt;=EK$40,EC18&lt;&gt;""),AND(EG18&gt;=EK$40,EG18&lt;&gt;""),AND(EJ18&gt;=EK$40,EJ18&lt;&gt;""),AND(FH18&gt;=FS$40,FH18&lt;&gt;""),AND(FK18&gt;=FS$40,FK18&lt;&gt;""),AND(FO18&gt;=FS$40,FO18&lt;&gt;""),AND(FR18&gt;=FS$40,FR18&lt;&gt;""),AND(GP18&gt;=HA$40,GP18&lt;&gt;""),AND(GS18&gt;=HA$40,GS18&lt;&gt;""),AND(GW18&gt;=HA$40,GW18&lt;&gt;""),AND(GZ18&gt;=HA$40,GZ18&lt;&gt;""),AND(HX18&gt;=II$40,HX18&lt;&gt;""),AND(IA18&gt;=II$40,IA18&lt;&gt;""),AND(IE18&gt;=II$40,IE18&lt;&gt;""),AND(IH18&gt;=II$40,IH18&lt;&gt;""),AND(JF18&gt;=JQ$40,JF18&lt;&gt;""),AND(JI18&gt;=JQ$40,JI18&lt;&gt;""),AND(JM18&gt;=JQ$40,JM18&lt;&gt;""),AND(JP18&gt;=JQ$40,JP18&lt;&gt;""),AND(KN18&gt;=KY$40,KN18&lt;&gt;""),AND(KQ18&gt;=KY$40,KQ18&lt;&gt;""),AND(KU18&gt;=KY$40,KU18&lt;&gt;""),AND(KX18&gt;=KY$40,KX18&lt;&gt;""),AND(LV18&gt;=MG$40,LV18&lt;&gt;""),AND(LY18&gt;=MG$40,LY18&lt;&gt;""),AND(MC18&gt;=MG$40,MC18&lt;&gt;""),AND(MF18&gt;=MG$40,MF18&lt;&gt;""),AND(ND18&gt;=NO$40,ND18&lt;&gt;""),AND(NG18&gt;=NO$40,NG18&lt;&gt;""),AND(NK18&gt;=NO$40,NK18&lt;&gt;""),AND(NN18&gt;=NO$40,NN18&lt;&gt;""),AND(OL18&gt;=OW$40,OL18&lt;&gt;""),AND(OO18&gt;=OW$40,OO18&lt;&gt;""),AND(OS18&gt;=OW$40,OS18&lt;&gt;""),AND(OV18&gt;=OW$40,OV18&lt;&gt;""),AND(PT18&gt;=QE$40,PT18&lt;&gt;""),AND(PW18&gt;=QE$40,PW18&lt;&gt;""),AND(QA18&gt;=QE$40,QA18&lt;&gt;""),AND(QD18&gt;=QE$40,QD18&lt;&gt;""),AND(RB18&gt;=RM$40,RB18&lt;&gt;""),AND(RE18&gt;=RM$40,RE18&lt;&gt;""),AND(RI18&gt;=RM$40,RI18&lt;&gt;""),AND(RL18&gt;=RM$40,RL18&lt;&gt;""),AND(SJ18&gt;=SU$40,SJ18&lt;&gt;""),AND(SM18&gt;=SU$40,SM18&lt;&gt;""),AND(SQ18&gt;=SU$40,SQ18&lt;&gt;""),AND(ST18&gt;=SU$40,ST18&lt;&gt;"")),"P","")</f>
        <v/>
      </c>
      <c r="J18" s="36" t="str">
        <f>IF(AND(I18="P",H18=""),"No DD",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Merit",IF(OR(AND(AO18&gt;=AY$38,AO18&lt;&gt;"",AQ18&gt;=AY$42,AQ18&lt;&gt;"",AN18=""),AND(AR18&gt;=AY$38,AR18&lt;&gt;"",AT18&gt;=AY$42,AT18&lt;&gt;"",AN18=""),AND(AV18&gt;=AY$38,AV18&lt;&gt;"",AX18&gt;=AY$42,AX18&lt;&gt;"",AN18=""),AND(BP18&gt;=BZ$38,BP18&lt;&gt;"",BR18&gt;=BZ$42,BR18&lt;&gt;"",BO18=""),AND(BS18&gt;=BZ$38,BS18&lt;&gt;"",BU18&gt;=BZ$42,BU18&lt;&gt;"",BO18=""),AND(BW18&gt;=BZ$38,BW18&lt;&gt;"",BY18&gt;=BZ$42,BY18&lt;&gt;"",BO18=""),AND(CQ18&gt;=DA$38,CQ18&lt;&gt;"",CS18&gt;=DA$42,CS18&lt;&gt;"",CP18=""),AND(CT18&gt;=DA$38,CT18&lt;&gt;"",CV18&gt;=DA$42,CV18&lt;&gt;"",CP18=""),AND(CX18&gt;=DA$38,CX18&lt;&gt;"",CZ18&gt;=DA$42,CZ18&lt;&gt;"",CP18=""),AND(DX18&gt;=EK$38,DX18&lt;&gt;"",DZ18&gt;=EK$42,DZ18&lt;&gt;""),AND(EA18&gt;=EK$38,EA18&lt;&gt;"",EC18&gt;=EK$42,EC18&lt;&gt;""),AND(EE18&gt;=EK$38,EE18&lt;&gt;"",EG18&gt;=EK$42,EG18&lt;&gt;""),AND(EH18&gt;=EK$38,EH18&lt;&gt;"",EJ18&gt;=EK$42,EJ18&lt;&gt;""),AND(FF18&gt;=FS$38,FF18&lt;&gt;"",FH18&gt;=FS$42,FH18&lt;&gt;""),AND(FI18&gt;=FS$38,FI18&lt;&gt;"",FK18&gt;=FS$42,FK18&lt;&gt;""),AND(FM18&gt;=FS$38,FM18&lt;&gt;"",FO18&gt;=FS$42,FO18&lt;&gt;""),AND(FP18&gt;=FS$38,FP18&lt;&gt;"",FR18&gt;=FS$42,FR18&lt;&gt;""),AND(GN18&gt;=HA$38,GN18&lt;&gt;"",GP18&gt;=HA$42,GP18&lt;&gt;""),AND(GQ18&gt;=HA$38,GQ18&lt;&gt;"",GS18&gt;=HA$42,GS18&lt;&gt;""),AND(GU18&gt;=HA$38,GU18&lt;&gt;"",GW18&gt;=HA$42,GW18&lt;&gt;""),AND(GX18&gt;=HA$38,GX18&lt;&gt;"",GZ18&gt;=HA$42,GZ18&lt;&gt;""),AND(HV18&gt;=II$38,HV18&lt;&gt;"",HX18&gt;=II$42,HX18&lt;&gt;""),AND(HY18&gt;=II$38,HY18&lt;&gt;"",IA18&gt;=II$42,IA18&lt;&gt;""),AND(IC18&gt;=II$38,IC18&lt;&gt;"",IE18&gt;=II$42,IE18&lt;&gt;""),AND(IF18&gt;=II$38,IF18&lt;&gt;"",IH18&gt;=II$42,IH18&lt;&gt;""),AND(JD18&gt;=JQ$38,JD18&lt;&gt;"",JF18&gt;=JQ$42,JF18&lt;&gt;""),AND(JG18&gt;=JQ$38,JG18&lt;&gt;"",JI18&gt;=JQ$42,JI18&lt;&gt;""),AND(JK18&gt;=JQ$38,JK18&lt;&gt;"",JM18&gt;=JQ$42,JM18&lt;&gt;""),AND(JN18&gt;=JQ$38,JN18&lt;&gt;"",JP18&gt;=JQ$42,JP18&lt;&gt;""),AND(KL18&gt;=KY$38,KL18&lt;&gt;"",KN18&gt;=KY$42,KN18&lt;&gt;""),AND(KO18&gt;=KY$38,KO18&lt;&gt;"",KQ18&gt;=KY$42,KQ18&lt;&gt;""),AND(KS18&gt;=KY$38,KS18&lt;&gt;"",KU18&gt;=KY$42,KU18&lt;&gt;""),AND(KV18&gt;=KY$38,KV18&lt;&gt;"",KX18&gt;=KY$42,KX18&lt;&gt;""),AND(LT18&gt;=MG$38,LT18&lt;&gt;"",LV18&gt;=MG$42,LV18&lt;&gt;""),AND(LW18&gt;=MG$38,LW18&lt;&gt;"",LY18&gt;=MG$42,LY18&lt;&gt;""),AND(MA18&gt;=MG$38,MA18&lt;&gt;"",MC18&gt;=MG$42,MC18&lt;&gt;""),AND(MD18&gt;=MG$38,MD18&lt;&gt;"",MF18&gt;=MG$42,MF18&lt;&gt;""),AND(NB18&gt;=NO$38,NB18&lt;&gt;"",ND18&gt;=NO$42,ND18&lt;&gt;""),AND(NE18&gt;=NO$38,NE18&lt;&gt;"",NG18&gt;=NO$42,NG18&lt;&gt;""),AND(NI18&gt;=NO$38,NI18&lt;&gt;"",NK18&gt;=NO$42,NK18&lt;&gt;""),AND(NL18&gt;=NO$38,NL18&lt;&gt;"",NN18&gt;=NO$42,NN18&lt;&gt;""),AND(OJ18&gt;=OW$38,OJ18&lt;&gt;"",OL18&gt;=OW$42,OL18&lt;&gt;""),AND(OM18&gt;=OW$38,OM18&lt;&gt;"",OO18&gt;=OW$42,OO18&lt;&gt;""),AND(OQ18&gt;=OW$38,OQ18&lt;&gt;"",OS18&gt;=OW$42,OS18&lt;&gt;""),AND(OT18&gt;=OW$38,OT18&lt;&gt;"",OV18&gt;=OW$42,OV18&lt;&gt;""),AND(PR18&gt;=QE$38,PR18&lt;&gt;"",PT18&gt;=QE$42,PT18&lt;&gt;""),AND(PU18&gt;=QE$38,PU18&lt;&gt;"",PW18&gt;=QE$42,PW18&lt;&gt;""),AND(PY18&gt;=QE$38,PY18&lt;&gt;"",QA18&gt;=QE$42,QA18&lt;&gt;""),AND(QB18&gt;=QE$38,QB18&lt;&gt;"",QD18&gt;=QE$42,QD18&lt;&gt;""),AND(QZ18&gt;=RM$38,QZ18&lt;&gt;"",RB18&gt;=RM$42,RB18&lt;&gt;""),AND(RC18&gt;=RM$38,RC18&lt;&gt;"",RE18&gt;=RM$42,RE18&lt;&gt;""),AND(RG18&gt;=RM$38,RG18&lt;&gt;"",RI18&gt;=RM$42,RI18&lt;&gt;""),AND(RJ18&gt;=RM$38,RJ18&lt;&gt;"",RL18&gt;=RM$42,RL18&lt;&gt;""),AND(SH18&gt;=SU$38,SH18&lt;&gt;"",SJ18&gt;=SU$42,SJ18&lt;&gt;""),AND(SK18&gt;=SU$38,SK18&lt;&gt;"",SM18&gt;=SU$42,SM18&lt;&gt;""),AND(SO18&gt;=SU$38,SO18&lt;&gt;"",SQ18&gt;=SU$42,SQ18&lt;&gt;""),AND(SR18&gt;=SU$38,SR18&lt;&gt;"",ST18&gt;=SU$42,ST18&lt;&gt;"")),"Excellence",IF(K18="P","Worlds Team",IF(H18="P","National Team","")))))</f>
        <v/>
      </c>
      <c r="K18" s="3" t="str">
        <f>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P","")</f>
        <v/>
      </c>
      <c r="L18" s="8">
        <f>IF(COUNT(AQ18,AT18,BR18,BU18,CS18,CV18)&gt;0,LARGE((AQ18,AT18,BR18,BU18,CS18,CV18),1),0)</f>
        <v>44.989999999999995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44.46</v>
      </c>
      <c r="O18" s="8" t="str">
        <f>IF(N18="","",IF(OR(N18=CS18,N18=CV18),$CA$1,IF(OR(N18=BR18,N18=BU18),$AZ$1,IF(OR(N18=AQ18,N18=AT18),$Y$1,""))))</f>
        <v>2023 Elite Canada</v>
      </c>
      <c r="P18" s="8">
        <f>IF(COUNT(AQ18,AT18,BR18,BU18,CS18,CV18)&gt;2,MAX(AX18,BY18,CZ18,LARGE((AQ18,AT18,BR18,BU18,CS18,CV18),3)),IF(MAX(AX18,BY18,CZ18)&gt;0,MAX(AX18,BY18,CZ18),0))</f>
        <v>43.51</v>
      </c>
      <c r="Q18" s="8" t="str">
        <f>IF(P18="","",IF(OR(P18=CS18,P18=CV18,P18=CZ18),$CA$1,IF(OR(P18=BR18,P18=BU18,P18=BY18),$AZ$1,IF(OR(P18=AQ18,P18=AT18,P18=AX18),$Y$1,""))))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$36,AP18,0),IF(AR18&gt;=$AY$36,AS18,0),IF(AV18&gt;=$AY$36,AW18,0),IF(BP18&gt;=$BZ$36,BQ18,0),IF(BS18&gt;=$BZ$36,BT18,0),IF(BW18&gt;=$BZ$36,BX18,0),IF(CQ18&gt;=$DA$36,CR18,0),IF(CT18&gt;=$DA$36,CU18,0),IF(CX18&gt;=$DA$36,CY18,0),IF(DX18&gt;=$EK$36,DY18,0),IF(EA18&gt;=$EK$36,EB18,0),IF(EE18&gt;=$EK$36,EF18,0),IF(EH18&gt;=$EK$36,EI18,0),IF(FF18&gt;=$FS$36,FG18,0),IF(FI18&gt;=$FS$36,FJ18,0),IF(FM18&gt;=$FS$36,FN18,0),IF(FP18&gt;=$FS$36,FQ18,0),IF(GN18&gt;=$HA$36,GO18,0),IF(GQ18&gt;=$HA$36,GR18,0),IF(GU18&gt;=$HA$36,GV18,0),IF(GX18&gt;=$HA$36,GY18,0),IF(HV18&gt;=$II$36,HW18,0),IF(HY18&gt;=$II$36,HZ18,0),IF(IC18&gt;=$II$36,ID18,0),IF(IF18&gt;=$II$36,IG18,0),IF(JD18&gt;=$JQ$36,JE18,0),IF(JG18&gt;=$JQ$36,JH18,0),IF(JK18&gt;=$JQ$36,JL18,0),IF(JN18&gt;=$JQ$36,JO18,0),IF(KL18&gt;=$KY$36,KM18,0),IF(KO18&gt;=$KY$36,KP18,0),IF(KS18&gt;=$KY$36,KT18,0),IF(KV18&gt;=$KY$36,KW18,0),IF(LT18&gt;=$MG$36,LU18,0),IF(LW18&gt;=$MG$36,LX18,0),IF(MA18&gt;=$MG$36,MB18,0),IF(MD18&gt;=$MG$36,ME18,0),IF(NB18&gt;=$NO$36,NC18,0),IF(NE18&gt;=$NO$36,NF18,0),IF(NI18&gt;=$NO$36,NJ18,0),IF(NL18&gt;=$NO$36,NM18,0),IF(OJ18&gt;=$OW$36,OK18,0),IF(OM18&gt;=$OW$36,ON18,0),IF(OQ18&gt;=$OW$36,OR18,0),IF(OT18&gt;=$OW$36,OU18,0),IF(PR18&gt;=$QE$36,PS18,0),IF(PU18&gt;=$QE$36,PV18,0),IF(PY18&gt;=$QE$36,PZ18,0),IF(QB18&gt;=$QE$36,QC18,0),IF(QZ18&gt;=$RM$36,RA18,0),IF(RC18&gt;=$RM$36,RD18,0),IF(RG18&gt;=$RM$36,RH18,0),IF(RJ18&gt;=$RM$36,RK18,0),IF(SH18&gt;=$SU$36,SI18,0),IF(SK18&gt;=$SU$36,SL18,0),IF(SO18&gt;=$SU$36,SP18,0),IF(SR18&gt;=$SU$36,SS18,0))&gt;0,MAX(IF(AO18&gt;=$AY$36,AP18,0),IF(AR18&gt;=$AY$36,AS18,0),IF(AV18&gt;=$AY$36,AW18,0),IF(BP18&gt;=$BZ$36,BQ18,0),IF(BS18&gt;=$BZ$36,BT18,0),IF(BW18&gt;=$BZ$36,BX18,0),IF(CQ18&gt;=$DA$36,CR18,0),IF(CT18&gt;=$DA$36,CU18,0),IF(CX18&gt;=$DA$36,CY18,0),IF(DX18&gt;=$EK$36,DY18,0),IF(EA18&gt;=$EK$36,EB18,0),IF(EE18&gt;=$EK$36,EF18,0),IF(EH18&gt;=$EK$36,EI18,0),IF(FF18&gt;=$FS$36,FG18,0),IF(FI18&gt;=$FS$36,FJ18,0),IF(FM18&gt;=$FS$36,FN18,0),IF(FP18&gt;=$FS$36,FQ18,0),IF(GN18&gt;=$HA$36,GO18,0),IF(GQ18&gt;=$HA$36,GR18,0),IF(GU18&gt;=$HA$36,GV18,0),IF(GX18&gt;=$HA$36,GY18,0),IF(HV18&gt;=$II$36,HW18,0),IF(HY18&gt;=$II$36,HZ18,0),IF(IC18&gt;=$II$36,ID18,0),IF(IF18&gt;=$II$36,IG18,0),IF(JD18&gt;=$JQ$36,JE18,0),IF(JG18&gt;=$JQ$36,JH18,0),IF(JK18&gt;=$JQ$36,JL18,0),IF(JN18&gt;=$JQ$36,JO18,0),IF(KL18&gt;=$KY$36,KM18,0),IF(KO18&gt;=$KY$36,KP18,0),IF(KS18&gt;=$KY$36,KT18,0),IF(KV18&gt;=$KY$36,KW18,0),IF(LT18&gt;=$MG$36,LU18,0),IF(LW18&gt;=$MG$36,LX18,0),IF(MA18&gt;=$MG$36,MB18,0),IF(MD18&gt;=$MG$36,ME18,0),IF(NB18&gt;=$NO$36,NC18,0),IF(NE18&gt;=$NO$36,NF18,0),IF(NI18&gt;=$NO$36,NJ18,0),IF(NL18&gt;=$NO$36,NM18,0),IF(OJ18&gt;=$OW$36,OK18,0),IF(OM18&gt;=$OW$36,ON18,0),IF(OQ18&gt;=$OW$36,OR18,0),IF(OT18&gt;=$OW$36,OU18,0),IF(PR18&gt;=$QE$36,PS18,0),IF(PU18&gt;=$QE$36,PV18,0),IF(PY18&gt;=$QE$36,PZ18,0),IF(QB18&gt;=$QE$36,QC18,0),IF(QZ18&gt;=$RM$36,RA18,0),IF(RC18&gt;=$RM$36,RD18,0),IF(RG18&gt;=$RM$36,RH18,0),IF(RJ18&gt;=$RM$36,RK18,0),IF(SH18&gt;=$SU$36,SI18,0),IF(SK18&gt;=$SU$36,SL18,0),IF(SO18&gt;=$SU$36,SP18,0),IF(SR18&gt;=$SU$36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N18,$RN$1,IF(V18+IF(P18="",0,P18)=RF18,$QF$1,IF(V18+IF(P18="",0,P18)=PX18,$OX$1,IF(V18+IF(P18="",0,P18)=OP18,$NP$1,IF(V18+IF(P18="",0,P18)=NH18,$MH$1,IF(V18+IF(P18="",0,P18)=LZ18,$KZ$1,IF(V18+IF(P18="",0,P18)=KR18,$JR$1,IF(V18+IF(P18="",0,P18)=JJ18,$IJ$1,IF(V18+IF(P18="",0,P18)=IB18,$HB$1,IF(V18+IF(P18="",0,P18)=GT18,$FT$1,IF(V18+IF(P18="",0,P18)=FL18,$EL$1,IF(V18+IF(P18="",0,P18)=ED18,$DD$1)))))))))))),IF(V18=DC18,IF(V18+IF(#REF!="",0,#REF!)=ST18,$RN$1,IF(V18+IF(#REF!="",0,#REF!)=RL18,$QF$1,IF(V18+IF(#REF!="",0,#REF!)=QD18,$OX$1,IF(V18+IF(#REF!="",0,#REF!)=OV18,$NP$1,IF(V18+IF(#REF!="",0,#REF!)=NN18,$MH$1,IF(V18+IF(#REF!="",0,#REF!)=MF18,$KZ$1,IF(V18+IF(#REF!="",0,#REF!)=KX18,$JR$1,IF(V18+IF(#REF!="",0,#REF!)=JP18,$IJ$1,IF(V18+IF(#REF!="",0,#REF!)=IH18,$HB$1,IF(V18+IF(#REF!="",0,#REF!)=GZ18,$FT$1,IF(V18+IF(#REF!="",0,#REF!)=FR18,$EL$1,IF(V18+IF(#REF!="",0,#REF!)=EJ18,$DD$1,IF(V18+IF(#REF!="",0,#REF!)=SQ18,$RN$1,IF(V18+IF(#REF!="",0,#REF!)=RI18,$QF$1,IF(V18+IF(#REF!="",0,#REF!)=QA18,$OX$1,IF(V18+IF(#REF!="",0,#REF!)=OS18,$NP$1,IF(V18+IF(#REF!="",0,#REF!)=NK18,$MH$1,IF(V18+IF(#REF!="",0,#REF!)=MC18,$KZ$1,IF(V18+IF(#REF!="",0,#REF!)=KU18,$JR$1,IF(V18+IF(#REF!="",0,#REF!)=JM18,$IJ$1,IF(V18+IF(#REF!="",0,#REF!)=IE18,$HB$1,IF(V18+IF(#REF!="",0,#REF!)=GW18,$FT$1,IF(V18+IF(#REF!="",0,#REF!)=FO18,$EL$1,IF(V18+IF(#REF!="",0,#REF!)=EG18,$DD$1)))))))))))))))))))))))))))</f>
        <v/>
      </c>
      <c r="Y18" s="22">
        <v>2.8</v>
      </c>
      <c r="Z18" s="22">
        <v>1.8</v>
      </c>
      <c r="AA18" s="22">
        <v>2</v>
      </c>
      <c r="AB18" s="22">
        <v>2.72</v>
      </c>
      <c r="AC18" s="22">
        <v>0</v>
      </c>
      <c r="AD18" s="22">
        <v>13.6</v>
      </c>
      <c r="AE18" s="22">
        <v>9.3000000000000007</v>
      </c>
      <c r="AF18" s="22">
        <v>9.1</v>
      </c>
      <c r="AG18" s="22">
        <v>12.46</v>
      </c>
      <c r="AH18" s="22">
        <v>0</v>
      </c>
      <c r="AI18" s="22">
        <v>12.6</v>
      </c>
      <c r="AJ18" s="22">
        <v>9.3000000000000007</v>
      </c>
      <c r="AK18" s="22">
        <v>9.1</v>
      </c>
      <c r="AL18" s="22">
        <v>12.51</v>
      </c>
      <c r="AM18" s="22">
        <v>0</v>
      </c>
      <c r="AN18" s="27"/>
      <c r="AO18" s="38">
        <f>IF(AA18&gt;0,AA18,"")</f>
        <v>2</v>
      </c>
      <c r="AP18" s="38">
        <f>IF(AB18&gt;0,AB18,"")</f>
        <v>2.72</v>
      </c>
      <c r="AQ18" s="40">
        <f>IF(SUM(Y18:AB18)-AC18&gt;0,SUM(Y18:AB18)-AC18,"")</f>
        <v>9.32</v>
      </c>
      <c r="AR18" s="40">
        <f>IF(AF18&gt;0,AF18,"")</f>
        <v>9.1</v>
      </c>
      <c r="AS18" s="40">
        <f>IF(AG18&gt;0,AG18,"")</f>
        <v>12.46</v>
      </c>
      <c r="AT18" s="40">
        <f>IF(SUM(AD18:AG18)-AH18&gt;0,SUM(AD18:AG18)-AH18,"")</f>
        <v>44.46</v>
      </c>
      <c r="AU18" s="40">
        <f>IF(AQ18="","",MAX(AQ18,AT18))</f>
        <v>44.46</v>
      </c>
      <c r="AV18" s="40">
        <f>IF(AK18&gt;0,AK18,"")</f>
        <v>9.1</v>
      </c>
      <c r="AW18" s="40">
        <f>IF(AL18&gt;0,AL18,"")</f>
        <v>12.51</v>
      </c>
      <c r="AX18" s="40">
        <f>IF(SUM(AI18:AL18)-AM18&gt;0,SUM(AI18:AL18)-AM18,"")</f>
        <v>43.51</v>
      </c>
      <c r="AY18" s="40">
        <f>IF(SUM(AU18,AX18)&gt;0,SUM(AU18,AX18),"")</f>
        <v>87.97</v>
      </c>
      <c r="AZ18" s="26">
        <v>14</v>
      </c>
      <c r="BA18" s="26">
        <v>9.6</v>
      </c>
      <c r="BB18" s="26">
        <v>8.6999999999999993</v>
      </c>
      <c r="BC18" s="26">
        <v>12.79</v>
      </c>
      <c r="BD18" s="26">
        <v>0.1</v>
      </c>
      <c r="BE18" s="26">
        <v>7.1</v>
      </c>
      <c r="BF18" s="26">
        <v>4.4000000000000004</v>
      </c>
      <c r="BG18" s="26">
        <v>4.8</v>
      </c>
      <c r="BH18" s="26">
        <v>6.37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8.6999999999999993</v>
      </c>
      <c r="BQ18" s="39">
        <f>IF(BC18&gt;0,BC18,"")</f>
        <v>12.79</v>
      </c>
      <c r="BR18" s="11">
        <f>IF(SUM(AZ18:BC18)-BD18&gt;0,SUM(AZ18:BC18)-BD18,"")</f>
        <v>44.989999999999995</v>
      </c>
      <c r="BS18" s="11">
        <f>IF(BG18&gt;0,BG18,"")</f>
        <v>4.8</v>
      </c>
      <c r="BT18" s="11">
        <f>IF(BH18&gt;0,BH18,"")</f>
        <v>6.37</v>
      </c>
      <c r="BU18" s="11">
        <f>IF(SUM(BE18:BH18)-BI18&gt;0,SUM(BE18:BH18)-BI18,"")</f>
        <v>22.67</v>
      </c>
      <c r="BV18" s="11">
        <f>IF(BR18="","",MAX(BR18,BU18))</f>
        <v>44.989999999999995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44.989999999999995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</v>
      </c>
      <c r="SW18" s="22">
        <f>IF($CP18="P",CB18,(CB18+BA18)/2)</f>
        <v>4.8</v>
      </c>
      <c r="SX18" s="22">
        <f>IF($CP18="P",CC18,(CC18+BB18)/2)</f>
        <v>4.3499999999999996</v>
      </c>
      <c r="SY18" s="22">
        <f>IF($CP18="P",CD18,(CD18+BC18)/2)</f>
        <v>6.3949999999999996</v>
      </c>
      <c r="SZ18" s="22">
        <f>IF($CP18="P",CE18,(CE18+BD18)/2)</f>
        <v>0.05</v>
      </c>
      <c r="TA18" s="22">
        <f>IF($CP18="P",CF18,(CF18+BE18)/2)</f>
        <v>3.55</v>
      </c>
      <c r="TB18" s="22">
        <f>IF($CP18="P",CG18,(CG18+BF18)/2)</f>
        <v>2.2000000000000002</v>
      </c>
      <c r="TC18" s="22">
        <f>IF($CP18="P",CH18,(CH18+BG18)/2)</f>
        <v>2.4</v>
      </c>
      <c r="TD18" s="22">
        <f>IF($CP18="P",CI18,(CI18+BH18)/2)</f>
        <v>3.1850000000000001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4.3499999999999996</v>
      </c>
      <c r="TM18" s="40">
        <f>IF(SY18&gt;0,SY18,"")</f>
        <v>6.3949999999999996</v>
      </c>
      <c r="TN18" s="40">
        <f>IF(SUM(SV18:SY18)-SZ18&gt;0,SUM(SV18:SY18)-SZ18,"")</f>
        <v>22.494999999999997</v>
      </c>
      <c r="TO18" s="40">
        <f>IF(TC18&gt;0,TC18,"")</f>
        <v>2.4</v>
      </c>
      <c r="TP18" s="40">
        <f>IF(TD18&gt;0,TD18,"")</f>
        <v>3.1850000000000001</v>
      </c>
      <c r="TQ18" s="40">
        <f>IF(SUM(TA18:TD18)-TE18&gt;0,SUM(TA18:TD18)-TE18,"")</f>
        <v>11.335000000000001</v>
      </c>
      <c r="TR18" s="40">
        <f>IF(MAX(TN18,TQ18)&gt;0,MAX(TN18,TQ18),"")</f>
        <v>22.494999999999997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22.494999999999997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172</v>
      </c>
      <c r="D19" s="4" t="s">
        <v>3</v>
      </c>
      <c r="E19" s="4">
        <v>2006</v>
      </c>
      <c r="F19" s="9">
        <f>SUM(L19:V19)+SUM(L19:T19)*0.0000001+SUM(L19)*0.0000000000001</f>
        <v>130.22001302200434</v>
      </c>
      <c r="G19" s="66"/>
      <c r="H19" s="3" t="str">
        <f>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P","")</f>
        <v/>
      </c>
      <c r="I19" s="3" t="str">
        <f>IF(OR(AND(AQ19&gt;=AY$40,AQ19&lt;&gt;"",AN19=""),AND(AT19&gt;=AY$40,AT19&lt;&gt;"",AN19=""),AND(AX19&gt;=AY$40,AX19&lt;&gt;"",AN19=""),AND(BR19&gt;=BZ$40,BR19&lt;&gt;"",BO19=""),AND(BU19&gt;=BZ$40,BU19&lt;&gt;"",BO19=""),AND(BY19&gt;=BZ$40,BY19&lt;&gt;"",BO19=""),AND(CS19&gt;=DA$40,CS19&lt;&gt;"",CP19=""),AND(CV19&gt;=DA$40,CV19&lt;&gt;"",CP19=""),AND(CZ19&gt;=DA$40,CZ19&lt;&gt;"",CP19=""),AND(DZ19&gt;=EK$40,DZ19&lt;&gt;""),AND(EC19&gt;=EK$40,EC19&lt;&gt;""),AND(EG19&gt;=EK$40,EG19&lt;&gt;""),AND(EJ19&gt;=EK$40,EJ19&lt;&gt;""),AND(FH19&gt;=FS$40,FH19&lt;&gt;""),AND(FK19&gt;=FS$40,FK19&lt;&gt;""),AND(FO19&gt;=FS$40,FO19&lt;&gt;""),AND(FR19&gt;=FS$40,FR19&lt;&gt;""),AND(GP19&gt;=HA$40,GP19&lt;&gt;""),AND(GS19&gt;=HA$40,GS19&lt;&gt;""),AND(GW19&gt;=HA$40,GW19&lt;&gt;""),AND(GZ19&gt;=HA$40,GZ19&lt;&gt;""),AND(HX19&gt;=II$40,HX19&lt;&gt;""),AND(IA19&gt;=II$40,IA19&lt;&gt;""),AND(IE19&gt;=II$40,IE19&lt;&gt;""),AND(IH19&gt;=II$40,IH19&lt;&gt;""),AND(JF19&gt;=JQ$40,JF19&lt;&gt;""),AND(JI19&gt;=JQ$40,JI19&lt;&gt;""),AND(JM19&gt;=JQ$40,JM19&lt;&gt;""),AND(JP19&gt;=JQ$40,JP19&lt;&gt;""),AND(KN19&gt;=KY$40,KN19&lt;&gt;""),AND(KQ19&gt;=KY$40,KQ19&lt;&gt;""),AND(KU19&gt;=KY$40,KU19&lt;&gt;""),AND(KX19&gt;=KY$40,KX19&lt;&gt;""),AND(LV19&gt;=MG$40,LV19&lt;&gt;""),AND(LY19&gt;=MG$40,LY19&lt;&gt;""),AND(MC19&gt;=MG$40,MC19&lt;&gt;""),AND(MF19&gt;=MG$40,MF19&lt;&gt;""),AND(ND19&gt;=NO$40,ND19&lt;&gt;""),AND(NG19&gt;=NO$40,NG19&lt;&gt;""),AND(NK19&gt;=NO$40,NK19&lt;&gt;""),AND(NN19&gt;=NO$40,NN19&lt;&gt;""),AND(OL19&gt;=OW$40,OL19&lt;&gt;""),AND(OO19&gt;=OW$40,OO19&lt;&gt;""),AND(OS19&gt;=OW$40,OS19&lt;&gt;""),AND(OV19&gt;=OW$40,OV19&lt;&gt;""),AND(PT19&gt;=QE$40,PT19&lt;&gt;""),AND(PW19&gt;=QE$40,PW19&lt;&gt;""),AND(QA19&gt;=QE$40,QA19&lt;&gt;""),AND(QD19&gt;=QE$40,QD19&lt;&gt;""),AND(RB19&gt;=RM$40,RB19&lt;&gt;""),AND(RE19&gt;=RM$40,RE19&lt;&gt;""),AND(RI19&gt;=RM$40,RI19&lt;&gt;""),AND(RL19&gt;=RM$40,RL19&lt;&gt;""),AND(SJ19&gt;=SU$40,SJ19&lt;&gt;""),AND(SM19&gt;=SU$40,SM19&lt;&gt;""),AND(SQ19&gt;=SU$40,SQ19&lt;&gt;""),AND(ST19&gt;=SU$40,ST19&lt;&gt;"")),"P","")</f>
        <v/>
      </c>
      <c r="J19" s="36" t="str">
        <f>IF(AND(I19="P",H19=""),"No DD",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Merit",IF(OR(AND(AO19&gt;=AY$38,AO19&lt;&gt;"",AQ19&gt;=AY$42,AQ19&lt;&gt;"",AN19=""),AND(AR19&gt;=AY$38,AR19&lt;&gt;"",AT19&gt;=AY$42,AT19&lt;&gt;"",AN19=""),AND(AV19&gt;=AY$38,AV19&lt;&gt;"",AX19&gt;=AY$42,AX19&lt;&gt;"",AN19=""),AND(BP19&gt;=BZ$38,BP19&lt;&gt;"",BR19&gt;=BZ$42,BR19&lt;&gt;"",BO19=""),AND(BS19&gt;=BZ$38,BS19&lt;&gt;"",BU19&gt;=BZ$42,BU19&lt;&gt;"",BO19=""),AND(BW19&gt;=BZ$38,BW19&lt;&gt;"",BY19&gt;=BZ$42,BY19&lt;&gt;"",BO19=""),AND(CQ19&gt;=DA$38,CQ19&lt;&gt;"",CS19&gt;=DA$42,CS19&lt;&gt;"",CP19=""),AND(CT19&gt;=DA$38,CT19&lt;&gt;"",CV19&gt;=DA$42,CV19&lt;&gt;"",CP19=""),AND(CX19&gt;=DA$38,CX19&lt;&gt;"",CZ19&gt;=DA$42,CZ19&lt;&gt;"",CP19=""),AND(DX19&gt;=EK$38,DX19&lt;&gt;"",DZ19&gt;=EK$42,DZ19&lt;&gt;""),AND(EA19&gt;=EK$38,EA19&lt;&gt;"",EC19&gt;=EK$42,EC19&lt;&gt;""),AND(EE19&gt;=EK$38,EE19&lt;&gt;"",EG19&gt;=EK$42,EG19&lt;&gt;""),AND(EH19&gt;=EK$38,EH19&lt;&gt;"",EJ19&gt;=EK$42,EJ19&lt;&gt;""),AND(FF19&gt;=FS$38,FF19&lt;&gt;"",FH19&gt;=FS$42,FH19&lt;&gt;""),AND(FI19&gt;=FS$38,FI19&lt;&gt;"",FK19&gt;=FS$42,FK19&lt;&gt;""),AND(FM19&gt;=FS$38,FM19&lt;&gt;"",FO19&gt;=FS$42,FO19&lt;&gt;""),AND(FP19&gt;=FS$38,FP19&lt;&gt;"",FR19&gt;=FS$42,FR19&lt;&gt;""),AND(GN19&gt;=HA$38,GN19&lt;&gt;"",GP19&gt;=HA$42,GP19&lt;&gt;""),AND(GQ19&gt;=HA$38,GQ19&lt;&gt;"",GS19&gt;=HA$42,GS19&lt;&gt;""),AND(GU19&gt;=HA$38,GU19&lt;&gt;"",GW19&gt;=HA$42,GW19&lt;&gt;""),AND(GX19&gt;=HA$38,GX19&lt;&gt;"",GZ19&gt;=HA$42,GZ19&lt;&gt;""),AND(HV19&gt;=II$38,HV19&lt;&gt;"",HX19&gt;=II$42,HX19&lt;&gt;""),AND(HY19&gt;=II$38,HY19&lt;&gt;"",IA19&gt;=II$42,IA19&lt;&gt;""),AND(IC19&gt;=II$38,IC19&lt;&gt;"",IE19&gt;=II$42,IE19&lt;&gt;""),AND(IF19&gt;=II$38,IF19&lt;&gt;"",IH19&gt;=II$42,IH19&lt;&gt;""),AND(JD19&gt;=JQ$38,JD19&lt;&gt;"",JF19&gt;=JQ$42,JF19&lt;&gt;""),AND(JG19&gt;=JQ$38,JG19&lt;&gt;"",JI19&gt;=JQ$42,JI19&lt;&gt;""),AND(JK19&gt;=JQ$38,JK19&lt;&gt;"",JM19&gt;=JQ$42,JM19&lt;&gt;""),AND(JN19&gt;=JQ$38,JN19&lt;&gt;"",JP19&gt;=JQ$42,JP19&lt;&gt;""),AND(KL19&gt;=KY$38,KL19&lt;&gt;"",KN19&gt;=KY$42,KN19&lt;&gt;""),AND(KO19&gt;=KY$38,KO19&lt;&gt;"",KQ19&gt;=KY$42,KQ19&lt;&gt;""),AND(KS19&gt;=KY$38,KS19&lt;&gt;"",KU19&gt;=KY$42,KU19&lt;&gt;""),AND(KV19&gt;=KY$38,KV19&lt;&gt;"",KX19&gt;=KY$42,KX19&lt;&gt;""),AND(LT19&gt;=MG$38,LT19&lt;&gt;"",LV19&gt;=MG$42,LV19&lt;&gt;""),AND(LW19&gt;=MG$38,LW19&lt;&gt;"",LY19&gt;=MG$42,LY19&lt;&gt;""),AND(MA19&gt;=MG$38,MA19&lt;&gt;"",MC19&gt;=MG$42,MC19&lt;&gt;""),AND(MD19&gt;=MG$38,MD19&lt;&gt;"",MF19&gt;=MG$42,MF19&lt;&gt;""),AND(NB19&gt;=NO$38,NB19&lt;&gt;"",ND19&gt;=NO$42,ND19&lt;&gt;""),AND(NE19&gt;=NO$38,NE19&lt;&gt;"",NG19&gt;=NO$42,NG19&lt;&gt;""),AND(NI19&gt;=NO$38,NI19&lt;&gt;"",NK19&gt;=NO$42,NK19&lt;&gt;""),AND(NL19&gt;=NO$38,NL19&lt;&gt;"",NN19&gt;=NO$42,NN19&lt;&gt;""),AND(OJ19&gt;=OW$38,OJ19&lt;&gt;"",OL19&gt;=OW$42,OL19&lt;&gt;""),AND(OM19&gt;=OW$38,OM19&lt;&gt;"",OO19&gt;=OW$42,OO19&lt;&gt;""),AND(OQ19&gt;=OW$38,OQ19&lt;&gt;"",OS19&gt;=OW$42,OS19&lt;&gt;""),AND(OT19&gt;=OW$38,OT19&lt;&gt;"",OV19&gt;=OW$42,OV19&lt;&gt;""),AND(PR19&gt;=QE$38,PR19&lt;&gt;"",PT19&gt;=QE$42,PT19&lt;&gt;""),AND(PU19&gt;=QE$38,PU19&lt;&gt;"",PW19&gt;=QE$42,PW19&lt;&gt;""),AND(PY19&gt;=QE$38,PY19&lt;&gt;"",QA19&gt;=QE$42,QA19&lt;&gt;""),AND(QB19&gt;=QE$38,QB19&lt;&gt;"",QD19&gt;=QE$42,QD19&lt;&gt;""),AND(QZ19&gt;=RM$38,QZ19&lt;&gt;"",RB19&gt;=RM$42,RB19&lt;&gt;""),AND(RC19&gt;=RM$38,RC19&lt;&gt;"",RE19&gt;=RM$42,RE19&lt;&gt;""),AND(RG19&gt;=RM$38,RG19&lt;&gt;"",RI19&gt;=RM$42,RI19&lt;&gt;""),AND(RJ19&gt;=RM$38,RJ19&lt;&gt;"",RL19&gt;=RM$42,RL19&lt;&gt;""),AND(SH19&gt;=SU$38,SH19&lt;&gt;"",SJ19&gt;=SU$42,SJ19&lt;&gt;""),AND(SK19&gt;=SU$38,SK19&lt;&gt;"",SM19&gt;=SU$42,SM19&lt;&gt;""),AND(SO19&gt;=SU$38,SO19&lt;&gt;"",SQ19&gt;=SU$42,SQ19&lt;&gt;""),AND(SR19&gt;=SU$38,SR19&lt;&gt;"",ST19&gt;=SU$42,ST19&lt;&gt;"")),"Excellence",IF(K19="P","Worlds Team",IF(H19="P","National Team","")))))</f>
        <v/>
      </c>
      <c r="K19" s="3" t="str">
        <f>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P","")</f>
        <v/>
      </c>
      <c r="L19" s="8">
        <f>IF(COUNT(AQ19,AT19,BR19,BU19,CS19,CV19)&gt;0,LARGE((AQ19,AT19,BR19,BU19,CS19,CV19),1),0)</f>
        <v>43.53</v>
      </c>
      <c r="M19" s="8" t="str">
        <f>IF(L19="","",IF(OR(L19=CS19,L19=CV19),$CA$1,IF(OR(L19=BR19,L19=BU19),$AZ$1,IF(OR(L19=AQ19,L19=AT19),$Y$1,""))))</f>
        <v>2023 Elite Canada</v>
      </c>
      <c r="N19" s="8">
        <f>IF(COUNT(AQ19,AT19,BR19,BU19,CS19,CV19)&gt;1,LARGE((AQ19,AT19,BR19,BU19,CS19,CV19),2),0)</f>
        <v>29.069999999999997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47.120000000000005</v>
      </c>
      <c r="Q19" s="8" t="str">
        <f>IF(P19="","",IF(OR(P19=CS19,P19=CV19,P19=CZ19),$CA$1,IF(OR(P19=BR19,P19=BU19,P19=BY19),$AZ$1,IF(OR(P19=AQ19,P19=AT19,P19=AX19),$Y$1,""))))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$36,AP19,0),IF(AR19&gt;=$AY$36,AS19,0),IF(AV19&gt;=$AY$36,AW19,0),IF(BP19&gt;=$BZ$36,BQ19,0),IF(BS19&gt;=$BZ$36,BT19,0),IF(BW19&gt;=$BZ$36,BX19,0),IF(CQ19&gt;=$DA$36,CR19,0),IF(CT19&gt;=$DA$36,CU19,0),IF(CX19&gt;=$DA$36,CY19,0),IF(DX19&gt;=$EK$36,DY19,0),IF(EA19&gt;=$EK$36,EB19,0),IF(EE19&gt;=$EK$36,EF19,0),IF(EH19&gt;=$EK$36,EI19,0),IF(FF19&gt;=$FS$36,FG19,0),IF(FI19&gt;=$FS$36,FJ19,0),IF(FM19&gt;=$FS$36,FN19,0),IF(FP19&gt;=$FS$36,FQ19,0),IF(GN19&gt;=$HA$36,GO19,0),IF(GQ19&gt;=$HA$36,GR19,0),IF(GU19&gt;=$HA$36,GV19,0),IF(GX19&gt;=$HA$36,GY19,0),IF(HV19&gt;=$II$36,HW19,0),IF(HY19&gt;=$II$36,HZ19,0),IF(IC19&gt;=$II$36,ID19,0),IF(IF19&gt;=$II$36,IG19,0),IF(JD19&gt;=$JQ$36,JE19,0),IF(JG19&gt;=$JQ$36,JH19,0),IF(JK19&gt;=$JQ$36,JL19,0),IF(JN19&gt;=$JQ$36,JO19,0),IF(KL19&gt;=$KY$36,KM19,0),IF(KO19&gt;=$KY$36,KP19,0),IF(KS19&gt;=$KY$36,KT19,0),IF(KV19&gt;=$KY$36,KW19,0),IF(LT19&gt;=$MG$36,LU19,0),IF(LW19&gt;=$MG$36,LX19,0),IF(MA19&gt;=$MG$36,MB19,0),IF(MD19&gt;=$MG$36,ME19,0),IF(NB19&gt;=$NO$36,NC19,0),IF(NE19&gt;=$NO$36,NF19,0),IF(NI19&gt;=$NO$36,NJ19,0),IF(NL19&gt;=$NO$36,NM19,0),IF(OJ19&gt;=$OW$36,OK19,0),IF(OM19&gt;=$OW$36,ON19,0),IF(OQ19&gt;=$OW$36,OR19,0),IF(OT19&gt;=$OW$36,OU19,0),IF(PR19&gt;=$QE$36,PS19,0),IF(PU19&gt;=$QE$36,PV19,0),IF(PY19&gt;=$QE$36,PZ19,0),IF(QB19&gt;=$QE$36,QC19,0),IF(QZ19&gt;=$RM$36,RA19,0),IF(RC19&gt;=$RM$36,RD19,0),IF(RG19&gt;=$RM$36,RH19,0),IF(RJ19&gt;=$RM$36,RK19,0),IF(SH19&gt;=$SU$36,SI19,0),IF(SK19&gt;=$SU$36,SL19,0),IF(SO19&gt;=$SU$36,SP19,0),IF(SR19&gt;=$SU$36,SS19,0))&gt;0,MAX(IF(AO19&gt;=$AY$36,AP19,0),IF(AR19&gt;=$AY$36,AS19,0),IF(AV19&gt;=$AY$36,AW19,0),IF(BP19&gt;=$BZ$36,BQ19,0),IF(BS19&gt;=$BZ$36,BT19,0),IF(BW19&gt;=$BZ$36,BX19,0),IF(CQ19&gt;=$DA$36,CR19,0),IF(CT19&gt;=$DA$36,CU19,0),IF(CX19&gt;=$DA$36,CY19,0),IF(DX19&gt;=$EK$36,DY19,0),IF(EA19&gt;=$EK$36,EB19,0),IF(EE19&gt;=$EK$36,EF19,0),IF(EH19&gt;=$EK$36,EI19,0),IF(FF19&gt;=$FS$36,FG19,0),IF(FI19&gt;=$FS$36,FJ19,0),IF(FM19&gt;=$FS$36,FN19,0),IF(FP19&gt;=$FS$36,FQ19,0),IF(GN19&gt;=$HA$36,GO19,0),IF(GQ19&gt;=$HA$36,GR19,0),IF(GU19&gt;=$HA$36,GV19,0),IF(GX19&gt;=$HA$36,GY19,0),IF(HV19&gt;=$II$36,HW19,0),IF(HY19&gt;=$II$36,HZ19,0),IF(IC19&gt;=$II$36,ID19,0),IF(IF19&gt;=$II$36,IG19,0),IF(JD19&gt;=$JQ$36,JE19,0),IF(JG19&gt;=$JQ$36,JH19,0),IF(JK19&gt;=$JQ$36,JL19,0),IF(JN19&gt;=$JQ$36,JO19,0),IF(KL19&gt;=$KY$36,KM19,0),IF(KO19&gt;=$KY$36,KP19,0),IF(KS19&gt;=$KY$36,KT19,0),IF(KV19&gt;=$KY$36,KW19,0),IF(LT19&gt;=$MG$36,LU19,0),IF(LW19&gt;=$MG$36,LX19,0),IF(MA19&gt;=$MG$36,MB19,0),IF(MD19&gt;=$MG$36,ME19,0),IF(NB19&gt;=$NO$36,NC19,0),IF(NE19&gt;=$NO$36,NF19,0),IF(NI19&gt;=$NO$36,NJ19,0),IF(NL19&gt;=$NO$36,NM19,0),IF(OJ19&gt;=$OW$36,OK19,0),IF(OM19&gt;=$OW$36,ON19,0),IF(OQ19&gt;=$OW$36,OR19,0),IF(OT19&gt;=$OW$36,OU19,0),IF(PR19&gt;=$QE$36,PS19,0),IF(PU19&gt;=$QE$36,PV19,0),IF(PY19&gt;=$QE$36,PZ19,0),IF(QB19&gt;=$QE$36,QC19,0),IF(QZ19&gt;=$RM$36,RA19,0),IF(RC19&gt;=$RM$36,RD19,0),IF(RG19&gt;=$RM$36,RH19,0),IF(RJ19&gt;=$RM$36,RK19,0),IF(SH19&gt;=$SU$36,SI19,0),IF(SK19&gt;=$SU$36,SL19,0),IF(SO19&gt;=$SU$36,SP19,0),IF(SR19&gt;=$SU$36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N19,$RN$1,IF(V19+IF(P19="",0,P19)=RF19,$QF$1,IF(V19+IF(P19="",0,P19)=PX19,$OX$1,IF(V19+IF(P19="",0,P19)=OP19,$NP$1,IF(V19+IF(P19="",0,P19)=NH19,$MH$1,IF(V19+IF(P19="",0,P19)=LZ19,$KZ$1,IF(V19+IF(P19="",0,P19)=KR19,$JR$1,IF(V19+IF(P19="",0,P19)=JJ19,$IJ$1,IF(V19+IF(P19="",0,P19)=IB19,$HB$1,IF(V19+IF(P19="",0,P19)=GT19,$FT$1,IF(V19+IF(P19="",0,P19)=FL19,$EL$1,IF(V19+IF(P19="",0,P19)=ED19,$DD$1)))))))))))),IF(V19=DC19,IF(V19+IF(#REF!="",0,#REF!)=ST19,$RN$1,IF(V19+IF(#REF!="",0,#REF!)=RL19,$QF$1,IF(V19+IF(#REF!="",0,#REF!)=QD19,$OX$1,IF(V19+IF(#REF!="",0,#REF!)=OV19,$NP$1,IF(V19+IF(#REF!="",0,#REF!)=NN19,$MH$1,IF(V19+IF(#REF!="",0,#REF!)=MF19,$KZ$1,IF(V19+IF(#REF!="",0,#REF!)=KX19,$JR$1,IF(V19+IF(#REF!="",0,#REF!)=JP19,$IJ$1,IF(V19+IF(#REF!="",0,#REF!)=IH19,$HB$1,IF(V19+IF(#REF!="",0,#REF!)=GZ19,$FT$1,IF(V19+IF(#REF!="",0,#REF!)=FR19,$EL$1,IF(V19+IF(#REF!="",0,#REF!)=EJ19,$DD$1,IF(V19+IF(#REF!="",0,#REF!)=SQ19,$RN$1,IF(V19+IF(#REF!="",0,#REF!)=RI19,$QF$1,IF(V19+IF(#REF!="",0,#REF!)=QA19,$OX$1,IF(V19+IF(#REF!="",0,#REF!)=OS19,$NP$1,IF(V19+IF(#REF!="",0,#REF!)=NK19,$MH$1,IF(V19+IF(#REF!="",0,#REF!)=MC19,$KZ$1,IF(V19+IF(#REF!="",0,#REF!)=KU19,$JR$1,IF(V19+IF(#REF!="",0,#REF!)=JM19,$IJ$1,IF(V19+IF(#REF!="",0,#REF!)=IE19,$HB$1,IF(V19+IF(#REF!="",0,#REF!)=GW19,$FT$1,IF(V19+IF(#REF!="",0,#REF!)=FO19,$EL$1,IF(V19+IF(#REF!="",0,#REF!)=EG19,$DD$1)))))))))))))))))))))))))))</f>
        <v/>
      </c>
      <c r="Y19" s="22">
        <v>1.2</v>
      </c>
      <c r="Z19" s="22">
        <v>1</v>
      </c>
      <c r="AA19" s="22">
        <v>1.5</v>
      </c>
      <c r="AB19" s="22">
        <v>1.47</v>
      </c>
      <c r="AC19" s="22">
        <v>0</v>
      </c>
      <c r="AD19" s="22">
        <v>12</v>
      </c>
      <c r="AE19" s="22">
        <v>8.9</v>
      </c>
      <c r="AF19" s="22">
        <v>9.8000000000000007</v>
      </c>
      <c r="AG19" s="22">
        <v>12.83</v>
      </c>
      <c r="AH19" s="22">
        <v>0</v>
      </c>
      <c r="AI19" s="22">
        <v>13.9</v>
      </c>
      <c r="AJ19" s="22">
        <v>9.3000000000000007</v>
      </c>
      <c r="AK19" s="22">
        <v>10.5</v>
      </c>
      <c r="AL19" s="22">
        <v>13.42</v>
      </c>
      <c r="AM19" s="22">
        <v>0</v>
      </c>
      <c r="AN19" s="27"/>
      <c r="AO19" s="38">
        <f>IF(AA19&gt;0,AA19,"")</f>
        <v>1.5</v>
      </c>
      <c r="AP19" s="38">
        <f>IF(AB19&gt;0,AB19,"")</f>
        <v>1.47</v>
      </c>
      <c r="AQ19" s="40">
        <f>IF(SUM(Y19:AB19)-AC19&gt;0,SUM(Y19:AB19)-AC19,"")</f>
        <v>5.17</v>
      </c>
      <c r="AR19" s="40">
        <f>IF(AF19&gt;0,AF19,"")</f>
        <v>9.8000000000000007</v>
      </c>
      <c r="AS19" s="40">
        <f>IF(AG19&gt;0,AG19,"")</f>
        <v>12.83</v>
      </c>
      <c r="AT19" s="40">
        <f>IF(SUM(AD19:AG19)-AH19&gt;0,SUM(AD19:AG19)-AH19,"")</f>
        <v>43.53</v>
      </c>
      <c r="AU19" s="40">
        <f>IF(AQ19="","",MAX(AQ19,AT19))</f>
        <v>43.53</v>
      </c>
      <c r="AV19" s="40">
        <f>IF(AK19&gt;0,AK19,"")</f>
        <v>10.5</v>
      </c>
      <c r="AW19" s="40">
        <f>IF(AL19&gt;0,AL19,"")</f>
        <v>13.42</v>
      </c>
      <c r="AX19" s="40">
        <f>IF(SUM(AI19:AL19)-AM19&gt;0,SUM(AI19:AL19)-AM19,"")</f>
        <v>47.120000000000005</v>
      </c>
      <c r="AY19" s="40">
        <f>IF(SUM(AU19,AX19)&gt;0,SUM(AU19,AX19),"")</f>
        <v>90.65</v>
      </c>
      <c r="AZ19" s="26">
        <v>8.1999999999999993</v>
      </c>
      <c r="BA19" s="26">
        <v>5.5</v>
      </c>
      <c r="BB19" s="26">
        <v>7.1</v>
      </c>
      <c r="BC19" s="26">
        <v>8.27</v>
      </c>
      <c r="BD19" s="26">
        <v>0</v>
      </c>
      <c r="BE19" s="26">
        <v>4.3</v>
      </c>
      <c r="BF19" s="26">
        <v>2.8</v>
      </c>
      <c r="BG19" s="26">
        <v>3.4</v>
      </c>
      <c r="BH19" s="26">
        <v>4.3600000000000003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7.1</v>
      </c>
      <c r="BQ19" s="39">
        <f>IF(BC19&gt;0,BC19,"")</f>
        <v>8.27</v>
      </c>
      <c r="BR19" s="11">
        <f>IF(SUM(AZ19:BC19)-BD19&gt;0,SUM(AZ19:BC19)-BD19,"")</f>
        <v>29.069999999999997</v>
      </c>
      <c r="BS19" s="11">
        <f>IF(BG19&gt;0,BG19,"")</f>
        <v>3.4</v>
      </c>
      <c r="BT19" s="11">
        <f>IF(BH19&gt;0,BH19,"")</f>
        <v>4.3600000000000003</v>
      </c>
      <c r="BU19" s="11">
        <f>IF(SUM(BE19:BH19)-BI19&gt;0,SUM(BE19:BH19)-BI19,"")</f>
        <v>14.86</v>
      </c>
      <c r="BV19" s="11">
        <f>IF(BR19="","",MAX(BR19,BU19))</f>
        <v>29.069999999999997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29.069999999999997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4.0999999999999996</v>
      </c>
      <c r="SW19" s="22">
        <f>IF($CP19="P",CB19,(CB19+BA19)/2)</f>
        <v>2.75</v>
      </c>
      <c r="SX19" s="22">
        <f>IF($CP19="P",CC19,(CC19+BB19)/2)</f>
        <v>3.55</v>
      </c>
      <c r="SY19" s="22">
        <f>IF($CP19="P",CD19,(CD19+BC19)/2)</f>
        <v>4.1349999999999998</v>
      </c>
      <c r="SZ19" s="22">
        <f>IF($CP19="P",CE19,(CE19+BD19)/2)</f>
        <v>0</v>
      </c>
      <c r="TA19" s="22">
        <f>IF($CP19="P",CF19,(CF19+BE19)/2)</f>
        <v>2.15</v>
      </c>
      <c r="TB19" s="22">
        <f>IF($CP19="P",CG19,(CG19+BF19)/2)</f>
        <v>1.4</v>
      </c>
      <c r="TC19" s="22">
        <f>IF($CP19="P",CH19,(CH19+BG19)/2)</f>
        <v>1.7</v>
      </c>
      <c r="TD19" s="22">
        <f>IF($CP19="P",CI19,(CI19+BH19)/2)</f>
        <v>2.1800000000000002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>
        <f>IF(SX19&gt;0,SX19,"")</f>
        <v>3.55</v>
      </c>
      <c r="TM19" s="40">
        <f>IF(SY19&gt;0,SY19,"")</f>
        <v>4.1349999999999998</v>
      </c>
      <c r="TN19" s="40">
        <f>IF(SUM(SV19:SY19)-SZ19&gt;0,SUM(SV19:SY19)-SZ19,"")</f>
        <v>14.534999999999998</v>
      </c>
      <c r="TO19" s="40">
        <f>IF(TC19&gt;0,TC19,"")</f>
        <v>1.7</v>
      </c>
      <c r="TP19" s="40">
        <f>IF(TD19&gt;0,TD19,"")</f>
        <v>2.1800000000000002</v>
      </c>
      <c r="TQ19" s="40">
        <f>IF(SUM(TA19:TD19)-TE19&gt;0,SUM(TA19:TD19)-TE19,"")</f>
        <v>7.43</v>
      </c>
      <c r="TR19" s="40">
        <f>IF(MAX(TN19,TQ19)&gt;0,MAX(TN19,TQ19),"")</f>
        <v>14.534999999999998</v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>
        <f>IF(SUM(TR19,TU19)&gt;0,SUM(TR19,TU19),"")</f>
        <v>14.534999999999998</v>
      </c>
    </row>
    <row r="20" spans="1:542" x14ac:dyDescent="0.2">
      <c r="A20" s="4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>6</v>
      </c>
      <c r="B20" s="4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>4</v>
      </c>
      <c r="C20" s="5" t="s">
        <v>214</v>
      </c>
      <c r="D20" s="4" t="s">
        <v>3</v>
      </c>
      <c r="E20" s="4">
        <v>2004</v>
      </c>
      <c r="F20" s="9">
        <f>SUM(L20:V20)+SUM(L20:T20)*0.0000001+SUM(L20)*0.0000000000001</f>
        <v>124.21001242100478</v>
      </c>
      <c r="G20" s="66"/>
      <c r="H20" s="3" t="str">
        <f>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P","")</f>
        <v/>
      </c>
      <c r="I20" s="3" t="str">
        <f>IF(OR(AND(AQ20&gt;=AY$40,AQ20&lt;&gt;"",AN20=""),AND(AT20&gt;=AY$40,AT20&lt;&gt;"",AN20=""),AND(AX20&gt;=AY$40,AX20&lt;&gt;"",AN20=""),AND(BR20&gt;=BZ$40,BR20&lt;&gt;"",BO20=""),AND(BU20&gt;=BZ$40,BU20&lt;&gt;"",BO20=""),AND(BY20&gt;=BZ$40,BY20&lt;&gt;"",BO20=""),AND(CS20&gt;=DA$40,CS20&lt;&gt;"",CP20=""),AND(CV20&gt;=DA$40,CV20&lt;&gt;"",CP20=""),AND(CZ20&gt;=DA$40,CZ20&lt;&gt;"",CP20=""),AND(DZ20&gt;=EK$40,DZ20&lt;&gt;""),AND(EC20&gt;=EK$40,EC20&lt;&gt;""),AND(EG20&gt;=EK$40,EG20&lt;&gt;""),AND(EJ20&gt;=EK$40,EJ20&lt;&gt;""),AND(FH20&gt;=FS$40,FH20&lt;&gt;""),AND(FK20&gt;=FS$40,FK20&lt;&gt;""),AND(FO20&gt;=FS$40,FO20&lt;&gt;""),AND(FR20&gt;=FS$40,FR20&lt;&gt;""),AND(GP20&gt;=HA$40,GP20&lt;&gt;""),AND(GS20&gt;=HA$40,GS20&lt;&gt;""),AND(GW20&gt;=HA$40,GW20&lt;&gt;""),AND(GZ20&gt;=HA$40,GZ20&lt;&gt;""),AND(HX20&gt;=II$40,HX20&lt;&gt;""),AND(IA20&gt;=II$40,IA20&lt;&gt;""),AND(IE20&gt;=II$40,IE20&lt;&gt;""),AND(IH20&gt;=II$40,IH20&lt;&gt;""),AND(JF20&gt;=JQ$40,JF20&lt;&gt;""),AND(JI20&gt;=JQ$40,JI20&lt;&gt;""),AND(JM20&gt;=JQ$40,JM20&lt;&gt;""),AND(JP20&gt;=JQ$40,JP20&lt;&gt;""),AND(KN20&gt;=KY$40,KN20&lt;&gt;""),AND(KQ20&gt;=KY$40,KQ20&lt;&gt;""),AND(KU20&gt;=KY$40,KU20&lt;&gt;""),AND(KX20&gt;=KY$40,KX20&lt;&gt;""),AND(LV20&gt;=MG$40,LV20&lt;&gt;""),AND(LY20&gt;=MG$40,LY20&lt;&gt;""),AND(MC20&gt;=MG$40,MC20&lt;&gt;""),AND(MF20&gt;=MG$40,MF20&lt;&gt;""),AND(ND20&gt;=NO$40,ND20&lt;&gt;""),AND(NG20&gt;=NO$40,NG20&lt;&gt;""),AND(NK20&gt;=NO$40,NK20&lt;&gt;""),AND(NN20&gt;=NO$40,NN20&lt;&gt;""),AND(OL20&gt;=OW$40,OL20&lt;&gt;""),AND(OO20&gt;=OW$40,OO20&lt;&gt;""),AND(OS20&gt;=OW$40,OS20&lt;&gt;""),AND(OV20&gt;=OW$40,OV20&lt;&gt;""),AND(PT20&gt;=QE$40,PT20&lt;&gt;""),AND(PW20&gt;=QE$40,PW20&lt;&gt;""),AND(QA20&gt;=QE$40,QA20&lt;&gt;""),AND(QD20&gt;=QE$40,QD20&lt;&gt;""),AND(RB20&gt;=RM$40,RB20&lt;&gt;""),AND(RE20&gt;=RM$40,RE20&lt;&gt;""),AND(RI20&gt;=RM$40,RI20&lt;&gt;""),AND(RL20&gt;=RM$40,RL20&lt;&gt;""),AND(SJ20&gt;=SU$40,SJ20&lt;&gt;""),AND(SM20&gt;=SU$40,SM20&lt;&gt;""),AND(SQ20&gt;=SU$40,SQ20&lt;&gt;""),AND(ST20&gt;=SU$40,ST20&lt;&gt;"")),"P","")</f>
        <v>P</v>
      </c>
      <c r="J20" s="36" t="str">
        <f>IF(AND(I20="P",H20=""),"No DD",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Merit",IF(OR(AND(AO20&gt;=AY$38,AO20&lt;&gt;"",AQ20&gt;=AY$42,AQ20&lt;&gt;"",AN20=""),AND(AR20&gt;=AY$38,AR20&lt;&gt;"",AT20&gt;=AY$42,AT20&lt;&gt;"",AN20=""),AND(AV20&gt;=AY$38,AV20&lt;&gt;"",AX20&gt;=AY$42,AX20&lt;&gt;"",AN20=""),AND(BP20&gt;=BZ$38,BP20&lt;&gt;"",BR20&gt;=BZ$42,BR20&lt;&gt;"",BO20=""),AND(BS20&gt;=BZ$38,BS20&lt;&gt;"",BU20&gt;=BZ$42,BU20&lt;&gt;"",BO20=""),AND(BW20&gt;=BZ$38,BW20&lt;&gt;"",BY20&gt;=BZ$42,BY20&lt;&gt;"",BO20=""),AND(CQ20&gt;=DA$38,CQ20&lt;&gt;"",CS20&gt;=DA$42,CS20&lt;&gt;"",CP20=""),AND(CT20&gt;=DA$38,CT20&lt;&gt;"",CV20&gt;=DA$42,CV20&lt;&gt;"",CP20=""),AND(CX20&gt;=DA$38,CX20&lt;&gt;"",CZ20&gt;=DA$42,CZ20&lt;&gt;"",CP20=""),AND(DX20&gt;=EK$38,DX20&lt;&gt;"",DZ20&gt;=EK$42,DZ20&lt;&gt;""),AND(EA20&gt;=EK$38,EA20&lt;&gt;"",EC20&gt;=EK$42,EC20&lt;&gt;""),AND(EE20&gt;=EK$38,EE20&lt;&gt;"",EG20&gt;=EK$42,EG20&lt;&gt;""),AND(EH20&gt;=EK$38,EH20&lt;&gt;"",EJ20&gt;=EK$42,EJ20&lt;&gt;""),AND(FF20&gt;=FS$38,FF20&lt;&gt;"",FH20&gt;=FS$42,FH20&lt;&gt;""),AND(FI20&gt;=FS$38,FI20&lt;&gt;"",FK20&gt;=FS$42,FK20&lt;&gt;""),AND(FM20&gt;=FS$38,FM20&lt;&gt;"",FO20&gt;=FS$42,FO20&lt;&gt;""),AND(FP20&gt;=FS$38,FP20&lt;&gt;"",FR20&gt;=FS$42,FR20&lt;&gt;""),AND(GN20&gt;=HA$38,GN20&lt;&gt;"",GP20&gt;=HA$42,GP20&lt;&gt;""),AND(GQ20&gt;=HA$38,GQ20&lt;&gt;"",GS20&gt;=HA$42,GS20&lt;&gt;""),AND(GU20&gt;=HA$38,GU20&lt;&gt;"",GW20&gt;=HA$42,GW20&lt;&gt;""),AND(GX20&gt;=HA$38,GX20&lt;&gt;"",GZ20&gt;=HA$42,GZ20&lt;&gt;""),AND(HV20&gt;=II$38,HV20&lt;&gt;"",HX20&gt;=II$42,HX20&lt;&gt;""),AND(HY20&gt;=II$38,HY20&lt;&gt;"",IA20&gt;=II$42,IA20&lt;&gt;""),AND(IC20&gt;=II$38,IC20&lt;&gt;"",IE20&gt;=II$42,IE20&lt;&gt;""),AND(IF20&gt;=II$38,IF20&lt;&gt;"",IH20&gt;=II$42,IH20&lt;&gt;""),AND(JD20&gt;=JQ$38,JD20&lt;&gt;"",JF20&gt;=JQ$42,JF20&lt;&gt;""),AND(JG20&gt;=JQ$38,JG20&lt;&gt;"",JI20&gt;=JQ$42,JI20&lt;&gt;""),AND(JK20&gt;=JQ$38,JK20&lt;&gt;"",JM20&gt;=JQ$42,JM20&lt;&gt;""),AND(JN20&gt;=JQ$38,JN20&lt;&gt;"",JP20&gt;=JQ$42,JP20&lt;&gt;""),AND(KL20&gt;=KY$38,KL20&lt;&gt;"",KN20&gt;=KY$42,KN20&lt;&gt;""),AND(KO20&gt;=KY$38,KO20&lt;&gt;"",KQ20&gt;=KY$42,KQ20&lt;&gt;""),AND(KS20&gt;=KY$38,KS20&lt;&gt;"",KU20&gt;=KY$42,KU20&lt;&gt;""),AND(KV20&gt;=KY$38,KV20&lt;&gt;"",KX20&gt;=KY$42,KX20&lt;&gt;""),AND(LT20&gt;=MG$38,LT20&lt;&gt;"",LV20&gt;=MG$42,LV20&lt;&gt;""),AND(LW20&gt;=MG$38,LW20&lt;&gt;"",LY20&gt;=MG$42,LY20&lt;&gt;""),AND(MA20&gt;=MG$38,MA20&lt;&gt;"",MC20&gt;=MG$42,MC20&lt;&gt;""),AND(MD20&gt;=MG$38,MD20&lt;&gt;"",MF20&gt;=MG$42,MF20&lt;&gt;""),AND(NB20&gt;=NO$38,NB20&lt;&gt;"",ND20&gt;=NO$42,ND20&lt;&gt;""),AND(NE20&gt;=NO$38,NE20&lt;&gt;"",NG20&gt;=NO$42,NG20&lt;&gt;""),AND(NI20&gt;=NO$38,NI20&lt;&gt;"",NK20&gt;=NO$42,NK20&lt;&gt;""),AND(NL20&gt;=NO$38,NL20&lt;&gt;"",NN20&gt;=NO$42,NN20&lt;&gt;""),AND(OJ20&gt;=OW$38,OJ20&lt;&gt;"",OL20&gt;=OW$42,OL20&lt;&gt;""),AND(OM20&gt;=OW$38,OM20&lt;&gt;"",OO20&gt;=OW$42,OO20&lt;&gt;""),AND(OQ20&gt;=OW$38,OQ20&lt;&gt;"",OS20&gt;=OW$42,OS20&lt;&gt;""),AND(OT20&gt;=OW$38,OT20&lt;&gt;"",OV20&gt;=OW$42,OV20&lt;&gt;""),AND(PR20&gt;=QE$38,PR20&lt;&gt;"",PT20&gt;=QE$42,PT20&lt;&gt;""),AND(PU20&gt;=QE$38,PU20&lt;&gt;"",PW20&gt;=QE$42,PW20&lt;&gt;""),AND(PY20&gt;=QE$38,PY20&lt;&gt;"",QA20&gt;=QE$42,QA20&lt;&gt;""),AND(QB20&gt;=QE$38,QB20&lt;&gt;"",QD20&gt;=QE$42,QD20&lt;&gt;""),AND(QZ20&gt;=RM$38,QZ20&lt;&gt;"",RB20&gt;=RM$42,RB20&lt;&gt;""),AND(RC20&gt;=RM$38,RC20&lt;&gt;"",RE20&gt;=RM$42,RE20&lt;&gt;""),AND(RG20&gt;=RM$38,RG20&lt;&gt;"",RI20&gt;=RM$42,RI20&lt;&gt;""),AND(RJ20&gt;=RM$38,RJ20&lt;&gt;"",RL20&gt;=RM$42,RL20&lt;&gt;""),AND(SH20&gt;=SU$38,SH20&lt;&gt;"",SJ20&gt;=SU$42,SJ20&lt;&gt;""),AND(SK20&gt;=SU$38,SK20&lt;&gt;"",SM20&gt;=SU$42,SM20&lt;&gt;""),AND(SO20&gt;=SU$38,SO20&lt;&gt;"",SQ20&gt;=SU$42,SQ20&lt;&gt;""),AND(SR20&gt;=SU$38,SR20&lt;&gt;"",ST20&gt;=SU$42,ST20&lt;&gt;"")),"Excellence",IF(K20="P","Worlds Team",IF(H20="P","National Team","")))))</f>
        <v>No DD</v>
      </c>
      <c r="K20" s="3" t="str">
        <f>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P","")</f>
        <v/>
      </c>
      <c r="L20" s="8">
        <f>IF(COUNT(AQ20,AT20,BR20,BU20,CS20,CV20)&gt;0,LARGE((AQ20,AT20,BR20,BU20,CS20,CV20),1),0)</f>
        <v>47.849999999999994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IF(COUNT(AQ20,AT20,BR20,BU20,CS20,CV20)&gt;1,LARGE((AQ20,AT20,BR20,BU20,CS20,CV20),2),0)</f>
        <v>18.62</v>
      </c>
      <c r="O20" s="8" t="str">
        <f>IF(N20="","",IF(OR(N20=CS20,N20=CV20),$CA$1,IF(OR(N20=BR20,N20=BU20),$AZ$1,IF(OR(N20=AQ20,N20=AT20),$Y$1,""))))</f>
        <v>2023 Nationals</v>
      </c>
      <c r="P20" s="8">
        <f>IF(COUNT(AQ20,AT20,BR20,BU20,CS20,CV20)&gt;2,MAX(AX20,BY20,CZ20,LARGE((AQ20,AT20,BR20,BU20,CS20,CV20),3)),IF(MAX(AX20,BY20,CZ20)&gt;0,MAX(AX20,BY20,CZ20),0))</f>
        <v>48.64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9.1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$36,AP20,0),IF(AR20&gt;=$AY$36,AS20,0),IF(AV20&gt;=$AY$36,AW20,0),IF(BP20&gt;=$BZ$36,BQ20,0),IF(BS20&gt;=$BZ$36,BT20,0),IF(BW20&gt;=$BZ$36,BX20,0),IF(CQ20&gt;=$DA$36,CR20,0),IF(CT20&gt;=$DA$36,CU20,0),IF(CX20&gt;=$DA$36,CY20,0),IF(DX20&gt;=$EK$36,DY20,0),IF(EA20&gt;=$EK$36,EB20,0),IF(EE20&gt;=$EK$36,EF20,0),IF(EH20&gt;=$EK$36,EI20,0),IF(FF20&gt;=$FS$36,FG20,0),IF(FI20&gt;=$FS$36,FJ20,0),IF(FM20&gt;=$FS$36,FN20,0),IF(FP20&gt;=$FS$36,FQ20,0),IF(GN20&gt;=$HA$36,GO20,0),IF(GQ20&gt;=$HA$36,GR20,0),IF(GU20&gt;=$HA$36,GV20,0),IF(GX20&gt;=$HA$36,GY20,0),IF(HV20&gt;=$II$36,HW20,0),IF(HY20&gt;=$II$36,HZ20,0),IF(IC20&gt;=$II$36,ID20,0),IF(IF20&gt;=$II$36,IG20,0),IF(JD20&gt;=$JQ$36,JE20,0),IF(JG20&gt;=$JQ$36,JH20,0),IF(JK20&gt;=$JQ$36,JL20,0),IF(JN20&gt;=$JQ$36,JO20,0),IF(KL20&gt;=$KY$36,KM20,0),IF(KO20&gt;=$KY$36,KP20,0),IF(KS20&gt;=$KY$36,KT20,0),IF(KV20&gt;=$KY$36,KW20,0),IF(LT20&gt;=$MG$36,LU20,0),IF(LW20&gt;=$MG$36,LX20,0),IF(MA20&gt;=$MG$36,MB20,0),IF(MD20&gt;=$MG$36,ME20,0),IF(NB20&gt;=$NO$36,NC20,0),IF(NE20&gt;=$NO$36,NF20,0),IF(NI20&gt;=$NO$36,NJ20,0),IF(NL20&gt;=$NO$36,NM20,0),IF(OJ20&gt;=$OW$36,OK20,0),IF(OM20&gt;=$OW$36,ON20,0),IF(OQ20&gt;=$OW$36,OR20,0),IF(OT20&gt;=$OW$36,OU20,0),IF(PR20&gt;=$QE$36,PS20,0),IF(PU20&gt;=$QE$36,PV20,0),IF(PY20&gt;=$QE$36,PZ20,0),IF(QB20&gt;=$QE$36,QC20,0),IF(QZ20&gt;=$RM$36,RA20,0),IF(RC20&gt;=$RM$36,RD20,0),IF(RG20&gt;=$RM$36,RH20,0),IF(RJ20&gt;=$RM$36,RK20,0),IF(SH20&gt;=$SU$36,SI20,0),IF(SK20&gt;=$SU$36,SL20,0),IF(SO20&gt;=$SU$36,SP20,0),IF(SR20&gt;=$SU$36,SS20,0))&gt;0,MAX(IF(AO20&gt;=$AY$36,AP20,0),IF(AR20&gt;=$AY$36,AS20,0),IF(AV20&gt;=$AY$36,AW20,0),IF(BP20&gt;=$BZ$36,BQ20,0),IF(BS20&gt;=$BZ$36,BT20,0),IF(BW20&gt;=$BZ$36,BX20,0),IF(CQ20&gt;=$DA$36,CR20,0),IF(CT20&gt;=$DA$36,CU20,0),IF(CX20&gt;=$DA$36,CY20,0),IF(DX20&gt;=$EK$36,DY20,0),IF(EA20&gt;=$EK$36,EB20,0),IF(EE20&gt;=$EK$36,EF20,0),IF(EH20&gt;=$EK$36,EI20,0),IF(FF20&gt;=$FS$36,FG20,0),IF(FI20&gt;=$FS$36,FJ20,0),IF(FM20&gt;=$FS$36,FN20,0),IF(FP20&gt;=$FS$36,FQ20,0),IF(GN20&gt;=$HA$36,GO20,0),IF(GQ20&gt;=$HA$36,GR20,0),IF(GU20&gt;=$HA$36,GV20,0),IF(GX20&gt;=$HA$36,GY20,0),IF(HV20&gt;=$II$36,HW20,0),IF(HY20&gt;=$II$36,HZ20,0),IF(IC20&gt;=$II$36,ID20,0),IF(IF20&gt;=$II$36,IG20,0),IF(JD20&gt;=$JQ$36,JE20,0),IF(JG20&gt;=$JQ$36,JH20,0),IF(JK20&gt;=$JQ$36,JL20,0),IF(JN20&gt;=$JQ$36,JO20,0),IF(KL20&gt;=$KY$36,KM20,0),IF(KO20&gt;=$KY$36,KP20,0),IF(KS20&gt;=$KY$36,KT20,0),IF(KV20&gt;=$KY$36,KW20,0),IF(LT20&gt;=$MG$36,LU20,0),IF(LW20&gt;=$MG$36,LX20,0),IF(MA20&gt;=$MG$36,MB20,0),IF(MD20&gt;=$MG$36,ME20,0),IF(NB20&gt;=$NO$36,NC20,0),IF(NE20&gt;=$NO$36,NF20,0),IF(NI20&gt;=$NO$36,NJ20,0),IF(NL20&gt;=$NO$36,NM20,0),IF(OJ20&gt;=$OW$36,OK20,0),IF(OM20&gt;=$OW$36,ON20,0),IF(OQ20&gt;=$OW$36,OR20,0),IF(OT20&gt;=$OW$36,OU20,0),IF(PR20&gt;=$QE$36,PS20,0),IF(PU20&gt;=$QE$36,PV20,0),IF(PY20&gt;=$QE$36,PZ20,0),IF(QB20&gt;=$QE$36,QC20,0),IF(QZ20&gt;=$RM$36,RA20,0),IF(RC20&gt;=$RM$36,RD20,0),IF(RG20&gt;=$RM$36,RH20,0),IF(RJ20&gt;=$RM$36,RK20,0),IF(SH20&gt;=$SU$36,SI20,0),IF(SK20&gt;=$SU$36,SL20,0),IF(SO20&gt;=$SU$36,SP20,0),IF(SR20&gt;=$SU$36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N20,$RN$1,IF(V20+IF(P20="",0,P20)=RF20,$QF$1,IF(V20+IF(P20="",0,P20)=PX20,$OX$1,IF(V20+IF(P20="",0,P20)=OP20,$NP$1,IF(V20+IF(P20="",0,P20)=NH20,$MH$1,IF(V20+IF(P20="",0,P20)=LZ20,$KZ$1,IF(V20+IF(P20="",0,P20)=KR20,$JR$1,IF(V20+IF(P20="",0,P20)=JJ20,$IJ$1,IF(V20+IF(P20="",0,P20)=IB20,$HB$1,IF(V20+IF(P20="",0,P20)=GT20,$FT$1,IF(V20+IF(P20="",0,P20)=FL20,$EL$1,IF(V20+IF(P20="",0,P20)=ED20,$DD$1)))))))))))),IF(V20=DC20,IF(V20+IF(#REF!="",0,#REF!)=ST20,$RN$1,IF(V20+IF(#REF!="",0,#REF!)=RL20,$QF$1,IF(V20+IF(#REF!="",0,#REF!)=QD20,$OX$1,IF(V20+IF(#REF!="",0,#REF!)=OV20,$NP$1,IF(V20+IF(#REF!="",0,#REF!)=NN20,$MH$1,IF(V20+IF(#REF!="",0,#REF!)=MF20,$KZ$1,IF(V20+IF(#REF!="",0,#REF!)=KX20,$JR$1,IF(V20+IF(#REF!="",0,#REF!)=JP20,$IJ$1,IF(V20+IF(#REF!="",0,#REF!)=IH20,$HB$1,IF(V20+IF(#REF!="",0,#REF!)=GZ20,$FT$1,IF(V20+IF(#REF!="",0,#REF!)=FR20,$EL$1,IF(V20+IF(#REF!="",0,#REF!)=EJ20,$DD$1,IF(V20+IF(#REF!="",0,#REF!)=SQ20,$RN$1,IF(V20+IF(#REF!="",0,#REF!)=RI20,$QF$1,IF(V20+IF(#REF!="",0,#REF!)=QA20,$OX$1,IF(V20+IF(#REF!="",0,#REF!)=OS20,$NP$1,IF(V20+IF(#REF!="",0,#REF!)=NK20,$MH$1,IF(V20+IF(#REF!="",0,#REF!)=MC20,$KZ$1,IF(V20+IF(#REF!="",0,#REF!)=KU20,$JR$1,IF(V20+IF(#REF!="",0,#REF!)=JM20,$IJ$1,IF(V20+IF(#REF!="",0,#REF!)=IE20,$HB$1,IF(V20+IF(#REF!="",0,#REF!)=GW20,$FT$1,IF(V20+IF(#REF!="",0,#REF!)=FO20,$EL$1,IF(V20+IF(#REF!="",0,#REF!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9.6</v>
      </c>
      <c r="BB20" s="26">
        <v>9.1</v>
      </c>
      <c r="BC20" s="26">
        <v>13.55</v>
      </c>
      <c r="BD20" s="26">
        <v>0</v>
      </c>
      <c r="BE20" s="26">
        <v>5.6</v>
      </c>
      <c r="BF20" s="26">
        <v>3.4</v>
      </c>
      <c r="BG20" s="26">
        <v>4.4000000000000004</v>
      </c>
      <c r="BH20" s="26">
        <v>5.22</v>
      </c>
      <c r="BI20" s="26">
        <v>0</v>
      </c>
      <c r="BJ20" s="26">
        <v>16.3</v>
      </c>
      <c r="BK20" s="26">
        <v>9.6</v>
      </c>
      <c r="BL20" s="26">
        <v>9.1</v>
      </c>
      <c r="BM20" s="26">
        <v>13.64</v>
      </c>
      <c r="BN20" s="26">
        <v>0</v>
      </c>
      <c r="BO20" s="28"/>
      <c r="BP20" s="39">
        <f>IF(BB20&gt;0,BB20,"")</f>
        <v>9.1</v>
      </c>
      <c r="BQ20" s="39">
        <f>IF(BC20&gt;0,BC20,"")</f>
        <v>13.55</v>
      </c>
      <c r="BR20" s="11">
        <f>IF(SUM(AZ20:BC20)-BD20&gt;0,SUM(AZ20:BC20)-BD20,"")</f>
        <v>47.849999999999994</v>
      </c>
      <c r="BS20" s="11">
        <f>IF(BG20&gt;0,BG20,"")</f>
        <v>4.4000000000000004</v>
      </c>
      <c r="BT20" s="11">
        <f>IF(BH20&gt;0,BH20,"")</f>
        <v>5.22</v>
      </c>
      <c r="BU20" s="11">
        <f>IF(SUM(BE20:BH20)-BI20&gt;0,SUM(BE20:BH20)-BI20,"")</f>
        <v>18.62</v>
      </c>
      <c r="BV20" s="11">
        <f>IF(BR20="","",MAX(BR20,BU20))</f>
        <v>47.849999999999994</v>
      </c>
      <c r="BW20" s="11">
        <f>IF(BL20&gt;0,BL20,"")</f>
        <v>9.1</v>
      </c>
      <c r="BX20" s="11">
        <f>IF(BM20&gt;0,BM20,"")</f>
        <v>13.64</v>
      </c>
      <c r="BY20" s="11">
        <f>IF(SUM(BJ20:BM20)-BN20&gt;0,SUM(BJ20:BM20)-BN20,"")</f>
        <v>48.64</v>
      </c>
      <c r="BZ20" s="11">
        <f>IF(SUM(BV20,BY20)&gt;0,SUM(BV20,BY20),"")</f>
        <v>96.49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4.8</v>
      </c>
      <c r="SX20" s="22">
        <f>IF($CP20="P",CC20,(CC20+BB20)/2)</f>
        <v>4.55</v>
      </c>
      <c r="SY20" s="22">
        <f>IF($CP20="P",CD20,(CD20+BC20)/2)</f>
        <v>6.7750000000000004</v>
      </c>
      <c r="SZ20" s="22">
        <f>IF($CP20="P",CE20,(CE20+BD20)/2)</f>
        <v>0</v>
      </c>
      <c r="TA20" s="22">
        <f>IF($CP20="P",CF20,(CF20+BE20)/2)</f>
        <v>2.8</v>
      </c>
      <c r="TB20" s="22">
        <f>IF($CP20="P",CG20,(CG20+BF20)/2)</f>
        <v>1.7</v>
      </c>
      <c r="TC20" s="22">
        <f>IF($CP20="P",CH20,(CH20+BG20)/2)</f>
        <v>2.2000000000000002</v>
      </c>
      <c r="TD20" s="22">
        <f>IF($CP20="P",CI20,(CI20+BH20)/2)</f>
        <v>2.61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4.8</v>
      </c>
      <c r="TH20" s="22">
        <f>IF($CP20="P",CM20,(CM20+BL20)/2)</f>
        <v>4.55</v>
      </c>
      <c r="TI20" s="22">
        <f>IF($CP20="P",CN20,(CN20+BM20)/2)</f>
        <v>6.82</v>
      </c>
      <c r="TJ20" s="22">
        <f>IF($CP20="P",CO20,(CO20+BN20)/2)</f>
        <v>0</v>
      </c>
      <c r="TK20" s="27" t="s">
        <v>46</v>
      </c>
      <c r="TL20" s="40">
        <f>IF(SX20&gt;0,SX20,"")</f>
        <v>4.55</v>
      </c>
      <c r="TM20" s="40">
        <f>IF(SY20&gt;0,SY20,"")</f>
        <v>6.7750000000000004</v>
      </c>
      <c r="TN20" s="40">
        <f>IF(SUM(SV20:SY20)-SZ20&gt;0,SUM(SV20:SY20)-SZ20,"")</f>
        <v>23.924999999999997</v>
      </c>
      <c r="TO20" s="40">
        <f>IF(TC20&gt;0,TC20,"")</f>
        <v>2.2000000000000002</v>
      </c>
      <c r="TP20" s="40">
        <f>IF(TD20&gt;0,TD20,"")</f>
        <v>2.61</v>
      </c>
      <c r="TQ20" s="40">
        <f>IF(SUM(TA20:TD20)-TE20&gt;0,SUM(TA20:TD20)-TE20,"")</f>
        <v>9.31</v>
      </c>
      <c r="TR20" s="40">
        <f>IF(MAX(TN20,TQ20)&gt;0,MAX(TN20,TQ20),"")</f>
        <v>23.924999999999997</v>
      </c>
      <c r="TS20" s="40">
        <f>IF(TH20&gt;0,TH20,"")</f>
        <v>4.55</v>
      </c>
      <c r="TT20" s="40">
        <f>IF(TI20&gt;0,TI20,"")</f>
        <v>6.82</v>
      </c>
      <c r="TU20" s="40">
        <f>IF(SUM(TF20:TI20)-TJ20&gt;0,SUM(TF20:TI20)-TJ20,"")</f>
        <v>24.32</v>
      </c>
      <c r="TV20" s="40">
        <f>IF(SUM(TR20,TU20)&gt;0,SUM(TR20,TU20),"")</f>
        <v>48.244999999999997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140</v>
      </c>
      <c r="D21" s="4" t="s">
        <v>4</v>
      </c>
      <c r="E21" s="4">
        <v>2004</v>
      </c>
      <c r="F21" s="9">
        <f>SUM(L21:V21)+SUM(L21:T21)*0.0000001+SUM(L21)*0.0000000000001</f>
        <v>121.16001211600465</v>
      </c>
      <c r="G21" s="66"/>
      <c r="H21" s="3" t="str">
        <f>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P","")</f>
        <v/>
      </c>
      <c r="I21" s="3" t="str">
        <f>IF(OR(AND(AQ21&gt;=AY$40,AQ21&lt;&gt;"",AN21=""),AND(AT21&gt;=AY$40,AT21&lt;&gt;"",AN21=""),AND(AX21&gt;=AY$40,AX21&lt;&gt;"",AN21=""),AND(BR21&gt;=BZ$40,BR21&lt;&gt;"",BO21=""),AND(BU21&gt;=BZ$40,BU21&lt;&gt;"",BO21=""),AND(BY21&gt;=BZ$40,BY21&lt;&gt;"",BO21=""),AND(CS21&gt;=DA$40,CS21&lt;&gt;"",CP21=""),AND(CV21&gt;=DA$40,CV21&lt;&gt;"",CP21=""),AND(CZ21&gt;=DA$40,CZ21&lt;&gt;"",CP21=""),AND(DZ21&gt;=EK$40,DZ21&lt;&gt;""),AND(EC21&gt;=EK$40,EC21&lt;&gt;""),AND(EG21&gt;=EK$40,EG21&lt;&gt;""),AND(EJ21&gt;=EK$40,EJ21&lt;&gt;""),AND(FH21&gt;=FS$40,FH21&lt;&gt;""),AND(FK21&gt;=FS$40,FK21&lt;&gt;""),AND(FO21&gt;=FS$40,FO21&lt;&gt;""),AND(FR21&gt;=FS$40,FR21&lt;&gt;""),AND(GP21&gt;=HA$40,GP21&lt;&gt;""),AND(GS21&gt;=HA$40,GS21&lt;&gt;""),AND(GW21&gt;=HA$40,GW21&lt;&gt;""),AND(GZ21&gt;=HA$40,GZ21&lt;&gt;""),AND(HX21&gt;=II$40,HX21&lt;&gt;""),AND(IA21&gt;=II$40,IA21&lt;&gt;""),AND(IE21&gt;=II$40,IE21&lt;&gt;""),AND(IH21&gt;=II$40,IH21&lt;&gt;""),AND(JF21&gt;=JQ$40,JF21&lt;&gt;""),AND(JI21&gt;=JQ$40,JI21&lt;&gt;""),AND(JM21&gt;=JQ$40,JM21&lt;&gt;""),AND(JP21&gt;=JQ$40,JP21&lt;&gt;""),AND(KN21&gt;=KY$40,KN21&lt;&gt;""),AND(KQ21&gt;=KY$40,KQ21&lt;&gt;""),AND(KU21&gt;=KY$40,KU21&lt;&gt;""),AND(KX21&gt;=KY$40,KX21&lt;&gt;""),AND(LV21&gt;=MG$40,LV21&lt;&gt;""),AND(LY21&gt;=MG$40,LY21&lt;&gt;""),AND(MC21&gt;=MG$40,MC21&lt;&gt;""),AND(MF21&gt;=MG$40,MF21&lt;&gt;""),AND(ND21&gt;=NO$40,ND21&lt;&gt;""),AND(NG21&gt;=NO$40,NG21&lt;&gt;""),AND(NK21&gt;=NO$40,NK21&lt;&gt;""),AND(NN21&gt;=NO$40,NN21&lt;&gt;""),AND(OL21&gt;=OW$40,OL21&lt;&gt;""),AND(OO21&gt;=OW$40,OO21&lt;&gt;""),AND(OS21&gt;=OW$40,OS21&lt;&gt;""),AND(OV21&gt;=OW$40,OV21&lt;&gt;""),AND(PT21&gt;=QE$40,PT21&lt;&gt;""),AND(PW21&gt;=QE$40,PW21&lt;&gt;""),AND(QA21&gt;=QE$40,QA21&lt;&gt;""),AND(QD21&gt;=QE$40,QD21&lt;&gt;""),AND(RB21&gt;=RM$40,RB21&lt;&gt;""),AND(RE21&gt;=RM$40,RE21&lt;&gt;""),AND(RI21&gt;=RM$40,RI21&lt;&gt;""),AND(RL21&gt;=RM$40,RL21&lt;&gt;""),AND(SJ21&gt;=SU$40,SJ21&lt;&gt;""),AND(SM21&gt;=SU$40,SM21&lt;&gt;""),AND(SQ21&gt;=SU$40,SQ21&lt;&gt;""),AND(ST21&gt;=SU$40,ST21&lt;&gt;"")),"P","")</f>
        <v/>
      </c>
      <c r="J21" s="36" t="str">
        <f>IF(AND(I21="P",H21=""),"No DD",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Merit",IF(OR(AND(AO21&gt;=AY$38,AO21&lt;&gt;"",AQ21&gt;=AY$42,AQ21&lt;&gt;"",AN21=""),AND(AR21&gt;=AY$38,AR21&lt;&gt;"",AT21&gt;=AY$42,AT21&lt;&gt;"",AN21=""),AND(AV21&gt;=AY$38,AV21&lt;&gt;"",AX21&gt;=AY$42,AX21&lt;&gt;"",AN21=""),AND(BP21&gt;=BZ$38,BP21&lt;&gt;"",BR21&gt;=BZ$42,BR21&lt;&gt;"",BO21=""),AND(BS21&gt;=BZ$38,BS21&lt;&gt;"",BU21&gt;=BZ$42,BU21&lt;&gt;"",BO21=""),AND(BW21&gt;=BZ$38,BW21&lt;&gt;"",BY21&gt;=BZ$42,BY21&lt;&gt;"",BO21=""),AND(CQ21&gt;=DA$38,CQ21&lt;&gt;"",CS21&gt;=DA$42,CS21&lt;&gt;"",CP21=""),AND(CT21&gt;=DA$38,CT21&lt;&gt;"",CV21&gt;=DA$42,CV21&lt;&gt;"",CP21=""),AND(CX21&gt;=DA$38,CX21&lt;&gt;"",CZ21&gt;=DA$42,CZ21&lt;&gt;"",CP21=""),AND(DX21&gt;=EK$38,DX21&lt;&gt;"",DZ21&gt;=EK$42,DZ21&lt;&gt;""),AND(EA21&gt;=EK$38,EA21&lt;&gt;"",EC21&gt;=EK$42,EC21&lt;&gt;""),AND(EE21&gt;=EK$38,EE21&lt;&gt;"",EG21&gt;=EK$42,EG21&lt;&gt;""),AND(EH21&gt;=EK$38,EH21&lt;&gt;"",EJ21&gt;=EK$42,EJ21&lt;&gt;""),AND(FF21&gt;=FS$38,FF21&lt;&gt;"",FH21&gt;=FS$42,FH21&lt;&gt;""),AND(FI21&gt;=FS$38,FI21&lt;&gt;"",FK21&gt;=FS$42,FK21&lt;&gt;""),AND(FM21&gt;=FS$38,FM21&lt;&gt;"",FO21&gt;=FS$42,FO21&lt;&gt;""),AND(FP21&gt;=FS$38,FP21&lt;&gt;"",FR21&gt;=FS$42,FR21&lt;&gt;""),AND(GN21&gt;=HA$38,GN21&lt;&gt;"",GP21&gt;=HA$42,GP21&lt;&gt;""),AND(GQ21&gt;=HA$38,GQ21&lt;&gt;"",GS21&gt;=HA$42,GS21&lt;&gt;""),AND(GU21&gt;=HA$38,GU21&lt;&gt;"",GW21&gt;=HA$42,GW21&lt;&gt;""),AND(GX21&gt;=HA$38,GX21&lt;&gt;"",GZ21&gt;=HA$42,GZ21&lt;&gt;""),AND(HV21&gt;=II$38,HV21&lt;&gt;"",HX21&gt;=II$42,HX21&lt;&gt;""),AND(HY21&gt;=II$38,HY21&lt;&gt;"",IA21&gt;=II$42,IA21&lt;&gt;""),AND(IC21&gt;=II$38,IC21&lt;&gt;"",IE21&gt;=II$42,IE21&lt;&gt;""),AND(IF21&gt;=II$38,IF21&lt;&gt;"",IH21&gt;=II$42,IH21&lt;&gt;""),AND(JD21&gt;=JQ$38,JD21&lt;&gt;"",JF21&gt;=JQ$42,JF21&lt;&gt;""),AND(JG21&gt;=JQ$38,JG21&lt;&gt;"",JI21&gt;=JQ$42,JI21&lt;&gt;""),AND(JK21&gt;=JQ$38,JK21&lt;&gt;"",JM21&gt;=JQ$42,JM21&lt;&gt;""),AND(JN21&gt;=JQ$38,JN21&lt;&gt;"",JP21&gt;=JQ$42,JP21&lt;&gt;""),AND(KL21&gt;=KY$38,KL21&lt;&gt;"",KN21&gt;=KY$42,KN21&lt;&gt;""),AND(KO21&gt;=KY$38,KO21&lt;&gt;"",KQ21&gt;=KY$42,KQ21&lt;&gt;""),AND(KS21&gt;=KY$38,KS21&lt;&gt;"",KU21&gt;=KY$42,KU21&lt;&gt;""),AND(KV21&gt;=KY$38,KV21&lt;&gt;"",KX21&gt;=KY$42,KX21&lt;&gt;""),AND(LT21&gt;=MG$38,LT21&lt;&gt;"",LV21&gt;=MG$42,LV21&lt;&gt;""),AND(LW21&gt;=MG$38,LW21&lt;&gt;"",LY21&gt;=MG$42,LY21&lt;&gt;""),AND(MA21&gt;=MG$38,MA21&lt;&gt;"",MC21&gt;=MG$42,MC21&lt;&gt;""),AND(MD21&gt;=MG$38,MD21&lt;&gt;"",MF21&gt;=MG$42,MF21&lt;&gt;""),AND(NB21&gt;=NO$38,NB21&lt;&gt;"",ND21&gt;=NO$42,ND21&lt;&gt;""),AND(NE21&gt;=NO$38,NE21&lt;&gt;"",NG21&gt;=NO$42,NG21&lt;&gt;""),AND(NI21&gt;=NO$38,NI21&lt;&gt;"",NK21&gt;=NO$42,NK21&lt;&gt;""),AND(NL21&gt;=NO$38,NL21&lt;&gt;"",NN21&gt;=NO$42,NN21&lt;&gt;""),AND(OJ21&gt;=OW$38,OJ21&lt;&gt;"",OL21&gt;=OW$42,OL21&lt;&gt;""),AND(OM21&gt;=OW$38,OM21&lt;&gt;"",OO21&gt;=OW$42,OO21&lt;&gt;""),AND(OQ21&gt;=OW$38,OQ21&lt;&gt;"",OS21&gt;=OW$42,OS21&lt;&gt;""),AND(OT21&gt;=OW$38,OT21&lt;&gt;"",OV21&gt;=OW$42,OV21&lt;&gt;""),AND(PR21&gt;=QE$38,PR21&lt;&gt;"",PT21&gt;=QE$42,PT21&lt;&gt;""),AND(PU21&gt;=QE$38,PU21&lt;&gt;"",PW21&gt;=QE$42,PW21&lt;&gt;""),AND(PY21&gt;=QE$38,PY21&lt;&gt;"",QA21&gt;=QE$42,QA21&lt;&gt;""),AND(QB21&gt;=QE$38,QB21&lt;&gt;"",QD21&gt;=QE$42,QD21&lt;&gt;""),AND(QZ21&gt;=RM$38,QZ21&lt;&gt;"",RB21&gt;=RM$42,RB21&lt;&gt;""),AND(RC21&gt;=RM$38,RC21&lt;&gt;"",RE21&gt;=RM$42,RE21&lt;&gt;""),AND(RG21&gt;=RM$38,RG21&lt;&gt;"",RI21&gt;=RM$42,RI21&lt;&gt;""),AND(RJ21&gt;=RM$38,RJ21&lt;&gt;"",RL21&gt;=RM$42,RL21&lt;&gt;""),AND(SH21&gt;=SU$38,SH21&lt;&gt;"",SJ21&gt;=SU$42,SJ21&lt;&gt;""),AND(SK21&gt;=SU$38,SK21&lt;&gt;"",SM21&gt;=SU$42,SM21&lt;&gt;""),AND(SO21&gt;=SU$38,SO21&lt;&gt;"",SQ21&gt;=SU$42,SQ21&lt;&gt;""),AND(SR21&gt;=SU$38,SR21&lt;&gt;"",ST21&gt;=SU$42,ST21&lt;&gt;"")),"Excellence",IF(K21="P","Worlds Team",IF(H21="P","National Team","")))))</f>
        <v/>
      </c>
      <c r="K21" s="3" t="str">
        <f>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P","")</f>
        <v/>
      </c>
      <c r="L21" s="8">
        <f>IF(COUNT(AQ21,AT21,BR21,BU21,CS21,CV21)&gt;0,LARGE((AQ21,AT21,BR21,BU21,CS21,CV21),1),0)</f>
        <v>46.68</v>
      </c>
      <c r="M21" s="8" t="str">
        <f>IF(L21="","",IF(OR(L21=CS21,L21=CV21),$CA$1,IF(OR(L21=BR21,L21=BU21),$AZ$1,IF(OR(L21=AQ21,L21=AT21),$Y$1,""))))</f>
        <v>2023 Elite Canada</v>
      </c>
      <c r="N21" s="8">
        <f>IF(COUNT(AQ21,AT21,BR21,BU21,CS21,CV21)&gt;1,LARGE((AQ21,AT21,BR21,BU21,CS21,CV21),2),0)</f>
        <v>18.740000000000002</v>
      </c>
      <c r="O21" s="8" t="str">
        <f>IF(N21="","",IF(OR(N21=CS21,N21=CV21),$CA$1,IF(OR(N21=BR21,N21=BU21),$AZ$1,IF(OR(N21=AQ21,N21=AT21),$Y$1,""))))</f>
        <v>2023 Elite Canada</v>
      </c>
      <c r="P21" s="8">
        <f>IF(COUNT(AQ21,AT21,BR21,BU21,CS21,CV21)&gt;2,MAX(AX21,BY21,CZ21,LARGE((AQ21,AT21,BR21,BU21,CS21,CV21),3)),IF(MAX(AX21,BY21,CZ21)&gt;0,MAX(AX21,BY21,CZ21),0))</f>
        <v>47.24</v>
      </c>
      <c r="Q21" s="8" t="str">
        <f>IF(P21="","",IF(OR(P21=CS21,P21=CV21,P21=CZ21),$CA$1,IF(OR(P21=BR21,P21=BU21,P21=BY21),$AZ$1,IF(OR(P21=AQ21,P21=AT21,P21=AX21),$Y$1,""))))</f>
        <v>2023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Elite Canada</v>
      </c>
      <c r="T21" s="8">
        <f>IF(MAX(IF(AO21&gt;=$AY$36,AP21,0),IF(AR21&gt;=$AY$36,AS21,0),IF(AV21&gt;=$AY$36,AW21,0),IF(BP21&gt;=$BZ$36,BQ21,0),IF(BS21&gt;=$BZ$36,BT21,0),IF(BW21&gt;=$BZ$36,BX21,0),IF(CQ21&gt;=$DA$36,CR21,0),IF(CT21&gt;=$DA$36,CU21,0),IF(CX21&gt;=$DA$36,CY21,0),IF(DX21&gt;=$EK$36,DY21,0),IF(EA21&gt;=$EK$36,EB21,0),IF(EE21&gt;=$EK$36,EF21,0),IF(EH21&gt;=$EK$36,EI21,0),IF(FF21&gt;=$FS$36,FG21,0),IF(FI21&gt;=$FS$36,FJ21,0),IF(FM21&gt;=$FS$36,FN21,0),IF(FP21&gt;=$FS$36,FQ21,0),IF(GN21&gt;=$HA$36,GO21,0),IF(GQ21&gt;=$HA$36,GR21,0),IF(GU21&gt;=$HA$36,GV21,0),IF(GX21&gt;=$HA$36,GY21,0),IF(HV21&gt;=$II$36,HW21,0),IF(HY21&gt;=$II$36,HZ21,0),IF(IC21&gt;=$II$36,ID21,0),IF(IF21&gt;=$II$36,IG21,0),IF(JD21&gt;=$JQ$36,JE21,0),IF(JG21&gt;=$JQ$36,JH21,0),IF(JK21&gt;=$JQ$36,JL21,0),IF(JN21&gt;=$JQ$36,JO21,0),IF(KL21&gt;=$KY$36,KM21,0),IF(KO21&gt;=$KY$36,KP21,0),IF(KS21&gt;=$KY$36,KT21,0),IF(KV21&gt;=$KY$36,KW21,0),IF(LT21&gt;=$MG$36,LU21,0),IF(LW21&gt;=$MG$36,LX21,0),IF(MA21&gt;=$MG$36,MB21,0),IF(MD21&gt;=$MG$36,ME21,0),IF(NB21&gt;=$NO$36,NC21,0),IF(NE21&gt;=$NO$36,NF21,0),IF(NI21&gt;=$NO$36,NJ21,0),IF(NL21&gt;=$NO$36,NM21,0),IF(OJ21&gt;=$OW$36,OK21,0),IF(OM21&gt;=$OW$36,ON21,0),IF(OQ21&gt;=$OW$36,OR21,0),IF(OT21&gt;=$OW$36,OU21,0),IF(PR21&gt;=$QE$36,PS21,0),IF(PU21&gt;=$QE$36,PV21,0),IF(PY21&gt;=$QE$36,PZ21,0),IF(QB21&gt;=$QE$36,QC21,0),IF(QZ21&gt;=$RM$36,RA21,0),IF(RC21&gt;=$RM$36,RD21,0),IF(RG21&gt;=$RM$36,RH21,0),IF(RJ21&gt;=$RM$36,RK21,0),IF(SH21&gt;=$SU$36,SI21,0),IF(SK21&gt;=$SU$36,SL21,0),IF(SO21&gt;=$SU$36,SP21,0),IF(SR21&gt;=$SU$36,SS21,0))&gt;0,MAX(IF(AO21&gt;=$AY$36,AP21,0),IF(AR21&gt;=$AY$36,AS21,0),IF(AV21&gt;=$AY$36,AW21,0),IF(BP21&gt;=$BZ$36,BQ21,0),IF(BS21&gt;=$BZ$36,BT21,0),IF(BW21&gt;=$BZ$36,BX21,0),IF(CQ21&gt;=$DA$36,CR21,0),IF(CT21&gt;=$DA$36,CU21,0),IF(CX21&gt;=$DA$36,CY21,0),IF(DX21&gt;=$EK$36,DY21,0),IF(EA21&gt;=$EK$36,EB21,0),IF(EE21&gt;=$EK$36,EF21,0),IF(EH21&gt;=$EK$36,EI21,0),IF(FF21&gt;=$FS$36,FG21,0),IF(FI21&gt;=$FS$36,FJ21,0),IF(FM21&gt;=$FS$36,FN21,0),IF(FP21&gt;=$FS$36,FQ21,0),IF(GN21&gt;=$HA$36,GO21,0),IF(GQ21&gt;=$HA$36,GR21,0),IF(GU21&gt;=$HA$36,GV21,0),IF(GX21&gt;=$HA$36,GY21,0),IF(HV21&gt;=$II$36,HW21,0),IF(HY21&gt;=$II$36,HZ21,0),IF(IC21&gt;=$II$36,ID21,0),IF(IF21&gt;=$II$36,IG21,0),IF(JD21&gt;=$JQ$36,JE21,0),IF(JG21&gt;=$JQ$36,JH21,0),IF(JK21&gt;=$JQ$36,JL21,0),IF(JN21&gt;=$JQ$36,JO21,0),IF(KL21&gt;=$KY$36,KM21,0),IF(KO21&gt;=$KY$36,KP21,0),IF(KS21&gt;=$KY$36,KT21,0),IF(KV21&gt;=$KY$36,KW21,0),IF(LT21&gt;=$MG$36,LU21,0),IF(LW21&gt;=$MG$36,LX21,0),IF(MA21&gt;=$MG$36,MB21,0),IF(MD21&gt;=$MG$36,ME21,0),IF(NB21&gt;=$NO$36,NC21,0),IF(NE21&gt;=$NO$36,NF21,0),IF(NI21&gt;=$NO$36,NJ21,0),IF(NL21&gt;=$NO$36,NM21,0),IF(OJ21&gt;=$OW$36,OK21,0),IF(OM21&gt;=$OW$36,ON21,0),IF(OQ21&gt;=$OW$36,OR21,0),IF(OT21&gt;=$OW$36,OU21,0),IF(PR21&gt;=$QE$36,PS21,0),IF(PU21&gt;=$QE$36,PV21,0),IF(PY21&gt;=$QE$36,PZ21,0),IF(QB21&gt;=$QE$36,QC21,0),IF(QZ21&gt;=$RM$36,RA21,0),IF(RC21&gt;=$RM$36,RD21,0),IF(RG21&gt;=$RM$36,RH21,0),IF(RJ21&gt;=$RM$36,RK21,0),IF(SH21&gt;=$SU$36,SI21,0),IF(SK21&gt;=$SU$36,SL21,0),IF(SO21&gt;=$SU$36,SP21,0),IF(SR21&gt;=$SU$36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N21,$RN$1,IF(V21+IF(P21="",0,P21)=RF21,$QF$1,IF(V21+IF(P21="",0,P21)=PX21,$OX$1,IF(V21+IF(P21="",0,P21)=OP21,$NP$1,IF(V21+IF(P21="",0,P21)=NH21,$MH$1,IF(V21+IF(P21="",0,P21)=LZ21,$KZ$1,IF(V21+IF(P21="",0,P21)=KR21,$JR$1,IF(V21+IF(P21="",0,P21)=JJ21,$IJ$1,IF(V21+IF(P21="",0,P21)=IB21,$HB$1,IF(V21+IF(P21="",0,P21)=GT21,$FT$1,IF(V21+IF(P21="",0,P21)=FL21,$EL$1,IF(V21+IF(P21="",0,P21)=ED21,$DD$1)))))))))))),IF(V21=DC21,IF(V21+IF(#REF!="",0,#REF!)=ST21,$RN$1,IF(V21+IF(#REF!="",0,#REF!)=RL21,$QF$1,IF(V21+IF(#REF!="",0,#REF!)=QD21,$OX$1,IF(V21+IF(#REF!="",0,#REF!)=OV21,$NP$1,IF(V21+IF(#REF!="",0,#REF!)=NN21,$MH$1,IF(V21+IF(#REF!="",0,#REF!)=MF21,$KZ$1,IF(V21+IF(#REF!="",0,#REF!)=KX21,$JR$1,IF(V21+IF(#REF!="",0,#REF!)=JP21,$IJ$1,IF(V21+IF(#REF!="",0,#REF!)=IH21,$HB$1,IF(V21+IF(#REF!="",0,#REF!)=GZ21,$FT$1,IF(V21+IF(#REF!="",0,#REF!)=FR21,$EL$1,IF(V21+IF(#REF!="",0,#REF!)=EJ21,$DD$1,IF(V21+IF(#REF!="",0,#REF!)=SQ21,$RN$1,IF(V21+IF(#REF!="",0,#REF!)=RI21,$QF$1,IF(V21+IF(#REF!="",0,#REF!)=QA21,$OX$1,IF(V21+IF(#REF!="",0,#REF!)=OS21,$NP$1,IF(V21+IF(#REF!="",0,#REF!)=NK21,$MH$1,IF(V21+IF(#REF!="",0,#REF!)=MC21,$KZ$1,IF(V21+IF(#REF!="",0,#REF!)=KU21,$JR$1,IF(V21+IF(#REF!="",0,#REF!)=JM21,$IJ$1,IF(V21+IF(#REF!="",0,#REF!)=IE21,$HB$1,IF(V21+IF(#REF!="",0,#REF!)=GW21,$FT$1,IF(V21+IF(#REF!="",0,#REF!)=FO21,$EL$1,IF(V21+IF(#REF!="",0,#REF!)=EG21,$DD$1)))))))))))))))))))))))))))</f>
        <v/>
      </c>
      <c r="Y21" s="22">
        <v>15.4</v>
      </c>
      <c r="Z21" s="22">
        <v>9.4</v>
      </c>
      <c r="AA21" s="22">
        <v>8.5</v>
      </c>
      <c r="AB21" s="22">
        <v>13.68</v>
      </c>
      <c r="AC21" s="22">
        <v>0.3</v>
      </c>
      <c r="AD21" s="22">
        <v>5.9</v>
      </c>
      <c r="AE21" s="22">
        <v>3.5</v>
      </c>
      <c r="AF21" s="22">
        <v>3.9</v>
      </c>
      <c r="AG21" s="22">
        <v>5.44</v>
      </c>
      <c r="AH21" s="22">
        <v>0</v>
      </c>
      <c r="AI21" s="22">
        <v>16</v>
      </c>
      <c r="AJ21" s="22">
        <v>9.3000000000000007</v>
      </c>
      <c r="AK21" s="22">
        <v>8.5</v>
      </c>
      <c r="AL21" s="22">
        <v>13.74</v>
      </c>
      <c r="AM21" s="22">
        <v>0.3</v>
      </c>
      <c r="AN21" s="27"/>
      <c r="AO21" s="38">
        <f>IF(AA21&gt;0,AA21,"")</f>
        <v>8.5</v>
      </c>
      <c r="AP21" s="38">
        <f>IF(AB21&gt;0,AB21,"")</f>
        <v>13.68</v>
      </c>
      <c r="AQ21" s="40">
        <f>IF(SUM(Y21:AB21)-AC21&gt;0,SUM(Y21:AB21)-AC21,"")</f>
        <v>46.68</v>
      </c>
      <c r="AR21" s="40">
        <f>IF(AF21&gt;0,AF21,"")</f>
        <v>3.9</v>
      </c>
      <c r="AS21" s="40">
        <f>IF(AG21&gt;0,AG21,"")</f>
        <v>5.44</v>
      </c>
      <c r="AT21" s="40">
        <f>IF(SUM(AD21:AG21)-AH21&gt;0,SUM(AD21:AG21)-AH21,"")</f>
        <v>18.740000000000002</v>
      </c>
      <c r="AU21" s="40">
        <f>IF(AQ21="","",MAX(AQ21,AT21))</f>
        <v>46.68</v>
      </c>
      <c r="AV21" s="40">
        <f>IF(AK21&gt;0,AK21,"")</f>
        <v>8.5</v>
      </c>
      <c r="AW21" s="40">
        <f>IF(AL21&gt;0,AL21,"")</f>
        <v>13.74</v>
      </c>
      <c r="AX21" s="40">
        <f>IF(SUM(AI21:AL21)-AM21&gt;0,SUM(AI21:AL21)-AM21,"")</f>
        <v>47.24</v>
      </c>
      <c r="AY21" s="40">
        <f>IF(SUM(AU21,AX21)&gt;0,SUM(AU21,AX21),"")</f>
        <v>93.92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215</v>
      </c>
      <c r="D22" s="4" t="s">
        <v>3</v>
      </c>
      <c r="E22" s="4">
        <v>2005</v>
      </c>
      <c r="F22" s="9">
        <f>SUM(L22:V22)+SUM(L22:T22)*0.0000001+SUM(L22)*0.0000000000001</f>
        <v>119.86001198600466</v>
      </c>
      <c r="G22" s="66"/>
      <c r="H22" s="3" t="str">
        <f>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P","")</f>
        <v/>
      </c>
      <c r="I22" s="3" t="str">
        <f>IF(OR(AND(AQ22&gt;=AY$40,AQ22&lt;&gt;"",AN22=""),AND(AT22&gt;=AY$40,AT22&lt;&gt;"",AN22=""),AND(AX22&gt;=AY$40,AX22&lt;&gt;"",AN22=""),AND(BR22&gt;=BZ$40,BR22&lt;&gt;"",BO22=""),AND(BU22&gt;=BZ$40,BU22&lt;&gt;"",BO22=""),AND(BY22&gt;=BZ$40,BY22&lt;&gt;"",BO22=""),AND(CS22&gt;=DA$40,CS22&lt;&gt;"",CP22=""),AND(CV22&gt;=DA$40,CV22&lt;&gt;"",CP22=""),AND(CZ22&gt;=DA$40,CZ22&lt;&gt;"",CP22=""),AND(DZ22&gt;=EK$40,DZ22&lt;&gt;""),AND(EC22&gt;=EK$40,EC22&lt;&gt;""),AND(EG22&gt;=EK$40,EG22&lt;&gt;""),AND(EJ22&gt;=EK$40,EJ22&lt;&gt;""),AND(FH22&gt;=FS$40,FH22&lt;&gt;""),AND(FK22&gt;=FS$40,FK22&lt;&gt;""),AND(FO22&gt;=FS$40,FO22&lt;&gt;""),AND(FR22&gt;=FS$40,FR22&lt;&gt;""),AND(GP22&gt;=HA$40,GP22&lt;&gt;""),AND(GS22&gt;=HA$40,GS22&lt;&gt;""),AND(GW22&gt;=HA$40,GW22&lt;&gt;""),AND(GZ22&gt;=HA$40,GZ22&lt;&gt;""),AND(HX22&gt;=II$40,HX22&lt;&gt;""),AND(IA22&gt;=II$40,IA22&lt;&gt;""),AND(IE22&gt;=II$40,IE22&lt;&gt;""),AND(IH22&gt;=II$40,IH22&lt;&gt;""),AND(JF22&gt;=JQ$40,JF22&lt;&gt;""),AND(JI22&gt;=JQ$40,JI22&lt;&gt;""),AND(JM22&gt;=JQ$40,JM22&lt;&gt;""),AND(JP22&gt;=JQ$40,JP22&lt;&gt;""),AND(KN22&gt;=KY$40,KN22&lt;&gt;""),AND(KQ22&gt;=KY$40,KQ22&lt;&gt;""),AND(KU22&gt;=KY$40,KU22&lt;&gt;""),AND(KX22&gt;=KY$40,KX22&lt;&gt;""),AND(LV22&gt;=MG$40,LV22&lt;&gt;""),AND(LY22&gt;=MG$40,LY22&lt;&gt;""),AND(MC22&gt;=MG$40,MC22&lt;&gt;""),AND(MF22&gt;=MG$40,MF22&lt;&gt;""),AND(ND22&gt;=NO$40,ND22&lt;&gt;""),AND(NG22&gt;=NO$40,NG22&lt;&gt;""),AND(NK22&gt;=NO$40,NK22&lt;&gt;""),AND(NN22&gt;=NO$40,NN22&lt;&gt;""),AND(OL22&gt;=OW$40,OL22&lt;&gt;""),AND(OO22&gt;=OW$40,OO22&lt;&gt;""),AND(OS22&gt;=OW$40,OS22&lt;&gt;""),AND(OV22&gt;=OW$40,OV22&lt;&gt;""),AND(PT22&gt;=QE$40,PT22&lt;&gt;""),AND(PW22&gt;=QE$40,PW22&lt;&gt;""),AND(QA22&gt;=QE$40,QA22&lt;&gt;""),AND(QD22&gt;=QE$40,QD22&lt;&gt;""),AND(RB22&gt;=RM$40,RB22&lt;&gt;""),AND(RE22&gt;=RM$40,RE22&lt;&gt;""),AND(RI22&gt;=RM$40,RI22&lt;&gt;""),AND(RL22&gt;=RM$40,RL22&lt;&gt;""),AND(SJ22&gt;=SU$40,SJ22&lt;&gt;""),AND(SM22&gt;=SU$40,SM22&lt;&gt;""),AND(SQ22&gt;=SU$40,SQ22&lt;&gt;""),AND(ST22&gt;=SU$40,ST22&lt;&gt;"")),"P","")</f>
        <v/>
      </c>
      <c r="J22" s="36" t="str">
        <f>IF(AND(I22="P",H22=""),"No DD",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Merit",IF(OR(AND(AO22&gt;=AY$38,AO22&lt;&gt;"",AQ22&gt;=AY$42,AQ22&lt;&gt;"",AN22=""),AND(AR22&gt;=AY$38,AR22&lt;&gt;"",AT22&gt;=AY$42,AT22&lt;&gt;"",AN22=""),AND(AV22&gt;=AY$38,AV22&lt;&gt;"",AX22&gt;=AY$42,AX22&lt;&gt;"",AN22=""),AND(BP22&gt;=BZ$38,BP22&lt;&gt;"",BR22&gt;=BZ$42,BR22&lt;&gt;"",BO22=""),AND(BS22&gt;=BZ$38,BS22&lt;&gt;"",BU22&gt;=BZ$42,BU22&lt;&gt;"",BO22=""),AND(BW22&gt;=BZ$38,BW22&lt;&gt;"",BY22&gt;=BZ$42,BY22&lt;&gt;"",BO22=""),AND(CQ22&gt;=DA$38,CQ22&lt;&gt;"",CS22&gt;=DA$42,CS22&lt;&gt;"",CP22=""),AND(CT22&gt;=DA$38,CT22&lt;&gt;"",CV22&gt;=DA$42,CV22&lt;&gt;"",CP22=""),AND(CX22&gt;=DA$38,CX22&lt;&gt;"",CZ22&gt;=DA$42,CZ22&lt;&gt;"",CP22=""),AND(DX22&gt;=EK$38,DX22&lt;&gt;"",DZ22&gt;=EK$42,DZ22&lt;&gt;""),AND(EA22&gt;=EK$38,EA22&lt;&gt;"",EC22&gt;=EK$42,EC22&lt;&gt;""),AND(EE22&gt;=EK$38,EE22&lt;&gt;"",EG22&gt;=EK$42,EG22&lt;&gt;""),AND(EH22&gt;=EK$38,EH22&lt;&gt;"",EJ22&gt;=EK$42,EJ22&lt;&gt;""),AND(FF22&gt;=FS$38,FF22&lt;&gt;"",FH22&gt;=FS$42,FH22&lt;&gt;""),AND(FI22&gt;=FS$38,FI22&lt;&gt;"",FK22&gt;=FS$42,FK22&lt;&gt;""),AND(FM22&gt;=FS$38,FM22&lt;&gt;"",FO22&gt;=FS$42,FO22&lt;&gt;""),AND(FP22&gt;=FS$38,FP22&lt;&gt;"",FR22&gt;=FS$42,FR22&lt;&gt;""),AND(GN22&gt;=HA$38,GN22&lt;&gt;"",GP22&gt;=HA$42,GP22&lt;&gt;""),AND(GQ22&gt;=HA$38,GQ22&lt;&gt;"",GS22&gt;=HA$42,GS22&lt;&gt;""),AND(GU22&gt;=HA$38,GU22&lt;&gt;"",GW22&gt;=HA$42,GW22&lt;&gt;""),AND(GX22&gt;=HA$38,GX22&lt;&gt;"",GZ22&gt;=HA$42,GZ22&lt;&gt;""),AND(HV22&gt;=II$38,HV22&lt;&gt;"",HX22&gt;=II$42,HX22&lt;&gt;""),AND(HY22&gt;=II$38,HY22&lt;&gt;"",IA22&gt;=II$42,IA22&lt;&gt;""),AND(IC22&gt;=II$38,IC22&lt;&gt;"",IE22&gt;=II$42,IE22&lt;&gt;""),AND(IF22&gt;=II$38,IF22&lt;&gt;"",IH22&gt;=II$42,IH22&lt;&gt;""),AND(JD22&gt;=JQ$38,JD22&lt;&gt;"",JF22&gt;=JQ$42,JF22&lt;&gt;""),AND(JG22&gt;=JQ$38,JG22&lt;&gt;"",JI22&gt;=JQ$42,JI22&lt;&gt;""),AND(JK22&gt;=JQ$38,JK22&lt;&gt;"",JM22&gt;=JQ$42,JM22&lt;&gt;""),AND(JN22&gt;=JQ$38,JN22&lt;&gt;"",JP22&gt;=JQ$42,JP22&lt;&gt;""),AND(KL22&gt;=KY$38,KL22&lt;&gt;"",KN22&gt;=KY$42,KN22&lt;&gt;""),AND(KO22&gt;=KY$38,KO22&lt;&gt;"",KQ22&gt;=KY$42,KQ22&lt;&gt;""),AND(KS22&gt;=KY$38,KS22&lt;&gt;"",KU22&gt;=KY$42,KU22&lt;&gt;""),AND(KV22&gt;=KY$38,KV22&lt;&gt;"",KX22&gt;=KY$42,KX22&lt;&gt;""),AND(LT22&gt;=MG$38,LT22&lt;&gt;"",LV22&gt;=MG$42,LV22&lt;&gt;""),AND(LW22&gt;=MG$38,LW22&lt;&gt;"",LY22&gt;=MG$42,LY22&lt;&gt;""),AND(MA22&gt;=MG$38,MA22&lt;&gt;"",MC22&gt;=MG$42,MC22&lt;&gt;""),AND(MD22&gt;=MG$38,MD22&lt;&gt;"",MF22&gt;=MG$42,MF22&lt;&gt;""),AND(NB22&gt;=NO$38,NB22&lt;&gt;"",ND22&gt;=NO$42,ND22&lt;&gt;""),AND(NE22&gt;=NO$38,NE22&lt;&gt;"",NG22&gt;=NO$42,NG22&lt;&gt;""),AND(NI22&gt;=NO$38,NI22&lt;&gt;"",NK22&gt;=NO$42,NK22&lt;&gt;""),AND(NL22&gt;=NO$38,NL22&lt;&gt;"",NN22&gt;=NO$42,NN22&lt;&gt;""),AND(OJ22&gt;=OW$38,OJ22&lt;&gt;"",OL22&gt;=OW$42,OL22&lt;&gt;""),AND(OM22&gt;=OW$38,OM22&lt;&gt;"",OO22&gt;=OW$42,OO22&lt;&gt;""),AND(OQ22&gt;=OW$38,OQ22&lt;&gt;"",OS22&gt;=OW$42,OS22&lt;&gt;""),AND(OT22&gt;=OW$38,OT22&lt;&gt;"",OV22&gt;=OW$42,OV22&lt;&gt;""),AND(PR22&gt;=QE$38,PR22&lt;&gt;"",PT22&gt;=QE$42,PT22&lt;&gt;""),AND(PU22&gt;=QE$38,PU22&lt;&gt;"",PW22&gt;=QE$42,PW22&lt;&gt;""),AND(PY22&gt;=QE$38,PY22&lt;&gt;"",QA22&gt;=QE$42,QA22&lt;&gt;""),AND(QB22&gt;=QE$38,QB22&lt;&gt;"",QD22&gt;=QE$42,QD22&lt;&gt;""),AND(QZ22&gt;=RM$38,QZ22&lt;&gt;"",RB22&gt;=RM$42,RB22&lt;&gt;""),AND(RC22&gt;=RM$38,RC22&lt;&gt;"",RE22&gt;=RM$42,RE22&lt;&gt;""),AND(RG22&gt;=RM$38,RG22&lt;&gt;"",RI22&gt;=RM$42,RI22&lt;&gt;""),AND(RJ22&gt;=RM$38,RJ22&lt;&gt;"",RL22&gt;=RM$42,RL22&lt;&gt;""),AND(SH22&gt;=SU$38,SH22&lt;&gt;"",SJ22&gt;=SU$42,SJ22&lt;&gt;""),AND(SK22&gt;=SU$38,SK22&lt;&gt;"",SM22&gt;=SU$42,SM22&lt;&gt;""),AND(SO22&gt;=SU$38,SO22&lt;&gt;"",SQ22&gt;=SU$42,SQ22&lt;&gt;""),AND(SR22&gt;=SU$38,SR22&lt;&gt;"",ST22&gt;=SU$42,ST22&lt;&gt;"")),"Excellence",IF(K22="P","Worlds Team",IF(H22="P","National Team","")))))</f>
        <v/>
      </c>
      <c r="K22" s="3" t="str">
        <f>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P","")</f>
        <v/>
      </c>
      <c r="L22" s="8">
        <f>IF(COUNT(AQ22,AT22,BR22,BU22,CS22,CV22)&gt;0,LARGE((AQ22,AT22,BR22,BU22,CS22,CV22),1),0)</f>
        <v>46.400000000000006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45.75</v>
      </c>
      <c r="O22" s="8" t="str">
        <f>IF(N22="","",IF(OR(N22=CS22,N22=CV22),$CA$1,IF(OR(N22=BR22,N22=BU22),$AZ$1,IF(OR(N22=AQ22,N22=AT22),$Y$1,""))))</f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$36,AP22,0),IF(AR22&gt;=$AY$36,AS22,0),IF(AV22&gt;=$AY$36,AW22,0),IF(BP22&gt;=$BZ$36,BQ22,0),IF(BS22&gt;=$BZ$36,BT22,0),IF(BW22&gt;=$BZ$36,BX22,0),IF(CQ22&gt;=$DA$36,CR22,0),IF(CT22&gt;=$DA$36,CU22,0),IF(CX22&gt;=$DA$36,CY22,0),IF(DX22&gt;=$EK$36,DY22,0),IF(EA22&gt;=$EK$36,EB22,0),IF(EE22&gt;=$EK$36,EF22,0),IF(EH22&gt;=$EK$36,EI22,0),IF(FF22&gt;=$FS$36,FG22,0),IF(FI22&gt;=$FS$36,FJ22,0),IF(FM22&gt;=$FS$36,FN22,0),IF(FP22&gt;=$FS$36,FQ22,0),IF(GN22&gt;=$HA$36,GO22,0),IF(GQ22&gt;=$HA$36,GR22,0),IF(GU22&gt;=$HA$36,GV22,0),IF(GX22&gt;=$HA$36,GY22,0),IF(HV22&gt;=$II$36,HW22,0),IF(HY22&gt;=$II$36,HZ22,0),IF(IC22&gt;=$II$36,ID22,0),IF(IF22&gt;=$II$36,IG22,0),IF(JD22&gt;=$JQ$36,JE22,0),IF(JG22&gt;=$JQ$36,JH22,0),IF(JK22&gt;=$JQ$36,JL22,0),IF(JN22&gt;=$JQ$36,JO22,0),IF(KL22&gt;=$KY$36,KM22,0),IF(KO22&gt;=$KY$36,KP22,0),IF(KS22&gt;=$KY$36,KT22,0),IF(KV22&gt;=$KY$36,KW22,0),IF(LT22&gt;=$MG$36,LU22,0),IF(LW22&gt;=$MG$36,LX22,0),IF(MA22&gt;=$MG$36,MB22,0),IF(MD22&gt;=$MG$36,ME22,0),IF(NB22&gt;=$NO$36,NC22,0),IF(NE22&gt;=$NO$36,NF22,0),IF(NI22&gt;=$NO$36,NJ22,0),IF(NL22&gt;=$NO$36,NM22,0),IF(OJ22&gt;=$OW$36,OK22,0),IF(OM22&gt;=$OW$36,ON22,0),IF(OQ22&gt;=$OW$36,OR22,0),IF(OT22&gt;=$OW$36,OU22,0),IF(PR22&gt;=$QE$36,PS22,0),IF(PU22&gt;=$QE$36,PV22,0),IF(PY22&gt;=$QE$36,PZ22,0),IF(QB22&gt;=$QE$36,QC22,0),IF(QZ22&gt;=$RM$36,RA22,0),IF(RC22&gt;=$RM$36,RD22,0),IF(RG22&gt;=$RM$36,RH22,0),IF(RJ22&gt;=$RM$36,RK22,0),IF(SH22&gt;=$SU$36,SI22,0),IF(SK22&gt;=$SU$36,SL22,0),IF(SO22&gt;=$SU$36,SP22,0),IF(SR22&gt;=$SU$36,SS22,0))&gt;0,MAX(IF(AO22&gt;=$AY$36,AP22,0),IF(AR22&gt;=$AY$36,AS22,0),IF(AV22&gt;=$AY$36,AW22,0),IF(BP22&gt;=$BZ$36,BQ22,0),IF(BS22&gt;=$BZ$36,BT22,0),IF(BW22&gt;=$BZ$36,BX22,0),IF(CQ22&gt;=$DA$36,CR22,0),IF(CT22&gt;=$DA$36,CU22,0),IF(CX22&gt;=$DA$36,CY22,0),IF(DX22&gt;=$EK$36,DY22,0),IF(EA22&gt;=$EK$36,EB22,0),IF(EE22&gt;=$EK$36,EF22,0),IF(EH22&gt;=$EK$36,EI22,0),IF(FF22&gt;=$FS$36,FG22,0),IF(FI22&gt;=$FS$36,FJ22,0),IF(FM22&gt;=$FS$36,FN22,0),IF(FP22&gt;=$FS$36,FQ22,0),IF(GN22&gt;=$HA$36,GO22,0),IF(GQ22&gt;=$HA$36,GR22,0),IF(GU22&gt;=$HA$36,GV22,0),IF(GX22&gt;=$HA$36,GY22,0),IF(HV22&gt;=$II$36,HW22,0),IF(HY22&gt;=$II$36,HZ22,0),IF(IC22&gt;=$II$36,ID22,0),IF(IF22&gt;=$II$36,IG22,0),IF(JD22&gt;=$JQ$36,JE22,0),IF(JG22&gt;=$JQ$36,JH22,0),IF(JK22&gt;=$JQ$36,JL22,0),IF(JN22&gt;=$JQ$36,JO22,0),IF(KL22&gt;=$KY$36,KM22,0),IF(KO22&gt;=$KY$36,KP22,0),IF(KS22&gt;=$KY$36,KT22,0),IF(KV22&gt;=$KY$36,KW22,0),IF(LT22&gt;=$MG$36,LU22,0),IF(LW22&gt;=$MG$36,LX22,0),IF(MA22&gt;=$MG$36,MB22,0),IF(MD22&gt;=$MG$36,ME22,0),IF(NB22&gt;=$NO$36,NC22,0),IF(NE22&gt;=$NO$36,NF22,0),IF(NI22&gt;=$NO$36,NJ22,0),IF(NL22&gt;=$NO$36,NM22,0),IF(OJ22&gt;=$OW$36,OK22,0),IF(OM22&gt;=$OW$36,ON22,0),IF(OQ22&gt;=$OW$36,OR22,0),IF(OT22&gt;=$OW$36,OU22,0),IF(PR22&gt;=$QE$36,PS22,0),IF(PU22&gt;=$QE$36,PV22,0),IF(PY22&gt;=$QE$36,PZ22,0),IF(QB22&gt;=$QE$36,QC22,0),IF(QZ22&gt;=$RM$36,RA22,0),IF(RC22&gt;=$RM$36,RD22,0),IF(RG22&gt;=$RM$36,RH22,0),IF(RJ22&gt;=$RM$36,RK22,0),IF(SH22&gt;=$SU$36,SI22,0),IF(SK22&gt;=$SU$36,SL22,0),IF(SO22&gt;=$SU$36,SP22,0),IF(SR22&gt;=$SU$36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N22,$RN$1,IF(V22+IF(P22="",0,P22)=RF22,$QF$1,IF(V22+IF(P22="",0,P22)=PX22,$OX$1,IF(V22+IF(P22="",0,P22)=OP22,$NP$1,IF(V22+IF(P22="",0,P22)=NH22,$MH$1,IF(V22+IF(P22="",0,P22)=LZ22,$KZ$1,IF(V22+IF(P22="",0,P22)=KR22,$JR$1,IF(V22+IF(P22="",0,P22)=JJ22,$IJ$1,IF(V22+IF(P22="",0,P22)=IB22,$HB$1,IF(V22+IF(P22="",0,P22)=GT22,$FT$1,IF(V22+IF(P22="",0,P22)=FL22,$EL$1,IF(V22+IF(P22="",0,P22)=ED22,$DD$1)))))))))))),IF(V22=DC22,IF(V22+IF(#REF!="",0,#REF!)=ST22,$RN$1,IF(V22+IF(#REF!="",0,#REF!)=RL22,$QF$1,IF(V22+IF(#REF!="",0,#REF!)=QD22,$OX$1,IF(V22+IF(#REF!="",0,#REF!)=OV22,$NP$1,IF(V22+IF(#REF!="",0,#REF!)=NN22,$MH$1,IF(V22+IF(#REF!="",0,#REF!)=MF22,$KZ$1,IF(V22+IF(#REF!="",0,#REF!)=KX22,$JR$1,IF(V22+IF(#REF!="",0,#REF!)=JP22,$IJ$1,IF(V22+IF(#REF!="",0,#REF!)=IH22,$HB$1,IF(V22+IF(#REF!="",0,#REF!)=GZ22,$FT$1,IF(V22+IF(#REF!="",0,#REF!)=FR22,$EL$1,IF(V22+IF(#REF!="",0,#REF!)=EJ22,$DD$1,IF(V22+IF(#REF!="",0,#REF!)=SQ22,$RN$1,IF(V22+IF(#REF!="",0,#REF!)=RI22,$QF$1,IF(V22+IF(#REF!="",0,#REF!)=QA22,$OX$1,IF(V22+IF(#REF!="",0,#REF!)=OS22,$NP$1,IF(V22+IF(#REF!="",0,#REF!)=NK22,$MH$1,IF(V22+IF(#REF!="",0,#REF!)=MC22,$KZ$1,IF(V22+IF(#REF!="",0,#REF!)=KU22,$JR$1,IF(V22+IF(#REF!="",0,#REF!)=JM22,$IJ$1,IF(V22+IF(#REF!="",0,#REF!)=IE22,$HB$1,IF(V22+IF(#REF!="",0,#REF!)=GW22,$FT$1,IF(V22+IF(#REF!="",0,#REF!)=FO22,$EL$1,IF(V22+IF(#REF!="",0,#REF!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14.8</v>
      </c>
      <c r="BA22" s="26">
        <v>9.4</v>
      </c>
      <c r="BB22" s="26">
        <v>8.9</v>
      </c>
      <c r="BC22" s="26">
        <v>13.3</v>
      </c>
      <c r="BD22" s="26">
        <v>0</v>
      </c>
      <c r="BE22" s="26">
        <v>14.7</v>
      </c>
      <c r="BF22" s="26">
        <v>8.6999999999999993</v>
      </c>
      <c r="BG22" s="26">
        <v>8.9</v>
      </c>
      <c r="BH22" s="26">
        <v>13.45</v>
      </c>
      <c r="BI22" s="26">
        <v>0</v>
      </c>
      <c r="BJ22" s="26">
        <v>6.3</v>
      </c>
      <c r="BK22" s="26">
        <v>3.5</v>
      </c>
      <c r="BL22" s="26">
        <v>3.5</v>
      </c>
      <c r="BM22" s="26">
        <v>5.51</v>
      </c>
      <c r="BN22" s="26">
        <v>0</v>
      </c>
      <c r="BO22" s="28"/>
      <c r="BP22" s="39">
        <f>IF(BB22&gt;0,BB22,"")</f>
        <v>8.9</v>
      </c>
      <c r="BQ22" s="39">
        <f>IF(BC22&gt;0,BC22,"")</f>
        <v>13.3</v>
      </c>
      <c r="BR22" s="11">
        <f>IF(SUM(AZ22:BC22)-BD22&gt;0,SUM(AZ22:BC22)-BD22,"")</f>
        <v>46.400000000000006</v>
      </c>
      <c r="BS22" s="11">
        <f>IF(BG22&gt;0,BG22,"")</f>
        <v>8.9</v>
      </c>
      <c r="BT22" s="11">
        <f>IF(BH22&gt;0,BH22,"")</f>
        <v>13.45</v>
      </c>
      <c r="BU22" s="11">
        <f>IF(SUM(BE22:BH22)-BI22&gt;0,SUM(BE22:BH22)-BI22,"")</f>
        <v>45.75</v>
      </c>
      <c r="BV22" s="11">
        <f>IF(BR22="","",MAX(BR22,BU22))</f>
        <v>46.400000000000006</v>
      </c>
      <c r="BW22" s="11">
        <f>IF(BL22&gt;0,BL22,"")</f>
        <v>3.5</v>
      </c>
      <c r="BX22" s="11">
        <f>IF(BM22&gt;0,BM22,"")</f>
        <v>5.51</v>
      </c>
      <c r="BY22" s="11">
        <f>IF(SUM(BJ22:BM22)-BN22&gt;0,SUM(BJ22:BM22)-BN22,"")</f>
        <v>18.810000000000002</v>
      </c>
      <c r="BZ22" s="11">
        <f>IF(SUM(BV22,BY22)&gt;0,SUM(BV22,BY22),"")</f>
        <v>65.210000000000008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7.4</v>
      </c>
      <c r="SW22" s="22">
        <f>IF($CP22="P",CB22,(CB22+BA22)/2)</f>
        <v>4.7</v>
      </c>
      <c r="SX22" s="22">
        <f>IF($CP22="P",CC22,(CC22+BB22)/2)</f>
        <v>4.45</v>
      </c>
      <c r="SY22" s="22">
        <f>IF($CP22="P",CD22,(CD22+BC22)/2)</f>
        <v>6.65</v>
      </c>
      <c r="SZ22" s="22">
        <f>IF($CP22="P",CE22,(CE22+BD22)/2)</f>
        <v>0</v>
      </c>
      <c r="TA22" s="22">
        <f>IF($CP22="P",CF22,(CF22+BE22)/2)</f>
        <v>7.35</v>
      </c>
      <c r="TB22" s="22">
        <f>IF($CP22="P",CG22,(CG22+BF22)/2)</f>
        <v>4.3499999999999996</v>
      </c>
      <c r="TC22" s="22">
        <f>IF($CP22="P",CH22,(CH22+BG22)/2)</f>
        <v>4.45</v>
      </c>
      <c r="TD22" s="22">
        <f>IF($CP22="P",CI22,(CI22+BH22)/2)</f>
        <v>6.7249999999999996</v>
      </c>
      <c r="TE22" s="22">
        <f>IF($CP22="P",CJ22,(CJ22+BI22)/2)</f>
        <v>0</v>
      </c>
      <c r="TF22" s="22">
        <f>IF($CP22="P",CK22,(CK22+BJ22)/2)</f>
        <v>3.15</v>
      </c>
      <c r="TG22" s="22">
        <f>IF($CP22="P",CL22,(CL22+BK22)/2)</f>
        <v>1.75</v>
      </c>
      <c r="TH22" s="22">
        <f>IF($CP22="P",CM22,(CM22+BL22)/2)</f>
        <v>1.75</v>
      </c>
      <c r="TI22" s="22">
        <f>IF($CP22="P",CN22,(CN22+BM22)/2)</f>
        <v>2.7549999999999999</v>
      </c>
      <c r="TJ22" s="22">
        <f>IF($CP22="P",CO22,(CO22+BN22)/2)</f>
        <v>0</v>
      </c>
      <c r="TK22" s="27" t="s">
        <v>46</v>
      </c>
      <c r="TL22" s="40">
        <f>IF(SX22&gt;0,SX22,"")</f>
        <v>4.45</v>
      </c>
      <c r="TM22" s="40">
        <f>IF(SY22&gt;0,SY22,"")</f>
        <v>6.65</v>
      </c>
      <c r="TN22" s="40">
        <f>IF(SUM(SV22:SY22)-SZ22&gt;0,SUM(SV22:SY22)-SZ22,"")</f>
        <v>23.200000000000003</v>
      </c>
      <c r="TO22" s="40">
        <f>IF(TC22&gt;0,TC22,"")</f>
        <v>4.45</v>
      </c>
      <c r="TP22" s="40">
        <f>IF(TD22&gt;0,TD22,"")</f>
        <v>6.7249999999999996</v>
      </c>
      <c r="TQ22" s="40">
        <f>IF(SUM(TA22:TD22)-TE22&gt;0,SUM(TA22:TD22)-TE22,"")</f>
        <v>22.875</v>
      </c>
      <c r="TR22" s="40">
        <f>IF(MAX(TN22,TQ22)&gt;0,MAX(TN22,TQ22),"")</f>
        <v>23.200000000000003</v>
      </c>
      <c r="TS22" s="40">
        <f>IF(TH22&gt;0,TH22,"")</f>
        <v>1.75</v>
      </c>
      <c r="TT22" s="40">
        <f>IF(TI22&gt;0,TI22,"")</f>
        <v>2.7549999999999999</v>
      </c>
      <c r="TU22" s="40">
        <f>IF(SUM(TF22:TI22)-TJ22&gt;0,SUM(TF22:TI22)-TJ22,"")</f>
        <v>9.4050000000000011</v>
      </c>
      <c r="TV22" s="40">
        <f>IF(SUM(TR22,TU22)&gt;0,SUM(TR22,TU22),"")</f>
        <v>32.605000000000004</v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143</v>
      </c>
      <c r="D23" s="4" t="s">
        <v>6</v>
      </c>
      <c r="E23" s="4">
        <v>2002</v>
      </c>
      <c r="F23" s="9">
        <f>SUM(L23:V23)+SUM(L23:T23)*0.0000001+SUM(L23)*0.0000000000001</f>
        <v>115.3400115340048</v>
      </c>
      <c r="G23" s="66"/>
      <c r="H23" s="3" t="str">
        <f>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P","")</f>
        <v/>
      </c>
      <c r="I23" s="3" t="str">
        <f>IF(OR(AND(AQ23&gt;=AY$40,AQ23&lt;&gt;"",AN23=""),AND(AT23&gt;=AY$40,AT23&lt;&gt;"",AN23=""),AND(AX23&gt;=AY$40,AX23&lt;&gt;"",AN23=""),AND(BR23&gt;=BZ$40,BR23&lt;&gt;"",BO23=""),AND(BU23&gt;=BZ$40,BU23&lt;&gt;"",BO23=""),AND(BY23&gt;=BZ$40,BY23&lt;&gt;"",BO23=""),AND(CS23&gt;=DA$40,CS23&lt;&gt;"",CP23=""),AND(CV23&gt;=DA$40,CV23&lt;&gt;"",CP23=""),AND(CZ23&gt;=DA$40,CZ23&lt;&gt;"",CP23=""),AND(DZ23&gt;=EK$40,DZ23&lt;&gt;""),AND(EC23&gt;=EK$40,EC23&lt;&gt;""),AND(EG23&gt;=EK$40,EG23&lt;&gt;""),AND(EJ23&gt;=EK$40,EJ23&lt;&gt;""),AND(FH23&gt;=FS$40,FH23&lt;&gt;""),AND(FK23&gt;=FS$40,FK23&lt;&gt;""),AND(FO23&gt;=FS$40,FO23&lt;&gt;""),AND(FR23&gt;=FS$40,FR23&lt;&gt;""),AND(GP23&gt;=HA$40,GP23&lt;&gt;""),AND(GS23&gt;=HA$40,GS23&lt;&gt;""),AND(GW23&gt;=HA$40,GW23&lt;&gt;""),AND(GZ23&gt;=HA$40,GZ23&lt;&gt;""),AND(HX23&gt;=II$40,HX23&lt;&gt;""),AND(IA23&gt;=II$40,IA23&lt;&gt;""),AND(IE23&gt;=II$40,IE23&lt;&gt;""),AND(IH23&gt;=II$40,IH23&lt;&gt;""),AND(JF23&gt;=JQ$40,JF23&lt;&gt;""),AND(JI23&gt;=JQ$40,JI23&lt;&gt;""),AND(JM23&gt;=JQ$40,JM23&lt;&gt;""),AND(JP23&gt;=JQ$40,JP23&lt;&gt;""),AND(KN23&gt;=KY$40,KN23&lt;&gt;""),AND(KQ23&gt;=KY$40,KQ23&lt;&gt;""),AND(KU23&gt;=KY$40,KU23&lt;&gt;""),AND(KX23&gt;=KY$40,KX23&lt;&gt;""),AND(LV23&gt;=MG$40,LV23&lt;&gt;""),AND(LY23&gt;=MG$40,LY23&lt;&gt;""),AND(MC23&gt;=MG$40,MC23&lt;&gt;""),AND(MF23&gt;=MG$40,MF23&lt;&gt;""),AND(ND23&gt;=NO$40,ND23&lt;&gt;""),AND(NG23&gt;=NO$40,NG23&lt;&gt;""),AND(NK23&gt;=NO$40,NK23&lt;&gt;""),AND(NN23&gt;=NO$40,NN23&lt;&gt;""),AND(OL23&gt;=OW$40,OL23&lt;&gt;""),AND(OO23&gt;=OW$40,OO23&lt;&gt;""),AND(OS23&gt;=OW$40,OS23&lt;&gt;""),AND(OV23&gt;=OW$40,OV23&lt;&gt;""),AND(PT23&gt;=QE$40,PT23&lt;&gt;""),AND(PW23&gt;=QE$40,PW23&lt;&gt;""),AND(QA23&gt;=QE$40,QA23&lt;&gt;""),AND(QD23&gt;=QE$40,QD23&lt;&gt;""),AND(RB23&gt;=RM$40,RB23&lt;&gt;""),AND(RE23&gt;=RM$40,RE23&lt;&gt;""),AND(RI23&gt;=RM$40,RI23&lt;&gt;""),AND(RL23&gt;=RM$40,RL23&lt;&gt;""),AND(SJ23&gt;=SU$40,SJ23&lt;&gt;""),AND(SM23&gt;=SU$40,SM23&lt;&gt;""),AND(SQ23&gt;=SU$40,SQ23&lt;&gt;""),AND(ST23&gt;=SU$40,ST23&lt;&gt;"")),"P","")</f>
        <v/>
      </c>
      <c r="J23" s="36" t="str">
        <f>IF(AND(I23="P",H23=""),"No DD",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Merit",IF(OR(AND(AO23&gt;=AY$38,AO23&lt;&gt;"",AQ23&gt;=AY$42,AQ23&lt;&gt;"",AN23=""),AND(AR23&gt;=AY$38,AR23&lt;&gt;"",AT23&gt;=AY$42,AT23&lt;&gt;"",AN23=""),AND(AV23&gt;=AY$38,AV23&lt;&gt;"",AX23&gt;=AY$42,AX23&lt;&gt;"",AN23=""),AND(BP23&gt;=BZ$38,BP23&lt;&gt;"",BR23&gt;=BZ$42,BR23&lt;&gt;"",BO23=""),AND(BS23&gt;=BZ$38,BS23&lt;&gt;"",BU23&gt;=BZ$42,BU23&lt;&gt;"",BO23=""),AND(BW23&gt;=BZ$38,BW23&lt;&gt;"",BY23&gt;=BZ$42,BY23&lt;&gt;"",BO23=""),AND(CQ23&gt;=DA$38,CQ23&lt;&gt;"",CS23&gt;=DA$42,CS23&lt;&gt;"",CP23=""),AND(CT23&gt;=DA$38,CT23&lt;&gt;"",CV23&gt;=DA$42,CV23&lt;&gt;"",CP23=""),AND(CX23&gt;=DA$38,CX23&lt;&gt;"",CZ23&gt;=DA$42,CZ23&lt;&gt;"",CP23=""),AND(DX23&gt;=EK$38,DX23&lt;&gt;"",DZ23&gt;=EK$42,DZ23&lt;&gt;""),AND(EA23&gt;=EK$38,EA23&lt;&gt;"",EC23&gt;=EK$42,EC23&lt;&gt;""),AND(EE23&gt;=EK$38,EE23&lt;&gt;"",EG23&gt;=EK$42,EG23&lt;&gt;""),AND(EH23&gt;=EK$38,EH23&lt;&gt;"",EJ23&gt;=EK$42,EJ23&lt;&gt;""),AND(FF23&gt;=FS$38,FF23&lt;&gt;"",FH23&gt;=FS$42,FH23&lt;&gt;""),AND(FI23&gt;=FS$38,FI23&lt;&gt;"",FK23&gt;=FS$42,FK23&lt;&gt;""),AND(FM23&gt;=FS$38,FM23&lt;&gt;"",FO23&gt;=FS$42,FO23&lt;&gt;""),AND(FP23&gt;=FS$38,FP23&lt;&gt;"",FR23&gt;=FS$42,FR23&lt;&gt;""),AND(GN23&gt;=HA$38,GN23&lt;&gt;"",GP23&gt;=HA$42,GP23&lt;&gt;""),AND(GQ23&gt;=HA$38,GQ23&lt;&gt;"",GS23&gt;=HA$42,GS23&lt;&gt;""),AND(GU23&gt;=HA$38,GU23&lt;&gt;"",GW23&gt;=HA$42,GW23&lt;&gt;""),AND(GX23&gt;=HA$38,GX23&lt;&gt;"",GZ23&gt;=HA$42,GZ23&lt;&gt;""),AND(HV23&gt;=II$38,HV23&lt;&gt;"",HX23&gt;=II$42,HX23&lt;&gt;""),AND(HY23&gt;=II$38,HY23&lt;&gt;"",IA23&gt;=II$42,IA23&lt;&gt;""),AND(IC23&gt;=II$38,IC23&lt;&gt;"",IE23&gt;=II$42,IE23&lt;&gt;""),AND(IF23&gt;=II$38,IF23&lt;&gt;"",IH23&gt;=II$42,IH23&lt;&gt;""),AND(JD23&gt;=JQ$38,JD23&lt;&gt;"",JF23&gt;=JQ$42,JF23&lt;&gt;""),AND(JG23&gt;=JQ$38,JG23&lt;&gt;"",JI23&gt;=JQ$42,JI23&lt;&gt;""),AND(JK23&gt;=JQ$38,JK23&lt;&gt;"",JM23&gt;=JQ$42,JM23&lt;&gt;""),AND(JN23&gt;=JQ$38,JN23&lt;&gt;"",JP23&gt;=JQ$42,JP23&lt;&gt;""),AND(KL23&gt;=KY$38,KL23&lt;&gt;"",KN23&gt;=KY$42,KN23&lt;&gt;""),AND(KO23&gt;=KY$38,KO23&lt;&gt;"",KQ23&gt;=KY$42,KQ23&lt;&gt;""),AND(KS23&gt;=KY$38,KS23&lt;&gt;"",KU23&gt;=KY$42,KU23&lt;&gt;""),AND(KV23&gt;=KY$38,KV23&lt;&gt;"",KX23&gt;=KY$42,KX23&lt;&gt;""),AND(LT23&gt;=MG$38,LT23&lt;&gt;"",LV23&gt;=MG$42,LV23&lt;&gt;""),AND(LW23&gt;=MG$38,LW23&lt;&gt;"",LY23&gt;=MG$42,LY23&lt;&gt;""),AND(MA23&gt;=MG$38,MA23&lt;&gt;"",MC23&gt;=MG$42,MC23&lt;&gt;""),AND(MD23&gt;=MG$38,MD23&lt;&gt;"",MF23&gt;=MG$42,MF23&lt;&gt;""),AND(NB23&gt;=NO$38,NB23&lt;&gt;"",ND23&gt;=NO$42,ND23&lt;&gt;""),AND(NE23&gt;=NO$38,NE23&lt;&gt;"",NG23&gt;=NO$42,NG23&lt;&gt;""),AND(NI23&gt;=NO$38,NI23&lt;&gt;"",NK23&gt;=NO$42,NK23&lt;&gt;""),AND(NL23&gt;=NO$38,NL23&lt;&gt;"",NN23&gt;=NO$42,NN23&lt;&gt;""),AND(OJ23&gt;=OW$38,OJ23&lt;&gt;"",OL23&gt;=OW$42,OL23&lt;&gt;""),AND(OM23&gt;=OW$38,OM23&lt;&gt;"",OO23&gt;=OW$42,OO23&lt;&gt;""),AND(OQ23&gt;=OW$38,OQ23&lt;&gt;"",OS23&gt;=OW$42,OS23&lt;&gt;""),AND(OT23&gt;=OW$38,OT23&lt;&gt;"",OV23&gt;=OW$42,OV23&lt;&gt;""),AND(PR23&gt;=QE$38,PR23&lt;&gt;"",PT23&gt;=QE$42,PT23&lt;&gt;""),AND(PU23&gt;=QE$38,PU23&lt;&gt;"",PW23&gt;=QE$42,PW23&lt;&gt;""),AND(PY23&gt;=QE$38,PY23&lt;&gt;"",QA23&gt;=QE$42,QA23&lt;&gt;""),AND(QB23&gt;=QE$38,QB23&lt;&gt;"",QD23&gt;=QE$42,QD23&lt;&gt;""),AND(QZ23&gt;=RM$38,QZ23&lt;&gt;"",RB23&gt;=RM$42,RB23&lt;&gt;""),AND(RC23&gt;=RM$38,RC23&lt;&gt;"",RE23&gt;=RM$42,RE23&lt;&gt;""),AND(RG23&gt;=RM$38,RG23&lt;&gt;"",RI23&gt;=RM$42,RI23&lt;&gt;""),AND(RJ23&gt;=RM$38,RJ23&lt;&gt;"",RL23&gt;=RM$42,RL23&lt;&gt;""),AND(SH23&gt;=SU$38,SH23&lt;&gt;"",SJ23&gt;=SU$42,SJ23&lt;&gt;""),AND(SK23&gt;=SU$38,SK23&lt;&gt;"",SM23&gt;=SU$42,SM23&lt;&gt;""),AND(SO23&gt;=SU$38,SO23&lt;&gt;"",SQ23&gt;=SU$42,SQ23&lt;&gt;""),AND(SR23&gt;=SU$38,SR23&lt;&gt;"",ST23&gt;=SU$42,ST23&lt;&gt;"")),"Excellence",IF(K23="P","Worlds Team",IF(H23="P","National Team","")))))</f>
        <v/>
      </c>
      <c r="K23" s="3" t="str">
        <f>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P","")</f>
        <v/>
      </c>
      <c r="L23" s="8">
        <f>IF(COUNT(AQ23,AT23,BR23,BU23,CS23,CV23)&gt;0,LARGE((AQ23,AT23,BR23,BU23,CS23,CV23),1),0)</f>
        <v>48.06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IF(COUNT(AQ23,AT23,BR23,BU23,CS23,CV23)&gt;1,LARGE((AQ23,AT23,BR23,BU23,CS23,CV23),2),0)</f>
        <v>10.649999999999999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47.63</v>
      </c>
      <c r="Q23" s="8" t="str">
        <f>IF(P23="","",IF(OR(P23=CS23,P23=CV23,P23=CZ23),$CA$1,IF(OR(P23=BR23,P23=BU23,P23=BY23),$AZ$1,IF(OR(P23=AQ23,P23=AT23,P23=AX23),$Y$1,""))))</f>
        <v>2023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$36,AP23,0),IF(AR23&gt;=$AY$36,AS23,0),IF(AV23&gt;=$AY$36,AW23,0),IF(BP23&gt;=$BZ$36,BQ23,0),IF(BS23&gt;=$BZ$36,BT23,0),IF(BW23&gt;=$BZ$36,BX23,0),IF(CQ23&gt;=$DA$36,CR23,0),IF(CT23&gt;=$DA$36,CU23,0),IF(CX23&gt;=$DA$36,CY23,0),IF(DX23&gt;=$EK$36,DY23,0),IF(EA23&gt;=$EK$36,EB23,0),IF(EE23&gt;=$EK$36,EF23,0),IF(EH23&gt;=$EK$36,EI23,0),IF(FF23&gt;=$FS$36,FG23,0),IF(FI23&gt;=$FS$36,FJ23,0),IF(FM23&gt;=$FS$36,FN23,0),IF(FP23&gt;=$FS$36,FQ23,0),IF(GN23&gt;=$HA$36,GO23,0),IF(GQ23&gt;=$HA$36,GR23,0),IF(GU23&gt;=$HA$36,GV23,0),IF(GX23&gt;=$HA$36,GY23,0),IF(HV23&gt;=$II$36,HW23,0),IF(HY23&gt;=$II$36,HZ23,0),IF(IC23&gt;=$II$36,ID23,0),IF(IF23&gt;=$II$36,IG23,0),IF(JD23&gt;=$JQ$36,JE23,0),IF(JG23&gt;=$JQ$36,JH23,0),IF(JK23&gt;=$JQ$36,JL23,0),IF(JN23&gt;=$JQ$36,JO23,0),IF(KL23&gt;=$KY$36,KM23,0),IF(KO23&gt;=$KY$36,KP23,0),IF(KS23&gt;=$KY$36,KT23,0),IF(KV23&gt;=$KY$36,KW23,0),IF(LT23&gt;=$MG$36,LU23,0),IF(LW23&gt;=$MG$36,LX23,0),IF(MA23&gt;=$MG$36,MB23,0),IF(MD23&gt;=$MG$36,ME23,0),IF(NB23&gt;=$NO$36,NC23,0),IF(NE23&gt;=$NO$36,NF23,0),IF(NI23&gt;=$NO$36,NJ23,0),IF(NL23&gt;=$NO$36,NM23,0),IF(OJ23&gt;=$OW$36,OK23,0),IF(OM23&gt;=$OW$36,ON23,0),IF(OQ23&gt;=$OW$36,OR23,0),IF(OT23&gt;=$OW$36,OU23,0),IF(PR23&gt;=$QE$36,PS23,0),IF(PU23&gt;=$QE$36,PV23,0),IF(PY23&gt;=$QE$36,PZ23,0),IF(QB23&gt;=$QE$36,QC23,0),IF(QZ23&gt;=$RM$36,RA23,0),IF(RC23&gt;=$RM$36,RD23,0),IF(RG23&gt;=$RM$36,RH23,0),IF(RJ23&gt;=$RM$36,RK23,0),IF(SH23&gt;=$SU$36,SI23,0),IF(SK23&gt;=$SU$36,SL23,0),IF(SO23&gt;=$SU$36,SP23,0),IF(SR23&gt;=$SU$36,SS23,0))&gt;0,MAX(IF(AO23&gt;=$AY$36,AP23,0),IF(AR23&gt;=$AY$36,AS23,0),IF(AV23&gt;=$AY$36,AW23,0),IF(BP23&gt;=$BZ$36,BQ23,0),IF(BS23&gt;=$BZ$36,BT23,0),IF(BW23&gt;=$BZ$36,BX23,0),IF(CQ23&gt;=$DA$36,CR23,0),IF(CT23&gt;=$DA$36,CU23,0),IF(CX23&gt;=$DA$36,CY23,0),IF(DX23&gt;=$EK$36,DY23,0),IF(EA23&gt;=$EK$36,EB23,0),IF(EE23&gt;=$EK$36,EF23,0),IF(EH23&gt;=$EK$36,EI23,0),IF(FF23&gt;=$FS$36,FG23,0),IF(FI23&gt;=$FS$36,FJ23,0),IF(FM23&gt;=$FS$36,FN23,0),IF(FP23&gt;=$FS$36,FQ23,0),IF(GN23&gt;=$HA$36,GO23,0),IF(GQ23&gt;=$HA$36,GR23,0),IF(GU23&gt;=$HA$36,GV23,0),IF(GX23&gt;=$HA$36,GY23,0),IF(HV23&gt;=$II$36,HW23,0),IF(HY23&gt;=$II$36,HZ23,0),IF(IC23&gt;=$II$36,ID23,0),IF(IF23&gt;=$II$36,IG23,0),IF(JD23&gt;=$JQ$36,JE23,0),IF(JG23&gt;=$JQ$36,JH23,0),IF(JK23&gt;=$JQ$36,JL23,0),IF(JN23&gt;=$JQ$36,JO23,0),IF(KL23&gt;=$KY$36,KM23,0),IF(KO23&gt;=$KY$36,KP23,0),IF(KS23&gt;=$KY$36,KT23,0),IF(KV23&gt;=$KY$36,KW23,0),IF(LT23&gt;=$MG$36,LU23,0),IF(LW23&gt;=$MG$36,LX23,0),IF(MA23&gt;=$MG$36,MB23,0),IF(MD23&gt;=$MG$36,ME23,0),IF(NB23&gt;=$NO$36,NC23,0),IF(NE23&gt;=$NO$36,NF23,0),IF(NI23&gt;=$NO$36,NJ23,0),IF(NL23&gt;=$NO$36,NM23,0),IF(OJ23&gt;=$OW$36,OK23,0),IF(OM23&gt;=$OW$36,ON23,0),IF(OQ23&gt;=$OW$36,OR23,0),IF(OT23&gt;=$OW$36,OU23,0),IF(PR23&gt;=$QE$36,PS23,0),IF(PU23&gt;=$QE$36,PV23,0),IF(PY23&gt;=$QE$36,PZ23,0),IF(QB23&gt;=$QE$36,QC23,0),IF(QZ23&gt;=$RM$36,RA23,0),IF(RC23&gt;=$RM$36,RD23,0),IF(RG23&gt;=$RM$36,RH23,0),IF(RJ23&gt;=$RM$36,RK23,0),IF(SH23&gt;=$SU$36,SI23,0),IF(SK23&gt;=$SU$36,SL23,0),IF(SO23&gt;=$SU$36,SP23,0),IF(SR23&gt;=$SU$36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N23,$RN$1,IF(V23+IF(P23="",0,P23)=RF23,$QF$1,IF(V23+IF(P23="",0,P23)=PX23,$OX$1,IF(V23+IF(P23="",0,P23)=OP23,$NP$1,IF(V23+IF(P23="",0,P23)=NH23,$MH$1,IF(V23+IF(P23="",0,P23)=LZ23,$KZ$1,IF(V23+IF(P23="",0,P23)=KR23,$JR$1,IF(V23+IF(P23="",0,P23)=JJ23,$IJ$1,IF(V23+IF(P23="",0,P23)=IB23,$HB$1,IF(V23+IF(P23="",0,P23)=GT23,$FT$1,IF(V23+IF(P23="",0,P23)=FL23,$EL$1,IF(V23+IF(P23="",0,P23)=ED23,$DD$1)))))))))))),IF(V23=DC23,IF(V23+IF(#REF!="",0,#REF!)=ST23,$RN$1,IF(V23+IF(#REF!="",0,#REF!)=RL23,$QF$1,IF(V23+IF(#REF!="",0,#REF!)=QD23,$OX$1,IF(V23+IF(#REF!="",0,#REF!)=OV23,$NP$1,IF(V23+IF(#REF!="",0,#REF!)=NN23,$MH$1,IF(V23+IF(#REF!="",0,#REF!)=MF23,$KZ$1,IF(V23+IF(#REF!="",0,#REF!)=KX23,$JR$1,IF(V23+IF(#REF!="",0,#REF!)=JP23,$IJ$1,IF(V23+IF(#REF!="",0,#REF!)=IH23,$HB$1,IF(V23+IF(#REF!="",0,#REF!)=GZ23,$FT$1,IF(V23+IF(#REF!="",0,#REF!)=FR23,$EL$1,IF(V23+IF(#REF!="",0,#REF!)=EJ23,$DD$1,IF(V23+IF(#REF!="",0,#REF!)=SQ23,$RN$1,IF(V23+IF(#REF!="",0,#REF!)=RI23,$QF$1,IF(V23+IF(#REF!="",0,#REF!)=QA23,$OX$1,IF(V23+IF(#REF!="",0,#REF!)=OS23,$NP$1,IF(V23+IF(#REF!="",0,#REF!)=NK23,$MH$1,IF(V23+IF(#REF!="",0,#REF!)=MC23,$KZ$1,IF(V23+IF(#REF!="",0,#REF!)=KU23,$JR$1,IF(V23+IF(#REF!="",0,#REF!)=JM23,$IJ$1,IF(V23+IF(#REF!="",0,#REF!)=IE23,$HB$1,IF(V23+IF(#REF!="",0,#REF!)=GW23,$FT$1,IF(V23+IF(#REF!="",0,#REF!)=FO23,$EL$1,IF(V23+IF(#REF!="",0,#REF!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3.4</v>
      </c>
      <c r="BA23" s="26">
        <v>1.9</v>
      </c>
      <c r="BB23" s="26">
        <v>2.2999999999999998</v>
      </c>
      <c r="BC23" s="26">
        <v>3.05</v>
      </c>
      <c r="BD23" s="26">
        <v>0</v>
      </c>
      <c r="BE23" s="26">
        <v>15.5</v>
      </c>
      <c r="BF23" s="26">
        <v>9.4</v>
      </c>
      <c r="BG23" s="26">
        <v>9</v>
      </c>
      <c r="BH23" s="26">
        <v>14.16</v>
      </c>
      <c r="BI23" s="26">
        <v>0</v>
      </c>
      <c r="BJ23" s="26">
        <v>15.6</v>
      </c>
      <c r="BK23" s="26">
        <v>8.9</v>
      </c>
      <c r="BL23" s="26">
        <v>9</v>
      </c>
      <c r="BM23" s="26">
        <v>14.13</v>
      </c>
      <c r="BN23" s="26">
        <v>0</v>
      </c>
      <c r="BO23" s="28"/>
      <c r="BP23" s="39">
        <f>IF(BB23&gt;0,BB23,"")</f>
        <v>2.2999999999999998</v>
      </c>
      <c r="BQ23" s="39">
        <f>IF(BC23&gt;0,BC23,"")</f>
        <v>3.05</v>
      </c>
      <c r="BR23" s="11">
        <f>IF(SUM(AZ23:BC23)-BD23&gt;0,SUM(AZ23:BC23)-BD23,"")</f>
        <v>10.649999999999999</v>
      </c>
      <c r="BS23" s="11">
        <f>IF(BG23&gt;0,BG23,"")</f>
        <v>9</v>
      </c>
      <c r="BT23" s="11">
        <f>IF(BH23&gt;0,BH23,"")</f>
        <v>14.16</v>
      </c>
      <c r="BU23" s="11">
        <f>IF(SUM(BE23:BH23)-BI23&gt;0,SUM(BE23:BH23)-BI23,"")</f>
        <v>48.06</v>
      </c>
      <c r="BV23" s="11">
        <f>IF(BR23="","",MAX(BR23,BU23))</f>
        <v>48.06</v>
      </c>
      <c r="BW23" s="11">
        <f>IF(BL23&gt;0,BL23,"")</f>
        <v>9</v>
      </c>
      <c r="BX23" s="11">
        <f>IF(BM23&gt;0,BM23,"")</f>
        <v>14.13</v>
      </c>
      <c r="BY23" s="11">
        <f>IF(SUM(BJ23:BM23)-BN23&gt;0,SUM(BJ23:BM23)-BN23,"")</f>
        <v>47.63</v>
      </c>
      <c r="BZ23" s="11">
        <f>IF(SUM(BV23,BY23)&gt;0,SUM(BV23,BY23),"")</f>
        <v>95.69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1.7</v>
      </c>
      <c r="SW23" s="22">
        <f>IF($CP23="P",CB23,(CB23+BA23)/2)</f>
        <v>0.95</v>
      </c>
      <c r="SX23" s="22">
        <f>IF($CP23="P",CC23,(CC23+BB23)/2)</f>
        <v>1.1499999999999999</v>
      </c>
      <c r="SY23" s="22">
        <f>IF($CP23="P",CD23,(CD23+BC23)/2)</f>
        <v>1.5249999999999999</v>
      </c>
      <c r="SZ23" s="22">
        <f>IF($CP23="P",CE23,(CE23+BD23)/2)</f>
        <v>0</v>
      </c>
      <c r="TA23" s="22">
        <f>IF($CP23="P",CF23,(CF23+BE23)/2)</f>
        <v>7.75</v>
      </c>
      <c r="TB23" s="22">
        <f>IF($CP23="P",CG23,(CG23+BF23)/2)</f>
        <v>4.7</v>
      </c>
      <c r="TC23" s="22">
        <f>IF($CP23="P",CH23,(CH23+BG23)/2)</f>
        <v>4.5</v>
      </c>
      <c r="TD23" s="22">
        <f>IF($CP23="P",CI23,(CI23+BH23)/2)</f>
        <v>7.08</v>
      </c>
      <c r="TE23" s="22">
        <f>IF($CP23="P",CJ23,(CJ23+BI23)/2)</f>
        <v>0</v>
      </c>
      <c r="TF23" s="22">
        <f>IF($CP23="P",CK23,(CK23+BJ23)/2)</f>
        <v>7.8</v>
      </c>
      <c r="TG23" s="22">
        <f>IF($CP23="P",CL23,(CL23+BK23)/2)</f>
        <v>4.45</v>
      </c>
      <c r="TH23" s="22">
        <f>IF($CP23="P",CM23,(CM23+BL23)/2)</f>
        <v>4.5</v>
      </c>
      <c r="TI23" s="22">
        <f>IF($CP23="P",CN23,(CN23+BM23)/2)</f>
        <v>7.0650000000000004</v>
      </c>
      <c r="TJ23" s="22">
        <f>IF($CP23="P",CO23,(CO23+BN23)/2)</f>
        <v>0</v>
      </c>
      <c r="TK23" s="27" t="s">
        <v>46</v>
      </c>
      <c r="TL23" s="40">
        <f>IF(SX23&gt;0,SX23,"")</f>
        <v>1.1499999999999999</v>
      </c>
      <c r="TM23" s="40">
        <f>IF(SY23&gt;0,SY23,"")</f>
        <v>1.5249999999999999</v>
      </c>
      <c r="TN23" s="40">
        <f>IF(SUM(SV23:SY23)-SZ23&gt;0,SUM(SV23:SY23)-SZ23,"")</f>
        <v>5.3249999999999993</v>
      </c>
      <c r="TO23" s="40">
        <f>IF(TC23&gt;0,TC23,"")</f>
        <v>4.5</v>
      </c>
      <c r="TP23" s="40">
        <f>IF(TD23&gt;0,TD23,"")</f>
        <v>7.08</v>
      </c>
      <c r="TQ23" s="40">
        <f>IF(SUM(TA23:TD23)-TE23&gt;0,SUM(TA23:TD23)-TE23,"")</f>
        <v>24.03</v>
      </c>
      <c r="TR23" s="40">
        <f>IF(MAX(TN23,TQ23)&gt;0,MAX(TN23,TQ23),"")</f>
        <v>24.03</v>
      </c>
      <c r="TS23" s="40">
        <f>IF(TH23&gt;0,TH23,"")</f>
        <v>4.5</v>
      </c>
      <c r="TT23" s="40">
        <f>IF(TI23&gt;0,TI23,"")</f>
        <v>7.0650000000000004</v>
      </c>
      <c r="TU23" s="40">
        <f>IF(SUM(TF23:TI23)-TJ23&gt;0,SUM(TF23:TI23)-TJ23,"")</f>
        <v>23.815000000000001</v>
      </c>
      <c r="TV23" s="40">
        <f>IF(SUM(TR23,TU23)&gt;0,SUM(TR23,TU23),"")</f>
        <v>47.844999999999999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217</v>
      </c>
      <c r="D24" s="4" t="s">
        <v>216</v>
      </c>
      <c r="E24" s="4">
        <v>2003</v>
      </c>
      <c r="F24" s="9">
        <f>SUM(L24:V24)+SUM(L24:T24)*0.0000001+SUM(L24)*0.0000000000001</f>
        <v>100.28001002800461</v>
      </c>
      <c r="G24" s="66"/>
      <c r="H24" s="3" t="str">
        <f>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P","")</f>
        <v/>
      </c>
      <c r="I24" s="3" t="str">
        <f>IF(OR(AND(AQ24&gt;=AY$40,AQ24&lt;&gt;"",AN24=""),AND(AT24&gt;=AY$40,AT24&lt;&gt;"",AN24=""),AND(AX24&gt;=AY$40,AX24&lt;&gt;"",AN24=""),AND(BR24&gt;=BZ$40,BR24&lt;&gt;"",BO24=""),AND(BU24&gt;=BZ$40,BU24&lt;&gt;"",BO24=""),AND(BY24&gt;=BZ$40,BY24&lt;&gt;"",BO24=""),AND(CS24&gt;=DA$40,CS24&lt;&gt;"",CP24=""),AND(CV24&gt;=DA$40,CV24&lt;&gt;"",CP24=""),AND(CZ24&gt;=DA$40,CZ24&lt;&gt;"",CP24=""),AND(DZ24&gt;=EK$40,DZ24&lt;&gt;""),AND(EC24&gt;=EK$40,EC24&lt;&gt;""),AND(EG24&gt;=EK$40,EG24&lt;&gt;""),AND(EJ24&gt;=EK$40,EJ24&lt;&gt;""),AND(FH24&gt;=FS$40,FH24&lt;&gt;""),AND(FK24&gt;=FS$40,FK24&lt;&gt;""),AND(FO24&gt;=FS$40,FO24&lt;&gt;""),AND(FR24&gt;=FS$40,FR24&lt;&gt;""),AND(GP24&gt;=HA$40,GP24&lt;&gt;""),AND(GS24&gt;=HA$40,GS24&lt;&gt;""),AND(GW24&gt;=HA$40,GW24&lt;&gt;""),AND(GZ24&gt;=HA$40,GZ24&lt;&gt;""),AND(HX24&gt;=II$40,HX24&lt;&gt;""),AND(IA24&gt;=II$40,IA24&lt;&gt;""),AND(IE24&gt;=II$40,IE24&lt;&gt;""),AND(IH24&gt;=II$40,IH24&lt;&gt;""),AND(JF24&gt;=JQ$40,JF24&lt;&gt;""),AND(JI24&gt;=JQ$40,JI24&lt;&gt;""),AND(JM24&gt;=JQ$40,JM24&lt;&gt;""),AND(JP24&gt;=JQ$40,JP24&lt;&gt;""),AND(KN24&gt;=KY$40,KN24&lt;&gt;""),AND(KQ24&gt;=KY$40,KQ24&lt;&gt;""),AND(KU24&gt;=KY$40,KU24&lt;&gt;""),AND(KX24&gt;=KY$40,KX24&lt;&gt;""),AND(LV24&gt;=MG$40,LV24&lt;&gt;""),AND(LY24&gt;=MG$40,LY24&lt;&gt;""),AND(MC24&gt;=MG$40,MC24&lt;&gt;""),AND(MF24&gt;=MG$40,MF24&lt;&gt;""),AND(ND24&gt;=NO$40,ND24&lt;&gt;""),AND(NG24&gt;=NO$40,NG24&lt;&gt;""),AND(NK24&gt;=NO$40,NK24&lt;&gt;""),AND(NN24&gt;=NO$40,NN24&lt;&gt;""),AND(OL24&gt;=OW$40,OL24&lt;&gt;""),AND(OO24&gt;=OW$40,OO24&lt;&gt;""),AND(OS24&gt;=OW$40,OS24&lt;&gt;""),AND(OV24&gt;=OW$40,OV24&lt;&gt;""),AND(PT24&gt;=QE$40,PT24&lt;&gt;""),AND(PW24&gt;=QE$40,PW24&lt;&gt;""),AND(QA24&gt;=QE$40,QA24&lt;&gt;""),AND(QD24&gt;=QE$40,QD24&lt;&gt;""),AND(RB24&gt;=RM$40,RB24&lt;&gt;""),AND(RE24&gt;=RM$40,RE24&lt;&gt;""),AND(RI24&gt;=RM$40,RI24&lt;&gt;""),AND(RL24&gt;=RM$40,RL24&lt;&gt;""),AND(SJ24&gt;=SU$40,SJ24&lt;&gt;""),AND(SM24&gt;=SU$40,SM24&lt;&gt;""),AND(SQ24&gt;=SU$40,SQ24&lt;&gt;""),AND(ST24&gt;=SU$40,ST24&lt;&gt;"")),"P","")</f>
        <v/>
      </c>
      <c r="J24" s="36" t="str">
        <f>IF(AND(I24="P",H24=""),"No DD",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Merit",IF(OR(AND(AO24&gt;=AY$38,AO24&lt;&gt;"",AQ24&gt;=AY$42,AQ24&lt;&gt;"",AN24=""),AND(AR24&gt;=AY$38,AR24&lt;&gt;"",AT24&gt;=AY$42,AT24&lt;&gt;"",AN24=""),AND(AV24&gt;=AY$38,AV24&lt;&gt;"",AX24&gt;=AY$42,AX24&lt;&gt;"",AN24=""),AND(BP24&gt;=BZ$38,BP24&lt;&gt;"",BR24&gt;=BZ$42,BR24&lt;&gt;"",BO24=""),AND(BS24&gt;=BZ$38,BS24&lt;&gt;"",BU24&gt;=BZ$42,BU24&lt;&gt;"",BO24=""),AND(BW24&gt;=BZ$38,BW24&lt;&gt;"",BY24&gt;=BZ$42,BY24&lt;&gt;"",BO24=""),AND(CQ24&gt;=DA$38,CQ24&lt;&gt;"",CS24&gt;=DA$42,CS24&lt;&gt;"",CP24=""),AND(CT24&gt;=DA$38,CT24&lt;&gt;"",CV24&gt;=DA$42,CV24&lt;&gt;"",CP24=""),AND(CX24&gt;=DA$38,CX24&lt;&gt;"",CZ24&gt;=DA$42,CZ24&lt;&gt;"",CP24=""),AND(DX24&gt;=EK$38,DX24&lt;&gt;"",DZ24&gt;=EK$42,DZ24&lt;&gt;""),AND(EA24&gt;=EK$38,EA24&lt;&gt;"",EC24&gt;=EK$42,EC24&lt;&gt;""),AND(EE24&gt;=EK$38,EE24&lt;&gt;"",EG24&gt;=EK$42,EG24&lt;&gt;""),AND(EH24&gt;=EK$38,EH24&lt;&gt;"",EJ24&gt;=EK$42,EJ24&lt;&gt;""),AND(FF24&gt;=FS$38,FF24&lt;&gt;"",FH24&gt;=FS$42,FH24&lt;&gt;""),AND(FI24&gt;=FS$38,FI24&lt;&gt;"",FK24&gt;=FS$42,FK24&lt;&gt;""),AND(FM24&gt;=FS$38,FM24&lt;&gt;"",FO24&gt;=FS$42,FO24&lt;&gt;""),AND(FP24&gt;=FS$38,FP24&lt;&gt;"",FR24&gt;=FS$42,FR24&lt;&gt;""),AND(GN24&gt;=HA$38,GN24&lt;&gt;"",GP24&gt;=HA$42,GP24&lt;&gt;""),AND(GQ24&gt;=HA$38,GQ24&lt;&gt;"",GS24&gt;=HA$42,GS24&lt;&gt;""),AND(GU24&gt;=HA$38,GU24&lt;&gt;"",GW24&gt;=HA$42,GW24&lt;&gt;""),AND(GX24&gt;=HA$38,GX24&lt;&gt;"",GZ24&gt;=HA$42,GZ24&lt;&gt;""),AND(HV24&gt;=II$38,HV24&lt;&gt;"",HX24&gt;=II$42,HX24&lt;&gt;""),AND(HY24&gt;=II$38,HY24&lt;&gt;"",IA24&gt;=II$42,IA24&lt;&gt;""),AND(IC24&gt;=II$38,IC24&lt;&gt;"",IE24&gt;=II$42,IE24&lt;&gt;""),AND(IF24&gt;=II$38,IF24&lt;&gt;"",IH24&gt;=II$42,IH24&lt;&gt;""),AND(JD24&gt;=JQ$38,JD24&lt;&gt;"",JF24&gt;=JQ$42,JF24&lt;&gt;""),AND(JG24&gt;=JQ$38,JG24&lt;&gt;"",JI24&gt;=JQ$42,JI24&lt;&gt;""),AND(JK24&gt;=JQ$38,JK24&lt;&gt;"",JM24&gt;=JQ$42,JM24&lt;&gt;""),AND(JN24&gt;=JQ$38,JN24&lt;&gt;"",JP24&gt;=JQ$42,JP24&lt;&gt;""),AND(KL24&gt;=KY$38,KL24&lt;&gt;"",KN24&gt;=KY$42,KN24&lt;&gt;""),AND(KO24&gt;=KY$38,KO24&lt;&gt;"",KQ24&gt;=KY$42,KQ24&lt;&gt;""),AND(KS24&gt;=KY$38,KS24&lt;&gt;"",KU24&gt;=KY$42,KU24&lt;&gt;""),AND(KV24&gt;=KY$38,KV24&lt;&gt;"",KX24&gt;=KY$42,KX24&lt;&gt;""),AND(LT24&gt;=MG$38,LT24&lt;&gt;"",LV24&gt;=MG$42,LV24&lt;&gt;""),AND(LW24&gt;=MG$38,LW24&lt;&gt;"",LY24&gt;=MG$42,LY24&lt;&gt;""),AND(MA24&gt;=MG$38,MA24&lt;&gt;"",MC24&gt;=MG$42,MC24&lt;&gt;""),AND(MD24&gt;=MG$38,MD24&lt;&gt;"",MF24&gt;=MG$42,MF24&lt;&gt;""),AND(NB24&gt;=NO$38,NB24&lt;&gt;"",ND24&gt;=NO$42,ND24&lt;&gt;""),AND(NE24&gt;=NO$38,NE24&lt;&gt;"",NG24&gt;=NO$42,NG24&lt;&gt;""),AND(NI24&gt;=NO$38,NI24&lt;&gt;"",NK24&gt;=NO$42,NK24&lt;&gt;""),AND(NL24&gt;=NO$38,NL24&lt;&gt;"",NN24&gt;=NO$42,NN24&lt;&gt;""),AND(OJ24&gt;=OW$38,OJ24&lt;&gt;"",OL24&gt;=OW$42,OL24&lt;&gt;""),AND(OM24&gt;=OW$38,OM24&lt;&gt;"",OO24&gt;=OW$42,OO24&lt;&gt;""),AND(OQ24&gt;=OW$38,OQ24&lt;&gt;"",OS24&gt;=OW$42,OS24&lt;&gt;""),AND(OT24&gt;=OW$38,OT24&lt;&gt;"",OV24&gt;=OW$42,OV24&lt;&gt;""),AND(PR24&gt;=QE$38,PR24&lt;&gt;"",PT24&gt;=QE$42,PT24&lt;&gt;""),AND(PU24&gt;=QE$38,PU24&lt;&gt;"",PW24&gt;=QE$42,PW24&lt;&gt;""),AND(PY24&gt;=QE$38,PY24&lt;&gt;"",QA24&gt;=QE$42,QA24&lt;&gt;""),AND(QB24&gt;=QE$38,QB24&lt;&gt;"",QD24&gt;=QE$42,QD24&lt;&gt;""),AND(QZ24&gt;=RM$38,QZ24&lt;&gt;"",RB24&gt;=RM$42,RB24&lt;&gt;""),AND(RC24&gt;=RM$38,RC24&lt;&gt;"",RE24&gt;=RM$42,RE24&lt;&gt;""),AND(RG24&gt;=RM$38,RG24&lt;&gt;"",RI24&gt;=RM$42,RI24&lt;&gt;""),AND(RJ24&gt;=RM$38,RJ24&lt;&gt;"",RL24&gt;=RM$42,RL24&lt;&gt;""),AND(SH24&gt;=SU$38,SH24&lt;&gt;"",SJ24&gt;=SU$42,SJ24&lt;&gt;""),AND(SK24&gt;=SU$38,SK24&lt;&gt;"",SM24&gt;=SU$42,SM24&lt;&gt;""),AND(SO24&gt;=SU$38,SO24&lt;&gt;"",SQ24&gt;=SU$42,SQ24&lt;&gt;""),AND(SR24&gt;=SU$38,SR24&lt;&gt;"",ST24&gt;=SU$42,ST24&lt;&gt;"")),"Excellence",IF(K24="P","Worlds Team",IF(H24="P","National Team","")))))</f>
        <v/>
      </c>
      <c r="K24" s="3" t="str">
        <f>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P","")</f>
        <v/>
      </c>
      <c r="L24" s="8">
        <f>IF(COUNT(AQ24,AT24,BR24,BU24,CS24,CV24)&gt;0,LARGE((AQ24,AT24,BR24,BU24,CS24,CV24),1),0)</f>
        <v>46.05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44.83</v>
      </c>
      <c r="O24" s="8" t="str">
        <f>IF(N24="","",IF(OR(N24=CS24,N24=CV24),$CA$1,IF(OR(N24=BR24,N24=BU24),$AZ$1,IF(OR(N24=AQ24,N24=AT24),$Y$1,""))))</f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IF(P24="","",IF(OR(P24=CS24,P24=CV24,P24=CZ24),$CA$1,IF(OR(P24=BR24,P24=BU24,P24=BY24),$AZ$1,IF(OR(P24=AQ24,P24=AT24,P24=AX24),$Y$1,""))))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$36,AP24,0),IF(AR24&gt;=$AY$36,AS24,0),IF(AV24&gt;=$AY$36,AW24,0),IF(BP24&gt;=$BZ$36,BQ24,0),IF(BS24&gt;=$BZ$36,BT24,0),IF(BW24&gt;=$BZ$36,BX24,0),IF(CQ24&gt;=$DA$36,CR24,0),IF(CT24&gt;=$DA$36,CU24,0),IF(CX24&gt;=$DA$36,CY24,0),IF(DX24&gt;=$EK$36,DY24,0),IF(EA24&gt;=$EK$36,EB24,0),IF(EE24&gt;=$EK$36,EF24,0),IF(EH24&gt;=$EK$36,EI24,0),IF(FF24&gt;=$FS$36,FG24,0),IF(FI24&gt;=$FS$36,FJ24,0),IF(FM24&gt;=$FS$36,FN24,0),IF(FP24&gt;=$FS$36,FQ24,0),IF(GN24&gt;=$HA$36,GO24,0),IF(GQ24&gt;=$HA$36,GR24,0),IF(GU24&gt;=$HA$36,GV24,0),IF(GX24&gt;=$HA$36,GY24,0),IF(HV24&gt;=$II$36,HW24,0),IF(HY24&gt;=$II$36,HZ24,0),IF(IC24&gt;=$II$36,ID24,0),IF(IF24&gt;=$II$36,IG24,0),IF(JD24&gt;=$JQ$36,JE24,0),IF(JG24&gt;=$JQ$36,JH24,0),IF(JK24&gt;=$JQ$36,JL24,0),IF(JN24&gt;=$JQ$36,JO24,0),IF(KL24&gt;=$KY$36,KM24,0),IF(KO24&gt;=$KY$36,KP24,0),IF(KS24&gt;=$KY$36,KT24,0),IF(KV24&gt;=$KY$36,KW24,0),IF(LT24&gt;=$MG$36,LU24,0),IF(LW24&gt;=$MG$36,LX24,0),IF(MA24&gt;=$MG$36,MB24,0),IF(MD24&gt;=$MG$36,ME24,0),IF(NB24&gt;=$NO$36,NC24,0),IF(NE24&gt;=$NO$36,NF24,0),IF(NI24&gt;=$NO$36,NJ24,0),IF(NL24&gt;=$NO$36,NM24,0),IF(OJ24&gt;=$OW$36,OK24,0),IF(OM24&gt;=$OW$36,ON24,0),IF(OQ24&gt;=$OW$36,OR24,0),IF(OT24&gt;=$OW$36,OU24,0),IF(PR24&gt;=$QE$36,PS24,0),IF(PU24&gt;=$QE$36,PV24,0),IF(PY24&gt;=$QE$36,PZ24,0),IF(QB24&gt;=$QE$36,QC24,0),IF(QZ24&gt;=$RM$36,RA24,0),IF(RC24&gt;=$RM$36,RD24,0),IF(RG24&gt;=$RM$36,RH24,0),IF(RJ24&gt;=$RM$36,RK24,0),IF(SH24&gt;=$SU$36,SI24,0),IF(SK24&gt;=$SU$36,SL24,0),IF(SO24&gt;=$SU$36,SP24,0),IF(SR24&gt;=$SU$36,SS24,0))&gt;0,MAX(IF(AO24&gt;=$AY$36,AP24,0),IF(AR24&gt;=$AY$36,AS24,0),IF(AV24&gt;=$AY$36,AW24,0),IF(BP24&gt;=$BZ$36,BQ24,0),IF(BS24&gt;=$BZ$36,BT24,0),IF(BW24&gt;=$BZ$36,BX24,0),IF(CQ24&gt;=$DA$36,CR24,0),IF(CT24&gt;=$DA$36,CU24,0),IF(CX24&gt;=$DA$36,CY24,0),IF(DX24&gt;=$EK$36,DY24,0),IF(EA24&gt;=$EK$36,EB24,0),IF(EE24&gt;=$EK$36,EF24,0),IF(EH24&gt;=$EK$36,EI24,0),IF(FF24&gt;=$FS$36,FG24,0),IF(FI24&gt;=$FS$36,FJ24,0),IF(FM24&gt;=$FS$36,FN24,0),IF(FP24&gt;=$FS$36,FQ24,0),IF(GN24&gt;=$HA$36,GO24,0),IF(GQ24&gt;=$HA$36,GR24,0),IF(GU24&gt;=$HA$36,GV24,0),IF(GX24&gt;=$HA$36,GY24,0),IF(HV24&gt;=$II$36,HW24,0),IF(HY24&gt;=$II$36,HZ24,0),IF(IC24&gt;=$II$36,ID24,0),IF(IF24&gt;=$II$36,IG24,0),IF(JD24&gt;=$JQ$36,JE24,0),IF(JG24&gt;=$JQ$36,JH24,0),IF(JK24&gt;=$JQ$36,JL24,0),IF(JN24&gt;=$JQ$36,JO24,0),IF(KL24&gt;=$KY$36,KM24,0),IF(KO24&gt;=$KY$36,KP24,0),IF(KS24&gt;=$KY$36,KT24,0),IF(KV24&gt;=$KY$36,KW24,0),IF(LT24&gt;=$MG$36,LU24,0),IF(LW24&gt;=$MG$36,LX24,0),IF(MA24&gt;=$MG$36,MB24,0),IF(MD24&gt;=$MG$36,ME24,0),IF(NB24&gt;=$NO$36,NC24,0),IF(NE24&gt;=$NO$36,NF24,0),IF(NI24&gt;=$NO$36,NJ24,0),IF(NL24&gt;=$NO$36,NM24,0),IF(OJ24&gt;=$OW$36,OK24,0),IF(OM24&gt;=$OW$36,ON24,0),IF(OQ24&gt;=$OW$36,OR24,0),IF(OT24&gt;=$OW$36,OU24,0),IF(PR24&gt;=$QE$36,PS24,0),IF(PU24&gt;=$QE$36,PV24,0),IF(PY24&gt;=$QE$36,PZ24,0),IF(QB24&gt;=$QE$36,QC24,0),IF(QZ24&gt;=$RM$36,RA24,0),IF(RC24&gt;=$RM$36,RD24,0),IF(RG24&gt;=$RM$36,RH24,0),IF(RJ24&gt;=$RM$36,RK24,0),IF(SH24&gt;=$SU$36,SI24,0),IF(SK24&gt;=$SU$36,SL24,0),IF(SO24&gt;=$SU$36,SP24,0),IF(SR24&gt;=$SU$36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N24,$RN$1,IF(V24+IF(P24="",0,P24)=RF24,$QF$1,IF(V24+IF(P24="",0,P24)=PX24,$OX$1,IF(V24+IF(P24="",0,P24)=OP24,$NP$1,IF(V24+IF(P24="",0,P24)=NH24,$MH$1,IF(V24+IF(P24="",0,P24)=LZ24,$KZ$1,IF(V24+IF(P24="",0,P24)=KR24,$JR$1,IF(V24+IF(P24="",0,P24)=JJ24,$IJ$1,IF(V24+IF(P24="",0,P24)=IB24,$HB$1,IF(V24+IF(P24="",0,P24)=GT24,$FT$1,IF(V24+IF(P24="",0,P24)=FL24,$EL$1,IF(V24+IF(P24="",0,P24)=ED24,$DD$1)))))))))))),IF(V24=DC24,IF(V24+IF(#REF!="",0,#REF!)=ST24,$RN$1,IF(V24+IF(#REF!="",0,#REF!)=RL24,$QF$1,IF(V24+IF(#REF!="",0,#REF!)=QD24,$OX$1,IF(V24+IF(#REF!="",0,#REF!)=OV24,$NP$1,IF(V24+IF(#REF!="",0,#REF!)=NN24,$MH$1,IF(V24+IF(#REF!="",0,#REF!)=MF24,$KZ$1,IF(V24+IF(#REF!="",0,#REF!)=KX24,$JR$1,IF(V24+IF(#REF!="",0,#REF!)=JP24,$IJ$1,IF(V24+IF(#REF!="",0,#REF!)=IH24,$HB$1,IF(V24+IF(#REF!="",0,#REF!)=GZ24,$FT$1,IF(V24+IF(#REF!="",0,#REF!)=FR24,$EL$1,IF(V24+IF(#REF!="",0,#REF!)=EJ24,$DD$1,IF(V24+IF(#REF!="",0,#REF!)=SQ24,$RN$1,IF(V24+IF(#REF!="",0,#REF!)=RI24,$QF$1,IF(V24+IF(#REF!="",0,#REF!)=QA24,$OX$1,IF(V24+IF(#REF!="",0,#REF!)=OS24,$NP$1,IF(V24+IF(#REF!="",0,#REF!)=NK24,$MH$1,IF(V24+IF(#REF!="",0,#REF!)=MC24,$KZ$1,IF(V24+IF(#REF!="",0,#REF!)=KU24,$JR$1,IF(V24+IF(#REF!="",0,#REF!)=JM24,$IJ$1,IF(V24+IF(#REF!="",0,#REF!)=IE24,$HB$1,IF(V24+IF(#REF!="",0,#REF!)=GW24,$FT$1,IF(V24+IF(#REF!="",0,#REF!)=FO24,$EL$1,IF(V24+IF(#REF!="",0,#REF!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13.7</v>
      </c>
      <c r="BA24" s="26">
        <v>8.6999999999999993</v>
      </c>
      <c r="BB24" s="26">
        <v>9</v>
      </c>
      <c r="BC24" s="26">
        <v>13.43</v>
      </c>
      <c r="BD24" s="26">
        <v>0</v>
      </c>
      <c r="BE24" s="26">
        <v>14.4</v>
      </c>
      <c r="BF24" s="26">
        <v>8.8000000000000007</v>
      </c>
      <c r="BG24" s="26">
        <v>9.4</v>
      </c>
      <c r="BH24" s="26">
        <v>13.45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9</v>
      </c>
      <c r="BQ24" s="39">
        <f>IF(BC24&gt;0,BC24,"")</f>
        <v>13.43</v>
      </c>
      <c r="BR24" s="11">
        <f>IF(SUM(AZ24:BC24)-BD24&gt;0,SUM(AZ24:BC24)-BD24,"")</f>
        <v>44.83</v>
      </c>
      <c r="BS24" s="11">
        <f>IF(BG24&gt;0,BG24,"")</f>
        <v>9.4</v>
      </c>
      <c r="BT24" s="11">
        <f>IF(BH24&gt;0,BH24,"")</f>
        <v>13.45</v>
      </c>
      <c r="BU24" s="11">
        <f>IF(SUM(BE24:BH24)-BI24&gt;0,SUM(BE24:BH24)-BI24,"")</f>
        <v>46.05</v>
      </c>
      <c r="BV24" s="11">
        <f>IF(BR24="","",MAX(BR24,BU24))</f>
        <v>46.05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46.05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6.85</v>
      </c>
      <c r="SW24" s="22">
        <f>IF($CP24="P",CB24,(CB24+BA24)/2)</f>
        <v>4.3499999999999996</v>
      </c>
      <c r="SX24" s="22">
        <f>IF($CP24="P",CC24,(CC24+BB24)/2)</f>
        <v>4.5</v>
      </c>
      <c r="SY24" s="22">
        <f>IF($CP24="P",CD24,(CD24+BC24)/2)</f>
        <v>6.7149999999999999</v>
      </c>
      <c r="SZ24" s="22">
        <f>IF($CP24="P",CE24,(CE24+BD24)/2)</f>
        <v>0</v>
      </c>
      <c r="TA24" s="22">
        <f>IF($CP24="P",CF24,(CF24+BE24)/2)</f>
        <v>7.2</v>
      </c>
      <c r="TB24" s="22">
        <f>IF($CP24="P",CG24,(CG24+BF24)/2)</f>
        <v>4.4000000000000004</v>
      </c>
      <c r="TC24" s="22">
        <f>IF($CP24="P",CH24,(CH24+BG24)/2)</f>
        <v>4.7</v>
      </c>
      <c r="TD24" s="22">
        <f>IF($CP24="P",CI24,(CI24+BH24)/2)</f>
        <v>6.7249999999999996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4.5</v>
      </c>
      <c r="TM24" s="40">
        <f>IF(SY24&gt;0,SY24,"")</f>
        <v>6.7149999999999999</v>
      </c>
      <c r="TN24" s="40">
        <f>IF(SUM(SV24:SY24)-SZ24&gt;0,SUM(SV24:SY24)-SZ24,"")</f>
        <v>22.414999999999999</v>
      </c>
      <c r="TO24" s="40">
        <f>IF(TC24&gt;0,TC24,"")</f>
        <v>4.7</v>
      </c>
      <c r="TP24" s="40">
        <f>IF(TD24&gt;0,TD24,"")</f>
        <v>6.7249999999999996</v>
      </c>
      <c r="TQ24" s="40">
        <f>IF(SUM(TA24:TD24)-TE24&gt;0,SUM(TA24:TD24)-TE24,"")</f>
        <v>23.024999999999999</v>
      </c>
      <c r="TR24" s="40">
        <f>IF(MAX(TN24,TQ24)&gt;0,MAX(TN24,TQ24),"")</f>
        <v>23.024999999999999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23.024999999999999</v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223</v>
      </c>
      <c r="D25" s="4" t="s">
        <v>6</v>
      </c>
      <c r="E25" s="4">
        <v>2006</v>
      </c>
      <c r="F25" s="9">
        <f>SUM(L25:V25)+SUM(L25:T25)*0.0000001+SUM(L25)*0.0000000000001</f>
        <v>91.230009123004251</v>
      </c>
      <c r="G25" s="66"/>
      <c r="H25" s="3" t="str">
        <f>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P","")</f>
        <v/>
      </c>
      <c r="I25" s="3" t="str">
        <f>IF(OR(AND(AQ25&gt;=AY$40,AQ25&lt;&gt;"",AN25=""),AND(AT25&gt;=AY$40,AT25&lt;&gt;"",AN25=""),AND(AX25&gt;=AY$40,AX25&lt;&gt;"",AN25=""),AND(BR25&gt;=BZ$40,BR25&lt;&gt;"",BO25=""),AND(BU25&gt;=BZ$40,BU25&lt;&gt;"",BO25=""),AND(BY25&gt;=BZ$40,BY25&lt;&gt;"",BO25=""),AND(CS25&gt;=DA$40,CS25&lt;&gt;"",CP25=""),AND(CV25&gt;=DA$40,CV25&lt;&gt;"",CP25=""),AND(CZ25&gt;=DA$40,CZ25&lt;&gt;"",CP25=""),AND(DZ25&gt;=EK$40,DZ25&lt;&gt;""),AND(EC25&gt;=EK$40,EC25&lt;&gt;""),AND(EG25&gt;=EK$40,EG25&lt;&gt;""),AND(EJ25&gt;=EK$40,EJ25&lt;&gt;""),AND(FH25&gt;=FS$40,FH25&lt;&gt;""),AND(FK25&gt;=FS$40,FK25&lt;&gt;""),AND(FO25&gt;=FS$40,FO25&lt;&gt;""),AND(FR25&gt;=FS$40,FR25&lt;&gt;""),AND(GP25&gt;=HA$40,GP25&lt;&gt;""),AND(GS25&gt;=HA$40,GS25&lt;&gt;""),AND(GW25&gt;=HA$40,GW25&lt;&gt;""),AND(GZ25&gt;=HA$40,GZ25&lt;&gt;""),AND(HX25&gt;=II$40,HX25&lt;&gt;""),AND(IA25&gt;=II$40,IA25&lt;&gt;""),AND(IE25&gt;=II$40,IE25&lt;&gt;""),AND(IH25&gt;=II$40,IH25&lt;&gt;""),AND(JF25&gt;=JQ$40,JF25&lt;&gt;""),AND(JI25&gt;=JQ$40,JI25&lt;&gt;""),AND(JM25&gt;=JQ$40,JM25&lt;&gt;""),AND(JP25&gt;=JQ$40,JP25&lt;&gt;""),AND(KN25&gt;=KY$40,KN25&lt;&gt;""),AND(KQ25&gt;=KY$40,KQ25&lt;&gt;""),AND(KU25&gt;=KY$40,KU25&lt;&gt;""),AND(KX25&gt;=KY$40,KX25&lt;&gt;""),AND(LV25&gt;=MG$40,LV25&lt;&gt;""),AND(LY25&gt;=MG$40,LY25&lt;&gt;""),AND(MC25&gt;=MG$40,MC25&lt;&gt;""),AND(MF25&gt;=MG$40,MF25&lt;&gt;""),AND(ND25&gt;=NO$40,ND25&lt;&gt;""),AND(NG25&gt;=NO$40,NG25&lt;&gt;""),AND(NK25&gt;=NO$40,NK25&lt;&gt;""),AND(NN25&gt;=NO$40,NN25&lt;&gt;""),AND(OL25&gt;=OW$40,OL25&lt;&gt;""),AND(OO25&gt;=OW$40,OO25&lt;&gt;""),AND(OS25&gt;=OW$40,OS25&lt;&gt;""),AND(OV25&gt;=OW$40,OV25&lt;&gt;""),AND(PT25&gt;=QE$40,PT25&lt;&gt;""),AND(PW25&gt;=QE$40,PW25&lt;&gt;""),AND(QA25&gt;=QE$40,QA25&lt;&gt;""),AND(QD25&gt;=QE$40,QD25&lt;&gt;""),AND(RB25&gt;=RM$40,RB25&lt;&gt;""),AND(RE25&gt;=RM$40,RE25&lt;&gt;""),AND(RI25&gt;=RM$40,RI25&lt;&gt;""),AND(RL25&gt;=RM$40,RL25&lt;&gt;""),AND(SJ25&gt;=SU$40,SJ25&lt;&gt;""),AND(SM25&gt;=SU$40,SM25&lt;&gt;""),AND(SQ25&gt;=SU$40,SQ25&lt;&gt;""),AND(ST25&gt;=SU$40,ST25&lt;&gt;"")),"P","")</f>
        <v/>
      </c>
      <c r="J25" s="36" t="str">
        <f>IF(AND(I25="P",H25=""),"No DD",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Merit",IF(OR(AND(AO25&gt;=AY$38,AO25&lt;&gt;"",AQ25&gt;=AY$42,AQ25&lt;&gt;"",AN25=""),AND(AR25&gt;=AY$38,AR25&lt;&gt;"",AT25&gt;=AY$42,AT25&lt;&gt;"",AN25=""),AND(AV25&gt;=AY$38,AV25&lt;&gt;"",AX25&gt;=AY$42,AX25&lt;&gt;"",AN25=""),AND(BP25&gt;=BZ$38,BP25&lt;&gt;"",BR25&gt;=BZ$42,BR25&lt;&gt;"",BO25=""),AND(BS25&gt;=BZ$38,BS25&lt;&gt;"",BU25&gt;=BZ$42,BU25&lt;&gt;"",BO25=""),AND(BW25&gt;=BZ$38,BW25&lt;&gt;"",BY25&gt;=BZ$42,BY25&lt;&gt;"",BO25=""),AND(CQ25&gt;=DA$38,CQ25&lt;&gt;"",CS25&gt;=DA$42,CS25&lt;&gt;"",CP25=""),AND(CT25&gt;=DA$38,CT25&lt;&gt;"",CV25&gt;=DA$42,CV25&lt;&gt;"",CP25=""),AND(CX25&gt;=DA$38,CX25&lt;&gt;"",CZ25&gt;=DA$42,CZ25&lt;&gt;"",CP25=""),AND(DX25&gt;=EK$38,DX25&lt;&gt;"",DZ25&gt;=EK$42,DZ25&lt;&gt;""),AND(EA25&gt;=EK$38,EA25&lt;&gt;"",EC25&gt;=EK$42,EC25&lt;&gt;""),AND(EE25&gt;=EK$38,EE25&lt;&gt;"",EG25&gt;=EK$42,EG25&lt;&gt;""),AND(EH25&gt;=EK$38,EH25&lt;&gt;"",EJ25&gt;=EK$42,EJ25&lt;&gt;""),AND(FF25&gt;=FS$38,FF25&lt;&gt;"",FH25&gt;=FS$42,FH25&lt;&gt;""),AND(FI25&gt;=FS$38,FI25&lt;&gt;"",FK25&gt;=FS$42,FK25&lt;&gt;""),AND(FM25&gt;=FS$38,FM25&lt;&gt;"",FO25&gt;=FS$42,FO25&lt;&gt;""),AND(FP25&gt;=FS$38,FP25&lt;&gt;"",FR25&gt;=FS$42,FR25&lt;&gt;""),AND(GN25&gt;=HA$38,GN25&lt;&gt;"",GP25&gt;=HA$42,GP25&lt;&gt;""),AND(GQ25&gt;=HA$38,GQ25&lt;&gt;"",GS25&gt;=HA$42,GS25&lt;&gt;""),AND(GU25&gt;=HA$38,GU25&lt;&gt;"",GW25&gt;=HA$42,GW25&lt;&gt;""),AND(GX25&gt;=HA$38,GX25&lt;&gt;"",GZ25&gt;=HA$42,GZ25&lt;&gt;""),AND(HV25&gt;=II$38,HV25&lt;&gt;"",HX25&gt;=II$42,HX25&lt;&gt;""),AND(HY25&gt;=II$38,HY25&lt;&gt;"",IA25&gt;=II$42,IA25&lt;&gt;""),AND(IC25&gt;=II$38,IC25&lt;&gt;"",IE25&gt;=II$42,IE25&lt;&gt;""),AND(IF25&gt;=II$38,IF25&lt;&gt;"",IH25&gt;=II$42,IH25&lt;&gt;""),AND(JD25&gt;=JQ$38,JD25&lt;&gt;"",JF25&gt;=JQ$42,JF25&lt;&gt;""),AND(JG25&gt;=JQ$38,JG25&lt;&gt;"",JI25&gt;=JQ$42,JI25&lt;&gt;""),AND(JK25&gt;=JQ$38,JK25&lt;&gt;"",JM25&gt;=JQ$42,JM25&lt;&gt;""),AND(JN25&gt;=JQ$38,JN25&lt;&gt;"",JP25&gt;=JQ$42,JP25&lt;&gt;""),AND(KL25&gt;=KY$38,KL25&lt;&gt;"",KN25&gt;=KY$42,KN25&lt;&gt;""),AND(KO25&gt;=KY$38,KO25&lt;&gt;"",KQ25&gt;=KY$42,KQ25&lt;&gt;""),AND(KS25&gt;=KY$38,KS25&lt;&gt;"",KU25&gt;=KY$42,KU25&lt;&gt;""),AND(KV25&gt;=KY$38,KV25&lt;&gt;"",KX25&gt;=KY$42,KX25&lt;&gt;""),AND(LT25&gt;=MG$38,LT25&lt;&gt;"",LV25&gt;=MG$42,LV25&lt;&gt;""),AND(LW25&gt;=MG$38,LW25&lt;&gt;"",LY25&gt;=MG$42,LY25&lt;&gt;""),AND(MA25&gt;=MG$38,MA25&lt;&gt;"",MC25&gt;=MG$42,MC25&lt;&gt;""),AND(MD25&gt;=MG$38,MD25&lt;&gt;"",MF25&gt;=MG$42,MF25&lt;&gt;""),AND(NB25&gt;=NO$38,NB25&lt;&gt;"",ND25&gt;=NO$42,ND25&lt;&gt;""),AND(NE25&gt;=NO$38,NE25&lt;&gt;"",NG25&gt;=NO$42,NG25&lt;&gt;""),AND(NI25&gt;=NO$38,NI25&lt;&gt;"",NK25&gt;=NO$42,NK25&lt;&gt;""),AND(NL25&gt;=NO$38,NL25&lt;&gt;"",NN25&gt;=NO$42,NN25&lt;&gt;""),AND(OJ25&gt;=OW$38,OJ25&lt;&gt;"",OL25&gt;=OW$42,OL25&lt;&gt;""),AND(OM25&gt;=OW$38,OM25&lt;&gt;"",OO25&gt;=OW$42,OO25&lt;&gt;""),AND(OQ25&gt;=OW$38,OQ25&lt;&gt;"",OS25&gt;=OW$42,OS25&lt;&gt;""),AND(OT25&gt;=OW$38,OT25&lt;&gt;"",OV25&gt;=OW$42,OV25&lt;&gt;""),AND(PR25&gt;=QE$38,PR25&lt;&gt;"",PT25&gt;=QE$42,PT25&lt;&gt;""),AND(PU25&gt;=QE$38,PU25&lt;&gt;"",PW25&gt;=QE$42,PW25&lt;&gt;""),AND(PY25&gt;=QE$38,PY25&lt;&gt;"",QA25&gt;=QE$42,QA25&lt;&gt;""),AND(QB25&gt;=QE$38,QB25&lt;&gt;"",QD25&gt;=QE$42,QD25&lt;&gt;""),AND(QZ25&gt;=RM$38,QZ25&lt;&gt;"",RB25&gt;=RM$42,RB25&lt;&gt;""),AND(RC25&gt;=RM$38,RC25&lt;&gt;"",RE25&gt;=RM$42,RE25&lt;&gt;""),AND(RG25&gt;=RM$38,RG25&lt;&gt;"",RI25&gt;=RM$42,RI25&lt;&gt;""),AND(RJ25&gt;=RM$38,RJ25&lt;&gt;"",RL25&gt;=RM$42,RL25&lt;&gt;""),AND(SH25&gt;=SU$38,SH25&lt;&gt;"",SJ25&gt;=SU$42,SJ25&lt;&gt;""),AND(SK25&gt;=SU$38,SK25&lt;&gt;"",SM25&gt;=SU$42,SM25&lt;&gt;""),AND(SO25&gt;=SU$38,SO25&lt;&gt;"",SQ25&gt;=SU$42,SQ25&lt;&gt;""),AND(SR25&gt;=SU$38,SR25&lt;&gt;"",ST25&gt;=SU$42,ST25&lt;&gt;"")),"Excellence",IF(K25="P","Worlds Team",IF(H25="P","National Team","")))))</f>
        <v/>
      </c>
      <c r="K25" s="3" t="str">
        <f>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P","")</f>
        <v/>
      </c>
      <c r="L25" s="8">
        <f>IF(COUNT(AQ25,AT25,BR25,BU25,CS25,CV25)&gt;0,LARGE((AQ25,AT25,BR25,BU25,CS25,CV25),1),0)</f>
        <v>42.58</v>
      </c>
      <c r="M25" s="8" t="str">
        <f>IF(L25="","",IF(OR(L25=CS25,L25=CV25),$CA$1,IF(OR(L25=BR25,L25=BU25),$AZ$1,IF(OR(L25=AQ25,L25=AT25),$Y$1,""))))</f>
        <v>2023 Nationals</v>
      </c>
      <c r="N25" s="8">
        <f>IF(COUNT(AQ25,AT25,BR25,BU25,CS25,CV25)&gt;1,LARGE((AQ25,AT25,BR25,BU25,CS25,CV25),2),0)</f>
        <v>40.549999999999997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>IF(P25="","",IF(OR(P25=CS25,P25=CV25,P25=CZ25),$CA$1,IF(OR(P25=BR25,P25=BU25,P25=BY25),$AZ$1,IF(OR(P25=AQ25,P25=AT25,P25=AX25),$Y$1,""))))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8.1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$36,AP25,0),IF(AR25&gt;=$AY$36,AS25,0),IF(AV25&gt;=$AY$36,AW25,0),IF(BP25&gt;=$BZ$36,BQ25,0),IF(BS25&gt;=$BZ$36,BT25,0),IF(BW25&gt;=$BZ$36,BX25,0),IF(CQ25&gt;=$DA$36,CR25,0),IF(CT25&gt;=$DA$36,CU25,0),IF(CX25&gt;=$DA$36,CY25,0),IF(DX25&gt;=$EK$36,DY25,0),IF(EA25&gt;=$EK$36,EB25,0),IF(EE25&gt;=$EK$36,EF25,0),IF(EH25&gt;=$EK$36,EI25,0),IF(FF25&gt;=$FS$36,FG25,0),IF(FI25&gt;=$FS$36,FJ25,0),IF(FM25&gt;=$FS$36,FN25,0),IF(FP25&gt;=$FS$36,FQ25,0),IF(GN25&gt;=$HA$36,GO25,0),IF(GQ25&gt;=$HA$36,GR25,0),IF(GU25&gt;=$HA$36,GV25,0),IF(GX25&gt;=$HA$36,GY25,0),IF(HV25&gt;=$II$36,HW25,0),IF(HY25&gt;=$II$36,HZ25,0),IF(IC25&gt;=$II$36,ID25,0),IF(IF25&gt;=$II$36,IG25,0),IF(JD25&gt;=$JQ$36,JE25,0),IF(JG25&gt;=$JQ$36,JH25,0),IF(JK25&gt;=$JQ$36,JL25,0),IF(JN25&gt;=$JQ$36,JO25,0),IF(KL25&gt;=$KY$36,KM25,0),IF(KO25&gt;=$KY$36,KP25,0),IF(KS25&gt;=$KY$36,KT25,0),IF(KV25&gt;=$KY$36,KW25,0),IF(LT25&gt;=$MG$36,LU25,0),IF(LW25&gt;=$MG$36,LX25,0),IF(MA25&gt;=$MG$36,MB25,0),IF(MD25&gt;=$MG$36,ME25,0),IF(NB25&gt;=$NO$36,NC25,0),IF(NE25&gt;=$NO$36,NF25,0),IF(NI25&gt;=$NO$36,NJ25,0),IF(NL25&gt;=$NO$36,NM25,0),IF(OJ25&gt;=$OW$36,OK25,0),IF(OM25&gt;=$OW$36,ON25,0),IF(OQ25&gt;=$OW$36,OR25,0),IF(OT25&gt;=$OW$36,OU25,0),IF(PR25&gt;=$QE$36,PS25,0),IF(PU25&gt;=$QE$36,PV25,0),IF(PY25&gt;=$QE$36,PZ25,0),IF(QB25&gt;=$QE$36,QC25,0),IF(QZ25&gt;=$RM$36,RA25,0),IF(RC25&gt;=$RM$36,RD25,0),IF(RG25&gt;=$RM$36,RH25,0),IF(RJ25&gt;=$RM$36,RK25,0),IF(SH25&gt;=$SU$36,SI25,0),IF(SK25&gt;=$SU$36,SL25,0),IF(SO25&gt;=$SU$36,SP25,0),IF(SR25&gt;=$SU$36,SS25,0))&gt;0,MAX(IF(AO25&gt;=$AY$36,AP25,0),IF(AR25&gt;=$AY$36,AS25,0),IF(AV25&gt;=$AY$36,AW25,0),IF(BP25&gt;=$BZ$36,BQ25,0),IF(BS25&gt;=$BZ$36,BT25,0),IF(BW25&gt;=$BZ$36,BX25,0),IF(CQ25&gt;=$DA$36,CR25,0),IF(CT25&gt;=$DA$36,CU25,0),IF(CX25&gt;=$DA$36,CY25,0),IF(DX25&gt;=$EK$36,DY25,0),IF(EA25&gt;=$EK$36,EB25,0),IF(EE25&gt;=$EK$36,EF25,0),IF(EH25&gt;=$EK$36,EI25,0),IF(FF25&gt;=$FS$36,FG25,0),IF(FI25&gt;=$FS$36,FJ25,0),IF(FM25&gt;=$FS$36,FN25,0),IF(FP25&gt;=$FS$36,FQ25,0),IF(GN25&gt;=$HA$36,GO25,0),IF(GQ25&gt;=$HA$36,GR25,0),IF(GU25&gt;=$HA$36,GV25,0),IF(GX25&gt;=$HA$36,GY25,0),IF(HV25&gt;=$II$36,HW25,0),IF(HY25&gt;=$II$36,HZ25,0),IF(IC25&gt;=$II$36,ID25,0),IF(IF25&gt;=$II$36,IG25,0),IF(JD25&gt;=$JQ$36,JE25,0),IF(JG25&gt;=$JQ$36,JH25,0),IF(JK25&gt;=$JQ$36,JL25,0),IF(JN25&gt;=$JQ$36,JO25,0),IF(KL25&gt;=$KY$36,KM25,0),IF(KO25&gt;=$KY$36,KP25,0),IF(KS25&gt;=$KY$36,KT25,0),IF(KV25&gt;=$KY$36,KW25,0),IF(LT25&gt;=$MG$36,LU25,0),IF(LW25&gt;=$MG$36,LX25,0),IF(MA25&gt;=$MG$36,MB25,0),IF(MD25&gt;=$MG$36,ME25,0),IF(NB25&gt;=$NO$36,NC25,0),IF(NE25&gt;=$NO$36,NF25,0),IF(NI25&gt;=$NO$36,NJ25,0),IF(NL25&gt;=$NO$36,NM25,0),IF(OJ25&gt;=$OW$36,OK25,0),IF(OM25&gt;=$OW$36,ON25,0),IF(OQ25&gt;=$OW$36,OR25,0),IF(OT25&gt;=$OW$36,OU25,0),IF(PR25&gt;=$QE$36,PS25,0),IF(PU25&gt;=$QE$36,PV25,0),IF(PY25&gt;=$QE$36,PZ25,0),IF(QB25&gt;=$QE$36,QC25,0),IF(QZ25&gt;=$RM$36,RA25,0),IF(RC25&gt;=$RM$36,RD25,0),IF(RG25&gt;=$RM$36,RH25,0),IF(RJ25&gt;=$RM$36,RK25,0),IF(SH25&gt;=$SU$36,SI25,0),IF(SK25&gt;=$SU$36,SL25,0),IF(SO25&gt;=$SU$36,SP25,0),IF(SR25&gt;=$SU$36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N25,$RN$1,IF(V25+IF(P25="",0,P25)=RF25,$QF$1,IF(V25+IF(P25="",0,P25)=PX25,$OX$1,IF(V25+IF(P25="",0,P25)=OP25,$NP$1,IF(V25+IF(P25="",0,P25)=NH25,$MH$1,IF(V25+IF(P25="",0,P25)=LZ25,$KZ$1,IF(V25+IF(P25="",0,P25)=KR25,$JR$1,IF(V25+IF(P25="",0,P25)=JJ25,$IJ$1,IF(V25+IF(P25="",0,P25)=IB25,$HB$1,IF(V25+IF(P25="",0,P25)=GT25,$FT$1,IF(V25+IF(P25="",0,P25)=FL25,$EL$1,IF(V25+IF(P25="",0,P25)=ED25,$DD$1)))))))))))),IF(V25=DC25,IF(V25+IF(#REF!="",0,#REF!)=ST25,$RN$1,IF(V25+IF(#REF!="",0,#REF!)=RL25,$QF$1,IF(V25+IF(#REF!="",0,#REF!)=QD25,$OX$1,IF(V25+IF(#REF!="",0,#REF!)=OV25,$NP$1,IF(V25+IF(#REF!="",0,#REF!)=NN25,$MH$1,IF(V25+IF(#REF!="",0,#REF!)=MF25,$KZ$1,IF(V25+IF(#REF!="",0,#REF!)=KX25,$JR$1,IF(V25+IF(#REF!="",0,#REF!)=JP25,$IJ$1,IF(V25+IF(#REF!="",0,#REF!)=IH25,$HB$1,IF(V25+IF(#REF!="",0,#REF!)=GZ25,$FT$1,IF(V25+IF(#REF!="",0,#REF!)=FR25,$EL$1,IF(V25+IF(#REF!="",0,#REF!)=EJ25,$DD$1,IF(V25+IF(#REF!="",0,#REF!)=SQ25,$RN$1,IF(V25+IF(#REF!="",0,#REF!)=RI25,$QF$1,IF(V25+IF(#REF!="",0,#REF!)=QA25,$OX$1,IF(V25+IF(#REF!="",0,#REF!)=OS25,$NP$1,IF(V25+IF(#REF!="",0,#REF!)=NK25,$MH$1,IF(V25+IF(#REF!="",0,#REF!)=MC25,$KZ$1,IF(V25+IF(#REF!="",0,#REF!)=KU25,$JR$1,IF(V25+IF(#REF!="",0,#REF!)=JM25,$IJ$1,IF(V25+IF(#REF!="",0,#REF!)=IE25,$HB$1,IF(V25+IF(#REF!="",0,#REF!)=GW25,$FT$1,IF(V25+IF(#REF!="",0,#REF!)=FO25,$EL$1,IF(V25+IF(#REF!="",0,#REF!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13.2</v>
      </c>
      <c r="BA25" s="26">
        <v>8.4</v>
      </c>
      <c r="BB25" s="26">
        <v>7.2</v>
      </c>
      <c r="BC25" s="26">
        <v>11.75</v>
      </c>
      <c r="BD25" s="26">
        <v>0</v>
      </c>
      <c r="BE25" s="26">
        <v>14.3</v>
      </c>
      <c r="BF25" s="26">
        <v>8.5</v>
      </c>
      <c r="BG25" s="26">
        <v>8.1</v>
      </c>
      <c r="BH25" s="26">
        <v>12.38</v>
      </c>
      <c r="BI25" s="26">
        <v>0.7</v>
      </c>
      <c r="BJ25" s="26"/>
      <c r="BK25" s="26"/>
      <c r="BL25" s="26"/>
      <c r="BM25" s="26"/>
      <c r="BN25" s="26"/>
      <c r="BO25" s="28"/>
      <c r="BP25" s="39">
        <f>IF(BB25&gt;0,BB25,"")</f>
        <v>7.2</v>
      </c>
      <c r="BQ25" s="39">
        <f>IF(BC25&gt;0,BC25,"")</f>
        <v>11.75</v>
      </c>
      <c r="BR25" s="11">
        <f>IF(SUM(AZ25:BC25)-BD25&gt;0,SUM(AZ25:BC25)-BD25,"")</f>
        <v>40.549999999999997</v>
      </c>
      <c r="BS25" s="11">
        <f>IF(BG25&gt;0,BG25,"")</f>
        <v>8.1</v>
      </c>
      <c r="BT25" s="11">
        <f>IF(BH25&gt;0,BH25,"")</f>
        <v>12.38</v>
      </c>
      <c r="BU25" s="11">
        <f>IF(SUM(BE25:BH25)-BI25&gt;0,SUM(BE25:BH25)-BI25,"")</f>
        <v>42.58</v>
      </c>
      <c r="BV25" s="11">
        <f>IF(BR25="","",MAX(BR25,BU25))</f>
        <v>42.58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42.58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6.6</v>
      </c>
      <c r="SW25" s="22">
        <f>IF($CP25="P",CB25,(CB25+BA25)/2)</f>
        <v>4.2</v>
      </c>
      <c r="SX25" s="22">
        <f>IF($CP25="P",CC25,(CC25+BB25)/2)</f>
        <v>3.6</v>
      </c>
      <c r="SY25" s="22">
        <f>IF($CP25="P",CD25,(CD25+BC25)/2)</f>
        <v>5.875</v>
      </c>
      <c r="SZ25" s="22">
        <f>IF($CP25="P",CE25,(CE25+BD25)/2)</f>
        <v>0</v>
      </c>
      <c r="TA25" s="22">
        <f>IF($CP25="P",CF25,(CF25+BE25)/2)</f>
        <v>7.15</v>
      </c>
      <c r="TB25" s="22">
        <f>IF($CP25="P",CG25,(CG25+BF25)/2)</f>
        <v>4.25</v>
      </c>
      <c r="TC25" s="22">
        <f>IF($CP25="P",CH25,(CH25+BG25)/2)</f>
        <v>4.05</v>
      </c>
      <c r="TD25" s="22">
        <f>IF($CP25="P",CI25,(CI25+BH25)/2)</f>
        <v>6.19</v>
      </c>
      <c r="TE25" s="22">
        <f>IF($CP25="P",CJ25,(CJ25+BI25)/2)</f>
        <v>0.35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3.6</v>
      </c>
      <c r="TM25" s="40">
        <f>IF(SY25&gt;0,SY25,"")</f>
        <v>5.875</v>
      </c>
      <c r="TN25" s="40">
        <f>IF(SUM(SV25:SY25)-SZ25&gt;0,SUM(SV25:SY25)-SZ25,"")</f>
        <v>20.274999999999999</v>
      </c>
      <c r="TO25" s="40">
        <f>IF(TC25&gt;0,TC25,"")</f>
        <v>4.05</v>
      </c>
      <c r="TP25" s="40">
        <f>IF(TD25&gt;0,TD25,"")</f>
        <v>6.19</v>
      </c>
      <c r="TQ25" s="40">
        <f>IF(SUM(TA25:TD25)-TE25&gt;0,SUM(TA25:TD25)-TE25,"")</f>
        <v>21.29</v>
      </c>
      <c r="TR25" s="40">
        <f>IF(MAX(TN25,TQ25)&gt;0,MAX(TN25,TQ25),"")</f>
        <v>21.29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21.29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220</v>
      </c>
      <c r="D26" s="4" t="s">
        <v>3</v>
      </c>
      <c r="E26" s="4">
        <v>2005</v>
      </c>
      <c r="F26" s="9">
        <f>SUM(L26:V26)+SUM(L26:T26)*0.0000001+SUM(L26)*0.0000000000001</f>
        <v>90.450009045004393</v>
      </c>
      <c r="G26" s="66"/>
      <c r="H26" s="3" t="str">
        <f>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P","")</f>
        <v/>
      </c>
      <c r="I26" s="3" t="str">
        <f>IF(OR(AND(AQ26&gt;=AY$40,AQ26&lt;&gt;"",AN26=""),AND(AT26&gt;=AY$40,AT26&lt;&gt;"",AN26=""),AND(AX26&gt;=AY$40,AX26&lt;&gt;"",AN26=""),AND(BR26&gt;=BZ$40,BR26&lt;&gt;"",BO26=""),AND(BU26&gt;=BZ$40,BU26&lt;&gt;"",BO26=""),AND(BY26&gt;=BZ$40,BY26&lt;&gt;"",BO26=""),AND(CS26&gt;=DA$40,CS26&lt;&gt;"",CP26=""),AND(CV26&gt;=DA$40,CV26&lt;&gt;"",CP26=""),AND(CZ26&gt;=DA$40,CZ26&lt;&gt;"",CP26=""),AND(DZ26&gt;=EK$40,DZ26&lt;&gt;""),AND(EC26&gt;=EK$40,EC26&lt;&gt;""),AND(EG26&gt;=EK$40,EG26&lt;&gt;""),AND(EJ26&gt;=EK$40,EJ26&lt;&gt;""),AND(FH26&gt;=FS$40,FH26&lt;&gt;""),AND(FK26&gt;=FS$40,FK26&lt;&gt;""),AND(FO26&gt;=FS$40,FO26&lt;&gt;""),AND(FR26&gt;=FS$40,FR26&lt;&gt;""),AND(GP26&gt;=HA$40,GP26&lt;&gt;""),AND(GS26&gt;=HA$40,GS26&lt;&gt;""),AND(GW26&gt;=HA$40,GW26&lt;&gt;""),AND(GZ26&gt;=HA$40,GZ26&lt;&gt;""),AND(HX26&gt;=II$40,HX26&lt;&gt;""),AND(IA26&gt;=II$40,IA26&lt;&gt;""),AND(IE26&gt;=II$40,IE26&lt;&gt;""),AND(IH26&gt;=II$40,IH26&lt;&gt;""),AND(JF26&gt;=JQ$40,JF26&lt;&gt;""),AND(JI26&gt;=JQ$40,JI26&lt;&gt;""),AND(JM26&gt;=JQ$40,JM26&lt;&gt;""),AND(JP26&gt;=JQ$40,JP26&lt;&gt;""),AND(KN26&gt;=KY$40,KN26&lt;&gt;""),AND(KQ26&gt;=KY$40,KQ26&lt;&gt;""),AND(KU26&gt;=KY$40,KU26&lt;&gt;""),AND(KX26&gt;=KY$40,KX26&lt;&gt;""),AND(LV26&gt;=MG$40,LV26&lt;&gt;""),AND(LY26&gt;=MG$40,LY26&lt;&gt;""),AND(MC26&gt;=MG$40,MC26&lt;&gt;""),AND(MF26&gt;=MG$40,MF26&lt;&gt;""),AND(ND26&gt;=NO$40,ND26&lt;&gt;""),AND(NG26&gt;=NO$40,NG26&lt;&gt;""),AND(NK26&gt;=NO$40,NK26&lt;&gt;""),AND(NN26&gt;=NO$40,NN26&lt;&gt;""),AND(OL26&gt;=OW$40,OL26&lt;&gt;""),AND(OO26&gt;=OW$40,OO26&lt;&gt;""),AND(OS26&gt;=OW$40,OS26&lt;&gt;""),AND(OV26&gt;=OW$40,OV26&lt;&gt;""),AND(PT26&gt;=QE$40,PT26&lt;&gt;""),AND(PW26&gt;=QE$40,PW26&lt;&gt;""),AND(QA26&gt;=QE$40,QA26&lt;&gt;""),AND(QD26&gt;=QE$40,QD26&lt;&gt;""),AND(RB26&gt;=RM$40,RB26&lt;&gt;""),AND(RE26&gt;=RM$40,RE26&lt;&gt;""),AND(RI26&gt;=RM$40,RI26&lt;&gt;""),AND(RL26&gt;=RM$40,RL26&lt;&gt;""),AND(SJ26&gt;=SU$40,SJ26&lt;&gt;""),AND(SM26&gt;=SU$40,SM26&lt;&gt;""),AND(SQ26&gt;=SU$40,SQ26&lt;&gt;""),AND(ST26&gt;=SU$40,ST26&lt;&gt;"")),"P","")</f>
        <v/>
      </c>
      <c r="J26" s="36" t="str">
        <f>IF(AND(I26="P",H26=""),"No DD",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Merit",IF(OR(AND(AO26&gt;=AY$38,AO26&lt;&gt;"",AQ26&gt;=AY$42,AQ26&lt;&gt;"",AN26=""),AND(AR26&gt;=AY$38,AR26&lt;&gt;"",AT26&gt;=AY$42,AT26&lt;&gt;"",AN26=""),AND(AV26&gt;=AY$38,AV26&lt;&gt;"",AX26&gt;=AY$42,AX26&lt;&gt;"",AN26=""),AND(BP26&gt;=BZ$38,BP26&lt;&gt;"",BR26&gt;=BZ$42,BR26&lt;&gt;"",BO26=""),AND(BS26&gt;=BZ$38,BS26&lt;&gt;"",BU26&gt;=BZ$42,BU26&lt;&gt;"",BO26=""),AND(BW26&gt;=BZ$38,BW26&lt;&gt;"",BY26&gt;=BZ$42,BY26&lt;&gt;"",BO26=""),AND(CQ26&gt;=DA$38,CQ26&lt;&gt;"",CS26&gt;=DA$42,CS26&lt;&gt;"",CP26=""),AND(CT26&gt;=DA$38,CT26&lt;&gt;"",CV26&gt;=DA$42,CV26&lt;&gt;"",CP26=""),AND(CX26&gt;=DA$38,CX26&lt;&gt;"",CZ26&gt;=DA$42,CZ26&lt;&gt;"",CP26=""),AND(DX26&gt;=EK$38,DX26&lt;&gt;"",DZ26&gt;=EK$42,DZ26&lt;&gt;""),AND(EA26&gt;=EK$38,EA26&lt;&gt;"",EC26&gt;=EK$42,EC26&lt;&gt;""),AND(EE26&gt;=EK$38,EE26&lt;&gt;"",EG26&gt;=EK$42,EG26&lt;&gt;""),AND(EH26&gt;=EK$38,EH26&lt;&gt;"",EJ26&gt;=EK$42,EJ26&lt;&gt;""),AND(FF26&gt;=FS$38,FF26&lt;&gt;"",FH26&gt;=FS$42,FH26&lt;&gt;""),AND(FI26&gt;=FS$38,FI26&lt;&gt;"",FK26&gt;=FS$42,FK26&lt;&gt;""),AND(FM26&gt;=FS$38,FM26&lt;&gt;"",FO26&gt;=FS$42,FO26&lt;&gt;""),AND(FP26&gt;=FS$38,FP26&lt;&gt;"",FR26&gt;=FS$42,FR26&lt;&gt;""),AND(GN26&gt;=HA$38,GN26&lt;&gt;"",GP26&gt;=HA$42,GP26&lt;&gt;""),AND(GQ26&gt;=HA$38,GQ26&lt;&gt;"",GS26&gt;=HA$42,GS26&lt;&gt;""),AND(GU26&gt;=HA$38,GU26&lt;&gt;"",GW26&gt;=HA$42,GW26&lt;&gt;""),AND(GX26&gt;=HA$38,GX26&lt;&gt;"",GZ26&gt;=HA$42,GZ26&lt;&gt;""),AND(HV26&gt;=II$38,HV26&lt;&gt;"",HX26&gt;=II$42,HX26&lt;&gt;""),AND(HY26&gt;=II$38,HY26&lt;&gt;"",IA26&gt;=II$42,IA26&lt;&gt;""),AND(IC26&gt;=II$38,IC26&lt;&gt;"",IE26&gt;=II$42,IE26&lt;&gt;""),AND(IF26&gt;=II$38,IF26&lt;&gt;"",IH26&gt;=II$42,IH26&lt;&gt;""),AND(JD26&gt;=JQ$38,JD26&lt;&gt;"",JF26&gt;=JQ$42,JF26&lt;&gt;""),AND(JG26&gt;=JQ$38,JG26&lt;&gt;"",JI26&gt;=JQ$42,JI26&lt;&gt;""),AND(JK26&gt;=JQ$38,JK26&lt;&gt;"",JM26&gt;=JQ$42,JM26&lt;&gt;""),AND(JN26&gt;=JQ$38,JN26&lt;&gt;"",JP26&gt;=JQ$42,JP26&lt;&gt;""),AND(KL26&gt;=KY$38,KL26&lt;&gt;"",KN26&gt;=KY$42,KN26&lt;&gt;""),AND(KO26&gt;=KY$38,KO26&lt;&gt;"",KQ26&gt;=KY$42,KQ26&lt;&gt;""),AND(KS26&gt;=KY$38,KS26&lt;&gt;"",KU26&gt;=KY$42,KU26&lt;&gt;""),AND(KV26&gt;=KY$38,KV26&lt;&gt;"",KX26&gt;=KY$42,KX26&lt;&gt;""),AND(LT26&gt;=MG$38,LT26&lt;&gt;"",LV26&gt;=MG$42,LV26&lt;&gt;""),AND(LW26&gt;=MG$38,LW26&lt;&gt;"",LY26&gt;=MG$42,LY26&lt;&gt;""),AND(MA26&gt;=MG$38,MA26&lt;&gt;"",MC26&gt;=MG$42,MC26&lt;&gt;""),AND(MD26&gt;=MG$38,MD26&lt;&gt;"",MF26&gt;=MG$42,MF26&lt;&gt;""),AND(NB26&gt;=NO$38,NB26&lt;&gt;"",ND26&gt;=NO$42,ND26&lt;&gt;""),AND(NE26&gt;=NO$38,NE26&lt;&gt;"",NG26&gt;=NO$42,NG26&lt;&gt;""),AND(NI26&gt;=NO$38,NI26&lt;&gt;"",NK26&gt;=NO$42,NK26&lt;&gt;""),AND(NL26&gt;=NO$38,NL26&lt;&gt;"",NN26&gt;=NO$42,NN26&lt;&gt;""),AND(OJ26&gt;=OW$38,OJ26&lt;&gt;"",OL26&gt;=OW$42,OL26&lt;&gt;""),AND(OM26&gt;=OW$38,OM26&lt;&gt;"",OO26&gt;=OW$42,OO26&lt;&gt;""),AND(OQ26&gt;=OW$38,OQ26&lt;&gt;"",OS26&gt;=OW$42,OS26&lt;&gt;""),AND(OT26&gt;=OW$38,OT26&lt;&gt;"",OV26&gt;=OW$42,OV26&lt;&gt;""),AND(PR26&gt;=QE$38,PR26&lt;&gt;"",PT26&gt;=QE$42,PT26&lt;&gt;""),AND(PU26&gt;=QE$38,PU26&lt;&gt;"",PW26&gt;=QE$42,PW26&lt;&gt;""),AND(PY26&gt;=QE$38,PY26&lt;&gt;"",QA26&gt;=QE$42,QA26&lt;&gt;""),AND(QB26&gt;=QE$38,QB26&lt;&gt;"",QD26&gt;=QE$42,QD26&lt;&gt;""),AND(QZ26&gt;=RM$38,QZ26&lt;&gt;"",RB26&gt;=RM$42,RB26&lt;&gt;""),AND(RC26&gt;=RM$38,RC26&lt;&gt;"",RE26&gt;=RM$42,RE26&lt;&gt;""),AND(RG26&gt;=RM$38,RG26&lt;&gt;"",RI26&gt;=RM$42,RI26&lt;&gt;""),AND(RJ26&gt;=RM$38,RJ26&lt;&gt;"",RL26&gt;=RM$42,RL26&lt;&gt;""),AND(SH26&gt;=SU$38,SH26&lt;&gt;"",SJ26&gt;=SU$42,SJ26&lt;&gt;""),AND(SK26&gt;=SU$38,SK26&lt;&gt;"",SM26&gt;=SU$42,SM26&lt;&gt;""),AND(SO26&gt;=SU$38,SO26&lt;&gt;"",SQ26&gt;=SU$42,SQ26&lt;&gt;""),AND(SR26&gt;=SU$38,SR26&lt;&gt;"",ST26&gt;=SU$42,ST26&lt;&gt;"")),"Excellence",IF(K26="P","Worlds Team",IF(H26="P","National Team","")))))</f>
        <v/>
      </c>
      <c r="K26" s="3" t="str">
        <f>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P","")</f>
        <v/>
      </c>
      <c r="L26" s="8">
        <f>IF(COUNT(AQ26,AT26,BR26,BU26,CS26,CV26)&gt;0,LARGE((AQ26,AT26,BR26,BU26,CS26,CV26),1),0)</f>
        <v>43.99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37.36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$36,AP26,0),IF(AR26&gt;=$AY$36,AS26,0),IF(AV26&gt;=$AY$36,AW26,0),IF(BP26&gt;=$BZ$36,BQ26,0),IF(BS26&gt;=$BZ$36,BT26,0),IF(BW26&gt;=$BZ$36,BX26,0),IF(CQ26&gt;=$DA$36,CR26,0),IF(CT26&gt;=$DA$36,CU26,0),IF(CX26&gt;=$DA$36,CY26,0),IF(DX26&gt;=$EK$36,DY26,0),IF(EA26&gt;=$EK$36,EB26,0),IF(EE26&gt;=$EK$36,EF26,0),IF(EH26&gt;=$EK$36,EI26,0),IF(FF26&gt;=$FS$36,FG26,0),IF(FI26&gt;=$FS$36,FJ26,0),IF(FM26&gt;=$FS$36,FN26,0),IF(FP26&gt;=$FS$36,FQ26,0),IF(GN26&gt;=$HA$36,GO26,0),IF(GQ26&gt;=$HA$36,GR26,0),IF(GU26&gt;=$HA$36,GV26,0),IF(GX26&gt;=$HA$36,GY26,0),IF(HV26&gt;=$II$36,HW26,0),IF(HY26&gt;=$II$36,HZ26,0),IF(IC26&gt;=$II$36,ID26,0),IF(IF26&gt;=$II$36,IG26,0),IF(JD26&gt;=$JQ$36,JE26,0),IF(JG26&gt;=$JQ$36,JH26,0),IF(JK26&gt;=$JQ$36,JL26,0),IF(JN26&gt;=$JQ$36,JO26,0),IF(KL26&gt;=$KY$36,KM26,0),IF(KO26&gt;=$KY$36,KP26,0),IF(KS26&gt;=$KY$36,KT26,0),IF(KV26&gt;=$KY$36,KW26,0),IF(LT26&gt;=$MG$36,LU26,0),IF(LW26&gt;=$MG$36,LX26,0),IF(MA26&gt;=$MG$36,MB26,0),IF(MD26&gt;=$MG$36,ME26,0),IF(NB26&gt;=$NO$36,NC26,0),IF(NE26&gt;=$NO$36,NF26,0),IF(NI26&gt;=$NO$36,NJ26,0),IF(NL26&gt;=$NO$36,NM26,0),IF(OJ26&gt;=$OW$36,OK26,0),IF(OM26&gt;=$OW$36,ON26,0),IF(OQ26&gt;=$OW$36,OR26,0),IF(OT26&gt;=$OW$36,OU26,0),IF(PR26&gt;=$QE$36,PS26,0),IF(PU26&gt;=$QE$36,PV26,0),IF(PY26&gt;=$QE$36,PZ26,0),IF(QB26&gt;=$QE$36,QC26,0),IF(QZ26&gt;=$RM$36,RA26,0),IF(RC26&gt;=$RM$36,RD26,0),IF(RG26&gt;=$RM$36,RH26,0),IF(RJ26&gt;=$RM$36,RK26,0),IF(SH26&gt;=$SU$36,SI26,0),IF(SK26&gt;=$SU$36,SL26,0),IF(SO26&gt;=$SU$36,SP26,0),IF(SR26&gt;=$SU$36,SS26,0))&gt;0,MAX(IF(AO26&gt;=$AY$36,AP26,0),IF(AR26&gt;=$AY$36,AS26,0),IF(AV26&gt;=$AY$36,AW26,0),IF(BP26&gt;=$BZ$36,BQ26,0),IF(BS26&gt;=$BZ$36,BT26,0),IF(BW26&gt;=$BZ$36,BX26,0),IF(CQ26&gt;=$DA$36,CR26,0),IF(CT26&gt;=$DA$36,CU26,0),IF(CX26&gt;=$DA$36,CY26,0),IF(DX26&gt;=$EK$36,DY26,0),IF(EA26&gt;=$EK$36,EB26,0),IF(EE26&gt;=$EK$36,EF26,0),IF(EH26&gt;=$EK$36,EI26,0),IF(FF26&gt;=$FS$36,FG26,0),IF(FI26&gt;=$FS$36,FJ26,0),IF(FM26&gt;=$FS$36,FN26,0),IF(FP26&gt;=$FS$36,FQ26,0),IF(GN26&gt;=$HA$36,GO26,0),IF(GQ26&gt;=$HA$36,GR26,0),IF(GU26&gt;=$HA$36,GV26,0),IF(GX26&gt;=$HA$36,GY26,0),IF(HV26&gt;=$II$36,HW26,0),IF(HY26&gt;=$II$36,HZ26,0),IF(IC26&gt;=$II$36,ID26,0),IF(IF26&gt;=$II$36,IG26,0),IF(JD26&gt;=$JQ$36,JE26,0),IF(JG26&gt;=$JQ$36,JH26,0),IF(JK26&gt;=$JQ$36,JL26,0),IF(JN26&gt;=$JQ$36,JO26,0),IF(KL26&gt;=$KY$36,KM26,0),IF(KO26&gt;=$KY$36,KP26,0),IF(KS26&gt;=$KY$36,KT26,0),IF(KV26&gt;=$KY$36,KW26,0),IF(LT26&gt;=$MG$36,LU26,0),IF(LW26&gt;=$MG$36,LX26,0),IF(MA26&gt;=$MG$36,MB26,0),IF(MD26&gt;=$MG$36,ME26,0),IF(NB26&gt;=$NO$36,NC26,0),IF(NE26&gt;=$NO$36,NF26,0),IF(NI26&gt;=$NO$36,NJ26,0),IF(NL26&gt;=$NO$36,NM26,0),IF(OJ26&gt;=$OW$36,OK26,0),IF(OM26&gt;=$OW$36,ON26,0),IF(OQ26&gt;=$OW$36,OR26,0),IF(OT26&gt;=$OW$36,OU26,0),IF(PR26&gt;=$QE$36,PS26,0),IF(PU26&gt;=$QE$36,PV26,0),IF(PY26&gt;=$QE$36,PZ26,0),IF(QB26&gt;=$QE$36,QC26,0),IF(QZ26&gt;=$RM$36,RA26,0),IF(RC26&gt;=$RM$36,RD26,0),IF(RG26&gt;=$RM$36,RH26,0),IF(RJ26&gt;=$RM$36,RK26,0),IF(SH26&gt;=$SU$36,SI26,0),IF(SK26&gt;=$SU$36,SL26,0),IF(SO26&gt;=$SU$36,SP26,0),IF(SR26&gt;=$SU$36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N26,$RN$1,IF(V26+IF(P26="",0,P26)=RF26,$QF$1,IF(V26+IF(P26="",0,P26)=PX26,$OX$1,IF(V26+IF(P26="",0,P26)=OP26,$NP$1,IF(V26+IF(P26="",0,P26)=NH26,$MH$1,IF(V26+IF(P26="",0,P26)=LZ26,$KZ$1,IF(V26+IF(P26="",0,P26)=KR26,$JR$1,IF(V26+IF(P26="",0,P26)=JJ26,$IJ$1,IF(V26+IF(P26="",0,P26)=IB26,$HB$1,IF(V26+IF(P26="",0,P26)=GT26,$FT$1,IF(V26+IF(P26="",0,P26)=FL26,$EL$1,IF(V26+IF(P26="",0,P26)=ED26,$DD$1)))))))))))),IF(V26=DC26,IF(V26+IF(#REF!="",0,#REF!)=ST26,$RN$1,IF(V26+IF(#REF!="",0,#REF!)=RL26,$QF$1,IF(V26+IF(#REF!="",0,#REF!)=QD26,$OX$1,IF(V26+IF(#REF!="",0,#REF!)=OV26,$NP$1,IF(V26+IF(#REF!="",0,#REF!)=NN26,$MH$1,IF(V26+IF(#REF!="",0,#REF!)=MF26,$KZ$1,IF(V26+IF(#REF!="",0,#REF!)=KX26,$JR$1,IF(V26+IF(#REF!="",0,#REF!)=JP26,$IJ$1,IF(V26+IF(#REF!="",0,#REF!)=IH26,$HB$1,IF(V26+IF(#REF!="",0,#REF!)=GZ26,$FT$1,IF(V26+IF(#REF!="",0,#REF!)=FR26,$EL$1,IF(V26+IF(#REF!="",0,#REF!)=EJ26,$DD$1,IF(V26+IF(#REF!="",0,#REF!)=SQ26,$RN$1,IF(V26+IF(#REF!="",0,#REF!)=RI26,$QF$1,IF(V26+IF(#REF!="",0,#REF!)=QA26,$OX$1,IF(V26+IF(#REF!="",0,#REF!)=OS26,$NP$1,IF(V26+IF(#REF!="",0,#REF!)=NK26,$MH$1,IF(V26+IF(#REF!="",0,#REF!)=MC26,$KZ$1,IF(V26+IF(#REF!="",0,#REF!)=KU26,$JR$1,IF(V26+IF(#REF!="",0,#REF!)=JM26,$IJ$1,IF(V26+IF(#REF!="",0,#REF!)=IE26,$HB$1,IF(V26+IF(#REF!="",0,#REF!)=GW26,$FT$1,IF(V26+IF(#REF!="",0,#REF!)=FO26,$EL$1,IF(V26+IF(#REF!="",0,#REF!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11</v>
      </c>
      <c r="BA26" s="26">
        <v>7.8</v>
      </c>
      <c r="BB26" s="26">
        <v>6.9</v>
      </c>
      <c r="BC26" s="26">
        <v>11.66</v>
      </c>
      <c r="BD26" s="26">
        <v>0</v>
      </c>
      <c r="BE26" s="26">
        <v>13.5</v>
      </c>
      <c r="BF26" s="26">
        <v>8.6</v>
      </c>
      <c r="BG26" s="26">
        <v>9.1</v>
      </c>
      <c r="BH26" s="26">
        <v>12.79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6.9</v>
      </c>
      <c r="BQ26" s="39">
        <f>IF(BC26&gt;0,BC26,"")</f>
        <v>11.66</v>
      </c>
      <c r="BR26" s="11">
        <f>IF(SUM(AZ26:BC26)-BD26&gt;0,SUM(AZ26:BC26)-BD26,"")</f>
        <v>37.36</v>
      </c>
      <c r="BS26" s="11">
        <f>IF(BG26&gt;0,BG26,"")</f>
        <v>9.1</v>
      </c>
      <c r="BT26" s="11">
        <f>IF(BH26&gt;0,BH26,"")</f>
        <v>12.79</v>
      </c>
      <c r="BU26" s="11">
        <f>IF(SUM(BE26:BH26)-BI26&gt;0,SUM(BE26:BH26)-BI26,"")</f>
        <v>43.99</v>
      </c>
      <c r="BV26" s="11">
        <f>IF(BR26="","",MAX(BR26,BU26))</f>
        <v>43.99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43.99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5.5</v>
      </c>
      <c r="SW26" s="22">
        <f>IF($CP26="P",CB26,(CB26+BA26)/2)</f>
        <v>3.9</v>
      </c>
      <c r="SX26" s="22">
        <f>IF($CP26="P",CC26,(CC26+BB26)/2)</f>
        <v>3.45</v>
      </c>
      <c r="SY26" s="22">
        <f>IF($CP26="P",CD26,(CD26+BC26)/2)</f>
        <v>5.83</v>
      </c>
      <c r="SZ26" s="22">
        <f>IF($CP26="P",CE26,(CE26+BD26)/2)</f>
        <v>0</v>
      </c>
      <c r="TA26" s="22">
        <f>IF($CP26="P",CF26,(CF26+BE26)/2)</f>
        <v>6.75</v>
      </c>
      <c r="TB26" s="22">
        <f>IF($CP26="P",CG26,(CG26+BF26)/2)</f>
        <v>4.3</v>
      </c>
      <c r="TC26" s="22">
        <f>IF($CP26="P",CH26,(CH26+BG26)/2)</f>
        <v>4.55</v>
      </c>
      <c r="TD26" s="22">
        <f>IF($CP26="P",CI26,(CI26+BH26)/2)</f>
        <v>6.3949999999999996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3.45</v>
      </c>
      <c r="TM26" s="40">
        <f>IF(SY26&gt;0,SY26,"")</f>
        <v>5.83</v>
      </c>
      <c r="TN26" s="40">
        <f>IF(SUM(SV26:SY26)-SZ26&gt;0,SUM(SV26:SY26)-SZ26,"")</f>
        <v>18.68</v>
      </c>
      <c r="TO26" s="40">
        <f>IF(TC26&gt;0,TC26,"")</f>
        <v>4.55</v>
      </c>
      <c r="TP26" s="40">
        <f>IF(TD26&gt;0,TD26,"")</f>
        <v>6.3949999999999996</v>
      </c>
      <c r="TQ26" s="40">
        <f>IF(SUM(TA26:TD26)-TE26&gt;0,SUM(TA26:TD26)-TE26,"")</f>
        <v>21.995000000000001</v>
      </c>
      <c r="TR26" s="40">
        <f>IF(MAX(TN26,TQ26)&gt;0,MAX(TN26,TQ26),"")</f>
        <v>21.995000000000001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21.995000000000001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144</v>
      </c>
      <c r="D27" s="4" t="s">
        <v>31</v>
      </c>
      <c r="E27" s="4">
        <v>2003</v>
      </c>
      <c r="F27" s="9">
        <f>SUM(L27:V27)+SUM(L27:T27)*0.0000001+SUM(L27)*0.0000000000001</f>
        <v>88.220008822003948</v>
      </c>
      <c r="G27" s="66"/>
      <c r="H27" s="3" t="str">
        <f>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P","")</f>
        <v/>
      </c>
      <c r="I27" s="3" t="str">
        <f>IF(OR(AND(AQ27&gt;=AY$40,AQ27&lt;&gt;"",AN27=""),AND(AT27&gt;=AY$40,AT27&lt;&gt;"",AN27=""),AND(AX27&gt;=AY$40,AX27&lt;&gt;"",AN27=""),AND(BR27&gt;=BZ$40,BR27&lt;&gt;"",BO27=""),AND(BU27&gt;=BZ$40,BU27&lt;&gt;"",BO27=""),AND(BY27&gt;=BZ$40,BY27&lt;&gt;"",BO27=""),AND(CS27&gt;=DA$40,CS27&lt;&gt;"",CP27=""),AND(CV27&gt;=DA$40,CV27&lt;&gt;"",CP27=""),AND(CZ27&gt;=DA$40,CZ27&lt;&gt;"",CP27=""),AND(DZ27&gt;=EK$40,DZ27&lt;&gt;""),AND(EC27&gt;=EK$40,EC27&lt;&gt;""),AND(EG27&gt;=EK$40,EG27&lt;&gt;""),AND(EJ27&gt;=EK$40,EJ27&lt;&gt;""),AND(FH27&gt;=FS$40,FH27&lt;&gt;""),AND(FK27&gt;=FS$40,FK27&lt;&gt;""),AND(FO27&gt;=FS$40,FO27&lt;&gt;""),AND(FR27&gt;=FS$40,FR27&lt;&gt;""),AND(GP27&gt;=HA$40,GP27&lt;&gt;""),AND(GS27&gt;=HA$40,GS27&lt;&gt;""),AND(GW27&gt;=HA$40,GW27&lt;&gt;""),AND(GZ27&gt;=HA$40,GZ27&lt;&gt;""),AND(HX27&gt;=II$40,HX27&lt;&gt;""),AND(IA27&gt;=II$40,IA27&lt;&gt;""),AND(IE27&gt;=II$40,IE27&lt;&gt;""),AND(IH27&gt;=II$40,IH27&lt;&gt;""),AND(JF27&gt;=JQ$40,JF27&lt;&gt;""),AND(JI27&gt;=JQ$40,JI27&lt;&gt;""),AND(JM27&gt;=JQ$40,JM27&lt;&gt;""),AND(JP27&gt;=JQ$40,JP27&lt;&gt;""),AND(KN27&gt;=KY$40,KN27&lt;&gt;""),AND(KQ27&gt;=KY$40,KQ27&lt;&gt;""),AND(KU27&gt;=KY$40,KU27&lt;&gt;""),AND(KX27&gt;=KY$40,KX27&lt;&gt;""),AND(LV27&gt;=MG$40,LV27&lt;&gt;""),AND(LY27&gt;=MG$40,LY27&lt;&gt;""),AND(MC27&gt;=MG$40,MC27&lt;&gt;""),AND(MF27&gt;=MG$40,MF27&lt;&gt;""),AND(ND27&gt;=NO$40,ND27&lt;&gt;""),AND(NG27&gt;=NO$40,NG27&lt;&gt;""),AND(NK27&gt;=NO$40,NK27&lt;&gt;""),AND(NN27&gt;=NO$40,NN27&lt;&gt;""),AND(OL27&gt;=OW$40,OL27&lt;&gt;""),AND(OO27&gt;=OW$40,OO27&lt;&gt;""),AND(OS27&gt;=OW$40,OS27&lt;&gt;""),AND(OV27&gt;=OW$40,OV27&lt;&gt;""),AND(PT27&gt;=QE$40,PT27&lt;&gt;""),AND(PW27&gt;=QE$40,PW27&lt;&gt;""),AND(QA27&gt;=QE$40,QA27&lt;&gt;""),AND(QD27&gt;=QE$40,QD27&lt;&gt;""),AND(RB27&gt;=RM$40,RB27&lt;&gt;""),AND(RE27&gt;=RM$40,RE27&lt;&gt;""),AND(RI27&gt;=RM$40,RI27&lt;&gt;""),AND(RL27&gt;=RM$40,RL27&lt;&gt;""),AND(SJ27&gt;=SU$40,SJ27&lt;&gt;""),AND(SM27&gt;=SU$40,SM27&lt;&gt;""),AND(SQ27&gt;=SU$40,SQ27&lt;&gt;""),AND(ST27&gt;=SU$40,ST27&lt;&gt;"")),"P","")</f>
        <v/>
      </c>
      <c r="J27" s="36" t="str">
        <f>IF(AND(I27="P",H27=""),"No DD",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Merit",IF(OR(AND(AO27&gt;=AY$38,AO27&lt;&gt;"",AQ27&gt;=AY$42,AQ27&lt;&gt;"",AN27=""),AND(AR27&gt;=AY$38,AR27&lt;&gt;"",AT27&gt;=AY$42,AT27&lt;&gt;"",AN27=""),AND(AV27&gt;=AY$38,AV27&lt;&gt;"",AX27&gt;=AY$42,AX27&lt;&gt;"",AN27=""),AND(BP27&gt;=BZ$38,BP27&lt;&gt;"",BR27&gt;=BZ$42,BR27&lt;&gt;"",BO27=""),AND(BS27&gt;=BZ$38,BS27&lt;&gt;"",BU27&gt;=BZ$42,BU27&lt;&gt;"",BO27=""),AND(BW27&gt;=BZ$38,BW27&lt;&gt;"",BY27&gt;=BZ$42,BY27&lt;&gt;"",BO27=""),AND(CQ27&gt;=DA$38,CQ27&lt;&gt;"",CS27&gt;=DA$42,CS27&lt;&gt;"",CP27=""),AND(CT27&gt;=DA$38,CT27&lt;&gt;"",CV27&gt;=DA$42,CV27&lt;&gt;"",CP27=""),AND(CX27&gt;=DA$38,CX27&lt;&gt;"",CZ27&gt;=DA$42,CZ27&lt;&gt;"",CP27=""),AND(DX27&gt;=EK$38,DX27&lt;&gt;"",DZ27&gt;=EK$42,DZ27&lt;&gt;""),AND(EA27&gt;=EK$38,EA27&lt;&gt;"",EC27&gt;=EK$42,EC27&lt;&gt;""),AND(EE27&gt;=EK$38,EE27&lt;&gt;"",EG27&gt;=EK$42,EG27&lt;&gt;""),AND(EH27&gt;=EK$38,EH27&lt;&gt;"",EJ27&gt;=EK$42,EJ27&lt;&gt;""),AND(FF27&gt;=FS$38,FF27&lt;&gt;"",FH27&gt;=FS$42,FH27&lt;&gt;""),AND(FI27&gt;=FS$38,FI27&lt;&gt;"",FK27&gt;=FS$42,FK27&lt;&gt;""),AND(FM27&gt;=FS$38,FM27&lt;&gt;"",FO27&gt;=FS$42,FO27&lt;&gt;""),AND(FP27&gt;=FS$38,FP27&lt;&gt;"",FR27&gt;=FS$42,FR27&lt;&gt;""),AND(GN27&gt;=HA$38,GN27&lt;&gt;"",GP27&gt;=HA$42,GP27&lt;&gt;""),AND(GQ27&gt;=HA$38,GQ27&lt;&gt;"",GS27&gt;=HA$42,GS27&lt;&gt;""),AND(GU27&gt;=HA$38,GU27&lt;&gt;"",GW27&gt;=HA$42,GW27&lt;&gt;""),AND(GX27&gt;=HA$38,GX27&lt;&gt;"",GZ27&gt;=HA$42,GZ27&lt;&gt;""),AND(HV27&gt;=II$38,HV27&lt;&gt;"",HX27&gt;=II$42,HX27&lt;&gt;""),AND(HY27&gt;=II$38,HY27&lt;&gt;"",IA27&gt;=II$42,IA27&lt;&gt;""),AND(IC27&gt;=II$38,IC27&lt;&gt;"",IE27&gt;=II$42,IE27&lt;&gt;""),AND(IF27&gt;=II$38,IF27&lt;&gt;"",IH27&gt;=II$42,IH27&lt;&gt;""),AND(JD27&gt;=JQ$38,JD27&lt;&gt;"",JF27&gt;=JQ$42,JF27&lt;&gt;""),AND(JG27&gt;=JQ$38,JG27&lt;&gt;"",JI27&gt;=JQ$42,JI27&lt;&gt;""),AND(JK27&gt;=JQ$38,JK27&lt;&gt;"",JM27&gt;=JQ$42,JM27&lt;&gt;""),AND(JN27&gt;=JQ$38,JN27&lt;&gt;"",JP27&gt;=JQ$42,JP27&lt;&gt;""),AND(KL27&gt;=KY$38,KL27&lt;&gt;"",KN27&gt;=KY$42,KN27&lt;&gt;""),AND(KO27&gt;=KY$38,KO27&lt;&gt;"",KQ27&gt;=KY$42,KQ27&lt;&gt;""),AND(KS27&gt;=KY$38,KS27&lt;&gt;"",KU27&gt;=KY$42,KU27&lt;&gt;""),AND(KV27&gt;=KY$38,KV27&lt;&gt;"",KX27&gt;=KY$42,KX27&lt;&gt;""),AND(LT27&gt;=MG$38,LT27&lt;&gt;"",LV27&gt;=MG$42,LV27&lt;&gt;""),AND(LW27&gt;=MG$38,LW27&lt;&gt;"",LY27&gt;=MG$42,LY27&lt;&gt;""),AND(MA27&gt;=MG$38,MA27&lt;&gt;"",MC27&gt;=MG$42,MC27&lt;&gt;""),AND(MD27&gt;=MG$38,MD27&lt;&gt;"",MF27&gt;=MG$42,MF27&lt;&gt;""),AND(NB27&gt;=NO$38,NB27&lt;&gt;"",ND27&gt;=NO$42,ND27&lt;&gt;""),AND(NE27&gt;=NO$38,NE27&lt;&gt;"",NG27&gt;=NO$42,NG27&lt;&gt;""),AND(NI27&gt;=NO$38,NI27&lt;&gt;"",NK27&gt;=NO$42,NK27&lt;&gt;""),AND(NL27&gt;=NO$38,NL27&lt;&gt;"",NN27&gt;=NO$42,NN27&lt;&gt;""),AND(OJ27&gt;=OW$38,OJ27&lt;&gt;"",OL27&gt;=OW$42,OL27&lt;&gt;""),AND(OM27&gt;=OW$38,OM27&lt;&gt;"",OO27&gt;=OW$42,OO27&lt;&gt;""),AND(OQ27&gt;=OW$38,OQ27&lt;&gt;"",OS27&gt;=OW$42,OS27&lt;&gt;""),AND(OT27&gt;=OW$38,OT27&lt;&gt;"",OV27&gt;=OW$42,OV27&lt;&gt;""),AND(PR27&gt;=QE$38,PR27&lt;&gt;"",PT27&gt;=QE$42,PT27&lt;&gt;""),AND(PU27&gt;=QE$38,PU27&lt;&gt;"",PW27&gt;=QE$42,PW27&lt;&gt;""),AND(PY27&gt;=QE$38,PY27&lt;&gt;"",QA27&gt;=QE$42,QA27&lt;&gt;""),AND(QB27&gt;=QE$38,QB27&lt;&gt;"",QD27&gt;=QE$42,QD27&lt;&gt;""),AND(QZ27&gt;=RM$38,QZ27&lt;&gt;"",RB27&gt;=RM$42,RB27&lt;&gt;""),AND(RC27&gt;=RM$38,RC27&lt;&gt;"",RE27&gt;=RM$42,RE27&lt;&gt;""),AND(RG27&gt;=RM$38,RG27&lt;&gt;"",RI27&gt;=RM$42,RI27&lt;&gt;""),AND(RJ27&gt;=RM$38,RJ27&lt;&gt;"",RL27&gt;=RM$42,RL27&lt;&gt;""),AND(SH27&gt;=SU$38,SH27&lt;&gt;"",SJ27&gt;=SU$42,SJ27&lt;&gt;""),AND(SK27&gt;=SU$38,SK27&lt;&gt;"",SM27&gt;=SU$42,SM27&lt;&gt;""),AND(SO27&gt;=SU$38,SO27&lt;&gt;"",SQ27&gt;=SU$42,SQ27&lt;&gt;""),AND(SR27&gt;=SU$38,SR27&lt;&gt;"",ST27&gt;=SU$42,ST27&lt;&gt;"")),"Excellence",IF(K27="P","Worlds Team",IF(H27="P","National Team","")))))</f>
        <v/>
      </c>
      <c r="K27" s="3" t="str">
        <f>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P","")</f>
        <v/>
      </c>
      <c r="L27" s="8">
        <f>IF(COUNT(AQ27,AT27,BR27,BU27,CS27,CV27)&gt;0,LARGE((AQ27,AT27,BR27,BU27,CS27,CV27),1),0)</f>
        <v>39.51</v>
      </c>
      <c r="M27" s="8" t="str">
        <f>IF(L27="","",IF(OR(L27=CS27,L27=CV27),$CA$1,IF(OR(L27=BR27,L27=BU27),$AZ$1,IF(OR(L27=AQ27,L27=AT27),$Y$1,""))))</f>
        <v>2023 Elite Canada</v>
      </c>
      <c r="N27" s="8">
        <f>IF(COUNT(AQ27,AT27,BR27,BU27,CS27,CV27)&gt;1,LARGE((AQ27,AT27,BR27,BU27,CS27,CV27),2),0)</f>
        <v>35.08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5.13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8.5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Elite Canada</v>
      </c>
      <c r="T27" s="8">
        <f>IF(MAX(IF(AO27&gt;=$AY$36,AP27,0),IF(AR27&gt;=$AY$36,AS27,0),IF(AV27&gt;=$AY$36,AW27,0),IF(BP27&gt;=$BZ$36,BQ27,0),IF(BS27&gt;=$BZ$36,BT27,0),IF(BW27&gt;=$BZ$36,BX27,0),IF(CQ27&gt;=$DA$36,CR27,0),IF(CT27&gt;=$DA$36,CU27,0),IF(CX27&gt;=$DA$36,CY27,0),IF(DX27&gt;=$EK$36,DY27,0),IF(EA27&gt;=$EK$36,EB27,0),IF(EE27&gt;=$EK$36,EF27,0),IF(EH27&gt;=$EK$36,EI27,0),IF(FF27&gt;=$FS$36,FG27,0),IF(FI27&gt;=$FS$36,FJ27,0),IF(FM27&gt;=$FS$36,FN27,0),IF(FP27&gt;=$FS$36,FQ27,0),IF(GN27&gt;=$HA$36,GO27,0),IF(GQ27&gt;=$HA$36,GR27,0),IF(GU27&gt;=$HA$36,GV27,0),IF(GX27&gt;=$HA$36,GY27,0),IF(HV27&gt;=$II$36,HW27,0),IF(HY27&gt;=$II$36,HZ27,0),IF(IC27&gt;=$II$36,ID27,0),IF(IF27&gt;=$II$36,IG27,0),IF(JD27&gt;=$JQ$36,JE27,0),IF(JG27&gt;=$JQ$36,JH27,0),IF(JK27&gt;=$JQ$36,JL27,0),IF(JN27&gt;=$JQ$36,JO27,0),IF(KL27&gt;=$KY$36,KM27,0),IF(KO27&gt;=$KY$36,KP27,0),IF(KS27&gt;=$KY$36,KT27,0),IF(KV27&gt;=$KY$36,KW27,0),IF(LT27&gt;=$MG$36,LU27,0),IF(LW27&gt;=$MG$36,LX27,0),IF(MA27&gt;=$MG$36,MB27,0),IF(MD27&gt;=$MG$36,ME27,0),IF(NB27&gt;=$NO$36,NC27,0),IF(NE27&gt;=$NO$36,NF27,0),IF(NI27&gt;=$NO$36,NJ27,0),IF(NL27&gt;=$NO$36,NM27,0),IF(OJ27&gt;=$OW$36,OK27,0),IF(OM27&gt;=$OW$36,ON27,0),IF(OQ27&gt;=$OW$36,OR27,0),IF(OT27&gt;=$OW$36,OU27,0),IF(PR27&gt;=$QE$36,PS27,0),IF(PU27&gt;=$QE$36,PV27,0),IF(PY27&gt;=$QE$36,PZ27,0),IF(QB27&gt;=$QE$36,QC27,0),IF(QZ27&gt;=$RM$36,RA27,0),IF(RC27&gt;=$RM$36,RD27,0),IF(RG27&gt;=$RM$36,RH27,0),IF(RJ27&gt;=$RM$36,RK27,0),IF(SH27&gt;=$SU$36,SI27,0),IF(SK27&gt;=$SU$36,SL27,0),IF(SO27&gt;=$SU$36,SP27,0),IF(SR27&gt;=$SU$36,SS27,0))&gt;0,MAX(IF(AO27&gt;=$AY$36,AP27,0),IF(AR27&gt;=$AY$36,AS27,0),IF(AV27&gt;=$AY$36,AW27,0),IF(BP27&gt;=$BZ$36,BQ27,0),IF(BS27&gt;=$BZ$36,BT27,0),IF(BW27&gt;=$BZ$36,BX27,0),IF(CQ27&gt;=$DA$36,CR27,0),IF(CT27&gt;=$DA$36,CU27,0),IF(CX27&gt;=$DA$36,CY27,0),IF(DX27&gt;=$EK$36,DY27,0),IF(EA27&gt;=$EK$36,EB27,0),IF(EE27&gt;=$EK$36,EF27,0),IF(EH27&gt;=$EK$36,EI27,0),IF(FF27&gt;=$FS$36,FG27,0),IF(FI27&gt;=$FS$36,FJ27,0),IF(FM27&gt;=$FS$36,FN27,0),IF(FP27&gt;=$FS$36,FQ27,0),IF(GN27&gt;=$HA$36,GO27,0),IF(GQ27&gt;=$HA$36,GR27,0),IF(GU27&gt;=$HA$36,GV27,0),IF(GX27&gt;=$HA$36,GY27,0),IF(HV27&gt;=$II$36,HW27,0),IF(HY27&gt;=$II$36,HZ27,0),IF(IC27&gt;=$II$36,ID27,0),IF(IF27&gt;=$II$36,IG27,0),IF(JD27&gt;=$JQ$36,JE27,0),IF(JG27&gt;=$JQ$36,JH27,0),IF(JK27&gt;=$JQ$36,JL27,0),IF(JN27&gt;=$JQ$36,JO27,0),IF(KL27&gt;=$KY$36,KM27,0),IF(KO27&gt;=$KY$36,KP27,0),IF(KS27&gt;=$KY$36,KT27,0),IF(KV27&gt;=$KY$36,KW27,0),IF(LT27&gt;=$MG$36,LU27,0),IF(LW27&gt;=$MG$36,LX27,0),IF(MA27&gt;=$MG$36,MB27,0),IF(MD27&gt;=$MG$36,ME27,0),IF(NB27&gt;=$NO$36,NC27,0),IF(NE27&gt;=$NO$36,NF27,0),IF(NI27&gt;=$NO$36,NJ27,0),IF(NL27&gt;=$NO$36,NM27,0),IF(OJ27&gt;=$OW$36,OK27,0),IF(OM27&gt;=$OW$36,ON27,0),IF(OQ27&gt;=$OW$36,OR27,0),IF(OT27&gt;=$OW$36,OU27,0),IF(PR27&gt;=$QE$36,PS27,0),IF(PU27&gt;=$QE$36,PV27,0),IF(PY27&gt;=$QE$36,PZ27,0),IF(QB27&gt;=$QE$36,QC27,0),IF(QZ27&gt;=$RM$36,RA27,0),IF(RC27&gt;=$RM$36,RD27,0),IF(RG27&gt;=$RM$36,RH27,0),IF(RJ27&gt;=$RM$36,RK27,0),IF(SH27&gt;=$SU$36,SI27,0),IF(SK27&gt;=$SU$36,SL27,0),IF(SO27&gt;=$SU$36,SP27,0),IF(SR27&gt;=$SU$36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N27,$RN$1,IF(V27+IF(P27="",0,P27)=RF27,$QF$1,IF(V27+IF(P27="",0,P27)=PX27,$OX$1,IF(V27+IF(P27="",0,P27)=OP27,$NP$1,IF(V27+IF(P27="",0,P27)=NH27,$MH$1,IF(V27+IF(P27="",0,P27)=LZ27,$KZ$1,IF(V27+IF(P27="",0,P27)=KR27,$JR$1,IF(V27+IF(P27="",0,P27)=JJ27,$IJ$1,IF(V27+IF(P27="",0,P27)=IB27,$HB$1,IF(V27+IF(P27="",0,P27)=GT27,$FT$1,IF(V27+IF(P27="",0,P27)=FL27,$EL$1,IF(V27+IF(P27="",0,P27)=ED27,$DD$1)))))))))))),IF(V27=DC27,IF(V27+IF(#REF!="",0,#REF!)=ST27,$RN$1,IF(V27+IF(#REF!="",0,#REF!)=RL27,$QF$1,IF(V27+IF(#REF!="",0,#REF!)=QD27,$OX$1,IF(V27+IF(#REF!="",0,#REF!)=OV27,$NP$1,IF(V27+IF(#REF!="",0,#REF!)=NN27,$MH$1,IF(V27+IF(#REF!="",0,#REF!)=MF27,$KZ$1,IF(V27+IF(#REF!="",0,#REF!)=KX27,$JR$1,IF(V27+IF(#REF!="",0,#REF!)=JP27,$IJ$1,IF(V27+IF(#REF!="",0,#REF!)=IH27,$HB$1,IF(V27+IF(#REF!="",0,#REF!)=GZ27,$FT$1,IF(V27+IF(#REF!="",0,#REF!)=FR27,$EL$1,IF(V27+IF(#REF!="",0,#REF!)=EJ27,$DD$1,IF(V27+IF(#REF!="",0,#REF!)=SQ27,$RN$1,IF(V27+IF(#REF!="",0,#REF!)=RI27,$QF$1,IF(V27+IF(#REF!="",0,#REF!)=QA27,$OX$1,IF(V27+IF(#REF!="",0,#REF!)=OS27,$NP$1,IF(V27+IF(#REF!="",0,#REF!)=NK27,$MH$1,IF(V27+IF(#REF!="",0,#REF!)=MC27,$KZ$1,IF(V27+IF(#REF!="",0,#REF!)=KU27,$JR$1,IF(V27+IF(#REF!="",0,#REF!)=JM27,$IJ$1,IF(V27+IF(#REF!="",0,#REF!)=IE27,$HB$1,IF(V27+IF(#REF!="",0,#REF!)=GW27,$FT$1,IF(V27+IF(#REF!="",0,#REF!)=FO27,$EL$1,IF(V27+IF(#REF!="",0,#REF!)=EG27,$DD$1)))))))))))))))))))))))))))</f>
        <v/>
      </c>
      <c r="Y27" s="22">
        <v>1.2</v>
      </c>
      <c r="Z27" s="22">
        <v>0.8</v>
      </c>
      <c r="AA27" s="22">
        <v>1.5</v>
      </c>
      <c r="AB27" s="22">
        <v>1.32</v>
      </c>
      <c r="AC27" s="22">
        <v>0</v>
      </c>
      <c r="AD27" s="22">
        <v>11.6</v>
      </c>
      <c r="AE27" s="22">
        <v>8.3000000000000007</v>
      </c>
      <c r="AF27" s="22">
        <v>8.5</v>
      </c>
      <c r="AG27" s="22">
        <v>11.11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1.5</v>
      </c>
      <c r="AP27" s="38">
        <f>IF(AB27&gt;0,AB27,"")</f>
        <v>1.32</v>
      </c>
      <c r="AQ27" s="40">
        <f>IF(SUM(Y27:AB27)-AC27&gt;0,SUM(Y27:AB27)-AC27,"")</f>
        <v>4.82</v>
      </c>
      <c r="AR27" s="40">
        <f>IF(AF27&gt;0,AF27,"")</f>
        <v>8.5</v>
      </c>
      <c r="AS27" s="40">
        <f>IF(AG27&gt;0,AG27,"")</f>
        <v>11.11</v>
      </c>
      <c r="AT27" s="40">
        <f>IF(SUM(AD27:AG27)-AH27&gt;0,SUM(AD27:AG27)-AH27,"")</f>
        <v>39.51</v>
      </c>
      <c r="AU27" s="40">
        <f>IF(AQ27="","",MAX(AQ27,AT27))</f>
        <v>39.51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39.51</v>
      </c>
      <c r="AZ27" s="26">
        <v>10.6</v>
      </c>
      <c r="BA27" s="26">
        <v>6.8</v>
      </c>
      <c r="BB27" s="26">
        <v>7.4</v>
      </c>
      <c r="BC27" s="26">
        <v>10.28</v>
      </c>
      <c r="BD27" s="26">
        <v>0</v>
      </c>
      <c r="BE27" s="26">
        <v>1.4</v>
      </c>
      <c r="BF27" s="26">
        <v>0.9</v>
      </c>
      <c r="BG27" s="26">
        <v>1.5</v>
      </c>
      <c r="BH27" s="26">
        <v>1.33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7.4</v>
      </c>
      <c r="BQ27" s="39">
        <f>IF(BC27&gt;0,BC27,"")</f>
        <v>10.28</v>
      </c>
      <c r="BR27" s="11">
        <f>IF(SUM(AZ27:BC27)-BD27&gt;0,SUM(AZ27:BC27)-BD27,"")</f>
        <v>35.08</v>
      </c>
      <c r="BS27" s="11">
        <f>IF(BG27&gt;0,BG27,"")</f>
        <v>1.5</v>
      </c>
      <c r="BT27" s="11">
        <f>IF(BH27&gt;0,BH27,"")</f>
        <v>1.33</v>
      </c>
      <c r="BU27" s="11">
        <f>IF(SUM(BE27:BH27)-BI27&gt;0,SUM(BE27:BH27)-BI27,"")</f>
        <v>5.13</v>
      </c>
      <c r="BV27" s="11">
        <f>IF(BR27="","",MAX(BR27,BU27))</f>
        <v>35.08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35.08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5.3</v>
      </c>
      <c r="SW27" s="22">
        <f>IF($CP27="P",CB27,(CB27+BA27)/2)</f>
        <v>3.4</v>
      </c>
      <c r="SX27" s="22">
        <f>IF($CP27="P",CC27,(CC27+BB27)/2)</f>
        <v>3.7</v>
      </c>
      <c r="SY27" s="22">
        <f>IF($CP27="P",CD27,(CD27+BC27)/2)</f>
        <v>5.14</v>
      </c>
      <c r="SZ27" s="22">
        <f>IF($CP27="P",CE27,(CE27+BD27)/2)</f>
        <v>0</v>
      </c>
      <c r="TA27" s="22">
        <f>IF($CP27="P",CF27,(CF27+BE27)/2)</f>
        <v>0.7</v>
      </c>
      <c r="TB27" s="22">
        <f>IF($CP27="P",CG27,(CG27+BF27)/2)</f>
        <v>0.45</v>
      </c>
      <c r="TC27" s="22">
        <f>IF($CP27="P",CH27,(CH27+BG27)/2)</f>
        <v>0.75</v>
      </c>
      <c r="TD27" s="22">
        <f>IF($CP27="P",CI27,(CI27+BH27)/2)</f>
        <v>0.66500000000000004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3.7</v>
      </c>
      <c r="TM27" s="40">
        <f>IF(SY27&gt;0,SY27,"")</f>
        <v>5.14</v>
      </c>
      <c r="TN27" s="40">
        <f>IF(SUM(SV27:SY27)-SZ27&gt;0,SUM(SV27:SY27)-SZ27,"")</f>
        <v>17.54</v>
      </c>
      <c r="TO27" s="40">
        <f>IF(TC27&gt;0,TC27,"")</f>
        <v>0.75</v>
      </c>
      <c r="TP27" s="40">
        <f>IF(TD27&gt;0,TD27,"")</f>
        <v>0.66500000000000004</v>
      </c>
      <c r="TQ27" s="40">
        <f>IF(SUM(TA27:TD27)-TE27&gt;0,SUM(TA27:TD27)-TE27,"")</f>
        <v>2.5649999999999999</v>
      </c>
      <c r="TR27" s="40">
        <f>IF(MAX(TN27,TQ27)&gt;0,MAX(TN27,TQ27),"")</f>
        <v>17.54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17.54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142</v>
      </c>
      <c r="D28" s="4" t="s">
        <v>3</v>
      </c>
      <c r="E28" s="4">
        <v>2005</v>
      </c>
      <c r="F28" s="9">
        <f>SUM(L28:V28)+SUM(L28:T28)*0.0000001+SUM(L28)*0.0000000000001</f>
        <v>82.78000827800382</v>
      </c>
      <c r="G28" s="66"/>
      <c r="H28" s="3" t="str">
        <f>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P","")</f>
        <v/>
      </c>
      <c r="I28" s="3" t="str">
        <f>IF(OR(AND(AQ28&gt;=AY$40,AQ28&lt;&gt;"",AN28=""),AND(AT28&gt;=AY$40,AT28&lt;&gt;"",AN28=""),AND(AX28&gt;=AY$40,AX28&lt;&gt;"",AN28=""),AND(BR28&gt;=BZ$40,BR28&lt;&gt;"",BO28=""),AND(BU28&gt;=BZ$40,BU28&lt;&gt;"",BO28=""),AND(BY28&gt;=BZ$40,BY28&lt;&gt;"",BO28=""),AND(CS28&gt;=DA$40,CS28&lt;&gt;"",CP28=""),AND(CV28&gt;=DA$40,CV28&lt;&gt;"",CP28=""),AND(CZ28&gt;=DA$40,CZ28&lt;&gt;"",CP28=""),AND(DZ28&gt;=EK$40,DZ28&lt;&gt;""),AND(EC28&gt;=EK$40,EC28&lt;&gt;""),AND(EG28&gt;=EK$40,EG28&lt;&gt;""),AND(EJ28&gt;=EK$40,EJ28&lt;&gt;""),AND(FH28&gt;=FS$40,FH28&lt;&gt;""),AND(FK28&gt;=FS$40,FK28&lt;&gt;""),AND(FO28&gt;=FS$40,FO28&lt;&gt;""),AND(FR28&gt;=FS$40,FR28&lt;&gt;""),AND(GP28&gt;=HA$40,GP28&lt;&gt;""),AND(GS28&gt;=HA$40,GS28&lt;&gt;""),AND(GW28&gt;=HA$40,GW28&lt;&gt;""),AND(GZ28&gt;=HA$40,GZ28&lt;&gt;""),AND(HX28&gt;=II$40,HX28&lt;&gt;""),AND(IA28&gt;=II$40,IA28&lt;&gt;""),AND(IE28&gt;=II$40,IE28&lt;&gt;""),AND(IH28&gt;=II$40,IH28&lt;&gt;""),AND(JF28&gt;=JQ$40,JF28&lt;&gt;""),AND(JI28&gt;=JQ$40,JI28&lt;&gt;""),AND(JM28&gt;=JQ$40,JM28&lt;&gt;""),AND(JP28&gt;=JQ$40,JP28&lt;&gt;""),AND(KN28&gt;=KY$40,KN28&lt;&gt;""),AND(KQ28&gt;=KY$40,KQ28&lt;&gt;""),AND(KU28&gt;=KY$40,KU28&lt;&gt;""),AND(KX28&gt;=KY$40,KX28&lt;&gt;""),AND(LV28&gt;=MG$40,LV28&lt;&gt;""),AND(LY28&gt;=MG$40,LY28&lt;&gt;""),AND(MC28&gt;=MG$40,MC28&lt;&gt;""),AND(MF28&gt;=MG$40,MF28&lt;&gt;""),AND(ND28&gt;=NO$40,ND28&lt;&gt;""),AND(NG28&gt;=NO$40,NG28&lt;&gt;""),AND(NK28&gt;=NO$40,NK28&lt;&gt;""),AND(NN28&gt;=NO$40,NN28&lt;&gt;""),AND(OL28&gt;=OW$40,OL28&lt;&gt;""),AND(OO28&gt;=OW$40,OO28&lt;&gt;""),AND(OS28&gt;=OW$40,OS28&lt;&gt;""),AND(OV28&gt;=OW$40,OV28&lt;&gt;""),AND(PT28&gt;=QE$40,PT28&lt;&gt;""),AND(PW28&gt;=QE$40,PW28&lt;&gt;""),AND(QA28&gt;=QE$40,QA28&lt;&gt;""),AND(QD28&gt;=QE$40,QD28&lt;&gt;""),AND(RB28&gt;=RM$40,RB28&lt;&gt;""),AND(RE28&gt;=RM$40,RE28&lt;&gt;""),AND(RI28&gt;=RM$40,RI28&lt;&gt;""),AND(RL28&gt;=RM$40,RL28&lt;&gt;""),AND(SJ28&gt;=SU$40,SJ28&lt;&gt;""),AND(SM28&gt;=SU$40,SM28&lt;&gt;""),AND(SQ28&gt;=SU$40,SQ28&lt;&gt;""),AND(ST28&gt;=SU$40,ST28&lt;&gt;"")),"P","")</f>
        <v/>
      </c>
      <c r="J28" s="36" t="str">
        <f>IF(AND(I28="P",H28=""),"No DD",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Merit",IF(OR(AND(AO28&gt;=AY$38,AO28&lt;&gt;"",AQ28&gt;=AY$42,AQ28&lt;&gt;"",AN28=""),AND(AR28&gt;=AY$38,AR28&lt;&gt;"",AT28&gt;=AY$42,AT28&lt;&gt;"",AN28=""),AND(AV28&gt;=AY$38,AV28&lt;&gt;"",AX28&gt;=AY$42,AX28&lt;&gt;"",AN28=""),AND(BP28&gt;=BZ$38,BP28&lt;&gt;"",BR28&gt;=BZ$42,BR28&lt;&gt;"",BO28=""),AND(BS28&gt;=BZ$38,BS28&lt;&gt;"",BU28&gt;=BZ$42,BU28&lt;&gt;"",BO28=""),AND(BW28&gt;=BZ$38,BW28&lt;&gt;"",BY28&gt;=BZ$42,BY28&lt;&gt;"",BO28=""),AND(CQ28&gt;=DA$38,CQ28&lt;&gt;"",CS28&gt;=DA$42,CS28&lt;&gt;"",CP28=""),AND(CT28&gt;=DA$38,CT28&lt;&gt;"",CV28&gt;=DA$42,CV28&lt;&gt;"",CP28=""),AND(CX28&gt;=DA$38,CX28&lt;&gt;"",CZ28&gt;=DA$42,CZ28&lt;&gt;"",CP28=""),AND(DX28&gt;=EK$38,DX28&lt;&gt;"",DZ28&gt;=EK$42,DZ28&lt;&gt;""),AND(EA28&gt;=EK$38,EA28&lt;&gt;"",EC28&gt;=EK$42,EC28&lt;&gt;""),AND(EE28&gt;=EK$38,EE28&lt;&gt;"",EG28&gt;=EK$42,EG28&lt;&gt;""),AND(EH28&gt;=EK$38,EH28&lt;&gt;"",EJ28&gt;=EK$42,EJ28&lt;&gt;""),AND(FF28&gt;=FS$38,FF28&lt;&gt;"",FH28&gt;=FS$42,FH28&lt;&gt;""),AND(FI28&gt;=FS$38,FI28&lt;&gt;"",FK28&gt;=FS$42,FK28&lt;&gt;""),AND(FM28&gt;=FS$38,FM28&lt;&gt;"",FO28&gt;=FS$42,FO28&lt;&gt;""),AND(FP28&gt;=FS$38,FP28&lt;&gt;"",FR28&gt;=FS$42,FR28&lt;&gt;""),AND(GN28&gt;=HA$38,GN28&lt;&gt;"",GP28&gt;=HA$42,GP28&lt;&gt;""),AND(GQ28&gt;=HA$38,GQ28&lt;&gt;"",GS28&gt;=HA$42,GS28&lt;&gt;""),AND(GU28&gt;=HA$38,GU28&lt;&gt;"",GW28&gt;=HA$42,GW28&lt;&gt;""),AND(GX28&gt;=HA$38,GX28&lt;&gt;"",GZ28&gt;=HA$42,GZ28&lt;&gt;""),AND(HV28&gt;=II$38,HV28&lt;&gt;"",HX28&gt;=II$42,HX28&lt;&gt;""),AND(HY28&gt;=II$38,HY28&lt;&gt;"",IA28&gt;=II$42,IA28&lt;&gt;""),AND(IC28&gt;=II$38,IC28&lt;&gt;"",IE28&gt;=II$42,IE28&lt;&gt;""),AND(IF28&gt;=II$38,IF28&lt;&gt;"",IH28&gt;=II$42,IH28&lt;&gt;""),AND(JD28&gt;=JQ$38,JD28&lt;&gt;"",JF28&gt;=JQ$42,JF28&lt;&gt;""),AND(JG28&gt;=JQ$38,JG28&lt;&gt;"",JI28&gt;=JQ$42,JI28&lt;&gt;""),AND(JK28&gt;=JQ$38,JK28&lt;&gt;"",JM28&gt;=JQ$42,JM28&lt;&gt;""),AND(JN28&gt;=JQ$38,JN28&lt;&gt;"",JP28&gt;=JQ$42,JP28&lt;&gt;""),AND(KL28&gt;=KY$38,KL28&lt;&gt;"",KN28&gt;=KY$42,KN28&lt;&gt;""),AND(KO28&gt;=KY$38,KO28&lt;&gt;"",KQ28&gt;=KY$42,KQ28&lt;&gt;""),AND(KS28&gt;=KY$38,KS28&lt;&gt;"",KU28&gt;=KY$42,KU28&lt;&gt;""),AND(KV28&gt;=KY$38,KV28&lt;&gt;"",KX28&gt;=KY$42,KX28&lt;&gt;""),AND(LT28&gt;=MG$38,LT28&lt;&gt;"",LV28&gt;=MG$42,LV28&lt;&gt;""),AND(LW28&gt;=MG$38,LW28&lt;&gt;"",LY28&gt;=MG$42,LY28&lt;&gt;""),AND(MA28&gt;=MG$38,MA28&lt;&gt;"",MC28&gt;=MG$42,MC28&lt;&gt;""),AND(MD28&gt;=MG$38,MD28&lt;&gt;"",MF28&gt;=MG$42,MF28&lt;&gt;""),AND(NB28&gt;=NO$38,NB28&lt;&gt;"",ND28&gt;=NO$42,ND28&lt;&gt;""),AND(NE28&gt;=NO$38,NE28&lt;&gt;"",NG28&gt;=NO$42,NG28&lt;&gt;""),AND(NI28&gt;=NO$38,NI28&lt;&gt;"",NK28&gt;=NO$42,NK28&lt;&gt;""),AND(NL28&gt;=NO$38,NL28&lt;&gt;"",NN28&gt;=NO$42,NN28&lt;&gt;""),AND(OJ28&gt;=OW$38,OJ28&lt;&gt;"",OL28&gt;=OW$42,OL28&lt;&gt;""),AND(OM28&gt;=OW$38,OM28&lt;&gt;"",OO28&gt;=OW$42,OO28&lt;&gt;""),AND(OQ28&gt;=OW$38,OQ28&lt;&gt;"",OS28&gt;=OW$42,OS28&lt;&gt;""),AND(OT28&gt;=OW$38,OT28&lt;&gt;"",OV28&gt;=OW$42,OV28&lt;&gt;""),AND(PR28&gt;=QE$38,PR28&lt;&gt;"",PT28&gt;=QE$42,PT28&lt;&gt;""),AND(PU28&gt;=QE$38,PU28&lt;&gt;"",PW28&gt;=QE$42,PW28&lt;&gt;""),AND(PY28&gt;=QE$38,PY28&lt;&gt;"",QA28&gt;=QE$42,QA28&lt;&gt;""),AND(QB28&gt;=QE$38,QB28&lt;&gt;"",QD28&gt;=QE$42,QD28&lt;&gt;""),AND(QZ28&gt;=RM$38,QZ28&lt;&gt;"",RB28&gt;=RM$42,RB28&lt;&gt;""),AND(RC28&gt;=RM$38,RC28&lt;&gt;"",RE28&gt;=RM$42,RE28&lt;&gt;""),AND(RG28&gt;=RM$38,RG28&lt;&gt;"",RI28&gt;=RM$42,RI28&lt;&gt;""),AND(RJ28&gt;=RM$38,RJ28&lt;&gt;"",RL28&gt;=RM$42,RL28&lt;&gt;""),AND(SH28&gt;=SU$38,SH28&lt;&gt;"",SJ28&gt;=SU$42,SJ28&lt;&gt;""),AND(SK28&gt;=SU$38,SK28&lt;&gt;"",SM28&gt;=SU$42,SM28&lt;&gt;""),AND(SO28&gt;=SU$38,SO28&lt;&gt;"",SQ28&gt;=SU$42,SQ28&lt;&gt;""),AND(SR28&gt;=SU$38,SR28&lt;&gt;"",ST28&gt;=SU$42,ST28&lt;&gt;"")),"Excellence",IF(K28="P","Worlds Team",IF(H28="P","National Team","")))))</f>
        <v/>
      </c>
      <c r="K28" s="3" t="str">
        <f>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P","")</f>
        <v/>
      </c>
      <c r="L28" s="8">
        <f>IF(COUNT(AQ28,AT28,BR28,BU28,CS28,CV28)&gt;0,LARGE((AQ28,AT28,BR28,BU28,CS28,CV28),1),0)</f>
        <v>38.299999999999997</v>
      </c>
      <c r="M28" s="8" t="str">
        <f>IF(L28="","",IF(OR(L28=CS28,L28=CV28),$CA$1,IF(OR(L28=BR28,L28=BU28),$AZ$1,IF(OR(L28=AQ28,L28=AT28),$Y$1,""))))</f>
        <v>2023 Elite Canada</v>
      </c>
      <c r="N28" s="8">
        <f>IF(COUNT(AQ28,AT28,BR28,BU28,CS28,CV28)&gt;1,LARGE((AQ28,AT28,BR28,BU28,CS28,CV28),2),0)</f>
        <v>36.68</v>
      </c>
      <c r="O28" s="8" t="str">
        <f>IF(N28="","",IF(OR(N28=CS28,N28=CV28),$CA$1,IF(OR(N28=BR28,N28=BU28),$AZ$1,IF(OR(N28=AQ28,N28=AT28),$Y$1,""))))</f>
        <v>2023 Elite Canada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7.8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Elite Canada</v>
      </c>
      <c r="T28" s="8">
        <f>IF(MAX(IF(AO28&gt;=$AY$36,AP28,0),IF(AR28&gt;=$AY$36,AS28,0),IF(AV28&gt;=$AY$36,AW28,0),IF(BP28&gt;=$BZ$36,BQ28,0),IF(BS28&gt;=$BZ$36,BT28,0),IF(BW28&gt;=$BZ$36,BX28,0),IF(CQ28&gt;=$DA$36,CR28,0),IF(CT28&gt;=$DA$36,CU28,0),IF(CX28&gt;=$DA$36,CY28,0),IF(DX28&gt;=$EK$36,DY28,0),IF(EA28&gt;=$EK$36,EB28,0),IF(EE28&gt;=$EK$36,EF28,0),IF(EH28&gt;=$EK$36,EI28,0),IF(FF28&gt;=$FS$36,FG28,0),IF(FI28&gt;=$FS$36,FJ28,0),IF(FM28&gt;=$FS$36,FN28,0),IF(FP28&gt;=$FS$36,FQ28,0),IF(GN28&gt;=$HA$36,GO28,0),IF(GQ28&gt;=$HA$36,GR28,0),IF(GU28&gt;=$HA$36,GV28,0),IF(GX28&gt;=$HA$36,GY28,0),IF(HV28&gt;=$II$36,HW28,0),IF(HY28&gt;=$II$36,HZ28,0),IF(IC28&gt;=$II$36,ID28,0),IF(IF28&gt;=$II$36,IG28,0),IF(JD28&gt;=$JQ$36,JE28,0),IF(JG28&gt;=$JQ$36,JH28,0),IF(JK28&gt;=$JQ$36,JL28,0),IF(JN28&gt;=$JQ$36,JO28,0),IF(KL28&gt;=$KY$36,KM28,0),IF(KO28&gt;=$KY$36,KP28,0),IF(KS28&gt;=$KY$36,KT28,0),IF(KV28&gt;=$KY$36,KW28,0),IF(LT28&gt;=$MG$36,LU28,0),IF(LW28&gt;=$MG$36,LX28,0),IF(MA28&gt;=$MG$36,MB28,0),IF(MD28&gt;=$MG$36,ME28,0),IF(NB28&gt;=$NO$36,NC28,0),IF(NE28&gt;=$NO$36,NF28,0),IF(NI28&gt;=$NO$36,NJ28,0),IF(NL28&gt;=$NO$36,NM28,0),IF(OJ28&gt;=$OW$36,OK28,0),IF(OM28&gt;=$OW$36,ON28,0),IF(OQ28&gt;=$OW$36,OR28,0),IF(OT28&gt;=$OW$36,OU28,0),IF(PR28&gt;=$QE$36,PS28,0),IF(PU28&gt;=$QE$36,PV28,0),IF(PY28&gt;=$QE$36,PZ28,0),IF(QB28&gt;=$QE$36,QC28,0),IF(QZ28&gt;=$RM$36,RA28,0),IF(RC28&gt;=$RM$36,RD28,0),IF(RG28&gt;=$RM$36,RH28,0),IF(RJ28&gt;=$RM$36,RK28,0),IF(SH28&gt;=$SU$36,SI28,0),IF(SK28&gt;=$SU$36,SL28,0),IF(SO28&gt;=$SU$36,SP28,0),IF(SR28&gt;=$SU$36,SS28,0))&gt;0,MAX(IF(AO28&gt;=$AY$36,AP28,0),IF(AR28&gt;=$AY$36,AS28,0),IF(AV28&gt;=$AY$36,AW28,0),IF(BP28&gt;=$BZ$36,BQ28,0),IF(BS28&gt;=$BZ$36,BT28,0),IF(BW28&gt;=$BZ$36,BX28,0),IF(CQ28&gt;=$DA$36,CR28,0),IF(CT28&gt;=$DA$36,CU28,0),IF(CX28&gt;=$DA$36,CY28,0),IF(DX28&gt;=$EK$36,DY28,0),IF(EA28&gt;=$EK$36,EB28,0),IF(EE28&gt;=$EK$36,EF28,0),IF(EH28&gt;=$EK$36,EI28,0),IF(FF28&gt;=$FS$36,FG28,0),IF(FI28&gt;=$FS$36,FJ28,0),IF(FM28&gt;=$FS$36,FN28,0),IF(FP28&gt;=$FS$36,FQ28,0),IF(GN28&gt;=$HA$36,GO28,0),IF(GQ28&gt;=$HA$36,GR28,0),IF(GU28&gt;=$HA$36,GV28,0),IF(GX28&gt;=$HA$36,GY28,0),IF(HV28&gt;=$II$36,HW28,0),IF(HY28&gt;=$II$36,HZ28,0),IF(IC28&gt;=$II$36,ID28,0),IF(IF28&gt;=$II$36,IG28,0),IF(JD28&gt;=$JQ$36,JE28,0),IF(JG28&gt;=$JQ$36,JH28,0),IF(JK28&gt;=$JQ$36,JL28,0),IF(JN28&gt;=$JQ$36,JO28,0),IF(KL28&gt;=$KY$36,KM28,0),IF(KO28&gt;=$KY$36,KP28,0),IF(KS28&gt;=$KY$36,KT28,0),IF(KV28&gt;=$KY$36,KW28,0),IF(LT28&gt;=$MG$36,LU28,0),IF(LW28&gt;=$MG$36,LX28,0),IF(MA28&gt;=$MG$36,MB28,0),IF(MD28&gt;=$MG$36,ME28,0),IF(NB28&gt;=$NO$36,NC28,0),IF(NE28&gt;=$NO$36,NF28,0),IF(NI28&gt;=$NO$36,NJ28,0),IF(NL28&gt;=$NO$36,NM28,0),IF(OJ28&gt;=$OW$36,OK28,0),IF(OM28&gt;=$OW$36,ON28,0),IF(OQ28&gt;=$OW$36,OR28,0),IF(OT28&gt;=$OW$36,OU28,0),IF(PR28&gt;=$QE$36,PS28,0),IF(PU28&gt;=$QE$36,PV28,0),IF(PY28&gt;=$QE$36,PZ28,0),IF(QB28&gt;=$QE$36,QC28,0),IF(QZ28&gt;=$RM$36,RA28,0),IF(RC28&gt;=$RM$36,RD28,0),IF(RG28&gt;=$RM$36,RH28,0),IF(RJ28&gt;=$RM$36,RK28,0),IF(SH28&gt;=$SU$36,SI28,0),IF(SK28&gt;=$SU$36,SL28,0),IF(SO28&gt;=$SU$36,SP28,0),IF(SR28&gt;=$SU$36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N28,$RN$1,IF(V28+IF(P28="",0,P28)=RF28,$QF$1,IF(V28+IF(P28="",0,P28)=PX28,$OX$1,IF(V28+IF(P28="",0,P28)=OP28,$NP$1,IF(V28+IF(P28="",0,P28)=NH28,$MH$1,IF(V28+IF(P28="",0,P28)=LZ28,$KZ$1,IF(V28+IF(P28="",0,P28)=KR28,$JR$1,IF(V28+IF(P28="",0,P28)=JJ28,$IJ$1,IF(V28+IF(P28="",0,P28)=IB28,$HB$1,IF(V28+IF(P28="",0,P28)=GT28,$FT$1,IF(V28+IF(P28="",0,P28)=FL28,$EL$1,IF(V28+IF(P28="",0,P28)=ED28,$DD$1)))))))))))),IF(V28=DC28,IF(V28+IF(#REF!="",0,#REF!)=ST28,$RN$1,IF(V28+IF(#REF!="",0,#REF!)=RL28,$QF$1,IF(V28+IF(#REF!="",0,#REF!)=QD28,$OX$1,IF(V28+IF(#REF!="",0,#REF!)=OV28,$NP$1,IF(V28+IF(#REF!="",0,#REF!)=NN28,$MH$1,IF(V28+IF(#REF!="",0,#REF!)=MF28,$KZ$1,IF(V28+IF(#REF!="",0,#REF!)=KX28,$JR$1,IF(V28+IF(#REF!="",0,#REF!)=JP28,$IJ$1,IF(V28+IF(#REF!="",0,#REF!)=IH28,$HB$1,IF(V28+IF(#REF!="",0,#REF!)=GZ28,$FT$1,IF(V28+IF(#REF!="",0,#REF!)=FR28,$EL$1,IF(V28+IF(#REF!="",0,#REF!)=EJ28,$DD$1,IF(V28+IF(#REF!="",0,#REF!)=SQ28,$RN$1,IF(V28+IF(#REF!="",0,#REF!)=RI28,$QF$1,IF(V28+IF(#REF!="",0,#REF!)=QA28,$OX$1,IF(V28+IF(#REF!="",0,#REF!)=OS28,$NP$1,IF(V28+IF(#REF!="",0,#REF!)=NK28,$MH$1,IF(V28+IF(#REF!="",0,#REF!)=MC28,$KZ$1,IF(V28+IF(#REF!="",0,#REF!)=KU28,$JR$1,IF(V28+IF(#REF!="",0,#REF!)=JM28,$IJ$1,IF(V28+IF(#REF!="",0,#REF!)=IE28,$HB$1,IF(V28+IF(#REF!="",0,#REF!)=GW28,$FT$1,IF(V28+IF(#REF!="",0,#REF!)=FO28,$EL$1,IF(V28+IF(#REF!="",0,#REF!)=EG28,$DD$1)))))))))))))))))))))))))))</f>
        <v/>
      </c>
      <c r="Y28" s="22">
        <v>11.4</v>
      </c>
      <c r="Z28" s="22">
        <v>8.1</v>
      </c>
      <c r="AA28" s="22">
        <v>7.8</v>
      </c>
      <c r="AB28" s="22">
        <v>11</v>
      </c>
      <c r="AC28" s="22">
        <v>0</v>
      </c>
      <c r="AD28" s="22">
        <v>11.8</v>
      </c>
      <c r="AE28" s="22">
        <v>8.6999999999999993</v>
      </c>
      <c r="AF28" s="22">
        <v>6.6</v>
      </c>
      <c r="AG28" s="22">
        <v>11.78</v>
      </c>
      <c r="AH28" s="22">
        <v>2.2000000000000002</v>
      </c>
      <c r="AI28" s="22"/>
      <c r="AJ28" s="22"/>
      <c r="AK28" s="22"/>
      <c r="AL28" s="22"/>
      <c r="AM28" s="22"/>
      <c r="AN28" s="27"/>
      <c r="AO28" s="38">
        <f>IF(AA28&gt;0,AA28,"")</f>
        <v>7.8</v>
      </c>
      <c r="AP28" s="38">
        <f>IF(AB28&gt;0,AB28,"")</f>
        <v>11</v>
      </c>
      <c r="AQ28" s="40">
        <f>IF(SUM(Y28:AB28)-AC28&gt;0,SUM(Y28:AB28)-AC28,"")</f>
        <v>38.299999999999997</v>
      </c>
      <c r="AR28" s="40">
        <f>IF(AF28&gt;0,AF28,"")</f>
        <v>6.6</v>
      </c>
      <c r="AS28" s="40">
        <f>IF(AG28&gt;0,AG28,"")</f>
        <v>11.78</v>
      </c>
      <c r="AT28" s="40">
        <f>IF(SUM(AD28:AG28)-AH28&gt;0,SUM(AD28:AG28)-AH28,"")</f>
        <v>36.68</v>
      </c>
      <c r="AU28" s="40">
        <f>IF(AQ28="","",MAX(AQ28,AT28))</f>
        <v>38.299999999999997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38.299999999999997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0</v>
      </c>
      <c r="SW28" s="22">
        <f>IF($CP28="P",CB28,(CB28+BA28)/2)</f>
        <v>0</v>
      </c>
      <c r="SX28" s="22">
        <f>IF($CP28="P",CC28,(CC28+BB28)/2)</f>
        <v>0</v>
      </c>
      <c r="SY28" s="22">
        <f>IF($CP28="P",CD28,(CD28+BC28)/2)</f>
        <v>0</v>
      </c>
      <c r="SZ28" s="22">
        <f>IF($CP28="P",CE28,(CE28+BD28)/2)</f>
        <v>0</v>
      </c>
      <c r="TA28" s="22">
        <f>IF($CP28="P",CF28,(CF28+BE28)/2)</f>
        <v>0</v>
      </c>
      <c r="TB28" s="22">
        <f>IF($CP28="P",CG28,(CG28+BF28)/2)</f>
        <v>0</v>
      </c>
      <c r="TC28" s="22">
        <f>IF($CP28="P",CH28,(CH28+BG28)/2)</f>
        <v>0</v>
      </c>
      <c r="TD28" s="22">
        <f>IF($CP28="P",CI28,(CI28+BH28)/2)</f>
        <v>0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 t="str">
        <f>IF(SX28&gt;0,SX28,"")</f>
        <v/>
      </c>
      <c r="TM28" s="40" t="str">
        <f>IF(SY28&gt;0,SY28,"")</f>
        <v/>
      </c>
      <c r="TN28" s="40" t="str">
        <f>IF(SUM(SV28:SY28)-SZ28&gt;0,SUM(SV28:SY28)-SZ28,"")</f>
        <v/>
      </c>
      <c r="TO28" s="40" t="str">
        <f>IF(TC28&gt;0,TC28,"")</f>
        <v/>
      </c>
      <c r="TP28" s="40" t="str">
        <f>IF(TD28&gt;0,TD28,"")</f>
        <v/>
      </c>
      <c r="TQ28" s="40" t="str">
        <f>IF(SUM(TA28:TD28)-TE28&gt;0,SUM(TA28:TD28)-TE28,"")</f>
        <v/>
      </c>
      <c r="TR28" s="40" t="str">
        <f>IF(MAX(TN28,TQ28)&gt;0,MAX(TN28,TQ28),"")</f>
        <v/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 t="str">
        <f>IF(SUM(TR28,TU28)&gt;0,SUM(TR28,TU28),"")</f>
        <v/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147</v>
      </c>
      <c r="D29" s="4" t="s">
        <v>3</v>
      </c>
      <c r="E29" s="4">
        <v>2002</v>
      </c>
      <c r="F29" s="9">
        <f>SUM(L29:V29)+SUM(L29:T29)*0.0000001+SUM(L29)*0.0000000000001</f>
        <v>78.110007811004536</v>
      </c>
      <c r="G29" s="66"/>
      <c r="H29" s="3" t="str">
        <f>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P","")</f>
        <v/>
      </c>
      <c r="I29" s="3" t="str">
        <f>IF(OR(AND(AQ29&gt;=AY$40,AQ29&lt;&gt;"",AN29=""),AND(AT29&gt;=AY$40,AT29&lt;&gt;"",AN29=""),AND(AX29&gt;=AY$40,AX29&lt;&gt;"",AN29=""),AND(BR29&gt;=BZ$40,BR29&lt;&gt;"",BO29=""),AND(BU29&gt;=BZ$40,BU29&lt;&gt;"",BO29=""),AND(BY29&gt;=BZ$40,BY29&lt;&gt;"",BO29=""),AND(CS29&gt;=DA$40,CS29&lt;&gt;"",CP29=""),AND(CV29&gt;=DA$40,CV29&lt;&gt;"",CP29=""),AND(CZ29&gt;=DA$40,CZ29&lt;&gt;"",CP29=""),AND(DZ29&gt;=EK$40,DZ29&lt;&gt;""),AND(EC29&gt;=EK$40,EC29&lt;&gt;""),AND(EG29&gt;=EK$40,EG29&lt;&gt;""),AND(EJ29&gt;=EK$40,EJ29&lt;&gt;""),AND(FH29&gt;=FS$40,FH29&lt;&gt;""),AND(FK29&gt;=FS$40,FK29&lt;&gt;""),AND(FO29&gt;=FS$40,FO29&lt;&gt;""),AND(FR29&gt;=FS$40,FR29&lt;&gt;""),AND(GP29&gt;=HA$40,GP29&lt;&gt;""),AND(GS29&gt;=HA$40,GS29&lt;&gt;""),AND(GW29&gt;=HA$40,GW29&lt;&gt;""),AND(GZ29&gt;=HA$40,GZ29&lt;&gt;""),AND(HX29&gt;=II$40,HX29&lt;&gt;""),AND(IA29&gt;=II$40,IA29&lt;&gt;""),AND(IE29&gt;=II$40,IE29&lt;&gt;""),AND(IH29&gt;=II$40,IH29&lt;&gt;""),AND(JF29&gt;=JQ$40,JF29&lt;&gt;""),AND(JI29&gt;=JQ$40,JI29&lt;&gt;""),AND(JM29&gt;=JQ$40,JM29&lt;&gt;""),AND(JP29&gt;=JQ$40,JP29&lt;&gt;""),AND(KN29&gt;=KY$40,KN29&lt;&gt;""),AND(KQ29&gt;=KY$40,KQ29&lt;&gt;""),AND(KU29&gt;=KY$40,KU29&lt;&gt;""),AND(KX29&gt;=KY$40,KX29&lt;&gt;""),AND(LV29&gt;=MG$40,LV29&lt;&gt;""),AND(LY29&gt;=MG$40,LY29&lt;&gt;""),AND(MC29&gt;=MG$40,MC29&lt;&gt;""),AND(MF29&gt;=MG$40,MF29&lt;&gt;""),AND(ND29&gt;=NO$40,ND29&lt;&gt;""),AND(NG29&gt;=NO$40,NG29&lt;&gt;""),AND(NK29&gt;=NO$40,NK29&lt;&gt;""),AND(NN29&gt;=NO$40,NN29&lt;&gt;""),AND(OL29&gt;=OW$40,OL29&lt;&gt;""),AND(OO29&gt;=OW$40,OO29&lt;&gt;""),AND(OS29&gt;=OW$40,OS29&lt;&gt;""),AND(OV29&gt;=OW$40,OV29&lt;&gt;""),AND(PT29&gt;=QE$40,PT29&lt;&gt;""),AND(PW29&gt;=QE$40,PW29&lt;&gt;""),AND(QA29&gt;=QE$40,QA29&lt;&gt;""),AND(QD29&gt;=QE$40,QD29&lt;&gt;""),AND(RB29&gt;=RM$40,RB29&lt;&gt;""),AND(RE29&gt;=RM$40,RE29&lt;&gt;""),AND(RI29&gt;=RM$40,RI29&lt;&gt;""),AND(RL29&gt;=RM$40,RL29&lt;&gt;""),AND(SJ29&gt;=SU$40,SJ29&lt;&gt;""),AND(SM29&gt;=SU$40,SM29&lt;&gt;""),AND(SQ29&gt;=SU$40,SQ29&lt;&gt;""),AND(ST29&gt;=SU$40,ST29&lt;&gt;"")),"P","")</f>
        <v/>
      </c>
      <c r="J29" s="36" t="str">
        <f>IF(AND(I29="P",H29=""),"No DD",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Merit",IF(OR(AND(AO29&gt;=AY$38,AO29&lt;&gt;"",AQ29&gt;=AY$42,AQ29&lt;&gt;"",AN29=""),AND(AR29&gt;=AY$38,AR29&lt;&gt;"",AT29&gt;=AY$42,AT29&lt;&gt;"",AN29=""),AND(AV29&gt;=AY$38,AV29&lt;&gt;"",AX29&gt;=AY$42,AX29&lt;&gt;"",AN29=""),AND(BP29&gt;=BZ$38,BP29&lt;&gt;"",BR29&gt;=BZ$42,BR29&lt;&gt;"",BO29=""),AND(BS29&gt;=BZ$38,BS29&lt;&gt;"",BU29&gt;=BZ$42,BU29&lt;&gt;"",BO29=""),AND(BW29&gt;=BZ$38,BW29&lt;&gt;"",BY29&gt;=BZ$42,BY29&lt;&gt;"",BO29=""),AND(CQ29&gt;=DA$38,CQ29&lt;&gt;"",CS29&gt;=DA$42,CS29&lt;&gt;"",CP29=""),AND(CT29&gt;=DA$38,CT29&lt;&gt;"",CV29&gt;=DA$42,CV29&lt;&gt;"",CP29=""),AND(CX29&gt;=DA$38,CX29&lt;&gt;"",CZ29&gt;=DA$42,CZ29&lt;&gt;"",CP29=""),AND(DX29&gt;=EK$38,DX29&lt;&gt;"",DZ29&gt;=EK$42,DZ29&lt;&gt;""),AND(EA29&gt;=EK$38,EA29&lt;&gt;"",EC29&gt;=EK$42,EC29&lt;&gt;""),AND(EE29&gt;=EK$38,EE29&lt;&gt;"",EG29&gt;=EK$42,EG29&lt;&gt;""),AND(EH29&gt;=EK$38,EH29&lt;&gt;"",EJ29&gt;=EK$42,EJ29&lt;&gt;""),AND(FF29&gt;=FS$38,FF29&lt;&gt;"",FH29&gt;=FS$42,FH29&lt;&gt;""),AND(FI29&gt;=FS$38,FI29&lt;&gt;"",FK29&gt;=FS$42,FK29&lt;&gt;""),AND(FM29&gt;=FS$38,FM29&lt;&gt;"",FO29&gt;=FS$42,FO29&lt;&gt;""),AND(FP29&gt;=FS$38,FP29&lt;&gt;"",FR29&gt;=FS$42,FR29&lt;&gt;""),AND(GN29&gt;=HA$38,GN29&lt;&gt;"",GP29&gt;=HA$42,GP29&lt;&gt;""),AND(GQ29&gt;=HA$38,GQ29&lt;&gt;"",GS29&gt;=HA$42,GS29&lt;&gt;""),AND(GU29&gt;=HA$38,GU29&lt;&gt;"",GW29&gt;=HA$42,GW29&lt;&gt;""),AND(GX29&gt;=HA$38,GX29&lt;&gt;"",GZ29&gt;=HA$42,GZ29&lt;&gt;""),AND(HV29&gt;=II$38,HV29&lt;&gt;"",HX29&gt;=II$42,HX29&lt;&gt;""),AND(HY29&gt;=II$38,HY29&lt;&gt;"",IA29&gt;=II$42,IA29&lt;&gt;""),AND(IC29&gt;=II$38,IC29&lt;&gt;"",IE29&gt;=II$42,IE29&lt;&gt;""),AND(IF29&gt;=II$38,IF29&lt;&gt;"",IH29&gt;=II$42,IH29&lt;&gt;""),AND(JD29&gt;=JQ$38,JD29&lt;&gt;"",JF29&gt;=JQ$42,JF29&lt;&gt;""),AND(JG29&gt;=JQ$38,JG29&lt;&gt;"",JI29&gt;=JQ$42,JI29&lt;&gt;""),AND(JK29&gt;=JQ$38,JK29&lt;&gt;"",JM29&gt;=JQ$42,JM29&lt;&gt;""),AND(JN29&gt;=JQ$38,JN29&lt;&gt;"",JP29&gt;=JQ$42,JP29&lt;&gt;""),AND(KL29&gt;=KY$38,KL29&lt;&gt;"",KN29&gt;=KY$42,KN29&lt;&gt;""),AND(KO29&gt;=KY$38,KO29&lt;&gt;"",KQ29&gt;=KY$42,KQ29&lt;&gt;""),AND(KS29&gt;=KY$38,KS29&lt;&gt;"",KU29&gt;=KY$42,KU29&lt;&gt;""),AND(KV29&gt;=KY$38,KV29&lt;&gt;"",KX29&gt;=KY$42,KX29&lt;&gt;""),AND(LT29&gt;=MG$38,LT29&lt;&gt;"",LV29&gt;=MG$42,LV29&lt;&gt;""),AND(LW29&gt;=MG$38,LW29&lt;&gt;"",LY29&gt;=MG$42,LY29&lt;&gt;""),AND(MA29&gt;=MG$38,MA29&lt;&gt;"",MC29&gt;=MG$42,MC29&lt;&gt;""),AND(MD29&gt;=MG$38,MD29&lt;&gt;"",MF29&gt;=MG$42,MF29&lt;&gt;""),AND(NB29&gt;=NO$38,NB29&lt;&gt;"",ND29&gt;=NO$42,ND29&lt;&gt;""),AND(NE29&gt;=NO$38,NE29&lt;&gt;"",NG29&gt;=NO$42,NG29&lt;&gt;""),AND(NI29&gt;=NO$38,NI29&lt;&gt;"",NK29&gt;=NO$42,NK29&lt;&gt;""),AND(NL29&gt;=NO$38,NL29&lt;&gt;"",NN29&gt;=NO$42,NN29&lt;&gt;""),AND(OJ29&gt;=OW$38,OJ29&lt;&gt;"",OL29&gt;=OW$42,OL29&lt;&gt;""),AND(OM29&gt;=OW$38,OM29&lt;&gt;"",OO29&gt;=OW$42,OO29&lt;&gt;""),AND(OQ29&gt;=OW$38,OQ29&lt;&gt;"",OS29&gt;=OW$42,OS29&lt;&gt;""),AND(OT29&gt;=OW$38,OT29&lt;&gt;"",OV29&gt;=OW$42,OV29&lt;&gt;""),AND(PR29&gt;=QE$38,PR29&lt;&gt;"",PT29&gt;=QE$42,PT29&lt;&gt;""),AND(PU29&gt;=QE$38,PU29&lt;&gt;"",PW29&gt;=QE$42,PW29&lt;&gt;""),AND(PY29&gt;=QE$38,PY29&lt;&gt;"",QA29&gt;=QE$42,QA29&lt;&gt;""),AND(QB29&gt;=QE$38,QB29&lt;&gt;"",QD29&gt;=QE$42,QD29&lt;&gt;""),AND(QZ29&gt;=RM$38,QZ29&lt;&gt;"",RB29&gt;=RM$42,RB29&lt;&gt;""),AND(RC29&gt;=RM$38,RC29&lt;&gt;"",RE29&gt;=RM$42,RE29&lt;&gt;""),AND(RG29&gt;=RM$38,RG29&lt;&gt;"",RI29&gt;=RM$42,RI29&lt;&gt;""),AND(RJ29&gt;=RM$38,RJ29&lt;&gt;"",RL29&gt;=RM$42,RL29&lt;&gt;""),AND(SH29&gt;=SU$38,SH29&lt;&gt;"",SJ29&gt;=SU$42,SJ29&lt;&gt;""),AND(SK29&gt;=SU$38,SK29&lt;&gt;"",SM29&gt;=SU$42,SM29&lt;&gt;""),AND(SO29&gt;=SU$38,SO29&lt;&gt;"",SQ29&gt;=SU$42,SQ29&lt;&gt;""),AND(SR29&gt;=SU$38,SR29&lt;&gt;"",ST29&gt;=SU$42,ST29&lt;&gt;"")),"Excellence",IF(K29="P","Worlds Team",IF(H29="P","National Team","")))))</f>
        <v/>
      </c>
      <c r="K29" s="3" t="str">
        <f>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P","")</f>
        <v/>
      </c>
      <c r="L29" s="8">
        <f>IF(COUNT(AQ29,AT29,BR29,BU29,CS29,CV29)&gt;0,LARGE((AQ29,AT29,BR29,BU29,CS29,CV29),1),0)</f>
        <v>45.339999999999996</v>
      </c>
      <c r="M29" s="8" t="str">
        <f>IF(L29="","",IF(OR(L29=CS29,L29=CV29),$CA$1,IF(OR(L29=BR29,L29=BU29),$AZ$1,IF(OR(L29=AQ29,L29=AT29),$Y$1,""))))</f>
        <v>2023 Elite Canada</v>
      </c>
      <c r="N29" s="8">
        <f>IF(COUNT(AQ29,AT29,BR29,BU29,CS29,CV29)&gt;1,LARGE((AQ29,AT29,BR29,BU29,CS29,CV29),2),0)</f>
        <v>5.24</v>
      </c>
      <c r="O29" s="8" t="str">
        <f>IF(N29="","",IF(OR(N29=CS29,N29=CV29),$CA$1,IF(OR(N29=BR29,N29=BU29),$AZ$1,IF(OR(N29=AQ29,N29=AT29),$Y$1,""))))</f>
        <v>2023 Elite Canada</v>
      </c>
      <c r="P29" s="8">
        <f>IF(COUNT(AQ29,AT29,BR29,BU29,CS29,CV29)&gt;2,MAX(AX29,BY29,CZ29,LARGE((AQ29,AT29,BR29,BU29,CS29,CV29),3)),IF(MAX(AX29,BY29,CZ29)&gt;0,MAX(AX29,BY29,CZ29),0))</f>
        <v>18.329999999999998</v>
      </c>
      <c r="Q29" s="8" t="str">
        <f>IF(P29="","",IF(OR(P29=CS29,P29=CV29,P29=CZ29),$CA$1,IF(OR(P29=BR29,P29=BU29,P29=BY29),$AZ$1,IF(OR(P29=AQ29,P29=AT29,P29=AX29),$Y$1,""))))</f>
        <v>2023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9.1999999999999993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Elite Canada</v>
      </c>
      <c r="T29" s="8">
        <f>IF(MAX(IF(AO29&gt;=$AY$36,AP29,0),IF(AR29&gt;=$AY$36,AS29,0),IF(AV29&gt;=$AY$36,AW29,0),IF(BP29&gt;=$BZ$36,BQ29,0),IF(BS29&gt;=$BZ$36,BT29,0),IF(BW29&gt;=$BZ$36,BX29,0),IF(CQ29&gt;=$DA$36,CR29,0),IF(CT29&gt;=$DA$36,CU29,0),IF(CX29&gt;=$DA$36,CY29,0),IF(DX29&gt;=$EK$36,DY29,0),IF(EA29&gt;=$EK$36,EB29,0),IF(EE29&gt;=$EK$36,EF29,0),IF(EH29&gt;=$EK$36,EI29,0),IF(FF29&gt;=$FS$36,FG29,0),IF(FI29&gt;=$FS$36,FJ29,0),IF(FM29&gt;=$FS$36,FN29,0),IF(FP29&gt;=$FS$36,FQ29,0),IF(GN29&gt;=$HA$36,GO29,0),IF(GQ29&gt;=$HA$36,GR29,0),IF(GU29&gt;=$HA$36,GV29,0),IF(GX29&gt;=$HA$36,GY29,0),IF(HV29&gt;=$II$36,HW29,0),IF(HY29&gt;=$II$36,HZ29,0),IF(IC29&gt;=$II$36,ID29,0),IF(IF29&gt;=$II$36,IG29,0),IF(JD29&gt;=$JQ$36,JE29,0),IF(JG29&gt;=$JQ$36,JH29,0),IF(JK29&gt;=$JQ$36,JL29,0),IF(JN29&gt;=$JQ$36,JO29,0),IF(KL29&gt;=$KY$36,KM29,0),IF(KO29&gt;=$KY$36,KP29,0),IF(KS29&gt;=$KY$36,KT29,0),IF(KV29&gt;=$KY$36,KW29,0),IF(LT29&gt;=$MG$36,LU29,0),IF(LW29&gt;=$MG$36,LX29,0),IF(MA29&gt;=$MG$36,MB29,0),IF(MD29&gt;=$MG$36,ME29,0),IF(NB29&gt;=$NO$36,NC29,0),IF(NE29&gt;=$NO$36,NF29,0),IF(NI29&gt;=$NO$36,NJ29,0),IF(NL29&gt;=$NO$36,NM29,0),IF(OJ29&gt;=$OW$36,OK29,0),IF(OM29&gt;=$OW$36,ON29,0),IF(OQ29&gt;=$OW$36,OR29,0),IF(OT29&gt;=$OW$36,OU29,0),IF(PR29&gt;=$QE$36,PS29,0),IF(PU29&gt;=$QE$36,PV29,0),IF(PY29&gt;=$QE$36,PZ29,0),IF(QB29&gt;=$QE$36,QC29,0),IF(QZ29&gt;=$RM$36,RA29,0),IF(RC29&gt;=$RM$36,RD29,0),IF(RG29&gt;=$RM$36,RH29,0),IF(RJ29&gt;=$RM$36,RK29,0),IF(SH29&gt;=$SU$36,SI29,0),IF(SK29&gt;=$SU$36,SL29,0),IF(SO29&gt;=$SU$36,SP29,0),IF(SR29&gt;=$SU$36,SS29,0))&gt;0,MAX(IF(AO29&gt;=$AY$36,AP29,0),IF(AR29&gt;=$AY$36,AS29,0),IF(AV29&gt;=$AY$36,AW29,0),IF(BP29&gt;=$BZ$36,BQ29,0),IF(BS29&gt;=$BZ$36,BT29,0),IF(BW29&gt;=$BZ$36,BX29,0),IF(CQ29&gt;=$DA$36,CR29,0),IF(CT29&gt;=$DA$36,CU29,0),IF(CX29&gt;=$DA$36,CY29,0),IF(DX29&gt;=$EK$36,DY29,0),IF(EA29&gt;=$EK$36,EB29,0),IF(EE29&gt;=$EK$36,EF29,0),IF(EH29&gt;=$EK$36,EI29,0),IF(FF29&gt;=$FS$36,FG29,0),IF(FI29&gt;=$FS$36,FJ29,0),IF(FM29&gt;=$FS$36,FN29,0),IF(FP29&gt;=$FS$36,FQ29,0),IF(GN29&gt;=$HA$36,GO29,0),IF(GQ29&gt;=$HA$36,GR29,0),IF(GU29&gt;=$HA$36,GV29,0),IF(GX29&gt;=$HA$36,GY29,0),IF(HV29&gt;=$II$36,HW29,0),IF(HY29&gt;=$II$36,HZ29,0),IF(IC29&gt;=$II$36,ID29,0),IF(IF29&gt;=$II$36,IG29,0),IF(JD29&gt;=$JQ$36,JE29,0),IF(JG29&gt;=$JQ$36,JH29,0),IF(JK29&gt;=$JQ$36,JL29,0),IF(JN29&gt;=$JQ$36,JO29,0),IF(KL29&gt;=$KY$36,KM29,0),IF(KO29&gt;=$KY$36,KP29,0),IF(KS29&gt;=$KY$36,KT29,0),IF(KV29&gt;=$KY$36,KW29,0),IF(LT29&gt;=$MG$36,LU29,0),IF(LW29&gt;=$MG$36,LX29,0),IF(MA29&gt;=$MG$36,MB29,0),IF(MD29&gt;=$MG$36,ME29,0),IF(NB29&gt;=$NO$36,NC29,0),IF(NE29&gt;=$NO$36,NF29,0),IF(NI29&gt;=$NO$36,NJ29,0),IF(NL29&gt;=$NO$36,NM29,0),IF(OJ29&gt;=$OW$36,OK29,0),IF(OM29&gt;=$OW$36,ON29,0),IF(OQ29&gt;=$OW$36,OR29,0),IF(OT29&gt;=$OW$36,OU29,0),IF(PR29&gt;=$QE$36,PS29,0),IF(PU29&gt;=$QE$36,PV29,0),IF(PY29&gt;=$QE$36,PZ29,0),IF(QB29&gt;=$QE$36,QC29,0),IF(QZ29&gt;=$RM$36,RA29,0),IF(RC29&gt;=$RM$36,RD29,0),IF(RG29&gt;=$RM$36,RH29,0),IF(RJ29&gt;=$RM$36,RK29,0),IF(SH29&gt;=$SU$36,SI29,0),IF(SK29&gt;=$SU$36,SL29,0),IF(SO29&gt;=$SU$36,SP29,0),IF(SR29&gt;=$SU$36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N29,$RN$1,IF(V29+IF(P29="",0,P29)=RF29,$QF$1,IF(V29+IF(P29="",0,P29)=PX29,$OX$1,IF(V29+IF(P29="",0,P29)=OP29,$NP$1,IF(V29+IF(P29="",0,P29)=NH29,$MH$1,IF(V29+IF(P29="",0,P29)=LZ29,$KZ$1,IF(V29+IF(P29="",0,P29)=KR29,$JR$1,IF(V29+IF(P29="",0,P29)=JJ29,$IJ$1,IF(V29+IF(P29="",0,P29)=IB29,$HB$1,IF(V29+IF(P29="",0,P29)=GT29,$FT$1,IF(V29+IF(P29="",0,P29)=FL29,$EL$1,IF(V29+IF(P29="",0,P29)=ED29,$DD$1)))))))))))),IF(V29=DC29,IF(V29+IF(#REF!="",0,#REF!)=ST29,$RN$1,IF(V29+IF(#REF!="",0,#REF!)=RL29,$QF$1,IF(V29+IF(#REF!="",0,#REF!)=QD29,$OX$1,IF(V29+IF(#REF!="",0,#REF!)=OV29,$NP$1,IF(V29+IF(#REF!="",0,#REF!)=NN29,$MH$1,IF(V29+IF(#REF!="",0,#REF!)=MF29,$KZ$1,IF(V29+IF(#REF!="",0,#REF!)=KX29,$JR$1,IF(V29+IF(#REF!="",0,#REF!)=JP29,$IJ$1,IF(V29+IF(#REF!="",0,#REF!)=IH29,$HB$1,IF(V29+IF(#REF!="",0,#REF!)=GZ29,$FT$1,IF(V29+IF(#REF!="",0,#REF!)=FR29,$EL$1,IF(V29+IF(#REF!="",0,#REF!)=EJ29,$DD$1,IF(V29+IF(#REF!="",0,#REF!)=SQ29,$RN$1,IF(V29+IF(#REF!="",0,#REF!)=RI29,$QF$1,IF(V29+IF(#REF!="",0,#REF!)=QA29,$OX$1,IF(V29+IF(#REF!="",0,#REF!)=OS29,$NP$1,IF(V29+IF(#REF!="",0,#REF!)=NK29,$MH$1,IF(V29+IF(#REF!="",0,#REF!)=MC29,$KZ$1,IF(V29+IF(#REF!="",0,#REF!)=KU29,$JR$1,IF(V29+IF(#REF!="",0,#REF!)=JM29,$IJ$1,IF(V29+IF(#REF!="",0,#REF!)=IE29,$HB$1,IF(V29+IF(#REF!="",0,#REF!)=GW29,$FT$1,IF(V29+IF(#REF!="",0,#REF!)=FO29,$EL$1,IF(V29+IF(#REF!="",0,#REF!)=EG29,$DD$1)))))))))))))))))))))))))))</f>
        <v/>
      </c>
      <c r="Y29" s="22">
        <v>13.7</v>
      </c>
      <c r="Z29" s="22">
        <v>9.1</v>
      </c>
      <c r="AA29" s="22">
        <v>9.1999999999999993</v>
      </c>
      <c r="AB29" s="22">
        <v>13.34</v>
      </c>
      <c r="AC29" s="22">
        <v>0</v>
      </c>
      <c r="AD29" s="22">
        <v>1.4</v>
      </c>
      <c r="AE29" s="22">
        <v>0.9</v>
      </c>
      <c r="AF29" s="22">
        <v>1.5</v>
      </c>
      <c r="AG29" s="22">
        <v>1.44</v>
      </c>
      <c r="AH29" s="22">
        <v>0</v>
      </c>
      <c r="AI29" s="22">
        <v>5.2</v>
      </c>
      <c r="AJ29" s="22">
        <v>3.5</v>
      </c>
      <c r="AK29" s="22">
        <v>4.3</v>
      </c>
      <c r="AL29" s="22">
        <v>5.33</v>
      </c>
      <c r="AM29" s="22">
        <v>0</v>
      </c>
      <c r="AN29" s="27"/>
      <c r="AO29" s="38">
        <f>IF(AA29&gt;0,AA29,"")</f>
        <v>9.1999999999999993</v>
      </c>
      <c r="AP29" s="38">
        <f>IF(AB29&gt;0,AB29,"")</f>
        <v>13.34</v>
      </c>
      <c r="AQ29" s="40">
        <f>IF(SUM(Y29:AB29)-AC29&gt;0,SUM(Y29:AB29)-AC29,"")</f>
        <v>45.339999999999996</v>
      </c>
      <c r="AR29" s="40">
        <f>IF(AF29&gt;0,AF29,"")</f>
        <v>1.5</v>
      </c>
      <c r="AS29" s="40">
        <f>IF(AG29&gt;0,AG29,"")</f>
        <v>1.44</v>
      </c>
      <c r="AT29" s="40">
        <f>IF(SUM(AD29:AG29)-AH29&gt;0,SUM(AD29:AG29)-AH29,"")</f>
        <v>5.24</v>
      </c>
      <c r="AU29" s="40">
        <f>IF(AQ29="","",MAX(AQ29,AT29))</f>
        <v>45.339999999999996</v>
      </c>
      <c r="AV29" s="40">
        <f>IF(AK29&gt;0,AK29,"")</f>
        <v>4.3</v>
      </c>
      <c r="AW29" s="40">
        <f>IF(AL29&gt;0,AL29,"")</f>
        <v>5.33</v>
      </c>
      <c r="AX29" s="40">
        <f>IF(SUM(AI29:AL29)-AM29&gt;0,SUM(AI29:AL29)-AM29,"")</f>
        <v>18.329999999999998</v>
      </c>
      <c r="AY29" s="40">
        <f>IF(SUM(AU29,AX29)&gt;0,SUM(AU29,AX29),"")</f>
        <v>63.669999999999995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0</v>
      </c>
      <c r="SW29" s="22">
        <f>IF($CP29="P",CB29,(CB29+BA29)/2)</f>
        <v>0</v>
      </c>
      <c r="SX29" s="22">
        <f>IF($CP29="P",CC29,(CC29+BB29)/2)</f>
        <v>0</v>
      </c>
      <c r="SY29" s="22">
        <f>IF($CP29="P",CD29,(CD29+BC29)/2)</f>
        <v>0</v>
      </c>
      <c r="SZ29" s="22">
        <f>IF($CP29="P",CE29,(CE29+BD29)/2)</f>
        <v>0</v>
      </c>
      <c r="TA29" s="22">
        <f>IF($CP29="P",CF29,(CF29+BE29)/2)</f>
        <v>0</v>
      </c>
      <c r="TB29" s="22">
        <f>IF($CP29="P",CG29,(CG29+BF29)/2)</f>
        <v>0</v>
      </c>
      <c r="TC29" s="22">
        <f>IF($CP29="P",CH29,(CH29+BG29)/2)</f>
        <v>0</v>
      </c>
      <c r="TD29" s="22">
        <f>IF($CP29="P",CI29,(CI29+BH29)/2)</f>
        <v>0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 t="str">
        <f>IF(SX29&gt;0,SX29,"")</f>
        <v/>
      </c>
      <c r="TM29" s="40" t="str">
        <f>IF(SY29&gt;0,SY29,"")</f>
        <v/>
      </c>
      <c r="TN29" s="40" t="str">
        <f>IF(SUM(SV29:SY29)-SZ29&gt;0,SUM(SV29:SY29)-SZ29,"")</f>
        <v/>
      </c>
      <c r="TO29" s="40" t="str">
        <f>IF(TC29&gt;0,TC29,"")</f>
        <v/>
      </c>
      <c r="TP29" s="40" t="str">
        <f>IF(TD29&gt;0,TD29,"")</f>
        <v/>
      </c>
      <c r="TQ29" s="40" t="str">
        <f>IF(SUM(TA29:TD29)-TE29&gt;0,SUM(TA29:TD29)-TE29,"")</f>
        <v/>
      </c>
      <c r="TR29" s="40" t="str">
        <f>IF(MAX(TN29,TQ29)&gt;0,MAX(TN29,TQ29),"")</f>
        <v/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 t="str">
        <f>IF(SUM(TR29,TU29)&gt;0,SUM(TR29,TU29),"")</f>
        <v/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219</v>
      </c>
      <c r="D30" s="4" t="s">
        <v>6</v>
      </c>
      <c r="E30" s="4">
        <v>2006</v>
      </c>
      <c r="F30" s="9">
        <f>SUM(L30:V30)+SUM(L30:T30)*0.0000001+SUM(L30)*0.0000000000001</f>
        <v>67.070006707004566</v>
      </c>
      <c r="G30" s="66"/>
      <c r="H30" s="3" t="str">
        <f>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P","")</f>
        <v/>
      </c>
      <c r="I30" s="3" t="str">
        <f>IF(OR(AND(AQ30&gt;=AY$40,AQ30&lt;&gt;"",AN30=""),AND(AT30&gt;=AY$40,AT30&lt;&gt;"",AN30=""),AND(AX30&gt;=AY$40,AX30&lt;&gt;"",AN30=""),AND(BR30&gt;=BZ$40,BR30&lt;&gt;"",BO30=""),AND(BU30&gt;=BZ$40,BU30&lt;&gt;"",BO30=""),AND(BY30&gt;=BZ$40,BY30&lt;&gt;"",BO30=""),AND(CS30&gt;=DA$40,CS30&lt;&gt;"",CP30=""),AND(CV30&gt;=DA$40,CV30&lt;&gt;"",CP30=""),AND(CZ30&gt;=DA$40,CZ30&lt;&gt;"",CP30=""),AND(DZ30&gt;=EK$40,DZ30&lt;&gt;""),AND(EC30&gt;=EK$40,EC30&lt;&gt;""),AND(EG30&gt;=EK$40,EG30&lt;&gt;""),AND(EJ30&gt;=EK$40,EJ30&lt;&gt;""),AND(FH30&gt;=FS$40,FH30&lt;&gt;""),AND(FK30&gt;=FS$40,FK30&lt;&gt;""),AND(FO30&gt;=FS$40,FO30&lt;&gt;""),AND(FR30&gt;=FS$40,FR30&lt;&gt;""),AND(GP30&gt;=HA$40,GP30&lt;&gt;""),AND(GS30&gt;=HA$40,GS30&lt;&gt;""),AND(GW30&gt;=HA$40,GW30&lt;&gt;""),AND(GZ30&gt;=HA$40,GZ30&lt;&gt;""),AND(HX30&gt;=II$40,HX30&lt;&gt;""),AND(IA30&gt;=II$40,IA30&lt;&gt;""),AND(IE30&gt;=II$40,IE30&lt;&gt;""),AND(IH30&gt;=II$40,IH30&lt;&gt;""),AND(JF30&gt;=JQ$40,JF30&lt;&gt;""),AND(JI30&gt;=JQ$40,JI30&lt;&gt;""),AND(JM30&gt;=JQ$40,JM30&lt;&gt;""),AND(JP30&gt;=JQ$40,JP30&lt;&gt;""),AND(KN30&gt;=KY$40,KN30&lt;&gt;""),AND(KQ30&gt;=KY$40,KQ30&lt;&gt;""),AND(KU30&gt;=KY$40,KU30&lt;&gt;""),AND(KX30&gt;=KY$40,KX30&lt;&gt;""),AND(LV30&gt;=MG$40,LV30&lt;&gt;""),AND(LY30&gt;=MG$40,LY30&lt;&gt;""),AND(MC30&gt;=MG$40,MC30&lt;&gt;""),AND(MF30&gt;=MG$40,MF30&lt;&gt;""),AND(ND30&gt;=NO$40,ND30&lt;&gt;""),AND(NG30&gt;=NO$40,NG30&lt;&gt;""),AND(NK30&gt;=NO$40,NK30&lt;&gt;""),AND(NN30&gt;=NO$40,NN30&lt;&gt;""),AND(OL30&gt;=OW$40,OL30&lt;&gt;""),AND(OO30&gt;=OW$40,OO30&lt;&gt;""),AND(OS30&gt;=OW$40,OS30&lt;&gt;""),AND(OV30&gt;=OW$40,OV30&lt;&gt;""),AND(PT30&gt;=QE$40,PT30&lt;&gt;""),AND(PW30&gt;=QE$40,PW30&lt;&gt;""),AND(QA30&gt;=QE$40,QA30&lt;&gt;""),AND(QD30&gt;=QE$40,QD30&lt;&gt;""),AND(RB30&gt;=RM$40,RB30&lt;&gt;""),AND(RE30&gt;=RM$40,RE30&lt;&gt;""),AND(RI30&gt;=RM$40,RI30&lt;&gt;""),AND(RL30&gt;=RM$40,RL30&lt;&gt;""),AND(SJ30&gt;=SU$40,SJ30&lt;&gt;""),AND(SM30&gt;=SU$40,SM30&lt;&gt;""),AND(SQ30&gt;=SU$40,SQ30&lt;&gt;""),AND(ST30&gt;=SU$40,ST30&lt;&gt;"")),"P","")</f>
        <v/>
      </c>
      <c r="J30" s="36" t="str">
        <f>IF(AND(I30="P",H30=""),"No DD",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Merit",IF(OR(AND(AO30&gt;=AY$38,AO30&lt;&gt;"",AQ30&gt;=AY$42,AQ30&lt;&gt;"",AN30=""),AND(AR30&gt;=AY$38,AR30&lt;&gt;"",AT30&gt;=AY$42,AT30&lt;&gt;"",AN30=""),AND(AV30&gt;=AY$38,AV30&lt;&gt;"",AX30&gt;=AY$42,AX30&lt;&gt;"",AN30=""),AND(BP30&gt;=BZ$38,BP30&lt;&gt;"",BR30&gt;=BZ$42,BR30&lt;&gt;"",BO30=""),AND(BS30&gt;=BZ$38,BS30&lt;&gt;"",BU30&gt;=BZ$42,BU30&lt;&gt;"",BO30=""),AND(BW30&gt;=BZ$38,BW30&lt;&gt;"",BY30&gt;=BZ$42,BY30&lt;&gt;"",BO30=""),AND(CQ30&gt;=DA$38,CQ30&lt;&gt;"",CS30&gt;=DA$42,CS30&lt;&gt;"",CP30=""),AND(CT30&gt;=DA$38,CT30&lt;&gt;"",CV30&gt;=DA$42,CV30&lt;&gt;"",CP30=""),AND(CX30&gt;=DA$38,CX30&lt;&gt;"",CZ30&gt;=DA$42,CZ30&lt;&gt;"",CP30=""),AND(DX30&gt;=EK$38,DX30&lt;&gt;"",DZ30&gt;=EK$42,DZ30&lt;&gt;""),AND(EA30&gt;=EK$38,EA30&lt;&gt;"",EC30&gt;=EK$42,EC30&lt;&gt;""),AND(EE30&gt;=EK$38,EE30&lt;&gt;"",EG30&gt;=EK$42,EG30&lt;&gt;""),AND(EH30&gt;=EK$38,EH30&lt;&gt;"",EJ30&gt;=EK$42,EJ30&lt;&gt;""),AND(FF30&gt;=FS$38,FF30&lt;&gt;"",FH30&gt;=FS$42,FH30&lt;&gt;""),AND(FI30&gt;=FS$38,FI30&lt;&gt;"",FK30&gt;=FS$42,FK30&lt;&gt;""),AND(FM30&gt;=FS$38,FM30&lt;&gt;"",FO30&gt;=FS$42,FO30&lt;&gt;""),AND(FP30&gt;=FS$38,FP30&lt;&gt;"",FR30&gt;=FS$42,FR30&lt;&gt;""),AND(GN30&gt;=HA$38,GN30&lt;&gt;"",GP30&gt;=HA$42,GP30&lt;&gt;""),AND(GQ30&gt;=HA$38,GQ30&lt;&gt;"",GS30&gt;=HA$42,GS30&lt;&gt;""),AND(GU30&gt;=HA$38,GU30&lt;&gt;"",GW30&gt;=HA$42,GW30&lt;&gt;""),AND(GX30&gt;=HA$38,GX30&lt;&gt;"",GZ30&gt;=HA$42,GZ30&lt;&gt;""),AND(HV30&gt;=II$38,HV30&lt;&gt;"",HX30&gt;=II$42,HX30&lt;&gt;""),AND(HY30&gt;=II$38,HY30&lt;&gt;"",IA30&gt;=II$42,IA30&lt;&gt;""),AND(IC30&gt;=II$38,IC30&lt;&gt;"",IE30&gt;=II$42,IE30&lt;&gt;""),AND(IF30&gt;=II$38,IF30&lt;&gt;"",IH30&gt;=II$42,IH30&lt;&gt;""),AND(JD30&gt;=JQ$38,JD30&lt;&gt;"",JF30&gt;=JQ$42,JF30&lt;&gt;""),AND(JG30&gt;=JQ$38,JG30&lt;&gt;"",JI30&gt;=JQ$42,JI30&lt;&gt;""),AND(JK30&gt;=JQ$38,JK30&lt;&gt;"",JM30&gt;=JQ$42,JM30&lt;&gt;""),AND(JN30&gt;=JQ$38,JN30&lt;&gt;"",JP30&gt;=JQ$42,JP30&lt;&gt;""),AND(KL30&gt;=KY$38,KL30&lt;&gt;"",KN30&gt;=KY$42,KN30&lt;&gt;""),AND(KO30&gt;=KY$38,KO30&lt;&gt;"",KQ30&gt;=KY$42,KQ30&lt;&gt;""),AND(KS30&gt;=KY$38,KS30&lt;&gt;"",KU30&gt;=KY$42,KU30&lt;&gt;""),AND(KV30&gt;=KY$38,KV30&lt;&gt;"",KX30&gt;=KY$42,KX30&lt;&gt;""),AND(LT30&gt;=MG$38,LT30&lt;&gt;"",LV30&gt;=MG$42,LV30&lt;&gt;""),AND(LW30&gt;=MG$38,LW30&lt;&gt;"",LY30&gt;=MG$42,LY30&lt;&gt;""),AND(MA30&gt;=MG$38,MA30&lt;&gt;"",MC30&gt;=MG$42,MC30&lt;&gt;""),AND(MD30&gt;=MG$38,MD30&lt;&gt;"",MF30&gt;=MG$42,MF30&lt;&gt;""),AND(NB30&gt;=NO$38,NB30&lt;&gt;"",ND30&gt;=NO$42,ND30&lt;&gt;""),AND(NE30&gt;=NO$38,NE30&lt;&gt;"",NG30&gt;=NO$42,NG30&lt;&gt;""),AND(NI30&gt;=NO$38,NI30&lt;&gt;"",NK30&gt;=NO$42,NK30&lt;&gt;""),AND(NL30&gt;=NO$38,NL30&lt;&gt;"",NN30&gt;=NO$42,NN30&lt;&gt;""),AND(OJ30&gt;=OW$38,OJ30&lt;&gt;"",OL30&gt;=OW$42,OL30&lt;&gt;""),AND(OM30&gt;=OW$38,OM30&lt;&gt;"",OO30&gt;=OW$42,OO30&lt;&gt;""),AND(OQ30&gt;=OW$38,OQ30&lt;&gt;"",OS30&gt;=OW$42,OS30&lt;&gt;""),AND(OT30&gt;=OW$38,OT30&lt;&gt;"",OV30&gt;=OW$42,OV30&lt;&gt;""),AND(PR30&gt;=QE$38,PR30&lt;&gt;"",PT30&gt;=QE$42,PT30&lt;&gt;""),AND(PU30&gt;=QE$38,PU30&lt;&gt;"",PW30&gt;=QE$42,PW30&lt;&gt;""),AND(PY30&gt;=QE$38,PY30&lt;&gt;"",QA30&gt;=QE$42,QA30&lt;&gt;""),AND(QB30&gt;=QE$38,QB30&lt;&gt;"",QD30&gt;=QE$42,QD30&lt;&gt;""),AND(QZ30&gt;=RM$38,QZ30&lt;&gt;"",RB30&gt;=RM$42,RB30&lt;&gt;""),AND(RC30&gt;=RM$38,RC30&lt;&gt;"",RE30&gt;=RM$42,RE30&lt;&gt;""),AND(RG30&gt;=RM$38,RG30&lt;&gt;"",RI30&gt;=RM$42,RI30&lt;&gt;""),AND(RJ30&gt;=RM$38,RJ30&lt;&gt;"",RL30&gt;=RM$42,RL30&lt;&gt;""),AND(SH30&gt;=SU$38,SH30&lt;&gt;"",SJ30&gt;=SU$42,SJ30&lt;&gt;""),AND(SK30&gt;=SU$38,SK30&lt;&gt;"",SM30&gt;=SU$42,SM30&lt;&gt;""),AND(SO30&gt;=SU$38,SO30&lt;&gt;"",SQ30&gt;=SU$42,SQ30&lt;&gt;""),AND(SR30&gt;=SU$38,SR30&lt;&gt;"",ST30&gt;=SU$42,ST30&lt;&gt;"")),"Excellence",IF(K30="P","Worlds Team",IF(H30="P","National Team","")))))</f>
        <v/>
      </c>
      <c r="K30" s="3" t="str">
        <f>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P","")</f>
        <v/>
      </c>
      <c r="L30" s="8">
        <f>IF(COUNT(AQ30,AT30,BR30,BU30,CS30,CV30)&gt;0,LARGE((AQ30,AT30,BR30,BU30,CS30,CV30),1),0)</f>
        <v>45.79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12.48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8.8000000000000007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$36,AP30,0),IF(AR30&gt;=$AY$36,AS30,0),IF(AV30&gt;=$AY$36,AW30,0),IF(BP30&gt;=$BZ$36,BQ30,0),IF(BS30&gt;=$BZ$36,BT30,0),IF(BW30&gt;=$BZ$36,BX30,0),IF(CQ30&gt;=$DA$36,CR30,0),IF(CT30&gt;=$DA$36,CU30,0),IF(CX30&gt;=$DA$36,CY30,0),IF(DX30&gt;=$EK$36,DY30,0),IF(EA30&gt;=$EK$36,EB30,0),IF(EE30&gt;=$EK$36,EF30,0),IF(EH30&gt;=$EK$36,EI30,0),IF(FF30&gt;=$FS$36,FG30,0),IF(FI30&gt;=$FS$36,FJ30,0),IF(FM30&gt;=$FS$36,FN30,0),IF(FP30&gt;=$FS$36,FQ30,0),IF(GN30&gt;=$HA$36,GO30,0),IF(GQ30&gt;=$HA$36,GR30,0),IF(GU30&gt;=$HA$36,GV30,0),IF(GX30&gt;=$HA$36,GY30,0),IF(HV30&gt;=$II$36,HW30,0),IF(HY30&gt;=$II$36,HZ30,0),IF(IC30&gt;=$II$36,ID30,0),IF(IF30&gt;=$II$36,IG30,0),IF(JD30&gt;=$JQ$36,JE30,0),IF(JG30&gt;=$JQ$36,JH30,0),IF(JK30&gt;=$JQ$36,JL30,0),IF(JN30&gt;=$JQ$36,JO30,0),IF(KL30&gt;=$KY$36,KM30,0),IF(KO30&gt;=$KY$36,KP30,0),IF(KS30&gt;=$KY$36,KT30,0),IF(KV30&gt;=$KY$36,KW30,0),IF(LT30&gt;=$MG$36,LU30,0),IF(LW30&gt;=$MG$36,LX30,0),IF(MA30&gt;=$MG$36,MB30,0),IF(MD30&gt;=$MG$36,ME30,0),IF(NB30&gt;=$NO$36,NC30,0),IF(NE30&gt;=$NO$36,NF30,0),IF(NI30&gt;=$NO$36,NJ30,0),IF(NL30&gt;=$NO$36,NM30,0),IF(OJ30&gt;=$OW$36,OK30,0),IF(OM30&gt;=$OW$36,ON30,0),IF(OQ30&gt;=$OW$36,OR30,0),IF(OT30&gt;=$OW$36,OU30,0),IF(PR30&gt;=$QE$36,PS30,0),IF(PU30&gt;=$QE$36,PV30,0),IF(PY30&gt;=$QE$36,PZ30,0),IF(QB30&gt;=$QE$36,QC30,0),IF(QZ30&gt;=$RM$36,RA30,0),IF(RC30&gt;=$RM$36,RD30,0),IF(RG30&gt;=$RM$36,RH30,0),IF(RJ30&gt;=$RM$36,RK30,0),IF(SH30&gt;=$SU$36,SI30,0),IF(SK30&gt;=$SU$36,SL30,0),IF(SO30&gt;=$SU$36,SP30,0),IF(SR30&gt;=$SU$36,SS30,0))&gt;0,MAX(IF(AO30&gt;=$AY$36,AP30,0),IF(AR30&gt;=$AY$36,AS30,0),IF(AV30&gt;=$AY$36,AW30,0),IF(BP30&gt;=$BZ$36,BQ30,0),IF(BS30&gt;=$BZ$36,BT30,0),IF(BW30&gt;=$BZ$36,BX30,0),IF(CQ30&gt;=$DA$36,CR30,0),IF(CT30&gt;=$DA$36,CU30,0),IF(CX30&gt;=$DA$36,CY30,0),IF(DX30&gt;=$EK$36,DY30,0),IF(EA30&gt;=$EK$36,EB30,0),IF(EE30&gt;=$EK$36,EF30,0),IF(EH30&gt;=$EK$36,EI30,0),IF(FF30&gt;=$FS$36,FG30,0),IF(FI30&gt;=$FS$36,FJ30,0),IF(FM30&gt;=$FS$36,FN30,0),IF(FP30&gt;=$FS$36,FQ30,0),IF(GN30&gt;=$HA$36,GO30,0),IF(GQ30&gt;=$HA$36,GR30,0),IF(GU30&gt;=$HA$36,GV30,0),IF(GX30&gt;=$HA$36,GY30,0),IF(HV30&gt;=$II$36,HW30,0),IF(HY30&gt;=$II$36,HZ30,0),IF(IC30&gt;=$II$36,ID30,0),IF(IF30&gt;=$II$36,IG30,0),IF(JD30&gt;=$JQ$36,JE30,0),IF(JG30&gt;=$JQ$36,JH30,0),IF(JK30&gt;=$JQ$36,JL30,0),IF(JN30&gt;=$JQ$36,JO30,0),IF(KL30&gt;=$KY$36,KM30,0),IF(KO30&gt;=$KY$36,KP30,0),IF(KS30&gt;=$KY$36,KT30,0),IF(KV30&gt;=$KY$36,KW30,0),IF(LT30&gt;=$MG$36,LU30,0),IF(LW30&gt;=$MG$36,LX30,0),IF(MA30&gt;=$MG$36,MB30,0),IF(MD30&gt;=$MG$36,ME30,0),IF(NB30&gt;=$NO$36,NC30,0),IF(NE30&gt;=$NO$36,NF30,0),IF(NI30&gt;=$NO$36,NJ30,0),IF(NL30&gt;=$NO$36,NM30,0),IF(OJ30&gt;=$OW$36,OK30,0),IF(OM30&gt;=$OW$36,ON30,0),IF(OQ30&gt;=$OW$36,OR30,0),IF(OT30&gt;=$OW$36,OU30,0),IF(PR30&gt;=$QE$36,PS30,0),IF(PU30&gt;=$QE$36,PV30,0),IF(PY30&gt;=$QE$36,PZ30,0),IF(QB30&gt;=$QE$36,QC30,0),IF(QZ30&gt;=$RM$36,RA30,0),IF(RC30&gt;=$RM$36,RD30,0),IF(RG30&gt;=$RM$36,RH30,0),IF(RJ30&gt;=$RM$36,RK30,0),IF(SH30&gt;=$SU$36,SI30,0),IF(SK30&gt;=$SU$36,SL30,0),IF(SO30&gt;=$SU$36,SP30,0),IF(SR30&gt;=$SU$36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N30,$RN$1,IF(V30+IF(P30="",0,P30)=RF30,$QF$1,IF(V30+IF(P30="",0,P30)=PX30,$OX$1,IF(V30+IF(P30="",0,P30)=OP30,$NP$1,IF(V30+IF(P30="",0,P30)=NH30,$MH$1,IF(V30+IF(P30="",0,P30)=LZ30,$KZ$1,IF(V30+IF(P30="",0,P30)=KR30,$JR$1,IF(V30+IF(P30="",0,P30)=JJ30,$IJ$1,IF(V30+IF(P30="",0,P30)=IB30,$HB$1,IF(V30+IF(P30="",0,P30)=GT30,$FT$1,IF(V30+IF(P30="",0,P30)=FL30,$EL$1,IF(V30+IF(P30="",0,P30)=ED30,$DD$1)))))))))))),IF(V30=DC30,IF(V30+IF(#REF!="",0,#REF!)=ST30,$RN$1,IF(V30+IF(#REF!="",0,#REF!)=RL30,$QF$1,IF(V30+IF(#REF!="",0,#REF!)=QD30,$OX$1,IF(V30+IF(#REF!="",0,#REF!)=OV30,$NP$1,IF(V30+IF(#REF!="",0,#REF!)=NN30,$MH$1,IF(V30+IF(#REF!="",0,#REF!)=MF30,$KZ$1,IF(V30+IF(#REF!="",0,#REF!)=KX30,$JR$1,IF(V30+IF(#REF!="",0,#REF!)=JP30,$IJ$1,IF(V30+IF(#REF!="",0,#REF!)=IH30,$HB$1,IF(V30+IF(#REF!="",0,#REF!)=GZ30,$FT$1,IF(V30+IF(#REF!="",0,#REF!)=FR30,$EL$1,IF(V30+IF(#REF!="",0,#REF!)=EJ30,$DD$1,IF(V30+IF(#REF!="",0,#REF!)=SQ30,$RN$1,IF(V30+IF(#REF!="",0,#REF!)=RI30,$QF$1,IF(V30+IF(#REF!="",0,#REF!)=QA30,$OX$1,IF(V30+IF(#REF!="",0,#REF!)=OS30,$NP$1,IF(V30+IF(#REF!="",0,#REF!)=NK30,$MH$1,IF(V30+IF(#REF!="",0,#REF!)=MC30,$KZ$1,IF(V30+IF(#REF!="",0,#REF!)=KU30,$JR$1,IF(V30+IF(#REF!="",0,#REF!)=JM30,$IJ$1,IF(V30+IF(#REF!="",0,#REF!)=IE30,$HB$1,IF(V30+IF(#REF!="",0,#REF!)=GW30,$FT$1,IF(V30+IF(#REF!="",0,#REF!)=FO30,$EL$1,IF(V30+IF(#REF!="",0,#REF!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3.8</v>
      </c>
      <c r="BA30" s="26">
        <v>2.6</v>
      </c>
      <c r="BB30" s="26">
        <v>2.4</v>
      </c>
      <c r="BC30" s="26">
        <v>3.68</v>
      </c>
      <c r="BD30" s="26">
        <v>0</v>
      </c>
      <c r="BE30" s="26">
        <v>14.7</v>
      </c>
      <c r="BF30" s="26">
        <v>9.3000000000000007</v>
      </c>
      <c r="BG30" s="26">
        <v>8.8000000000000007</v>
      </c>
      <c r="BH30" s="26">
        <v>12.99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2.4</v>
      </c>
      <c r="BQ30" s="39">
        <f>IF(BC30&gt;0,BC30,"")</f>
        <v>3.68</v>
      </c>
      <c r="BR30" s="11">
        <f>IF(SUM(AZ30:BC30)-BD30&gt;0,SUM(AZ30:BC30)-BD30,"")</f>
        <v>12.48</v>
      </c>
      <c r="BS30" s="11">
        <f>IF(BG30&gt;0,BG30,"")</f>
        <v>8.8000000000000007</v>
      </c>
      <c r="BT30" s="11">
        <f>IF(BH30&gt;0,BH30,"")</f>
        <v>12.99</v>
      </c>
      <c r="BU30" s="11">
        <f>IF(SUM(BE30:BH30)-BI30&gt;0,SUM(BE30:BH30)-BI30,"")</f>
        <v>45.79</v>
      </c>
      <c r="BV30" s="11">
        <f>IF(BR30="","",MAX(BR30,BU30))</f>
        <v>45.79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45.79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1.9</v>
      </c>
      <c r="SW30" s="22">
        <f>IF($CP30="P",CB30,(CB30+BA30)/2)</f>
        <v>1.3</v>
      </c>
      <c r="SX30" s="22">
        <f>IF($CP30="P",CC30,(CC30+BB30)/2)</f>
        <v>1.2</v>
      </c>
      <c r="SY30" s="22">
        <f>IF($CP30="P",CD30,(CD30+BC30)/2)</f>
        <v>1.84</v>
      </c>
      <c r="SZ30" s="22">
        <f>IF($CP30="P",CE30,(CE30+BD30)/2)</f>
        <v>0</v>
      </c>
      <c r="TA30" s="22">
        <f>IF($CP30="P",CF30,(CF30+BE30)/2)</f>
        <v>7.35</v>
      </c>
      <c r="TB30" s="22">
        <f>IF($CP30="P",CG30,(CG30+BF30)/2)</f>
        <v>4.6500000000000004</v>
      </c>
      <c r="TC30" s="22">
        <f>IF($CP30="P",CH30,(CH30+BG30)/2)</f>
        <v>4.4000000000000004</v>
      </c>
      <c r="TD30" s="22">
        <f>IF($CP30="P",CI30,(CI30+BH30)/2)</f>
        <v>6.4950000000000001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1.2</v>
      </c>
      <c r="TM30" s="40">
        <f>IF(SY30&gt;0,SY30,"")</f>
        <v>1.84</v>
      </c>
      <c r="TN30" s="40">
        <f>IF(SUM(SV30:SY30)-SZ30&gt;0,SUM(SV30:SY30)-SZ30,"")</f>
        <v>6.24</v>
      </c>
      <c r="TO30" s="40">
        <f>IF(TC30&gt;0,TC30,"")</f>
        <v>4.4000000000000004</v>
      </c>
      <c r="TP30" s="40">
        <f>IF(TD30&gt;0,TD30,"")</f>
        <v>6.4950000000000001</v>
      </c>
      <c r="TQ30" s="40">
        <f>IF(SUM(TA30:TD30)-TE30&gt;0,SUM(TA30:TD30)-TE30,"")</f>
        <v>22.895</v>
      </c>
      <c r="TR30" s="40">
        <f>IF(MAX(TN30,TQ30)&gt;0,MAX(TN30,TQ30),"")</f>
        <v>22.895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22.895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64</v>
      </c>
      <c r="D31" s="4" t="s">
        <v>3</v>
      </c>
      <c r="E31" s="4">
        <v>2002</v>
      </c>
      <c r="F31" s="9">
        <f>SUM(L31:V31)+SUM(L31:T31)*0.0000001+SUM(L31)*0.0000000000001</f>
        <v>60.450006045004521</v>
      </c>
      <c r="G31" s="66"/>
      <c r="H31" s="3" t="str">
        <f>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P","")</f>
        <v/>
      </c>
      <c r="I31" s="3" t="str">
        <f>IF(OR(AND(AQ31&gt;=AY$40,AQ31&lt;&gt;"",AN31=""),AND(AT31&gt;=AY$40,AT31&lt;&gt;"",AN31=""),AND(AX31&gt;=AY$40,AX31&lt;&gt;"",AN31=""),AND(BR31&gt;=BZ$40,BR31&lt;&gt;"",BO31=""),AND(BU31&gt;=BZ$40,BU31&lt;&gt;"",BO31=""),AND(BY31&gt;=BZ$40,BY31&lt;&gt;"",BO31=""),AND(CS31&gt;=DA$40,CS31&lt;&gt;"",CP31=""),AND(CV31&gt;=DA$40,CV31&lt;&gt;"",CP31=""),AND(CZ31&gt;=DA$40,CZ31&lt;&gt;"",CP31=""),AND(DZ31&gt;=EK$40,DZ31&lt;&gt;""),AND(EC31&gt;=EK$40,EC31&lt;&gt;""),AND(EG31&gt;=EK$40,EG31&lt;&gt;""),AND(EJ31&gt;=EK$40,EJ31&lt;&gt;""),AND(FH31&gt;=FS$40,FH31&lt;&gt;""),AND(FK31&gt;=FS$40,FK31&lt;&gt;""),AND(FO31&gt;=FS$40,FO31&lt;&gt;""),AND(FR31&gt;=FS$40,FR31&lt;&gt;""),AND(GP31&gt;=HA$40,GP31&lt;&gt;""),AND(GS31&gt;=HA$40,GS31&lt;&gt;""),AND(GW31&gt;=HA$40,GW31&lt;&gt;""),AND(GZ31&gt;=HA$40,GZ31&lt;&gt;""),AND(HX31&gt;=II$40,HX31&lt;&gt;""),AND(IA31&gt;=II$40,IA31&lt;&gt;""),AND(IE31&gt;=II$40,IE31&lt;&gt;""),AND(IH31&gt;=II$40,IH31&lt;&gt;""),AND(JF31&gt;=JQ$40,JF31&lt;&gt;""),AND(JI31&gt;=JQ$40,JI31&lt;&gt;""),AND(JM31&gt;=JQ$40,JM31&lt;&gt;""),AND(JP31&gt;=JQ$40,JP31&lt;&gt;""),AND(KN31&gt;=KY$40,KN31&lt;&gt;""),AND(KQ31&gt;=KY$40,KQ31&lt;&gt;""),AND(KU31&gt;=KY$40,KU31&lt;&gt;""),AND(KX31&gt;=KY$40,KX31&lt;&gt;""),AND(LV31&gt;=MG$40,LV31&lt;&gt;""),AND(LY31&gt;=MG$40,LY31&lt;&gt;""),AND(MC31&gt;=MG$40,MC31&lt;&gt;""),AND(MF31&gt;=MG$40,MF31&lt;&gt;""),AND(ND31&gt;=NO$40,ND31&lt;&gt;""),AND(NG31&gt;=NO$40,NG31&lt;&gt;""),AND(NK31&gt;=NO$40,NK31&lt;&gt;""),AND(NN31&gt;=NO$40,NN31&lt;&gt;""),AND(OL31&gt;=OW$40,OL31&lt;&gt;""),AND(OO31&gt;=OW$40,OO31&lt;&gt;""),AND(OS31&gt;=OW$40,OS31&lt;&gt;""),AND(OV31&gt;=OW$40,OV31&lt;&gt;""),AND(PT31&gt;=QE$40,PT31&lt;&gt;""),AND(PW31&gt;=QE$40,PW31&lt;&gt;""),AND(QA31&gt;=QE$40,QA31&lt;&gt;""),AND(QD31&gt;=QE$40,QD31&lt;&gt;""),AND(RB31&gt;=RM$40,RB31&lt;&gt;""),AND(RE31&gt;=RM$40,RE31&lt;&gt;""),AND(RI31&gt;=RM$40,RI31&lt;&gt;""),AND(RL31&gt;=RM$40,RL31&lt;&gt;""),AND(SJ31&gt;=SU$40,SJ31&lt;&gt;""),AND(SM31&gt;=SU$40,SM31&lt;&gt;""),AND(SQ31&gt;=SU$40,SQ31&lt;&gt;""),AND(ST31&gt;=SU$40,ST31&lt;&gt;"")),"P","")</f>
        <v/>
      </c>
      <c r="J31" s="36" t="str">
        <f>IF(AND(I31="P",H31=""),"No DD",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Merit",IF(OR(AND(AO31&gt;=AY$38,AO31&lt;&gt;"",AQ31&gt;=AY$42,AQ31&lt;&gt;"",AN31=""),AND(AR31&gt;=AY$38,AR31&lt;&gt;"",AT31&gt;=AY$42,AT31&lt;&gt;"",AN31=""),AND(AV31&gt;=AY$38,AV31&lt;&gt;"",AX31&gt;=AY$42,AX31&lt;&gt;"",AN31=""),AND(BP31&gt;=BZ$38,BP31&lt;&gt;"",BR31&gt;=BZ$42,BR31&lt;&gt;"",BO31=""),AND(BS31&gt;=BZ$38,BS31&lt;&gt;"",BU31&gt;=BZ$42,BU31&lt;&gt;"",BO31=""),AND(BW31&gt;=BZ$38,BW31&lt;&gt;"",BY31&gt;=BZ$42,BY31&lt;&gt;"",BO31=""),AND(CQ31&gt;=DA$38,CQ31&lt;&gt;"",CS31&gt;=DA$42,CS31&lt;&gt;"",CP31=""),AND(CT31&gt;=DA$38,CT31&lt;&gt;"",CV31&gt;=DA$42,CV31&lt;&gt;"",CP31=""),AND(CX31&gt;=DA$38,CX31&lt;&gt;"",CZ31&gt;=DA$42,CZ31&lt;&gt;"",CP31=""),AND(DX31&gt;=EK$38,DX31&lt;&gt;"",DZ31&gt;=EK$42,DZ31&lt;&gt;""),AND(EA31&gt;=EK$38,EA31&lt;&gt;"",EC31&gt;=EK$42,EC31&lt;&gt;""),AND(EE31&gt;=EK$38,EE31&lt;&gt;"",EG31&gt;=EK$42,EG31&lt;&gt;""),AND(EH31&gt;=EK$38,EH31&lt;&gt;"",EJ31&gt;=EK$42,EJ31&lt;&gt;""),AND(FF31&gt;=FS$38,FF31&lt;&gt;"",FH31&gt;=FS$42,FH31&lt;&gt;""),AND(FI31&gt;=FS$38,FI31&lt;&gt;"",FK31&gt;=FS$42,FK31&lt;&gt;""),AND(FM31&gt;=FS$38,FM31&lt;&gt;"",FO31&gt;=FS$42,FO31&lt;&gt;""),AND(FP31&gt;=FS$38,FP31&lt;&gt;"",FR31&gt;=FS$42,FR31&lt;&gt;""),AND(GN31&gt;=HA$38,GN31&lt;&gt;"",GP31&gt;=HA$42,GP31&lt;&gt;""),AND(GQ31&gt;=HA$38,GQ31&lt;&gt;"",GS31&gt;=HA$42,GS31&lt;&gt;""),AND(GU31&gt;=HA$38,GU31&lt;&gt;"",GW31&gt;=HA$42,GW31&lt;&gt;""),AND(GX31&gt;=HA$38,GX31&lt;&gt;"",GZ31&gt;=HA$42,GZ31&lt;&gt;""),AND(HV31&gt;=II$38,HV31&lt;&gt;"",HX31&gt;=II$42,HX31&lt;&gt;""),AND(HY31&gt;=II$38,HY31&lt;&gt;"",IA31&gt;=II$42,IA31&lt;&gt;""),AND(IC31&gt;=II$38,IC31&lt;&gt;"",IE31&gt;=II$42,IE31&lt;&gt;""),AND(IF31&gt;=II$38,IF31&lt;&gt;"",IH31&gt;=II$42,IH31&lt;&gt;""),AND(JD31&gt;=JQ$38,JD31&lt;&gt;"",JF31&gt;=JQ$42,JF31&lt;&gt;""),AND(JG31&gt;=JQ$38,JG31&lt;&gt;"",JI31&gt;=JQ$42,JI31&lt;&gt;""),AND(JK31&gt;=JQ$38,JK31&lt;&gt;"",JM31&gt;=JQ$42,JM31&lt;&gt;""),AND(JN31&gt;=JQ$38,JN31&lt;&gt;"",JP31&gt;=JQ$42,JP31&lt;&gt;""),AND(KL31&gt;=KY$38,KL31&lt;&gt;"",KN31&gt;=KY$42,KN31&lt;&gt;""),AND(KO31&gt;=KY$38,KO31&lt;&gt;"",KQ31&gt;=KY$42,KQ31&lt;&gt;""),AND(KS31&gt;=KY$38,KS31&lt;&gt;"",KU31&gt;=KY$42,KU31&lt;&gt;""),AND(KV31&gt;=KY$38,KV31&lt;&gt;"",KX31&gt;=KY$42,KX31&lt;&gt;""),AND(LT31&gt;=MG$38,LT31&lt;&gt;"",LV31&gt;=MG$42,LV31&lt;&gt;""),AND(LW31&gt;=MG$38,LW31&lt;&gt;"",LY31&gt;=MG$42,LY31&lt;&gt;""),AND(MA31&gt;=MG$38,MA31&lt;&gt;"",MC31&gt;=MG$42,MC31&lt;&gt;""),AND(MD31&gt;=MG$38,MD31&lt;&gt;"",MF31&gt;=MG$42,MF31&lt;&gt;""),AND(NB31&gt;=NO$38,NB31&lt;&gt;"",ND31&gt;=NO$42,ND31&lt;&gt;""),AND(NE31&gt;=NO$38,NE31&lt;&gt;"",NG31&gt;=NO$42,NG31&lt;&gt;""),AND(NI31&gt;=NO$38,NI31&lt;&gt;"",NK31&gt;=NO$42,NK31&lt;&gt;""),AND(NL31&gt;=NO$38,NL31&lt;&gt;"",NN31&gt;=NO$42,NN31&lt;&gt;""),AND(OJ31&gt;=OW$38,OJ31&lt;&gt;"",OL31&gt;=OW$42,OL31&lt;&gt;""),AND(OM31&gt;=OW$38,OM31&lt;&gt;"",OO31&gt;=OW$42,OO31&lt;&gt;""),AND(OQ31&gt;=OW$38,OQ31&lt;&gt;"",OS31&gt;=OW$42,OS31&lt;&gt;""),AND(OT31&gt;=OW$38,OT31&lt;&gt;"",OV31&gt;=OW$42,OV31&lt;&gt;""),AND(PR31&gt;=QE$38,PR31&lt;&gt;"",PT31&gt;=QE$42,PT31&lt;&gt;""),AND(PU31&gt;=QE$38,PU31&lt;&gt;"",PW31&gt;=QE$42,PW31&lt;&gt;""),AND(PY31&gt;=QE$38,PY31&lt;&gt;"",QA31&gt;=QE$42,QA31&lt;&gt;""),AND(QB31&gt;=QE$38,QB31&lt;&gt;"",QD31&gt;=QE$42,QD31&lt;&gt;""),AND(QZ31&gt;=RM$38,QZ31&lt;&gt;"",RB31&gt;=RM$42,RB31&lt;&gt;""),AND(RC31&gt;=RM$38,RC31&lt;&gt;"",RE31&gt;=RM$42,RE31&lt;&gt;""),AND(RG31&gt;=RM$38,RG31&lt;&gt;"",RI31&gt;=RM$42,RI31&lt;&gt;""),AND(RJ31&gt;=RM$38,RJ31&lt;&gt;"",RL31&gt;=RM$42,RL31&lt;&gt;""),AND(SH31&gt;=SU$38,SH31&lt;&gt;"",SJ31&gt;=SU$42,SJ31&lt;&gt;""),AND(SK31&gt;=SU$38,SK31&lt;&gt;"",SM31&gt;=SU$42,SM31&lt;&gt;""),AND(SO31&gt;=SU$38,SO31&lt;&gt;"",SQ31&gt;=SU$42,SQ31&lt;&gt;""),AND(SR31&gt;=SU$38,SR31&lt;&gt;"",ST31&gt;=SU$42,ST31&lt;&gt;"")),"Excellence",IF(K31="P","Worlds Team",IF(H31="P","National Team","")))))</f>
        <v/>
      </c>
      <c r="K31" s="3" t="str">
        <f>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P","")</f>
        <v/>
      </c>
      <c r="L31" s="8">
        <f>IF(COUNT(AQ31,AT31,BR31,BU31,CS31,CV31)&gt;0,LARGE((AQ31,AT31,BR31,BU31,CS31,CV31),1),0)</f>
        <v>45.2</v>
      </c>
      <c r="M31" s="8" t="str">
        <f>IF(L31="","",IF(OR(L31=CS31,L31=CV31),$CA$1,IF(OR(L31=BR31,L31=BU31),$AZ$1,IF(OR(L31=AQ31,L31=AT31),$Y$1,""))))</f>
        <v>2023 Elite Canada</v>
      </c>
      <c r="N31" s="8">
        <f>IF(COUNT(AQ31,AT31,BR31,BU31,CS31,CV31)&gt;1,LARGE((AQ31,AT31,BR31,BU31,CS31,CV31),2),0)</f>
        <v>5.35</v>
      </c>
      <c r="O31" s="8" t="str">
        <f>IF(N31="","",IF(OR(N31=CS31,N31=CV31),$CA$1,IF(OR(N31=BR31,N31=BU31),$AZ$1,IF(OR(N31=AQ31,N31=AT31),$Y$1,""))))</f>
        <v>2023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9.9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Elite Canada</v>
      </c>
      <c r="T31" s="8">
        <f>IF(MAX(IF(AO31&gt;=$AY$36,AP31,0),IF(AR31&gt;=$AY$36,AS31,0),IF(AV31&gt;=$AY$36,AW31,0),IF(BP31&gt;=$BZ$36,BQ31,0),IF(BS31&gt;=$BZ$36,BT31,0),IF(BW31&gt;=$BZ$36,BX31,0),IF(CQ31&gt;=$DA$36,CR31,0),IF(CT31&gt;=$DA$36,CU31,0),IF(CX31&gt;=$DA$36,CY31,0),IF(DX31&gt;=$EK$36,DY31,0),IF(EA31&gt;=$EK$36,EB31,0),IF(EE31&gt;=$EK$36,EF31,0),IF(EH31&gt;=$EK$36,EI31,0),IF(FF31&gt;=$FS$36,FG31,0),IF(FI31&gt;=$FS$36,FJ31,0),IF(FM31&gt;=$FS$36,FN31,0),IF(FP31&gt;=$FS$36,FQ31,0),IF(GN31&gt;=$HA$36,GO31,0),IF(GQ31&gt;=$HA$36,GR31,0),IF(GU31&gt;=$HA$36,GV31,0),IF(GX31&gt;=$HA$36,GY31,0),IF(HV31&gt;=$II$36,HW31,0),IF(HY31&gt;=$II$36,HZ31,0),IF(IC31&gt;=$II$36,ID31,0),IF(IF31&gt;=$II$36,IG31,0),IF(JD31&gt;=$JQ$36,JE31,0),IF(JG31&gt;=$JQ$36,JH31,0),IF(JK31&gt;=$JQ$36,JL31,0),IF(JN31&gt;=$JQ$36,JO31,0),IF(KL31&gt;=$KY$36,KM31,0),IF(KO31&gt;=$KY$36,KP31,0),IF(KS31&gt;=$KY$36,KT31,0),IF(KV31&gt;=$KY$36,KW31,0),IF(LT31&gt;=$MG$36,LU31,0),IF(LW31&gt;=$MG$36,LX31,0),IF(MA31&gt;=$MG$36,MB31,0),IF(MD31&gt;=$MG$36,ME31,0),IF(NB31&gt;=$NO$36,NC31,0),IF(NE31&gt;=$NO$36,NF31,0),IF(NI31&gt;=$NO$36,NJ31,0),IF(NL31&gt;=$NO$36,NM31,0),IF(OJ31&gt;=$OW$36,OK31,0),IF(OM31&gt;=$OW$36,ON31,0),IF(OQ31&gt;=$OW$36,OR31,0),IF(OT31&gt;=$OW$36,OU31,0),IF(PR31&gt;=$QE$36,PS31,0),IF(PU31&gt;=$QE$36,PV31,0),IF(PY31&gt;=$QE$36,PZ31,0),IF(QB31&gt;=$QE$36,QC31,0),IF(QZ31&gt;=$RM$36,RA31,0),IF(RC31&gt;=$RM$36,RD31,0),IF(RG31&gt;=$RM$36,RH31,0),IF(RJ31&gt;=$RM$36,RK31,0),IF(SH31&gt;=$SU$36,SI31,0),IF(SK31&gt;=$SU$36,SL31,0),IF(SO31&gt;=$SU$36,SP31,0),IF(SR31&gt;=$SU$36,SS31,0))&gt;0,MAX(IF(AO31&gt;=$AY$36,AP31,0),IF(AR31&gt;=$AY$36,AS31,0),IF(AV31&gt;=$AY$36,AW31,0),IF(BP31&gt;=$BZ$36,BQ31,0),IF(BS31&gt;=$BZ$36,BT31,0),IF(BW31&gt;=$BZ$36,BX31,0),IF(CQ31&gt;=$DA$36,CR31,0),IF(CT31&gt;=$DA$36,CU31,0),IF(CX31&gt;=$DA$36,CY31,0),IF(DX31&gt;=$EK$36,DY31,0),IF(EA31&gt;=$EK$36,EB31,0),IF(EE31&gt;=$EK$36,EF31,0),IF(EH31&gt;=$EK$36,EI31,0),IF(FF31&gt;=$FS$36,FG31,0),IF(FI31&gt;=$FS$36,FJ31,0),IF(FM31&gt;=$FS$36,FN31,0),IF(FP31&gt;=$FS$36,FQ31,0),IF(GN31&gt;=$HA$36,GO31,0),IF(GQ31&gt;=$HA$36,GR31,0),IF(GU31&gt;=$HA$36,GV31,0),IF(GX31&gt;=$HA$36,GY31,0),IF(HV31&gt;=$II$36,HW31,0),IF(HY31&gt;=$II$36,HZ31,0),IF(IC31&gt;=$II$36,ID31,0),IF(IF31&gt;=$II$36,IG31,0),IF(JD31&gt;=$JQ$36,JE31,0),IF(JG31&gt;=$JQ$36,JH31,0),IF(JK31&gt;=$JQ$36,JL31,0),IF(JN31&gt;=$JQ$36,JO31,0),IF(KL31&gt;=$KY$36,KM31,0),IF(KO31&gt;=$KY$36,KP31,0),IF(KS31&gt;=$KY$36,KT31,0),IF(KV31&gt;=$KY$36,KW31,0),IF(LT31&gt;=$MG$36,LU31,0),IF(LW31&gt;=$MG$36,LX31,0),IF(MA31&gt;=$MG$36,MB31,0),IF(MD31&gt;=$MG$36,ME31,0),IF(NB31&gt;=$NO$36,NC31,0),IF(NE31&gt;=$NO$36,NF31,0),IF(NI31&gt;=$NO$36,NJ31,0),IF(NL31&gt;=$NO$36,NM31,0),IF(OJ31&gt;=$OW$36,OK31,0),IF(OM31&gt;=$OW$36,ON31,0),IF(OQ31&gt;=$OW$36,OR31,0),IF(OT31&gt;=$OW$36,OU31,0),IF(PR31&gt;=$QE$36,PS31,0),IF(PU31&gt;=$QE$36,PV31,0),IF(PY31&gt;=$QE$36,PZ31,0),IF(QB31&gt;=$QE$36,QC31,0),IF(QZ31&gt;=$RM$36,RA31,0),IF(RC31&gt;=$RM$36,RD31,0),IF(RG31&gt;=$RM$36,RH31,0),IF(RJ31&gt;=$RM$36,RK31,0),IF(SH31&gt;=$SU$36,SI31,0),IF(SK31&gt;=$SU$36,SL31,0),IF(SO31&gt;=$SU$36,SP31,0),IF(SR31&gt;=$SU$36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N31,$RN$1,IF(V31+IF(P31="",0,P31)=RF31,$QF$1,IF(V31+IF(P31="",0,P31)=PX31,$OX$1,IF(V31+IF(P31="",0,P31)=OP31,$NP$1,IF(V31+IF(P31="",0,P31)=NH31,$MH$1,IF(V31+IF(P31="",0,P31)=LZ31,$KZ$1,IF(V31+IF(P31="",0,P31)=KR31,$JR$1,IF(V31+IF(P31="",0,P31)=JJ31,$IJ$1,IF(V31+IF(P31="",0,P31)=IB31,$HB$1,IF(V31+IF(P31="",0,P31)=GT31,$FT$1,IF(V31+IF(P31="",0,P31)=FL31,$EL$1,IF(V31+IF(P31="",0,P31)=ED31,$DD$1)))))))))))),IF(V31=DC31,IF(V31+IF(#REF!="",0,#REF!)=ST31,$RN$1,IF(V31+IF(#REF!="",0,#REF!)=RL31,$QF$1,IF(V31+IF(#REF!="",0,#REF!)=QD31,$OX$1,IF(V31+IF(#REF!="",0,#REF!)=OV31,$NP$1,IF(V31+IF(#REF!="",0,#REF!)=NN31,$MH$1,IF(V31+IF(#REF!="",0,#REF!)=MF31,$KZ$1,IF(V31+IF(#REF!="",0,#REF!)=KX31,$JR$1,IF(V31+IF(#REF!="",0,#REF!)=JP31,$IJ$1,IF(V31+IF(#REF!="",0,#REF!)=IH31,$HB$1,IF(V31+IF(#REF!="",0,#REF!)=GZ31,$FT$1,IF(V31+IF(#REF!="",0,#REF!)=FR31,$EL$1,IF(V31+IF(#REF!="",0,#REF!)=EJ31,$DD$1,IF(V31+IF(#REF!="",0,#REF!)=SQ31,$RN$1,IF(V31+IF(#REF!="",0,#REF!)=RI31,$QF$1,IF(V31+IF(#REF!="",0,#REF!)=QA31,$OX$1,IF(V31+IF(#REF!="",0,#REF!)=OS31,$NP$1,IF(V31+IF(#REF!="",0,#REF!)=NK31,$MH$1,IF(V31+IF(#REF!="",0,#REF!)=MC31,$KZ$1,IF(V31+IF(#REF!="",0,#REF!)=KU31,$JR$1,IF(V31+IF(#REF!="",0,#REF!)=JM31,$IJ$1,IF(V31+IF(#REF!="",0,#REF!)=IE31,$HB$1,IF(V31+IF(#REF!="",0,#REF!)=GW31,$FT$1,IF(V31+IF(#REF!="",0,#REF!)=FO31,$EL$1,IF(V31+IF(#REF!="",0,#REF!)=EG31,$DD$1)))))))))))))))))))))))))))</f>
        <v/>
      </c>
      <c r="Y31" s="22">
        <v>14</v>
      </c>
      <c r="Z31" s="22">
        <v>8.5</v>
      </c>
      <c r="AA31" s="22">
        <v>9.9</v>
      </c>
      <c r="AB31" s="22">
        <v>12.8</v>
      </c>
      <c r="AC31" s="22">
        <v>0</v>
      </c>
      <c r="AD31" s="22">
        <v>1.4</v>
      </c>
      <c r="AE31" s="22">
        <v>0.9</v>
      </c>
      <c r="AF31" s="22">
        <v>1.5</v>
      </c>
      <c r="AG31" s="22">
        <v>1.55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9.9</v>
      </c>
      <c r="AP31" s="38">
        <f>IF(AB31&gt;0,AB31,"")</f>
        <v>12.8</v>
      </c>
      <c r="AQ31" s="40">
        <f>IF(SUM(Y31:AB31)-AC31&gt;0,SUM(Y31:AB31)-AC31,"")</f>
        <v>45.2</v>
      </c>
      <c r="AR31" s="40">
        <f>IF(AF31&gt;0,AF31,"")</f>
        <v>1.5</v>
      </c>
      <c r="AS31" s="40">
        <f>IF(AG31&gt;0,AG31,"")</f>
        <v>1.55</v>
      </c>
      <c r="AT31" s="40">
        <f>IF(SUM(AD31:AG31)-AH31&gt;0,SUM(AD31:AG31)-AH31,"")</f>
        <v>5.35</v>
      </c>
      <c r="AU31" s="40">
        <f>IF(AQ31="","",MAX(AQ31,AT31))</f>
        <v>45.2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45.2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222</v>
      </c>
      <c r="D32" s="4" t="s">
        <v>4</v>
      </c>
      <c r="E32" s="4">
        <v>2006</v>
      </c>
      <c r="F32" s="9">
        <f>SUM(L32:V32)+SUM(L32:T32)*0.0000001+SUM(L32)*0.0000000000001</f>
        <v>50.590005059002344</v>
      </c>
      <c r="G32" s="66"/>
      <c r="H32" s="3" t="str">
        <f>IF(OR(AND(AO32&gt;=AY$36,AO32&lt;&gt;"",AQ32&gt;=AY$40,AQ32&lt;&gt;"",AN32=""),AND(AR32&gt;=AY$36,AR32&lt;&gt;"",AT32&gt;=AY$40,AT32&lt;&gt;"",AN32=""),AND(AV32&gt;=AY$36,AV32&lt;&gt;"",AX32&gt;=AY$40,AX32&lt;&gt;"",AN32=""),AND(BP32&gt;=BZ$36,BP32&lt;&gt;"",BR32&gt;=BZ$40,BR32&lt;&gt;"",BO32=""),AND(BS32&gt;=BZ$36,BS32&lt;&gt;"",BU32&gt;=BZ$40,BU32&lt;&gt;"",BO32=""),AND(BW32&gt;=BZ$36,BW32&lt;&gt;"",BY32&gt;=BZ$40,BY32&lt;&gt;"",BO32=""),AND(CQ32&gt;=DA$36,CQ32&lt;&gt;"",CS32&gt;=DA$40,CS32&lt;&gt;"",CP32=""),AND(CT32&gt;=DA$36,CT32&lt;&gt;"",CV32&gt;=DA$40,CV32&lt;&gt;"",CP32=""),AND(CX32&gt;=DA$36,CX32&lt;&gt;"",CZ32&gt;=DA$40,CZ32&lt;&gt;"",CP32=""),AND(DX32&gt;=EK$36,DX32&lt;&gt;"",DZ32&gt;=EK$40,DZ32&lt;&gt;""),AND(EA32&gt;=EK$36,EA32&lt;&gt;"",EC32&gt;=EK$40,EC32&lt;&gt;""),AND(EE32&gt;=EK$36,EE32&lt;&gt;"",EG32&gt;=EK$40,EG32&lt;&gt;""),AND(EH32&gt;=EK$36,EH32&lt;&gt;"",EJ32&gt;=EK$40,EJ32&lt;&gt;""),AND(FF32&gt;=FS$36,FF32&lt;&gt;"",FH32&gt;=FS$40,FH32&lt;&gt;""),AND(FI32&gt;=FS$36,FI32&lt;&gt;"",FK32&gt;=FS$40,FK32&lt;&gt;""),AND(FM32&gt;=FS$36,FM32&lt;&gt;"",FO32&gt;=FS$40,FO32&lt;&gt;""),AND(FP32&gt;=FS$36,FP32&lt;&gt;"",FR32&gt;=FS$40,FR32&lt;&gt;""),AND(GN32&gt;=HA$36,GN32&lt;&gt;"",GP32&gt;=HA$40,GP32&lt;&gt;""),AND(GQ32&gt;=HA$36,GQ32&lt;&gt;"",GS32&gt;=HA$40,GS32&lt;&gt;""),AND(GU32&gt;=HA$36,GU32&lt;&gt;"",GW32&gt;=HA$40,GW32&lt;&gt;""),AND(GX32&gt;=HA$36,GX32&lt;&gt;"",GZ32&gt;=HA$40,GZ32&lt;&gt;""),AND(HV32&gt;=II$36,HV32&lt;&gt;"",HX32&gt;=II$40,HX32&lt;&gt;""),AND(HY32&gt;=II$36,HY32&lt;&gt;"",IA32&gt;=II$40,IA32&lt;&gt;""),AND(IC32&gt;=II$36,IC32&lt;&gt;"",IE32&gt;=II$40,IE32&lt;&gt;""),AND(IF32&gt;=II$36,IF32&lt;&gt;"",IH32&gt;=II$40,IH32&lt;&gt;""),AND(JD32&gt;=JQ$36,JD32&lt;&gt;"",JF32&gt;=JQ$40,JF32&lt;&gt;""),AND(JG32&gt;=JQ$36,JG32&lt;&gt;"",JI32&gt;=JQ$40,JI32&lt;&gt;""),AND(JK32&gt;=JQ$36,JK32&lt;&gt;"",JM32&gt;=JQ$40,JM32&lt;&gt;""),AND(JN32&gt;=JQ$36,JN32&lt;&gt;"",JP32&gt;=JQ$40,JP32&lt;&gt;""),AND(KL32&gt;=KY$36,KL32&lt;&gt;"",KN32&gt;=KY$40,KN32&lt;&gt;""),AND(KO32&gt;=KY$36,KO32&lt;&gt;"",KQ32&gt;=KY$40,KQ32&lt;&gt;""),AND(KS32&gt;=KY$36,KS32&lt;&gt;"",KU32&gt;=KY$40,KU32&lt;&gt;""),AND(KV32&gt;=KY$36,KV32&lt;&gt;"",KX32&gt;=KY$40,KX32&lt;&gt;""),AND(LT32&gt;=MG$36,LT32&lt;&gt;"",LV32&gt;=MG$40,LV32&lt;&gt;""),AND(LW32&gt;=MG$36,LW32&lt;&gt;"",LY32&gt;=MG$40,LY32&lt;&gt;""),AND(MA32&gt;=MG$36,MA32&lt;&gt;"",MC32&gt;=MG$40,MC32&lt;&gt;""),AND(MD32&gt;=MG$36,MD32&lt;&gt;"",MF32&gt;=MG$40,MF32&lt;&gt;""),AND(NB32&gt;=NO$36,NB32&lt;&gt;"",ND32&gt;=NO$40,ND32&lt;&gt;""),AND(NE32&gt;=NO$36,NE32&lt;&gt;"",NG32&gt;=NO$40,NG32&lt;&gt;""),AND(NI32&gt;=NO$36,NI32&lt;&gt;"",NK32&gt;=NO$40,NK32&lt;&gt;""),AND(NL32&gt;=NO$36,NL32&lt;&gt;"",NN32&gt;=NO$40,NN32&lt;&gt;""),AND(OJ32&gt;=OW$36,OJ32&lt;&gt;"",OL32&gt;=OW$40,OL32&lt;&gt;""),AND(OM32&gt;=OW$36,OM32&lt;&gt;"",OO32&gt;=OW$40,OO32&lt;&gt;""),AND(OQ32&gt;=OW$36,OQ32&lt;&gt;"",OS32&gt;=OW$40,OS32&lt;&gt;""),AND(OT32&gt;=OW$36,OT32&lt;&gt;"",OV32&gt;=OW$40,OV32&lt;&gt;""),AND(PR32&gt;=QE$36,PR32&lt;&gt;"",PT32&gt;=QE$40,PT32&lt;&gt;""),AND(PU32&gt;=QE$36,PU32&lt;&gt;"",PW32&gt;=QE$40,PW32&lt;&gt;""),AND(PY32&gt;=QE$36,PY32&lt;&gt;"",QA32&gt;=QE$40,QA32&lt;&gt;""),AND(QB32&gt;=QE$36,QB32&lt;&gt;"",QD32&gt;=QE$40,QD32&lt;&gt;""),AND(QZ32&gt;=RM$36,QZ32&lt;&gt;"",RB32&gt;=RM$40,RB32&lt;&gt;""),AND(RC32&gt;=RM$36,RC32&lt;&gt;"",RE32&gt;=RM$40,RE32&lt;&gt;""),AND(RG32&gt;=RM$36,RG32&lt;&gt;"",RI32&gt;=RM$40,RI32&lt;&gt;""),AND(RJ32&gt;=RM$36,RJ32&lt;&gt;"",RL32&gt;=RM$40,RL32&lt;&gt;""),AND(SH32&gt;=SU$36,SH32&lt;&gt;"",SJ32&gt;=SU$40,SJ32&lt;&gt;""),AND(SK32&gt;=SU$36,SK32&lt;&gt;"",SM32&gt;=SU$40,SM32&lt;&gt;""),AND(SO32&gt;=SU$36,SO32&lt;&gt;"",SQ32&gt;=SU$40,SQ32&lt;&gt;""),AND(SR32&gt;=SU$36,SR32&lt;&gt;"",ST32&gt;=SU$40,ST32&lt;&gt;"")),"P","")</f>
        <v/>
      </c>
      <c r="I32" s="3" t="str">
        <f>IF(OR(AND(AQ32&gt;=AY$40,AQ32&lt;&gt;"",AN32=""),AND(AT32&gt;=AY$40,AT32&lt;&gt;"",AN32=""),AND(AX32&gt;=AY$40,AX32&lt;&gt;"",AN32=""),AND(BR32&gt;=BZ$40,BR32&lt;&gt;"",BO32=""),AND(BU32&gt;=BZ$40,BU32&lt;&gt;"",BO32=""),AND(BY32&gt;=BZ$40,BY32&lt;&gt;"",BO32=""),AND(CS32&gt;=DA$40,CS32&lt;&gt;"",CP32=""),AND(CV32&gt;=DA$40,CV32&lt;&gt;"",CP32=""),AND(CZ32&gt;=DA$40,CZ32&lt;&gt;"",CP32=""),AND(DZ32&gt;=EK$40,DZ32&lt;&gt;""),AND(EC32&gt;=EK$40,EC32&lt;&gt;""),AND(EG32&gt;=EK$40,EG32&lt;&gt;""),AND(EJ32&gt;=EK$40,EJ32&lt;&gt;""),AND(FH32&gt;=FS$40,FH32&lt;&gt;""),AND(FK32&gt;=FS$40,FK32&lt;&gt;""),AND(FO32&gt;=FS$40,FO32&lt;&gt;""),AND(FR32&gt;=FS$40,FR32&lt;&gt;""),AND(GP32&gt;=HA$40,GP32&lt;&gt;""),AND(GS32&gt;=HA$40,GS32&lt;&gt;""),AND(GW32&gt;=HA$40,GW32&lt;&gt;""),AND(GZ32&gt;=HA$40,GZ32&lt;&gt;""),AND(HX32&gt;=II$40,HX32&lt;&gt;""),AND(IA32&gt;=II$40,IA32&lt;&gt;""),AND(IE32&gt;=II$40,IE32&lt;&gt;""),AND(IH32&gt;=II$40,IH32&lt;&gt;""),AND(JF32&gt;=JQ$40,JF32&lt;&gt;""),AND(JI32&gt;=JQ$40,JI32&lt;&gt;""),AND(JM32&gt;=JQ$40,JM32&lt;&gt;""),AND(JP32&gt;=JQ$40,JP32&lt;&gt;""),AND(KN32&gt;=KY$40,KN32&lt;&gt;""),AND(KQ32&gt;=KY$40,KQ32&lt;&gt;""),AND(KU32&gt;=KY$40,KU32&lt;&gt;""),AND(KX32&gt;=KY$40,KX32&lt;&gt;""),AND(LV32&gt;=MG$40,LV32&lt;&gt;""),AND(LY32&gt;=MG$40,LY32&lt;&gt;""),AND(MC32&gt;=MG$40,MC32&lt;&gt;""),AND(MF32&gt;=MG$40,MF32&lt;&gt;""),AND(ND32&gt;=NO$40,ND32&lt;&gt;""),AND(NG32&gt;=NO$40,NG32&lt;&gt;""),AND(NK32&gt;=NO$40,NK32&lt;&gt;""),AND(NN32&gt;=NO$40,NN32&lt;&gt;""),AND(OL32&gt;=OW$40,OL32&lt;&gt;""),AND(OO32&gt;=OW$40,OO32&lt;&gt;""),AND(OS32&gt;=OW$40,OS32&lt;&gt;""),AND(OV32&gt;=OW$40,OV32&lt;&gt;""),AND(PT32&gt;=QE$40,PT32&lt;&gt;""),AND(PW32&gt;=QE$40,PW32&lt;&gt;""),AND(QA32&gt;=QE$40,QA32&lt;&gt;""),AND(QD32&gt;=QE$40,QD32&lt;&gt;""),AND(RB32&gt;=RM$40,RB32&lt;&gt;""),AND(RE32&gt;=RM$40,RE32&lt;&gt;""),AND(RI32&gt;=RM$40,RI32&lt;&gt;""),AND(RL32&gt;=RM$40,RL32&lt;&gt;""),AND(SJ32&gt;=SU$40,SJ32&lt;&gt;""),AND(SM32&gt;=SU$40,SM32&lt;&gt;""),AND(SQ32&gt;=SU$40,SQ32&lt;&gt;""),AND(ST32&gt;=SU$40,ST32&lt;&gt;"")),"P","")</f>
        <v/>
      </c>
      <c r="J32" s="36" t="str">
        <f>IF(AND(I32="P",H32=""),"No DD",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Merit",IF(OR(AND(AO32&gt;=AY$38,AO32&lt;&gt;"",AQ32&gt;=AY$42,AQ32&lt;&gt;"",AN32=""),AND(AR32&gt;=AY$38,AR32&lt;&gt;"",AT32&gt;=AY$42,AT32&lt;&gt;"",AN32=""),AND(AV32&gt;=AY$38,AV32&lt;&gt;"",AX32&gt;=AY$42,AX32&lt;&gt;"",AN32=""),AND(BP32&gt;=BZ$38,BP32&lt;&gt;"",BR32&gt;=BZ$42,BR32&lt;&gt;"",BO32=""),AND(BS32&gt;=BZ$38,BS32&lt;&gt;"",BU32&gt;=BZ$42,BU32&lt;&gt;"",BO32=""),AND(BW32&gt;=BZ$38,BW32&lt;&gt;"",BY32&gt;=BZ$42,BY32&lt;&gt;"",BO32=""),AND(CQ32&gt;=DA$38,CQ32&lt;&gt;"",CS32&gt;=DA$42,CS32&lt;&gt;"",CP32=""),AND(CT32&gt;=DA$38,CT32&lt;&gt;"",CV32&gt;=DA$42,CV32&lt;&gt;"",CP32=""),AND(CX32&gt;=DA$38,CX32&lt;&gt;"",CZ32&gt;=DA$42,CZ32&lt;&gt;"",CP32=""),AND(DX32&gt;=EK$38,DX32&lt;&gt;"",DZ32&gt;=EK$42,DZ32&lt;&gt;""),AND(EA32&gt;=EK$38,EA32&lt;&gt;"",EC32&gt;=EK$42,EC32&lt;&gt;""),AND(EE32&gt;=EK$38,EE32&lt;&gt;"",EG32&gt;=EK$42,EG32&lt;&gt;""),AND(EH32&gt;=EK$38,EH32&lt;&gt;"",EJ32&gt;=EK$42,EJ32&lt;&gt;""),AND(FF32&gt;=FS$38,FF32&lt;&gt;"",FH32&gt;=FS$42,FH32&lt;&gt;""),AND(FI32&gt;=FS$38,FI32&lt;&gt;"",FK32&gt;=FS$42,FK32&lt;&gt;""),AND(FM32&gt;=FS$38,FM32&lt;&gt;"",FO32&gt;=FS$42,FO32&lt;&gt;""),AND(FP32&gt;=FS$38,FP32&lt;&gt;"",FR32&gt;=FS$42,FR32&lt;&gt;""),AND(GN32&gt;=HA$38,GN32&lt;&gt;"",GP32&gt;=HA$42,GP32&lt;&gt;""),AND(GQ32&gt;=HA$38,GQ32&lt;&gt;"",GS32&gt;=HA$42,GS32&lt;&gt;""),AND(GU32&gt;=HA$38,GU32&lt;&gt;"",GW32&gt;=HA$42,GW32&lt;&gt;""),AND(GX32&gt;=HA$38,GX32&lt;&gt;"",GZ32&gt;=HA$42,GZ32&lt;&gt;""),AND(HV32&gt;=II$38,HV32&lt;&gt;"",HX32&gt;=II$42,HX32&lt;&gt;""),AND(HY32&gt;=II$38,HY32&lt;&gt;"",IA32&gt;=II$42,IA32&lt;&gt;""),AND(IC32&gt;=II$38,IC32&lt;&gt;"",IE32&gt;=II$42,IE32&lt;&gt;""),AND(IF32&gt;=II$38,IF32&lt;&gt;"",IH32&gt;=II$42,IH32&lt;&gt;""),AND(JD32&gt;=JQ$38,JD32&lt;&gt;"",JF32&gt;=JQ$42,JF32&lt;&gt;""),AND(JG32&gt;=JQ$38,JG32&lt;&gt;"",JI32&gt;=JQ$42,JI32&lt;&gt;""),AND(JK32&gt;=JQ$38,JK32&lt;&gt;"",JM32&gt;=JQ$42,JM32&lt;&gt;""),AND(JN32&gt;=JQ$38,JN32&lt;&gt;"",JP32&gt;=JQ$42,JP32&lt;&gt;""),AND(KL32&gt;=KY$38,KL32&lt;&gt;"",KN32&gt;=KY$42,KN32&lt;&gt;""),AND(KO32&gt;=KY$38,KO32&lt;&gt;"",KQ32&gt;=KY$42,KQ32&lt;&gt;""),AND(KS32&gt;=KY$38,KS32&lt;&gt;"",KU32&gt;=KY$42,KU32&lt;&gt;""),AND(KV32&gt;=KY$38,KV32&lt;&gt;"",KX32&gt;=KY$42,KX32&lt;&gt;""),AND(LT32&gt;=MG$38,LT32&lt;&gt;"",LV32&gt;=MG$42,LV32&lt;&gt;""),AND(LW32&gt;=MG$38,LW32&lt;&gt;"",LY32&gt;=MG$42,LY32&lt;&gt;""),AND(MA32&gt;=MG$38,MA32&lt;&gt;"",MC32&gt;=MG$42,MC32&lt;&gt;""),AND(MD32&gt;=MG$38,MD32&lt;&gt;"",MF32&gt;=MG$42,MF32&lt;&gt;""),AND(NB32&gt;=NO$38,NB32&lt;&gt;"",ND32&gt;=NO$42,ND32&lt;&gt;""),AND(NE32&gt;=NO$38,NE32&lt;&gt;"",NG32&gt;=NO$42,NG32&lt;&gt;""),AND(NI32&gt;=NO$38,NI32&lt;&gt;"",NK32&gt;=NO$42,NK32&lt;&gt;""),AND(NL32&gt;=NO$38,NL32&lt;&gt;"",NN32&gt;=NO$42,NN32&lt;&gt;""),AND(OJ32&gt;=OW$38,OJ32&lt;&gt;"",OL32&gt;=OW$42,OL32&lt;&gt;""),AND(OM32&gt;=OW$38,OM32&lt;&gt;"",OO32&gt;=OW$42,OO32&lt;&gt;""),AND(OQ32&gt;=OW$38,OQ32&lt;&gt;"",OS32&gt;=OW$42,OS32&lt;&gt;""),AND(OT32&gt;=OW$38,OT32&lt;&gt;"",OV32&gt;=OW$42,OV32&lt;&gt;""),AND(PR32&gt;=QE$38,PR32&lt;&gt;"",PT32&gt;=QE$42,PT32&lt;&gt;""),AND(PU32&gt;=QE$38,PU32&lt;&gt;"",PW32&gt;=QE$42,PW32&lt;&gt;""),AND(PY32&gt;=QE$38,PY32&lt;&gt;"",QA32&gt;=QE$42,QA32&lt;&gt;""),AND(QB32&gt;=QE$38,QB32&lt;&gt;"",QD32&gt;=QE$42,QD32&lt;&gt;""),AND(QZ32&gt;=RM$38,QZ32&lt;&gt;"",RB32&gt;=RM$42,RB32&lt;&gt;""),AND(RC32&gt;=RM$38,RC32&lt;&gt;"",RE32&gt;=RM$42,RE32&lt;&gt;""),AND(RG32&gt;=RM$38,RG32&lt;&gt;"",RI32&gt;=RM$42,RI32&lt;&gt;""),AND(RJ32&gt;=RM$38,RJ32&lt;&gt;"",RL32&gt;=RM$42,RL32&lt;&gt;""),AND(SH32&gt;=SU$38,SH32&lt;&gt;"",SJ32&gt;=SU$42,SJ32&lt;&gt;""),AND(SK32&gt;=SU$38,SK32&lt;&gt;"",SM32&gt;=SU$42,SM32&lt;&gt;""),AND(SO32&gt;=SU$38,SO32&lt;&gt;"",SQ32&gt;=SU$42,SQ32&lt;&gt;""),AND(SR32&gt;=SU$38,SR32&lt;&gt;"",ST32&gt;=SU$42,ST32&lt;&gt;"")),"Excellence",IF(K32="P","Worlds Team",IF(H32="P","National Team","")))))</f>
        <v/>
      </c>
      <c r="K32" s="3" t="str">
        <f>IF(OR(AND(AO32&gt;=AY$37,AO32&lt;&gt;"",AQ32&gt;=AY$41,AQ32&lt;&gt;"",AN32=""),AND(AR32&gt;=AY$37,AR32&lt;&gt;"",AT32&gt;=AY$41,AT32&lt;&gt;"",AN32=""),AND(AV32&gt;=AY$37,AV32&lt;&gt;"",AX32&gt;=AY$41,AX32&lt;&gt;"",AN32=""),AND(BP32&gt;=BZ$37,BP32&lt;&gt;"",BR32&gt;=BZ$41,BR32&lt;&gt;"",BO32=""),AND(BS32&gt;=BZ$37,BS32&lt;&gt;"",BU32&gt;=BZ$41,BU32&lt;&gt;"",BO32=""),AND(BW32&gt;=BZ$37,BW32&lt;&gt;"",BY32&gt;=BZ$41,BY32&lt;&gt;"",BO32=""),AND(CQ32&gt;=DA$37,CQ32&lt;&gt;"",CS32&gt;=DA$41,CS32&lt;&gt;"",CP32=""),AND(CT32&gt;=DA$37,CT32&lt;&gt;"",CV32&gt;=DA$41,CV32&lt;&gt;"",CP32=""),AND(CX32&gt;=DA$37,CX32&lt;&gt;"",CZ32&gt;=DA$41,CZ32&lt;&gt;"",CP32=""),AND(DX32&gt;=EK$37,DX32&lt;&gt;"",DZ32&gt;=EK$41,DZ32&lt;&gt;""),AND(EA32&gt;=EK$37,EA32&lt;&gt;"",EC32&gt;=EK$41,EC32&lt;&gt;""),AND(EE32&gt;=EK$37,EE32&lt;&gt;"",EG32&gt;=EK$41,EG32&lt;&gt;""),AND(EH32&gt;=EK$37,EH32&lt;&gt;"",EJ32&gt;=EK$41,EJ32&lt;&gt;""),AND(FF32&gt;=FS$37,FF32&lt;&gt;"",FH32&gt;=FS$41,FH32&lt;&gt;""),AND(FI32&gt;=FS$37,FI32&lt;&gt;"",FK32&gt;=FS$41,FK32&lt;&gt;""),AND(FM32&gt;=FS$37,FM32&lt;&gt;"",FO32&gt;=FS$41,FO32&lt;&gt;""),AND(FP32&gt;=FS$37,FP32&lt;&gt;"",FR32&gt;=FS$41,FR32&lt;&gt;""),AND(GN32&gt;=HA$37,GN32&lt;&gt;"",GP32&gt;=HA$41,GP32&lt;&gt;""),AND(GQ32&gt;=HA$37,GQ32&lt;&gt;"",GS32&gt;=HA$41,GS32&lt;&gt;""),AND(GU32&gt;=HA$37,GU32&lt;&gt;"",GW32&gt;=HA$41,GW32&lt;&gt;""),AND(GX32&gt;=HA$37,GX32&lt;&gt;"",GZ32&gt;=HA$41,GZ32&lt;&gt;""),AND(HV32&gt;=II$37,HV32&lt;&gt;"",HX32&gt;=II$41,HX32&lt;&gt;""),AND(HY32&gt;=II$37,HY32&lt;&gt;"",IA32&gt;=II$41,IA32&lt;&gt;""),AND(IC32&gt;=II$37,IC32&lt;&gt;"",IE32&gt;=II$41,IE32&lt;&gt;""),AND(IF32&gt;=II$37,IF32&lt;&gt;"",IH32&gt;=II$41,IH32&lt;&gt;""),AND(JD32&gt;=JQ$37,JD32&lt;&gt;"",JF32&gt;=JQ$41,JF32&lt;&gt;""),AND(JG32&gt;=JQ$37,JG32&lt;&gt;"",JI32&gt;=JQ$41,JI32&lt;&gt;""),AND(JK32&gt;=JQ$37,JK32&lt;&gt;"",JM32&gt;=JQ$41,JM32&lt;&gt;""),AND(JN32&gt;=JQ$37,JN32&lt;&gt;"",JP32&gt;=JQ$41,JP32&lt;&gt;""),AND(KL32&gt;=KY$37,KL32&lt;&gt;"",KN32&gt;=KY$41,KN32&lt;&gt;""),AND(KO32&gt;=KY$37,KO32&lt;&gt;"",KQ32&gt;=KY$41,KQ32&lt;&gt;""),AND(KS32&gt;=KY$37,KS32&lt;&gt;"",KU32&gt;=KY$41,KU32&lt;&gt;""),AND(KV32&gt;=KY$37,KV32&lt;&gt;"",KX32&gt;=KY$41,KX32&lt;&gt;""),AND(LT32&gt;=MG$37,LT32&lt;&gt;"",LV32&gt;=MG$41,LV32&lt;&gt;""),AND(LW32&gt;=MG$37,LW32&lt;&gt;"",LY32&gt;=MG$41,LY32&lt;&gt;""),AND(MA32&gt;=MG$37,MA32&lt;&gt;"",MC32&gt;=MG$41,MC32&lt;&gt;""),AND(MD32&gt;=MG$37,MD32&lt;&gt;"",MF32&gt;=MG$41,MF32&lt;&gt;""),AND(NB32&gt;=NO$37,NB32&lt;&gt;"",ND32&gt;=NO$41,ND32&lt;&gt;""),AND(NE32&gt;=NO$37,NE32&lt;&gt;"",NG32&gt;=NO$41,NG32&lt;&gt;""),AND(NI32&gt;=NO$37,NI32&lt;&gt;"",NK32&gt;=NO$41,NK32&lt;&gt;""),AND(NL32&gt;=NO$37,NL32&lt;&gt;"",NN32&gt;=NO$41,NN32&lt;&gt;""),AND(OJ32&gt;=OW$37,OJ32&lt;&gt;"",OL32&gt;=OW$41,OL32&lt;&gt;""),AND(OM32&gt;=OW$37,OM32&lt;&gt;"",OO32&gt;=OW$41,OO32&lt;&gt;""),AND(OQ32&gt;=OW$37,OQ32&lt;&gt;"",OS32&gt;=OW$41,OS32&lt;&gt;""),AND(OT32&gt;=OW$37,OT32&lt;&gt;"",OV32&gt;=OW$41,OV32&lt;&gt;""),AND(PR32&gt;=QE$37,PR32&lt;&gt;"",PT32&gt;=QE$41,PT32&lt;&gt;""),AND(PU32&gt;=QE$37,PU32&lt;&gt;"",PW32&gt;=QE$41,PW32&lt;&gt;""),AND(PY32&gt;=QE$37,PY32&lt;&gt;"",QA32&gt;=QE$41,QA32&lt;&gt;""),AND(QB32&gt;=QE$37,QB32&lt;&gt;"",QD32&gt;=QE$41,QD32&lt;&gt;""),AND(QZ32&gt;=RM$37,QZ32&lt;&gt;"",RB32&gt;=RM$41,RB32&lt;&gt;""),AND(RC32&gt;=RM$37,RC32&lt;&gt;"",RE32&gt;=RM$41,RE32&lt;&gt;""),AND(RG32&gt;=RM$37,RG32&lt;&gt;"",RI32&gt;=RM$41,RI32&lt;&gt;""),AND(RJ32&gt;=RM$37,RJ32&lt;&gt;"",RL32&gt;=RM$41,RL32&lt;&gt;""),AND(SH32&gt;=SU$37,SH32&lt;&gt;"",SJ32&gt;=SU$41,SJ32&lt;&gt;""),AND(SK32&gt;=SU$37,SK32&lt;&gt;"",SM32&gt;=SU$41,SM32&lt;&gt;""),AND(SO32&gt;=SU$37,SO32&lt;&gt;"",SQ32&gt;=SU$41,SQ32&lt;&gt;""),AND(SR32&gt;=SU$37,SR32&lt;&gt;"",ST32&gt;=SU$41,ST32&lt;&gt;"")),"P","")</f>
        <v/>
      </c>
      <c r="L32" s="8">
        <f>IF(COUNT(AQ32,AT32,BR32,BU32,CS32,CV32)&gt;0,LARGE((AQ32,AT32,BR32,BU32,CS32,CV32),1),0)</f>
        <v>23.43</v>
      </c>
      <c r="M32" s="8" t="str">
        <f>IF(L32="","",IF(OR(L32=CS32,L32=CV32),$CA$1,IF(OR(L32=BR32,L32=BU32),$AZ$1,IF(OR(L32=AQ32,L32=AT32),$Y$1,""))))</f>
        <v>2023 Nationals</v>
      </c>
      <c r="N32" s="8">
        <f>IF(COUNT(AQ32,AT32,BR32,BU32,CS32,CV32)&gt;1,LARGE((AQ32,AT32,BR32,BU32,CS32,CV32),2),0)</f>
        <v>21.86</v>
      </c>
      <c r="O32" s="8" t="str">
        <f>IF(N32="","",IF(OR(N32=CS32,N32=CV32),$CA$1,IF(OR(N32=BR32,N32=BU32),$AZ$1,IF(OR(N32=AQ32,N32=AT32),$Y$1,""))))</f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5.3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Nationals</v>
      </c>
      <c r="T32" s="8">
        <f>IF(MAX(IF(AO32&gt;=$AY$36,AP32,0),IF(AR32&gt;=$AY$36,AS32,0),IF(AV32&gt;=$AY$36,AW32,0),IF(BP32&gt;=$BZ$36,BQ32,0),IF(BS32&gt;=$BZ$36,BT32,0),IF(BW32&gt;=$BZ$36,BX32,0),IF(CQ32&gt;=$DA$36,CR32,0),IF(CT32&gt;=$DA$36,CU32,0),IF(CX32&gt;=$DA$36,CY32,0),IF(DX32&gt;=$EK$36,DY32,0),IF(EA32&gt;=$EK$36,EB32,0),IF(EE32&gt;=$EK$36,EF32,0),IF(EH32&gt;=$EK$36,EI32,0),IF(FF32&gt;=$FS$36,FG32,0),IF(FI32&gt;=$FS$36,FJ32,0),IF(FM32&gt;=$FS$36,FN32,0),IF(FP32&gt;=$FS$36,FQ32,0),IF(GN32&gt;=$HA$36,GO32,0),IF(GQ32&gt;=$HA$36,GR32,0),IF(GU32&gt;=$HA$36,GV32,0),IF(GX32&gt;=$HA$36,GY32,0),IF(HV32&gt;=$II$36,HW32,0),IF(HY32&gt;=$II$36,HZ32,0),IF(IC32&gt;=$II$36,ID32,0),IF(IF32&gt;=$II$36,IG32,0),IF(JD32&gt;=$JQ$36,JE32,0),IF(JG32&gt;=$JQ$36,JH32,0),IF(JK32&gt;=$JQ$36,JL32,0),IF(JN32&gt;=$JQ$36,JO32,0),IF(KL32&gt;=$KY$36,KM32,0),IF(KO32&gt;=$KY$36,KP32,0),IF(KS32&gt;=$KY$36,KT32,0),IF(KV32&gt;=$KY$36,KW32,0),IF(LT32&gt;=$MG$36,LU32,0),IF(LW32&gt;=$MG$36,LX32,0),IF(MA32&gt;=$MG$36,MB32,0),IF(MD32&gt;=$MG$36,ME32,0),IF(NB32&gt;=$NO$36,NC32,0),IF(NE32&gt;=$NO$36,NF32,0),IF(NI32&gt;=$NO$36,NJ32,0),IF(NL32&gt;=$NO$36,NM32,0),IF(OJ32&gt;=$OW$36,OK32,0),IF(OM32&gt;=$OW$36,ON32,0),IF(OQ32&gt;=$OW$36,OR32,0),IF(OT32&gt;=$OW$36,OU32,0),IF(PR32&gt;=$QE$36,PS32,0),IF(PU32&gt;=$QE$36,PV32,0),IF(PY32&gt;=$QE$36,PZ32,0),IF(QB32&gt;=$QE$36,QC32,0),IF(QZ32&gt;=$RM$36,RA32,0),IF(RC32&gt;=$RM$36,RD32,0),IF(RG32&gt;=$RM$36,RH32,0),IF(RJ32&gt;=$RM$36,RK32,0),IF(SH32&gt;=$SU$36,SI32,0),IF(SK32&gt;=$SU$36,SL32,0),IF(SO32&gt;=$SU$36,SP32,0),IF(SR32&gt;=$SU$36,SS32,0))&gt;0,MAX(IF(AO32&gt;=$AY$36,AP32,0),IF(AR32&gt;=$AY$36,AS32,0),IF(AV32&gt;=$AY$36,AW32,0),IF(BP32&gt;=$BZ$36,BQ32,0),IF(BS32&gt;=$BZ$36,BT32,0),IF(BW32&gt;=$BZ$36,BX32,0),IF(CQ32&gt;=$DA$36,CR32,0),IF(CT32&gt;=$DA$36,CU32,0),IF(CX32&gt;=$DA$36,CY32,0),IF(DX32&gt;=$EK$36,DY32,0),IF(EA32&gt;=$EK$36,EB32,0),IF(EE32&gt;=$EK$36,EF32,0),IF(EH32&gt;=$EK$36,EI32,0),IF(FF32&gt;=$FS$36,FG32,0),IF(FI32&gt;=$FS$36,FJ32,0),IF(FM32&gt;=$FS$36,FN32,0),IF(FP32&gt;=$FS$36,FQ32,0),IF(GN32&gt;=$HA$36,GO32,0),IF(GQ32&gt;=$HA$36,GR32,0),IF(GU32&gt;=$HA$36,GV32,0),IF(GX32&gt;=$HA$36,GY32,0),IF(HV32&gt;=$II$36,HW32,0),IF(HY32&gt;=$II$36,HZ32,0),IF(IC32&gt;=$II$36,ID32,0),IF(IF32&gt;=$II$36,IG32,0),IF(JD32&gt;=$JQ$36,JE32,0),IF(JG32&gt;=$JQ$36,JH32,0),IF(JK32&gt;=$JQ$36,JL32,0),IF(JN32&gt;=$JQ$36,JO32,0),IF(KL32&gt;=$KY$36,KM32,0),IF(KO32&gt;=$KY$36,KP32,0),IF(KS32&gt;=$KY$36,KT32,0),IF(KV32&gt;=$KY$36,KW32,0),IF(LT32&gt;=$MG$36,LU32,0),IF(LW32&gt;=$MG$36,LX32,0),IF(MA32&gt;=$MG$36,MB32,0),IF(MD32&gt;=$MG$36,ME32,0),IF(NB32&gt;=$NO$36,NC32,0),IF(NE32&gt;=$NO$36,NF32,0),IF(NI32&gt;=$NO$36,NJ32,0),IF(NL32&gt;=$NO$36,NM32,0),IF(OJ32&gt;=$OW$36,OK32,0),IF(OM32&gt;=$OW$36,ON32,0),IF(OQ32&gt;=$OW$36,OR32,0),IF(OT32&gt;=$OW$36,OU32,0),IF(PR32&gt;=$QE$36,PS32,0),IF(PU32&gt;=$QE$36,PV32,0),IF(PY32&gt;=$QE$36,PZ32,0),IF(QB32&gt;=$QE$36,QC32,0),IF(QZ32&gt;=$RM$36,RA32,0),IF(RC32&gt;=$RM$36,RD32,0),IF(RG32&gt;=$RM$36,RH32,0),IF(RJ32&gt;=$RM$36,RK32,0),IF(SH32&gt;=$SU$36,SI32,0),IF(SK32&gt;=$SU$36,SL32,0),IF(SO32&gt;=$SU$36,SP32,0),IF(SR32&gt;=$SU$36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N32,$RN$1,IF(V32+IF(P32="",0,P32)=RF32,$QF$1,IF(V32+IF(P32="",0,P32)=PX32,$OX$1,IF(V32+IF(P32="",0,P32)=OP32,$NP$1,IF(V32+IF(P32="",0,P32)=NH32,$MH$1,IF(V32+IF(P32="",0,P32)=LZ32,$KZ$1,IF(V32+IF(P32="",0,P32)=KR32,$JR$1,IF(V32+IF(P32="",0,P32)=JJ32,$IJ$1,IF(V32+IF(P32="",0,P32)=IB32,$HB$1,IF(V32+IF(P32="",0,P32)=GT32,$FT$1,IF(V32+IF(P32="",0,P32)=FL32,$EL$1,IF(V32+IF(P32="",0,P32)=ED32,$DD$1)))))))))))),IF(V32=DC32,IF(V32+IF(#REF!="",0,#REF!)=ST32,$RN$1,IF(V32+IF(#REF!="",0,#REF!)=RL32,$QF$1,IF(V32+IF(#REF!="",0,#REF!)=QD32,$OX$1,IF(V32+IF(#REF!="",0,#REF!)=OV32,$NP$1,IF(V32+IF(#REF!="",0,#REF!)=NN32,$MH$1,IF(V32+IF(#REF!="",0,#REF!)=MF32,$KZ$1,IF(V32+IF(#REF!="",0,#REF!)=KX32,$JR$1,IF(V32+IF(#REF!="",0,#REF!)=JP32,$IJ$1,IF(V32+IF(#REF!="",0,#REF!)=IH32,$HB$1,IF(V32+IF(#REF!="",0,#REF!)=GZ32,$FT$1,IF(V32+IF(#REF!="",0,#REF!)=FR32,$EL$1,IF(V32+IF(#REF!="",0,#REF!)=EJ32,$DD$1,IF(V32+IF(#REF!="",0,#REF!)=SQ32,$RN$1,IF(V32+IF(#REF!="",0,#REF!)=RI32,$QF$1,IF(V32+IF(#REF!="",0,#REF!)=QA32,$OX$1,IF(V32+IF(#REF!="",0,#REF!)=OS32,$NP$1,IF(V32+IF(#REF!="",0,#REF!)=NK32,$MH$1,IF(V32+IF(#REF!="",0,#REF!)=MC32,$KZ$1,IF(V32+IF(#REF!="",0,#REF!)=KU32,$JR$1,IF(V32+IF(#REF!="",0,#REF!)=JM32,$IJ$1,IF(V32+IF(#REF!="",0,#REF!)=IE32,$HB$1,IF(V32+IF(#REF!="",0,#REF!)=GW32,$FT$1,IF(V32+IF(#REF!="",0,#REF!)=FO32,$EL$1,IF(V32+IF(#REF!="",0,#REF!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6.1</v>
      </c>
      <c r="BA32" s="26">
        <v>4.5999999999999996</v>
      </c>
      <c r="BB32" s="26">
        <v>4.7</v>
      </c>
      <c r="BC32" s="26">
        <v>6.46</v>
      </c>
      <c r="BD32" s="26">
        <v>0</v>
      </c>
      <c r="BE32" s="26">
        <v>6.7</v>
      </c>
      <c r="BF32" s="26">
        <v>4.5999999999999996</v>
      </c>
      <c r="BG32" s="26">
        <v>5.3</v>
      </c>
      <c r="BH32" s="26">
        <v>6.83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4.7</v>
      </c>
      <c r="BQ32" s="39">
        <f>IF(BC32&gt;0,BC32,"")</f>
        <v>6.46</v>
      </c>
      <c r="BR32" s="11">
        <f>IF(SUM(AZ32:BC32)-BD32&gt;0,SUM(AZ32:BC32)-BD32,"")</f>
        <v>21.86</v>
      </c>
      <c r="BS32" s="11">
        <f>IF(BG32&gt;0,BG32,"")</f>
        <v>5.3</v>
      </c>
      <c r="BT32" s="11">
        <f>IF(BH32&gt;0,BH32,"")</f>
        <v>6.83</v>
      </c>
      <c r="BU32" s="11">
        <f>IF(SUM(BE32:BH32)-BI32&gt;0,SUM(BE32:BH32)-BI32,"")</f>
        <v>23.43</v>
      </c>
      <c r="BV32" s="11">
        <f>IF(BR32="","",MAX(BR32,BU32))</f>
        <v>23.43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23.43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3.05</v>
      </c>
      <c r="SW32" s="22">
        <f>IF($CP32="P",CB32,(CB32+BA32)/2)</f>
        <v>2.2999999999999998</v>
      </c>
      <c r="SX32" s="22">
        <f>IF($CP32="P",CC32,(CC32+BB32)/2)</f>
        <v>2.35</v>
      </c>
      <c r="SY32" s="22">
        <f>IF($CP32="P",CD32,(CD32+BC32)/2)</f>
        <v>3.23</v>
      </c>
      <c r="SZ32" s="22">
        <f>IF($CP32="P",CE32,(CE32+BD32)/2)</f>
        <v>0</v>
      </c>
      <c r="TA32" s="22">
        <f>IF($CP32="P",CF32,(CF32+BE32)/2)</f>
        <v>3.35</v>
      </c>
      <c r="TB32" s="22">
        <f>IF($CP32="P",CG32,(CG32+BF32)/2)</f>
        <v>2.2999999999999998</v>
      </c>
      <c r="TC32" s="22">
        <f>IF($CP32="P",CH32,(CH32+BG32)/2)</f>
        <v>2.65</v>
      </c>
      <c r="TD32" s="22">
        <f>IF($CP32="P",CI32,(CI32+BH32)/2)</f>
        <v>3.415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2.35</v>
      </c>
      <c r="TM32" s="40">
        <f>IF(SY32&gt;0,SY32,"")</f>
        <v>3.23</v>
      </c>
      <c r="TN32" s="40">
        <f>IF(SUM(SV32:SY32)-SZ32&gt;0,SUM(SV32:SY32)-SZ32,"")</f>
        <v>10.93</v>
      </c>
      <c r="TO32" s="40">
        <f>IF(TC32&gt;0,TC32,"")</f>
        <v>2.65</v>
      </c>
      <c r="TP32" s="40">
        <f>IF(TD32&gt;0,TD32,"")</f>
        <v>3.415</v>
      </c>
      <c r="TQ32" s="40">
        <f>IF(SUM(TA32:TD32)-TE32&gt;0,SUM(TA32:TD32)-TE32,"")</f>
        <v>11.715</v>
      </c>
      <c r="TR32" s="40">
        <f>IF(MAX(TN32,TQ32)&gt;0,MAX(TN32,TQ32),"")</f>
        <v>11.715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11.715</v>
      </c>
    </row>
    <row r="33" spans="1:54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221</v>
      </c>
      <c r="D33" s="4" t="s">
        <v>3</v>
      </c>
      <c r="E33" s="4">
        <v>2004</v>
      </c>
      <c r="F33" s="9">
        <f>SUM(L33:V33)+SUM(L33:T33)*0.0000001+SUM(L33)*0.0000000000001</f>
        <v>44.99000449900258</v>
      </c>
      <c r="G33" s="66"/>
      <c r="H33" s="3" t="str">
        <f>IF(OR(AND(AO33&gt;=AY$36,AO33&lt;&gt;"",AQ33&gt;=AY$40,AQ33&lt;&gt;"",AN33=""),AND(AR33&gt;=AY$36,AR33&lt;&gt;"",AT33&gt;=AY$40,AT33&lt;&gt;"",AN33=""),AND(AV33&gt;=AY$36,AV33&lt;&gt;"",AX33&gt;=AY$40,AX33&lt;&gt;"",AN33=""),AND(BP33&gt;=BZ$36,BP33&lt;&gt;"",BR33&gt;=BZ$40,BR33&lt;&gt;"",BO33=""),AND(BS33&gt;=BZ$36,BS33&lt;&gt;"",BU33&gt;=BZ$40,BU33&lt;&gt;"",BO33=""),AND(BW33&gt;=BZ$36,BW33&lt;&gt;"",BY33&gt;=BZ$40,BY33&lt;&gt;"",BO33=""),AND(CQ33&gt;=DA$36,CQ33&lt;&gt;"",CS33&gt;=DA$40,CS33&lt;&gt;"",CP33=""),AND(CT33&gt;=DA$36,CT33&lt;&gt;"",CV33&gt;=DA$40,CV33&lt;&gt;"",CP33=""),AND(CX33&gt;=DA$36,CX33&lt;&gt;"",CZ33&gt;=DA$40,CZ33&lt;&gt;"",CP33=""),AND(DX33&gt;=EK$36,DX33&lt;&gt;"",DZ33&gt;=EK$40,DZ33&lt;&gt;""),AND(EA33&gt;=EK$36,EA33&lt;&gt;"",EC33&gt;=EK$40,EC33&lt;&gt;""),AND(EE33&gt;=EK$36,EE33&lt;&gt;"",EG33&gt;=EK$40,EG33&lt;&gt;""),AND(EH33&gt;=EK$36,EH33&lt;&gt;"",EJ33&gt;=EK$40,EJ33&lt;&gt;""),AND(FF33&gt;=FS$36,FF33&lt;&gt;"",FH33&gt;=FS$40,FH33&lt;&gt;""),AND(FI33&gt;=FS$36,FI33&lt;&gt;"",FK33&gt;=FS$40,FK33&lt;&gt;""),AND(FM33&gt;=FS$36,FM33&lt;&gt;"",FO33&gt;=FS$40,FO33&lt;&gt;""),AND(FP33&gt;=FS$36,FP33&lt;&gt;"",FR33&gt;=FS$40,FR33&lt;&gt;""),AND(GN33&gt;=HA$36,GN33&lt;&gt;"",GP33&gt;=HA$40,GP33&lt;&gt;""),AND(GQ33&gt;=HA$36,GQ33&lt;&gt;"",GS33&gt;=HA$40,GS33&lt;&gt;""),AND(GU33&gt;=HA$36,GU33&lt;&gt;"",GW33&gt;=HA$40,GW33&lt;&gt;""),AND(GX33&gt;=HA$36,GX33&lt;&gt;"",GZ33&gt;=HA$40,GZ33&lt;&gt;""),AND(HV33&gt;=II$36,HV33&lt;&gt;"",HX33&gt;=II$40,HX33&lt;&gt;""),AND(HY33&gt;=II$36,HY33&lt;&gt;"",IA33&gt;=II$40,IA33&lt;&gt;""),AND(IC33&gt;=II$36,IC33&lt;&gt;"",IE33&gt;=II$40,IE33&lt;&gt;""),AND(IF33&gt;=II$36,IF33&lt;&gt;"",IH33&gt;=II$40,IH33&lt;&gt;""),AND(JD33&gt;=JQ$36,JD33&lt;&gt;"",JF33&gt;=JQ$40,JF33&lt;&gt;""),AND(JG33&gt;=JQ$36,JG33&lt;&gt;"",JI33&gt;=JQ$40,JI33&lt;&gt;""),AND(JK33&gt;=JQ$36,JK33&lt;&gt;"",JM33&gt;=JQ$40,JM33&lt;&gt;""),AND(JN33&gt;=JQ$36,JN33&lt;&gt;"",JP33&gt;=JQ$40,JP33&lt;&gt;""),AND(KL33&gt;=KY$36,KL33&lt;&gt;"",KN33&gt;=KY$40,KN33&lt;&gt;""),AND(KO33&gt;=KY$36,KO33&lt;&gt;"",KQ33&gt;=KY$40,KQ33&lt;&gt;""),AND(KS33&gt;=KY$36,KS33&lt;&gt;"",KU33&gt;=KY$40,KU33&lt;&gt;""),AND(KV33&gt;=KY$36,KV33&lt;&gt;"",KX33&gt;=KY$40,KX33&lt;&gt;""),AND(LT33&gt;=MG$36,LT33&lt;&gt;"",LV33&gt;=MG$40,LV33&lt;&gt;""),AND(LW33&gt;=MG$36,LW33&lt;&gt;"",LY33&gt;=MG$40,LY33&lt;&gt;""),AND(MA33&gt;=MG$36,MA33&lt;&gt;"",MC33&gt;=MG$40,MC33&lt;&gt;""),AND(MD33&gt;=MG$36,MD33&lt;&gt;"",MF33&gt;=MG$40,MF33&lt;&gt;""),AND(NB33&gt;=NO$36,NB33&lt;&gt;"",ND33&gt;=NO$40,ND33&lt;&gt;""),AND(NE33&gt;=NO$36,NE33&lt;&gt;"",NG33&gt;=NO$40,NG33&lt;&gt;""),AND(NI33&gt;=NO$36,NI33&lt;&gt;"",NK33&gt;=NO$40,NK33&lt;&gt;""),AND(NL33&gt;=NO$36,NL33&lt;&gt;"",NN33&gt;=NO$40,NN33&lt;&gt;""),AND(OJ33&gt;=OW$36,OJ33&lt;&gt;"",OL33&gt;=OW$40,OL33&lt;&gt;""),AND(OM33&gt;=OW$36,OM33&lt;&gt;"",OO33&gt;=OW$40,OO33&lt;&gt;""),AND(OQ33&gt;=OW$36,OQ33&lt;&gt;"",OS33&gt;=OW$40,OS33&lt;&gt;""),AND(OT33&gt;=OW$36,OT33&lt;&gt;"",OV33&gt;=OW$40,OV33&lt;&gt;""),AND(PR33&gt;=QE$36,PR33&lt;&gt;"",PT33&gt;=QE$40,PT33&lt;&gt;""),AND(PU33&gt;=QE$36,PU33&lt;&gt;"",PW33&gt;=QE$40,PW33&lt;&gt;""),AND(PY33&gt;=QE$36,PY33&lt;&gt;"",QA33&gt;=QE$40,QA33&lt;&gt;""),AND(QB33&gt;=QE$36,QB33&lt;&gt;"",QD33&gt;=QE$40,QD33&lt;&gt;""),AND(QZ33&gt;=RM$36,QZ33&lt;&gt;"",RB33&gt;=RM$40,RB33&lt;&gt;""),AND(RC33&gt;=RM$36,RC33&lt;&gt;"",RE33&gt;=RM$40,RE33&lt;&gt;""),AND(RG33&gt;=RM$36,RG33&lt;&gt;"",RI33&gt;=RM$40,RI33&lt;&gt;""),AND(RJ33&gt;=RM$36,RJ33&lt;&gt;"",RL33&gt;=RM$40,RL33&lt;&gt;""),AND(SH33&gt;=SU$36,SH33&lt;&gt;"",SJ33&gt;=SU$40,SJ33&lt;&gt;""),AND(SK33&gt;=SU$36,SK33&lt;&gt;"",SM33&gt;=SU$40,SM33&lt;&gt;""),AND(SO33&gt;=SU$36,SO33&lt;&gt;"",SQ33&gt;=SU$40,SQ33&lt;&gt;""),AND(SR33&gt;=SU$36,SR33&lt;&gt;"",ST33&gt;=SU$40,ST33&lt;&gt;"")),"P","")</f>
        <v/>
      </c>
      <c r="I33" s="3" t="str">
        <f>IF(OR(AND(AQ33&gt;=AY$40,AQ33&lt;&gt;"",AN33=""),AND(AT33&gt;=AY$40,AT33&lt;&gt;"",AN33=""),AND(AX33&gt;=AY$40,AX33&lt;&gt;"",AN33=""),AND(BR33&gt;=BZ$40,BR33&lt;&gt;"",BO33=""),AND(BU33&gt;=BZ$40,BU33&lt;&gt;"",BO33=""),AND(BY33&gt;=BZ$40,BY33&lt;&gt;"",BO33=""),AND(CS33&gt;=DA$40,CS33&lt;&gt;"",CP33=""),AND(CV33&gt;=DA$40,CV33&lt;&gt;"",CP33=""),AND(CZ33&gt;=DA$40,CZ33&lt;&gt;"",CP33=""),AND(DZ33&gt;=EK$40,DZ33&lt;&gt;""),AND(EC33&gt;=EK$40,EC33&lt;&gt;""),AND(EG33&gt;=EK$40,EG33&lt;&gt;""),AND(EJ33&gt;=EK$40,EJ33&lt;&gt;""),AND(FH33&gt;=FS$40,FH33&lt;&gt;""),AND(FK33&gt;=FS$40,FK33&lt;&gt;""),AND(FO33&gt;=FS$40,FO33&lt;&gt;""),AND(FR33&gt;=FS$40,FR33&lt;&gt;""),AND(GP33&gt;=HA$40,GP33&lt;&gt;""),AND(GS33&gt;=HA$40,GS33&lt;&gt;""),AND(GW33&gt;=HA$40,GW33&lt;&gt;""),AND(GZ33&gt;=HA$40,GZ33&lt;&gt;""),AND(HX33&gt;=II$40,HX33&lt;&gt;""),AND(IA33&gt;=II$40,IA33&lt;&gt;""),AND(IE33&gt;=II$40,IE33&lt;&gt;""),AND(IH33&gt;=II$40,IH33&lt;&gt;""),AND(JF33&gt;=JQ$40,JF33&lt;&gt;""),AND(JI33&gt;=JQ$40,JI33&lt;&gt;""),AND(JM33&gt;=JQ$40,JM33&lt;&gt;""),AND(JP33&gt;=JQ$40,JP33&lt;&gt;""),AND(KN33&gt;=KY$40,KN33&lt;&gt;""),AND(KQ33&gt;=KY$40,KQ33&lt;&gt;""),AND(KU33&gt;=KY$40,KU33&lt;&gt;""),AND(KX33&gt;=KY$40,KX33&lt;&gt;""),AND(LV33&gt;=MG$40,LV33&lt;&gt;""),AND(LY33&gt;=MG$40,LY33&lt;&gt;""),AND(MC33&gt;=MG$40,MC33&lt;&gt;""),AND(MF33&gt;=MG$40,MF33&lt;&gt;""),AND(ND33&gt;=NO$40,ND33&lt;&gt;""),AND(NG33&gt;=NO$40,NG33&lt;&gt;""),AND(NK33&gt;=NO$40,NK33&lt;&gt;""),AND(NN33&gt;=NO$40,NN33&lt;&gt;""),AND(OL33&gt;=OW$40,OL33&lt;&gt;""),AND(OO33&gt;=OW$40,OO33&lt;&gt;""),AND(OS33&gt;=OW$40,OS33&lt;&gt;""),AND(OV33&gt;=OW$40,OV33&lt;&gt;""),AND(PT33&gt;=QE$40,PT33&lt;&gt;""),AND(PW33&gt;=QE$40,PW33&lt;&gt;""),AND(QA33&gt;=QE$40,QA33&lt;&gt;""),AND(QD33&gt;=QE$40,QD33&lt;&gt;""),AND(RB33&gt;=RM$40,RB33&lt;&gt;""),AND(RE33&gt;=RM$40,RE33&lt;&gt;""),AND(RI33&gt;=RM$40,RI33&lt;&gt;""),AND(RL33&gt;=RM$40,RL33&lt;&gt;""),AND(SJ33&gt;=SU$40,SJ33&lt;&gt;""),AND(SM33&gt;=SU$40,SM33&lt;&gt;""),AND(SQ33&gt;=SU$40,SQ33&lt;&gt;""),AND(ST33&gt;=SU$40,ST33&lt;&gt;"")),"P","")</f>
        <v/>
      </c>
      <c r="J33" s="36" t="str">
        <f>IF(AND(I33="P",H33=""),"No DD",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Merit",IF(OR(AND(AO33&gt;=AY$38,AO33&lt;&gt;"",AQ33&gt;=AY$42,AQ33&lt;&gt;"",AN33=""),AND(AR33&gt;=AY$38,AR33&lt;&gt;"",AT33&gt;=AY$42,AT33&lt;&gt;"",AN33=""),AND(AV33&gt;=AY$38,AV33&lt;&gt;"",AX33&gt;=AY$42,AX33&lt;&gt;"",AN33=""),AND(BP33&gt;=BZ$38,BP33&lt;&gt;"",BR33&gt;=BZ$42,BR33&lt;&gt;"",BO33=""),AND(BS33&gt;=BZ$38,BS33&lt;&gt;"",BU33&gt;=BZ$42,BU33&lt;&gt;"",BO33=""),AND(BW33&gt;=BZ$38,BW33&lt;&gt;"",BY33&gt;=BZ$42,BY33&lt;&gt;"",BO33=""),AND(CQ33&gt;=DA$38,CQ33&lt;&gt;"",CS33&gt;=DA$42,CS33&lt;&gt;"",CP33=""),AND(CT33&gt;=DA$38,CT33&lt;&gt;"",CV33&gt;=DA$42,CV33&lt;&gt;"",CP33=""),AND(CX33&gt;=DA$38,CX33&lt;&gt;"",CZ33&gt;=DA$42,CZ33&lt;&gt;"",CP33=""),AND(DX33&gt;=EK$38,DX33&lt;&gt;"",DZ33&gt;=EK$42,DZ33&lt;&gt;""),AND(EA33&gt;=EK$38,EA33&lt;&gt;"",EC33&gt;=EK$42,EC33&lt;&gt;""),AND(EE33&gt;=EK$38,EE33&lt;&gt;"",EG33&gt;=EK$42,EG33&lt;&gt;""),AND(EH33&gt;=EK$38,EH33&lt;&gt;"",EJ33&gt;=EK$42,EJ33&lt;&gt;""),AND(FF33&gt;=FS$38,FF33&lt;&gt;"",FH33&gt;=FS$42,FH33&lt;&gt;""),AND(FI33&gt;=FS$38,FI33&lt;&gt;"",FK33&gt;=FS$42,FK33&lt;&gt;""),AND(FM33&gt;=FS$38,FM33&lt;&gt;"",FO33&gt;=FS$42,FO33&lt;&gt;""),AND(FP33&gt;=FS$38,FP33&lt;&gt;"",FR33&gt;=FS$42,FR33&lt;&gt;""),AND(GN33&gt;=HA$38,GN33&lt;&gt;"",GP33&gt;=HA$42,GP33&lt;&gt;""),AND(GQ33&gt;=HA$38,GQ33&lt;&gt;"",GS33&gt;=HA$42,GS33&lt;&gt;""),AND(GU33&gt;=HA$38,GU33&lt;&gt;"",GW33&gt;=HA$42,GW33&lt;&gt;""),AND(GX33&gt;=HA$38,GX33&lt;&gt;"",GZ33&gt;=HA$42,GZ33&lt;&gt;""),AND(HV33&gt;=II$38,HV33&lt;&gt;"",HX33&gt;=II$42,HX33&lt;&gt;""),AND(HY33&gt;=II$38,HY33&lt;&gt;"",IA33&gt;=II$42,IA33&lt;&gt;""),AND(IC33&gt;=II$38,IC33&lt;&gt;"",IE33&gt;=II$42,IE33&lt;&gt;""),AND(IF33&gt;=II$38,IF33&lt;&gt;"",IH33&gt;=II$42,IH33&lt;&gt;""),AND(JD33&gt;=JQ$38,JD33&lt;&gt;"",JF33&gt;=JQ$42,JF33&lt;&gt;""),AND(JG33&gt;=JQ$38,JG33&lt;&gt;"",JI33&gt;=JQ$42,JI33&lt;&gt;""),AND(JK33&gt;=JQ$38,JK33&lt;&gt;"",JM33&gt;=JQ$42,JM33&lt;&gt;""),AND(JN33&gt;=JQ$38,JN33&lt;&gt;"",JP33&gt;=JQ$42,JP33&lt;&gt;""),AND(KL33&gt;=KY$38,KL33&lt;&gt;"",KN33&gt;=KY$42,KN33&lt;&gt;""),AND(KO33&gt;=KY$38,KO33&lt;&gt;"",KQ33&gt;=KY$42,KQ33&lt;&gt;""),AND(KS33&gt;=KY$38,KS33&lt;&gt;"",KU33&gt;=KY$42,KU33&lt;&gt;""),AND(KV33&gt;=KY$38,KV33&lt;&gt;"",KX33&gt;=KY$42,KX33&lt;&gt;""),AND(LT33&gt;=MG$38,LT33&lt;&gt;"",LV33&gt;=MG$42,LV33&lt;&gt;""),AND(LW33&gt;=MG$38,LW33&lt;&gt;"",LY33&gt;=MG$42,LY33&lt;&gt;""),AND(MA33&gt;=MG$38,MA33&lt;&gt;"",MC33&gt;=MG$42,MC33&lt;&gt;""),AND(MD33&gt;=MG$38,MD33&lt;&gt;"",MF33&gt;=MG$42,MF33&lt;&gt;""),AND(NB33&gt;=NO$38,NB33&lt;&gt;"",ND33&gt;=NO$42,ND33&lt;&gt;""),AND(NE33&gt;=NO$38,NE33&lt;&gt;"",NG33&gt;=NO$42,NG33&lt;&gt;""),AND(NI33&gt;=NO$38,NI33&lt;&gt;"",NK33&gt;=NO$42,NK33&lt;&gt;""),AND(NL33&gt;=NO$38,NL33&lt;&gt;"",NN33&gt;=NO$42,NN33&lt;&gt;""),AND(OJ33&gt;=OW$38,OJ33&lt;&gt;"",OL33&gt;=OW$42,OL33&lt;&gt;""),AND(OM33&gt;=OW$38,OM33&lt;&gt;"",OO33&gt;=OW$42,OO33&lt;&gt;""),AND(OQ33&gt;=OW$38,OQ33&lt;&gt;"",OS33&gt;=OW$42,OS33&lt;&gt;""),AND(OT33&gt;=OW$38,OT33&lt;&gt;"",OV33&gt;=OW$42,OV33&lt;&gt;""),AND(PR33&gt;=QE$38,PR33&lt;&gt;"",PT33&gt;=QE$42,PT33&lt;&gt;""),AND(PU33&gt;=QE$38,PU33&lt;&gt;"",PW33&gt;=QE$42,PW33&lt;&gt;""),AND(PY33&gt;=QE$38,PY33&lt;&gt;"",QA33&gt;=QE$42,QA33&lt;&gt;""),AND(QB33&gt;=QE$38,QB33&lt;&gt;"",QD33&gt;=QE$42,QD33&lt;&gt;""),AND(QZ33&gt;=RM$38,QZ33&lt;&gt;"",RB33&gt;=RM$42,RB33&lt;&gt;""),AND(RC33&gt;=RM$38,RC33&lt;&gt;"",RE33&gt;=RM$42,RE33&lt;&gt;""),AND(RG33&gt;=RM$38,RG33&lt;&gt;"",RI33&gt;=RM$42,RI33&lt;&gt;""),AND(RJ33&gt;=RM$38,RJ33&lt;&gt;"",RL33&gt;=RM$42,RL33&lt;&gt;""),AND(SH33&gt;=SU$38,SH33&lt;&gt;"",SJ33&gt;=SU$42,SJ33&lt;&gt;""),AND(SK33&gt;=SU$38,SK33&lt;&gt;"",SM33&gt;=SU$42,SM33&lt;&gt;""),AND(SO33&gt;=SU$38,SO33&lt;&gt;"",SQ33&gt;=SU$42,SQ33&lt;&gt;""),AND(SR33&gt;=SU$38,SR33&lt;&gt;"",ST33&gt;=SU$42,ST33&lt;&gt;"")),"Excellence",IF(K33="P","Worlds Team",IF(H33="P","National Team","")))))</f>
        <v/>
      </c>
      <c r="K33" s="3" t="str">
        <f>IF(OR(AND(AO33&gt;=AY$37,AO33&lt;&gt;"",AQ33&gt;=AY$41,AQ33&lt;&gt;"",AN33=""),AND(AR33&gt;=AY$37,AR33&lt;&gt;"",AT33&gt;=AY$41,AT33&lt;&gt;"",AN33=""),AND(AV33&gt;=AY$37,AV33&lt;&gt;"",AX33&gt;=AY$41,AX33&lt;&gt;"",AN33=""),AND(BP33&gt;=BZ$37,BP33&lt;&gt;"",BR33&gt;=BZ$41,BR33&lt;&gt;"",BO33=""),AND(BS33&gt;=BZ$37,BS33&lt;&gt;"",BU33&gt;=BZ$41,BU33&lt;&gt;"",BO33=""),AND(BW33&gt;=BZ$37,BW33&lt;&gt;"",BY33&gt;=BZ$41,BY33&lt;&gt;"",BO33=""),AND(CQ33&gt;=DA$37,CQ33&lt;&gt;"",CS33&gt;=DA$41,CS33&lt;&gt;"",CP33=""),AND(CT33&gt;=DA$37,CT33&lt;&gt;"",CV33&gt;=DA$41,CV33&lt;&gt;"",CP33=""),AND(CX33&gt;=DA$37,CX33&lt;&gt;"",CZ33&gt;=DA$41,CZ33&lt;&gt;"",CP33=""),AND(DX33&gt;=EK$37,DX33&lt;&gt;"",DZ33&gt;=EK$41,DZ33&lt;&gt;""),AND(EA33&gt;=EK$37,EA33&lt;&gt;"",EC33&gt;=EK$41,EC33&lt;&gt;""),AND(EE33&gt;=EK$37,EE33&lt;&gt;"",EG33&gt;=EK$41,EG33&lt;&gt;""),AND(EH33&gt;=EK$37,EH33&lt;&gt;"",EJ33&gt;=EK$41,EJ33&lt;&gt;""),AND(FF33&gt;=FS$37,FF33&lt;&gt;"",FH33&gt;=FS$41,FH33&lt;&gt;""),AND(FI33&gt;=FS$37,FI33&lt;&gt;"",FK33&gt;=FS$41,FK33&lt;&gt;""),AND(FM33&gt;=FS$37,FM33&lt;&gt;"",FO33&gt;=FS$41,FO33&lt;&gt;""),AND(FP33&gt;=FS$37,FP33&lt;&gt;"",FR33&gt;=FS$41,FR33&lt;&gt;""),AND(GN33&gt;=HA$37,GN33&lt;&gt;"",GP33&gt;=HA$41,GP33&lt;&gt;""),AND(GQ33&gt;=HA$37,GQ33&lt;&gt;"",GS33&gt;=HA$41,GS33&lt;&gt;""),AND(GU33&gt;=HA$37,GU33&lt;&gt;"",GW33&gt;=HA$41,GW33&lt;&gt;""),AND(GX33&gt;=HA$37,GX33&lt;&gt;"",GZ33&gt;=HA$41,GZ33&lt;&gt;""),AND(HV33&gt;=II$37,HV33&lt;&gt;"",HX33&gt;=II$41,HX33&lt;&gt;""),AND(HY33&gt;=II$37,HY33&lt;&gt;"",IA33&gt;=II$41,IA33&lt;&gt;""),AND(IC33&gt;=II$37,IC33&lt;&gt;"",IE33&gt;=II$41,IE33&lt;&gt;""),AND(IF33&gt;=II$37,IF33&lt;&gt;"",IH33&gt;=II$41,IH33&lt;&gt;""),AND(JD33&gt;=JQ$37,JD33&lt;&gt;"",JF33&gt;=JQ$41,JF33&lt;&gt;""),AND(JG33&gt;=JQ$37,JG33&lt;&gt;"",JI33&gt;=JQ$41,JI33&lt;&gt;""),AND(JK33&gt;=JQ$37,JK33&lt;&gt;"",JM33&gt;=JQ$41,JM33&lt;&gt;""),AND(JN33&gt;=JQ$37,JN33&lt;&gt;"",JP33&gt;=JQ$41,JP33&lt;&gt;""),AND(KL33&gt;=KY$37,KL33&lt;&gt;"",KN33&gt;=KY$41,KN33&lt;&gt;""),AND(KO33&gt;=KY$37,KO33&lt;&gt;"",KQ33&gt;=KY$41,KQ33&lt;&gt;""),AND(KS33&gt;=KY$37,KS33&lt;&gt;"",KU33&gt;=KY$41,KU33&lt;&gt;""),AND(KV33&gt;=KY$37,KV33&lt;&gt;"",KX33&gt;=KY$41,KX33&lt;&gt;""),AND(LT33&gt;=MG$37,LT33&lt;&gt;"",LV33&gt;=MG$41,LV33&lt;&gt;""),AND(LW33&gt;=MG$37,LW33&lt;&gt;"",LY33&gt;=MG$41,LY33&lt;&gt;""),AND(MA33&gt;=MG$37,MA33&lt;&gt;"",MC33&gt;=MG$41,MC33&lt;&gt;""),AND(MD33&gt;=MG$37,MD33&lt;&gt;"",MF33&gt;=MG$41,MF33&lt;&gt;""),AND(NB33&gt;=NO$37,NB33&lt;&gt;"",ND33&gt;=NO$41,ND33&lt;&gt;""),AND(NE33&gt;=NO$37,NE33&lt;&gt;"",NG33&gt;=NO$41,NG33&lt;&gt;""),AND(NI33&gt;=NO$37,NI33&lt;&gt;"",NK33&gt;=NO$41,NK33&lt;&gt;""),AND(NL33&gt;=NO$37,NL33&lt;&gt;"",NN33&gt;=NO$41,NN33&lt;&gt;""),AND(OJ33&gt;=OW$37,OJ33&lt;&gt;"",OL33&gt;=OW$41,OL33&lt;&gt;""),AND(OM33&gt;=OW$37,OM33&lt;&gt;"",OO33&gt;=OW$41,OO33&lt;&gt;""),AND(OQ33&gt;=OW$37,OQ33&lt;&gt;"",OS33&gt;=OW$41,OS33&lt;&gt;""),AND(OT33&gt;=OW$37,OT33&lt;&gt;"",OV33&gt;=OW$41,OV33&lt;&gt;""),AND(PR33&gt;=QE$37,PR33&lt;&gt;"",PT33&gt;=QE$41,PT33&lt;&gt;""),AND(PU33&gt;=QE$37,PU33&lt;&gt;"",PW33&gt;=QE$41,PW33&lt;&gt;""),AND(PY33&gt;=QE$37,PY33&lt;&gt;"",QA33&gt;=QE$41,QA33&lt;&gt;""),AND(QB33&gt;=QE$37,QB33&lt;&gt;"",QD33&gt;=QE$41,QD33&lt;&gt;""),AND(QZ33&gt;=RM$37,QZ33&lt;&gt;"",RB33&gt;=RM$41,RB33&lt;&gt;""),AND(RC33&gt;=RM$37,RC33&lt;&gt;"",RE33&gt;=RM$41,RE33&lt;&gt;""),AND(RG33&gt;=RM$37,RG33&lt;&gt;"",RI33&gt;=RM$41,RI33&lt;&gt;""),AND(RJ33&gt;=RM$37,RJ33&lt;&gt;"",RL33&gt;=RM$41,RL33&lt;&gt;""),AND(SH33&gt;=SU$37,SH33&lt;&gt;"",SJ33&gt;=SU$41,SJ33&lt;&gt;""),AND(SK33&gt;=SU$37,SK33&lt;&gt;"",SM33&gt;=SU$41,SM33&lt;&gt;""),AND(SO33&gt;=SU$37,SO33&lt;&gt;"",SQ33&gt;=SU$41,SQ33&lt;&gt;""),AND(SR33&gt;=SU$37,SR33&lt;&gt;"",ST33&gt;=SU$41,ST33&lt;&gt;"")),"P","")</f>
        <v/>
      </c>
      <c r="L33" s="8">
        <f>IF(COUNT(AQ33,AT33,BR33,BU33,CS33,CV33)&gt;0,LARGE((AQ33,AT33,BR33,BU33,CS33,CV33),1),0)</f>
        <v>25.82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13.969999999999999</v>
      </c>
      <c r="O33" s="8" t="str">
        <f>IF(N33="","",IF(OR(N33=CS33,N33=CV33),$CA$1,IF(OR(N33=BR33,N33=BU33),$AZ$1,IF(OR(N33=AQ33,N33=AT33),$Y$1,""))))</f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5.2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$36,AP33,0),IF(AR33&gt;=$AY$36,AS33,0),IF(AV33&gt;=$AY$36,AW33,0),IF(BP33&gt;=$BZ$36,BQ33,0),IF(BS33&gt;=$BZ$36,BT33,0),IF(BW33&gt;=$BZ$36,BX33,0),IF(CQ33&gt;=$DA$36,CR33,0),IF(CT33&gt;=$DA$36,CU33,0),IF(CX33&gt;=$DA$36,CY33,0),IF(DX33&gt;=$EK$36,DY33,0),IF(EA33&gt;=$EK$36,EB33,0),IF(EE33&gt;=$EK$36,EF33,0),IF(EH33&gt;=$EK$36,EI33,0),IF(FF33&gt;=$FS$36,FG33,0),IF(FI33&gt;=$FS$36,FJ33,0),IF(FM33&gt;=$FS$36,FN33,0),IF(FP33&gt;=$FS$36,FQ33,0),IF(GN33&gt;=$HA$36,GO33,0),IF(GQ33&gt;=$HA$36,GR33,0),IF(GU33&gt;=$HA$36,GV33,0),IF(GX33&gt;=$HA$36,GY33,0),IF(HV33&gt;=$II$36,HW33,0),IF(HY33&gt;=$II$36,HZ33,0),IF(IC33&gt;=$II$36,ID33,0),IF(IF33&gt;=$II$36,IG33,0),IF(JD33&gt;=$JQ$36,JE33,0),IF(JG33&gt;=$JQ$36,JH33,0),IF(JK33&gt;=$JQ$36,JL33,0),IF(JN33&gt;=$JQ$36,JO33,0),IF(KL33&gt;=$KY$36,KM33,0),IF(KO33&gt;=$KY$36,KP33,0),IF(KS33&gt;=$KY$36,KT33,0),IF(KV33&gt;=$KY$36,KW33,0),IF(LT33&gt;=$MG$36,LU33,0),IF(LW33&gt;=$MG$36,LX33,0),IF(MA33&gt;=$MG$36,MB33,0),IF(MD33&gt;=$MG$36,ME33,0),IF(NB33&gt;=$NO$36,NC33,0),IF(NE33&gt;=$NO$36,NF33,0),IF(NI33&gt;=$NO$36,NJ33,0),IF(NL33&gt;=$NO$36,NM33,0),IF(OJ33&gt;=$OW$36,OK33,0),IF(OM33&gt;=$OW$36,ON33,0),IF(OQ33&gt;=$OW$36,OR33,0),IF(OT33&gt;=$OW$36,OU33,0),IF(PR33&gt;=$QE$36,PS33,0),IF(PU33&gt;=$QE$36,PV33,0),IF(PY33&gt;=$QE$36,PZ33,0),IF(QB33&gt;=$QE$36,QC33,0),IF(QZ33&gt;=$RM$36,RA33,0),IF(RC33&gt;=$RM$36,RD33,0),IF(RG33&gt;=$RM$36,RH33,0),IF(RJ33&gt;=$RM$36,RK33,0),IF(SH33&gt;=$SU$36,SI33,0),IF(SK33&gt;=$SU$36,SL33,0),IF(SO33&gt;=$SU$36,SP33,0),IF(SR33&gt;=$SU$36,SS33,0))&gt;0,MAX(IF(AO33&gt;=$AY$36,AP33,0),IF(AR33&gt;=$AY$36,AS33,0),IF(AV33&gt;=$AY$36,AW33,0),IF(BP33&gt;=$BZ$36,BQ33,0),IF(BS33&gt;=$BZ$36,BT33,0),IF(BW33&gt;=$BZ$36,BX33,0),IF(CQ33&gt;=$DA$36,CR33,0),IF(CT33&gt;=$DA$36,CU33,0),IF(CX33&gt;=$DA$36,CY33,0),IF(DX33&gt;=$EK$36,DY33,0),IF(EA33&gt;=$EK$36,EB33,0),IF(EE33&gt;=$EK$36,EF33,0),IF(EH33&gt;=$EK$36,EI33,0),IF(FF33&gt;=$FS$36,FG33,0),IF(FI33&gt;=$FS$36,FJ33,0),IF(FM33&gt;=$FS$36,FN33,0),IF(FP33&gt;=$FS$36,FQ33,0),IF(GN33&gt;=$HA$36,GO33,0),IF(GQ33&gt;=$HA$36,GR33,0),IF(GU33&gt;=$HA$36,GV33,0),IF(GX33&gt;=$HA$36,GY33,0),IF(HV33&gt;=$II$36,HW33,0),IF(HY33&gt;=$II$36,HZ33,0),IF(IC33&gt;=$II$36,ID33,0),IF(IF33&gt;=$II$36,IG33,0),IF(JD33&gt;=$JQ$36,JE33,0),IF(JG33&gt;=$JQ$36,JH33,0),IF(JK33&gt;=$JQ$36,JL33,0),IF(JN33&gt;=$JQ$36,JO33,0),IF(KL33&gt;=$KY$36,KM33,0),IF(KO33&gt;=$KY$36,KP33,0),IF(KS33&gt;=$KY$36,KT33,0),IF(KV33&gt;=$KY$36,KW33,0),IF(LT33&gt;=$MG$36,LU33,0),IF(LW33&gt;=$MG$36,LX33,0),IF(MA33&gt;=$MG$36,MB33,0),IF(MD33&gt;=$MG$36,ME33,0),IF(NB33&gt;=$NO$36,NC33,0),IF(NE33&gt;=$NO$36,NF33,0),IF(NI33&gt;=$NO$36,NJ33,0),IF(NL33&gt;=$NO$36,NM33,0),IF(OJ33&gt;=$OW$36,OK33,0),IF(OM33&gt;=$OW$36,ON33,0),IF(OQ33&gt;=$OW$36,OR33,0),IF(OT33&gt;=$OW$36,OU33,0),IF(PR33&gt;=$QE$36,PS33,0),IF(PU33&gt;=$QE$36,PV33,0),IF(PY33&gt;=$QE$36,PZ33,0),IF(QB33&gt;=$QE$36,QC33,0),IF(QZ33&gt;=$RM$36,RA33,0),IF(RC33&gt;=$RM$36,RD33,0),IF(RG33&gt;=$RM$36,RH33,0),IF(RJ33&gt;=$RM$36,RK33,0),IF(SH33&gt;=$SU$36,SI33,0),IF(SK33&gt;=$SU$36,SL33,0),IF(SO33&gt;=$SU$36,SP33,0),IF(SR33&gt;=$SU$36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N33,$RN$1,IF(V33+IF(P33="",0,P33)=RF33,$QF$1,IF(V33+IF(P33="",0,P33)=PX33,$OX$1,IF(V33+IF(P33="",0,P33)=OP33,$NP$1,IF(V33+IF(P33="",0,P33)=NH33,$MH$1,IF(V33+IF(P33="",0,P33)=LZ33,$KZ$1,IF(V33+IF(P33="",0,P33)=KR33,$JR$1,IF(V33+IF(P33="",0,P33)=JJ33,$IJ$1,IF(V33+IF(P33="",0,P33)=IB33,$HB$1,IF(V33+IF(P33="",0,P33)=GT33,$FT$1,IF(V33+IF(P33="",0,P33)=FL33,$EL$1,IF(V33+IF(P33="",0,P33)=ED33,$DD$1)))))))))))),IF(V33=DC33,IF(V33+IF(#REF!="",0,#REF!)=ST33,$RN$1,IF(V33+IF(#REF!="",0,#REF!)=RL33,$QF$1,IF(V33+IF(#REF!="",0,#REF!)=QD33,$OX$1,IF(V33+IF(#REF!="",0,#REF!)=OV33,$NP$1,IF(V33+IF(#REF!="",0,#REF!)=NN33,$MH$1,IF(V33+IF(#REF!="",0,#REF!)=MF33,$KZ$1,IF(V33+IF(#REF!="",0,#REF!)=KX33,$JR$1,IF(V33+IF(#REF!="",0,#REF!)=JP33,$IJ$1,IF(V33+IF(#REF!="",0,#REF!)=IH33,$HB$1,IF(V33+IF(#REF!="",0,#REF!)=GZ33,$FT$1,IF(V33+IF(#REF!="",0,#REF!)=FR33,$EL$1,IF(V33+IF(#REF!="",0,#REF!)=EJ33,$DD$1,IF(V33+IF(#REF!="",0,#REF!)=SQ33,$RN$1,IF(V33+IF(#REF!="",0,#REF!)=RI33,$QF$1,IF(V33+IF(#REF!="",0,#REF!)=QA33,$OX$1,IF(V33+IF(#REF!="",0,#REF!)=OS33,$NP$1,IF(V33+IF(#REF!="",0,#REF!)=NK33,$MH$1,IF(V33+IF(#REF!="",0,#REF!)=MC33,$KZ$1,IF(V33+IF(#REF!="",0,#REF!)=KU33,$JR$1,IF(V33+IF(#REF!="",0,#REF!)=JM33,$IJ$1,IF(V33+IF(#REF!="",0,#REF!)=IE33,$HB$1,IF(V33+IF(#REF!="",0,#REF!)=GW33,$FT$1,IF(V33+IF(#REF!="",0,#REF!)=FO33,$EL$1,IF(V33+IF(#REF!="",0,#REF!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3.8</v>
      </c>
      <c r="BA33" s="26">
        <v>2.8</v>
      </c>
      <c r="BB33" s="26">
        <v>3.6</v>
      </c>
      <c r="BC33" s="26">
        <v>3.77</v>
      </c>
      <c r="BD33" s="26">
        <v>0</v>
      </c>
      <c r="BE33" s="26">
        <v>7.8</v>
      </c>
      <c r="BF33" s="26">
        <v>5.5</v>
      </c>
      <c r="BG33" s="26">
        <v>5.2</v>
      </c>
      <c r="BH33" s="26">
        <v>7.32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3.6</v>
      </c>
      <c r="BQ33" s="39">
        <f>IF(BC33&gt;0,BC33,"")</f>
        <v>3.77</v>
      </c>
      <c r="BR33" s="11">
        <f>IF(SUM(AZ33:BC33)-BD33&gt;0,SUM(AZ33:BC33)-BD33,"")</f>
        <v>13.969999999999999</v>
      </c>
      <c r="BS33" s="11">
        <f>IF(BG33&gt;0,BG33,"")</f>
        <v>5.2</v>
      </c>
      <c r="BT33" s="11">
        <f>IF(BH33&gt;0,BH33,"")</f>
        <v>7.32</v>
      </c>
      <c r="BU33" s="11">
        <f>IF(SUM(BE33:BH33)-BI33&gt;0,SUM(BE33:BH33)-BI33,"")</f>
        <v>25.82</v>
      </c>
      <c r="BV33" s="11">
        <f>IF(BR33="","",MAX(BR33,BU33))</f>
        <v>25.82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25.82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1.9</v>
      </c>
      <c r="SW33" s="22">
        <f>IF($CP33="P",CB33,(CB33+BA33)/2)</f>
        <v>1.4</v>
      </c>
      <c r="SX33" s="22">
        <f>IF($CP33="P",CC33,(CC33+BB33)/2)</f>
        <v>1.8</v>
      </c>
      <c r="SY33" s="22">
        <f>IF($CP33="P",CD33,(CD33+BC33)/2)</f>
        <v>1.885</v>
      </c>
      <c r="SZ33" s="22">
        <f>IF($CP33="P",CE33,(CE33+BD33)/2)</f>
        <v>0</v>
      </c>
      <c r="TA33" s="22">
        <f>IF($CP33="P",CF33,(CF33+BE33)/2)</f>
        <v>3.9</v>
      </c>
      <c r="TB33" s="22">
        <f>IF($CP33="P",CG33,(CG33+BF33)/2)</f>
        <v>2.75</v>
      </c>
      <c r="TC33" s="22">
        <f>IF($CP33="P",CH33,(CH33+BG33)/2)</f>
        <v>2.6</v>
      </c>
      <c r="TD33" s="22">
        <f>IF($CP33="P",CI33,(CI33+BH33)/2)</f>
        <v>3.66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1.8</v>
      </c>
      <c r="TM33" s="40">
        <f>IF(SY33&gt;0,SY33,"")</f>
        <v>1.885</v>
      </c>
      <c r="TN33" s="40">
        <f>IF(SUM(SV33:SY33)-SZ33&gt;0,SUM(SV33:SY33)-SZ33,"")</f>
        <v>6.9849999999999994</v>
      </c>
      <c r="TO33" s="40">
        <f>IF(TC33&gt;0,TC33,"")</f>
        <v>2.6</v>
      </c>
      <c r="TP33" s="40">
        <f>IF(TD33&gt;0,TD33,"")</f>
        <v>3.66</v>
      </c>
      <c r="TQ33" s="40">
        <f>IF(SUM(TA33:TD33)-TE33&gt;0,SUM(TA33:TD33)-TE33,"")</f>
        <v>12.91</v>
      </c>
      <c r="TR33" s="40">
        <f>IF(MAX(TN33,TQ33)&gt;0,MAX(TN33,TQ33),"")</f>
        <v>12.91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12.91</v>
      </c>
    </row>
    <row r="34" spans="1:544" x14ac:dyDescent="0.2">
      <c r="C34" s="5"/>
      <c r="E34" s="1"/>
    </row>
    <row r="35" spans="1:544" x14ac:dyDescent="0.2">
      <c r="I35" s="36"/>
      <c r="K35" s="36"/>
    </row>
    <row r="36" spans="1:544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11.2</v>
      </c>
      <c r="BS36" s="41"/>
      <c r="BT36" s="41"/>
      <c r="BU36" s="41"/>
      <c r="BW36" s="32"/>
      <c r="BX36" s="32"/>
      <c r="BZ36" s="53">
        <v>11.2</v>
      </c>
      <c r="CT36" s="41"/>
      <c r="CU36" s="41"/>
      <c r="CV36" s="41"/>
      <c r="CX36" s="32"/>
      <c r="CY36" s="32"/>
      <c r="DA36" s="53">
        <v>11.2</v>
      </c>
      <c r="DX36" s="5"/>
      <c r="DY36" s="5"/>
      <c r="EH36" s="2"/>
      <c r="EI36" s="2"/>
      <c r="EK36" s="53">
        <v>11.2</v>
      </c>
      <c r="FF36" s="5"/>
      <c r="FG36" s="5"/>
      <c r="FP36" s="2"/>
      <c r="FQ36" s="2"/>
      <c r="FS36" s="53">
        <v>11.2</v>
      </c>
      <c r="GN36" s="5"/>
      <c r="GO36" s="5"/>
      <c r="GX36" s="2"/>
      <c r="GY36" s="2"/>
      <c r="HA36" s="53">
        <v>11.2</v>
      </c>
      <c r="HV36" s="5"/>
      <c r="HW36" s="5"/>
      <c r="IF36" s="2"/>
      <c r="IG36" s="2"/>
      <c r="II36" s="53">
        <v>11.2</v>
      </c>
      <c r="JD36" s="5"/>
      <c r="JE36" s="5"/>
      <c r="JN36" s="2"/>
      <c r="JO36" s="2"/>
      <c r="JQ36" s="53">
        <v>11.2</v>
      </c>
      <c r="KL36" s="5"/>
      <c r="KM36" s="5"/>
      <c r="KV36" s="2"/>
      <c r="KW36" s="2"/>
      <c r="KY36" s="53">
        <v>11.2</v>
      </c>
      <c r="LT36" s="5"/>
      <c r="LU36" s="5"/>
      <c r="MD36" s="2"/>
      <c r="ME36" s="2"/>
      <c r="MG36" s="53">
        <v>11.2</v>
      </c>
      <c r="NB36" s="5"/>
      <c r="NC36" s="5"/>
      <c r="NL36" s="2"/>
      <c r="NM36" s="2"/>
      <c r="NO36" s="53">
        <v>11.2</v>
      </c>
      <c r="OJ36" s="5"/>
      <c r="OK36" s="5"/>
      <c r="OT36" s="2"/>
      <c r="OU36" s="2"/>
      <c r="OW36" s="53">
        <v>11.2</v>
      </c>
      <c r="PR36" s="5"/>
      <c r="PS36" s="5"/>
      <c r="QB36" s="2"/>
      <c r="QC36" s="2"/>
      <c r="QE36" s="53">
        <v>11.2</v>
      </c>
      <c r="QZ36" s="5"/>
      <c r="RA36" s="5"/>
      <c r="RJ36" s="2"/>
      <c r="RK36" s="2"/>
      <c r="RM36" s="53">
        <v>11.2</v>
      </c>
      <c r="SH36" s="5"/>
      <c r="SI36" s="5"/>
      <c r="SR36" s="2"/>
      <c r="SS36" s="2"/>
      <c r="SU36" s="53">
        <v>11.2</v>
      </c>
    </row>
    <row r="37" spans="1:544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4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4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4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48.3</v>
      </c>
      <c r="BS40" s="41"/>
      <c r="BT40" s="41"/>
      <c r="BU40" s="41"/>
      <c r="BW40" s="32"/>
      <c r="BX40" s="32"/>
      <c r="BZ40" s="57">
        <v>48.3</v>
      </c>
      <c r="CT40" s="41"/>
      <c r="CU40" s="41"/>
      <c r="CV40" s="41"/>
      <c r="CW40" s="32"/>
      <c r="CX40" s="32"/>
      <c r="CY40" s="32"/>
      <c r="CZ40" s="32"/>
      <c r="DA40" s="57">
        <v>48.3</v>
      </c>
      <c r="DX40" s="5"/>
      <c r="DY40" s="5"/>
      <c r="EH40" s="2"/>
      <c r="EI40" s="2"/>
      <c r="EK40" s="57">
        <v>48.3</v>
      </c>
      <c r="FF40" s="5"/>
      <c r="FG40" s="5"/>
      <c r="FP40" s="2"/>
      <c r="FQ40" s="2"/>
      <c r="FS40" s="57">
        <v>48.3</v>
      </c>
      <c r="GN40" s="5"/>
      <c r="GO40" s="5"/>
      <c r="GX40" s="2"/>
      <c r="GY40" s="2"/>
      <c r="HA40" s="57">
        <v>48.3</v>
      </c>
      <c r="HV40" s="5"/>
      <c r="HW40" s="5"/>
      <c r="IF40" s="2"/>
      <c r="IG40" s="2"/>
      <c r="II40" s="57">
        <v>48.3</v>
      </c>
      <c r="JD40" s="5"/>
      <c r="JE40" s="5"/>
      <c r="JN40" s="2"/>
      <c r="JO40" s="2"/>
      <c r="JQ40" s="57">
        <v>48.3</v>
      </c>
      <c r="KL40" s="5"/>
      <c r="KM40" s="5"/>
      <c r="KV40" s="2"/>
      <c r="KW40" s="2"/>
      <c r="KY40" s="57">
        <v>48.3</v>
      </c>
      <c r="LT40" s="5"/>
      <c r="LU40" s="5"/>
      <c r="MD40" s="2"/>
      <c r="ME40" s="2"/>
      <c r="MG40" s="57">
        <v>48.3</v>
      </c>
      <c r="NB40" s="5"/>
      <c r="NC40" s="5"/>
      <c r="NL40" s="2"/>
      <c r="NM40" s="2"/>
      <c r="NO40" s="57">
        <v>48.3</v>
      </c>
      <c r="OJ40" s="5"/>
      <c r="OK40" s="5"/>
      <c r="OT40" s="2"/>
      <c r="OU40" s="2"/>
      <c r="OW40" s="57">
        <v>48.3</v>
      </c>
      <c r="PR40" s="5"/>
      <c r="PS40" s="5"/>
      <c r="QB40" s="2"/>
      <c r="QC40" s="2"/>
      <c r="QE40" s="57">
        <v>48.3</v>
      </c>
      <c r="QZ40" s="5"/>
      <c r="RA40" s="5"/>
      <c r="RJ40" s="2"/>
      <c r="RK40" s="2"/>
      <c r="RM40" s="57">
        <v>48.3</v>
      </c>
      <c r="SH40" s="5"/>
      <c r="SI40" s="5"/>
      <c r="SR40" s="2"/>
      <c r="SS40" s="2"/>
      <c r="SU40" s="57">
        <v>48.3</v>
      </c>
    </row>
    <row r="41" spans="1:544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4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4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4" s="36" customFormat="1" x14ac:dyDescent="0.2">
      <c r="A44"/>
      <c r="B44"/>
      <c r="C44" s="29" t="s">
        <v>47</v>
      </c>
      <c r="D44" s="2"/>
      <c r="E44"/>
      <c r="F44"/>
      <c r="G44" s="67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U44" s="32"/>
      <c r="AX44" s="32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W44" s="32"/>
      <c r="CZ44" s="32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x14ac:dyDescent="0.2">
      <c r="A45" s="5"/>
      <c r="B45" s="5"/>
      <c r="C45" s="5"/>
      <c r="D45" s="20"/>
      <c r="E45"/>
      <c r="F45"/>
      <c r="G45" s="67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Q45" s="32"/>
      <c r="AR45" s="32"/>
      <c r="AS45" s="32"/>
      <c r="AT45" s="32"/>
      <c r="AU45" s="32"/>
      <c r="AX45" s="32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S45" s="32"/>
      <c r="CT45" s="32"/>
      <c r="CU45" s="32"/>
      <c r="CV45" s="32"/>
      <c r="CW45" s="32"/>
      <c r="CZ45" s="32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s="36" customFormat="1" ht="17" x14ac:dyDescent="0.2">
      <c r="A46" s="5"/>
      <c r="B46" s="5"/>
      <c r="C46" s="5"/>
      <c r="D46" s="20"/>
      <c r="E46"/>
      <c r="F46"/>
      <c r="G46" s="67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"/>
      <c r="W46" s="10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Q46" s="32"/>
      <c r="AR46" s="32"/>
      <c r="AS46" s="32"/>
      <c r="AT46" s="32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S46" s="32"/>
      <c r="CT46" s="32"/>
      <c r="CU46" s="32"/>
      <c r="CV46" s="32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ht="17" x14ac:dyDescent="0.2">
      <c r="A47" s="5"/>
      <c r="B47" s="5"/>
      <c r="C47" s="5"/>
      <c r="D47" s="20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0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/>
      <c r="B48"/>
      <c r="C48"/>
      <c r="D48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/>
      <c r="B49"/>
      <c r="C49"/>
      <c r="D49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 s="1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 s="1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ht="17" x14ac:dyDescent="0.2">
      <c r="V60" s="10"/>
      <c r="W60" s="10"/>
      <c r="X60" s="10"/>
    </row>
    <row r="61" spans="1:544" ht="17" x14ac:dyDescent="0.2">
      <c r="V61" s="10"/>
      <c r="W61" s="10"/>
      <c r="X61" s="10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3">
      <sortCondition descending="1" ref="H1:H34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73" priority="36" operator="containsText" text="No DD">
      <formula>NOT(ISERROR(SEARCH("No DD",J1)))</formula>
    </cfRule>
    <cfRule type="containsText" dxfId="272" priority="37" operator="containsText" text="Merit">
      <formula>NOT(ISERROR(SEARCH("Merit",J1)))</formula>
    </cfRule>
    <cfRule type="containsText" dxfId="271" priority="38" operator="containsText" text="Excellence">
      <formula>NOT(ISERROR(SEARCH("Excellence",J1)))</formula>
    </cfRule>
    <cfRule type="containsText" dxfId="270" priority="39" operator="containsText" text="Worlds Team">
      <formula>NOT(ISERROR(SEARCH("Worlds Team",J1)))</formula>
    </cfRule>
    <cfRule type="containsText" dxfId="269" priority="40" operator="containsText" text="National Team">
      <formula>NOT(ISERROR(SEARCH("National Team",J1)))</formula>
    </cfRule>
  </conditionalFormatting>
  <conditionalFormatting sqref="A4:B1048576">
    <cfRule type="expression" dxfId="268" priority="41" stopIfTrue="1">
      <formula>AND($I4&lt;&gt;"",$H4="")</formula>
    </cfRule>
  </conditionalFormatting>
  <conditionalFormatting sqref="Y4:AY33">
    <cfRule type="expression" dxfId="267" priority="42" stopIfTrue="1">
      <formula>IF($AN4&lt;&gt;"",1,0)</formula>
    </cfRule>
  </conditionalFormatting>
  <conditionalFormatting sqref="AZ4:BZ33">
    <cfRule type="expression" dxfId="266" priority="35" stopIfTrue="1">
      <formula>IF($BO4&lt;&gt;"",1,0)</formula>
    </cfRule>
  </conditionalFormatting>
  <conditionalFormatting sqref="CA4:DA33">
    <cfRule type="expression" dxfId="265" priority="34" stopIfTrue="1">
      <formula>IF($CP4&lt;&gt;"",1,0)</formula>
    </cfRule>
  </conditionalFormatting>
  <conditionalFormatting sqref="BW44:BW1048576 BP1:BP1048576 BS1:BS1048576 BW1:BW42">
    <cfRule type="cellIs" dxfId="264" priority="47" operator="between">
      <formula>$BZ$39</formula>
      <formula>1000</formula>
    </cfRule>
    <cfRule type="cellIs" dxfId="263" priority="48" operator="between">
      <formula>$BZ$38</formula>
      <formula>$BZ$39</formula>
    </cfRule>
    <cfRule type="cellIs" dxfId="262" priority="49" operator="between">
      <formula>$BZ$37</formula>
      <formula>$BZ$38</formula>
    </cfRule>
    <cfRule type="cellIs" dxfId="261" priority="50" operator="between">
      <formula>$BZ$36</formula>
      <formula>$BZ$37</formula>
    </cfRule>
  </conditionalFormatting>
  <conditionalFormatting sqref="CX44:CX1048576 CQ1:CQ1048576 CT1:CT1048576 CX1:CX42">
    <cfRule type="cellIs" dxfId="260" priority="43" operator="between">
      <formula>$DA$39</formula>
      <formula>1000</formula>
    </cfRule>
    <cfRule type="cellIs" dxfId="259" priority="44" operator="between">
      <formula>$DA$38</formula>
      <formula>$DA$39</formula>
    </cfRule>
    <cfRule type="cellIs" dxfId="258" priority="45" operator="between">
      <formula>$DA$37</formula>
      <formula>$DA$38</formula>
    </cfRule>
    <cfRule type="cellIs" dxfId="257" priority="46" operator="between">
      <formula>$DA$36</formula>
      <formula>$DA$37</formula>
    </cfRule>
  </conditionalFormatting>
  <conditionalFormatting sqref="EH44:EH1048576 DX1:DX1048576 EA1:EA1048576 EE1:EE1048576 EH1:EH42">
    <cfRule type="cellIs" dxfId="256" priority="54" operator="between">
      <formula>$EK$39</formula>
      <formula>1000</formula>
    </cfRule>
    <cfRule type="cellIs" dxfId="255" priority="55" operator="between">
      <formula>$EK$38</formula>
      <formula>$EK$39</formula>
    </cfRule>
    <cfRule type="cellIs" dxfId="254" priority="56" operator="between">
      <formula>$EK$37</formula>
      <formula>$EK$38</formula>
    </cfRule>
    <cfRule type="cellIs" dxfId="253" priority="57" operator="between">
      <formula>$EK$36</formula>
      <formula>$EK$37</formula>
    </cfRule>
  </conditionalFormatting>
  <conditionalFormatting sqref="FP44:FP1048576 FF1:FF1048576 FI1:FI1048576 FM1:FM1048576 FP1:FP42">
    <cfRule type="cellIs" dxfId="252" priority="30" operator="between">
      <formula>$FS$39</formula>
      <formula>1000</formula>
    </cfRule>
    <cfRule type="cellIs" dxfId="251" priority="31" operator="between">
      <formula>$FS$38</formula>
      <formula>$FS$39</formula>
    </cfRule>
    <cfRule type="cellIs" dxfId="250" priority="32" operator="between">
      <formula>$FS$37</formula>
      <formula>$FS$38</formula>
    </cfRule>
    <cfRule type="cellIs" dxfId="249" priority="33" operator="between">
      <formula>$FS$36</formula>
      <formula>$FS$37</formula>
    </cfRule>
  </conditionalFormatting>
  <conditionalFormatting sqref="IF44:IF1048576 HV1:HV1048576 HY1:HY1048576 IC1:IC1048576 IF1:IF42">
    <cfRule type="cellIs" dxfId="248" priority="26" operator="between">
      <formula>$II$39</formula>
      <formula>1000</formula>
    </cfRule>
    <cfRule type="cellIs" dxfId="247" priority="27" operator="between">
      <formula>$II$38</formula>
      <formula>$II$39</formula>
    </cfRule>
    <cfRule type="cellIs" dxfId="246" priority="28" operator="between">
      <formula>$II$37</formula>
      <formula>$II$38</formula>
    </cfRule>
    <cfRule type="cellIs" dxfId="245" priority="29" operator="between">
      <formula>$II$36</formula>
      <formula>$II$37</formula>
    </cfRule>
  </conditionalFormatting>
  <conditionalFormatting sqref="AW43 AO1:AO1048576 AR1:AR1048576 AV1:AV1048576">
    <cfRule type="cellIs" dxfId="244" priority="22" operator="between">
      <formula>$AY$39</formula>
      <formula>1000</formula>
    </cfRule>
    <cfRule type="cellIs" dxfId="243" priority="23" operator="between">
      <formula>$AY$38</formula>
      <formula>$AY$39</formula>
    </cfRule>
    <cfRule type="cellIs" dxfId="242" priority="24" operator="between">
      <formula>$AY$37</formula>
      <formula>$AY$38</formula>
    </cfRule>
    <cfRule type="cellIs" dxfId="241" priority="25" operator="between">
      <formula>$AY$36</formula>
      <formula>$AY$37</formula>
    </cfRule>
  </conditionalFormatting>
  <conditionalFormatting sqref="BW43">
    <cfRule type="cellIs" dxfId="240" priority="18" operator="between">
      <formula>$AY$39</formula>
      <formula>1000</formula>
    </cfRule>
    <cfRule type="cellIs" dxfId="239" priority="19" operator="between">
      <formula>$AY$38</formula>
      <formula>$AY$39</formula>
    </cfRule>
    <cfRule type="cellIs" dxfId="238" priority="20" operator="between">
      <formula>$AY$37</formula>
      <formula>$AY$38</formula>
    </cfRule>
    <cfRule type="cellIs" dxfId="237" priority="21" operator="between">
      <formula>$AY$36</formula>
      <formula>$AY$37</formula>
    </cfRule>
  </conditionalFormatting>
  <conditionalFormatting sqref="CX43">
    <cfRule type="cellIs" dxfId="236" priority="14" operator="between">
      <formula>$AY$39</formula>
      <formula>1000</formula>
    </cfRule>
    <cfRule type="cellIs" dxfId="235" priority="15" operator="between">
      <formula>$AY$38</formula>
      <formula>$AY$39</formula>
    </cfRule>
    <cfRule type="cellIs" dxfId="234" priority="16" operator="between">
      <formula>$AY$37</formula>
      <formula>$AY$38</formula>
    </cfRule>
    <cfRule type="cellIs" dxfId="233" priority="17" operator="between">
      <formula>$AY$36</formula>
      <formula>$AY$37</formula>
    </cfRule>
  </conditionalFormatting>
  <conditionalFormatting sqref="EH43">
    <cfRule type="cellIs" dxfId="232" priority="10" operator="between">
      <formula>$AY$39</formula>
      <formula>1000</formula>
    </cfRule>
    <cfRule type="cellIs" dxfId="231" priority="11" operator="between">
      <formula>$AY$38</formula>
      <formula>$AY$39</formula>
    </cfRule>
    <cfRule type="cellIs" dxfId="230" priority="12" operator="between">
      <formula>$AY$37</formula>
      <formula>$AY$38</formula>
    </cfRule>
    <cfRule type="cellIs" dxfId="229" priority="13" operator="between">
      <formula>$AY$36</formula>
      <formula>$AY$37</formula>
    </cfRule>
  </conditionalFormatting>
  <conditionalFormatting sqref="FP43">
    <cfRule type="cellIs" dxfId="228" priority="6" operator="between">
      <formula>$AY$39</formula>
      <formula>1000</formula>
    </cfRule>
    <cfRule type="cellIs" dxfId="227" priority="7" operator="between">
      <formula>$AY$38</formula>
      <formula>$AY$39</formula>
    </cfRule>
    <cfRule type="cellIs" dxfId="226" priority="8" operator="between">
      <formula>$AY$37</formula>
      <formula>$AY$38</formula>
    </cfRule>
    <cfRule type="cellIs" dxfId="225" priority="9" operator="between">
      <formula>$AY$36</formula>
      <formula>$AY$37</formula>
    </cfRule>
  </conditionalFormatting>
  <conditionalFormatting sqref="IF43">
    <cfRule type="cellIs" dxfId="224" priority="2" operator="between">
      <formula>$AY$39</formula>
      <formula>1000</formula>
    </cfRule>
    <cfRule type="cellIs" dxfId="223" priority="3" operator="between">
      <formula>$AY$38</formula>
      <formula>$AY$39</formula>
    </cfRule>
    <cfRule type="cellIs" dxfId="222" priority="4" operator="between">
      <formula>$AY$37</formula>
      <formula>$AY$38</formula>
    </cfRule>
    <cfRule type="cellIs" dxfId="221" priority="5" operator="between">
      <formula>$AY$36</formula>
      <formula>$AY$37</formula>
    </cfRule>
  </conditionalFormatting>
  <conditionalFormatting sqref="M1:M1048576 O1:O1048576 S1:S1048576 U1:U1048576 Q1:Q1048576">
    <cfRule type="expression" dxfId="220" priority="51">
      <formula>IF(M1=$CA$1,1,0)</formula>
    </cfRule>
    <cfRule type="expression" dxfId="219" priority="52" stopIfTrue="1">
      <formula>IF(M1=$AZ$1,1,0)</formula>
    </cfRule>
    <cfRule type="expression" dxfId="218" priority="53">
      <formula>IF(M1=$Y$1,1,0)</formula>
    </cfRule>
  </conditionalFormatting>
  <conditionalFormatting sqref="CV1:CV1048576 AT1:AT1048576">
    <cfRule type="cellIs" dxfId="217" priority="113935" operator="between">
      <formula>AY$43</formula>
      <formula>1000</formula>
    </cfRule>
    <cfRule type="cellIs" dxfId="216" priority="113936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5" priority="113947" operator="between">
      <formula>EK$43</formula>
      <formula>1000</formula>
    </cfRule>
    <cfRule type="cellIs" dxfId="214" priority="113948" operator="between">
      <formula>EK$42</formula>
      <formula>EK$43</formula>
    </cfRule>
  </conditionalFormatting>
  <conditionalFormatting sqref="AQ1:AQ1048576 AT1:AT1048576 AX1:AX1048576">
    <cfRule type="cellIs" dxfId="213" priority="114019" operator="between">
      <formula>$AY$43</formula>
      <formula>1000</formula>
    </cfRule>
    <cfRule type="cellIs" dxfId="212" priority="114020" operator="between">
      <formula>$AY$42</formula>
      <formula>$AY$43</formula>
    </cfRule>
    <cfRule type="cellIs" dxfId="211" priority="114021" operator="between">
      <formula>$AY$41</formula>
      <formula>$AY$42</formula>
    </cfRule>
    <cfRule type="cellIs" dxfId="210" priority="114022" operator="between">
      <formula>$AY$40</formula>
      <formula>$AY$41</formula>
    </cfRule>
  </conditionalFormatting>
  <conditionalFormatting sqref="BR1:BR1048576 BU1:BU1048576 BY1:BY1048576">
    <cfRule type="cellIs" dxfId="209" priority="114055" operator="between">
      <formula>$BZ$43</formula>
      <formula>1000</formula>
    </cfRule>
    <cfRule type="cellIs" dxfId="208" priority="114056" operator="between">
      <formula>$BZ$42</formula>
      <formula>$BZ$43</formula>
    </cfRule>
    <cfRule type="cellIs" dxfId="207" priority="114057" operator="between">
      <formula>$BZ$41</formula>
      <formula>$BZ$42</formula>
    </cfRule>
    <cfRule type="cellIs" dxfId="206" priority="114058" operator="between">
      <formula>$BZ$40</formula>
      <formula>$BZ$41</formula>
    </cfRule>
  </conditionalFormatting>
  <conditionalFormatting sqref="CS1:CS1048576 CV1:CV1048576 CZ1:CZ1048576">
    <cfRule type="cellIs" dxfId="205" priority="114091" operator="between">
      <formula>$DA$43</formula>
      <formula>1000</formula>
    </cfRule>
    <cfRule type="cellIs" dxfId="204" priority="114092" operator="between">
      <formula>$DA$42</formula>
      <formula>$DA$43</formula>
    </cfRule>
    <cfRule type="cellIs" dxfId="203" priority="114093" operator="between">
      <formula>$DA$41</formula>
      <formula>$DA$42</formula>
    </cfRule>
    <cfRule type="cellIs" dxfId="202" priority="114094" operator="between">
      <formula>$DA$40</formula>
      <formula>$DA$41</formula>
    </cfRule>
  </conditionalFormatting>
  <conditionalFormatting sqref="NB1:NB1048576 NE1:NE1048576 NI1:NI1048576 NL1:NL1048576">
    <cfRule type="cellIs" dxfId="201" priority="114127" operator="between">
      <formula>$NO$36</formula>
      <formula>$NO$37</formula>
    </cfRule>
  </conditionalFormatting>
  <conditionalFormatting sqref="DZ1:DZ1048576 EC1:EC1048576 EG1:EG1048576 EJ1:EJ1048576">
    <cfRule type="cellIs" dxfId="200" priority="114139" operator="between">
      <formula>$EK$43</formula>
      <formula>1000</formula>
    </cfRule>
    <cfRule type="cellIs" dxfId="199" priority="114140" operator="between">
      <formula>$EK$42</formula>
      <formula>$EK$43</formula>
    </cfRule>
    <cfRule type="cellIs" dxfId="198" priority="114141" operator="between">
      <formula>$EK$41</formula>
      <formula>$EK$42</formula>
    </cfRule>
    <cfRule type="cellIs" dxfId="197" priority="114142" operator="between">
      <formula>$EK$40</formula>
      <formula>$EK$41</formula>
    </cfRule>
  </conditionalFormatting>
  <conditionalFormatting sqref="FH1:FH1048576 FK1:FK1048576 FO1:FO1048576 FR1:FR1048576">
    <cfRule type="cellIs" dxfId="196" priority="114187" operator="between">
      <formula>$FS$43</formula>
      <formula>1000</formula>
    </cfRule>
    <cfRule type="cellIs" dxfId="195" priority="114188" operator="between">
      <formula>$FS$42</formula>
      <formula>$FS$43</formula>
    </cfRule>
    <cfRule type="cellIs" dxfId="194" priority="114189" operator="between">
      <formula>$FS$41</formula>
      <formula>$FS$42</formula>
    </cfRule>
    <cfRule type="cellIs" dxfId="193" priority="114190" operator="between">
      <formula>$FS$40</formula>
      <formula>$FS$41</formula>
    </cfRule>
  </conditionalFormatting>
  <conditionalFormatting sqref="GN1:GN1048576 GQ1:GQ1048576 GU1:GU1048576 GX1:GX1048576">
    <cfRule type="cellIs" dxfId="192" priority="114235" operator="between">
      <formula>$HA$39</formula>
      <formula>1000</formula>
    </cfRule>
    <cfRule type="cellIs" dxfId="191" priority="114236" operator="between">
      <formula>$HA$38</formula>
      <formula>$HA$39</formula>
    </cfRule>
    <cfRule type="cellIs" dxfId="190" priority="114237" operator="between">
      <formula>$HA$37</formula>
      <formula>$HA$38</formula>
    </cfRule>
    <cfRule type="cellIs" dxfId="189" priority="114238" operator="between">
      <formula>$HA$36</formula>
      <formula>$HA$37</formula>
    </cfRule>
  </conditionalFormatting>
  <conditionalFormatting sqref="GP1:GP1048576 GS1:GS1048576 GW1:GW1048576 GZ1:GZ1048576">
    <cfRule type="cellIs" dxfId="188" priority="114283" operator="between">
      <formula>$HA$43</formula>
      <formula>1000</formula>
    </cfRule>
    <cfRule type="cellIs" dxfId="187" priority="114284" operator="between">
      <formula>$HA$42</formula>
      <formula>$HA$43</formula>
    </cfRule>
    <cfRule type="cellIs" dxfId="186" priority="114285" operator="between">
      <formula>$HA$41</formula>
      <formula>$HA$42</formula>
    </cfRule>
    <cfRule type="cellIs" dxfId="185" priority="114286" operator="between">
      <formula>$HA$40</formula>
      <formula>$HA$41</formula>
    </cfRule>
  </conditionalFormatting>
  <conditionalFormatting sqref="HX1:HX1048576 IA1:IA1048576 IE1:IE1048576 IH1:IH1048576">
    <cfRule type="cellIs" dxfId="184" priority="114331" operator="between">
      <formula>$II$43</formula>
      <formula>1000</formula>
    </cfRule>
    <cfRule type="cellIs" dxfId="183" priority="114332" operator="between">
      <formula>$II$42</formula>
      <formula>$II$43</formula>
    </cfRule>
    <cfRule type="cellIs" dxfId="182" priority="114333" operator="between">
      <formula>$II$41</formula>
      <formula>$II$42</formula>
    </cfRule>
    <cfRule type="cellIs" dxfId="181" priority="114334" operator="between">
      <formula>$II$40</formula>
      <formula>$II$41</formula>
    </cfRule>
  </conditionalFormatting>
  <conditionalFormatting sqref="JD1:JD1048576 JG1:JG1048576 JK1:JK1048576 JN1:JN1048576">
    <cfRule type="cellIs" dxfId="180" priority="114379" operator="between">
      <formula>$JQ$39</formula>
      <formula>1000</formula>
    </cfRule>
    <cfRule type="cellIs" dxfId="179" priority="114380" operator="between">
      <formula>$JQ$38</formula>
      <formula>$JQ$39</formula>
    </cfRule>
    <cfRule type="cellIs" dxfId="178" priority="114381" operator="between">
      <formula>$JQ$37</formula>
      <formula>$JQ$38</formula>
    </cfRule>
    <cfRule type="cellIs" dxfId="177" priority="114382" operator="between">
      <formula>$JQ$36</formula>
      <formula>$JQ$37</formula>
    </cfRule>
  </conditionalFormatting>
  <conditionalFormatting sqref="JF1:JF1048576 JI1:JI1048576 JM1:JM1048576 JP1:JP1048576">
    <cfRule type="cellIs" dxfId="176" priority="114427" operator="between">
      <formula>$JQ$43</formula>
      <formula>1000</formula>
    </cfRule>
    <cfRule type="cellIs" dxfId="175" priority="114428" operator="between">
      <formula>$JQ$42</formula>
      <formula>$JQ$43</formula>
    </cfRule>
    <cfRule type="cellIs" dxfId="174" priority="114429" operator="between">
      <formula>$JQ$41</formula>
      <formula>$JQ$42</formula>
    </cfRule>
    <cfRule type="cellIs" dxfId="173" priority="114430" operator="between">
      <formula>$JQ$40</formula>
      <formula>$JQ$41</formula>
    </cfRule>
  </conditionalFormatting>
  <conditionalFormatting sqref="KL1:KL1048576 KO1:KO1048576 KS1:KS1048576 KV1:KV1048576">
    <cfRule type="cellIs" dxfId="172" priority="114475" operator="between">
      <formula>$KY$39</formula>
      <formula>1000</formula>
    </cfRule>
    <cfRule type="cellIs" dxfId="171" priority="114476" operator="between">
      <formula>$KY$38</formula>
      <formula>$KY$39</formula>
    </cfRule>
    <cfRule type="cellIs" dxfId="170" priority="114477" operator="between">
      <formula>$KY$37</formula>
      <formula>$KY$38</formula>
    </cfRule>
    <cfRule type="cellIs" dxfId="169" priority="114478" operator="between">
      <formula>$KY$36</formula>
      <formula>$KY$37</formula>
    </cfRule>
  </conditionalFormatting>
  <conditionalFormatting sqref="KN1:KN1048576 KQ1:KQ1048576 KU1:KU1048576 KX1:KX1048576">
    <cfRule type="cellIs" dxfId="168" priority="114523" operator="between">
      <formula>$KY$43</formula>
      <formula>1000</formula>
    </cfRule>
    <cfRule type="cellIs" dxfId="167" priority="114524" operator="between">
      <formula>$KY$42</formula>
      <formula>$KY$43</formula>
    </cfRule>
    <cfRule type="cellIs" dxfId="166" priority="114525" operator="between">
      <formula>$KY$41</formula>
      <formula>$KY$42</formula>
    </cfRule>
    <cfRule type="cellIs" dxfId="165" priority="114526" operator="between">
      <formula>$KY$40</formula>
      <formula>$KY$41</formula>
    </cfRule>
  </conditionalFormatting>
  <conditionalFormatting sqref="LT1:LT1048576 LW1:LW1048576 MA1:MA1048576 MD1:MD1048576">
    <cfRule type="cellIs" dxfId="164" priority="114571" operator="between">
      <formula>$MG$39</formula>
      <formula>1000</formula>
    </cfRule>
    <cfRule type="cellIs" dxfId="163" priority="114572" operator="between">
      <formula>$MG$38</formula>
      <formula>$MG$39</formula>
    </cfRule>
    <cfRule type="cellIs" dxfId="162" priority="114573" operator="between">
      <formula>$MG$37</formula>
      <formula>$MG$38</formula>
    </cfRule>
    <cfRule type="cellIs" dxfId="161" priority="114574" operator="between">
      <formula>$MG$36</formula>
      <formula>$MG$37</formula>
    </cfRule>
  </conditionalFormatting>
  <conditionalFormatting sqref="LV1:LV1048576 LY1:LY1048576 MC1:MC1048576 MF1:MF1048576">
    <cfRule type="cellIs" dxfId="160" priority="114619" operator="between">
      <formula>$MG$43</formula>
      <formula>1000</formula>
    </cfRule>
    <cfRule type="cellIs" dxfId="159" priority="114620" operator="between">
      <formula>$MG$42</formula>
      <formula>$MG$43</formula>
    </cfRule>
    <cfRule type="cellIs" dxfId="158" priority="114621" operator="between">
      <formula>$MG$41</formula>
      <formula>$MG$42</formula>
    </cfRule>
    <cfRule type="cellIs" dxfId="157" priority="114622" operator="between">
      <formula>$MG$40</formula>
      <formula>$MG$41</formula>
    </cfRule>
  </conditionalFormatting>
  <conditionalFormatting sqref="NB1:NB1048576 NE1:NE1048576 NI1:NI1048576">
    <cfRule type="cellIs" dxfId="156" priority="114667" operator="between">
      <formula>$NO$39</formula>
      <formula>1000</formula>
    </cfRule>
    <cfRule type="cellIs" dxfId="155" priority="114668" operator="between">
      <formula>$NO$38</formula>
      <formula>$NO$39</formula>
    </cfRule>
    <cfRule type="cellIs" dxfId="154" priority="114669" operator="between">
      <formula>$NO$37</formula>
      <formula>$NO$38</formula>
    </cfRule>
  </conditionalFormatting>
  <conditionalFormatting sqref="ND1:ND1048576 NG1:NG1048576 NK1:NK1048576 NN1:NN1048576">
    <cfRule type="cellIs" dxfId="153" priority="114694" operator="between">
      <formula>$NO$43</formula>
      <formula>1000</formula>
    </cfRule>
    <cfRule type="cellIs" dxfId="152" priority="114695" operator="between">
      <formula>$NO$42</formula>
      <formula>$NO$43</formula>
    </cfRule>
    <cfRule type="cellIs" dxfId="151" priority="114696" operator="between">
      <formula>$NO$41</formula>
      <formula>$NO$42</formula>
    </cfRule>
    <cfRule type="cellIs" dxfId="150" priority="114697" operator="between">
      <formula>$NO$40</formula>
      <formula>$NO$41</formula>
    </cfRule>
  </conditionalFormatting>
  <conditionalFormatting sqref="OJ1:OJ1048576 OM1:OM1048576 OQ1:OQ1048576 OT1:OT1048576">
    <cfRule type="cellIs" dxfId="149" priority="114742" operator="between">
      <formula>$OW$39</formula>
      <formula>1000</formula>
    </cfRule>
    <cfRule type="cellIs" dxfId="148" priority="114743" operator="between">
      <formula>$OW$38</formula>
      <formula>$OW$39</formula>
    </cfRule>
    <cfRule type="cellIs" dxfId="147" priority="114744" operator="between">
      <formula>$OW$37</formula>
      <formula>$OW$38</formula>
    </cfRule>
    <cfRule type="cellIs" dxfId="146" priority="114745" operator="between">
      <formula>$OW$36</formula>
      <formula>$OW$37</formula>
    </cfRule>
  </conditionalFormatting>
  <conditionalFormatting sqref="OL1:OL1048576 OO1:OO1048576 OS1:OS1048576 OV1:OV1048576">
    <cfRule type="cellIs" dxfId="145" priority="114790" operator="between">
      <formula>$OW$43</formula>
      <formula>1000</formula>
    </cfRule>
    <cfRule type="cellIs" dxfId="144" priority="114791" operator="between">
      <formula>$OW$42</formula>
      <formula>$OW$43</formula>
    </cfRule>
    <cfRule type="cellIs" dxfId="143" priority="114792" operator="between">
      <formula>$OW$41</formula>
      <formula>$OW$42</formula>
    </cfRule>
    <cfRule type="cellIs" dxfId="142" priority="114793" operator="between">
      <formula>$OW$40</formula>
      <formula>$OW$41</formula>
    </cfRule>
  </conditionalFormatting>
  <conditionalFormatting sqref="PR1:PR1048576 PU1:PU1048576 PY1:PY1048576 QB1:QB1048576">
    <cfRule type="cellIs" dxfId="141" priority="114838" operator="between">
      <formula>$QE$39</formula>
      <formula>1000</formula>
    </cfRule>
    <cfRule type="cellIs" dxfId="140" priority="114839" operator="between">
      <formula>$QE$38</formula>
      <formula>$QE$39</formula>
    </cfRule>
    <cfRule type="cellIs" dxfId="139" priority="114840" operator="between">
      <formula>$QE$37</formula>
      <formula>$QE$38</formula>
    </cfRule>
    <cfRule type="cellIs" dxfId="138" priority="114841" operator="between">
      <formula>$QE$36</formula>
      <formula>$QE$37</formula>
    </cfRule>
  </conditionalFormatting>
  <conditionalFormatting sqref="PT1:PT1048576 PW1:PW1048576 QA1:QA1048576 QD1:QD1048576">
    <cfRule type="cellIs" dxfId="137" priority="114886" operator="between">
      <formula>$QE$43</formula>
      <formula>1000</formula>
    </cfRule>
    <cfRule type="cellIs" dxfId="136" priority="114887" operator="between">
      <formula>$QE$42</formula>
      <formula>$QE$43</formula>
    </cfRule>
    <cfRule type="cellIs" dxfId="135" priority="114888" operator="between">
      <formula>$QE$41</formula>
      <formula>$QE$42</formula>
    </cfRule>
    <cfRule type="cellIs" dxfId="134" priority="114889" operator="between">
      <formula>$QE$40</formula>
      <formula>$QE$41</formula>
    </cfRule>
  </conditionalFormatting>
  <conditionalFormatting sqref="QZ1:QZ1048576 RC1:RC1048576 RG1:RG1048576 RJ1:RJ1048576">
    <cfRule type="cellIs" dxfId="133" priority="114934" operator="between">
      <formula>$RM$39</formula>
      <formula>1000</formula>
    </cfRule>
    <cfRule type="cellIs" dxfId="132" priority="114935" operator="between">
      <formula>$RM$38</formula>
      <formula>$RM$39</formula>
    </cfRule>
    <cfRule type="cellIs" dxfId="131" priority="114936" operator="between">
      <formula>$RM$37</formula>
      <formula>$RM$38</formula>
    </cfRule>
    <cfRule type="cellIs" dxfId="130" priority="114937" operator="between">
      <formula>$RM$36</formula>
      <formula>$RM$37</formula>
    </cfRule>
  </conditionalFormatting>
  <conditionalFormatting sqref="RB1:RB1048576 RE1:RE1048576 RI1:RI1048576 RL1:RL1048576">
    <cfRule type="cellIs" dxfId="129" priority="114982" operator="between">
      <formula>$RM$43</formula>
      <formula>1000</formula>
    </cfRule>
    <cfRule type="cellIs" dxfId="128" priority="114983" operator="between">
      <formula>$RM$42</formula>
      <formula>$RM$43</formula>
    </cfRule>
    <cfRule type="cellIs" dxfId="127" priority="114984" operator="between">
      <formula>$RM$41</formula>
      <formula>$RM$42</formula>
    </cfRule>
    <cfRule type="cellIs" dxfId="126" priority="114985" operator="between">
      <formula>$RM$40</formula>
      <formula>$RM$41</formula>
    </cfRule>
  </conditionalFormatting>
  <conditionalFormatting sqref="SH1:SH1048576 SK1:SK1048576 SO1:SO1048576 SR1:SR1048576">
    <cfRule type="cellIs" dxfId="125" priority="115030" operator="between">
      <formula>$SU$39</formula>
      <formula>1000</formula>
    </cfRule>
    <cfRule type="cellIs" dxfId="124" priority="115031" operator="between">
      <formula>$SU$38</formula>
      <formula>$SU$39</formula>
    </cfRule>
    <cfRule type="cellIs" dxfId="123" priority="115032" operator="between">
      <formula>$SU$37</formula>
      <formula>$SU$38</formula>
    </cfRule>
    <cfRule type="cellIs" dxfId="122" priority="115033" operator="between">
      <formula>$SU$36</formula>
      <formula>$SU$37</formula>
    </cfRule>
  </conditionalFormatting>
  <conditionalFormatting sqref="SJ1:SJ1048576 SM1:SM1048576 SQ1:SQ1048576 ST1:ST1048576">
    <cfRule type="cellIs" dxfId="121" priority="115078" operator="between">
      <formula>$SU$43</formula>
      <formula>1000</formula>
    </cfRule>
    <cfRule type="cellIs" dxfId="120" priority="115079" operator="between">
      <formula>$SU$42</formula>
      <formula>$SU$43</formula>
    </cfRule>
    <cfRule type="cellIs" dxfId="119" priority="115080" operator="between">
      <formula>$SU$41</formula>
      <formula>$SU$42</formula>
    </cfRule>
    <cfRule type="cellIs" dxfId="118" priority="115081" operator="between">
      <formula>$SU$40</formula>
      <formula>$SU$41</formula>
    </cfRule>
  </conditionalFormatting>
  <conditionalFormatting sqref="A1:B3">
    <cfRule type="expression" dxfId="117" priority="1">
      <formula>AND(I1&lt;&gt;"",H1="")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1" t="s">
        <v>8</v>
      </c>
      <c r="J1" s="72" t="s">
        <v>9</v>
      </c>
      <c r="K1" s="71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3" t="s">
        <v>170</v>
      </c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3" t="s">
        <v>225</v>
      </c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9" t="s">
        <v>52</v>
      </c>
      <c r="DG1" s="79"/>
      <c r="DH1" s="79"/>
      <c r="DI1" s="73" t="s">
        <v>119</v>
      </c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8" t="s">
        <v>121</v>
      </c>
      <c r="EL1" s="78"/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3" t="s">
        <v>126</v>
      </c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8" t="s">
        <v>194</v>
      </c>
      <c r="GP1" s="78"/>
      <c r="GQ1" s="78"/>
      <c r="GR1" s="78"/>
      <c r="GS1" s="78"/>
      <c r="GT1" s="78"/>
      <c r="GU1" s="78"/>
      <c r="GV1" s="78"/>
      <c r="GW1" s="78"/>
      <c r="GX1" s="78"/>
      <c r="GY1" s="78"/>
      <c r="GZ1" s="78"/>
      <c r="HA1" s="78"/>
      <c r="HB1" s="78"/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3" t="s">
        <v>224</v>
      </c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8" t="s">
        <v>235</v>
      </c>
      <c r="IT1" s="78"/>
      <c r="IU1" s="78"/>
      <c r="IV1" s="78"/>
      <c r="IW1" s="78"/>
      <c r="IX1" s="78"/>
      <c r="IY1" s="78"/>
      <c r="IZ1" s="78"/>
      <c r="JA1" s="78"/>
      <c r="JB1" s="78"/>
      <c r="JC1" s="78"/>
      <c r="JD1" s="78"/>
      <c r="JE1" s="78"/>
      <c r="JF1" s="78"/>
      <c r="JG1" s="78"/>
      <c r="JH1" s="78"/>
      <c r="JI1" s="78"/>
      <c r="JJ1" s="78"/>
      <c r="JK1" s="78"/>
      <c r="JL1" s="78"/>
      <c r="JM1" s="78"/>
      <c r="JN1" s="78"/>
      <c r="JO1" s="78"/>
      <c r="JP1" s="78"/>
      <c r="JQ1" s="78"/>
      <c r="JR1" s="78"/>
      <c r="JS1" s="78"/>
      <c r="JT1" s="78"/>
      <c r="JU1" s="73" t="s">
        <v>238</v>
      </c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8"/>
      <c r="KX1" s="78"/>
      <c r="KY1" s="78"/>
      <c r="KZ1" s="78"/>
      <c r="LA1" s="78"/>
      <c r="LB1" s="78"/>
      <c r="LC1" s="78"/>
      <c r="LD1" s="78"/>
      <c r="LE1" s="78"/>
      <c r="LF1" s="78"/>
      <c r="LG1" s="78"/>
      <c r="LH1" s="78"/>
      <c r="LI1" s="78"/>
      <c r="LJ1" s="78"/>
      <c r="LK1" s="78"/>
      <c r="LL1" s="78"/>
      <c r="LM1" s="78"/>
      <c r="LN1" s="78"/>
      <c r="LO1" s="78"/>
      <c r="LP1" s="78"/>
      <c r="LQ1" s="78"/>
      <c r="LR1" s="78"/>
      <c r="LS1" s="78"/>
      <c r="LT1" s="78"/>
      <c r="LU1" s="78"/>
      <c r="LV1" s="78"/>
      <c r="LW1" s="78"/>
      <c r="LX1" s="78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8"/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8"/>
      <c r="NQ1" s="78"/>
      <c r="NR1" s="78"/>
      <c r="NS1" s="78"/>
      <c r="NT1" s="78"/>
      <c r="NU1" s="78"/>
      <c r="NV1" s="78"/>
      <c r="NW1" s="78"/>
      <c r="NX1" s="78"/>
      <c r="NY1" s="78"/>
      <c r="NZ1" s="78"/>
      <c r="OA1" s="78"/>
      <c r="OB1" s="78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8"/>
      <c r="QG1" s="73" t="s">
        <v>56</v>
      </c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</row>
    <row r="2" spans="1:477" x14ac:dyDescent="0.2">
      <c r="A2" s="71"/>
      <c r="B2" s="71"/>
      <c r="C2" s="72"/>
      <c r="D2" s="72"/>
      <c r="E2" s="72"/>
      <c r="F2" s="72"/>
      <c r="G2" s="71"/>
      <c r="H2" s="71"/>
      <c r="I2" s="71"/>
      <c r="J2" s="72"/>
      <c r="K2" s="71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74" t="s">
        <v>89</v>
      </c>
      <c r="X2" s="74"/>
      <c r="Y2" s="74"/>
      <c r="Z2" s="74"/>
      <c r="AA2" s="74" t="s">
        <v>90</v>
      </c>
      <c r="AB2" s="74"/>
      <c r="AC2" s="74"/>
      <c r="AD2" s="74"/>
      <c r="AE2" s="74" t="s">
        <v>91</v>
      </c>
      <c r="AF2" s="74"/>
      <c r="AG2" s="74"/>
      <c r="AH2" s="74"/>
      <c r="AI2" s="74" t="s">
        <v>92</v>
      </c>
      <c r="AJ2" s="74"/>
      <c r="AK2" s="74"/>
      <c r="AL2" s="74"/>
      <c r="AM2" s="81" t="s">
        <v>93</v>
      </c>
      <c r="AN2" s="81"/>
      <c r="AO2" s="81"/>
      <c r="AP2" s="81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4" t="s">
        <v>89</v>
      </c>
      <c r="CD2" s="74"/>
      <c r="CE2" s="74"/>
      <c r="CF2" s="74"/>
      <c r="CG2" s="74" t="s">
        <v>90</v>
      </c>
      <c r="CH2" s="74"/>
      <c r="CI2" s="74"/>
      <c r="CJ2" s="74"/>
      <c r="CK2" s="74" t="s">
        <v>91</v>
      </c>
      <c r="CL2" s="74"/>
      <c r="CM2" s="74"/>
      <c r="CN2" s="74"/>
      <c r="CO2" s="74" t="s">
        <v>92</v>
      </c>
      <c r="CP2" s="74"/>
      <c r="CQ2" s="74"/>
      <c r="CR2" s="74"/>
      <c r="CS2" s="81" t="s">
        <v>93</v>
      </c>
      <c r="CT2" s="81"/>
      <c r="CU2" s="81"/>
      <c r="CV2" s="81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4" t="s">
        <v>89</v>
      </c>
      <c r="DJ2" s="74"/>
      <c r="DK2" s="74"/>
      <c r="DL2" s="74"/>
      <c r="DM2" s="74" t="s">
        <v>90</v>
      </c>
      <c r="DN2" s="74"/>
      <c r="DO2" s="74"/>
      <c r="DP2" s="74"/>
      <c r="DQ2" s="74" t="s">
        <v>91</v>
      </c>
      <c r="DR2" s="74"/>
      <c r="DS2" s="74"/>
      <c r="DT2" s="74"/>
      <c r="DU2" s="74" t="s">
        <v>92</v>
      </c>
      <c r="DV2" s="74"/>
      <c r="DW2" s="74"/>
      <c r="DX2" s="74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4" t="s">
        <v>89</v>
      </c>
      <c r="FN2" s="74"/>
      <c r="FO2" s="74"/>
      <c r="FP2" s="74"/>
      <c r="FQ2" s="74" t="s">
        <v>90</v>
      </c>
      <c r="FR2" s="74"/>
      <c r="FS2" s="74"/>
      <c r="FT2" s="74"/>
      <c r="FU2" s="74" t="s">
        <v>91</v>
      </c>
      <c r="FV2" s="74"/>
      <c r="FW2" s="74"/>
      <c r="FX2" s="74"/>
      <c r="FY2" s="74" t="s">
        <v>92</v>
      </c>
      <c r="FZ2" s="74"/>
      <c r="GA2" s="74"/>
      <c r="GB2" s="74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4" t="s">
        <v>89</v>
      </c>
      <c r="HR2" s="74"/>
      <c r="HS2" s="74"/>
      <c r="HT2" s="74"/>
      <c r="HU2" s="74" t="s">
        <v>90</v>
      </c>
      <c r="HV2" s="74"/>
      <c r="HW2" s="74"/>
      <c r="HX2" s="74"/>
      <c r="HY2" s="74" t="s">
        <v>91</v>
      </c>
      <c r="HZ2" s="74"/>
      <c r="IA2" s="74"/>
      <c r="IB2" s="74"/>
      <c r="IC2" s="74" t="s">
        <v>92</v>
      </c>
      <c r="ID2" s="74"/>
      <c r="IE2" s="74"/>
      <c r="IF2" s="74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4" t="s">
        <v>89</v>
      </c>
      <c r="JV2" s="74"/>
      <c r="JW2" s="74"/>
      <c r="JX2" s="74"/>
      <c r="JY2" s="74" t="s">
        <v>90</v>
      </c>
      <c r="JZ2" s="74"/>
      <c r="KA2" s="74"/>
      <c r="KB2" s="74"/>
      <c r="KC2" s="74" t="s">
        <v>91</v>
      </c>
      <c r="KD2" s="74"/>
      <c r="KE2" s="74"/>
      <c r="KF2" s="74"/>
      <c r="KG2" s="74" t="s">
        <v>92</v>
      </c>
      <c r="KH2" s="74"/>
      <c r="KI2" s="74"/>
      <c r="KJ2" s="74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4" t="s">
        <v>89</v>
      </c>
      <c r="LZ2" s="74"/>
      <c r="MA2" s="74"/>
      <c r="MB2" s="74"/>
      <c r="MC2" s="74" t="s">
        <v>90</v>
      </c>
      <c r="MD2" s="74"/>
      <c r="ME2" s="74"/>
      <c r="MF2" s="74"/>
      <c r="MG2" s="74" t="s">
        <v>91</v>
      </c>
      <c r="MH2" s="74"/>
      <c r="MI2" s="74"/>
      <c r="MJ2" s="74"/>
      <c r="MK2" s="74" t="s">
        <v>92</v>
      </c>
      <c r="ML2" s="74"/>
      <c r="MM2" s="74"/>
      <c r="MN2" s="74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4" t="s">
        <v>89</v>
      </c>
      <c r="OD2" s="74"/>
      <c r="OE2" s="74"/>
      <c r="OF2" s="74"/>
      <c r="OG2" s="74" t="s">
        <v>90</v>
      </c>
      <c r="OH2" s="74"/>
      <c r="OI2" s="74"/>
      <c r="OJ2" s="74"/>
      <c r="OK2" s="74" t="s">
        <v>91</v>
      </c>
      <c r="OL2" s="74"/>
      <c r="OM2" s="74"/>
      <c r="ON2" s="74"/>
      <c r="OO2" s="74" t="s">
        <v>92</v>
      </c>
      <c r="OP2" s="74"/>
      <c r="OQ2" s="74"/>
      <c r="OR2" s="74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4" t="s">
        <v>89</v>
      </c>
      <c r="QH2" s="74"/>
      <c r="QI2" s="74"/>
      <c r="QJ2" s="74"/>
      <c r="QK2" s="74" t="s">
        <v>90</v>
      </c>
      <c r="QL2" s="74"/>
      <c r="QM2" s="74"/>
      <c r="QN2" s="74"/>
      <c r="QO2" s="74" t="s">
        <v>91</v>
      </c>
      <c r="QP2" s="74"/>
      <c r="QQ2" s="74"/>
      <c r="QR2" s="74"/>
      <c r="QS2" s="74" t="s">
        <v>92</v>
      </c>
      <c r="QT2" s="74"/>
      <c r="QU2" s="74"/>
      <c r="QV2" s="74"/>
      <c r="QW2" s="81" t="s">
        <v>93</v>
      </c>
      <c r="QX2" s="81"/>
      <c r="QY2" s="81"/>
      <c r="QZ2" s="81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1"/>
      <c r="B3" s="71"/>
      <c r="C3" s="72"/>
      <c r="D3" s="72"/>
      <c r="E3" s="72"/>
      <c r="F3" s="72"/>
      <c r="G3" s="71"/>
      <c r="H3" s="71"/>
      <c r="I3" s="71"/>
      <c r="J3" s="72"/>
      <c r="K3" s="71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185</v>
      </c>
      <c r="D4" s="4" t="s">
        <v>3</v>
      </c>
      <c r="E4" s="4">
        <v>2006</v>
      </c>
      <c r="F4" s="9">
        <f>SUM(L4:T4)+SUM(L4:P4)*0.0000001+SUM(L4)*0.0000000000001</f>
        <v>184.60001287000523</v>
      </c>
      <c r="G4" s="66" t="s">
        <v>46</v>
      </c>
      <c r="H4" s="3" t="str">
        <f>IF(OR(AND(AR4&gt;=AY$24,AS4&gt;=AY$28,AR4&lt;&gt;"",AQ4=""),AND(AW4&gt;=AY$24,AX4&gt;=AY$28,AW4&lt;&gt;"",AQ4=""),AND(BU4&gt;=CB$24,BV4&gt;=CB$28,BU4&lt;&gt;"",BT4=""),AND(BZ4&gt;=CB$24,CA4&gt;=CB$28,BZ4&lt;&gt;"",BT4=""),AND(CX4&gt;=DE$24,CY4&gt;=DE$28,CX4&lt;&gt;"",CW4=""),AND(DC4&gt;=DE$24,DD4&gt;=DE$28,DC4&lt;&gt;""),AND(EC4&gt;=EJ$24,ED4&gt;=EJ$28,EC4&lt;&gt;""),AND(EH4&gt;=EJ$24,EI4&gt;=EJ$28,EH4&lt;&gt;""),AND(FE4&gt;=FL$24,FF4&gt;=FL$28,FE4&lt;&gt;""),AND(FJ4&gt;=FL$24,FK4&gt;=FL$28,FJ4&lt;&gt;""),AND(GG4&gt;=GN$24,GH4&gt;=GN$28,GG4&lt;&gt;""),AND(GL4&gt;=GN$24,GM4&gt;=GN$28,GL4&lt;&gt;""),AND(HI4&gt;=HP$24,HJ4&gt;=HP$28,HI4&lt;&gt;""),AND(HN4&gt;=HP$24,HO4&gt;=HP$28,HN4&lt;&gt;""),AND(IK4&gt;=IR$24,IL4&gt;=IR$28,IK4&lt;&gt;""),AND(IP4&gt;=IR$24,IQ4&gt;=IR$28,IP4&lt;&gt;""),AND(JM4&gt;=JT$24,JN4&gt;=JT$28,JM4&lt;&gt;""),AND(JR4&gt;=JT$24,JS4&gt;=JT$28,JR4&lt;&gt;""),AND(KO4&gt;=KV$24,KP4&gt;=KV$28,KO4&lt;&gt;""),AND(KT4&gt;=KV$24,KU4&gt;=KV$28,KT4&lt;&gt;""),AND(LQ4&gt;=LX$24,LR4&gt;=LX$28,LQ4&lt;&gt;""),AND(LV4&gt;=LX$24,LW4&gt;=LX$28,LV4&lt;&gt;""),AND(MS4&gt;=MZ$24,MT4&gt;=MZ$28,MS4&lt;&gt;""),AND(MX4&gt;=MZ$24,MY4&gt;=MZ$28,MX4&lt;&gt;""),AND(NU4&gt;=OB$24,NV4&gt;=OB$28,NU4&lt;&gt;""),AND(NZ4&gt;=OB$24,OA4&gt;=OB$28,NZ4&lt;&gt;""),AND(OW4&gt;=PD$24,OX4&gt;=PD$28,OW4&lt;&gt;""),AND(PB4&gt;=PD$24,PC4&gt;=PD$28,PB4&lt;&gt;""),AND(PY4&gt;=QF$24,PZ4&gt;=QF$28,PY4&lt;&gt;""),AND(QD4&gt;=QF$24,QE4&gt;=QF$28,QD4&lt;&gt;"")),"P","")</f>
        <v>P</v>
      </c>
      <c r="I4" s="3" t="str">
        <f>IF(OR(AND(AS4&gt;=AY$28,AS4&lt;&gt;"",AQ4=""),AND(AX4&gt;=AY$28,AX4&lt;&gt;"",AQ4=""),AND(BV4&gt;=CB$28,BV4&lt;&gt;"",BT4=""),AND(CA4&gt;=CB$28,CA4&lt;&gt;"",BT4=""),AND(CY4&gt;=DE$28,CY4&lt;&gt;"",CW4=""),AND(DD4&gt;=DE$28,DD4&lt;&gt;"",CW4=""),AND(ED4&gt;=EJ$28,ED4&lt;&gt;""),AND(EI4&gt;=EJ$28,EI4&lt;&gt;""),AND(FF4&gt;=FL$28,FF4&lt;&gt;""),AND(FK4&gt;=FL$28,FK4&lt;&gt;""),AND(GH4&gt;=GN$28,GH4&lt;&gt;""),AND(GM4&gt;=GN$28,GM4&lt;&gt;""),AND(HJ4&gt;=HP$28,HJ4&lt;&gt;""),AND(HO4&gt;=HP$28,HO4&lt;&gt;""),AND(IL4&gt;=IR$28,IL4&lt;&gt;""),AND(IQ4&gt;=IR$28,IQ4&lt;&gt;""),AND(JN4&gt;=JT$28,JN4&lt;&gt;""),AND(JS4&gt;=JT$28,JS4&lt;&gt;""),AND(KP4&gt;=KV$28,KP4&lt;&gt;""),AND(KU4&gt;=KV$28,KU4&lt;&gt;""),AND(LR4&gt;=LX$28,LR4&lt;&gt;""),AND(LW4&gt;=LX$28,LW4&lt;&gt;""),AND(MT4&gt;=MZ$28,MT4&lt;&gt;""),AND(MY4&gt;=MZ$28,MY4&lt;&gt;""),AND(NV4&gt;=OB$28,NV4&lt;&gt;""),AND(OA4&gt;=OB$28,OA4&lt;&gt;""),AND(OX4&gt;=PD$28,OX4&lt;&gt;""),AND(PC4&gt;=PD$28,PC4&lt;&gt;""),AND(PZ4&gt;=QF$28,PZ4&lt;&gt;""),AND(QE4&gt;=QF$28,QE4&lt;&gt;"")),"P","")</f>
        <v>P</v>
      </c>
      <c r="J4" s="36" t="str">
        <f>IF(AND(I4="P",H4=""),"No DD",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Merit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Excellence",IF(K4="P","Worlds Team",IF(H4="P","National Team","")))))</f>
        <v>National Team</v>
      </c>
      <c r="K4" s="3" t="str">
        <f>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</v>
      </c>
      <c r="O4" s="8" t="str">
        <f>IF(N4=0,"",IF(N4=CY4,$CC$1,IF(N4=BV4,$AZ$1,IF(N4=AS4,$W$1,""))))</f>
        <v>2023 Nationals</v>
      </c>
      <c r="P4" s="8">
        <f>IF(COUNT(AT4,BW4,CZ4)&gt;0,LARGE((AT4,BW4,CZ4),1),0)</f>
        <v>25.8</v>
      </c>
      <c r="Q4" s="8" t="str">
        <f>IF(P4=0,"",IF(P4=CZ4,$CC$1,IF(P4=BW4,$AZ$1,IF(P4=AT4,$W$1,""))))</f>
        <v>2023 3rd Domestic Trial</v>
      </c>
      <c r="R4" s="8">
        <f>IF(MAX(AX4,CA4,DD4)&gt;0,MAX(AX4,CA4,DD4),0)</f>
        <v>52.2</v>
      </c>
      <c r="S4" s="8" t="str">
        <f>IF(R4=0,"",IF(R4=DD4,$CC$1,IF(R4=CA4,$AZ$1,IF(R4=AX4,$W$1,""))))</f>
        <v>2023 3rd Domestic Trial</v>
      </c>
      <c r="T4" s="8">
        <f>IF(MAX(DF4:DH4)&gt;0,MAX(DF4:DH4),"")</f>
        <v>3.7000000000000028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16.899999999999999</v>
      </c>
      <c r="X4" s="19">
        <v>3.3</v>
      </c>
      <c r="Y4" s="19">
        <v>0</v>
      </c>
      <c r="Z4" s="19">
        <v>0</v>
      </c>
      <c r="AA4" s="19">
        <v>18.5</v>
      </c>
      <c r="AB4" s="19">
        <v>6.9</v>
      </c>
      <c r="AC4" s="19">
        <v>0</v>
      </c>
      <c r="AD4" s="19">
        <v>0</v>
      </c>
      <c r="AE4" s="19">
        <v>18.600000000000001</v>
      </c>
      <c r="AF4" s="19">
        <v>6.5</v>
      </c>
      <c r="AG4" s="19">
        <v>0</v>
      </c>
      <c r="AH4" s="19">
        <v>0</v>
      </c>
      <c r="AI4" s="19">
        <v>18.899999999999999</v>
      </c>
      <c r="AJ4" s="19">
        <v>6.9</v>
      </c>
      <c r="AK4" s="19">
        <v>0</v>
      </c>
      <c r="AL4" s="19">
        <v>0</v>
      </c>
      <c r="AM4" s="19">
        <v>18</v>
      </c>
      <c r="AN4" s="19">
        <v>6.9</v>
      </c>
      <c r="AO4" s="19">
        <v>0</v>
      </c>
      <c r="AP4" s="19">
        <v>0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45.6</v>
      </c>
      <c r="AT4" s="40">
        <f>IF(SUM(AE4:AF4,AH4)-AG4&gt;0,SUM(AE4:AF4,AH4)-AG4,"")</f>
        <v>25.1</v>
      </c>
      <c r="AU4" s="40">
        <f>IF(SUM(X4,AB4,AF4)&gt;0,SUM(X4,AB4,AF4),"")</f>
        <v>16.7</v>
      </c>
      <c r="AV4" s="40">
        <f>IF(SUM(AS4,AT4)&gt;0,SUM(AS4,AT4),"")</f>
        <v>70.7</v>
      </c>
      <c r="AW4" s="40">
        <f>IF(SUM(AJ4,AN4)&gt;0,SUM(AJ4,AN4),"")</f>
        <v>13.8</v>
      </c>
      <c r="AX4" s="40">
        <f>IF(SUM(AI4:AJ4,AL4:AN4,AP4)-SUM(AK4,AO4)&gt;0,SUM(AI4:AJ4,AL4:AN4,AP4)-SUM(AK4,AO4),"")</f>
        <v>50.699999999999996</v>
      </c>
      <c r="AY4" s="40">
        <f>IF(SUM(AS4,AT4,AX4)&gt;0,SUM(AS4,AT4,AX4),"")</f>
        <v>121.4</v>
      </c>
      <c r="AZ4" s="18">
        <v>17.8</v>
      </c>
      <c r="BA4" s="18">
        <v>7.3</v>
      </c>
      <c r="BB4" s="18">
        <v>0</v>
      </c>
      <c r="BC4" s="18">
        <v>0</v>
      </c>
      <c r="BD4" s="18">
        <v>17.399999999999999</v>
      </c>
      <c r="BE4" s="18">
        <v>8.5</v>
      </c>
      <c r="BF4" s="18">
        <v>0</v>
      </c>
      <c r="BG4" s="18">
        <v>0</v>
      </c>
      <c r="BH4" s="18">
        <v>17.399999999999999</v>
      </c>
      <c r="BI4" s="18">
        <v>8.1999999999999993</v>
      </c>
      <c r="BJ4" s="18">
        <v>0</v>
      </c>
      <c r="BK4" s="18">
        <v>0</v>
      </c>
      <c r="BL4" s="18">
        <v>18.2</v>
      </c>
      <c r="BM4" s="18">
        <v>8.1999999999999993</v>
      </c>
      <c r="BN4" s="18">
        <v>0</v>
      </c>
      <c r="BO4" s="18">
        <v>0</v>
      </c>
      <c r="BP4" s="18">
        <v>16.8</v>
      </c>
      <c r="BQ4" s="18">
        <v>6.5</v>
      </c>
      <c r="BR4" s="18">
        <v>0</v>
      </c>
      <c r="BS4" s="18">
        <v>0</v>
      </c>
      <c r="BT4" s="28"/>
      <c r="BU4" s="11">
        <f>IF(SUM(BA4,BE4)&gt;0,SUM(BA4,BE4),"")</f>
        <v>15.8</v>
      </c>
      <c r="BV4" s="11">
        <f>IF(SUM(AZ4:BA4,BC4:BE4,BG4)-BB4-BF4&gt;0,SUM(AZ4:BA4,BC4:BE4,BG4)-BB4-BF4,"")</f>
        <v>51</v>
      </c>
      <c r="BW4" s="11">
        <f>IF(SUM(BH4:BI4,BK4)-BJ4&gt;0,SUM(BH4:BI4,BK4)-BJ4,"")</f>
        <v>25.599999999999998</v>
      </c>
      <c r="BX4" s="11">
        <f>IF(SUM(BA4,BE4,BI4)&gt;0,SUM(BA4,BE4,BI4),"")</f>
        <v>24</v>
      </c>
      <c r="BY4" s="11">
        <f>IF(SUM(BV4,BW4)&gt;0,SUM(BV4,BW4),"")</f>
        <v>76.599999999999994</v>
      </c>
      <c r="BZ4" s="11">
        <f>IF(SUM(BM4,BQ4)&gt;0,SUM(BM4,BQ4),"")</f>
        <v>14.7</v>
      </c>
      <c r="CA4" s="11">
        <f>IF(SUM(BL4:BM4,BO4:BQ4,BS4)-SUM(BN4,BR4)&gt;0,SUM(BL4:BM4,BO4:BQ4,BS4)-SUM(BN4,BR4),"")</f>
        <v>49.7</v>
      </c>
      <c r="CB4" s="11">
        <f>IF(SUM(BV4,BW4,CA4)&gt;0,SUM(BV4,BW4,CA4),"")</f>
        <v>126.3</v>
      </c>
      <c r="CC4" s="19">
        <v>17.8</v>
      </c>
      <c r="CD4" s="19">
        <v>8.1999999999999993</v>
      </c>
      <c r="CE4" s="19">
        <v>0</v>
      </c>
      <c r="CF4" s="19">
        <v>0</v>
      </c>
      <c r="CG4" s="19">
        <v>18.2</v>
      </c>
      <c r="CH4" s="19">
        <v>7.7</v>
      </c>
      <c r="CI4" s="19">
        <v>0</v>
      </c>
      <c r="CJ4" s="19">
        <v>0</v>
      </c>
      <c r="CK4" s="19">
        <v>17.600000000000001</v>
      </c>
      <c r="CL4" s="19">
        <v>8.1999999999999993</v>
      </c>
      <c r="CM4" s="19">
        <v>0</v>
      </c>
      <c r="CN4" s="19">
        <v>0</v>
      </c>
      <c r="CO4" s="19">
        <v>18.100000000000001</v>
      </c>
      <c r="CP4" s="19">
        <v>8.1999999999999993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15.899999999999999</v>
      </c>
      <c r="CY4" s="40">
        <f>IF(SUM(CC4:CD4,CF4:CH4,CJ4)-CE4-CI4&gt;0,SUM(CC4:CD4,CF4:CH4,CJ4)-CE4-CI4,"")</f>
        <v>51.900000000000006</v>
      </c>
      <c r="CZ4" s="40">
        <f>IF(SUM(CK4:CL4,CN4)-CM4&gt;0,SUM(CK4:CL4,CN4)-CM4,"")</f>
        <v>25.8</v>
      </c>
      <c r="DA4" s="40">
        <f>IF(SUM(CD4,CH4,CL4)&gt;0,SUM(CD4,CH4,CL4),"")</f>
        <v>24.099999999999998</v>
      </c>
      <c r="DB4" s="40">
        <f>IF(SUM(CY4,CZ4)&gt;0,SUM(CY4,CZ4),"")</f>
        <v>77.7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52.2</v>
      </c>
      <c r="DE4" s="40">
        <f>IF(SUM(CY4,CZ4,DD4)&gt;0,SUM(CY4,CZ4,DD4),"")</f>
        <v>129.9</v>
      </c>
      <c r="DF4" s="50">
        <f>IF(MAX(ED4,FF4,GH4,HJ4,IL4,JN4,KP4,LR4,MT4,NV4,OX4,PZ4)-IF(N4="",0,N4)&gt;0.001,MAX(ED4,FF4,GH4,HJ4,IL4,JN4,KP4,LR4,MT4,NV4,OX4,PZ4)-IF(N4="",0,N4),"")</f>
        <v>3.7000000000000028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1.3000000000000043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18.3</v>
      </c>
      <c r="FN4" s="17">
        <v>7.6</v>
      </c>
      <c r="FO4" s="17">
        <v>0</v>
      </c>
      <c r="FP4" s="17">
        <v>0</v>
      </c>
      <c r="FQ4" s="17">
        <v>17.399999999999999</v>
      </c>
      <c r="FR4" s="17">
        <v>7.3</v>
      </c>
      <c r="FS4" s="17">
        <v>0</v>
      </c>
      <c r="FT4" s="17">
        <v>0</v>
      </c>
      <c r="FU4" s="17"/>
      <c r="FV4" s="17"/>
      <c r="FW4" s="17"/>
      <c r="FX4" s="17"/>
      <c r="FY4" s="17">
        <v>16.7</v>
      </c>
      <c r="FZ4" s="17">
        <v>8.8000000000000007</v>
      </c>
      <c r="GA4" s="17">
        <v>0</v>
      </c>
      <c r="GB4" s="17">
        <v>0</v>
      </c>
      <c r="GC4" s="17">
        <v>16.5</v>
      </c>
      <c r="GD4" s="17">
        <v>3.3</v>
      </c>
      <c r="GE4" s="17">
        <v>0</v>
      </c>
      <c r="GF4" s="17">
        <v>0</v>
      </c>
      <c r="GG4" s="40">
        <f>IF(SUM(FN4,FR4)&gt;0,SUM(FN4,FR4),"")</f>
        <v>14.899999999999999</v>
      </c>
      <c r="GH4" s="40">
        <f>IF(SUM(FM4:FN4,FP4:FR4,FT4)-FO4-FS4&gt;0,SUM(FM4:FN4,FP4:FR4,FT4)-FO4-FS4,"")</f>
        <v>50.599999999999994</v>
      </c>
      <c r="GI4" s="40" t="str">
        <f>IF(SUM(FU4:FV4,FX4)-FW4&gt;0,SUM(FU4:FV4,FX4)-FW4,"")</f>
        <v/>
      </c>
      <c r="GJ4" s="40">
        <f>IF(SUM(FN4,FR4,FV4)&gt;0,SUM(FN4,FR4,FV4),"")</f>
        <v>14.899999999999999</v>
      </c>
      <c r="GK4" s="40">
        <f>IF(SUM(GH4,GI4)&gt;0,SUM(GH4,GI4),"")</f>
        <v>50.599999999999994</v>
      </c>
      <c r="GL4" s="40">
        <f>IF(SUM(FZ4,GD4)&gt;0,SUM(FZ4,GD4),"")</f>
        <v>12.100000000000001</v>
      </c>
      <c r="GM4" s="40">
        <f>IF(SUM(FY4:FZ4,GB4:GD4,GF4)-SUM(GA4,GE4)&gt;0,SUM(FY4:FZ4,GB4:GD4,GF4)-SUM(GA4,GE4),"")</f>
        <v>45.3</v>
      </c>
      <c r="GN4" s="40">
        <f>IF(SUM(GH4,GI4,GM4)&gt;0,SUM(GH4,GI4,GM4),"")</f>
        <v>95.899999999999991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>
        <v>17.899999999999999</v>
      </c>
      <c r="HR4" s="17">
        <v>8.1999999999999993</v>
      </c>
      <c r="HS4" s="17">
        <v>0</v>
      </c>
      <c r="HT4" s="17">
        <v>0</v>
      </c>
      <c r="HU4" s="17">
        <v>18.2</v>
      </c>
      <c r="HV4" s="17">
        <v>8.5</v>
      </c>
      <c r="HW4" s="17">
        <v>0</v>
      </c>
      <c r="HX4" s="17">
        <v>0</v>
      </c>
      <c r="HY4" s="17"/>
      <c r="HZ4" s="17"/>
      <c r="IA4" s="17"/>
      <c r="IB4" s="17"/>
      <c r="IC4" s="17">
        <v>18.3</v>
      </c>
      <c r="ID4" s="17">
        <v>9</v>
      </c>
      <c r="IE4" s="17">
        <v>0</v>
      </c>
      <c r="IF4" s="17">
        <v>0</v>
      </c>
      <c r="IG4" s="17">
        <v>18.100000000000001</v>
      </c>
      <c r="IH4" s="17">
        <v>8.1</v>
      </c>
      <c r="II4" s="17">
        <v>0</v>
      </c>
      <c r="IJ4" s="17">
        <v>0</v>
      </c>
      <c r="IK4" s="40">
        <f>IF(SUM(HR4,HV4)&gt;0,SUM(HR4,HV4),"")</f>
        <v>16.7</v>
      </c>
      <c r="IL4" s="40">
        <f>IF(SUM(HQ4:HR4,HT4:HV4,HX4)-HS4-HW4&gt;0,SUM(HQ4:HR4,HT4:HV4,HX4)-HS4-HW4,"")</f>
        <v>52.8</v>
      </c>
      <c r="IM4" s="40" t="str">
        <f>IF(SUM(HY4:HZ4,IB4)-IA4&gt;0,SUM(HY4:HZ4,IB4)-IA4,"")</f>
        <v/>
      </c>
      <c r="IN4" s="40">
        <f>IF(SUM(HR4,HV4,HZ4)&gt;0,SUM(HR4,HV4,HZ4),"")</f>
        <v>16.7</v>
      </c>
      <c r="IO4" s="40">
        <f>IF(SUM(IL4,IM4)&gt;0,SUM(IL4,IM4),"")</f>
        <v>52.8</v>
      </c>
      <c r="IP4" s="40">
        <f>IF(SUM(ID4,IH4)&gt;0,SUM(ID4,IH4),"")</f>
        <v>17.100000000000001</v>
      </c>
      <c r="IQ4" s="40">
        <f>IF(SUM(IC4:ID4,IF4:IH4,IJ4)-SUM(IE4,II4)&gt;0,SUM(IC4:ID4,IF4:IH4,IJ4)-SUM(IE4,II4),"")</f>
        <v>53.500000000000007</v>
      </c>
      <c r="IR4" s="40">
        <f>IF(SUM(IL4,IM4,IQ4)&gt;0,SUM(IL4,IM4,IQ4),"")</f>
        <v>106.30000000000001</v>
      </c>
      <c r="IS4" s="18">
        <v>18.600000000000001</v>
      </c>
      <c r="IT4" s="18">
        <v>8.1999999999999993</v>
      </c>
      <c r="IU4" s="18">
        <v>0</v>
      </c>
      <c r="IV4" s="18">
        <v>0</v>
      </c>
      <c r="IW4" s="18">
        <v>18.600000000000001</v>
      </c>
      <c r="IX4" s="18">
        <v>9.3000000000000007</v>
      </c>
      <c r="IY4" s="18">
        <v>0</v>
      </c>
      <c r="IZ4" s="18">
        <v>0</v>
      </c>
      <c r="JA4" s="18">
        <v>17.399999999999999</v>
      </c>
      <c r="JB4" s="18">
        <v>7.7</v>
      </c>
      <c r="JC4" s="18">
        <v>0</v>
      </c>
      <c r="JD4" s="18">
        <v>0</v>
      </c>
      <c r="JE4" s="18"/>
      <c r="JF4" s="18"/>
      <c r="JG4" s="18"/>
      <c r="JH4" s="18"/>
      <c r="JI4" s="18"/>
      <c r="JJ4" s="18"/>
      <c r="JK4" s="18"/>
      <c r="JL4" s="18"/>
      <c r="JM4" s="11">
        <f>IF(SUM(IT4,IX4)&gt;0,SUM(IT4,IX4),"")</f>
        <v>17.5</v>
      </c>
      <c r="JN4" s="11">
        <f>IF(SUM(IS4:IT4,IV4:IX4,IZ4)-IU4-IY4&gt;0,SUM(IS4:IT4,IV4:IX4,IZ4)-IU4-IY4,"")</f>
        <v>54.7</v>
      </c>
      <c r="JO4" s="11">
        <f>IF(SUM(JA4:JB4,JD4)-JC4&gt;0,SUM(JA4:JB4,JD4)-JC4,"")</f>
        <v>25.099999999999998</v>
      </c>
      <c r="JP4" s="11">
        <f>IF(SUM(IT4,IX4,JB4)&gt;0,SUM(IT4,IX4,JB4),"")</f>
        <v>25.2</v>
      </c>
      <c r="JQ4" s="11">
        <f>IF(SUM(JN4,JO4)&gt;0,SUM(JN4,JO4),"")</f>
        <v>79.8</v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>
        <f>IF(SUM(JN4,JO4,JS4)&gt;0,SUM(JN4,JO4,JS4),"")</f>
        <v>79.8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17.8</v>
      </c>
      <c r="QH4" s="22">
        <f>IF($CW4="P",CD4,(CD4+BA4)/2)</f>
        <v>7.75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17.799999999999997</v>
      </c>
      <c r="QL4" s="22">
        <f>IF($CW4="P",CH4,(CH4+BE4)/2)</f>
        <v>8.1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17.5</v>
      </c>
      <c r="QP4" s="22">
        <f>IF($CW4="P",CL4,(CL4+BI4)/2)</f>
        <v>8.1999999999999993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18.149999999999999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17.5</v>
      </c>
      <c r="QX4" s="22">
        <f>IF($CW4="P",CT4,(CT4+BQ4)/2)</f>
        <v>7.1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15.85</v>
      </c>
      <c r="RC4" s="40">
        <f>IF(SUM(QG4:QH4,QJ4:QL4,QN4)-QI4-QM4&gt;0,SUM(QG4:QH4,QJ4:QL4,QN4)-QI4-QM4,"")</f>
        <v>51.449999999999996</v>
      </c>
      <c r="RD4" s="40">
        <f>IF(SUM(QO4:QP4,QR4)-QQ4&gt;0,SUM(QO4:QP4,QR4)-QQ4,"")</f>
        <v>25.7</v>
      </c>
      <c r="RE4" s="40">
        <f>IF(SUM(QH4,QL4,QP4)&gt;0,SUM(QH4,QL4,QP4),"")</f>
        <v>24.049999999999997</v>
      </c>
      <c r="RF4" s="40">
        <f>IF(SUM(RC4,RD4)&gt;0,SUM(RC4,RD4),"")</f>
        <v>77.149999999999991</v>
      </c>
      <c r="RG4" s="40">
        <f>IF(SUM(QT4,QX4)&gt;0,SUM(QT4,QX4),"")</f>
        <v>15.299999999999999</v>
      </c>
      <c r="RH4" s="40">
        <f>IF(SUM(QS4:QT4,QV4:QX4,QZ4)-SUM(QU4,QY4)&gt;0,SUM(QS4:QT4,QV4:QX4,QZ4)-SUM(QU4,QY4),"")</f>
        <v>50.949999999999996</v>
      </c>
      <c r="RI4" s="40">
        <f>IF(SUM(RC4,RD4,RH4)&gt;0,SUM(RC4,RD4,RH4),"")</f>
        <v>128.1</v>
      </c>
    </row>
    <row r="5" spans="1:477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101</v>
      </c>
      <c r="D5" s="4" t="s">
        <v>3</v>
      </c>
      <c r="E5" s="4">
        <v>2003</v>
      </c>
      <c r="F5" s="9">
        <f>SUM(L5:T5)+SUM(L5:P5)*0.0000001+SUM(L5)*0.0000000000001</f>
        <v>184.40001301000518</v>
      </c>
      <c r="G5" s="66" t="s">
        <v>46</v>
      </c>
      <c r="H5" s="3" t="str">
        <f>IF(OR(AND(AR5&gt;=AY$24,AS5&gt;=AY$28,AR5&lt;&gt;"",AQ5=""),AND(AW5&gt;=AY$24,AX5&gt;=AY$28,AW5&lt;&gt;"",AQ5=""),AND(BU5&gt;=CB$24,BV5&gt;=CB$28,BU5&lt;&gt;"",BT5=""),AND(BZ5&gt;=CB$24,CA5&gt;=CB$28,BZ5&lt;&gt;"",BT5=""),AND(CX5&gt;=DE$24,CY5&gt;=DE$28,CX5&lt;&gt;"",CW5=""),AND(DC5&gt;=DE$24,DD5&gt;=DE$28,DC5&lt;&gt;""),AND(EC5&gt;=EJ$24,ED5&gt;=EJ$28,EC5&lt;&gt;""),AND(EH5&gt;=EJ$24,EI5&gt;=EJ$28,EH5&lt;&gt;""),AND(FE5&gt;=FL$24,FF5&gt;=FL$28,FE5&lt;&gt;""),AND(FJ5&gt;=FL$24,FK5&gt;=FL$28,FJ5&lt;&gt;""),AND(GG5&gt;=GN$24,GH5&gt;=GN$28,GG5&lt;&gt;""),AND(GL5&gt;=GN$24,GM5&gt;=GN$28,GL5&lt;&gt;""),AND(HI5&gt;=HP$24,HJ5&gt;=HP$28,HI5&lt;&gt;""),AND(HN5&gt;=HP$24,HO5&gt;=HP$28,HN5&lt;&gt;""),AND(IK5&gt;=IR$24,IL5&gt;=IR$28,IK5&lt;&gt;""),AND(IP5&gt;=IR$24,IQ5&gt;=IR$28,IP5&lt;&gt;""),AND(JM5&gt;=JT$24,JN5&gt;=JT$28,JM5&lt;&gt;""),AND(JR5&gt;=JT$24,JS5&gt;=JT$28,JR5&lt;&gt;""),AND(KO5&gt;=KV$24,KP5&gt;=KV$28,KO5&lt;&gt;""),AND(KT5&gt;=KV$24,KU5&gt;=KV$28,KT5&lt;&gt;""),AND(LQ5&gt;=LX$24,LR5&gt;=LX$28,LQ5&lt;&gt;""),AND(LV5&gt;=LX$24,LW5&gt;=LX$28,LV5&lt;&gt;""),AND(MS5&gt;=MZ$24,MT5&gt;=MZ$28,MS5&lt;&gt;""),AND(MX5&gt;=MZ$24,MY5&gt;=MZ$28,MX5&lt;&gt;""),AND(NU5&gt;=OB$24,NV5&gt;=OB$28,NU5&lt;&gt;""),AND(NZ5&gt;=OB$24,OA5&gt;=OB$28,NZ5&lt;&gt;""),AND(OW5&gt;=PD$24,OX5&gt;=PD$28,OW5&lt;&gt;""),AND(PB5&gt;=PD$24,PC5&gt;=PD$28,PB5&lt;&gt;""),AND(PY5&gt;=QF$24,PZ5&gt;=QF$28,PY5&lt;&gt;""),AND(QD5&gt;=QF$24,QE5&gt;=QF$28,QD5&lt;&gt;"")),"P","")</f>
        <v>P</v>
      </c>
      <c r="I5" s="3" t="str">
        <f>IF(OR(AND(AS5&gt;=AY$28,AS5&lt;&gt;"",AQ5=""),AND(AX5&gt;=AY$28,AX5&lt;&gt;"",AQ5=""),AND(BV5&gt;=CB$28,BV5&lt;&gt;"",BT5=""),AND(CA5&gt;=CB$28,CA5&lt;&gt;"",BT5=""),AND(CY5&gt;=DE$28,CY5&lt;&gt;"",CW5=""),AND(DD5&gt;=DE$28,DD5&lt;&gt;"",CW5=""),AND(ED5&gt;=EJ$28,ED5&lt;&gt;""),AND(EI5&gt;=EJ$28,EI5&lt;&gt;""),AND(FF5&gt;=FL$28,FF5&lt;&gt;""),AND(FK5&gt;=FL$28,FK5&lt;&gt;""),AND(GH5&gt;=GN$28,GH5&lt;&gt;""),AND(GM5&gt;=GN$28,GM5&lt;&gt;""),AND(HJ5&gt;=HP$28,HJ5&lt;&gt;""),AND(HO5&gt;=HP$28,HO5&lt;&gt;""),AND(IL5&gt;=IR$28,IL5&lt;&gt;""),AND(IQ5&gt;=IR$28,IQ5&lt;&gt;""),AND(JN5&gt;=JT$28,JN5&lt;&gt;""),AND(JS5&gt;=JT$28,JS5&lt;&gt;""),AND(KP5&gt;=KV$28,KP5&lt;&gt;""),AND(KU5&gt;=KV$28,KU5&lt;&gt;""),AND(LR5&gt;=LX$28,LR5&lt;&gt;""),AND(LW5&gt;=LX$28,LW5&lt;&gt;""),AND(MT5&gt;=MZ$28,MT5&lt;&gt;""),AND(MY5&gt;=MZ$28,MY5&lt;&gt;""),AND(NV5&gt;=OB$28,NV5&lt;&gt;""),AND(OA5&gt;=OB$28,OA5&lt;&gt;""),AND(OX5&gt;=PD$28,OX5&lt;&gt;""),AND(PC5&gt;=PD$28,PC5&lt;&gt;""),AND(PZ5&gt;=QF$28,PZ5&lt;&gt;""),AND(QE5&gt;=QF$28,QE5&lt;&gt;"")),"P","")</f>
        <v>P</v>
      </c>
      <c r="J5" s="36" t="str">
        <f>IF(AND(I5="P",H5=""),"No DD",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Merit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Excellence",IF(K5="P","Worlds Team",IF(H5="P","National Team","")))))</f>
        <v>National Team</v>
      </c>
      <c r="K5" s="3" t="str">
        <f>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P","")</f>
        <v/>
      </c>
      <c r="L5" s="8">
        <f>IF(COUNT(AS5,BV5,CY5)&gt;0,LARGE((AS5,BV5,CY5),1),0)</f>
        <v>51.599999999999994</v>
      </c>
      <c r="M5" s="8" t="str">
        <f>IF(L5=0,"",IF(L5=CY5,$CC$1,IF(L5=BV5,$AZ$1,IF(L5=AS5,$W$1,""))))</f>
        <v>2023 Elite Canada</v>
      </c>
      <c r="N5" s="8">
        <f>IF(COUNT(AS5,BV5,CY5)&gt;1,LARGE((AS5,BV5,CY5),2),0)</f>
        <v>51.5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27</v>
      </c>
      <c r="Q5" s="8" t="str">
        <f>IF(P5=0,"",IF(P5=CZ5,$CC$1,IF(P5=BW5,$AZ$1,IF(P5=AT5,$W$1,""))))</f>
        <v>2023 Elite Canada</v>
      </c>
      <c r="R5" s="8">
        <f>IF(MAX(AX5,CA5,DD5)&gt;0,MAX(AX5,CA5,DD5),0)</f>
        <v>53.400000000000006</v>
      </c>
      <c r="S5" s="8" t="str">
        <f>IF(R5=0,"",IF(R5=DD5,$CC$1,IF(R5=CA5,$AZ$1,IF(R5=AX5,$W$1,""))))</f>
        <v>2023 Elite Canada</v>
      </c>
      <c r="T5" s="8">
        <f>IF(MAX(DF5:DH5)&gt;0,MAX(DF5:DH5),"")</f>
        <v>0.89999999999999858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18.8</v>
      </c>
      <c r="X5" s="19">
        <v>8.1</v>
      </c>
      <c r="Y5" s="19">
        <v>0</v>
      </c>
      <c r="Z5" s="19">
        <v>0</v>
      </c>
      <c r="AA5" s="19">
        <v>18.2</v>
      </c>
      <c r="AB5" s="19">
        <v>6.5</v>
      </c>
      <c r="AC5" s="19">
        <v>0</v>
      </c>
      <c r="AD5" s="19">
        <v>0</v>
      </c>
      <c r="AE5" s="19">
        <v>18.899999999999999</v>
      </c>
      <c r="AF5" s="19">
        <v>8.1</v>
      </c>
      <c r="AG5" s="19">
        <v>0</v>
      </c>
      <c r="AH5" s="19">
        <v>0</v>
      </c>
      <c r="AI5" s="19">
        <v>19.100000000000001</v>
      </c>
      <c r="AJ5" s="19">
        <v>8.1</v>
      </c>
      <c r="AK5" s="19">
        <v>0</v>
      </c>
      <c r="AL5" s="19">
        <v>0</v>
      </c>
      <c r="AM5" s="19">
        <v>18.5</v>
      </c>
      <c r="AN5" s="19">
        <v>7.7</v>
      </c>
      <c r="AO5" s="19">
        <v>0</v>
      </c>
      <c r="AP5" s="19">
        <v>0</v>
      </c>
      <c r="AQ5" s="27"/>
      <c r="AR5" s="40">
        <f>IF(SUM(X5,AB5)&gt;0,SUM(X5,AB5),"")</f>
        <v>14.6</v>
      </c>
      <c r="AS5" s="40">
        <f>IF(SUM(W5:X5,Z5:AB5,AD5)-Y5-AC5&gt;0,SUM(W5:X5,Z5:AB5,AD5)-Y5-AC5,"")</f>
        <v>51.599999999999994</v>
      </c>
      <c r="AT5" s="40">
        <f>IF(SUM(AE5:AF5,AH5)-AG5&gt;0,SUM(AE5:AF5,AH5)-AG5,"")</f>
        <v>27</v>
      </c>
      <c r="AU5" s="40">
        <f>IF(SUM(X5,AB5,AF5)&gt;0,SUM(X5,AB5,AF5),"")</f>
        <v>22.7</v>
      </c>
      <c r="AV5" s="40">
        <f>IF(SUM(AS5,AT5)&gt;0,SUM(AS5,AT5),"")</f>
        <v>78.599999999999994</v>
      </c>
      <c r="AW5" s="40">
        <f>IF(SUM(AJ5,AN5)&gt;0,SUM(AJ5,AN5),"")</f>
        <v>15.8</v>
      </c>
      <c r="AX5" s="40">
        <f>IF(SUM(AI5:AJ5,AL5:AN5,AP5)-SUM(AK5,AO5)&gt;0,SUM(AI5:AJ5,AL5:AN5,AP5)-SUM(AK5,AO5),"")</f>
        <v>53.400000000000006</v>
      </c>
      <c r="AY5" s="40">
        <f>IF(SUM(AS5,AT5,AX5)&gt;0,SUM(AS5,AT5,AX5),"")</f>
        <v>132</v>
      </c>
      <c r="AZ5" s="18">
        <v>17.399999999999999</v>
      </c>
      <c r="BA5" s="18">
        <v>9.3000000000000007</v>
      </c>
      <c r="BB5" s="18">
        <v>0</v>
      </c>
      <c r="BC5" s="18">
        <v>0</v>
      </c>
      <c r="BD5" s="18">
        <v>17.8</v>
      </c>
      <c r="BE5" s="18">
        <v>6.9</v>
      </c>
      <c r="BF5" s="18">
        <v>0</v>
      </c>
      <c r="BG5" s="18">
        <v>0</v>
      </c>
      <c r="BH5" s="18">
        <v>17.899999999999999</v>
      </c>
      <c r="BI5" s="18">
        <v>8.5</v>
      </c>
      <c r="BJ5" s="18">
        <v>0</v>
      </c>
      <c r="BK5" s="18">
        <v>0</v>
      </c>
      <c r="BL5" s="18">
        <v>18.399999999999999</v>
      </c>
      <c r="BM5" s="18">
        <v>8.9</v>
      </c>
      <c r="BN5" s="18">
        <v>0</v>
      </c>
      <c r="BO5" s="18">
        <v>0</v>
      </c>
      <c r="BP5" s="18">
        <v>19.100000000000001</v>
      </c>
      <c r="BQ5" s="18">
        <v>6.9</v>
      </c>
      <c r="BR5" s="18">
        <v>0</v>
      </c>
      <c r="BS5" s="18">
        <v>0</v>
      </c>
      <c r="BT5" s="28"/>
      <c r="BU5" s="11">
        <f>IF(SUM(BA5,BE5)&gt;0,SUM(BA5,BE5),"")</f>
        <v>16.200000000000003</v>
      </c>
      <c r="BV5" s="11">
        <f>IF(SUM(AZ5:BA5,BC5:BE5,BG5)-BB5-BF5&gt;0,SUM(AZ5:BA5,BC5:BE5,BG5)-BB5-BF5,"")</f>
        <v>51.4</v>
      </c>
      <c r="BW5" s="11">
        <f>IF(SUM(BH5:BI5,BK5)-BJ5&gt;0,SUM(BH5:BI5,BK5)-BJ5,"")</f>
        <v>26.4</v>
      </c>
      <c r="BX5" s="11">
        <f>IF(SUM(BA5,BE5,BI5)&gt;0,SUM(BA5,BE5,BI5),"")</f>
        <v>24.700000000000003</v>
      </c>
      <c r="BY5" s="11">
        <f>IF(SUM(BV5,BW5)&gt;0,SUM(BV5,BW5),"")</f>
        <v>77.8</v>
      </c>
      <c r="BZ5" s="11">
        <f>IF(SUM(BM5,BQ5)&gt;0,SUM(BM5,BQ5),"")</f>
        <v>15.8</v>
      </c>
      <c r="CA5" s="11">
        <f>IF(SUM(BL5:BM5,BO5:BQ5,BS5)-SUM(BN5,BR5)&gt;0,SUM(BL5:BM5,BO5:BQ5,BS5)-SUM(BN5,BR5),"")</f>
        <v>53.3</v>
      </c>
      <c r="CB5" s="11">
        <f>IF(SUM(BV5,BW5,CA5)&gt;0,SUM(BV5,BW5,CA5),"")</f>
        <v>131.1</v>
      </c>
      <c r="CC5" s="19">
        <v>18.100000000000001</v>
      </c>
      <c r="CD5" s="19">
        <v>8.6999999999999993</v>
      </c>
      <c r="CE5" s="19">
        <v>0</v>
      </c>
      <c r="CF5" s="19">
        <v>0</v>
      </c>
      <c r="CG5" s="19">
        <v>18</v>
      </c>
      <c r="CH5" s="19">
        <v>6.7</v>
      </c>
      <c r="CI5" s="19">
        <v>0</v>
      </c>
      <c r="CJ5" s="19">
        <v>0</v>
      </c>
      <c r="CK5" s="19">
        <v>18.399999999999999</v>
      </c>
      <c r="CL5" s="19">
        <v>8.3000000000000007</v>
      </c>
      <c r="CM5" s="19">
        <v>0</v>
      </c>
      <c r="CN5" s="19">
        <v>0</v>
      </c>
      <c r="CO5" s="19">
        <v>18.75</v>
      </c>
      <c r="CP5" s="19">
        <v>8.5</v>
      </c>
      <c r="CQ5" s="19">
        <v>0</v>
      </c>
      <c r="CR5" s="19">
        <v>0</v>
      </c>
      <c r="CS5" s="19">
        <v>18.8</v>
      </c>
      <c r="CT5" s="19">
        <v>7.3000000000000007</v>
      </c>
      <c r="CU5" s="19">
        <v>0</v>
      </c>
      <c r="CV5" s="19">
        <v>0</v>
      </c>
      <c r="CW5" s="27" t="s">
        <v>46</v>
      </c>
      <c r="CX5" s="40">
        <f>IF(SUM(CD5,CH5)&gt;0,SUM(CD5,CH5),"")</f>
        <v>15.399999999999999</v>
      </c>
      <c r="CY5" s="40">
        <f>IF(SUM(CC5:CD5,CF5:CH5,CJ5)-CE5-CI5&gt;0,SUM(CC5:CD5,CF5:CH5,CJ5)-CE5-CI5,"")</f>
        <v>51.5</v>
      </c>
      <c r="CZ5" s="40">
        <f>IF(SUM(CK5:CL5,CN5)-CM5&gt;0,SUM(CK5:CL5,CN5)-CM5,"")</f>
        <v>26.7</v>
      </c>
      <c r="DA5" s="40">
        <f>IF(SUM(CD5,CH5,CL5)&gt;0,SUM(CD5,CH5,CL5),"")</f>
        <v>23.7</v>
      </c>
      <c r="DB5" s="40">
        <f>IF(SUM(CY5,CZ5)&gt;0,SUM(CY5,CZ5),"")</f>
        <v>78.2</v>
      </c>
      <c r="DC5" s="40">
        <f>IF(SUM(CP5,CT5)&gt;0,SUM(CP5,CT5),"")</f>
        <v>15.8</v>
      </c>
      <c r="DD5" s="40">
        <f>IF(SUM(CO5:CP5,CR5:CT5,CV5)-SUM(CQ5,CU5)&gt;0,SUM(CO5:CP5,CR5:CT5,CV5)-SUM(CQ5,CU5),"")</f>
        <v>53.349999999999994</v>
      </c>
      <c r="DE5" s="40">
        <f>IF(SUM(CY5,CZ5,DD5)&gt;0,SUM(CY5,CZ5,DD5),"")</f>
        <v>131.55000000000001</v>
      </c>
      <c r="DF5" s="50">
        <f>IF(MAX(ED5,FF5,GH5,HJ5,IL5,JN5,KP5,LR5,MT5,NV5,OX5,PZ5)-IF(N5="",0,N5)&gt;0.001,MAX(ED5,FF5,GH5,HJ5,IL5,JN5,KP5,LR5,MT5,NV5,OX5,PZ5)-IF(N5="",0,N5),"")</f>
        <v>0.89999999999999858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17.8</v>
      </c>
      <c r="DJ5" s="17">
        <v>8.1</v>
      </c>
      <c r="DK5" s="17">
        <v>0.2</v>
      </c>
      <c r="DL5" s="17">
        <v>0</v>
      </c>
      <c r="DM5" s="17">
        <v>18</v>
      </c>
      <c r="DN5" s="17">
        <v>7.7</v>
      </c>
      <c r="DO5" s="17">
        <v>0</v>
      </c>
      <c r="DP5" s="17">
        <v>0</v>
      </c>
      <c r="DQ5" s="17">
        <v>17.7</v>
      </c>
      <c r="DR5" s="17">
        <v>8.9</v>
      </c>
      <c r="DS5" s="17">
        <v>0</v>
      </c>
      <c r="DT5" s="17">
        <v>0</v>
      </c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15.8</v>
      </c>
      <c r="ED5" s="40">
        <f>IF(SUM(DI5:DJ5,DL5:DN5,DP5)-DK5-DO5&gt;0,SUM(DI5:DJ5,DL5:DN5,DP5)-DK5-DO5,"")</f>
        <v>51.4</v>
      </c>
      <c r="EE5" s="40">
        <f>IF(SUM(DQ5:DR5,DT5)-DS5&gt;0,SUM(DQ5:DR5,DT5)-DS5,"")</f>
        <v>26.6</v>
      </c>
      <c r="EF5" s="40">
        <f>IF(SUM(DJ5,DN5,DR5)&gt;0,SUM(DJ5,DN5,DR5),"")</f>
        <v>24.700000000000003</v>
      </c>
      <c r="EG5" s="40">
        <f>IF(SUM(ED5,EE5)&gt;0,SUM(ED5,EE5),"")</f>
        <v>78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78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17.899999999999999</v>
      </c>
      <c r="FB5" s="18">
        <v>7.7</v>
      </c>
      <c r="FC5" s="18">
        <v>0</v>
      </c>
      <c r="FD5" s="18">
        <v>0</v>
      </c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>
        <f>IF(SUM(EX5,FB5)&gt;0,SUM(EX5,FB5),"")</f>
        <v>7.7</v>
      </c>
      <c r="FK5" s="11">
        <f>IF(SUM(EW5:EX5,EZ5:FB5,FD5)-SUM(EY5,FC5)&gt;0,SUM(EW5:EX5,EZ5:FB5,FD5)-SUM(EY5,FC5),"")</f>
        <v>25.599999999999998</v>
      </c>
      <c r="FL5" s="11">
        <f>IF(SUM(FF5,FG5,FK5)&gt;0,SUM(FF5,FG5,FK5),"")</f>
        <v>25.599999999999998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</v>
      </c>
      <c r="GP5" s="18">
        <v>8.9</v>
      </c>
      <c r="GQ5" s="18">
        <v>0</v>
      </c>
      <c r="GR5" s="18">
        <v>0</v>
      </c>
      <c r="GS5" s="18">
        <v>17.8</v>
      </c>
      <c r="GT5" s="18">
        <v>6.9</v>
      </c>
      <c r="GU5" s="18">
        <v>0</v>
      </c>
      <c r="GV5" s="18">
        <v>0</v>
      </c>
      <c r="GW5" s="18"/>
      <c r="GX5" s="18"/>
      <c r="GY5" s="18"/>
      <c r="GZ5" s="18"/>
      <c r="HA5" s="18">
        <v>18.100000000000001</v>
      </c>
      <c r="HB5" s="18">
        <v>9.3000000000000007</v>
      </c>
      <c r="HC5" s="18">
        <v>0</v>
      </c>
      <c r="HD5" s="18">
        <v>0</v>
      </c>
      <c r="HE5" s="18">
        <v>17.8</v>
      </c>
      <c r="HF5" s="18">
        <v>8.1</v>
      </c>
      <c r="HG5" s="18">
        <v>0</v>
      </c>
      <c r="HH5" s="18">
        <v>0</v>
      </c>
      <c r="HI5" s="11">
        <f>IF(SUM(GP5,GT5)&gt;0,SUM(GP5,GT5),"")</f>
        <v>15.8</v>
      </c>
      <c r="HJ5" s="11">
        <f>IF(SUM(GO5:GP5,GR5:GT5,GV5)-GQ5-GU5&gt;0,SUM(GO5:GP5,GR5:GT5,GV5)-GQ5-GU5,"")</f>
        <v>51.6</v>
      </c>
      <c r="HK5" s="11" t="str">
        <f>IF(SUM(GW5:GX5,GZ5)-GY5&gt;0,SUM(GW5:GX5,GZ5)-GY5,"")</f>
        <v/>
      </c>
      <c r="HL5" s="11">
        <f>IF(SUM(GP5,GT5,GX5)&gt;0,SUM(GP5,GT5,GX5),"")</f>
        <v>15.8</v>
      </c>
      <c r="HM5" s="11">
        <f>IF(SUM(HJ5,HK5)&gt;0,SUM(HJ5,HK5),"")</f>
        <v>51.6</v>
      </c>
      <c r="HN5" s="11">
        <f>IF(SUM(HB5,HF5)&gt;0,SUM(HB5,HF5),"")</f>
        <v>17.399999999999999</v>
      </c>
      <c r="HO5" s="11">
        <f>IF(SUM(HA5:HB5,HD5:HF5,HH5)-SUM(HC5,HG5)&gt;0,SUM(HA5:HB5,HD5:HF5,HH5)-SUM(HC5,HG5),"")</f>
        <v>53.300000000000004</v>
      </c>
      <c r="HP5" s="11">
        <f>IF(SUM(HJ5,HK5,HO5)&gt;0,SUM(HJ5,HK5,HO5),"")</f>
        <v>104.9</v>
      </c>
      <c r="HQ5" s="17">
        <v>18.100000000000001</v>
      </c>
      <c r="HR5" s="17">
        <v>8.9</v>
      </c>
      <c r="HS5" s="17">
        <v>0</v>
      </c>
      <c r="HT5" s="17">
        <v>0</v>
      </c>
      <c r="HU5" s="17">
        <v>18.2</v>
      </c>
      <c r="HV5" s="17">
        <v>6.9</v>
      </c>
      <c r="HW5" s="17">
        <v>0</v>
      </c>
      <c r="HX5" s="17">
        <v>0</v>
      </c>
      <c r="HY5" s="17"/>
      <c r="HZ5" s="17"/>
      <c r="IA5" s="17"/>
      <c r="IB5" s="17"/>
      <c r="IC5" s="17">
        <v>17.7</v>
      </c>
      <c r="ID5" s="17">
        <v>8.9</v>
      </c>
      <c r="IE5" s="17">
        <v>0</v>
      </c>
      <c r="IF5" s="17">
        <v>0</v>
      </c>
      <c r="IG5" s="17"/>
      <c r="IH5" s="17"/>
      <c r="II5" s="17"/>
      <c r="IJ5" s="17"/>
      <c r="IK5" s="40">
        <f>IF(SUM(HR5,HV5)&gt;0,SUM(HR5,HV5),"")</f>
        <v>15.8</v>
      </c>
      <c r="IL5" s="40">
        <f>IF(SUM(HQ5:HR5,HT5:HV5,HX5)-HS5-HW5&gt;0,SUM(HQ5:HR5,HT5:HV5,HX5)-HS5-HW5,"")</f>
        <v>52.1</v>
      </c>
      <c r="IM5" s="40" t="str">
        <f>IF(SUM(HY5:HZ5,IB5)-IA5&gt;0,SUM(HY5:HZ5,IB5)-IA5,"")</f>
        <v/>
      </c>
      <c r="IN5" s="40">
        <f>IF(SUM(HR5,HV5,HZ5)&gt;0,SUM(HR5,HV5,HZ5),"")</f>
        <v>15.8</v>
      </c>
      <c r="IO5" s="40">
        <f>IF(SUM(IL5,IM5)&gt;0,SUM(IL5,IM5),"")</f>
        <v>52.1</v>
      </c>
      <c r="IP5" s="40">
        <f>IF(SUM(ID5,IH5)&gt;0,SUM(ID5,IH5),"")</f>
        <v>8.9</v>
      </c>
      <c r="IQ5" s="40">
        <f>IF(SUM(IC5:ID5,IF5:IH5,IJ5)-SUM(IE5,II5)&gt;0,SUM(IC5:ID5,IF5:IH5,IJ5)-SUM(IE5,II5),"")</f>
        <v>26.6</v>
      </c>
      <c r="IR5" s="40">
        <f>IF(SUM(IL5,IM5,IQ5)&gt;0,SUM(IL5,IM5,IQ5),"")</f>
        <v>78.7</v>
      </c>
      <c r="IS5" s="18">
        <v>18.8</v>
      </c>
      <c r="IT5" s="18">
        <v>8.1</v>
      </c>
      <c r="IU5" s="18">
        <v>0</v>
      </c>
      <c r="IV5" s="18">
        <v>0</v>
      </c>
      <c r="IW5" s="18">
        <v>17.600000000000001</v>
      </c>
      <c r="IX5" s="18">
        <v>7.9</v>
      </c>
      <c r="IY5" s="18">
        <v>0</v>
      </c>
      <c r="IZ5" s="18">
        <v>0</v>
      </c>
      <c r="JA5" s="18">
        <v>17.399999999999999</v>
      </c>
      <c r="JB5" s="18">
        <v>3.7</v>
      </c>
      <c r="JC5" s="18">
        <v>0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>IF(SUM(IT5,IX5)&gt;0,SUM(IT5,IX5),"")</f>
        <v>16</v>
      </c>
      <c r="JN5" s="11">
        <f>IF(SUM(IS5:IT5,IV5:IX5,IZ5)-IU5-IY5&gt;0,SUM(IS5:IT5,IV5:IX5,IZ5)-IU5-IY5,"")</f>
        <v>52.4</v>
      </c>
      <c r="JO5" s="11">
        <f>IF(SUM(JA5:JB5,JD5)-JC5&gt;0,SUM(JA5:JB5,JD5)-JC5,"")</f>
        <v>21.099999999999998</v>
      </c>
      <c r="JP5" s="11">
        <f>IF(SUM(IT5,IX5,JB5)&gt;0,SUM(IT5,IX5,JB5),"")</f>
        <v>19.7</v>
      </c>
      <c r="JQ5" s="11">
        <f>IF(SUM(JN5,JO5)&gt;0,SUM(JN5,JO5),"")</f>
        <v>73.5</v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>
        <f>IF(SUM(JN5,JO5,JS5)&gt;0,SUM(JN5,JO5,JS5),"")</f>
        <v>73.5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8.6999999999999993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18</v>
      </c>
      <c r="QL5" s="22">
        <f>IF($CW5="P",CH5,(CH5+BE5)/2)</f>
        <v>6.7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18.399999999999999</v>
      </c>
      <c r="QP5" s="22">
        <f>IF($CW5="P",CL5,(CL5+BI5)/2)</f>
        <v>8.3000000000000007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18.75</v>
      </c>
      <c r="QT5" s="22">
        <f>IF($CW5="P",CP5,(CP5+BM5)/2)</f>
        <v>8.5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18.8</v>
      </c>
      <c r="QX5" s="22">
        <f>IF($CW5="P",CT5,(CT5+BQ5)/2)</f>
        <v>7.3000000000000007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15.399999999999999</v>
      </c>
      <c r="RC5" s="40">
        <f>IF(SUM(QG5:QH5,QJ5:QL5,QN5)-QI5-QM5&gt;0,SUM(QG5:QH5,QJ5:QL5,QN5)-QI5-QM5,"")</f>
        <v>51.5</v>
      </c>
      <c r="RD5" s="40">
        <f>IF(SUM(QO5:QP5,QR5)-QQ5&gt;0,SUM(QO5:QP5,QR5)-QQ5,"")</f>
        <v>26.7</v>
      </c>
      <c r="RE5" s="40">
        <f>IF(SUM(QH5,QL5,QP5)&gt;0,SUM(QH5,QL5,QP5),"")</f>
        <v>23.7</v>
      </c>
      <c r="RF5" s="40">
        <f>IF(SUM(RC5,RD5)&gt;0,SUM(RC5,RD5),"")</f>
        <v>78.2</v>
      </c>
      <c r="RG5" s="40">
        <f>IF(SUM(QT5,QX5)&gt;0,SUM(QT5,QX5),"")</f>
        <v>15.8</v>
      </c>
      <c r="RH5" s="40">
        <f>IF(SUM(QS5:QT5,QV5:QX5,QZ5)-SUM(QU5,QY5)&gt;0,SUM(QS5:QT5,QV5:QX5,QZ5)-SUM(QU5,QY5),"")</f>
        <v>53.349999999999994</v>
      </c>
      <c r="RI5" s="40">
        <f>IF(SUM(RC5,RD5,RH5)&gt;0,SUM(RC5,RD5,RH5),"")</f>
        <v>131.55000000000001</v>
      </c>
    </row>
    <row r="6" spans="1:477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110</v>
      </c>
      <c r="D6" s="4" t="s">
        <v>4</v>
      </c>
      <c r="E6" s="4">
        <v>2003</v>
      </c>
      <c r="F6" s="9">
        <f>SUM(L6:T6)+SUM(L6:P6)*0.0000001+SUM(L6)*0.0000000000001</f>
        <v>166.30001172000468</v>
      </c>
      <c r="G6" s="66" t="s">
        <v>46</v>
      </c>
      <c r="H6" s="3" t="str">
        <f>IF(OR(AND(AR6&gt;=AY$24,AS6&gt;=AY$28,AR6&lt;&gt;"",AQ6=""),AND(AW6&gt;=AY$24,AX6&gt;=AY$28,AW6&lt;&gt;"",AQ6=""),AND(BU6&gt;=CB$24,BV6&gt;=CB$28,BU6&lt;&gt;"",BT6=""),AND(BZ6&gt;=CB$24,CA6&gt;=CB$28,BZ6&lt;&gt;"",BT6=""),AND(CX6&gt;=DE$24,CY6&gt;=DE$28,CX6&lt;&gt;"",CW6=""),AND(DC6&gt;=DE$24,DD6&gt;=DE$28,DC6&lt;&gt;""),AND(EC6&gt;=EJ$24,ED6&gt;=EJ$28,EC6&lt;&gt;""),AND(EH6&gt;=EJ$24,EI6&gt;=EJ$28,EH6&lt;&gt;""),AND(FE6&gt;=FL$24,FF6&gt;=FL$28,FE6&lt;&gt;""),AND(FJ6&gt;=FL$24,FK6&gt;=FL$28,FJ6&lt;&gt;""),AND(GG6&gt;=GN$24,GH6&gt;=GN$28,GG6&lt;&gt;""),AND(GL6&gt;=GN$24,GM6&gt;=GN$28,GL6&lt;&gt;""),AND(HI6&gt;=HP$24,HJ6&gt;=HP$28,HI6&lt;&gt;""),AND(HN6&gt;=HP$24,HO6&gt;=HP$28,HN6&lt;&gt;""),AND(IK6&gt;=IR$24,IL6&gt;=IR$28,IK6&lt;&gt;""),AND(IP6&gt;=IR$24,IQ6&gt;=IR$28,IP6&lt;&gt;""),AND(JM6&gt;=JT$24,JN6&gt;=JT$28,JM6&lt;&gt;""),AND(JR6&gt;=JT$24,JS6&gt;=JT$28,JR6&lt;&gt;""),AND(KO6&gt;=KV$24,KP6&gt;=KV$28,KO6&lt;&gt;""),AND(KT6&gt;=KV$24,KU6&gt;=KV$28,KT6&lt;&gt;""),AND(LQ6&gt;=LX$24,LR6&gt;=LX$28,LQ6&lt;&gt;""),AND(LV6&gt;=LX$24,LW6&gt;=LX$28,LV6&lt;&gt;""),AND(MS6&gt;=MZ$24,MT6&gt;=MZ$28,MS6&lt;&gt;""),AND(MX6&gt;=MZ$24,MY6&gt;=MZ$28,MX6&lt;&gt;""),AND(NU6&gt;=OB$24,NV6&gt;=OB$28,NU6&lt;&gt;""),AND(NZ6&gt;=OB$24,OA6&gt;=OB$28,NZ6&lt;&gt;""),AND(OW6&gt;=PD$24,OX6&gt;=PD$28,OW6&lt;&gt;""),AND(PB6&gt;=PD$24,PC6&gt;=PD$28,PB6&lt;&gt;""),AND(PY6&gt;=QF$24,PZ6&gt;=QF$28,PY6&lt;&gt;""),AND(QD6&gt;=QF$24,QE6&gt;=QF$28,QD6&lt;&gt;"")),"P","")</f>
        <v>P</v>
      </c>
      <c r="I6" s="3" t="str">
        <f>IF(OR(AND(AS6&gt;=AY$28,AS6&lt;&gt;"",AQ6=""),AND(AX6&gt;=AY$28,AX6&lt;&gt;"",AQ6=""),AND(BV6&gt;=CB$28,BV6&lt;&gt;"",BT6=""),AND(CA6&gt;=CB$28,CA6&lt;&gt;"",BT6=""),AND(CY6&gt;=DE$28,CY6&lt;&gt;"",CW6=""),AND(DD6&gt;=DE$28,DD6&lt;&gt;"",CW6=""),AND(ED6&gt;=EJ$28,ED6&lt;&gt;""),AND(EI6&gt;=EJ$28,EI6&lt;&gt;""),AND(FF6&gt;=FL$28,FF6&lt;&gt;""),AND(FK6&gt;=FL$28,FK6&lt;&gt;""),AND(GH6&gt;=GN$28,GH6&lt;&gt;""),AND(GM6&gt;=GN$28,GM6&lt;&gt;""),AND(HJ6&gt;=HP$28,HJ6&lt;&gt;""),AND(HO6&gt;=HP$28,HO6&lt;&gt;""),AND(IL6&gt;=IR$28,IL6&lt;&gt;""),AND(IQ6&gt;=IR$28,IQ6&lt;&gt;""),AND(JN6&gt;=JT$28,JN6&lt;&gt;""),AND(JS6&gt;=JT$28,JS6&lt;&gt;""),AND(KP6&gt;=KV$28,KP6&lt;&gt;""),AND(KU6&gt;=KV$28,KU6&lt;&gt;""),AND(LR6&gt;=LX$28,LR6&lt;&gt;""),AND(LW6&gt;=LX$28,LW6&lt;&gt;""),AND(MT6&gt;=MZ$28,MT6&lt;&gt;""),AND(MY6&gt;=MZ$28,MY6&lt;&gt;""),AND(NV6&gt;=OB$28,NV6&lt;&gt;""),AND(OA6&gt;=OB$28,OA6&lt;&gt;""),AND(OX6&gt;=PD$28,OX6&lt;&gt;""),AND(PC6&gt;=PD$28,PC6&lt;&gt;""),AND(PZ6&gt;=QF$28,PZ6&lt;&gt;""),AND(QE6&gt;=QF$28,QE6&lt;&gt;"")),"P","")</f>
        <v>P</v>
      </c>
      <c r="J6" s="36" t="str">
        <f>IF(AND(I6="P",H6=""),"No DD",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Merit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Excellence",IF(K6="P","Worlds Team",IF(H6="P","National Team","")))))</f>
        <v>National Team</v>
      </c>
      <c r="K6" s="3" t="str">
        <f>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P","")</f>
        <v/>
      </c>
      <c r="L6" s="8">
        <f>IF(COUNT(AS6,BV6,CY6)&gt;0,LARGE((AS6,BV6,CY6),1),0)</f>
        <v>46.8</v>
      </c>
      <c r="M6" s="8" t="str">
        <f>IF(L6=0,"",IF(L6=CY6,$CC$1,IF(L6=BV6,$AZ$1,IF(L6=AS6,$W$1,""))))</f>
        <v>2023 3rd Domestic Trial</v>
      </c>
      <c r="N6" s="8">
        <f>IF(COUNT(AS6,BV6,CY6)&gt;1,LARGE((AS6,BV6,CY6),2),0)</f>
        <v>45.9</v>
      </c>
      <c r="O6" s="8" t="str">
        <f>IF(N6=0,"",IF(N6=CY6,$CC$1,IF(N6=BV6,$AZ$1,IF(N6=AS6,$W$1,""))))</f>
        <v>2023 Nationals</v>
      </c>
      <c r="P6" s="8">
        <f>IF(COUNT(AT6,BW6,CZ6)&gt;0,LARGE((AT6,BW6,CZ6),1),0)</f>
        <v>24.5</v>
      </c>
      <c r="Q6" s="8" t="str">
        <f>IF(P6=0,"",IF(P6=CZ6,$CC$1,IF(P6=BW6,$AZ$1,IF(P6=AT6,$W$1,""))))</f>
        <v>2023 3rd Domestic Trial</v>
      </c>
      <c r="R6" s="8">
        <f>IF(MAX(AX6,CA6,DD6)&gt;0,MAX(AX6,CA6,DD6),0)</f>
        <v>47</v>
      </c>
      <c r="S6" s="8" t="str">
        <f>IF(R6=0,"",IF(R6=DD6,$CC$1,IF(R6=CA6,$AZ$1,IF(R6=AX6,$W$1,""))))</f>
        <v>2023 3rd Domestic Trial</v>
      </c>
      <c r="T6" s="8">
        <f>IF(MAX(DF6:DH6)&gt;0,MAX(DF6:DH6),"")</f>
        <v>2.1000000000000014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17.2</v>
      </c>
      <c r="BA6" s="18">
        <v>5.5</v>
      </c>
      <c r="BB6" s="18">
        <v>0</v>
      </c>
      <c r="BC6" s="18">
        <v>0</v>
      </c>
      <c r="BD6" s="18">
        <v>17.7</v>
      </c>
      <c r="BE6" s="18">
        <v>5.5</v>
      </c>
      <c r="BF6" s="18">
        <v>0</v>
      </c>
      <c r="BG6" s="18">
        <v>0</v>
      </c>
      <c r="BH6" s="18">
        <v>16</v>
      </c>
      <c r="BI6" s="18">
        <v>3.3</v>
      </c>
      <c r="BJ6" s="18">
        <v>0</v>
      </c>
      <c r="BK6" s="18">
        <v>0</v>
      </c>
      <c r="BL6" s="18">
        <v>16.600000000000001</v>
      </c>
      <c r="BM6" s="18">
        <v>6.1</v>
      </c>
      <c r="BN6" s="18">
        <v>0</v>
      </c>
      <c r="BO6" s="18">
        <v>0</v>
      </c>
      <c r="BP6" s="18">
        <v>18.399999999999999</v>
      </c>
      <c r="BQ6" s="18">
        <v>5.5</v>
      </c>
      <c r="BR6" s="18">
        <v>0</v>
      </c>
      <c r="BS6" s="18">
        <v>0</v>
      </c>
      <c r="BT6" s="28"/>
      <c r="BU6" s="11">
        <f>IF(SUM(BA6,BE6)&gt;0,SUM(BA6,BE6),"")</f>
        <v>11</v>
      </c>
      <c r="BV6" s="11">
        <f>IF(SUM(AZ6:BA6,BC6:BE6,BG6)-BB6-BF6&gt;0,SUM(AZ6:BA6,BC6:BE6,BG6)-BB6-BF6,"")</f>
        <v>45.9</v>
      </c>
      <c r="BW6" s="11">
        <f>IF(SUM(BH6:BI6,BK6)-BJ6&gt;0,SUM(BH6:BI6,BK6)-BJ6,"")</f>
        <v>19.3</v>
      </c>
      <c r="BX6" s="11">
        <f>IF(SUM(BA6,BE6,BI6)&gt;0,SUM(BA6,BE6,BI6),"")</f>
        <v>14.3</v>
      </c>
      <c r="BY6" s="11">
        <f>IF(SUM(BV6,BW6)&gt;0,SUM(BV6,BW6),"")</f>
        <v>65.2</v>
      </c>
      <c r="BZ6" s="11">
        <f>IF(SUM(BM6,BQ6)&gt;0,SUM(BM6,BQ6),"")</f>
        <v>11.6</v>
      </c>
      <c r="CA6" s="11">
        <f>IF(SUM(BL6:BM6,BO6:BQ6,BS6)-SUM(BN6,BR6)&gt;0,SUM(BL6:BM6,BO6:BQ6,BS6)-SUM(BN6,BR6),"")</f>
        <v>46.6</v>
      </c>
      <c r="CB6" s="11">
        <f>IF(SUM(BV6,BW6,CA6)&gt;0,SUM(BV6,BW6,CA6),"")</f>
        <v>111.80000000000001</v>
      </c>
      <c r="CC6" s="19">
        <v>17.3</v>
      </c>
      <c r="CD6" s="19">
        <v>6.1</v>
      </c>
      <c r="CE6" s="19">
        <v>0</v>
      </c>
      <c r="CF6" s="19">
        <v>0</v>
      </c>
      <c r="CG6" s="19">
        <v>17.899999999999999</v>
      </c>
      <c r="CH6" s="19">
        <v>5.5</v>
      </c>
      <c r="CI6" s="19">
        <v>0</v>
      </c>
      <c r="CJ6" s="19">
        <v>0</v>
      </c>
      <c r="CK6" s="19">
        <v>17.600000000000001</v>
      </c>
      <c r="CL6" s="19">
        <v>6.9</v>
      </c>
      <c r="CM6" s="19">
        <v>0</v>
      </c>
      <c r="CN6" s="19">
        <v>0</v>
      </c>
      <c r="CO6" s="19">
        <v>17.5</v>
      </c>
      <c r="CP6" s="19">
        <v>6.1</v>
      </c>
      <c r="CQ6" s="19">
        <v>0</v>
      </c>
      <c r="CR6" s="19">
        <v>0</v>
      </c>
      <c r="CS6" s="19">
        <v>17.899999999999999</v>
      </c>
      <c r="CT6" s="19">
        <v>5.5</v>
      </c>
      <c r="CU6" s="19">
        <v>0</v>
      </c>
      <c r="CV6" s="19">
        <v>0</v>
      </c>
      <c r="CW6" s="27"/>
      <c r="CX6" s="40">
        <f>IF(SUM(CD6,CH6)&gt;0,SUM(CD6,CH6),"")</f>
        <v>11.6</v>
      </c>
      <c r="CY6" s="40">
        <f>IF(SUM(CC6:CD6,CF6:CH6,CJ6)-CE6-CI6&gt;0,SUM(CC6:CD6,CF6:CH6,CJ6)-CE6-CI6,"")</f>
        <v>46.8</v>
      </c>
      <c r="CZ6" s="40">
        <f>IF(SUM(CK6:CL6,CN6)-CM6&gt;0,SUM(CK6:CL6,CN6)-CM6,"")</f>
        <v>24.5</v>
      </c>
      <c r="DA6" s="40">
        <f>IF(SUM(CD6,CH6,CL6)&gt;0,SUM(CD6,CH6,CL6),"")</f>
        <v>18.5</v>
      </c>
      <c r="DB6" s="40">
        <f>IF(SUM(CY6,CZ6)&gt;0,SUM(CY6,CZ6),"")</f>
        <v>71.3</v>
      </c>
      <c r="DC6" s="40">
        <f>IF(SUM(CP6,CT6)&gt;0,SUM(CP6,CT6),"")</f>
        <v>11.6</v>
      </c>
      <c r="DD6" s="40">
        <f>IF(SUM(CO6:CP6,CR6:CT6,CV6)-SUM(CQ6,CU6)&gt;0,SUM(CO6:CP6,CR6:CT6,CV6)-SUM(CQ6,CU6),"")</f>
        <v>47</v>
      </c>
      <c r="DE6" s="40">
        <f>IF(SUM(CY6,CZ6,DD6)&gt;0,SUM(CY6,CZ6,DD6),"")</f>
        <v>118.3</v>
      </c>
      <c r="DF6" s="50">
        <f>IF(MAX(ED6,FF6,GH6,HJ6,IL6,JN6,KP6,LR6,MT6,NV6,OX6,PZ6)-IF(N6="",0,N6)&gt;0.001,MAX(ED6,FF6,GH6,HJ6,IL6,JN6,KP6,LR6,MT6,NV6,OX6,PZ6)-IF(N6="",0,N6),"")</f>
        <v>2.1000000000000014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18.600000000000001</v>
      </c>
      <c r="IT6" s="18">
        <v>6.1</v>
      </c>
      <c r="IU6" s="18">
        <v>0</v>
      </c>
      <c r="IV6" s="18">
        <v>0</v>
      </c>
      <c r="IW6" s="18">
        <v>17.8</v>
      </c>
      <c r="IX6" s="18">
        <v>5.5</v>
      </c>
      <c r="IY6" s="18">
        <v>0</v>
      </c>
      <c r="IZ6" s="18">
        <v>0</v>
      </c>
      <c r="JA6" s="18">
        <v>17.8</v>
      </c>
      <c r="JB6" s="18">
        <v>4.2</v>
      </c>
      <c r="JC6" s="18">
        <v>0</v>
      </c>
      <c r="JD6" s="18">
        <v>0</v>
      </c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11.6</v>
      </c>
      <c r="JN6" s="11">
        <f>IF(SUM(IS6:IT6,IV6:IX6,IZ6)-IU6-IY6&gt;0,SUM(IS6:IT6,IV6:IX6,IZ6)-IU6-IY6,"")</f>
        <v>48</v>
      </c>
      <c r="JO6" s="11">
        <f>IF(SUM(JA6:JB6,JD6)-JC6&gt;0,SUM(JA6:JB6,JD6)-JC6,"")</f>
        <v>22</v>
      </c>
      <c r="JP6" s="11">
        <f>IF(SUM(IT6,IX6,JB6)&gt;0,SUM(IT6,IX6,JB6),"")</f>
        <v>15.8</v>
      </c>
      <c r="JQ6" s="11">
        <f>IF(SUM(JN6,JO6)&gt;0,SUM(JN6,JO6),"")</f>
        <v>70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70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17.25</v>
      </c>
      <c r="QH6" s="22">
        <f>IF($CW6="P",CD6,(CD6+BA6)/2)</f>
        <v>5.8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17.799999999999997</v>
      </c>
      <c r="QL6" s="22">
        <f>IF($CW6="P",CH6,(CH6+BE6)/2)</f>
        <v>5.5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16.8</v>
      </c>
      <c r="QP6" s="22">
        <f>IF($CW6="P",CL6,(CL6+BI6)/2)</f>
        <v>5.0999999999999996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17.05</v>
      </c>
      <c r="QT6" s="22">
        <f>IF($CW6="P",CP6,(CP6+BM6)/2)</f>
        <v>6.1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18.149999999999999</v>
      </c>
      <c r="QX6" s="22">
        <f>IF($CW6="P",CT6,(CT6+BQ6)/2)</f>
        <v>5.5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11.3</v>
      </c>
      <c r="RC6" s="40">
        <f>IF(SUM(QG6:QH6,QJ6:QL6,QN6)-QI6-QM6&gt;0,SUM(QG6:QH6,QJ6:QL6,QN6)-QI6-QM6,"")</f>
        <v>46.349999999999994</v>
      </c>
      <c r="RD6" s="40">
        <f>IF(SUM(QO6:QP6,QR6)-QQ6&gt;0,SUM(QO6:QP6,QR6)-QQ6,"")</f>
        <v>21.9</v>
      </c>
      <c r="RE6" s="40">
        <f>IF(SUM(QH6,QL6,QP6)&gt;0,SUM(QH6,QL6,QP6),"")</f>
        <v>16.399999999999999</v>
      </c>
      <c r="RF6" s="40">
        <f>IF(SUM(RC6,RD6)&gt;0,SUM(RC6,RD6),"")</f>
        <v>68.25</v>
      </c>
      <c r="RG6" s="40">
        <f>IF(SUM(QT6,QX6)&gt;0,SUM(QT6,QX6),"")</f>
        <v>11.6</v>
      </c>
      <c r="RH6" s="40">
        <f>IF(SUM(QS6:QT6,QV6:QX6,QZ6)-SUM(QU6,QY6)&gt;0,SUM(QS6:QT6,QV6:QX6,QZ6)-SUM(QU6,QY6),"")</f>
        <v>46.8</v>
      </c>
      <c r="RI6" s="40">
        <f>IF(SUM(RC6,RD6,RH6)&gt;0,SUM(RC6,RD6,RH6),"")</f>
        <v>115.05</v>
      </c>
    </row>
    <row r="7" spans="1:477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204</v>
      </c>
      <c r="D7" s="4" t="s">
        <v>6</v>
      </c>
      <c r="E7" s="4">
        <v>2006</v>
      </c>
      <c r="F7" s="9">
        <f>SUM(L7:T7)+SUM(L7:P7)*0.0000001+SUM(L7)*0.0000000000001</f>
        <v>165.70001141000452</v>
      </c>
      <c r="G7" s="66" t="s">
        <v>46</v>
      </c>
      <c r="H7" s="3" t="str">
        <f>IF(OR(AND(AR7&gt;=AY$24,AS7&gt;=AY$28,AR7&lt;&gt;"",AQ7=""),AND(AW7&gt;=AY$24,AX7&gt;=AY$28,AW7&lt;&gt;"",AQ7=""),AND(BU7&gt;=CB$24,BV7&gt;=CB$28,BU7&lt;&gt;"",BT7=""),AND(BZ7&gt;=CB$24,CA7&gt;=CB$28,BZ7&lt;&gt;"",BT7=""),AND(CX7&gt;=DE$24,CY7&gt;=DE$28,CX7&lt;&gt;"",CW7=""),AND(DC7&gt;=DE$24,DD7&gt;=DE$28,DC7&lt;&gt;""),AND(EC7&gt;=EJ$24,ED7&gt;=EJ$28,EC7&lt;&gt;""),AND(EH7&gt;=EJ$24,EI7&gt;=EJ$28,EH7&lt;&gt;""),AND(FE7&gt;=FL$24,FF7&gt;=FL$28,FE7&lt;&gt;""),AND(FJ7&gt;=FL$24,FK7&gt;=FL$28,FJ7&lt;&gt;""),AND(GG7&gt;=GN$24,GH7&gt;=GN$28,GG7&lt;&gt;""),AND(GL7&gt;=GN$24,GM7&gt;=GN$28,GL7&lt;&gt;""),AND(HI7&gt;=HP$24,HJ7&gt;=HP$28,HI7&lt;&gt;""),AND(HN7&gt;=HP$24,HO7&gt;=HP$28,HN7&lt;&gt;""),AND(IK7&gt;=IR$24,IL7&gt;=IR$28,IK7&lt;&gt;""),AND(IP7&gt;=IR$24,IQ7&gt;=IR$28,IP7&lt;&gt;""),AND(JM7&gt;=JT$24,JN7&gt;=JT$28,JM7&lt;&gt;""),AND(JR7&gt;=JT$24,JS7&gt;=JT$28,JR7&lt;&gt;""),AND(KO7&gt;=KV$24,KP7&gt;=KV$28,KO7&lt;&gt;""),AND(KT7&gt;=KV$24,KU7&gt;=KV$28,KT7&lt;&gt;""),AND(LQ7&gt;=LX$24,LR7&gt;=LX$28,LQ7&lt;&gt;""),AND(LV7&gt;=LX$24,LW7&gt;=LX$28,LV7&lt;&gt;""),AND(MS7&gt;=MZ$24,MT7&gt;=MZ$28,MS7&lt;&gt;""),AND(MX7&gt;=MZ$24,MY7&gt;=MZ$28,MX7&lt;&gt;""),AND(NU7&gt;=OB$24,NV7&gt;=OB$28,NU7&lt;&gt;""),AND(NZ7&gt;=OB$24,OA7&gt;=OB$28,NZ7&lt;&gt;""),AND(OW7&gt;=PD$24,OX7&gt;=PD$28,OW7&lt;&gt;""),AND(PB7&gt;=PD$24,PC7&gt;=PD$28,PB7&lt;&gt;""),AND(PY7&gt;=QF$24,PZ7&gt;=QF$28,PY7&lt;&gt;""),AND(QD7&gt;=QF$24,QE7&gt;=QF$28,QD7&lt;&gt;"")),"P","")</f>
        <v>P</v>
      </c>
      <c r="I7" s="3" t="str">
        <f>IF(OR(AND(AS7&gt;=AY$28,AS7&lt;&gt;"",AQ7=""),AND(AX7&gt;=AY$28,AX7&lt;&gt;"",AQ7=""),AND(BV7&gt;=CB$28,BV7&lt;&gt;"",BT7=""),AND(CA7&gt;=CB$28,CA7&lt;&gt;"",BT7=""),AND(CY7&gt;=DE$28,CY7&lt;&gt;"",CW7=""),AND(DD7&gt;=DE$28,DD7&lt;&gt;"",CW7=""),AND(ED7&gt;=EJ$28,ED7&lt;&gt;""),AND(EI7&gt;=EJ$28,EI7&lt;&gt;""),AND(FF7&gt;=FL$28,FF7&lt;&gt;""),AND(FK7&gt;=FL$28,FK7&lt;&gt;""),AND(GH7&gt;=GN$28,GH7&lt;&gt;""),AND(GM7&gt;=GN$28,GM7&lt;&gt;""),AND(HJ7&gt;=HP$28,HJ7&lt;&gt;""),AND(HO7&gt;=HP$28,HO7&lt;&gt;""),AND(IL7&gt;=IR$28,IL7&lt;&gt;""),AND(IQ7&gt;=IR$28,IQ7&lt;&gt;""),AND(JN7&gt;=JT$28,JN7&lt;&gt;""),AND(JS7&gt;=JT$28,JS7&lt;&gt;""),AND(KP7&gt;=KV$28,KP7&lt;&gt;""),AND(KU7&gt;=KV$28,KU7&lt;&gt;""),AND(LR7&gt;=LX$28,LR7&lt;&gt;""),AND(LW7&gt;=LX$28,LW7&lt;&gt;""),AND(MT7&gt;=MZ$28,MT7&lt;&gt;""),AND(MY7&gt;=MZ$28,MY7&lt;&gt;""),AND(NV7&gt;=OB$28,NV7&lt;&gt;""),AND(OA7&gt;=OB$28,OA7&lt;&gt;""),AND(OX7&gt;=PD$28,OX7&lt;&gt;""),AND(PC7&gt;=PD$28,PC7&lt;&gt;""),AND(PZ7&gt;=QF$28,PZ7&lt;&gt;""),AND(QE7&gt;=QF$28,QE7&lt;&gt;"")),"P","")</f>
        <v>P</v>
      </c>
      <c r="J7" s="36" t="str">
        <f>IF(AND(I7="P",H7=""),"No DD",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Merit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Excellence",IF(K7="P","Worlds Team",IF(H7="P","National Team","")))))</f>
        <v>National Team</v>
      </c>
      <c r="K7" s="3" t="str">
        <f>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P","")</f>
        <v/>
      </c>
      <c r="L7" s="8">
        <f>IF(COUNT(AS7,BV7,CY7)&gt;0,LARGE((AS7,BV7,CY7),1),0)</f>
        <v>45.3</v>
      </c>
      <c r="M7" s="8" t="str">
        <f>IF(L7=0,"",IF(L7=CY7,$CC$1,IF(L7=BV7,$AZ$1,IF(L7=AS7,$W$1,""))))</f>
        <v>2023 Nationals</v>
      </c>
      <c r="N7" s="8">
        <f>IF(COUNT(AS7,BV7,CY7)&gt;1,LARGE((AS7,BV7,CY7),2),0)</f>
        <v>44.9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23.9</v>
      </c>
      <c r="Q7" s="8" t="str">
        <f>IF(P7=0,"",IF(P7=CZ7,$CC$1,IF(P7=BW7,$AZ$1,IF(P7=AT7,$W$1,""))))</f>
        <v>2023 3rd Domestic Trial</v>
      </c>
      <c r="R7" s="8">
        <f>IF(MAX(AX7,CA7,DD7)&gt;0,MAX(AX7,CA7,DD7),0)</f>
        <v>47</v>
      </c>
      <c r="S7" s="8" t="str">
        <f>IF(R7=0,"",IF(R7=DD7,$CC$1,IF(R7=CA7,$AZ$1,IF(R7=AX7,$W$1,""))))</f>
        <v>2023 Nationals</v>
      </c>
      <c r="T7" s="8">
        <f>IF(MAX(DF7:DH7)&gt;0,MAX(DF7:DH7),"")</f>
        <v>4.6000000000000085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17.5</v>
      </c>
      <c r="BA7" s="18">
        <v>5.5</v>
      </c>
      <c r="BB7" s="18">
        <v>0.2</v>
      </c>
      <c r="BC7" s="18">
        <v>0.3</v>
      </c>
      <c r="BD7" s="18">
        <v>16.8</v>
      </c>
      <c r="BE7" s="18">
        <v>5.0999999999999996</v>
      </c>
      <c r="BF7" s="18">
        <v>0</v>
      </c>
      <c r="BG7" s="18">
        <v>0.3</v>
      </c>
      <c r="BH7" s="18">
        <v>17</v>
      </c>
      <c r="BI7" s="18">
        <v>5.5</v>
      </c>
      <c r="BJ7" s="18">
        <v>0.2</v>
      </c>
      <c r="BK7" s="18">
        <v>0.3</v>
      </c>
      <c r="BL7" s="18">
        <v>18</v>
      </c>
      <c r="BM7" s="18">
        <v>5.5</v>
      </c>
      <c r="BN7" s="18">
        <v>0</v>
      </c>
      <c r="BO7" s="18">
        <v>0.3</v>
      </c>
      <c r="BP7" s="18">
        <v>17.8</v>
      </c>
      <c r="BQ7" s="18">
        <v>5.0999999999999996</v>
      </c>
      <c r="BR7" s="18">
        <v>0</v>
      </c>
      <c r="BS7" s="18">
        <v>0.3</v>
      </c>
      <c r="BT7" s="28"/>
      <c r="BU7" s="11">
        <f>IF(SUM(BA7,BE7)&gt;0,SUM(BA7,BE7),"")</f>
        <v>10.6</v>
      </c>
      <c r="BV7" s="11">
        <f>IF(SUM(AZ7:BA7,BC7:BE7,BG7)-BB7-BF7&gt;0,SUM(AZ7:BA7,BC7:BE7,BG7)-BB7-BF7,"")</f>
        <v>45.3</v>
      </c>
      <c r="BW7" s="11">
        <f>IF(SUM(BH7:BI7,BK7)-BJ7&gt;0,SUM(BH7:BI7,BK7)-BJ7,"")</f>
        <v>22.6</v>
      </c>
      <c r="BX7" s="11">
        <f>IF(SUM(BA7,BE7,BI7)&gt;0,SUM(BA7,BE7,BI7),"")</f>
        <v>16.100000000000001</v>
      </c>
      <c r="BY7" s="11">
        <f>IF(SUM(BV7,BW7)&gt;0,SUM(BV7,BW7),"")</f>
        <v>67.900000000000006</v>
      </c>
      <c r="BZ7" s="11">
        <f>IF(SUM(BM7,BQ7)&gt;0,SUM(BM7,BQ7),"")</f>
        <v>10.6</v>
      </c>
      <c r="CA7" s="11">
        <f>IF(SUM(BL7:BM7,BO7:BQ7,BS7)-SUM(BN7,BR7)&gt;0,SUM(BL7:BM7,BO7:BQ7,BS7)-SUM(BN7,BR7),"")</f>
        <v>47</v>
      </c>
      <c r="CB7" s="11">
        <f>IF(SUM(BV7,BW7,CA7)&gt;0,SUM(BV7,BW7,CA7),"")</f>
        <v>114.9</v>
      </c>
      <c r="CC7" s="19">
        <v>16.899999999999999</v>
      </c>
      <c r="CD7" s="19">
        <v>5.0999999999999996</v>
      </c>
      <c r="CE7" s="19">
        <v>0.4</v>
      </c>
      <c r="CF7" s="19">
        <v>0</v>
      </c>
      <c r="CG7" s="19">
        <v>17.8</v>
      </c>
      <c r="CH7" s="19">
        <v>5.5</v>
      </c>
      <c r="CI7" s="19">
        <v>0</v>
      </c>
      <c r="CJ7" s="19">
        <v>0</v>
      </c>
      <c r="CK7" s="19">
        <v>18.399999999999999</v>
      </c>
      <c r="CL7" s="19">
        <v>5.5</v>
      </c>
      <c r="CM7" s="19">
        <v>0</v>
      </c>
      <c r="CN7" s="19">
        <v>0</v>
      </c>
      <c r="CO7" s="19">
        <v>17</v>
      </c>
      <c r="CP7" s="19">
        <v>6.5</v>
      </c>
      <c r="CQ7" s="19">
        <v>0</v>
      </c>
      <c r="CR7" s="19">
        <v>0</v>
      </c>
      <c r="CS7" s="19">
        <v>17.600000000000001</v>
      </c>
      <c r="CT7" s="19">
        <v>5.5</v>
      </c>
      <c r="CU7" s="19">
        <v>0</v>
      </c>
      <c r="CV7" s="19">
        <v>0</v>
      </c>
      <c r="CW7" s="27"/>
      <c r="CX7" s="40">
        <f>IF(SUM(CD7,CH7)&gt;0,SUM(CD7,CH7),"")</f>
        <v>10.6</v>
      </c>
      <c r="CY7" s="40">
        <f>IF(SUM(CC7:CD7,CF7:CH7,CJ7)-CE7-CI7&gt;0,SUM(CC7:CD7,CF7:CH7,CJ7)-CE7-CI7,"")</f>
        <v>44.9</v>
      </c>
      <c r="CZ7" s="40">
        <f>IF(SUM(CK7:CL7,CN7)-CM7&gt;0,SUM(CK7:CL7,CN7)-CM7,"")</f>
        <v>23.9</v>
      </c>
      <c r="DA7" s="40">
        <f>IF(SUM(CD7,CH7,CL7)&gt;0,SUM(CD7,CH7,CL7),"")</f>
        <v>16.100000000000001</v>
      </c>
      <c r="DB7" s="40">
        <f>IF(SUM(CY7,CZ7)&gt;0,SUM(CY7,CZ7),"")</f>
        <v>68.8</v>
      </c>
      <c r="DC7" s="40">
        <f>IF(SUM(CP7,CT7)&gt;0,SUM(CP7,CT7),"")</f>
        <v>12</v>
      </c>
      <c r="DD7" s="40">
        <f>IF(SUM(CO7:CP7,CR7:CT7,CV7)-SUM(CQ7,CU7)&gt;0,SUM(CO7:CP7,CR7:CT7,CV7)-SUM(CQ7,CU7),"")</f>
        <v>46.6</v>
      </c>
      <c r="DE7" s="40">
        <f>IF(SUM(CY7,CZ7,DD7)&gt;0,SUM(CY7,CZ7,DD7),"")</f>
        <v>115.4</v>
      </c>
      <c r="DF7" s="50">
        <f>IF(MAX(ED7,FF7,GH7,HJ7,IL7,JN7,KP7,LR7,MT7,NV7,OX7,PZ7)-IF(N7="",0,N7)&gt;0.001,MAX(ED7,FF7,GH7,HJ7,IL7,JN7,KP7,LR7,MT7,NV7,OX7,PZ7)-IF(N7="",0,N7),"")</f>
        <v>4.6000000000000085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>
        <v>17.8</v>
      </c>
      <c r="JV7" s="17">
        <v>6.5</v>
      </c>
      <c r="JW7" s="17">
        <v>0</v>
      </c>
      <c r="JX7" s="17">
        <v>0</v>
      </c>
      <c r="JY7" s="17">
        <v>18.100000000000001</v>
      </c>
      <c r="JZ7" s="17">
        <v>7.1</v>
      </c>
      <c r="KA7" s="17">
        <v>0</v>
      </c>
      <c r="KB7" s="17">
        <v>0</v>
      </c>
      <c r="KC7" s="17"/>
      <c r="KD7" s="17"/>
      <c r="KE7" s="17"/>
      <c r="KF7" s="17"/>
      <c r="KG7" s="17">
        <v>18.100000000000001</v>
      </c>
      <c r="KH7" s="17">
        <v>7.3</v>
      </c>
      <c r="KI7" s="17">
        <v>0</v>
      </c>
      <c r="KJ7" s="17">
        <v>0</v>
      </c>
      <c r="KK7" s="17">
        <v>16</v>
      </c>
      <c r="KL7" s="17">
        <v>3.3</v>
      </c>
      <c r="KM7" s="17">
        <v>0</v>
      </c>
      <c r="KN7" s="17">
        <v>0</v>
      </c>
      <c r="KO7" s="40">
        <f>IF(SUM(JV7,JZ7)&gt;0,SUM(JV7,JZ7),"")</f>
        <v>13.6</v>
      </c>
      <c r="KP7" s="40">
        <f>IF(SUM(JU7:JV7,JX7:JZ7,KB7)-JW7-KA7&gt;0,SUM(JU7:JV7,JX7:JZ7,KB7)-JW7-KA7,"")</f>
        <v>49.500000000000007</v>
      </c>
      <c r="KQ7" s="40" t="str">
        <f>IF(SUM(KC7:KD7,KF7)-KE7&gt;0,SUM(KC7:KD7,KF7)-KE7,"")</f>
        <v/>
      </c>
      <c r="KR7" s="40">
        <f>IF(SUM(JV7,JZ7,KD7)&gt;0,SUM(JV7,JZ7,KD7),"")</f>
        <v>13.6</v>
      </c>
      <c r="KS7" s="40">
        <f>IF(SUM(KP7,KQ7)&gt;0,SUM(KP7,KQ7),"")</f>
        <v>49.500000000000007</v>
      </c>
      <c r="KT7" s="40">
        <f>IF(SUM(KH7,KL7)&gt;0,SUM(KH7,KL7),"")</f>
        <v>10.6</v>
      </c>
      <c r="KU7" s="40">
        <f>IF(SUM(KG7:KH7,KJ7:KL7,KN7)-SUM(KI7,KM7)&gt;0,SUM(KG7:KH7,KJ7:KL7,KN7)-SUM(KI7,KM7),"")</f>
        <v>44.7</v>
      </c>
      <c r="KV7" s="40">
        <f>IF(SUM(KP7,KQ7,KU7)&gt;0,SUM(KP7,KQ7,KU7),"")</f>
        <v>94.200000000000017</v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17.2</v>
      </c>
      <c r="QH7" s="22">
        <f>IF($CW7="P",CD7,(CD7+BA7)/2)</f>
        <v>5.3</v>
      </c>
      <c r="QI7" s="22">
        <f>IF($CW7="P",CE7,(CE7+BB7)/2)</f>
        <v>0.30000000000000004</v>
      </c>
      <c r="QJ7" s="22">
        <f>IF($CW7="P",CF7,(CF7+BC7)/2)</f>
        <v>0.15</v>
      </c>
      <c r="QK7" s="22">
        <f>IF($CW7="P",CG7,(CG7+BD7)/2)</f>
        <v>17.3</v>
      </c>
      <c r="QL7" s="22">
        <f>IF($CW7="P",CH7,(CH7+BE7)/2)</f>
        <v>5.3</v>
      </c>
      <c r="QM7" s="22">
        <f>IF($CW7="P",CI7,(CI7+BF7)/2)</f>
        <v>0</v>
      </c>
      <c r="QN7" s="22">
        <f>IF($CW7="P",CJ7,(CJ7+BG7)/2)</f>
        <v>0.15</v>
      </c>
      <c r="QO7" s="22">
        <f>IF($CW7="P",CK7,(CK7+BH7)/2)</f>
        <v>17.7</v>
      </c>
      <c r="QP7" s="22">
        <f>IF($CW7="P",CL7,(CL7+BI7)/2)</f>
        <v>5.5</v>
      </c>
      <c r="QQ7" s="22">
        <f>IF($CW7="P",CM7,(CM7+BJ7)/2)</f>
        <v>0.1</v>
      </c>
      <c r="QR7" s="22">
        <f>IF($CW7="P",CN7,(CN7+BK7)/2)</f>
        <v>0.15</v>
      </c>
      <c r="QS7" s="22">
        <f>IF($CW7="P",CO7,(CO7+BL7)/2)</f>
        <v>17.5</v>
      </c>
      <c r="QT7" s="22">
        <f>IF($CW7="P",CP7,(CP7+BM7)/2)</f>
        <v>6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17.700000000000003</v>
      </c>
      <c r="QX7" s="22">
        <f>IF($CW7="P",CT7,(CT7+BQ7)/2)</f>
        <v>5.3</v>
      </c>
      <c r="QY7" s="22">
        <f>IF($CW7="P",CU7,(CU7+BR7)/2)</f>
        <v>0</v>
      </c>
      <c r="QZ7" s="22">
        <f>IF($CW7="P",CV7,(CV7+BS7)/2)</f>
        <v>0.15</v>
      </c>
      <c r="RA7" s="27" t="s">
        <v>46</v>
      </c>
      <c r="RB7" s="40">
        <f>IF(SUM(QH7,QL7)&gt;0,SUM(QH7,QL7),"")</f>
        <v>10.6</v>
      </c>
      <c r="RC7" s="40">
        <f>IF(SUM(QG7:QH7,QJ7:QL7,QN7)-QI7-QM7&gt;0,SUM(QG7:QH7,QJ7:QL7,QN7)-QI7-QM7,"")</f>
        <v>45.1</v>
      </c>
      <c r="RD7" s="40">
        <f>IF(SUM(QO7:QP7,QR7)-QQ7&gt;0,SUM(QO7:QP7,QR7)-QQ7,"")</f>
        <v>23.249999999999996</v>
      </c>
      <c r="RE7" s="40">
        <f>IF(SUM(QH7,QL7,QP7)&gt;0,SUM(QH7,QL7,QP7),"")</f>
        <v>16.100000000000001</v>
      </c>
      <c r="RF7" s="40">
        <f>IF(SUM(RC7,RD7)&gt;0,SUM(RC7,RD7),"")</f>
        <v>68.349999999999994</v>
      </c>
      <c r="RG7" s="40">
        <f>IF(SUM(QT7,QX7)&gt;0,SUM(QT7,QX7),"")</f>
        <v>11.3</v>
      </c>
      <c r="RH7" s="40">
        <f>IF(SUM(QS7:QT7,QV7:QX7,QZ7)-SUM(QU7,QY7)&gt;0,SUM(QS7:QT7,QV7:QX7,QZ7)-SUM(QU7,QY7),"")</f>
        <v>46.8</v>
      </c>
      <c r="RI7" s="40">
        <f>IF(SUM(RC7,RD7,RH7)&gt;0,SUM(RC7,RD7,RH7),"")</f>
        <v>115.14999999999999</v>
      </c>
    </row>
    <row r="8" spans="1:477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t="str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/>
      </c>
      <c r="C8" s="5" t="s">
        <v>66</v>
      </c>
      <c r="D8" s="4" t="s">
        <v>4</v>
      </c>
      <c r="E8" s="4">
        <v>2002</v>
      </c>
      <c r="F8" s="9">
        <f>SUM(L8:T8)+SUM(L8:P8)*0.0000001+SUM(L8)*0.0000000000001</f>
        <v>164.90001176000467</v>
      </c>
      <c r="G8" s="66" t="s">
        <v>46</v>
      </c>
      <c r="H8" s="3" t="str">
        <f>IF(OR(AND(AR8&gt;=AY$24,AS8&gt;=AY$28,AR8&lt;&gt;"",AQ8=""),AND(AW8&gt;=AY$24,AX8&gt;=AY$28,AW8&lt;&gt;"",AQ8=""),AND(BU8&gt;=CB$24,BV8&gt;=CB$28,BU8&lt;&gt;"",BT8=""),AND(BZ8&gt;=CB$24,CA8&gt;=CB$28,BZ8&lt;&gt;"",BT8=""),AND(CX8&gt;=DE$24,CY8&gt;=DE$28,CX8&lt;&gt;"",CW8=""),AND(DC8&gt;=DE$24,DD8&gt;=DE$28,DC8&lt;&gt;""),AND(EC8&gt;=EJ$24,ED8&gt;=EJ$28,EC8&lt;&gt;""),AND(EH8&gt;=EJ$24,EI8&gt;=EJ$28,EH8&lt;&gt;""),AND(FE8&gt;=FL$24,FF8&gt;=FL$28,FE8&lt;&gt;""),AND(FJ8&gt;=FL$24,FK8&gt;=FL$28,FJ8&lt;&gt;""),AND(GG8&gt;=GN$24,GH8&gt;=GN$28,GG8&lt;&gt;""),AND(GL8&gt;=GN$24,GM8&gt;=GN$28,GL8&lt;&gt;""),AND(HI8&gt;=HP$24,HJ8&gt;=HP$28,HI8&lt;&gt;""),AND(HN8&gt;=HP$24,HO8&gt;=HP$28,HN8&lt;&gt;""),AND(IK8&gt;=IR$24,IL8&gt;=IR$28,IK8&lt;&gt;""),AND(IP8&gt;=IR$24,IQ8&gt;=IR$28,IP8&lt;&gt;""),AND(JM8&gt;=JT$24,JN8&gt;=JT$28,JM8&lt;&gt;""),AND(JR8&gt;=JT$24,JS8&gt;=JT$28,JR8&lt;&gt;""),AND(KO8&gt;=KV$24,KP8&gt;=KV$28,KO8&lt;&gt;""),AND(KT8&gt;=KV$24,KU8&gt;=KV$28,KT8&lt;&gt;""),AND(LQ8&gt;=LX$24,LR8&gt;=LX$28,LQ8&lt;&gt;""),AND(LV8&gt;=LX$24,LW8&gt;=LX$28,LV8&lt;&gt;""),AND(MS8&gt;=MZ$24,MT8&gt;=MZ$28,MS8&lt;&gt;""),AND(MX8&gt;=MZ$24,MY8&gt;=MZ$28,MX8&lt;&gt;""),AND(NU8&gt;=OB$24,NV8&gt;=OB$28,NU8&lt;&gt;""),AND(NZ8&gt;=OB$24,OA8&gt;=OB$28,NZ8&lt;&gt;""),AND(OW8&gt;=PD$24,OX8&gt;=PD$28,OW8&lt;&gt;""),AND(PB8&gt;=PD$24,PC8&gt;=PD$28,PB8&lt;&gt;""),AND(PY8&gt;=QF$24,PZ8&gt;=QF$28,PY8&lt;&gt;""),AND(QD8&gt;=QF$24,QE8&gt;=QF$28,QD8&lt;&gt;"")),"P","")</f>
        <v>P</v>
      </c>
      <c r="I8" s="3" t="str">
        <f>IF(OR(AND(AS8&gt;=AY$28,AS8&lt;&gt;"",AQ8=""),AND(AX8&gt;=AY$28,AX8&lt;&gt;"",AQ8=""),AND(BV8&gt;=CB$28,BV8&lt;&gt;"",BT8=""),AND(CA8&gt;=CB$28,CA8&lt;&gt;"",BT8=""),AND(CY8&gt;=DE$28,CY8&lt;&gt;"",CW8=""),AND(DD8&gt;=DE$28,DD8&lt;&gt;"",CW8=""),AND(ED8&gt;=EJ$28,ED8&lt;&gt;""),AND(EI8&gt;=EJ$28,EI8&lt;&gt;""),AND(FF8&gt;=FL$28,FF8&lt;&gt;""),AND(FK8&gt;=FL$28,FK8&lt;&gt;""),AND(GH8&gt;=GN$28,GH8&lt;&gt;""),AND(GM8&gt;=GN$28,GM8&lt;&gt;""),AND(HJ8&gt;=HP$28,HJ8&lt;&gt;""),AND(HO8&gt;=HP$28,HO8&lt;&gt;""),AND(IL8&gt;=IR$28,IL8&lt;&gt;""),AND(IQ8&gt;=IR$28,IQ8&lt;&gt;""),AND(JN8&gt;=JT$28,JN8&lt;&gt;""),AND(JS8&gt;=JT$28,JS8&lt;&gt;""),AND(KP8&gt;=KV$28,KP8&lt;&gt;""),AND(KU8&gt;=KV$28,KU8&lt;&gt;""),AND(LR8&gt;=LX$28,LR8&lt;&gt;""),AND(LW8&gt;=LX$28,LW8&lt;&gt;""),AND(MT8&gt;=MZ$28,MT8&lt;&gt;""),AND(MY8&gt;=MZ$28,MY8&lt;&gt;""),AND(NV8&gt;=OB$28,NV8&lt;&gt;""),AND(OA8&gt;=OB$28,OA8&lt;&gt;""),AND(OX8&gt;=PD$28,OX8&lt;&gt;""),AND(PC8&gt;=PD$28,PC8&lt;&gt;""),AND(PZ8&gt;=QF$28,PZ8&lt;&gt;""),AND(QE8&gt;=QF$28,QE8&lt;&gt;"")),"P","")</f>
        <v>P</v>
      </c>
      <c r="J8" s="36" t="str">
        <f>IF(AND(I8="P",H8=""),"No DD",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Merit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Excellence",IF(K8="P","Worlds Team",IF(H8="P","National Team","")))))</f>
        <v>National Team</v>
      </c>
      <c r="K8" s="3" t="str">
        <f>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P","")</f>
        <v/>
      </c>
      <c r="L8" s="8">
        <f>IF(COUNT(AS8,BV8,CY8)&gt;0,LARGE((AS8,BV8,CY8),1),0)</f>
        <v>46.9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45.9</v>
      </c>
      <c r="O8" s="8" t="str">
        <f>IF(N8=0,"",IF(N8=CY8,$CC$1,IF(N8=BV8,$AZ$1,IF(N8=AS8,$W$1,""))))</f>
        <v>2023 Nationals</v>
      </c>
      <c r="P8" s="8">
        <f>IF(COUNT(AT8,BW8,CZ8)&gt;0,LARGE((AT8,BW8,CZ8),1),0)</f>
        <v>24.799999999999997</v>
      </c>
      <c r="Q8" s="8" t="str">
        <f>IF(P8=0,"",IF(P8=CZ8,$CC$1,IF(P8=BW8,$AZ$1,IF(P8=AT8,$W$1,""))))</f>
        <v>2023 Nationals</v>
      </c>
      <c r="R8" s="8">
        <f>IF(MAX(AX8,CA8,DD8)&gt;0,MAX(AX8,CA8,DD8),0)</f>
        <v>46.099999999999994</v>
      </c>
      <c r="S8" s="8" t="str">
        <f>IF(R8=0,"",IF(R8=DD8,$CC$1,IF(R8=CA8,$AZ$1,IF(R8=AX8,$W$1,""))))</f>
        <v>2023 Nationals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17.399999999999999</v>
      </c>
      <c r="X8" s="19">
        <v>5.7</v>
      </c>
      <c r="Y8" s="19">
        <v>0</v>
      </c>
      <c r="Z8" s="19">
        <v>0</v>
      </c>
      <c r="AA8" s="19">
        <v>16.899999999999999</v>
      </c>
      <c r="AB8" s="19">
        <v>5.9</v>
      </c>
      <c r="AC8" s="19">
        <v>0</v>
      </c>
      <c r="AD8" s="19">
        <v>0</v>
      </c>
      <c r="AE8" s="19">
        <v>17.3</v>
      </c>
      <c r="AF8" s="19">
        <v>6.1</v>
      </c>
      <c r="AG8" s="19">
        <v>0</v>
      </c>
      <c r="AH8" s="19">
        <v>0</v>
      </c>
      <c r="AI8" s="19">
        <v>18.2</v>
      </c>
      <c r="AJ8" s="19">
        <v>5.3</v>
      </c>
      <c r="AK8" s="19">
        <v>0</v>
      </c>
      <c r="AL8" s="19">
        <v>0</v>
      </c>
      <c r="AM8" s="19">
        <v>17.3</v>
      </c>
      <c r="AN8" s="19">
        <v>4.3</v>
      </c>
      <c r="AO8" s="19">
        <v>0.5</v>
      </c>
      <c r="AP8" s="19">
        <v>0</v>
      </c>
      <c r="AQ8" s="27"/>
      <c r="AR8" s="40">
        <f>IF(SUM(X8,AB8)&gt;0,SUM(X8,AB8),"")</f>
        <v>11.600000000000001</v>
      </c>
      <c r="AS8" s="40">
        <f>IF(SUM(W8:X8,Z8:AB8,AD8)-Y8-AC8&gt;0,SUM(W8:X8,Z8:AB8,AD8)-Y8-AC8,"")</f>
        <v>45.9</v>
      </c>
      <c r="AT8" s="40">
        <f>IF(SUM(AE8:AF8,AH8)-AG8&gt;0,SUM(AE8:AF8,AH8)-AG8,"")</f>
        <v>23.4</v>
      </c>
      <c r="AU8" s="40">
        <f>IF(SUM(X8,AB8,AF8)&gt;0,SUM(X8,AB8,AF8),"")</f>
        <v>17.700000000000003</v>
      </c>
      <c r="AV8" s="40">
        <f>IF(SUM(AS8,AT8)&gt;0,SUM(AS8,AT8),"")</f>
        <v>69.3</v>
      </c>
      <c r="AW8" s="40">
        <f>IF(SUM(AJ8,AN8)&gt;0,SUM(AJ8,AN8),"")</f>
        <v>9.6</v>
      </c>
      <c r="AX8" s="40">
        <f>IF(SUM(AI8:AJ8,AL8:AN8,AP8)-SUM(AK8,AO8)&gt;0,SUM(AI8:AJ8,AL8:AN8,AP8)-SUM(AK8,AO8),"")</f>
        <v>44.599999999999994</v>
      </c>
      <c r="AY8" s="40">
        <f>IF(SUM(AS8,AT8,AX8)&gt;0,SUM(AS8,AT8,AX8),"")</f>
        <v>113.89999999999999</v>
      </c>
      <c r="AZ8" s="18">
        <v>17.100000000000001</v>
      </c>
      <c r="BA8" s="18">
        <v>5.7</v>
      </c>
      <c r="BB8" s="18">
        <v>0</v>
      </c>
      <c r="BC8" s="18">
        <v>0</v>
      </c>
      <c r="BD8" s="18">
        <v>17.2</v>
      </c>
      <c r="BE8" s="18">
        <v>5.9</v>
      </c>
      <c r="BF8" s="18">
        <v>0</v>
      </c>
      <c r="BG8" s="18">
        <v>0</v>
      </c>
      <c r="BH8" s="18">
        <v>16.7</v>
      </c>
      <c r="BI8" s="18">
        <v>8.1</v>
      </c>
      <c r="BJ8" s="18">
        <v>0</v>
      </c>
      <c r="BK8" s="18">
        <v>0</v>
      </c>
      <c r="BL8" s="18">
        <v>18.100000000000001</v>
      </c>
      <c r="BM8" s="18">
        <v>5.7</v>
      </c>
      <c r="BN8" s="18">
        <v>0</v>
      </c>
      <c r="BO8" s="18">
        <v>0</v>
      </c>
      <c r="BP8" s="18">
        <v>16</v>
      </c>
      <c r="BQ8" s="18">
        <v>6.5</v>
      </c>
      <c r="BR8" s="18">
        <v>0.2</v>
      </c>
      <c r="BS8" s="18">
        <v>0</v>
      </c>
      <c r="BT8" s="28"/>
      <c r="BU8" s="11">
        <f>IF(SUM(BA8,BE8)&gt;0,SUM(BA8,BE8),"")</f>
        <v>11.600000000000001</v>
      </c>
      <c r="BV8" s="11">
        <f>IF(SUM(AZ8:BA8,BC8:BE8,BG8)-BB8-BF8&gt;0,SUM(AZ8:BA8,BC8:BE8,BG8)-BB8-BF8,"")</f>
        <v>45.9</v>
      </c>
      <c r="BW8" s="11">
        <f>IF(SUM(BH8:BI8,BK8)-BJ8&gt;0,SUM(BH8:BI8,BK8)-BJ8,"")</f>
        <v>24.799999999999997</v>
      </c>
      <c r="BX8" s="11">
        <f>IF(SUM(BA8,BE8,BI8)&gt;0,SUM(BA8,BE8,BI8),"")</f>
        <v>19.700000000000003</v>
      </c>
      <c r="BY8" s="11">
        <f>IF(SUM(BV8,BW8)&gt;0,SUM(BV8,BW8),"")</f>
        <v>70.699999999999989</v>
      </c>
      <c r="BZ8" s="11">
        <f>IF(SUM(BM8,BQ8)&gt;0,SUM(BM8,BQ8),"")</f>
        <v>12.2</v>
      </c>
      <c r="CA8" s="11">
        <f>IF(SUM(BL8:BM8,BO8:BQ8,BS8)-SUM(BN8,BR8)&gt;0,SUM(BL8:BM8,BO8:BQ8,BS8)-SUM(BN8,BR8),"")</f>
        <v>46.099999999999994</v>
      </c>
      <c r="CB8" s="11">
        <f>IF(SUM(BV8,BW8,CA8)&gt;0,SUM(BV8,BW8,CA8),"")</f>
        <v>116.79999999999998</v>
      </c>
      <c r="CC8" s="19">
        <v>17.7</v>
      </c>
      <c r="CD8" s="19">
        <v>5.6</v>
      </c>
      <c r="CE8" s="19">
        <v>0</v>
      </c>
      <c r="CF8" s="19">
        <v>0</v>
      </c>
      <c r="CG8" s="19">
        <v>17.5</v>
      </c>
      <c r="CH8" s="19">
        <v>6.1</v>
      </c>
      <c r="CI8" s="19">
        <v>0</v>
      </c>
      <c r="CJ8" s="19">
        <v>0</v>
      </c>
      <c r="CK8" s="19">
        <v>17.899999999999999</v>
      </c>
      <c r="CL8" s="19">
        <v>5.9</v>
      </c>
      <c r="CM8" s="19">
        <v>0</v>
      </c>
      <c r="CN8" s="19">
        <v>0</v>
      </c>
      <c r="CO8" s="19">
        <v>17.399999999999999</v>
      </c>
      <c r="CP8" s="19">
        <v>6.1</v>
      </c>
      <c r="CQ8" s="19">
        <v>0</v>
      </c>
      <c r="CR8" s="19">
        <v>0</v>
      </c>
      <c r="CS8" s="19">
        <v>15.6</v>
      </c>
      <c r="CT8" s="19">
        <v>3.7</v>
      </c>
      <c r="CU8" s="19">
        <v>0</v>
      </c>
      <c r="CV8" s="19">
        <v>0</v>
      </c>
      <c r="CW8" s="27"/>
      <c r="CX8" s="40">
        <f>IF(SUM(CD8,CH8)&gt;0,SUM(CD8,CH8),"")</f>
        <v>11.7</v>
      </c>
      <c r="CY8" s="40">
        <f>IF(SUM(CC8:CD8,CF8:CH8,CJ8)-CE8-CI8&gt;0,SUM(CC8:CD8,CF8:CH8,CJ8)-CE8-CI8,"")</f>
        <v>46.9</v>
      </c>
      <c r="CZ8" s="40">
        <f>IF(SUM(CK8:CL8,CN8)-CM8&gt;0,SUM(CK8:CL8,CN8)-CM8,"")</f>
        <v>23.799999999999997</v>
      </c>
      <c r="DA8" s="40">
        <f>IF(SUM(CD8,CH8,CL8)&gt;0,SUM(CD8,CH8,CL8),"")</f>
        <v>17.600000000000001</v>
      </c>
      <c r="DB8" s="40">
        <f>IF(SUM(CY8,CZ8)&gt;0,SUM(CY8,CZ8),"")</f>
        <v>70.699999999999989</v>
      </c>
      <c r="DC8" s="40">
        <f>IF(SUM(CP8,CT8)&gt;0,SUM(CP8,CT8),"")</f>
        <v>9.8000000000000007</v>
      </c>
      <c r="DD8" s="40">
        <f>IF(SUM(CO8:CP8,CR8:CT8,CV8)-SUM(CQ8,CU8)&gt;0,SUM(CO8:CP8,CR8:CT8,CV8)-SUM(CQ8,CU8),"")</f>
        <v>42.800000000000004</v>
      </c>
      <c r="DE8" s="40">
        <f>IF(SUM(CY8,CZ8,DD8)&gt;0,SUM(CY8,CZ8,DD8),"")</f>
        <v>113.5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15</v>
      </c>
      <c r="DJ8" s="17">
        <v>3.8</v>
      </c>
      <c r="DK8" s="17">
        <v>0</v>
      </c>
      <c r="DL8" s="17">
        <v>0</v>
      </c>
      <c r="DM8" s="17">
        <v>8.4</v>
      </c>
      <c r="DN8" s="17">
        <v>2.7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6.5</v>
      </c>
      <c r="ED8" s="40">
        <f>IF(SUM(DI8:DJ8,DL8:DN8,DP8)-DK8-DO8&gt;0,SUM(DI8:DJ8,DL8:DN8,DP8)-DK8-DO8,"")</f>
        <v>29.900000000000002</v>
      </c>
      <c r="EE8" s="40" t="str">
        <f>IF(SUM(DQ8:DR8,DT8)-DS8&gt;0,SUM(DQ8:DR8,DT8)-DS8,"")</f>
        <v/>
      </c>
      <c r="EF8" s="40">
        <f>IF(SUM(DJ8,DN8,DR8)&gt;0,SUM(DJ8,DN8,DR8),"")</f>
        <v>6.5</v>
      </c>
      <c r="EG8" s="40">
        <f>IF(SUM(ED8,EE8)&gt;0,SUM(ED8,EE8),"")</f>
        <v>29.900000000000002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29.900000000000002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>
        <v>17.5</v>
      </c>
      <c r="IT8" s="18">
        <v>5.9</v>
      </c>
      <c r="IU8" s="18">
        <v>0</v>
      </c>
      <c r="IV8" s="18">
        <v>0</v>
      </c>
      <c r="IW8" s="18">
        <v>17.600000000000001</v>
      </c>
      <c r="IX8" s="18">
        <v>6.1</v>
      </c>
      <c r="IY8" s="18">
        <v>0</v>
      </c>
      <c r="IZ8" s="18">
        <v>0</v>
      </c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>
        <f>IF(SUM(IT8,IX8)&gt;0,SUM(IT8,IX8),"")</f>
        <v>12</v>
      </c>
      <c r="JN8" s="11">
        <f>IF(SUM(IS8:IT8,IV8:IX8,IZ8)-IU8-IY8&gt;0,SUM(IS8:IT8,IV8:IX8,IZ8)-IU8-IY8,"")</f>
        <v>47.1</v>
      </c>
      <c r="JO8" s="11" t="str">
        <f>IF(SUM(JA8:JB8,JD8)-JC8&gt;0,SUM(JA8:JB8,JD8)-JC8,"")</f>
        <v/>
      </c>
      <c r="JP8" s="11">
        <f>IF(SUM(IT8,IX8,JB8)&gt;0,SUM(IT8,IX8,JB8),"")</f>
        <v>12</v>
      </c>
      <c r="JQ8" s="11">
        <f>IF(SUM(JN8,JO8)&gt;0,SUM(JN8,JO8),"")</f>
        <v>47.1</v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>
        <f>IF(SUM(JN8,JO8,JS8)&gt;0,SUM(JN8,JO8,JS8),"")</f>
        <v>47.1</v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17.399999999999999</v>
      </c>
      <c r="QH8" s="22">
        <f>IF($CW8="P",CD8,(CD8+BA8)/2)</f>
        <v>5.65</v>
      </c>
      <c r="QI8" s="22">
        <f>IF($CW8="P",CE8,(CE8+BB8)/2)</f>
        <v>0</v>
      </c>
      <c r="QJ8" s="22">
        <f>IF($CW8="P",CF8,(CF8+BC8)/2)</f>
        <v>0</v>
      </c>
      <c r="QK8" s="22">
        <f>IF($CW8="P",CG8,(CG8+BD8)/2)</f>
        <v>17.350000000000001</v>
      </c>
      <c r="QL8" s="22">
        <f>IF($CW8="P",CH8,(CH8+BE8)/2)</f>
        <v>6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17.299999999999997</v>
      </c>
      <c r="QP8" s="22">
        <f>IF($CW8="P",CL8,(CL8+BI8)/2)</f>
        <v>7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17.75</v>
      </c>
      <c r="QT8" s="22">
        <f>IF($CW8="P",CP8,(CP8+BM8)/2)</f>
        <v>5.9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15.8</v>
      </c>
      <c r="QX8" s="22">
        <f>IF($CW8="P",CT8,(CT8+BQ8)/2)</f>
        <v>5.0999999999999996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11.65</v>
      </c>
      <c r="RC8" s="40">
        <f>IF(SUM(QG8:QH8,QJ8:QL8,QN8)-QI8-QM8&gt;0,SUM(QG8:QH8,QJ8:QL8,QN8)-QI8-QM8,"")</f>
        <v>46.4</v>
      </c>
      <c r="RD8" s="40">
        <f>IF(SUM(QO8:QP8,QR8)-QQ8&gt;0,SUM(QO8:QP8,QR8)-QQ8,"")</f>
        <v>24.299999999999997</v>
      </c>
      <c r="RE8" s="40">
        <f>IF(SUM(QH8,QL8,QP8)&gt;0,SUM(QH8,QL8,QP8),"")</f>
        <v>18.649999999999999</v>
      </c>
      <c r="RF8" s="40">
        <f>IF(SUM(RC8,RD8)&gt;0,SUM(RC8,RD8),"")</f>
        <v>70.699999999999989</v>
      </c>
      <c r="RG8" s="40">
        <f>IF(SUM(QT8,QX8)&gt;0,SUM(QT8,QX8),"")</f>
        <v>11</v>
      </c>
      <c r="RH8" s="40">
        <f>IF(SUM(QS8:QT8,QV8:QX8,QZ8)-SUM(QU8,QY8)&gt;0,SUM(QS8:QT8,QV8:QX8,QZ8)-SUM(QU8,QY8),"")</f>
        <v>44.45</v>
      </c>
      <c r="RI8" s="40">
        <f>IF(SUM(RC8,RD8,RH8)&gt;0,SUM(RC8,RD8,RH8),"")</f>
        <v>115.14999999999999</v>
      </c>
    </row>
    <row r="9" spans="1:477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103</v>
      </c>
      <c r="D9" s="4" t="s">
        <v>4</v>
      </c>
      <c r="E9" s="4">
        <v>2004</v>
      </c>
      <c r="F9" s="9">
        <f>SUM(L9:T9)+SUM(L9:P9)*0.0000001+SUM(L9)*0.0000000000001</f>
        <v>162.60001101000449</v>
      </c>
      <c r="G9" s="66" t="s">
        <v>46</v>
      </c>
      <c r="H9" s="3" t="str">
        <f>IF(OR(AND(AR9&gt;=AY$24,AS9&gt;=AY$28,AR9&lt;&gt;"",AQ9=""),AND(AW9&gt;=AY$24,AX9&gt;=AY$28,AW9&lt;&gt;"",AQ9=""),AND(BU9&gt;=CB$24,BV9&gt;=CB$28,BU9&lt;&gt;"",BT9=""),AND(BZ9&gt;=CB$24,CA9&gt;=CB$28,BZ9&lt;&gt;"",BT9=""),AND(CX9&gt;=DE$24,CY9&gt;=DE$28,CX9&lt;&gt;"",CW9=""),AND(DC9&gt;=DE$24,DD9&gt;=DE$28,DC9&lt;&gt;""),AND(EC9&gt;=EJ$24,ED9&gt;=EJ$28,EC9&lt;&gt;""),AND(EH9&gt;=EJ$24,EI9&gt;=EJ$28,EH9&lt;&gt;""),AND(FE9&gt;=FL$24,FF9&gt;=FL$28,FE9&lt;&gt;""),AND(FJ9&gt;=FL$24,FK9&gt;=FL$28,FJ9&lt;&gt;""),AND(GG9&gt;=GN$24,GH9&gt;=GN$28,GG9&lt;&gt;""),AND(GL9&gt;=GN$24,GM9&gt;=GN$28,GL9&lt;&gt;""),AND(HI9&gt;=HP$24,HJ9&gt;=HP$28,HI9&lt;&gt;""),AND(HN9&gt;=HP$24,HO9&gt;=HP$28,HN9&lt;&gt;""),AND(IK9&gt;=IR$24,IL9&gt;=IR$28,IK9&lt;&gt;""),AND(IP9&gt;=IR$24,IQ9&gt;=IR$28,IP9&lt;&gt;""),AND(JM9&gt;=JT$24,JN9&gt;=JT$28,JM9&lt;&gt;""),AND(JR9&gt;=JT$24,JS9&gt;=JT$28,JR9&lt;&gt;""),AND(KO9&gt;=KV$24,KP9&gt;=KV$28,KO9&lt;&gt;""),AND(KT9&gt;=KV$24,KU9&gt;=KV$28,KT9&lt;&gt;""),AND(LQ9&gt;=LX$24,LR9&gt;=LX$28,LQ9&lt;&gt;""),AND(LV9&gt;=LX$24,LW9&gt;=LX$28,LV9&lt;&gt;""),AND(MS9&gt;=MZ$24,MT9&gt;=MZ$28,MS9&lt;&gt;""),AND(MX9&gt;=MZ$24,MY9&gt;=MZ$28,MX9&lt;&gt;""),AND(NU9&gt;=OB$24,NV9&gt;=OB$28,NU9&lt;&gt;""),AND(NZ9&gt;=OB$24,OA9&gt;=OB$28,NZ9&lt;&gt;""),AND(OW9&gt;=PD$24,OX9&gt;=PD$28,OW9&lt;&gt;""),AND(PB9&gt;=PD$24,PC9&gt;=PD$28,PB9&lt;&gt;""),AND(PY9&gt;=QF$24,PZ9&gt;=QF$28,PY9&lt;&gt;""),AND(QD9&gt;=QF$24,QE9&gt;=QF$28,QD9&lt;&gt;"")),"P","")</f>
        <v>P</v>
      </c>
      <c r="I9" s="3" t="str">
        <f>IF(OR(AND(AS9&gt;=AY$28,AS9&lt;&gt;"",AQ9=""),AND(AX9&gt;=AY$28,AX9&lt;&gt;"",AQ9=""),AND(BV9&gt;=CB$28,BV9&lt;&gt;"",BT9=""),AND(CA9&gt;=CB$28,CA9&lt;&gt;"",BT9=""),AND(CY9&gt;=DE$28,CY9&lt;&gt;"",CW9=""),AND(DD9&gt;=DE$28,DD9&lt;&gt;"",CW9=""),AND(ED9&gt;=EJ$28,ED9&lt;&gt;""),AND(EI9&gt;=EJ$28,EI9&lt;&gt;""),AND(FF9&gt;=FL$28,FF9&lt;&gt;""),AND(FK9&gt;=FL$28,FK9&lt;&gt;""),AND(GH9&gt;=GN$28,GH9&lt;&gt;""),AND(GM9&gt;=GN$28,GM9&lt;&gt;""),AND(HJ9&gt;=HP$28,HJ9&lt;&gt;""),AND(HO9&gt;=HP$28,HO9&lt;&gt;""),AND(IL9&gt;=IR$28,IL9&lt;&gt;""),AND(IQ9&gt;=IR$28,IQ9&lt;&gt;""),AND(JN9&gt;=JT$28,JN9&lt;&gt;""),AND(JS9&gt;=JT$28,JS9&lt;&gt;""),AND(KP9&gt;=KV$28,KP9&lt;&gt;""),AND(KU9&gt;=KV$28,KU9&lt;&gt;""),AND(LR9&gt;=LX$28,LR9&lt;&gt;""),AND(LW9&gt;=LX$28,LW9&lt;&gt;""),AND(MT9&gt;=MZ$28,MT9&lt;&gt;""),AND(MY9&gt;=MZ$28,MY9&lt;&gt;""),AND(NV9&gt;=OB$28,NV9&lt;&gt;""),AND(OA9&gt;=OB$28,OA9&lt;&gt;""),AND(OX9&gt;=PD$28,OX9&lt;&gt;""),AND(PC9&gt;=PD$28,PC9&lt;&gt;""),AND(PZ9&gt;=QF$28,PZ9&lt;&gt;""),AND(QE9&gt;=QF$28,QE9&lt;&gt;"")),"P","")</f>
        <v>P</v>
      </c>
      <c r="J9" s="36" t="str">
        <f>IF(AND(I9="P",H9=""),"No DD",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Merit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Excellence",IF(K9="P","Worlds Team",IF(H9="P","National Team","")))))</f>
        <v>National Team</v>
      </c>
      <c r="K9" s="3" t="str">
        <f>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P","")</f>
        <v/>
      </c>
      <c r="L9" s="8">
        <f>IF(COUNT(AS9,BV9,CY9)&gt;0,LARGE((AS9,BV9,CY9),1),0)</f>
        <v>45.2</v>
      </c>
      <c r="M9" s="8" t="str">
        <f>IF(L9=0,"",IF(L9=CY9,$CC$1,IF(L9=BV9,$AZ$1,IF(L9=AS9,$W$1,""))))</f>
        <v>2023 Elite Canada</v>
      </c>
      <c r="N9" s="8">
        <f>IF(COUNT(AS9,BV9,CY9)&gt;1,LARGE((AS9,BV9,CY9),2),0)</f>
        <v>41.6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23.3</v>
      </c>
      <c r="Q9" s="8" t="str">
        <f>IF(P9=0,"",IF(P9=CZ9,$CC$1,IF(P9=BW9,$AZ$1,IF(P9=AT9,$W$1,""))))</f>
        <v>2023 3rd Domestic Trial</v>
      </c>
      <c r="R9" s="8">
        <f>IF(MAX(AX9,CA9,DD9)&gt;0,MAX(AX9,CA9,DD9),0)</f>
        <v>46.099999999999994</v>
      </c>
      <c r="S9" s="8" t="str">
        <f>IF(R9=0,"",IF(R9=DD9,$CC$1,IF(R9=CA9,$AZ$1,IF(R9=AX9,$W$1,""))))</f>
        <v>2023 Nationals</v>
      </c>
      <c r="T9" s="8">
        <f>IF(MAX(DF9:DH9)&gt;0,MAX(DF9:DH9),"")</f>
        <v>6.3999999999999915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16.5</v>
      </c>
      <c r="X9" s="19">
        <v>6.1</v>
      </c>
      <c r="Y9" s="19">
        <v>0.2</v>
      </c>
      <c r="Z9" s="19">
        <v>0</v>
      </c>
      <c r="AA9" s="19">
        <v>16.600000000000001</v>
      </c>
      <c r="AB9" s="19">
        <v>6.2</v>
      </c>
      <c r="AC9" s="19">
        <v>0</v>
      </c>
      <c r="AD9" s="19">
        <v>0</v>
      </c>
      <c r="AE9" s="19">
        <v>16.3</v>
      </c>
      <c r="AF9" s="19">
        <v>6.2</v>
      </c>
      <c r="AG9" s="19">
        <v>0</v>
      </c>
      <c r="AH9" s="19">
        <v>0</v>
      </c>
      <c r="AI9" s="19">
        <v>15.8</v>
      </c>
      <c r="AJ9" s="19">
        <v>3.3</v>
      </c>
      <c r="AK9" s="19">
        <v>0</v>
      </c>
      <c r="AL9" s="19">
        <v>0</v>
      </c>
      <c r="AM9" s="19">
        <v>13.5</v>
      </c>
      <c r="AN9" s="19">
        <v>5.7</v>
      </c>
      <c r="AO9" s="19">
        <v>0</v>
      </c>
      <c r="AP9" s="19">
        <v>0</v>
      </c>
      <c r="AQ9" s="27"/>
      <c r="AR9" s="40">
        <f>IF(SUM(X9,AB9)&gt;0,SUM(X9,AB9),"")</f>
        <v>12.3</v>
      </c>
      <c r="AS9" s="40">
        <f>IF(SUM(W9:X9,Z9:AB9,AD9)-Y9-AC9&gt;0,SUM(W9:X9,Z9:AB9,AD9)-Y9-AC9,"")</f>
        <v>45.2</v>
      </c>
      <c r="AT9" s="40">
        <f>IF(SUM(AE9:AF9,AH9)-AG9&gt;0,SUM(AE9:AF9,AH9)-AG9,"")</f>
        <v>22.5</v>
      </c>
      <c r="AU9" s="40">
        <f>IF(SUM(X9,AB9,AF9)&gt;0,SUM(X9,AB9,AF9),"")</f>
        <v>18.5</v>
      </c>
      <c r="AV9" s="40">
        <f>IF(SUM(AS9,AT9)&gt;0,SUM(AS9,AT9),"")</f>
        <v>67.7</v>
      </c>
      <c r="AW9" s="40">
        <f>IF(SUM(AJ9,AN9)&gt;0,SUM(AJ9,AN9),"")</f>
        <v>9</v>
      </c>
      <c r="AX9" s="40">
        <f>IF(SUM(AI9:AJ9,AL9:AN9,AP9)-SUM(AK9,AO9)&gt;0,SUM(AI9:AJ9,AL9:AN9,AP9)-SUM(AK9,AO9),"")</f>
        <v>38.300000000000004</v>
      </c>
      <c r="AY9" s="40">
        <f>IF(SUM(AS9,AT9,AX9)&gt;0,SUM(AS9,AT9,AX9),"")</f>
        <v>106</v>
      </c>
      <c r="AZ9" s="18">
        <v>15.3</v>
      </c>
      <c r="BA9" s="18">
        <v>3</v>
      </c>
      <c r="BB9" s="18">
        <v>0</v>
      </c>
      <c r="BC9" s="18">
        <v>0</v>
      </c>
      <c r="BD9" s="18">
        <v>16.8</v>
      </c>
      <c r="BE9" s="18">
        <v>6.2</v>
      </c>
      <c r="BF9" s="18">
        <v>0</v>
      </c>
      <c r="BG9" s="18">
        <v>0</v>
      </c>
      <c r="BH9" s="18">
        <v>16.600000000000001</v>
      </c>
      <c r="BI9" s="18">
        <v>6.2</v>
      </c>
      <c r="BJ9" s="18">
        <v>0</v>
      </c>
      <c r="BK9" s="18">
        <v>0</v>
      </c>
      <c r="BL9" s="18">
        <v>17.2</v>
      </c>
      <c r="BM9" s="18">
        <v>5.7</v>
      </c>
      <c r="BN9" s="18">
        <v>0.2</v>
      </c>
      <c r="BO9" s="18">
        <v>0</v>
      </c>
      <c r="BP9" s="18">
        <v>17.2</v>
      </c>
      <c r="BQ9" s="18">
        <v>6.2</v>
      </c>
      <c r="BR9" s="18">
        <v>0</v>
      </c>
      <c r="BS9" s="18">
        <v>0</v>
      </c>
      <c r="BT9" s="28"/>
      <c r="BU9" s="11">
        <f>IF(SUM(BA9,BE9)&gt;0,SUM(BA9,BE9),"")</f>
        <v>9.1999999999999993</v>
      </c>
      <c r="BV9" s="11">
        <f>IF(SUM(AZ9:BA9,BC9:BE9,BG9)-BB9-BF9&gt;0,SUM(AZ9:BA9,BC9:BE9,BG9)-BB9-BF9,"")</f>
        <v>41.300000000000004</v>
      </c>
      <c r="BW9" s="11">
        <f>IF(SUM(BH9:BI9,BK9)-BJ9&gt;0,SUM(BH9:BI9,BK9)-BJ9,"")</f>
        <v>22.8</v>
      </c>
      <c r="BX9" s="11">
        <f>IF(SUM(BA9,BE9,BI9)&gt;0,SUM(BA9,BE9,BI9),"")</f>
        <v>15.399999999999999</v>
      </c>
      <c r="BY9" s="11">
        <f>IF(SUM(BV9,BW9)&gt;0,SUM(BV9,BW9),"")</f>
        <v>64.100000000000009</v>
      </c>
      <c r="BZ9" s="11">
        <f>IF(SUM(BM9,BQ9)&gt;0,SUM(BM9,BQ9),"")</f>
        <v>11.9</v>
      </c>
      <c r="CA9" s="11">
        <f>IF(SUM(BL9:BM9,BO9:BQ9,BS9)-SUM(BN9,BR9)&gt;0,SUM(BL9:BM9,BO9:BQ9,BS9)-SUM(BN9,BR9),"")</f>
        <v>46.099999999999994</v>
      </c>
      <c r="CB9" s="11">
        <f>IF(SUM(BV9,BW9,CA9)&gt;0,SUM(BV9,BW9,CA9),"")</f>
        <v>110.2</v>
      </c>
      <c r="CC9" s="19">
        <v>16.7</v>
      </c>
      <c r="CD9" s="19">
        <v>7</v>
      </c>
      <c r="CE9" s="19">
        <v>0</v>
      </c>
      <c r="CF9" s="19">
        <v>0</v>
      </c>
      <c r="CG9" s="19">
        <v>15.3</v>
      </c>
      <c r="CH9" s="19">
        <v>2.6</v>
      </c>
      <c r="CI9" s="19">
        <v>0</v>
      </c>
      <c r="CJ9" s="19">
        <v>0</v>
      </c>
      <c r="CK9" s="19">
        <v>17.100000000000001</v>
      </c>
      <c r="CL9" s="19">
        <v>6.2</v>
      </c>
      <c r="CM9" s="19">
        <v>0</v>
      </c>
      <c r="CN9" s="19">
        <v>0</v>
      </c>
      <c r="CO9" s="19">
        <v>12.9</v>
      </c>
      <c r="CP9" s="19">
        <v>3.6</v>
      </c>
      <c r="CQ9" s="19">
        <v>0</v>
      </c>
      <c r="CR9" s="19">
        <v>0</v>
      </c>
      <c r="CS9" s="19">
        <v>17.2</v>
      </c>
      <c r="CT9" s="19">
        <v>5.8</v>
      </c>
      <c r="CU9" s="19">
        <v>0</v>
      </c>
      <c r="CV9" s="19">
        <v>0</v>
      </c>
      <c r="CW9" s="27"/>
      <c r="CX9" s="40">
        <f>IF(SUM(CD9,CH9)&gt;0,SUM(CD9,CH9),"")</f>
        <v>9.6</v>
      </c>
      <c r="CY9" s="40">
        <f>IF(SUM(CC9:CD9,CF9:CH9,CJ9)-CE9-CI9&gt;0,SUM(CC9:CD9,CF9:CH9,CJ9)-CE9-CI9,"")</f>
        <v>41.6</v>
      </c>
      <c r="CZ9" s="40">
        <f>IF(SUM(CK9:CL9,CN9)-CM9&gt;0,SUM(CK9:CL9,CN9)-CM9,"")</f>
        <v>23.3</v>
      </c>
      <c r="DA9" s="40">
        <f>IF(SUM(CD9,CH9,CL9)&gt;0,SUM(CD9,CH9,CL9),"")</f>
        <v>15.8</v>
      </c>
      <c r="DB9" s="40">
        <f>IF(SUM(CY9,CZ9)&gt;0,SUM(CY9,CZ9),"")</f>
        <v>64.900000000000006</v>
      </c>
      <c r="DC9" s="40">
        <f>IF(SUM(CP9,CT9)&gt;0,SUM(CP9,CT9),"")</f>
        <v>9.4</v>
      </c>
      <c r="DD9" s="40">
        <f>IF(SUM(CO9:CP9,CR9:CT9,CV9)-SUM(CQ9,CU9)&gt;0,SUM(CO9:CP9,CR9:CT9,CV9)-SUM(CQ9,CU9),"")</f>
        <v>39.5</v>
      </c>
      <c r="DE9" s="40">
        <f>IF(SUM(CY9,CZ9,DD9)&gt;0,SUM(CY9,CZ9,DD9),"")</f>
        <v>104.4</v>
      </c>
      <c r="DF9" s="50">
        <f>IF(MAX(ED9,FF9,GH9,HJ9,IL9,JN9,KP9,LR9,MT9,NV9,OX9,PZ9)-IF(N9="",0,N9)&gt;0.001,MAX(ED9,FF9,GH9,HJ9,IL9,JN9,KP9,LR9,MT9,NV9,OX9,PZ9)-IF(N9="",0,N9),"")</f>
        <v>6.3999999999999915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>
        <v>12.3</v>
      </c>
      <c r="FN9" s="17">
        <v>2.6</v>
      </c>
      <c r="FO9" s="17">
        <v>0</v>
      </c>
      <c r="FP9" s="17">
        <v>0</v>
      </c>
      <c r="FQ9" s="17">
        <v>18</v>
      </c>
      <c r="FR9" s="17">
        <v>4.8</v>
      </c>
      <c r="FS9" s="17">
        <v>0</v>
      </c>
      <c r="FT9" s="17">
        <v>0</v>
      </c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>
        <f>IF(SUM(FN9,FR9)&gt;0,SUM(FN9,FR9),"")</f>
        <v>7.4</v>
      </c>
      <c r="GH9" s="40">
        <f>IF(SUM(FM9:FN9,FP9:FR9,FT9)-FO9-FS9&gt;0,SUM(FM9:FN9,FP9:FR9,FT9)-FO9-FS9,"")</f>
        <v>37.699999999999996</v>
      </c>
      <c r="GI9" s="40" t="str">
        <f>IF(SUM(FU9:FV9,FX9)-FW9&gt;0,SUM(FU9:FV9,FX9)-FW9,"")</f>
        <v/>
      </c>
      <c r="GJ9" s="40">
        <f>IF(SUM(FN9,FR9,FV9)&gt;0,SUM(FN9,FR9,FV9),"")</f>
        <v>7.4</v>
      </c>
      <c r="GK9" s="40">
        <f>IF(SUM(GH9,GI9)&gt;0,SUM(GH9,GI9),"")</f>
        <v>37.699999999999996</v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>
        <f>IF(SUM(GH9,GI9,GM9)&gt;0,SUM(GH9,GI9,GM9),"")</f>
        <v>37.699999999999996</v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17.100000000000001</v>
      </c>
      <c r="HR9" s="17">
        <v>6.6</v>
      </c>
      <c r="HS9" s="17">
        <v>0</v>
      </c>
      <c r="HT9" s="17">
        <v>0</v>
      </c>
      <c r="HU9" s="17">
        <v>17.7</v>
      </c>
      <c r="HV9" s="17">
        <v>6.2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12.8</v>
      </c>
      <c r="IL9" s="40">
        <f>IF(SUM(HQ9:HR9,HT9:HV9,HX9)-HS9-HW9&gt;0,SUM(HQ9:HR9,HT9:HV9,HX9)-HS9-HW9,"")</f>
        <v>47.600000000000009</v>
      </c>
      <c r="IM9" s="40" t="str">
        <f>IF(SUM(HY9:HZ9,IB9)-IA9&gt;0,SUM(HY9:HZ9,IB9)-IA9,"")</f>
        <v/>
      </c>
      <c r="IN9" s="40">
        <f>IF(SUM(HR9,HV9,HZ9)&gt;0,SUM(HR9,HV9,HZ9),"")</f>
        <v>12.8</v>
      </c>
      <c r="IO9" s="40">
        <f>IF(SUM(IL9,IM9)&gt;0,SUM(IL9,IM9),"")</f>
        <v>47.600000000000009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47.600000000000009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17.399999999999999</v>
      </c>
      <c r="JV9" s="17">
        <v>6.9</v>
      </c>
      <c r="JW9" s="17">
        <v>0</v>
      </c>
      <c r="JX9" s="17">
        <v>0</v>
      </c>
      <c r="JY9" s="17">
        <v>17</v>
      </c>
      <c r="JZ9" s="17">
        <v>6.9</v>
      </c>
      <c r="KA9" s="17">
        <v>0.2</v>
      </c>
      <c r="KB9" s="17">
        <v>0</v>
      </c>
      <c r="KC9" s="17"/>
      <c r="KD9" s="17"/>
      <c r="KE9" s="17"/>
      <c r="KF9" s="17"/>
      <c r="KG9" s="17">
        <v>17.5</v>
      </c>
      <c r="KH9" s="17">
        <v>7.3</v>
      </c>
      <c r="KI9" s="17">
        <v>0.2</v>
      </c>
      <c r="KJ9" s="17">
        <v>0</v>
      </c>
      <c r="KK9" s="17"/>
      <c r="KL9" s="17"/>
      <c r="KM9" s="17"/>
      <c r="KN9" s="17"/>
      <c r="KO9" s="40">
        <f>IF(SUM(JV9,JZ9)&gt;0,SUM(JV9,JZ9),"")</f>
        <v>13.8</v>
      </c>
      <c r="KP9" s="40">
        <f>IF(SUM(JU9:JV9,JX9:JZ9,KB9)-JW9-KA9&gt;0,SUM(JU9:JV9,JX9:JZ9,KB9)-JW9-KA9,"")</f>
        <v>47.999999999999993</v>
      </c>
      <c r="KQ9" s="40" t="str">
        <f>IF(SUM(KC9:KD9,KF9)-KE9&gt;0,SUM(KC9:KD9,KF9)-KE9,"")</f>
        <v/>
      </c>
      <c r="KR9" s="40">
        <f>IF(SUM(JV9,JZ9,KD9)&gt;0,SUM(JV9,JZ9,KD9),"")</f>
        <v>13.8</v>
      </c>
      <c r="KS9" s="40">
        <f>IF(SUM(KP9,KQ9)&gt;0,SUM(KP9,KQ9),"")</f>
        <v>47.999999999999993</v>
      </c>
      <c r="KT9" s="40">
        <f>IF(SUM(KH9,KL9)&gt;0,SUM(KH9,KL9),"")</f>
        <v>7.3</v>
      </c>
      <c r="KU9" s="40">
        <f>IF(SUM(KG9:KH9,KJ9:KL9,KN9)-SUM(KI9,KM9)&gt;0,SUM(KG9:KH9,KJ9:KL9,KN9)-SUM(KI9,KM9),"")</f>
        <v>24.6</v>
      </c>
      <c r="KV9" s="40">
        <f>IF(SUM(KP9,KQ9,KU9)&gt;0,SUM(KP9,KQ9,KU9),"")</f>
        <v>72.599999999999994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</v>
      </c>
      <c r="QH9" s="22">
        <f>IF($CW9="P",CD9,(CD9+BA9)/2)</f>
        <v>5</v>
      </c>
      <c r="QI9" s="22">
        <f>IF($CW9="P",CE9,(CE9+BB9)/2)</f>
        <v>0</v>
      </c>
      <c r="QJ9" s="22">
        <f>IF($CW9="P",CF9,(CF9+BC9)/2)</f>
        <v>0</v>
      </c>
      <c r="QK9" s="22">
        <f>IF($CW9="P",CG9,(CG9+BD9)/2)</f>
        <v>16.05</v>
      </c>
      <c r="QL9" s="22">
        <f>IF($CW9="P",CH9,(CH9+BE9)/2)</f>
        <v>4.4000000000000004</v>
      </c>
      <c r="QM9" s="22">
        <f>IF($CW9="P",CI9,(CI9+BF9)/2)</f>
        <v>0</v>
      </c>
      <c r="QN9" s="22">
        <f>IF($CW9="P",CJ9,(CJ9+BG9)/2)</f>
        <v>0</v>
      </c>
      <c r="QO9" s="22">
        <f>IF($CW9="P",CK9,(CK9+BH9)/2)</f>
        <v>16.850000000000001</v>
      </c>
      <c r="QP9" s="22">
        <f>IF($CW9="P",CL9,(CL9+BI9)/2)</f>
        <v>6.2</v>
      </c>
      <c r="QQ9" s="22">
        <f>IF($CW9="P",CM9,(CM9+BJ9)/2)</f>
        <v>0</v>
      </c>
      <c r="QR9" s="22">
        <f>IF($CW9="P",CN9,(CN9+BK9)/2)</f>
        <v>0</v>
      </c>
      <c r="QS9" s="22">
        <f>IF($CW9="P",CO9,(CO9+BL9)/2)</f>
        <v>15.05</v>
      </c>
      <c r="QT9" s="22">
        <f>IF($CW9="P",CP9,(CP9+BM9)/2)</f>
        <v>4.6500000000000004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17.2</v>
      </c>
      <c r="QX9" s="22">
        <f>IF($CW9="P",CT9,(CT9+BQ9)/2)</f>
        <v>6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9.4</v>
      </c>
      <c r="RC9" s="40">
        <f>IF(SUM(QG9:QH9,QJ9:QL9,QN9)-QI9-QM9&gt;0,SUM(QG9:QH9,QJ9:QL9,QN9)-QI9-QM9,"")</f>
        <v>41.449999999999996</v>
      </c>
      <c r="RD9" s="40">
        <f>IF(SUM(QO9:QP9,QR9)-QQ9&gt;0,SUM(QO9:QP9,QR9)-QQ9,"")</f>
        <v>23.05</v>
      </c>
      <c r="RE9" s="40">
        <f>IF(SUM(QH9,QL9,QP9)&gt;0,SUM(QH9,QL9,QP9),"")</f>
        <v>15.600000000000001</v>
      </c>
      <c r="RF9" s="40">
        <f>IF(SUM(RC9,RD9)&gt;0,SUM(RC9,RD9),"")</f>
        <v>64.5</v>
      </c>
      <c r="RG9" s="40">
        <f>IF(SUM(QT9,QX9)&gt;0,SUM(QT9,QX9),"")</f>
        <v>10.65</v>
      </c>
      <c r="RH9" s="40">
        <f>IF(SUM(QS9:QT9,QV9:QX9,QZ9)-SUM(QU9,QY9)&gt;0,SUM(QS9:QT9,QV9:QX9,QZ9)-SUM(QU9,QY9),"")</f>
        <v>42.800000000000004</v>
      </c>
      <c r="RI9" s="40">
        <f>IF(SUM(RC9,RD9,RH9)&gt;0,SUM(RC9,RD9,RH9),"")</f>
        <v>107.30000000000001</v>
      </c>
    </row>
    <row r="10" spans="1:477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t="str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/>
      </c>
      <c r="C10" s="5" t="s">
        <v>111</v>
      </c>
      <c r="D10" s="4" t="s">
        <v>3</v>
      </c>
      <c r="E10" s="4">
        <v>2003</v>
      </c>
      <c r="F10" s="9">
        <f>SUM(L10:T10)+SUM(L10:P10)*0.0000001+SUM(L10)*0.0000000000001</f>
        <v>160.10001119000461</v>
      </c>
      <c r="G10" s="66" t="s">
        <v>46</v>
      </c>
      <c r="H10" s="3" t="str">
        <f>IF(OR(AND(AR10&gt;=AY$24,AS10&gt;=AY$28,AR10&lt;&gt;"",AQ10=""),AND(AW10&gt;=AY$24,AX10&gt;=AY$28,AW10&lt;&gt;"",AQ10=""),AND(BU10&gt;=CB$24,BV10&gt;=CB$28,BU10&lt;&gt;"",BT10=""),AND(BZ10&gt;=CB$24,CA10&gt;=CB$28,BZ10&lt;&gt;"",BT10=""),AND(CX10&gt;=DE$24,CY10&gt;=DE$28,CX10&lt;&gt;"",CW10=""),AND(DC10&gt;=DE$24,DD10&gt;=DE$28,DC10&lt;&gt;""),AND(EC10&gt;=EJ$24,ED10&gt;=EJ$28,EC10&lt;&gt;""),AND(EH10&gt;=EJ$24,EI10&gt;=EJ$28,EH10&lt;&gt;""),AND(FE10&gt;=FL$24,FF10&gt;=FL$28,FE10&lt;&gt;""),AND(FJ10&gt;=FL$24,FK10&gt;=FL$28,FJ10&lt;&gt;""),AND(GG10&gt;=GN$24,GH10&gt;=GN$28,GG10&lt;&gt;""),AND(GL10&gt;=GN$24,GM10&gt;=GN$28,GL10&lt;&gt;""),AND(HI10&gt;=HP$24,HJ10&gt;=HP$28,HI10&lt;&gt;""),AND(HN10&gt;=HP$24,HO10&gt;=HP$28,HN10&lt;&gt;""),AND(IK10&gt;=IR$24,IL10&gt;=IR$28,IK10&lt;&gt;""),AND(IP10&gt;=IR$24,IQ10&gt;=IR$28,IP10&lt;&gt;""),AND(JM10&gt;=JT$24,JN10&gt;=JT$28,JM10&lt;&gt;""),AND(JR10&gt;=JT$24,JS10&gt;=JT$28,JR10&lt;&gt;""),AND(KO10&gt;=KV$24,KP10&gt;=KV$28,KO10&lt;&gt;""),AND(KT10&gt;=KV$24,KU10&gt;=KV$28,KT10&lt;&gt;""),AND(LQ10&gt;=LX$24,LR10&gt;=LX$28,LQ10&lt;&gt;""),AND(LV10&gt;=LX$24,LW10&gt;=LX$28,LV10&lt;&gt;""),AND(MS10&gt;=MZ$24,MT10&gt;=MZ$28,MS10&lt;&gt;""),AND(MX10&gt;=MZ$24,MY10&gt;=MZ$28,MX10&lt;&gt;""),AND(NU10&gt;=OB$24,NV10&gt;=OB$28,NU10&lt;&gt;""),AND(NZ10&gt;=OB$24,OA10&gt;=OB$28,NZ10&lt;&gt;""),AND(OW10&gt;=PD$24,OX10&gt;=PD$28,OW10&lt;&gt;""),AND(PB10&gt;=PD$24,PC10&gt;=PD$28,PB10&lt;&gt;""),AND(PY10&gt;=QF$24,PZ10&gt;=QF$28,PY10&lt;&gt;""),AND(QD10&gt;=QF$24,QE10&gt;=QF$28,QD10&lt;&gt;"")),"P","")</f>
        <v>P</v>
      </c>
      <c r="I10" s="3" t="str">
        <f>IF(OR(AND(AS10&gt;=AY$28,AS10&lt;&gt;"",AQ10=""),AND(AX10&gt;=AY$28,AX10&lt;&gt;"",AQ10=""),AND(BV10&gt;=CB$28,BV10&lt;&gt;"",BT10=""),AND(CA10&gt;=CB$28,CA10&lt;&gt;"",BT10=""),AND(CY10&gt;=DE$28,CY10&lt;&gt;"",CW10=""),AND(DD10&gt;=DE$28,DD10&lt;&gt;"",CW10=""),AND(ED10&gt;=EJ$28,ED10&lt;&gt;""),AND(EI10&gt;=EJ$28,EI10&lt;&gt;""),AND(FF10&gt;=FL$28,FF10&lt;&gt;""),AND(FK10&gt;=FL$28,FK10&lt;&gt;""),AND(GH10&gt;=GN$28,GH10&lt;&gt;""),AND(GM10&gt;=GN$28,GM10&lt;&gt;""),AND(HJ10&gt;=HP$28,HJ10&lt;&gt;""),AND(HO10&gt;=HP$28,HO10&lt;&gt;""),AND(IL10&gt;=IR$28,IL10&lt;&gt;""),AND(IQ10&gt;=IR$28,IQ10&lt;&gt;""),AND(JN10&gt;=JT$28,JN10&lt;&gt;""),AND(JS10&gt;=JT$28,JS10&lt;&gt;""),AND(KP10&gt;=KV$28,KP10&lt;&gt;""),AND(KU10&gt;=KV$28,KU10&lt;&gt;""),AND(LR10&gt;=LX$28,LR10&lt;&gt;""),AND(LW10&gt;=LX$28,LW10&lt;&gt;""),AND(MT10&gt;=MZ$28,MT10&lt;&gt;""),AND(MY10&gt;=MZ$28,MY10&lt;&gt;""),AND(NV10&gt;=OB$28,NV10&lt;&gt;""),AND(OA10&gt;=OB$28,OA10&lt;&gt;""),AND(OX10&gt;=PD$28,OX10&lt;&gt;""),AND(PC10&gt;=PD$28,PC10&lt;&gt;""),AND(PZ10&gt;=QF$28,PZ10&lt;&gt;""),AND(QE10&gt;=QF$28,QE10&lt;&gt;"")),"P","")</f>
        <v>P</v>
      </c>
      <c r="J10" s="36" t="str">
        <f>IF(AND(I10="P",H10=""),"No DD",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Merit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Excellence",IF(K10="P","Worlds Team",IF(H10="P","National Team","")))))</f>
        <v>National Team</v>
      </c>
      <c r="K10" s="3" t="str">
        <f>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P","")</f>
        <v/>
      </c>
      <c r="L10" s="8">
        <f>IF(COUNT(AS10,BV10,CY10)&gt;0,LARGE((AS10,BV10,CY10),1),0)</f>
        <v>45.7</v>
      </c>
      <c r="M10" s="8" t="str">
        <f>IF(L10=0,"",IF(L10=CY10,$CC$1,IF(L10=BV10,$AZ$1,IF(L10=AS10,$W$1,""))))</f>
        <v>2023 Elite Canada</v>
      </c>
      <c r="N10" s="8">
        <f>IF(COUNT(AS10,BV10,CY10)&gt;1,LARGE((AS10,BV10,CY10),2),0)</f>
        <v>43</v>
      </c>
      <c r="O10" s="8" t="str">
        <f>IF(N10=0,"",IF(N10=CY10,$CC$1,IF(N10=BV10,$AZ$1,IF(N10=AS10,$W$1,""))))</f>
        <v>2023 Nationals</v>
      </c>
      <c r="P10" s="8">
        <f>IF(COUNT(AT10,BW10,CZ10)&gt;0,LARGE((AT10,BW10,CZ10),1),0)</f>
        <v>23.2</v>
      </c>
      <c r="Q10" s="8" t="str">
        <f>IF(P10=0,"",IF(P10=CZ10,$CC$1,IF(P10=BW10,$AZ$1,IF(P10=AT10,$W$1,""))))</f>
        <v>2023 Nationals</v>
      </c>
      <c r="R10" s="8">
        <f>IF(MAX(AX10,CA10,DD10)&gt;0,MAX(AX10,CA10,DD10),0)</f>
        <v>48.2</v>
      </c>
      <c r="S10" s="8" t="str">
        <f>IF(R10=0,"",IF(R10=DD10,$CC$1,IF(R10=CA10,$AZ$1,IF(R10=AX10,$W$1,""))))</f>
        <v>2023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</v>
      </c>
      <c r="X10" s="19">
        <v>5.5</v>
      </c>
      <c r="Y10" s="19">
        <v>0</v>
      </c>
      <c r="Z10" s="19">
        <v>0</v>
      </c>
      <c r="AA10" s="19">
        <v>17.600000000000001</v>
      </c>
      <c r="AB10" s="19">
        <v>5.6</v>
      </c>
      <c r="AC10" s="19">
        <v>0</v>
      </c>
      <c r="AD10" s="19">
        <v>0</v>
      </c>
      <c r="AE10" s="19">
        <v>16.7</v>
      </c>
      <c r="AF10" s="19">
        <v>3</v>
      </c>
      <c r="AG10" s="19">
        <v>1</v>
      </c>
      <c r="AH10" s="19">
        <v>0</v>
      </c>
      <c r="AI10" s="19">
        <v>17.399999999999999</v>
      </c>
      <c r="AJ10" s="19">
        <v>5.5</v>
      </c>
      <c r="AK10" s="19">
        <v>0</v>
      </c>
      <c r="AL10" s="19">
        <v>0</v>
      </c>
      <c r="AM10" s="19">
        <v>16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11.1</v>
      </c>
      <c r="AS10" s="40">
        <f>IF(SUM(W10:X10,Z10:AB10,AD10)-Y10-AC10&gt;0,SUM(W10:X10,Z10:AB10,AD10)-Y10-AC10,"")</f>
        <v>45.7</v>
      </c>
      <c r="AT10" s="40">
        <f>IF(SUM(AE10:AF10,AH10)-AG10&gt;0,SUM(AE10:AF10,AH10)-AG10,"")</f>
        <v>18.7</v>
      </c>
      <c r="AU10" s="40">
        <f>IF(SUM(X10,AB10,AF10)&gt;0,SUM(X10,AB10,AF10),"")</f>
        <v>14.1</v>
      </c>
      <c r="AV10" s="40">
        <f>IF(SUM(AS10,AT10)&gt;0,SUM(AS10,AT10),"")</f>
        <v>64.400000000000006</v>
      </c>
      <c r="AW10" s="40">
        <f>IF(SUM(AJ10,AN10)&gt;0,SUM(AJ10,AN10),"")</f>
        <v>9.1999999999999993</v>
      </c>
      <c r="AX10" s="40">
        <f>IF(SUM(AI10:AJ10,AL10:AN10,AP10)-SUM(AK10,AO10)&gt;0,SUM(AI10:AJ10,AL10:AN10,AP10)-SUM(AK10,AO10),"")</f>
        <v>42.6</v>
      </c>
      <c r="AY10" s="40">
        <f>IF(SUM(AS10,AT10,AX10)&gt;0,SUM(AS10,AT10,AX10),"")</f>
        <v>107</v>
      </c>
      <c r="AZ10" s="18">
        <v>16.3</v>
      </c>
      <c r="BA10" s="18">
        <v>5.5</v>
      </c>
      <c r="BB10" s="18">
        <v>0.4</v>
      </c>
      <c r="BC10" s="18">
        <v>0</v>
      </c>
      <c r="BD10" s="18">
        <v>16.399999999999999</v>
      </c>
      <c r="BE10" s="18">
        <v>5.4</v>
      </c>
      <c r="BF10" s="18">
        <v>0.2</v>
      </c>
      <c r="BG10" s="18">
        <v>0</v>
      </c>
      <c r="BH10" s="18">
        <v>16.899999999999999</v>
      </c>
      <c r="BI10" s="18">
        <v>6.5</v>
      </c>
      <c r="BJ10" s="18">
        <v>0.2</v>
      </c>
      <c r="BK10" s="18">
        <v>0</v>
      </c>
      <c r="BL10" s="18">
        <v>17.8</v>
      </c>
      <c r="BM10" s="18">
        <v>6.5</v>
      </c>
      <c r="BN10" s="18">
        <v>0</v>
      </c>
      <c r="BO10" s="18">
        <v>0</v>
      </c>
      <c r="BP10" s="18">
        <v>18.399999999999999</v>
      </c>
      <c r="BQ10" s="18">
        <v>5.5</v>
      </c>
      <c r="BR10" s="18">
        <v>0</v>
      </c>
      <c r="BS10" s="18">
        <v>0</v>
      </c>
      <c r="BT10" s="28"/>
      <c r="BU10" s="11">
        <f>IF(SUM(BA10,BE10)&gt;0,SUM(BA10,BE10),"")</f>
        <v>10.9</v>
      </c>
      <c r="BV10" s="11">
        <f>IF(SUM(AZ10:BA10,BC10:BE10,BG10)-BB10-BF10&gt;0,SUM(AZ10:BA10,BC10:BE10,BG10)-BB10-BF10,"")</f>
        <v>43</v>
      </c>
      <c r="BW10" s="11">
        <f>IF(SUM(BH10:BI10,BK10)-BJ10&gt;0,SUM(BH10:BI10,BK10)-BJ10,"")</f>
        <v>23.2</v>
      </c>
      <c r="BX10" s="11">
        <f>IF(SUM(BA10,BE10,BI10)&gt;0,SUM(BA10,BE10,BI10),"")</f>
        <v>17.399999999999999</v>
      </c>
      <c r="BY10" s="11">
        <f>IF(SUM(BV10,BW10)&gt;0,SUM(BV10,BW10),"")</f>
        <v>66.2</v>
      </c>
      <c r="BZ10" s="11">
        <f>IF(SUM(BM10,BQ10)&gt;0,SUM(BM10,BQ10),"")</f>
        <v>12</v>
      </c>
      <c r="CA10" s="11">
        <f>IF(SUM(BL10:BM10,BO10:BQ10,BS10)-SUM(BN10,BR10)&gt;0,SUM(BL10:BM10,BO10:BQ10,BS10)-SUM(BN10,BR10),"")</f>
        <v>48.2</v>
      </c>
      <c r="CB10" s="11">
        <f>IF(SUM(BV10,BW10,CA10)&gt;0,SUM(BV10,BW10,CA10),"")</f>
        <v>114.4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>
        <v>15.5</v>
      </c>
      <c r="FN10" s="17">
        <v>3.3</v>
      </c>
      <c r="FO10" s="17">
        <v>0</v>
      </c>
      <c r="FP10" s="17">
        <v>0</v>
      </c>
      <c r="FQ10" s="17">
        <v>16.899999999999999</v>
      </c>
      <c r="FR10" s="17">
        <v>5.5</v>
      </c>
      <c r="FS10" s="17">
        <v>0.2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8.8000000000000007</v>
      </c>
      <c r="GH10" s="40">
        <f>IF(SUM(FM10:FN10,FP10:FR10,FT10)-FO10-FS10&gt;0,SUM(FM10:FN10,FP10:FR10,FT10)-FO10-FS10,"")</f>
        <v>41</v>
      </c>
      <c r="GI10" s="40" t="str">
        <f>IF(SUM(FU10:FV10,FX10)-FW10&gt;0,SUM(FU10:FV10,FX10)-FW10,"")</f>
        <v/>
      </c>
      <c r="GJ10" s="40">
        <f>IF(SUM(FN10,FR10,FV10)&gt;0,SUM(FN10,FR10,FV10),"")</f>
        <v>8.8000000000000007</v>
      </c>
      <c r="GK10" s="40">
        <f>IF(SUM(GH10,GI10)&gt;0,SUM(GH10,GI10),"")</f>
        <v>41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41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16</v>
      </c>
      <c r="HR10" s="17">
        <v>3.3</v>
      </c>
      <c r="HS10" s="17">
        <v>0</v>
      </c>
      <c r="HT10" s="17">
        <v>0</v>
      </c>
      <c r="HU10" s="17">
        <v>15.5</v>
      </c>
      <c r="HV10" s="17">
        <v>3.3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>IF(SUM(HR10,HV10)&gt;0,SUM(HR10,HV10),"")</f>
        <v>6.6</v>
      </c>
      <c r="IL10" s="40">
        <f>IF(SUM(HQ10:HR10,HT10:HV10,HX10)-HS10-HW10&gt;0,SUM(HQ10:HR10,HT10:HV10,HX10)-HS10-HW10,"")</f>
        <v>38.099999999999994</v>
      </c>
      <c r="IM10" s="40" t="str">
        <f>IF(SUM(HY10:HZ10,IB10)-IA10&gt;0,SUM(HY10:HZ10,IB10)-IA10,"")</f>
        <v/>
      </c>
      <c r="IN10" s="40">
        <f>IF(SUM(HR10,HV10,HZ10)&gt;0,SUM(HR10,HV10,HZ10),"")</f>
        <v>6.6</v>
      </c>
      <c r="IO10" s="40">
        <f>IF(SUM(IL10,IM10)&gt;0,SUM(IL10,IM10),"")</f>
        <v>38.099999999999994</v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>
        <f>IF(SUM(IL10,IM10,IQ10)&gt;0,SUM(IL10,IM10,IQ10),"")</f>
        <v>38.099999999999994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8.15</v>
      </c>
      <c r="QH10" s="22">
        <f>IF($CW10="P",CD10,(CD10+BA10)/2)</f>
        <v>2.75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8.1999999999999993</v>
      </c>
      <c r="QL10" s="22">
        <f>IF($CW10="P",CH10,(CH10+BE10)/2)</f>
        <v>2.7</v>
      </c>
      <c r="QM10" s="22">
        <f>IF($CW10="P",CI10,(CI10+BF10)/2)</f>
        <v>0.1</v>
      </c>
      <c r="QN10" s="22">
        <f>IF($CW10="P",CJ10,(CJ10+BG10)/2)</f>
        <v>0</v>
      </c>
      <c r="QO10" s="22">
        <f>IF($CW10="P",CK10,(CK10+BH10)/2)</f>
        <v>8.4499999999999993</v>
      </c>
      <c r="QP10" s="22">
        <f>IF($CW10="P",CL10,(CL10+BI10)/2)</f>
        <v>3.25</v>
      </c>
      <c r="QQ10" s="22">
        <f>IF($CW10="P",CM10,(CM10+BJ10)/2)</f>
        <v>0.1</v>
      </c>
      <c r="QR10" s="22">
        <f>IF($CW10="P",CN10,(CN10+BK10)/2)</f>
        <v>0</v>
      </c>
      <c r="QS10" s="22">
        <f>IF($CW10="P",CO10,(CO10+BL10)/2)</f>
        <v>8.9</v>
      </c>
      <c r="QT10" s="22">
        <f>IF($CW10="P",CP10,(CP10+BM10)/2)</f>
        <v>3.25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9.1999999999999993</v>
      </c>
      <c r="QX10" s="22">
        <f>IF($CW10="P",CT10,(CT10+BQ10)/2)</f>
        <v>2.75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5.45</v>
      </c>
      <c r="RC10" s="40">
        <f>IF(SUM(QG10:QH10,QJ10:QL10,QN10)-QI10-QM10&gt;0,SUM(QG10:QH10,QJ10:QL10,QN10)-QI10-QM10,"")</f>
        <v>21.5</v>
      </c>
      <c r="RD10" s="40">
        <f>IF(SUM(QO10:QP10,QR10)-QQ10&gt;0,SUM(QO10:QP10,QR10)-QQ10,"")</f>
        <v>11.6</v>
      </c>
      <c r="RE10" s="40">
        <f>IF(SUM(QH10,QL10,QP10)&gt;0,SUM(QH10,QL10,QP10),"")</f>
        <v>8.6999999999999993</v>
      </c>
      <c r="RF10" s="40">
        <f>IF(SUM(RC10,RD10)&gt;0,SUM(RC10,RD10),"")</f>
        <v>33.1</v>
      </c>
      <c r="RG10" s="40">
        <f>IF(SUM(QT10,QX10)&gt;0,SUM(QT10,QX10),"")</f>
        <v>6</v>
      </c>
      <c r="RH10" s="40">
        <f>IF(SUM(QS10:QT10,QV10:QX10,QZ10)-SUM(QU10,QY10)&gt;0,SUM(QS10:QT10,QV10:QX10,QZ10)-SUM(QU10,QY10),"")</f>
        <v>24.1</v>
      </c>
      <c r="RI10" s="40">
        <f>IF(SUM(RC10,RD10,RH10)&gt;0,SUM(RC10,RD10,RH10),"")</f>
        <v>57.2</v>
      </c>
    </row>
    <row r="11" spans="1:477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1</v>
      </c>
      <c r="C11" s="5" t="s">
        <v>149</v>
      </c>
      <c r="D11" s="4" t="s">
        <v>4</v>
      </c>
      <c r="E11" s="4">
        <v>2004</v>
      </c>
      <c r="F11" s="9">
        <f>SUM(L11:T11)+SUM(L11:P11)*0.0000001+SUM(L11)*0.0000000000001</f>
        <v>155.50001063000431</v>
      </c>
      <c r="G11" s="66"/>
      <c r="H11" s="3" t="str">
        <f>IF(OR(AND(AR11&gt;=AY$24,AS11&gt;=AY$28,AR11&lt;&gt;"",AQ11=""),AND(AW11&gt;=AY$24,AX11&gt;=AY$28,AW11&lt;&gt;"",AQ11=""),AND(BU11&gt;=CB$24,BV11&gt;=CB$28,BU11&lt;&gt;"",BT11=""),AND(BZ11&gt;=CB$24,CA11&gt;=CB$28,BZ11&lt;&gt;"",BT11=""),AND(CX11&gt;=DE$24,CY11&gt;=DE$28,CX11&lt;&gt;"",CW11=""),AND(DC11&gt;=DE$24,DD11&gt;=DE$28,DC11&lt;&gt;""),AND(EC11&gt;=EJ$24,ED11&gt;=EJ$28,EC11&lt;&gt;""),AND(EH11&gt;=EJ$24,EI11&gt;=EJ$28,EH11&lt;&gt;""),AND(FE11&gt;=FL$24,FF11&gt;=FL$28,FE11&lt;&gt;""),AND(FJ11&gt;=FL$24,FK11&gt;=FL$28,FJ11&lt;&gt;""),AND(GG11&gt;=GN$24,GH11&gt;=GN$28,GG11&lt;&gt;""),AND(GL11&gt;=GN$24,GM11&gt;=GN$28,GL11&lt;&gt;""),AND(HI11&gt;=HP$24,HJ11&gt;=HP$28,HI11&lt;&gt;""),AND(HN11&gt;=HP$24,HO11&gt;=HP$28,HN11&lt;&gt;""),AND(IK11&gt;=IR$24,IL11&gt;=IR$28,IK11&lt;&gt;""),AND(IP11&gt;=IR$24,IQ11&gt;=IR$28,IP11&lt;&gt;""),AND(JM11&gt;=JT$24,JN11&gt;=JT$28,JM11&lt;&gt;""),AND(JR11&gt;=JT$24,JS11&gt;=JT$28,JR11&lt;&gt;""),AND(KO11&gt;=KV$24,KP11&gt;=KV$28,KO11&lt;&gt;""),AND(KT11&gt;=KV$24,KU11&gt;=KV$28,KT11&lt;&gt;""),AND(LQ11&gt;=LX$24,LR11&gt;=LX$28,LQ11&lt;&gt;""),AND(LV11&gt;=LX$24,LW11&gt;=LX$28,LV11&lt;&gt;""),AND(MS11&gt;=MZ$24,MT11&gt;=MZ$28,MS11&lt;&gt;""),AND(MX11&gt;=MZ$24,MY11&gt;=MZ$28,MX11&lt;&gt;""),AND(NU11&gt;=OB$24,NV11&gt;=OB$28,NU11&lt;&gt;""),AND(NZ11&gt;=OB$24,OA11&gt;=OB$28,NZ11&lt;&gt;""),AND(OW11&gt;=PD$24,OX11&gt;=PD$28,OW11&lt;&gt;""),AND(PB11&gt;=PD$24,PC11&gt;=PD$28,PB11&lt;&gt;""),AND(PY11&gt;=QF$24,PZ11&gt;=QF$28,PY11&lt;&gt;""),AND(QD11&gt;=QF$24,QE11&gt;=QF$28,QD11&lt;&gt;"")),"P","")</f>
        <v>P</v>
      </c>
      <c r="I11" s="3" t="str">
        <f>IF(OR(AND(AS11&gt;=AY$28,AS11&lt;&gt;"",AQ11=""),AND(AX11&gt;=AY$28,AX11&lt;&gt;"",AQ11=""),AND(BV11&gt;=CB$28,BV11&lt;&gt;"",BT11=""),AND(CA11&gt;=CB$28,CA11&lt;&gt;"",BT11=""),AND(CY11&gt;=DE$28,CY11&lt;&gt;"",CW11=""),AND(DD11&gt;=DE$28,DD11&lt;&gt;"",CW11=""),AND(ED11&gt;=EJ$28,ED11&lt;&gt;""),AND(EI11&gt;=EJ$28,EI11&lt;&gt;""),AND(FF11&gt;=FL$28,FF11&lt;&gt;""),AND(FK11&gt;=FL$28,FK11&lt;&gt;""),AND(GH11&gt;=GN$28,GH11&lt;&gt;""),AND(GM11&gt;=GN$28,GM11&lt;&gt;""),AND(HJ11&gt;=HP$28,HJ11&lt;&gt;""),AND(HO11&gt;=HP$28,HO11&lt;&gt;""),AND(IL11&gt;=IR$28,IL11&lt;&gt;""),AND(IQ11&gt;=IR$28,IQ11&lt;&gt;""),AND(JN11&gt;=JT$28,JN11&lt;&gt;""),AND(JS11&gt;=JT$28,JS11&lt;&gt;""),AND(KP11&gt;=KV$28,KP11&lt;&gt;""),AND(KU11&gt;=KV$28,KU11&lt;&gt;""),AND(LR11&gt;=LX$28,LR11&lt;&gt;""),AND(LW11&gt;=LX$28,LW11&lt;&gt;""),AND(MT11&gt;=MZ$28,MT11&lt;&gt;""),AND(MY11&gt;=MZ$28,MY11&lt;&gt;""),AND(NV11&gt;=OB$28,NV11&lt;&gt;""),AND(OA11&gt;=OB$28,OA11&lt;&gt;""),AND(OX11&gt;=PD$28,OX11&lt;&gt;""),AND(PC11&gt;=PD$28,PC11&lt;&gt;""),AND(PZ11&gt;=QF$28,PZ11&lt;&gt;""),AND(QE11&gt;=QF$28,QE11&lt;&gt;"")),"P","")</f>
        <v>P</v>
      </c>
      <c r="J11" s="36" t="str">
        <f>IF(AND(I11="P",H11=""),"No DD",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Merit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Excellence",IF(K11="P","Worlds Team",IF(H11="P","National Team","")))))</f>
        <v>National Team</v>
      </c>
      <c r="K11" s="3" t="str">
        <f>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P","")</f>
        <v/>
      </c>
      <c r="L11" s="8">
        <f>IF(COUNT(AS11,BV11,CY11)&gt;0,LARGE((AS11,BV11,CY11),1),0)</f>
        <v>43.2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41.4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21.700000000000003</v>
      </c>
      <c r="Q11" s="8" t="str">
        <f>IF(P11=0,"",IF(P11=CZ11,$CC$1,IF(P11=BW11,$AZ$1,IF(P11=AT11,$W$1,""))))</f>
        <v>2023 Nationals</v>
      </c>
      <c r="R11" s="8">
        <f>IF(MAX(AX11,CA11,DD11)&gt;0,MAX(AX11,CA11,DD11),0)</f>
        <v>45.9</v>
      </c>
      <c r="S11" s="8" t="str">
        <f>IF(R11=0,"",IF(R11=DD11,$CC$1,IF(R11=CA11,$AZ$1,IF(R11=AX11,$W$1,""))))</f>
        <v>2023 Nationals</v>
      </c>
      <c r="T11" s="8">
        <f>IF(MAX(DF11:DH11)&gt;0,MAX(DF11:DH11),"")</f>
        <v>3.2999999999999972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16.2</v>
      </c>
      <c r="X11" s="19">
        <v>4.8</v>
      </c>
      <c r="Y11" s="19">
        <v>0.2</v>
      </c>
      <c r="Z11" s="19">
        <v>0.6</v>
      </c>
      <c r="AA11" s="19">
        <v>15.2</v>
      </c>
      <c r="AB11" s="19">
        <v>4.5999999999999996</v>
      </c>
      <c r="AC11" s="19">
        <v>0.4</v>
      </c>
      <c r="AD11" s="19">
        <v>0.6</v>
      </c>
      <c r="AE11" s="19">
        <v>15.7</v>
      </c>
      <c r="AF11" s="19">
        <v>4.2</v>
      </c>
      <c r="AG11" s="19">
        <v>0.4</v>
      </c>
      <c r="AH11" s="19">
        <v>0.6</v>
      </c>
      <c r="AI11" s="19">
        <v>16.5</v>
      </c>
      <c r="AJ11" s="19">
        <v>4.8</v>
      </c>
      <c r="AK11" s="19">
        <v>0</v>
      </c>
      <c r="AL11" s="19">
        <v>0.6</v>
      </c>
      <c r="AM11" s="19">
        <v>16.100000000000001</v>
      </c>
      <c r="AN11" s="19">
        <v>5.3</v>
      </c>
      <c r="AO11" s="19">
        <v>0</v>
      </c>
      <c r="AP11" s="19">
        <v>0.6</v>
      </c>
      <c r="AQ11" s="27"/>
      <c r="AR11" s="40">
        <f>IF(SUM(X11,AB11)&gt;0,SUM(X11,AB11),"")</f>
        <v>9.3999999999999986</v>
      </c>
      <c r="AS11" s="40">
        <f>IF(SUM(W11:X11,Z11:AB11,AD11)-Y11-AC11&gt;0,SUM(W11:X11,Z11:AB11,AD11)-Y11-AC11,"")</f>
        <v>41.4</v>
      </c>
      <c r="AT11" s="40">
        <f>IF(SUM(AE11:AF11,AH11)-AG11&gt;0,SUM(AE11:AF11,AH11)-AG11,"")</f>
        <v>20.100000000000001</v>
      </c>
      <c r="AU11" s="40">
        <f>IF(SUM(X11,AB11,AF11)&gt;0,SUM(X11,AB11,AF11),"")</f>
        <v>13.599999999999998</v>
      </c>
      <c r="AV11" s="40">
        <f>IF(SUM(AS11,AT11)&gt;0,SUM(AS11,AT11),"")</f>
        <v>61.5</v>
      </c>
      <c r="AW11" s="40">
        <f>IF(SUM(AJ11,AN11)&gt;0,SUM(AJ11,AN11),"")</f>
        <v>10.1</v>
      </c>
      <c r="AX11" s="40">
        <f>IF(SUM(AI11:AJ11,AL11:AN11,AP11)-SUM(AK11,AO11)&gt;0,SUM(AI11:AJ11,AL11:AN11,AP11)-SUM(AK11,AO11),"")</f>
        <v>43.9</v>
      </c>
      <c r="AY11" s="40">
        <f>IF(SUM(AS11,AT11,AX11)&gt;0,SUM(AS11,AT11,AX11),"")</f>
        <v>105.4</v>
      </c>
      <c r="AZ11" s="18">
        <v>15.9</v>
      </c>
      <c r="BA11" s="18">
        <v>4.8</v>
      </c>
      <c r="BB11" s="18">
        <v>0</v>
      </c>
      <c r="BC11" s="18">
        <v>0.6</v>
      </c>
      <c r="BD11" s="18">
        <v>15.3</v>
      </c>
      <c r="BE11" s="18">
        <v>6</v>
      </c>
      <c r="BF11" s="18">
        <v>0</v>
      </c>
      <c r="BG11" s="18">
        <v>0.6</v>
      </c>
      <c r="BH11" s="18">
        <v>15.1</v>
      </c>
      <c r="BI11" s="18">
        <v>6</v>
      </c>
      <c r="BJ11" s="18">
        <v>0</v>
      </c>
      <c r="BK11" s="18">
        <v>0.6</v>
      </c>
      <c r="BL11" s="18">
        <v>16.8</v>
      </c>
      <c r="BM11" s="18">
        <v>5.5</v>
      </c>
      <c r="BN11" s="18">
        <v>0</v>
      </c>
      <c r="BO11" s="18">
        <v>0.6</v>
      </c>
      <c r="BP11" s="18">
        <v>16.399999999999999</v>
      </c>
      <c r="BQ11" s="18">
        <v>6</v>
      </c>
      <c r="BR11" s="18">
        <v>0</v>
      </c>
      <c r="BS11" s="18">
        <v>0.6</v>
      </c>
      <c r="BT11" s="28"/>
      <c r="BU11" s="11">
        <f>IF(SUM(BA11,BE11)&gt;0,SUM(BA11,BE11),"")</f>
        <v>10.8</v>
      </c>
      <c r="BV11" s="11">
        <f>IF(SUM(AZ11:BA11,BC11:BE11,BG11)-BB11-BF11&gt;0,SUM(AZ11:BA11,BC11:BE11,BG11)-BB11-BF11,"")</f>
        <v>43.2</v>
      </c>
      <c r="BW11" s="11">
        <f>IF(SUM(BH11:BI11,BK11)-BJ11&gt;0,SUM(BH11:BI11,BK11)-BJ11,"")</f>
        <v>21.700000000000003</v>
      </c>
      <c r="BX11" s="11">
        <f>IF(SUM(BA11,BE11,BI11)&gt;0,SUM(BA11,BE11,BI11),"")</f>
        <v>16.8</v>
      </c>
      <c r="BY11" s="11">
        <f>IF(SUM(BV11,BW11)&gt;0,SUM(BV11,BW11),"")</f>
        <v>64.900000000000006</v>
      </c>
      <c r="BZ11" s="11">
        <f>IF(SUM(BM11,BQ11)&gt;0,SUM(BM11,BQ11),"")</f>
        <v>11.5</v>
      </c>
      <c r="CA11" s="11">
        <f>IF(SUM(BL11:BM11,BO11:BQ11,BS11)-SUM(BN11,BR11)&gt;0,SUM(BL11:BM11,BO11:BQ11,BS11)-SUM(BN11,BR11),"")</f>
        <v>45.9</v>
      </c>
      <c r="CB11" s="11">
        <f>IF(SUM(BV11,BW11,CA11)&gt;0,SUM(BV11,BW11,CA11),"")</f>
        <v>110.80000000000001</v>
      </c>
      <c r="CC11" s="19">
        <v>16</v>
      </c>
      <c r="CD11" s="19">
        <v>5.3</v>
      </c>
      <c r="CE11" s="19">
        <v>0</v>
      </c>
      <c r="CF11" s="19">
        <v>0.6</v>
      </c>
      <c r="CG11" s="19">
        <v>14.8</v>
      </c>
      <c r="CH11" s="19">
        <v>4</v>
      </c>
      <c r="CI11" s="19">
        <v>0</v>
      </c>
      <c r="CJ11" s="19">
        <v>0.6</v>
      </c>
      <c r="CK11" s="19">
        <v>16.399999999999999</v>
      </c>
      <c r="CL11" s="19">
        <v>4.5999999999999996</v>
      </c>
      <c r="CM11" s="19">
        <v>0</v>
      </c>
      <c r="CN11" s="19">
        <v>0.6</v>
      </c>
      <c r="CO11" s="19">
        <v>16.399999999999999</v>
      </c>
      <c r="CP11" s="19">
        <v>4.5999999999999996</v>
      </c>
      <c r="CQ11" s="19">
        <v>0</v>
      </c>
      <c r="CR11" s="19">
        <v>0.6</v>
      </c>
      <c r="CS11" s="19">
        <v>15.9</v>
      </c>
      <c r="CT11" s="19">
        <v>6.2</v>
      </c>
      <c r="CU11" s="19">
        <v>0.2</v>
      </c>
      <c r="CV11" s="19">
        <v>0.6</v>
      </c>
      <c r="CW11" s="27"/>
      <c r="CX11" s="40">
        <f>IF(SUM(CD11,CH11)&gt;0,SUM(CD11,CH11),"")</f>
        <v>9.3000000000000007</v>
      </c>
      <c r="CY11" s="40">
        <f>IF(SUM(CC11:CD11,CF11:CH11,CJ11)-CE11-CI11&gt;0,SUM(CC11:CD11,CF11:CH11,CJ11)-CE11-CI11,"")</f>
        <v>41.300000000000004</v>
      </c>
      <c r="CZ11" s="40">
        <f>IF(SUM(CK11:CL11,CN11)-CM11&gt;0,SUM(CK11:CL11,CN11)-CM11,"")</f>
        <v>21.6</v>
      </c>
      <c r="DA11" s="40">
        <f>IF(SUM(CD11,CH11,CL11)&gt;0,SUM(CD11,CH11,CL11),"")</f>
        <v>13.9</v>
      </c>
      <c r="DB11" s="40">
        <f>IF(SUM(CY11,CZ11)&gt;0,SUM(CY11,CZ11),"")</f>
        <v>62.900000000000006</v>
      </c>
      <c r="DC11" s="40">
        <f>IF(SUM(CP11,CT11)&gt;0,SUM(CP11,CT11),"")</f>
        <v>10.8</v>
      </c>
      <c r="DD11" s="40">
        <f>IF(SUM(CO11:CP11,CR11:CT11,CV11)-SUM(CQ11,CU11)&gt;0,SUM(CO11:CP11,CR11:CT11,CV11)-SUM(CQ11,CU11),"")</f>
        <v>44.1</v>
      </c>
      <c r="DE11" s="40">
        <f>IF(SUM(CY11,CZ11,DD11)&gt;0,SUM(CY11,CZ11,DD11),"")</f>
        <v>107</v>
      </c>
      <c r="DF11" s="50">
        <f>IF(MAX(ED11,FF11,GH11,HJ11,IL11,JN11,KP11,LR11,MT11,NV11,OX11,PZ11)-IF(N11="",0,N11)&gt;0.001,MAX(ED11,FF11,GH11,HJ11,IL11,JN11,KP11,LR11,MT11,NV11,OX11,PZ11)-IF(N11="",0,N11),"")</f>
        <v>3.2999999999999972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16</v>
      </c>
      <c r="JV11" s="17">
        <v>6.2</v>
      </c>
      <c r="JW11" s="17">
        <v>0</v>
      </c>
      <c r="JX11" s="17">
        <v>0</v>
      </c>
      <c r="JY11" s="17">
        <v>17.2</v>
      </c>
      <c r="JZ11" s="17">
        <v>5.3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11.5</v>
      </c>
      <c r="KP11" s="40">
        <f>IF(SUM(JU11:JV11,JX11:JZ11,KB11)-JW11-KA11&gt;0,SUM(JU11:JV11,JX11:JZ11,KB11)-JW11-KA11,"")</f>
        <v>44.699999999999996</v>
      </c>
      <c r="KQ11" s="40" t="str">
        <f>IF(SUM(KC11:KD11,KF11)-KE11&gt;0,SUM(KC11:KD11,KF11)-KE11,"")</f>
        <v/>
      </c>
      <c r="KR11" s="40">
        <f>IF(SUM(JV11,JZ11,KD11)&gt;0,SUM(JV11,JZ11,KD11),"")</f>
        <v>11.5</v>
      </c>
      <c r="KS11" s="40">
        <f>IF(SUM(KP11,KQ11)&gt;0,SUM(KP11,KQ11),"")</f>
        <v>44.699999999999996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44.699999999999996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15.95</v>
      </c>
      <c r="QH11" s="22">
        <f>IF($CW11="P",CD11,(CD11+BA11)/2)</f>
        <v>5.05</v>
      </c>
      <c r="QI11" s="22">
        <f>IF($CW11="P",CE11,(CE11+BB11)/2)</f>
        <v>0</v>
      </c>
      <c r="QJ11" s="22">
        <f>IF($CW11="P",CF11,(CF11+BC11)/2)</f>
        <v>0.6</v>
      </c>
      <c r="QK11" s="22">
        <f>IF($CW11="P",CG11,(CG11+BD11)/2)</f>
        <v>15.05</v>
      </c>
      <c r="QL11" s="22">
        <f>IF($CW11="P",CH11,(CH11+BE11)/2)</f>
        <v>5</v>
      </c>
      <c r="QM11" s="22">
        <f>IF($CW11="P",CI11,(CI11+BF11)/2)</f>
        <v>0</v>
      </c>
      <c r="QN11" s="22">
        <f>IF($CW11="P",CJ11,(CJ11+BG11)/2)</f>
        <v>0.6</v>
      </c>
      <c r="QO11" s="22">
        <f>IF($CW11="P",CK11,(CK11+BH11)/2)</f>
        <v>15.75</v>
      </c>
      <c r="QP11" s="22">
        <f>IF($CW11="P",CL11,(CL11+BI11)/2)</f>
        <v>5.3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16.600000000000001</v>
      </c>
      <c r="QT11" s="22">
        <f>IF($CW11="P",CP11,(CP11+BM11)/2)</f>
        <v>5.05</v>
      </c>
      <c r="QU11" s="22">
        <f>IF($CW11="P",CQ11,(CQ11+BN11)/2)</f>
        <v>0</v>
      </c>
      <c r="QV11" s="22">
        <f>IF($CW11="P",CR11,(CR11+BO11)/2)</f>
        <v>0.6</v>
      </c>
      <c r="QW11" s="22">
        <f>IF($CW11="P",CS11,(CS11+BP11)/2)</f>
        <v>16.149999999999999</v>
      </c>
      <c r="QX11" s="22">
        <f>IF($CW11="P",CT11,(CT11+BQ11)/2)</f>
        <v>6.1</v>
      </c>
      <c r="QY11" s="22">
        <f>IF($CW11="P",CU11,(CU11+BR11)/2)</f>
        <v>0.1</v>
      </c>
      <c r="QZ11" s="22">
        <f>IF($CW11="P",CV11,(CV11+BS11)/2)</f>
        <v>0.6</v>
      </c>
      <c r="RA11" s="27" t="s">
        <v>46</v>
      </c>
      <c r="RB11" s="40">
        <f>IF(SUM(QH11,QL11)&gt;0,SUM(QH11,QL11),"")</f>
        <v>10.050000000000001</v>
      </c>
      <c r="RC11" s="40">
        <f>IF(SUM(QG11:QH11,QJ11:QL11,QN11)-QI11-QM11&gt;0,SUM(QG11:QH11,QJ11:QL11,QN11)-QI11-QM11,"")</f>
        <v>42.250000000000007</v>
      </c>
      <c r="RD11" s="40">
        <f>IF(SUM(QO11:QP11,QR11)-QQ11&gt;0,SUM(QO11:QP11,QR11)-QQ11,"")</f>
        <v>21.650000000000002</v>
      </c>
      <c r="RE11" s="40">
        <f>IF(SUM(QH11,QL11,QP11)&gt;0,SUM(QH11,QL11,QP11),"")</f>
        <v>15.350000000000001</v>
      </c>
      <c r="RF11" s="40">
        <f>IF(SUM(RC11,RD11)&gt;0,SUM(RC11,RD11),"")</f>
        <v>63.900000000000006</v>
      </c>
      <c r="RG11" s="40">
        <f>IF(SUM(QT11,QX11)&gt;0,SUM(QT11,QX11),"")</f>
        <v>11.149999999999999</v>
      </c>
      <c r="RH11" s="40">
        <f>IF(SUM(QS11:QT11,QV11:QX11,QZ11)-SUM(QU11,QY11)&gt;0,SUM(QS11:QT11,QV11:QX11,QZ11)-SUM(QU11,QY11),"")</f>
        <v>45.000000000000007</v>
      </c>
      <c r="RI11" s="40">
        <f>IF(SUM(RC11,RD11,RH11)&gt;0,SUM(RC11,RD11,RH11),"")</f>
        <v>108.9</v>
      </c>
    </row>
    <row r="12" spans="1:477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2</v>
      </c>
      <c r="C12" s="5" t="s">
        <v>68</v>
      </c>
      <c r="D12" s="4" t="s">
        <v>4</v>
      </c>
      <c r="E12" s="4">
        <v>2003</v>
      </c>
      <c r="F12" s="9">
        <f>SUM(L12:T12)+SUM(L12:P12)*0.0000001+SUM(L12)*0.0000000000001</f>
        <v>155.40001106000454</v>
      </c>
      <c r="G12" s="66"/>
      <c r="H12" s="3" t="str">
        <f>IF(OR(AND(AR12&gt;=AY$24,AS12&gt;=AY$28,AR12&lt;&gt;"",AQ12=""),AND(AW12&gt;=AY$24,AX12&gt;=AY$28,AW12&lt;&gt;"",AQ12=""),AND(BU12&gt;=CB$24,BV12&gt;=CB$28,BU12&lt;&gt;"",BT12=""),AND(BZ12&gt;=CB$24,CA12&gt;=CB$28,BZ12&lt;&gt;"",BT12=""),AND(CX12&gt;=DE$24,CY12&gt;=DE$28,CX12&lt;&gt;"",CW12=""),AND(DC12&gt;=DE$24,DD12&gt;=DE$28,DC12&lt;&gt;""),AND(EC12&gt;=EJ$24,ED12&gt;=EJ$28,EC12&lt;&gt;""),AND(EH12&gt;=EJ$24,EI12&gt;=EJ$28,EH12&lt;&gt;""),AND(FE12&gt;=FL$24,FF12&gt;=FL$28,FE12&lt;&gt;""),AND(FJ12&gt;=FL$24,FK12&gt;=FL$28,FJ12&lt;&gt;""),AND(GG12&gt;=GN$24,GH12&gt;=GN$28,GG12&lt;&gt;""),AND(GL12&gt;=GN$24,GM12&gt;=GN$28,GL12&lt;&gt;""),AND(HI12&gt;=HP$24,HJ12&gt;=HP$28,HI12&lt;&gt;""),AND(HN12&gt;=HP$24,HO12&gt;=HP$28,HN12&lt;&gt;""),AND(IK12&gt;=IR$24,IL12&gt;=IR$28,IK12&lt;&gt;""),AND(IP12&gt;=IR$24,IQ12&gt;=IR$28,IP12&lt;&gt;""),AND(JM12&gt;=JT$24,JN12&gt;=JT$28,JM12&lt;&gt;""),AND(JR12&gt;=JT$24,JS12&gt;=JT$28,JR12&lt;&gt;""),AND(KO12&gt;=KV$24,KP12&gt;=KV$28,KO12&lt;&gt;""),AND(KT12&gt;=KV$24,KU12&gt;=KV$28,KT12&lt;&gt;""),AND(LQ12&gt;=LX$24,LR12&gt;=LX$28,LQ12&lt;&gt;""),AND(LV12&gt;=LX$24,LW12&gt;=LX$28,LV12&lt;&gt;""),AND(MS12&gt;=MZ$24,MT12&gt;=MZ$28,MS12&lt;&gt;""),AND(MX12&gt;=MZ$24,MY12&gt;=MZ$28,MX12&lt;&gt;""),AND(NU12&gt;=OB$24,NV12&gt;=OB$28,NU12&lt;&gt;""),AND(NZ12&gt;=OB$24,OA12&gt;=OB$28,NZ12&lt;&gt;""),AND(OW12&gt;=PD$24,OX12&gt;=PD$28,OW12&lt;&gt;""),AND(PB12&gt;=PD$24,PC12&gt;=PD$28,PB12&lt;&gt;""),AND(PY12&gt;=QF$24,PZ12&gt;=QF$28,PY12&lt;&gt;""),AND(QD12&gt;=QF$24,QE12&gt;=QF$28,QD12&lt;&gt;"")),"P","")</f>
        <v>P</v>
      </c>
      <c r="I12" s="3" t="str">
        <f>IF(OR(AND(AS12&gt;=AY$28,AS12&lt;&gt;"",AQ12=""),AND(AX12&gt;=AY$28,AX12&lt;&gt;"",AQ12=""),AND(BV12&gt;=CB$28,BV12&lt;&gt;"",BT12=""),AND(CA12&gt;=CB$28,CA12&lt;&gt;"",BT12=""),AND(CY12&gt;=DE$28,CY12&lt;&gt;"",CW12=""),AND(DD12&gt;=DE$28,DD12&lt;&gt;"",CW12=""),AND(ED12&gt;=EJ$28,ED12&lt;&gt;""),AND(EI12&gt;=EJ$28,EI12&lt;&gt;""),AND(FF12&gt;=FL$28,FF12&lt;&gt;""),AND(FK12&gt;=FL$28,FK12&lt;&gt;""),AND(GH12&gt;=GN$28,GH12&lt;&gt;""),AND(GM12&gt;=GN$28,GM12&lt;&gt;""),AND(HJ12&gt;=HP$28,HJ12&lt;&gt;""),AND(HO12&gt;=HP$28,HO12&lt;&gt;""),AND(IL12&gt;=IR$28,IL12&lt;&gt;""),AND(IQ12&gt;=IR$28,IQ12&lt;&gt;""),AND(JN12&gt;=JT$28,JN12&lt;&gt;""),AND(JS12&gt;=JT$28,JS12&lt;&gt;""),AND(KP12&gt;=KV$28,KP12&lt;&gt;""),AND(KU12&gt;=KV$28,KU12&lt;&gt;""),AND(LR12&gt;=LX$28,LR12&lt;&gt;""),AND(LW12&gt;=LX$28,LW12&lt;&gt;""),AND(MT12&gt;=MZ$28,MT12&lt;&gt;""),AND(MY12&gt;=MZ$28,MY12&lt;&gt;""),AND(NV12&gt;=OB$28,NV12&lt;&gt;""),AND(OA12&gt;=OB$28,OA12&lt;&gt;""),AND(OX12&gt;=PD$28,OX12&lt;&gt;""),AND(PC12&gt;=PD$28,PC12&lt;&gt;""),AND(PZ12&gt;=QF$28,PZ12&lt;&gt;""),AND(QE12&gt;=QF$28,QE12&lt;&gt;"")),"P","")</f>
        <v>P</v>
      </c>
      <c r="J12" s="36" t="str">
        <f>IF(AND(I12="P",H12=""),"No DD",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Merit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Excellence",IF(K12="P","Worlds Team",IF(H12="P","National Team","")))))</f>
        <v>National Team</v>
      </c>
      <c r="K12" s="3" t="str">
        <f>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P","")</f>
        <v/>
      </c>
      <c r="L12" s="8">
        <f>IF(COUNT(AS12,BV12,CY12)&gt;0,LARGE((AS12,BV12,CY12),1),0)</f>
        <v>45.400000000000006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42.5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22.700000000000003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43.2</v>
      </c>
      <c r="S12" s="8" t="str">
        <f>IF(R12=0,"",IF(R12=DD12,$CC$1,IF(R12=CA12,$AZ$1,IF(R12=AX12,$W$1,""))))</f>
        <v>2023 Elite Canada</v>
      </c>
      <c r="T12" s="8">
        <f>IF(MAX(DF12:DH12)&gt;0,MAX(DF12:DH12),"")</f>
        <v>1.6000000000000014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16.2</v>
      </c>
      <c r="X12" s="19">
        <v>5.3</v>
      </c>
      <c r="Y12" s="19">
        <v>0</v>
      </c>
      <c r="Z12" s="19">
        <v>0.3</v>
      </c>
      <c r="AA12" s="19">
        <v>14.1</v>
      </c>
      <c r="AB12" s="19">
        <v>6.2</v>
      </c>
      <c r="AC12" s="19">
        <v>0.2</v>
      </c>
      <c r="AD12" s="19">
        <v>0.6</v>
      </c>
      <c r="AE12" s="19">
        <v>16.100000000000001</v>
      </c>
      <c r="AF12" s="19">
        <v>6</v>
      </c>
      <c r="AG12" s="19">
        <v>0</v>
      </c>
      <c r="AH12" s="19">
        <v>0.6</v>
      </c>
      <c r="AI12" s="19">
        <v>15.8</v>
      </c>
      <c r="AJ12" s="19">
        <v>4.5</v>
      </c>
      <c r="AK12" s="19">
        <v>0</v>
      </c>
      <c r="AL12" s="19">
        <v>0.3</v>
      </c>
      <c r="AM12" s="19">
        <v>15.8</v>
      </c>
      <c r="AN12" s="19">
        <v>6.4</v>
      </c>
      <c r="AO12" s="19">
        <v>0.2</v>
      </c>
      <c r="AP12" s="19">
        <v>0.6</v>
      </c>
      <c r="AQ12" s="27"/>
      <c r="AR12" s="40">
        <f>IF(SUM(X12,AB12)&gt;0,SUM(X12,AB12),"")</f>
        <v>11.5</v>
      </c>
      <c r="AS12" s="40">
        <f>IF(SUM(W12:X12,Z12:AB12,AD12)-Y12-AC12&gt;0,SUM(W12:X12,Z12:AB12,AD12)-Y12-AC12,"")</f>
        <v>42.5</v>
      </c>
      <c r="AT12" s="40">
        <f>IF(SUM(AE12:AF12,AH12)-AG12&gt;0,SUM(AE12:AF12,AH12)-AG12,"")</f>
        <v>22.700000000000003</v>
      </c>
      <c r="AU12" s="40">
        <f>IF(SUM(X12,AB12,AF12)&gt;0,SUM(X12,AB12,AF12),"")</f>
        <v>17.5</v>
      </c>
      <c r="AV12" s="40">
        <f>IF(SUM(AS12,AT12)&gt;0,SUM(AS12,AT12),"")</f>
        <v>65.2</v>
      </c>
      <c r="AW12" s="40">
        <f>IF(SUM(AJ12,AN12)&gt;0,SUM(AJ12,AN12),"")</f>
        <v>10.9</v>
      </c>
      <c r="AX12" s="40">
        <f>IF(SUM(AI12:AJ12,AL12:AN12,AP12)-SUM(AK12,AO12)&gt;0,SUM(AI12:AJ12,AL12:AN12,AP12)-SUM(AK12,AO12),"")</f>
        <v>43.2</v>
      </c>
      <c r="AY12" s="40">
        <f>IF(SUM(AS12,AT12,AX12)&gt;0,SUM(AS12,AT12,AX12),"")</f>
        <v>108.4</v>
      </c>
      <c r="AZ12" s="18">
        <v>16.5</v>
      </c>
      <c r="BA12" s="18">
        <v>6.1</v>
      </c>
      <c r="BB12" s="18">
        <v>0</v>
      </c>
      <c r="BC12" s="18">
        <v>0.3</v>
      </c>
      <c r="BD12" s="18">
        <v>15.7</v>
      </c>
      <c r="BE12" s="18">
        <v>6.2</v>
      </c>
      <c r="BF12" s="18">
        <v>0</v>
      </c>
      <c r="BG12" s="18">
        <v>0.6</v>
      </c>
      <c r="BH12" s="18">
        <v>15.1</v>
      </c>
      <c r="BI12" s="18">
        <v>3.1</v>
      </c>
      <c r="BJ12" s="18">
        <v>0</v>
      </c>
      <c r="BK12" s="18">
        <v>0.3</v>
      </c>
      <c r="BL12" s="18">
        <v>14.8</v>
      </c>
      <c r="BM12" s="18">
        <v>4.0999999999999996</v>
      </c>
      <c r="BN12" s="18">
        <v>0</v>
      </c>
      <c r="BO12" s="18">
        <v>0.6</v>
      </c>
      <c r="BP12" s="18">
        <v>16</v>
      </c>
      <c r="BQ12" s="18">
        <v>6.3</v>
      </c>
      <c r="BR12" s="18">
        <v>0</v>
      </c>
      <c r="BS12" s="18">
        <v>0.6</v>
      </c>
      <c r="BT12" s="28"/>
      <c r="BU12" s="11">
        <f>IF(SUM(BA12,BE12)&gt;0,SUM(BA12,BE12),"")</f>
        <v>12.3</v>
      </c>
      <c r="BV12" s="11">
        <f>IF(SUM(AZ12:BA12,BC12:BE12,BG12)-BB12-BF12&gt;0,SUM(AZ12:BA12,BC12:BE12,BG12)-BB12-BF12,"")</f>
        <v>45.400000000000006</v>
      </c>
      <c r="BW12" s="11">
        <f>IF(SUM(BH12:BI12,BK12)-BJ12&gt;0,SUM(BH12:BI12,BK12)-BJ12,"")</f>
        <v>18.5</v>
      </c>
      <c r="BX12" s="11">
        <f>IF(SUM(BA12,BE12,BI12)&gt;0,SUM(BA12,BE12,BI12),"")</f>
        <v>15.4</v>
      </c>
      <c r="BY12" s="11">
        <f>IF(SUM(BV12,BW12)&gt;0,SUM(BV12,BW12),"")</f>
        <v>63.900000000000006</v>
      </c>
      <c r="BZ12" s="11">
        <f>IF(SUM(BM12,BQ12)&gt;0,SUM(BM12,BQ12),"")</f>
        <v>10.399999999999999</v>
      </c>
      <c r="CA12" s="11">
        <f>IF(SUM(BL12:BM12,BO12:BQ12,BS12)-SUM(BN12,BR12)&gt;0,SUM(BL12:BM12,BO12:BQ12,BS12)-SUM(BN12,BR12),"")</f>
        <v>42.4</v>
      </c>
      <c r="CB12" s="11">
        <f>IF(SUM(BV12,BW12,CA12)&gt;0,SUM(BV12,BW12,CA12),"")</f>
        <v>106.30000000000001</v>
      </c>
      <c r="CC12" s="19">
        <v>16.2</v>
      </c>
      <c r="CD12" s="19">
        <v>6</v>
      </c>
      <c r="CE12" s="19">
        <v>2</v>
      </c>
      <c r="CF12" s="19">
        <v>0</v>
      </c>
      <c r="CG12" s="19">
        <v>16.3</v>
      </c>
      <c r="CH12" s="19">
        <v>4.9000000000000004</v>
      </c>
      <c r="CI12" s="19">
        <v>0</v>
      </c>
      <c r="CJ12" s="19">
        <v>0</v>
      </c>
      <c r="CK12" s="19">
        <v>16.5</v>
      </c>
      <c r="CL12" s="19">
        <v>5.7</v>
      </c>
      <c r="CM12" s="19">
        <v>0</v>
      </c>
      <c r="CN12" s="19">
        <v>0</v>
      </c>
      <c r="CO12" s="19">
        <v>15.3</v>
      </c>
      <c r="CP12" s="19">
        <v>6</v>
      </c>
      <c r="CQ12" s="19">
        <v>0</v>
      </c>
      <c r="CR12" s="19">
        <v>0</v>
      </c>
      <c r="CS12" s="19">
        <v>14.8</v>
      </c>
      <c r="CT12" s="19">
        <v>3.7</v>
      </c>
      <c r="CU12" s="19">
        <v>0</v>
      </c>
      <c r="CV12" s="19">
        <v>0</v>
      </c>
      <c r="CW12" s="27"/>
      <c r="CX12" s="40">
        <f>IF(SUM(CD12,CH12)&gt;0,SUM(CD12,CH12),"")</f>
        <v>10.9</v>
      </c>
      <c r="CY12" s="40">
        <f>IF(SUM(CC12:CD12,CF12:CH12,CJ12)-CE12-CI12&gt;0,SUM(CC12:CD12,CF12:CH12,CJ12)-CE12-CI12,"")</f>
        <v>41.4</v>
      </c>
      <c r="CZ12" s="40">
        <f>IF(SUM(CK12:CL12,CN12)-CM12&gt;0,SUM(CK12:CL12,CN12)-CM12,"")</f>
        <v>22.2</v>
      </c>
      <c r="DA12" s="40">
        <f>IF(SUM(CD12,CH12,CL12)&gt;0,SUM(CD12,CH12,CL12),"")</f>
        <v>16.600000000000001</v>
      </c>
      <c r="DB12" s="40">
        <f>IF(SUM(CY12,CZ12)&gt;0,SUM(CY12,CZ12),"")</f>
        <v>63.599999999999994</v>
      </c>
      <c r="DC12" s="40">
        <f>IF(SUM(CP12,CT12)&gt;0,SUM(CP12,CT12),"")</f>
        <v>9.6999999999999993</v>
      </c>
      <c r="DD12" s="40">
        <f>IF(SUM(CO12:CP12,CR12:CT12,CV12)-SUM(CQ12,CU12)&gt;0,SUM(CO12:CP12,CR12:CT12,CV12)-SUM(CQ12,CU12),"")</f>
        <v>39.800000000000004</v>
      </c>
      <c r="DE12" s="40">
        <f>IF(SUM(CY12,CZ12,DD12)&gt;0,SUM(CY12,CZ12,DD12),"")</f>
        <v>103.4</v>
      </c>
      <c r="DF12" s="50">
        <f>IF(MAX(ED12,FF12,GH12,HJ12,IL12,JN12,KP12,LR12,MT12,NV12,OX12,PZ12)-IF(N12="",0,N12)&gt;0.001,MAX(ED12,FF12,GH12,HJ12,IL12,JN12,KP12,LR12,MT12,NV12,OX12,PZ12)-IF(N12="",0,N12),"")</f>
        <v>1.6000000000000014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>
        <v>15.5</v>
      </c>
      <c r="FN12" s="17">
        <v>2.9</v>
      </c>
      <c r="FO12" s="17">
        <v>0</v>
      </c>
      <c r="FP12" s="17">
        <v>0</v>
      </c>
      <c r="FQ12" s="17">
        <v>16.2</v>
      </c>
      <c r="FR12" s="17">
        <v>5.7</v>
      </c>
      <c r="FS12" s="17">
        <v>0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>IF(SUM(FN12,FR12)&gt;0,SUM(FN12,FR12),"")</f>
        <v>8.6</v>
      </c>
      <c r="GH12" s="40">
        <f>IF(SUM(FM12:FN12,FP12:FR12,FT12)-FO12-FS12&gt;0,SUM(FM12:FN12,FP12:FR12,FT12)-FO12-FS12,"")</f>
        <v>40.299999999999997</v>
      </c>
      <c r="GI12" s="40" t="str">
        <f>IF(SUM(FU12:FV12,FX12)-FW12&gt;0,SUM(FU12:FV12,FX12)-FW12,"")</f>
        <v/>
      </c>
      <c r="GJ12" s="40">
        <f>IF(SUM(FN12,FR12,FV12)&gt;0,SUM(FN12,FR12,FV12),"")</f>
        <v>8.6</v>
      </c>
      <c r="GK12" s="40">
        <f>IF(SUM(GH12,GI12)&gt;0,SUM(GH12,GI12),"")</f>
        <v>40.299999999999997</v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>
        <f>IF(SUM(GH12,GI12,GM12)&gt;0,SUM(GH12,GI12,GM12),"")</f>
        <v>40.299999999999997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>
        <v>17.399999999999999</v>
      </c>
      <c r="JV12" s="17">
        <v>4.2</v>
      </c>
      <c r="JW12" s="17">
        <v>0</v>
      </c>
      <c r="JX12" s="17">
        <v>0</v>
      </c>
      <c r="JY12" s="17">
        <v>16.8</v>
      </c>
      <c r="JZ12" s="17">
        <v>5.7</v>
      </c>
      <c r="KA12" s="17">
        <v>0</v>
      </c>
      <c r="KB12" s="17">
        <v>0</v>
      </c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>
        <f>IF(SUM(JV12,JZ12)&gt;0,SUM(JV12,JZ12),"")</f>
        <v>9.9</v>
      </c>
      <c r="KP12" s="40">
        <f>IF(SUM(JU12:JV12,JX12:JZ12,KB12)-JW12-KA12&gt;0,SUM(JU12:JV12,JX12:JZ12,KB12)-JW12-KA12,"")</f>
        <v>44.1</v>
      </c>
      <c r="KQ12" s="40" t="str">
        <f>IF(SUM(KC12:KD12,KF12)-KE12&gt;0,SUM(KC12:KD12,KF12)-KE12,"")</f>
        <v/>
      </c>
      <c r="KR12" s="40">
        <f>IF(SUM(JV12,JZ12,KD12)&gt;0,SUM(JV12,JZ12,KD12),"")</f>
        <v>9.9</v>
      </c>
      <c r="KS12" s="40">
        <f>IF(SUM(KP12,KQ12)&gt;0,SUM(KP12,KQ12),"")</f>
        <v>44.1</v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>
        <f>IF(SUM(KP12,KQ12,KU12)&gt;0,SUM(KP12,KQ12,KU12),"")</f>
        <v>44.1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16.350000000000001</v>
      </c>
      <c r="QH12" s="22">
        <f>IF($CW12="P",CD12,(CD12+BA12)/2)</f>
        <v>6.05</v>
      </c>
      <c r="QI12" s="22">
        <f>IF($CW12="P",CE12,(CE12+BB12)/2)</f>
        <v>1</v>
      </c>
      <c r="QJ12" s="22">
        <f>IF($CW12="P",CF12,(CF12+BC12)/2)</f>
        <v>0.15</v>
      </c>
      <c r="QK12" s="22">
        <f>IF($CW12="P",CG12,(CG12+BD12)/2)</f>
        <v>16</v>
      </c>
      <c r="QL12" s="22">
        <f>IF($CW12="P",CH12,(CH12+BE12)/2)</f>
        <v>5.5500000000000007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15.8</v>
      </c>
      <c r="QP12" s="22">
        <f>IF($CW12="P",CL12,(CL12+BI12)/2)</f>
        <v>4.4000000000000004</v>
      </c>
      <c r="QQ12" s="22">
        <f>IF($CW12="P",CM12,(CM12+BJ12)/2)</f>
        <v>0</v>
      </c>
      <c r="QR12" s="22">
        <f>IF($CW12="P",CN12,(CN12+BK12)/2)</f>
        <v>0.15</v>
      </c>
      <c r="QS12" s="22">
        <f>IF($CW12="P",CO12,(CO12+BL12)/2)</f>
        <v>15.05</v>
      </c>
      <c r="QT12" s="22">
        <f>IF($CW12="P",CP12,(CP12+BM12)/2)</f>
        <v>5.05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15.4</v>
      </c>
      <c r="QX12" s="22">
        <f>IF($CW12="P",CT12,(CT12+BQ12)/2)</f>
        <v>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11.600000000000001</v>
      </c>
      <c r="RC12" s="40">
        <f>IF(SUM(QG12:QH12,QJ12:QL12,QN12)-QI12-QM12&gt;0,SUM(QG12:QH12,QJ12:QL12,QN12)-QI12-QM12,"")</f>
        <v>43.399999999999991</v>
      </c>
      <c r="RD12" s="40">
        <f>IF(SUM(QO12:QP12,QR12)-QQ12&gt;0,SUM(QO12:QP12,QR12)-QQ12,"")</f>
        <v>20.350000000000001</v>
      </c>
      <c r="RE12" s="40">
        <f>IF(SUM(QH12,QL12,QP12)&gt;0,SUM(QH12,QL12,QP12),"")</f>
        <v>16</v>
      </c>
      <c r="RF12" s="40">
        <f>IF(SUM(RC12,RD12)&gt;0,SUM(RC12,RD12),"")</f>
        <v>63.749999999999993</v>
      </c>
      <c r="RG12" s="40">
        <f>IF(SUM(QT12,QX12)&gt;0,SUM(QT12,QX12),"")</f>
        <v>10.050000000000001</v>
      </c>
      <c r="RH12" s="40">
        <f>IF(SUM(QS12:QT12,QV12:QX12,QZ12)-SUM(QU12,QY12)&gt;0,SUM(QS12:QT12,QV12:QX12,QZ12)-SUM(QU12,QY12),"")</f>
        <v>41.1</v>
      </c>
      <c r="RI12" s="40">
        <f>IF(SUM(RC12,RD12,RH12)&gt;0,SUM(RC12,RD12,RH12),"")</f>
        <v>104.85</v>
      </c>
    </row>
    <row r="13" spans="1:477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>3</v>
      </c>
      <c r="C13" s="5" t="s">
        <v>167</v>
      </c>
      <c r="D13" s="4" t="s">
        <v>6</v>
      </c>
      <c r="E13" s="4">
        <v>2006</v>
      </c>
      <c r="F13" s="9">
        <f>SUM(L13:T13)+SUM(L13:P13)*0.0000001+SUM(L13)*0.0000000000001</f>
        <v>152.00001079000441</v>
      </c>
      <c r="G13" s="66"/>
      <c r="H13" s="3" t="str">
        <f>IF(OR(AND(AR13&gt;=AY$24,AS13&gt;=AY$28,AR13&lt;&gt;"",AQ13=""),AND(AW13&gt;=AY$24,AX13&gt;=AY$28,AW13&lt;&gt;"",AQ13=""),AND(BU13&gt;=CB$24,BV13&gt;=CB$28,BU13&lt;&gt;"",BT13=""),AND(BZ13&gt;=CB$24,CA13&gt;=CB$28,BZ13&lt;&gt;"",BT13=""),AND(CX13&gt;=DE$24,CY13&gt;=DE$28,CX13&lt;&gt;"",CW13=""),AND(DC13&gt;=DE$24,DD13&gt;=DE$28,DC13&lt;&gt;""),AND(EC13&gt;=EJ$24,ED13&gt;=EJ$28,EC13&lt;&gt;""),AND(EH13&gt;=EJ$24,EI13&gt;=EJ$28,EH13&lt;&gt;""),AND(FE13&gt;=FL$24,FF13&gt;=FL$28,FE13&lt;&gt;""),AND(FJ13&gt;=FL$24,FK13&gt;=FL$28,FJ13&lt;&gt;""),AND(GG13&gt;=GN$24,GH13&gt;=GN$28,GG13&lt;&gt;""),AND(GL13&gt;=GN$24,GM13&gt;=GN$28,GL13&lt;&gt;""),AND(HI13&gt;=HP$24,HJ13&gt;=HP$28,HI13&lt;&gt;""),AND(HN13&gt;=HP$24,HO13&gt;=HP$28,HN13&lt;&gt;""),AND(IK13&gt;=IR$24,IL13&gt;=IR$28,IK13&lt;&gt;""),AND(IP13&gt;=IR$24,IQ13&gt;=IR$28,IP13&lt;&gt;""),AND(JM13&gt;=JT$24,JN13&gt;=JT$28,JM13&lt;&gt;""),AND(JR13&gt;=JT$24,JS13&gt;=JT$28,JR13&lt;&gt;""),AND(KO13&gt;=KV$24,KP13&gt;=KV$28,KO13&lt;&gt;""),AND(KT13&gt;=KV$24,KU13&gt;=KV$28,KT13&lt;&gt;""),AND(LQ13&gt;=LX$24,LR13&gt;=LX$28,LQ13&lt;&gt;""),AND(LV13&gt;=LX$24,LW13&gt;=LX$28,LV13&lt;&gt;""),AND(MS13&gt;=MZ$24,MT13&gt;=MZ$28,MS13&lt;&gt;""),AND(MX13&gt;=MZ$24,MY13&gt;=MZ$28,MX13&lt;&gt;""),AND(NU13&gt;=OB$24,NV13&gt;=OB$28,NU13&lt;&gt;""),AND(NZ13&gt;=OB$24,OA13&gt;=OB$28,NZ13&lt;&gt;""),AND(OW13&gt;=PD$24,OX13&gt;=PD$28,OW13&lt;&gt;""),AND(PB13&gt;=PD$24,PC13&gt;=PD$28,PB13&lt;&gt;""),AND(PY13&gt;=QF$24,PZ13&gt;=QF$28,PY13&lt;&gt;""),AND(QD13&gt;=QF$24,QE13&gt;=QF$28,QD13&lt;&gt;"")),"P","")</f>
        <v>P</v>
      </c>
      <c r="I13" s="3" t="str">
        <f>IF(OR(AND(AS13&gt;=AY$28,AS13&lt;&gt;"",AQ13=""),AND(AX13&gt;=AY$28,AX13&lt;&gt;"",AQ13=""),AND(BV13&gt;=CB$28,BV13&lt;&gt;"",BT13=""),AND(CA13&gt;=CB$28,CA13&lt;&gt;"",BT13=""),AND(CY13&gt;=DE$28,CY13&lt;&gt;"",CW13=""),AND(DD13&gt;=DE$28,DD13&lt;&gt;"",CW13=""),AND(ED13&gt;=EJ$28,ED13&lt;&gt;""),AND(EI13&gt;=EJ$28,EI13&lt;&gt;""),AND(FF13&gt;=FL$28,FF13&lt;&gt;""),AND(FK13&gt;=FL$28,FK13&lt;&gt;""),AND(GH13&gt;=GN$28,GH13&lt;&gt;""),AND(GM13&gt;=GN$28,GM13&lt;&gt;""),AND(HJ13&gt;=HP$28,HJ13&lt;&gt;""),AND(HO13&gt;=HP$28,HO13&lt;&gt;""),AND(IL13&gt;=IR$28,IL13&lt;&gt;""),AND(IQ13&gt;=IR$28,IQ13&lt;&gt;""),AND(JN13&gt;=JT$28,JN13&lt;&gt;""),AND(JS13&gt;=JT$28,JS13&lt;&gt;""),AND(KP13&gt;=KV$28,KP13&lt;&gt;""),AND(KU13&gt;=KV$28,KU13&lt;&gt;""),AND(LR13&gt;=LX$28,LR13&lt;&gt;""),AND(LW13&gt;=LX$28,LW13&lt;&gt;""),AND(MT13&gt;=MZ$28,MT13&lt;&gt;""),AND(MY13&gt;=MZ$28,MY13&lt;&gt;""),AND(NV13&gt;=OB$28,NV13&lt;&gt;""),AND(OA13&gt;=OB$28,OA13&lt;&gt;""),AND(OX13&gt;=PD$28,OX13&lt;&gt;""),AND(PC13&gt;=PD$28,PC13&lt;&gt;""),AND(PZ13&gt;=QF$28,PZ13&lt;&gt;""),AND(QE13&gt;=QF$28,QE13&lt;&gt;"")),"P","")</f>
        <v>P</v>
      </c>
      <c r="J13" s="36" t="str">
        <f>IF(AND(I13="P",H13=""),"No DD",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Merit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Excellence",IF(K13="P","Worlds Team",IF(H13="P","National Team","")))))</f>
        <v>National Team</v>
      </c>
      <c r="K13" s="3" t="str">
        <f>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P","")</f>
        <v/>
      </c>
      <c r="L13" s="8">
        <f>IF(COUNT(AS13,BV13,CY13)&gt;0,LARGE((AS13,BV13,CY13),1),0)</f>
        <v>44.100000000000009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41</v>
      </c>
      <c r="O13" s="8" t="str">
        <f>IF(N13=0,"",IF(N13=CY13,$CC$1,IF(N13=BV13,$AZ$1,IF(N13=AS13,$W$1,""))))</f>
        <v>2023 Elite Canada</v>
      </c>
      <c r="P13" s="8">
        <f>IF(COUNT(AT13,BW13,CZ13)&gt;0,LARGE((AT13,BW13,CZ13),1),0)</f>
        <v>22.8</v>
      </c>
      <c r="Q13" s="8" t="str">
        <f>IF(P13=0,"",IF(P13=CZ13,$CC$1,IF(P13=BW13,$AZ$1,IF(P13=AT13,$W$1,""))))</f>
        <v>2023 Nationals</v>
      </c>
      <c r="R13" s="8">
        <f>IF(MAX(AX13,CA13,DD13)&gt;0,MAX(AX13,CA13,DD13),0)</f>
        <v>44.1</v>
      </c>
      <c r="S13" s="8" t="str">
        <f>IF(R13=0,"",IF(R13=DD13,$CC$1,IF(R13=CA13,$AZ$1,IF(R13=AX13,$W$1,""))))</f>
        <v>2023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16.399999999999999</v>
      </c>
      <c r="X13" s="19">
        <v>5.2</v>
      </c>
      <c r="Y13" s="19">
        <v>0</v>
      </c>
      <c r="Z13" s="19">
        <v>0.6</v>
      </c>
      <c r="AA13" s="19">
        <v>14.9</v>
      </c>
      <c r="AB13" s="19">
        <v>3.3</v>
      </c>
      <c r="AC13" s="19">
        <v>0</v>
      </c>
      <c r="AD13" s="19">
        <v>0.6</v>
      </c>
      <c r="AE13" s="19">
        <v>17.100000000000001</v>
      </c>
      <c r="AF13" s="19">
        <v>4.8</v>
      </c>
      <c r="AG13" s="19">
        <v>0</v>
      </c>
      <c r="AH13" s="19">
        <v>0.6</v>
      </c>
      <c r="AI13" s="19">
        <v>16.899999999999999</v>
      </c>
      <c r="AJ13" s="19">
        <v>4.8</v>
      </c>
      <c r="AK13" s="19">
        <v>0</v>
      </c>
      <c r="AL13" s="19">
        <v>0.6</v>
      </c>
      <c r="AM13" s="19">
        <v>15.9</v>
      </c>
      <c r="AN13" s="19">
        <v>5.3</v>
      </c>
      <c r="AO13" s="19">
        <v>0</v>
      </c>
      <c r="AP13" s="19">
        <v>0.6</v>
      </c>
      <c r="AQ13" s="27"/>
      <c r="AR13" s="40">
        <f>IF(SUM(X13,AB13)&gt;0,SUM(X13,AB13),"")</f>
        <v>8.5</v>
      </c>
      <c r="AS13" s="40">
        <f>IF(SUM(W13:X13,Z13:AB13,AD13)-Y13-AC13&gt;0,SUM(W13:X13,Z13:AB13,AD13)-Y13-AC13,"")</f>
        <v>41</v>
      </c>
      <c r="AT13" s="40">
        <f>IF(SUM(AE13:AF13,AH13)-AG13&gt;0,SUM(AE13:AF13,AH13)-AG13,"")</f>
        <v>22.500000000000004</v>
      </c>
      <c r="AU13" s="40">
        <f>IF(SUM(X13,AB13,AF13)&gt;0,SUM(X13,AB13,AF13),"")</f>
        <v>13.3</v>
      </c>
      <c r="AV13" s="40">
        <f>IF(SUM(AS13,AT13)&gt;0,SUM(AS13,AT13),"")</f>
        <v>63.5</v>
      </c>
      <c r="AW13" s="40">
        <f>IF(SUM(AJ13,AN13)&gt;0,SUM(AJ13,AN13),"")</f>
        <v>10.1</v>
      </c>
      <c r="AX13" s="40">
        <f>IF(SUM(AI13:AJ13,AL13:AN13,AP13)-SUM(AK13,AO13)&gt;0,SUM(AI13:AJ13,AL13:AN13,AP13)-SUM(AK13,AO13),"")</f>
        <v>44.1</v>
      </c>
      <c r="AY13" s="40">
        <f>IF(SUM(AS13,AT13,AX13)&gt;0,SUM(AS13,AT13,AX13),"")</f>
        <v>107.6</v>
      </c>
      <c r="AZ13" s="18">
        <v>16.8</v>
      </c>
      <c r="BA13" s="18">
        <v>4.8</v>
      </c>
      <c r="BB13" s="18">
        <v>0</v>
      </c>
      <c r="BC13" s="18">
        <v>0.6</v>
      </c>
      <c r="BD13" s="18">
        <v>16.7</v>
      </c>
      <c r="BE13" s="18">
        <v>4.5999999999999996</v>
      </c>
      <c r="BF13" s="18">
        <v>0</v>
      </c>
      <c r="BG13" s="18">
        <v>0.6</v>
      </c>
      <c r="BH13" s="18">
        <v>17.399999999999999</v>
      </c>
      <c r="BI13" s="18">
        <v>4.8</v>
      </c>
      <c r="BJ13" s="18">
        <v>0</v>
      </c>
      <c r="BK13" s="18">
        <v>0.6</v>
      </c>
      <c r="BL13" s="18">
        <v>16.3</v>
      </c>
      <c r="BM13" s="18">
        <v>4.5999999999999996</v>
      </c>
      <c r="BN13" s="18">
        <v>0</v>
      </c>
      <c r="BO13" s="18">
        <v>0.6</v>
      </c>
      <c r="BP13" s="18">
        <v>16.8</v>
      </c>
      <c r="BQ13" s="18">
        <v>4.8</v>
      </c>
      <c r="BR13" s="18">
        <v>0</v>
      </c>
      <c r="BS13" s="18">
        <v>0.6</v>
      </c>
      <c r="BT13" s="28"/>
      <c r="BU13" s="11">
        <f>IF(SUM(BA13,BE13)&gt;0,SUM(BA13,BE13),"")</f>
        <v>9.3999999999999986</v>
      </c>
      <c r="BV13" s="11">
        <f>IF(SUM(AZ13:BA13,BC13:BE13,BG13)-BB13-BF13&gt;0,SUM(AZ13:BA13,BC13:BE13,BG13)-BB13-BF13,"")</f>
        <v>44.100000000000009</v>
      </c>
      <c r="BW13" s="11">
        <f>IF(SUM(BH13:BI13,BK13)-BJ13&gt;0,SUM(BH13:BI13,BK13)-BJ13,"")</f>
        <v>22.8</v>
      </c>
      <c r="BX13" s="11">
        <f>IF(SUM(BA13,BE13,BI13)&gt;0,SUM(BA13,BE13,BI13),"")</f>
        <v>14.2</v>
      </c>
      <c r="BY13" s="11">
        <f>IF(SUM(BV13,BW13)&gt;0,SUM(BV13,BW13),"")</f>
        <v>66.900000000000006</v>
      </c>
      <c r="BZ13" s="11">
        <f>IF(SUM(BM13,BQ13)&gt;0,SUM(BM13,BQ13),"")</f>
        <v>9.3999999999999986</v>
      </c>
      <c r="CA13" s="11">
        <f>IF(SUM(BL13:BM13,BO13:BQ13,BS13)-SUM(BN13,BR13)&gt;0,SUM(BL13:BM13,BO13:BQ13,BS13)-SUM(BN13,BR13),"")</f>
        <v>43.699999999999996</v>
      </c>
      <c r="CB13" s="11">
        <f>IF(SUM(BV13,BW13,CA13)&gt;0,SUM(BV13,BW13,CA13),"")</f>
        <v>110.6</v>
      </c>
      <c r="CC13" s="19">
        <v>15.6</v>
      </c>
      <c r="CD13" s="19">
        <v>2.6</v>
      </c>
      <c r="CE13" s="19">
        <v>0</v>
      </c>
      <c r="CF13" s="19">
        <v>0.6</v>
      </c>
      <c r="CG13" s="19">
        <v>16.5</v>
      </c>
      <c r="CH13" s="19">
        <v>4.8</v>
      </c>
      <c r="CI13" s="19">
        <v>0</v>
      </c>
      <c r="CJ13" s="19">
        <v>0.6</v>
      </c>
      <c r="CK13" s="19">
        <v>15.5</v>
      </c>
      <c r="CL13" s="19">
        <v>2.6</v>
      </c>
      <c r="CM13" s="19">
        <v>0</v>
      </c>
      <c r="CN13" s="19">
        <v>0.6</v>
      </c>
      <c r="CO13" s="19">
        <v>16</v>
      </c>
      <c r="CP13" s="19">
        <v>4.5999999999999996</v>
      </c>
      <c r="CQ13" s="19">
        <v>0</v>
      </c>
      <c r="CR13" s="19">
        <v>0.6</v>
      </c>
      <c r="CS13" s="19">
        <v>16.3</v>
      </c>
      <c r="CT13" s="19">
        <v>4.8</v>
      </c>
      <c r="CU13" s="19">
        <v>0</v>
      </c>
      <c r="CV13" s="19">
        <v>0.6</v>
      </c>
      <c r="CW13" s="27"/>
      <c r="CX13" s="40">
        <f>IF(SUM(CD13,CH13)&gt;0,SUM(CD13,CH13),"")</f>
        <v>7.4</v>
      </c>
      <c r="CY13" s="40">
        <f>IF(SUM(CC13:CD13,CF13:CH13,CJ13)-CE13-CI13&gt;0,SUM(CC13:CD13,CF13:CH13,CJ13)-CE13-CI13,"")</f>
        <v>40.699999999999996</v>
      </c>
      <c r="CZ13" s="40">
        <f>IF(SUM(CK13:CL13,CN13)-CM13&gt;0,SUM(CK13:CL13,CN13)-CM13,"")</f>
        <v>18.700000000000003</v>
      </c>
      <c r="DA13" s="40">
        <f>IF(SUM(CD13,CH13,CL13)&gt;0,SUM(CD13,CH13,CL13),"")</f>
        <v>10</v>
      </c>
      <c r="DB13" s="40">
        <f>IF(SUM(CY13,CZ13)&gt;0,SUM(CY13,CZ13),"")</f>
        <v>59.4</v>
      </c>
      <c r="DC13" s="40">
        <f>IF(SUM(CP13,CT13)&gt;0,SUM(CP13,CT13),"")</f>
        <v>9.3999999999999986</v>
      </c>
      <c r="DD13" s="40">
        <f>IF(SUM(CO13:CP13,CR13:CT13,CV13)-SUM(CQ13,CU13)&gt;0,SUM(CO13:CP13,CR13:CT13,CV13)-SUM(CQ13,CU13),"")</f>
        <v>42.9</v>
      </c>
      <c r="DE13" s="40">
        <f>IF(SUM(CY13,CZ13,DD13)&gt;0,SUM(CY13,CZ13,DD13),"")</f>
        <v>102.3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16.2</v>
      </c>
      <c r="QH13" s="22">
        <f>IF($CW13="P",CD13,(CD13+BA13)/2)</f>
        <v>3.7</v>
      </c>
      <c r="QI13" s="22">
        <f>IF($CW13="P",CE13,(CE13+BB13)/2)</f>
        <v>0</v>
      </c>
      <c r="QJ13" s="22">
        <f>IF($CW13="P",CF13,(CF13+BC13)/2)</f>
        <v>0.6</v>
      </c>
      <c r="QK13" s="22">
        <f>IF($CW13="P",CG13,(CG13+BD13)/2)</f>
        <v>16.600000000000001</v>
      </c>
      <c r="QL13" s="22">
        <f>IF($CW13="P",CH13,(CH13+BE13)/2)</f>
        <v>4.6999999999999993</v>
      </c>
      <c r="QM13" s="22">
        <f>IF($CW13="P",CI13,(CI13+BF13)/2)</f>
        <v>0</v>
      </c>
      <c r="QN13" s="22">
        <f>IF($CW13="P",CJ13,(CJ13+BG13)/2)</f>
        <v>0.6</v>
      </c>
      <c r="QO13" s="22">
        <f>IF($CW13="P",CK13,(CK13+BH13)/2)</f>
        <v>16.45</v>
      </c>
      <c r="QP13" s="22">
        <f>IF($CW13="P",CL13,(CL13+BI13)/2)</f>
        <v>3.7</v>
      </c>
      <c r="QQ13" s="22">
        <f>IF($CW13="P",CM13,(CM13+BJ13)/2)</f>
        <v>0</v>
      </c>
      <c r="QR13" s="22">
        <f>IF($CW13="P",CN13,(CN13+BK13)/2)</f>
        <v>0.6</v>
      </c>
      <c r="QS13" s="22">
        <f>IF($CW13="P",CO13,(CO13+BL13)/2)</f>
        <v>16.149999999999999</v>
      </c>
      <c r="QT13" s="22">
        <f>IF($CW13="P",CP13,(CP13+BM13)/2)</f>
        <v>4.5999999999999996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16.55</v>
      </c>
      <c r="QX13" s="22">
        <f>IF($CW13="P",CT13,(CT13+BQ13)/2)</f>
        <v>4.8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8.3999999999999986</v>
      </c>
      <c r="RC13" s="40">
        <f>IF(SUM(QG13:QH13,QJ13:QL13,QN13)-QI13-QM13&gt;0,SUM(QG13:QH13,QJ13:QL13,QN13)-QI13-QM13,"")</f>
        <v>42.4</v>
      </c>
      <c r="RD13" s="40">
        <f>IF(SUM(QO13:QP13,QR13)-QQ13&gt;0,SUM(QO13:QP13,QR13)-QQ13,"")</f>
        <v>20.75</v>
      </c>
      <c r="RE13" s="40">
        <f>IF(SUM(QH13,QL13,QP13)&gt;0,SUM(QH13,QL13,QP13),"")</f>
        <v>12.099999999999998</v>
      </c>
      <c r="RF13" s="40">
        <f>IF(SUM(RC13,RD13)&gt;0,SUM(RC13,RD13),"")</f>
        <v>63.15</v>
      </c>
      <c r="RG13" s="40">
        <f>IF(SUM(QT13,QX13)&gt;0,SUM(QT13,QX13),"")</f>
        <v>9.3999999999999986</v>
      </c>
      <c r="RH13" s="40">
        <f>IF(SUM(QS13:QT13,QV13:QX13,QZ13)-SUM(QU13,QY13)&gt;0,SUM(QS13:QT13,QV13:QX13,QZ13)-SUM(QU13,QY13),"")</f>
        <v>43.300000000000004</v>
      </c>
      <c r="RI13" s="40">
        <f>IF(SUM(RC13,RD13,RH13)&gt;0,SUM(RC13,RD13,RH13),"")</f>
        <v>106.45</v>
      </c>
    </row>
    <row r="14" spans="1:477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155</v>
      </c>
      <c r="D14" s="4" t="s">
        <v>114</v>
      </c>
      <c r="E14" s="4">
        <v>2005</v>
      </c>
      <c r="F14" s="9">
        <f>SUM(L14:T14)+SUM(L14:P14)*0.0000001+SUM(L14)*0.0000000000001</f>
        <v>149.2000105700042</v>
      </c>
      <c r="G14" s="66"/>
      <c r="H14" s="3" t="str">
        <f>IF(OR(AND(AR14&gt;=AY$24,AS14&gt;=AY$28,AR14&lt;&gt;"",AQ14=""),AND(AW14&gt;=AY$24,AX14&gt;=AY$28,AW14&lt;&gt;"",AQ14=""),AND(BU14&gt;=CB$24,BV14&gt;=CB$28,BU14&lt;&gt;"",BT14=""),AND(BZ14&gt;=CB$24,CA14&gt;=CB$28,BZ14&lt;&gt;"",BT14=""),AND(CX14&gt;=DE$24,CY14&gt;=DE$28,CX14&lt;&gt;"",CW14=""),AND(DC14&gt;=DE$24,DD14&gt;=DE$28,DC14&lt;&gt;""),AND(EC14&gt;=EJ$24,ED14&gt;=EJ$28,EC14&lt;&gt;""),AND(EH14&gt;=EJ$24,EI14&gt;=EJ$28,EH14&lt;&gt;""),AND(FE14&gt;=FL$24,FF14&gt;=FL$28,FE14&lt;&gt;""),AND(FJ14&gt;=FL$24,FK14&gt;=FL$28,FJ14&lt;&gt;""),AND(GG14&gt;=GN$24,GH14&gt;=GN$28,GG14&lt;&gt;""),AND(GL14&gt;=GN$24,GM14&gt;=GN$28,GL14&lt;&gt;""),AND(HI14&gt;=HP$24,HJ14&gt;=HP$28,HI14&lt;&gt;""),AND(HN14&gt;=HP$24,HO14&gt;=HP$28,HN14&lt;&gt;""),AND(IK14&gt;=IR$24,IL14&gt;=IR$28,IK14&lt;&gt;""),AND(IP14&gt;=IR$24,IQ14&gt;=IR$28,IP14&lt;&gt;""),AND(JM14&gt;=JT$24,JN14&gt;=JT$28,JM14&lt;&gt;""),AND(JR14&gt;=JT$24,JS14&gt;=JT$28,JR14&lt;&gt;""),AND(KO14&gt;=KV$24,KP14&gt;=KV$28,KO14&lt;&gt;""),AND(KT14&gt;=KV$24,KU14&gt;=KV$28,KT14&lt;&gt;""),AND(LQ14&gt;=LX$24,LR14&gt;=LX$28,LQ14&lt;&gt;""),AND(LV14&gt;=LX$24,LW14&gt;=LX$28,LV14&lt;&gt;""),AND(MS14&gt;=MZ$24,MT14&gt;=MZ$28,MS14&lt;&gt;""),AND(MX14&gt;=MZ$24,MY14&gt;=MZ$28,MX14&lt;&gt;""),AND(NU14&gt;=OB$24,NV14&gt;=OB$28,NU14&lt;&gt;""),AND(NZ14&gt;=OB$24,OA14&gt;=OB$28,NZ14&lt;&gt;""),AND(OW14&gt;=PD$24,OX14&gt;=PD$28,OW14&lt;&gt;""),AND(PB14&gt;=PD$24,PC14&gt;=PD$28,PB14&lt;&gt;""),AND(PY14&gt;=QF$24,PZ14&gt;=QF$28,PY14&lt;&gt;""),AND(QD14&gt;=QF$24,QE14&gt;=QF$28,QD14&lt;&gt;"")),"P","")</f>
        <v/>
      </c>
      <c r="I14" s="3" t="str">
        <f>IF(OR(AND(AS14&gt;=AY$28,AS14&lt;&gt;"",AQ14=""),AND(AX14&gt;=AY$28,AX14&lt;&gt;"",AQ14=""),AND(BV14&gt;=CB$28,BV14&lt;&gt;"",BT14=""),AND(CA14&gt;=CB$28,CA14&lt;&gt;"",BT14=""),AND(CY14&gt;=DE$28,CY14&lt;&gt;"",CW14=""),AND(DD14&gt;=DE$28,DD14&lt;&gt;"",CW14=""),AND(ED14&gt;=EJ$28,ED14&lt;&gt;""),AND(EI14&gt;=EJ$28,EI14&lt;&gt;""),AND(FF14&gt;=FL$28,FF14&lt;&gt;""),AND(FK14&gt;=FL$28,FK14&lt;&gt;""),AND(GH14&gt;=GN$28,GH14&lt;&gt;""),AND(GM14&gt;=GN$28,GM14&lt;&gt;""),AND(HJ14&gt;=HP$28,HJ14&lt;&gt;""),AND(HO14&gt;=HP$28,HO14&lt;&gt;""),AND(IL14&gt;=IR$28,IL14&lt;&gt;""),AND(IQ14&gt;=IR$28,IQ14&lt;&gt;""),AND(JN14&gt;=JT$28,JN14&lt;&gt;""),AND(JS14&gt;=JT$28,JS14&lt;&gt;""),AND(KP14&gt;=KV$28,KP14&lt;&gt;""),AND(KU14&gt;=KV$28,KU14&lt;&gt;""),AND(LR14&gt;=LX$28,LR14&lt;&gt;""),AND(LW14&gt;=LX$28,LW14&lt;&gt;""),AND(MT14&gt;=MZ$28,MT14&lt;&gt;""),AND(MY14&gt;=MZ$28,MY14&lt;&gt;""),AND(NV14&gt;=OB$28,NV14&lt;&gt;""),AND(OA14&gt;=OB$28,OA14&lt;&gt;""),AND(OX14&gt;=PD$28,OX14&lt;&gt;""),AND(PC14&gt;=PD$28,PC14&lt;&gt;""),AND(PZ14&gt;=QF$28,PZ14&lt;&gt;""),AND(QE14&gt;=QF$28,QE14&lt;&gt;"")),"P","")</f>
        <v/>
      </c>
      <c r="J14" s="36" t="str">
        <f>IF(AND(I14="P",H14=""),"No DD",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Merit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Excellence",IF(K14="P","Worlds Team",IF(H14="P","National Team","")))))</f>
        <v/>
      </c>
      <c r="K14" s="3" t="str">
        <f>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P","")</f>
        <v/>
      </c>
      <c r="L14" s="8">
        <f>IF(COUNT(AS14,BV14,CY14)&gt;0,LARGE((AS14,BV14,CY14),1),0)</f>
        <v>42.2</v>
      </c>
      <c r="M14" s="8" t="str">
        <f>IF(L14=0,"",IF(L14=CY14,$CC$1,IF(L14=BV14,$AZ$1,IF(L14=AS14,$W$1,""))))</f>
        <v>2023 Elite Canada</v>
      </c>
      <c r="N14" s="8">
        <f>IF(COUNT(AS14,BV14,CY14)&gt;1,LARGE((AS14,BV14,CY14),2),0)</f>
        <v>42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21.5</v>
      </c>
      <c r="Q14" s="8" t="str">
        <f>IF(P14=0,"",IF(P14=CZ14,$CC$1,IF(P14=BW14,$AZ$1,IF(P14=AT14,$W$1,""))))</f>
        <v>2023 Elite Canada</v>
      </c>
      <c r="R14" s="8">
        <f>IF(MAX(AX14,CA14,DD14)&gt;0,MAX(AX14,CA14,DD14),0)</f>
        <v>43.5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16.5</v>
      </c>
      <c r="X14" s="19">
        <v>4.0999999999999996</v>
      </c>
      <c r="Y14" s="19">
        <v>0</v>
      </c>
      <c r="Z14" s="19">
        <v>0.3</v>
      </c>
      <c r="AA14" s="19">
        <v>17.5</v>
      </c>
      <c r="AB14" s="19">
        <v>3.8</v>
      </c>
      <c r="AC14" s="19">
        <v>0</v>
      </c>
      <c r="AD14" s="19">
        <v>0</v>
      </c>
      <c r="AE14" s="19">
        <v>17.7</v>
      </c>
      <c r="AF14" s="19">
        <v>3.8</v>
      </c>
      <c r="AG14" s="19">
        <v>0</v>
      </c>
      <c r="AH14" s="19">
        <v>0</v>
      </c>
      <c r="AI14" s="19">
        <v>17</v>
      </c>
      <c r="AJ14" s="19">
        <v>4.0999999999999996</v>
      </c>
      <c r="AK14" s="19">
        <v>0</v>
      </c>
      <c r="AL14" s="19">
        <v>0.3</v>
      </c>
      <c r="AM14" s="19">
        <v>17.5</v>
      </c>
      <c r="AN14" s="19">
        <v>3.2</v>
      </c>
      <c r="AO14" s="19">
        <v>0</v>
      </c>
      <c r="AP14" s="19">
        <v>0</v>
      </c>
      <c r="AQ14" s="27"/>
      <c r="AR14" s="40">
        <f>IF(SUM(X14,AB14)&gt;0,SUM(X14,AB14),"")</f>
        <v>7.8999999999999995</v>
      </c>
      <c r="AS14" s="40">
        <f>IF(SUM(W14:X14,Z14:AB14,AD14)-Y14-AC14&gt;0,SUM(W14:X14,Z14:AB14,AD14)-Y14-AC14,"")</f>
        <v>42.2</v>
      </c>
      <c r="AT14" s="40">
        <f>IF(SUM(AE14:AF14,AH14)-AG14&gt;0,SUM(AE14:AF14,AH14)-AG14,"")</f>
        <v>21.5</v>
      </c>
      <c r="AU14" s="40">
        <f>IF(SUM(X14,AB14,AF14)&gt;0,SUM(X14,AB14,AF14),"")</f>
        <v>11.7</v>
      </c>
      <c r="AV14" s="40">
        <f>IF(SUM(AS14,AT14)&gt;0,SUM(AS14,AT14),"")</f>
        <v>63.7</v>
      </c>
      <c r="AW14" s="40">
        <f>IF(SUM(AJ14,AN14)&gt;0,SUM(AJ14,AN14),"")</f>
        <v>7.3</v>
      </c>
      <c r="AX14" s="40">
        <f>IF(SUM(AI14:AJ14,AL14:AN14,AP14)-SUM(AK14,AO14)&gt;0,SUM(AI14:AJ14,AL14:AN14,AP14)-SUM(AK14,AO14),"")</f>
        <v>42.100000000000009</v>
      </c>
      <c r="AY14" s="40">
        <f>IF(SUM(AS14,AT14,AX14)&gt;0,SUM(AS14,AT14,AX14),"")</f>
        <v>105.80000000000001</v>
      </c>
      <c r="AZ14" s="18">
        <v>16.7</v>
      </c>
      <c r="BA14" s="18">
        <v>4.5</v>
      </c>
      <c r="BB14" s="18">
        <v>0</v>
      </c>
      <c r="BC14" s="18">
        <v>0.6</v>
      </c>
      <c r="BD14" s="18">
        <v>16.5</v>
      </c>
      <c r="BE14" s="18">
        <v>4</v>
      </c>
      <c r="BF14" s="18">
        <v>0.3</v>
      </c>
      <c r="BG14" s="18">
        <v>0</v>
      </c>
      <c r="BH14" s="18">
        <v>16.899999999999999</v>
      </c>
      <c r="BI14" s="18">
        <v>4</v>
      </c>
      <c r="BJ14" s="18">
        <v>0</v>
      </c>
      <c r="BK14" s="18">
        <v>0</v>
      </c>
      <c r="BL14" s="18">
        <v>16.899999999999999</v>
      </c>
      <c r="BM14" s="18">
        <v>4.5</v>
      </c>
      <c r="BN14" s="18">
        <v>0</v>
      </c>
      <c r="BO14" s="18">
        <v>0.3</v>
      </c>
      <c r="BP14" s="18">
        <v>17.8</v>
      </c>
      <c r="BQ14" s="18">
        <v>4</v>
      </c>
      <c r="BR14" s="18">
        <v>0</v>
      </c>
      <c r="BS14" s="18">
        <v>0</v>
      </c>
      <c r="BT14" s="28"/>
      <c r="BU14" s="11">
        <f>IF(SUM(BA14,BE14)&gt;0,SUM(BA14,BE14),"")</f>
        <v>8.5</v>
      </c>
      <c r="BV14" s="11">
        <f>IF(SUM(AZ14:BA14,BC14:BE14,BG14)-BB14-BF14&gt;0,SUM(AZ14:BA14,BC14:BE14,BG14)-BB14-BF14,"")</f>
        <v>42</v>
      </c>
      <c r="BW14" s="11">
        <f>IF(SUM(BH14:BI14,BK14)-BJ14&gt;0,SUM(BH14:BI14,BK14)-BJ14,"")</f>
        <v>20.9</v>
      </c>
      <c r="BX14" s="11">
        <f>IF(SUM(BA14,BE14,BI14)&gt;0,SUM(BA14,BE14,BI14),"")</f>
        <v>12.5</v>
      </c>
      <c r="BY14" s="11">
        <f>IF(SUM(BV14,BW14)&gt;0,SUM(BV14,BW14),"")</f>
        <v>62.9</v>
      </c>
      <c r="BZ14" s="11">
        <f>IF(SUM(BM14,BQ14)&gt;0,SUM(BM14,BQ14),"")</f>
        <v>8.5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106.4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>IF(SUM(CD14,CH14)&gt;0,SUM(CD14,CH14),"")</f>
        <v/>
      </c>
      <c r="CY14" s="40" t="str">
        <f>IF(SUM(CC14:CD14,CF14:CH14,CJ14)-CE14-CI14&gt;0,SUM(CC14:CD14,CF14:CH14,CJ14)-CE14-CI14,"")</f>
        <v/>
      </c>
      <c r="CZ14" s="40" t="str">
        <f>IF(SUM(CK14:CL14,CN14)-CM14&gt;0,SUM(CK14:CL14,CN14)-CM14,"")</f>
        <v/>
      </c>
      <c r="DA14" s="40" t="str">
        <f>IF(SUM(CD14,CH14,CL14)&gt;0,SUM(CD14,CH14,CL14),"")</f>
        <v/>
      </c>
      <c r="DB14" s="40" t="str">
        <f>IF(SUM(CY14,CZ14)&gt;0,SUM(CY14,CZ14),"")</f>
        <v/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 t="str">
        <f>IF(SUM(CY14,CZ14,DD14)&gt;0,SUM(CY14,CZ14,DD14),"")</f>
        <v/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8.35</v>
      </c>
      <c r="QH14" s="22">
        <f>IF($CW14="P",CD14,(CD14+BA14)/2)</f>
        <v>2.25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8.25</v>
      </c>
      <c r="QL14" s="22">
        <f>IF($CW14="P",CH14,(CH14+BE14)/2)</f>
        <v>2</v>
      </c>
      <c r="QM14" s="22">
        <f>IF($CW14="P",CI14,(CI14+BF14)/2)</f>
        <v>0.15</v>
      </c>
      <c r="QN14" s="22">
        <f>IF($CW14="P",CJ14,(CJ14+BG14)/2)</f>
        <v>0</v>
      </c>
      <c r="QO14" s="22">
        <f>IF($CW14="P",CK14,(CK14+BH14)/2)</f>
        <v>8.4499999999999993</v>
      </c>
      <c r="QP14" s="22">
        <f>IF($CW14="P",CL14,(CL14+BI14)/2)</f>
        <v>2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8.4499999999999993</v>
      </c>
      <c r="QT14" s="22">
        <f>IF($CW14="P",CP14,(CP14+BM14)/2)</f>
        <v>2.25</v>
      </c>
      <c r="QU14" s="22">
        <f>IF($CW14="P",CQ14,(CQ14+BN14)/2)</f>
        <v>0</v>
      </c>
      <c r="QV14" s="22">
        <f>IF($CW14="P",CR14,(CR14+BO14)/2)</f>
        <v>0.15</v>
      </c>
      <c r="QW14" s="22">
        <f>IF($CW14="P",CS14,(CS14+BP14)/2)</f>
        <v>8.9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4.25</v>
      </c>
      <c r="RC14" s="40">
        <f>IF(SUM(QG14:QH14,QJ14:QL14,QN14)-QI14-QM14&gt;0,SUM(QG14:QH14,QJ14:QL14,QN14)-QI14-QM14,"")</f>
        <v>21</v>
      </c>
      <c r="RD14" s="40">
        <f>IF(SUM(QO14:QP14,QR14)-QQ14&gt;0,SUM(QO14:QP14,QR14)-QQ14,"")</f>
        <v>10.45</v>
      </c>
      <c r="RE14" s="40">
        <f>IF(SUM(QH14,QL14,QP14)&gt;0,SUM(QH14,QL14,QP14),"")</f>
        <v>6.25</v>
      </c>
      <c r="RF14" s="40">
        <f>IF(SUM(RC14,RD14)&gt;0,SUM(RC14,RD14),"")</f>
        <v>31.45</v>
      </c>
      <c r="RG14" s="40">
        <f>IF(SUM(QT14,QX14)&gt;0,SUM(QT14,QX14),"")</f>
        <v>4.25</v>
      </c>
      <c r="RH14" s="40">
        <f>IF(SUM(QS14:QT14,QV14:QX14,QZ14)-SUM(QU14,QY14)&gt;0,SUM(QS14:QT14,QV14:QX14,QZ14)-SUM(QU14,QY14),"")</f>
        <v>21.75</v>
      </c>
      <c r="RI14" s="40">
        <f>IF(SUM(RC14,RD14,RH14)&gt;0,SUM(RC14,RD14,RH14),"")</f>
        <v>53.2</v>
      </c>
    </row>
    <row r="15" spans="1:477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115</v>
      </c>
      <c r="D15" s="4" t="s">
        <v>114</v>
      </c>
      <c r="E15" s="4">
        <v>2002</v>
      </c>
      <c r="F15" s="9">
        <f>SUM(L15:T15)+SUM(L15:P15)*0.0000001+SUM(L15)*0.0000000000001</f>
        <v>144.90001012000397</v>
      </c>
      <c r="G15" s="66"/>
      <c r="H15" s="3" t="str">
        <f>IF(OR(AND(AR15&gt;=AY$24,AS15&gt;=AY$28,AR15&lt;&gt;"",AQ15=""),AND(AW15&gt;=AY$24,AX15&gt;=AY$28,AW15&lt;&gt;"",AQ15=""),AND(BU15&gt;=CB$24,BV15&gt;=CB$28,BU15&lt;&gt;"",BT15=""),AND(BZ15&gt;=CB$24,CA15&gt;=CB$28,BZ15&lt;&gt;"",BT15=""),AND(CX15&gt;=DE$24,CY15&gt;=DE$28,CX15&lt;&gt;"",CW15=""),AND(DC15&gt;=DE$24,DD15&gt;=DE$28,DC15&lt;&gt;""),AND(EC15&gt;=EJ$24,ED15&gt;=EJ$28,EC15&lt;&gt;""),AND(EH15&gt;=EJ$24,EI15&gt;=EJ$28,EH15&lt;&gt;""),AND(FE15&gt;=FL$24,FF15&gt;=FL$28,FE15&lt;&gt;""),AND(FJ15&gt;=FL$24,FK15&gt;=FL$28,FJ15&lt;&gt;""),AND(GG15&gt;=GN$24,GH15&gt;=GN$28,GG15&lt;&gt;""),AND(GL15&gt;=GN$24,GM15&gt;=GN$28,GL15&lt;&gt;""),AND(HI15&gt;=HP$24,HJ15&gt;=HP$28,HI15&lt;&gt;""),AND(HN15&gt;=HP$24,HO15&gt;=HP$28,HN15&lt;&gt;""),AND(IK15&gt;=IR$24,IL15&gt;=IR$28,IK15&lt;&gt;""),AND(IP15&gt;=IR$24,IQ15&gt;=IR$28,IP15&lt;&gt;""),AND(JM15&gt;=JT$24,JN15&gt;=JT$28,JM15&lt;&gt;""),AND(JR15&gt;=JT$24,JS15&gt;=JT$28,JR15&lt;&gt;""),AND(KO15&gt;=KV$24,KP15&gt;=KV$28,KO15&lt;&gt;""),AND(KT15&gt;=KV$24,KU15&gt;=KV$28,KT15&lt;&gt;""),AND(LQ15&gt;=LX$24,LR15&gt;=LX$28,LQ15&lt;&gt;""),AND(LV15&gt;=LX$24,LW15&gt;=LX$28,LV15&lt;&gt;""),AND(MS15&gt;=MZ$24,MT15&gt;=MZ$28,MS15&lt;&gt;""),AND(MX15&gt;=MZ$24,MY15&gt;=MZ$28,MX15&lt;&gt;""),AND(NU15&gt;=OB$24,NV15&gt;=OB$28,NU15&lt;&gt;""),AND(NZ15&gt;=OB$24,OA15&gt;=OB$28,NZ15&lt;&gt;""),AND(OW15&gt;=PD$24,OX15&gt;=PD$28,OW15&lt;&gt;""),AND(PB15&gt;=PD$24,PC15&gt;=PD$28,PB15&lt;&gt;""),AND(PY15&gt;=QF$24,PZ15&gt;=QF$28,PY15&lt;&gt;""),AND(QD15&gt;=QF$24,QE15&gt;=QF$28,QD15&lt;&gt;"")),"P","")</f>
        <v/>
      </c>
      <c r="I15" s="3" t="str">
        <f>IF(OR(AND(AS15&gt;=AY$28,AS15&lt;&gt;"",AQ15=""),AND(AX15&gt;=AY$28,AX15&lt;&gt;"",AQ15=""),AND(BV15&gt;=CB$28,BV15&lt;&gt;"",BT15=""),AND(CA15&gt;=CB$28,CA15&lt;&gt;"",BT15=""),AND(CY15&gt;=DE$28,CY15&lt;&gt;"",CW15=""),AND(DD15&gt;=DE$28,DD15&lt;&gt;"",CW15=""),AND(ED15&gt;=EJ$28,ED15&lt;&gt;""),AND(EI15&gt;=EJ$28,EI15&lt;&gt;""),AND(FF15&gt;=FL$28,FF15&lt;&gt;""),AND(FK15&gt;=FL$28,FK15&lt;&gt;""),AND(GH15&gt;=GN$28,GH15&lt;&gt;""),AND(GM15&gt;=GN$28,GM15&lt;&gt;""),AND(HJ15&gt;=HP$28,HJ15&lt;&gt;""),AND(HO15&gt;=HP$28,HO15&lt;&gt;""),AND(IL15&gt;=IR$28,IL15&lt;&gt;""),AND(IQ15&gt;=IR$28,IQ15&lt;&gt;""),AND(JN15&gt;=JT$28,JN15&lt;&gt;""),AND(JS15&gt;=JT$28,JS15&lt;&gt;""),AND(KP15&gt;=KV$28,KP15&lt;&gt;""),AND(KU15&gt;=KV$28,KU15&lt;&gt;""),AND(LR15&gt;=LX$28,LR15&lt;&gt;""),AND(LW15&gt;=LX$28,LW15&lt;&gt;""),AND(MT15&gt;=MZ$28,MT15&lt;&gt;""),AND(MY15&gt;=MZ$28,MY15&lt;&gt;""),AND(NV15&gt;=OB$28,NV15&lt;&gt;""),AND(OA15&gt;=OB$28,OA15&lt;&gt;""),AND(OX15&gt;=PD$28,OX15&lt;&gt;""),AND(PC15&gt;=PD$28,PC15&lt;&gt;""),AND(PZ15&gt;=QF$28,PZ15&lt;&gt;""),AND(QE15&gt;=QF$28,QE15&lt;&gt;"")),"P","")</f>
        <v/>
      </c>
      <c r="J15" s="36" t="str">
        <f>IF(AND(I15="P",H15=""),"No DD",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Merit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Excellence",IF(K15="P","Worlds Team",IF(H15="P","National Team","")))))</f>
        <v/>
      </c>
      <c r="K15" s="3" t="str">
        <f>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P","")</f>
        <v/>
      </c>
      <c r="L15" s="8">
        <f>IF(COUNT(AS15,BV15,CY15)&gt;0,LARGE((AS15,BV15,CY15),1),0)</f>
        <v>39.9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39.699999999999996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21.6</v>
      </c>
      <c r="Q15" s="8" t="str">
        <f>IF(P15=0,"",IF(P15=CZ15,$CC$1,IF(P15=BW15,$AZ$1,IF(P15=AT15,$W$1,""))))</f>
        <v>2023 Nationals</v>
      </c>
      <c r="R15" s="8">
        <f>IF(MAX(AX15,CA15,DD15)&gt;0,MAX(AX15,CA15,DD15),0)</f>
        <v>43.699999999999996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16.5</v>
      </c>
      <c r="BA15" s="18">
        <v>5.0999999999999996</v>
      </c>
      <c r="BB15" s="18">
        <v>0</v>
      </c>
      <c r="BC15" s="18">
        <v>0.3</v>
      </c>
      <c r="BD15" s="18">
        <v>15.4</v>
      </c>
      <c r="BE15" s="18">
        <v>2.2999999999999998</v>
      </c>
      <c r="BF15" s="18">
        <v>0</v>
      </c>
      <c r="BG15" s="18">
        <v>0.3</v>
      </c>
      <c r="BH15" s="18">
        <v>16.399999999999999</v>
      </c>
      <c r="BI15" s="18">
        <v>5.0999999999999996</v>
      </c>
      <c r="BJ15" s="18">
        <v>0.2</v>
      </c>
      <c r="BK15" s="18">
        <v>0.3</v>
      </c>
      <c r="BL15" s="18">
        <v>16.8</v>
      </c>
      <c r="BM15" s="18">
        <v>5</v>
      </c>
      <c r="BN15" s="18">
        <v>0</v>
      </c>
      <c r="BO15" s="18">
        <v>0.6</v>
      </c>
      <c r="BP15" s="18">
        <v>16.100000000000001</v>
      </c>
      <c r="BQ15" s="18">
        <v>5.0999999999999996</v>
      </c>
      <c r="BR15" s="18">
        <v>0.2</v>
      </c>
      <c r="BS15" s="18">
        <v>0.3</v>
      </c>
      <c r="BT15" s="28"/>
      <c r="BU15" s="11">
        <f>IF(SUM(BA15,BE15)&gt;0,SUM(BA15,BE15),"")</f>
        <v>7.3999999999999995</v>
      </c>
      <c r="BV15" s="11">
        <f>IF(SUM(AZ15:BA15,BC15:BE15,BG15)-BB15-BF15&gt;0,SUM(AZ15:BA15,BC15:BE15,BG15)-BB15-BF15,"")</f>
        <v>39.9</v>
      </c>
      <c r="BW15" s="11">
        <f>IF(SUM(BH15:BI15,BK15)-BJ15&gt;0,SUM(BH15:BI15,BK15)-BJ15,"")</f>
        <v>21.6</v>
      </c>
      <c r="BX15" s="11">
        <f>IF(SUM(BA15,BE15,BI15)&gt;0,SUM(BA15,BE15,BI15),"")</f>
        <v>12.5</v>
      </c>
      <c r="BY15" s="11">
        <f>IF(SUM(BV15,BW15)&gt;0,SUM(BV15,BW15),"")</f>
        <v>61.5</v>
      </c>
      <c r="BZ15" s="11">
        <f>IF(SUM(BM15,BQ15)&gt;0,SUM(BM15,BQ15),"")</f>
        <v>10.1</v>
      </c>
      <c r="CA15" s="11">
        <f>IF(SUM(BL15:BM15,BO15:BQ15,BS15)-SUM(BN15,BR15)&gt;0,SUM(BL15:BM15,BO15:BQ15,BS15)-SUM(BN15,BR15),"")</f>
        <v>43.699999999999996</v>
      </c>
      <c r="CB15" s="11">
        <f>IF(SUM(BV15,BW15,CA15)&gt;0,SUM(BV15,BW15,CA15),"")</f>
        <v>105.19999999999999</v>
      </c>
      <c r="CC15" s="19">
        <v>15.5</v>
      </c>
      <c r="CD15" s="19">
        <v>4</v>
      </c>
      <c r="CE15" s="19">
        <v>0.4</v>
      </c>
      <c r="CF15" s="19">
        <v>0.3</v>
      </c>
      <c r="CG15" s="19">
        <v>16.3</v>
      </c>
      <c r="CH15" s="19">
        <v>3.9</v>
      </c>
      <c r="CI15" s="19">
        <v>0.2</v>
      </c>
      <c r="CJ15" s="19">
        <v>0.3</v>
      </c>
      <c r="CK15" s="19">
        <v>17.2</v>
      </c>
      <c r="CL15" s="19">
        <v>3.6</v>
      </c>
      <c r="CM15" s="19">
        <v>0</v>
      </c>
      <c r="CN15" s="19">
        <v>0</v>
      </c>
      <c r="CO15" s="19">
        <v>17.7</v>
      </c>
      <c r="CP15" s="19">
        <v>3.6</v>
      </c>
      <c r="CQ15" s="19">
        <v>0</v>
      </c>
      <c r="CR15" s="19">
        <v>0</v>
      </c>
      <c r="CS15" s="19">
        <v>17.3</v>
      </c>
      <c r="CT15" s="19">
        <v>4.0999999999999996</v>
      </c>
      <c r="CU15" s="19">
        <v>0</v>
      </c>
      <c r="CV15" s="19">
        <v>0.3</v>
      </c>
      <c r="CW15" s="27"/>
      <c r="CX15" s="40">
        <f>IF(SUM(CD15,CH15)&gt;0,SUM(CD15,CH15),"")</f>
        <v>7.9</v>
      </c>
      <c r="CY15" s="40">
        <f>IF(SUM(CC15:CD15,CF15:CH15,CJ15)-CE15-CI15&gt;0,SUM(CC15:CD15,CF15:CH15,CJ15)-CE15-CI15,"")</f>
        <v>39.699999999999996</v>
      </c>
      <c r="CZ15" s="40">
        <f>IF(SUM(CK15:CL15,CN15)-CM15&gt;0,SUM(CK15:CL15,CN15)-CM15,"")</f>
        <v>20.8</v>
      </c>
      <c r="DA15" s="40">
        <f>IF(SUM(CD15,CH15,CL15)&gt;0,SUM(CD15,CH15,CL15),"")</f>
        <v>11.5</v>
      </c>
      <c r="DB15" s="40">
        <f>IF(SUM(CY15,CZ15)&gt;0,SUM(CY15,CZ15),"")</f>
        <v>60.5</v>
      </c>
      <c r="DC15" s="40">
        <f>IF(SUM(CP15,CT15)&gt;0,SUM(CP15,CT15),"")</f>
        <v>7.6999999999999993</v>
      </c>
      <c r="DD15" s="40">
        <f>IF(SUM(CO15:CP15,CR15:CT15,CV15)-SUM(CQ15,CU15)&gt;0,SUM(CO15:CP15,CR15:CT15,CV15)-SUM(CQ15,CU15),"")</f>
        <v>43</v>
      </c>
      <c r="DE15" s="40">
        <f>IF(SUM(CY15,CZ15,DD15)&gt;0,SUM(CY15,CZ15,DD15),"")</f>
        <v>103.5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</v>
      </c>
      <c r="QH15" s="22">
        <f>IF($CW15="P",CD15,(CD15+BA15)/2)</f>
        <v>4.55</v>
      </c>
      <c r="QI15" s="22">
        <f>IF($CW15="P",CE15,(CE15+BB15)/2)</f>
        <v>0.2</v>
      </c>
      <c r="QJ15" s="22">
        <f>IF($CW15="P",CF15,(CF15+BC15)/2)</f>
        <v>0.3</v>
      </c>
      <c r="QK15" s="22">
        <f>IF($CW15="P",CG15,(CG15+BD15)/2)</f>
        <v>15.850000000000001</v>
      </c>
      <c r="QL15" s="22">
        <f>IF($CW15="P",CH15,(CH15+BE15)/2)</f>
        <v>3.0999999999999996</v>
      </c>
      <c r="QM15" s="22">
        <f>IF($CW15="P",CI15,(CI15+BF15)/2)</f>
        <v>0.1</v>
      </c>
      <c r="QN15" s="22">
        <f>IF($CW15="P",CJ15,(CJ15+BG15)/2)</f>
        <v>0.3</v>
      </c>
      <c r="QO15" s="22">
        <f>IF($CW15="P",CK15,(CK15+BH15)/2)</f>
        <v>16.799999999999997</v>
      </c>
      <c r="QP15" s="22">
        <f>IF($CW15="P",CL15,(CL15+BI15)/2)</f>
        <v>4.3499999999999996</v>
      </c>
      <c r="QQ15" s="22">
        <f>IF($CW15="P",CM15,(CM15+BJ15)/2)</f>
        <v>0.1</v>
      </c>
      <c r="QR15" s="22">
        <f>IF($CW15="P",CN15,(CN15+BK15)/2)</f>
        <v>0.15</v>
      </c>
      <c r="QS15" s="22">
        <f>IF($CW15="P",CO15,(CO15+BL15)/2)</f>
        <v>17.25</v>
      </c>
      <c r="QT15" s="22">
        <f>IF($CW15="P",CP15,(CP15+BM15)/2)</f>
        <v>4.3</v>
      </c>
      <c r="QU15" s="22">
        <f>IF($CW15="P",CQ15,(CQ15+BN15)/2)</f>
        <v>0</v>
      </c>
      <c r="QV15" s="22">
        <f>IF($CW15="P",CR15,(CR15+BO15)/2)</f>
        <v>0.3</v>
      </c>
      <c r="QW15" s="22">
        <f>IF($CW15="P",CS15,(CS15+BP15)/2)</f>
        <v>16.700000000000003</v>
      </c>
      <c r="QX15" s="22">
        <f>IF($CW15="P",CT15,(CT15+BQ15)/2)</f>
        <v>4.5999999999999996</v>
      </c>
      <c r="QY15" s="22">
        <f>IF($CW15="P",CU15,(CU15+BR15)/2)</f>
        <v>0.1</v>
      </c>
      <c r="QZ15" s="22">
        <f>IF($CW15="P",CV15,(CV15+BS15)/2)</f>
        <v>0.3</v>
      </c>
      <c r="RA15" s="27" t="s">
        <v>46</v>
      </c>
      <c r="RB15" s="40">
        <f>IF(SUM(QH15,QL15)&gt;0,SUM(QH15,QL15),"")</f>
        <v>7.6499999999999995</v>
      </c>
      <c r="RC15" s="40">
        <f>IF(SUM(QG15:QH15,QJ15:QL15,QN15)-QI15-QM15&gt;0,SUM(QG15:QH15,QJ15:QL15,QN15)-QI15-QM15,"")</f>
        <v>39.799999999999997</v>
      </c>
      <c r="RD15" s="40">
        <f>IF(SUM(QO15:QP15,QR15)-QQ15&gt;0,SUM(QO15:QP15,QR15)-QQ15,"")</f>
        <v>21.199999999999996</v>
      </c>
      <c r="RE15" s="40">
        <f>IF(SUM(QH15,QL15,QP15)&gt;0,SUM(QH15,QL15,QP15),"")</f>
        <v>12</v>
      </c>
      <c r="RF15" s="40">
        <f>IF(SUM(RC15,RD15)&gt;0,SUM(RC15,RD15),"")</f>
        <v>60.999999999999993</v>
      </c>
      <c r="RG15" s="40">
        <f>IF(SUM(QT15,QX15)&gt;0,SUM(QT15,QX15),"")</f>
        <v>8.8999999999999986</v>
      </c>
      <c r="RH15" s="40">
        <f>IF(SUM(QS15:QT15,QV15:QX15,QZ15)-SUM(QU15,QY15)&gt;0,SUM(QS15:QT15,QV15:QX15,QZ15)-SUM(QU15,QY15),"")</f>
        <v>43.35</v>
      </c>
      <c r="RI15" s="40">
        <f>IF(SUM(RC15,RD15,RH15)&gt;0,SUM(RC15,RD15,RH15),"")</f>
        <v>104.35</v>
      </c>
    </row>
    <row r="16" spans="1:477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150</v>
      </c>
      <c r="D16" s="4" t="s">
        <v>4</v>
      </c>
      <c r="E16" s="4">
        <v>2005</v>
      </c>
      <c r="F16" s="9">
        <f>SUM(L16:T16)+SUM(L16:P16)*0.0000001+SUM(L16)*0.0000000000001</f>
        <v>143.10001037000421</v>
      </c>
      <c r="G16" s="66"/>
      <c r="H16" s="3" t="str">
        <f>IF(OR(AND(AR16&gt;=AY$24,AS16&gt;=AY$28,AR16&lt;&gt;"",AQ16=""),AND(AW16&gt;=AY$24,AX16&gt;=AY$28,AW16&lt;&gt;"",AQ16=""),AND(BU16&gt;=CB$24,BV16&gt;=CB$28,BU16&lt;&gt;"",BT16=""),AND(BZ16&gt;=CB$24,CA16&gt;=CB$28,BZ16&lt;&gt;"",BT16=""),AND(CX16&gt;=DE$24,CY16&gt;=DE$28,CX16&lt;&gt;"",CW16=""),AND(DC16&gt;=DE$24,DD16&gt;=DE$28,DC16&lt;&gt;""),AND(EC16&gt;=EJ$24,ED16&gt;=EJ$28,EC16&lt;&gt;""),AND(EH16&gt;=EJ$24,EI16&gt;=EJ$28,EH16&lt;&gt;""),AND(FE16&gt;=FL$24,FF16&gt;=FL$28,FE16&lt;&gt;""),AND(FJ16&gt;=FL$24,FK16&gt;=FL$28,FJ16&lt;&gt;""),AND(GG16&gt;=GN$24,GH16&gt;=GN$28,GG16&lt;&gt;""),AND(GL16&gt;=GN$24,GM16&gt;=GN$28,GL16&lt;&gt;""),AND(HI16&gt;=HP$24,HJ16&gt;=HP$28,HI16&lt;&gt;""),AND(HN16&gt;=HP$24,HO16&gt;=HP$28,HN16&lt;&gt;""),AND(IK16&gt;=IR$24,IL16&gt;=IR$28,IK16&lt;&gt;""),AND(IP16&gt;=IR$24,IQ16&gt;=IR$28,IP16&lt;&gt;""),AND(JM16&gt;=JT$24,JN16&gt;=JT$28,JM16&lt;&gt;""),AND(JR16&gt;=JT$24,JS16&gt;=JT$28,JR16&lt;&gt;""),AND(KO16&gt;=KV$24,KP16&gt;=KV$28,KO16&lt;&gt;""),AND(KT16&gt;=KV$24,KU16&gt;=KV$28,KT16&lt;&gt;""),AND(LQ16&gt;=LX$24,LR16&gt;=LX$28,LQ16&lt;&gt;""),AND(LV16&gt;=LX$24,LW16&gt;=LX$28,LV16&lt;&gt;""),AND(MS16&gt;=MZ$24,MT16&gt;=MZ$28,MS16&lt;&gt;""),AND(MX16&gt;=MZ$24,MY16&gt;=MZ$28,MX16&lt;&gt;""),AND(NU16&gt;=OB$24,NV16&gt;=OB$28,NU16&lt;&gt;""),AND(NZ16&gt;=OB$24,OA16&gt;=OB$28,NZ16&lt;&gt;""),AND(OW16&gt;=PD$24,OX16&gt;=PD$28,OW16&lt;&gt;""),AND(PB16&gt;=PD$24,PC16&gt;=PD$28,PB16&lt;&gt;""),AND(PY16&gt;=QF$24,PZ16&gt;=QF$28,PY16&lt;&gt;""),AND(QD16&gt;=QF$24,QE16&gt;=QF$28,QD16&lt;&gt;"")),"P","")</f>
        <v/>
      </c>
      <c r="I16" s="3" t="str">
        <f>IF(OR(AND(AS16&gt;=AY$28,AS16&lt;&gt;"",AQ16=""),AND(AX16&gt;=AY$28,AX16&lt;&gt;"",AQ16=""),AND(BV16&gt;=CB$28,BV16&lt;&gt;"",BT16=""),AND(CA16&gt;=CB$28,CA16&lt;&gt;"",BT16=""),AND(CY16&gt;=DE$28,CY16&lt;&gt;"",CW16=""),AND(DD16&gt;=DE$28,DD16&lt;&gt;"",CW16=""),AND(ED16&gt;=EJ$28,ED16&lt;&gt;""),AND(EI16&gt;=EJ$28,EI16&lt;&gt;""),AND(FF16&gt;=FL$28,FF16&lt;&gt;""),AND(FK16&gt;=FL$28,FK16&lt;&gt;""),AND(GH16&gt;=GN$28,GH16&lt;&gt;""),AND(GM16&gt;=GN$28,GM16&lt;&gt;""),AND(HJ16&gt;=HP$28,HJ16&lt;&gt;""),AND(HO16&gt;=HP$28,HO16&lt;&gt;""),AND(IL16&gt;=IR$28,IL16&lt;&gt;""),AND(IQ16&gt;=IR$28,IQ16&lt;&gt;""),AND(JN16&gt;=JT$28,JN16&lt;&gt;""),AND(JS16&gt;=JT$28,JS16&lt;&gt;""),AND(KP16&gt;=KV$28,KP16&lt;&gt;""),AND(KU16&gt;=KV$28,KU16&lt;&gt;""),AND(LR16&gt;=LX$28,LR16&lt;&gt;""),AND(LW16&gt;=LX$28,LW16&lt;&gt;""),AND(MT16&gt;=MZ$28,MT16&lt;&gt;""),AND(MY16&gt;=MZ$28,MY16&lt;&gt;""),AND(NV16&gt;=OB$28,NV16&lt;&gt;""),AND(OA16&gt;=OB$28,OA16&lt;&gt;""),AND(OX16&gt;=PD$28,OX16&lt;&gt;""),AND(PC16&gt;=PD$28,PC16&lt;&gt;""),AND(PZ16&gt;=QF$28,PZ16&lt;&gt;""),AND(QE16&gt;=QF$28,QE16&lt;&gt;"")),"P","")</f>
        <v/>
      </c>
      <c r="J16" s="36" t="str">
        <f>IF(AND(I16="P",H16=""),"No DD",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Merit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Excellence",IF(K16="P","Worlds Team",IF(H16="P","National Team","")))))</f>
        <v/>
      </c>
      <c r="K16" s="3" t="str">
        <f>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P","")</f>
        <v/>
      </c>
      <c r="L16" s="8">
        <f>IF(COUNT(AS16,BV16,CY16)&gt;0,LARGE((AS16,BV16,CY16),1),0)</f>
        <v>42.000000000000007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41.6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20.099999999999998</v>
      </c>
      <c r="Q16" s="8" t="str">
        <f>IF(P16=0,"",IF(P16=CZ16,$CC$1,IF(P16=BW16,$AZ$1,IF(P16=AT16,$W$1,""))))</f>
        <v>2023 Nationals</v>
      </c>
      <c r="R16" s="8">
        <f>IF(MAX(AX16,CA16,DD16)&gt;0,MAX(AX16,CA16,DD16),0)</f>
        <v>39.4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15.1</v>
      </c>
      <c r="X16" s="19">
        <v>2.5</v>
      </c>
      <c r="Y16" s="19">
        <v>2.7</v>
      </c>
      <c r="Z16" s="19">
        <v>0.3</v>
      </c>
      <c r="AA16" s="19">
        <v>14.1</v>
      </c>
      <c r="AB16" s="19">
        <v>2.9</v>
      </c>
      <c r="AC16" s="19">
        <v>0.1</v>
      </c>
      <c r="AD16" s="19">
        <v>0.3</v>
      </c>
      <c r="AE16" s="19">
        <v>14.9</v>
      </c>
      <c r="AF16" s="19">
        <v>2.9</v>
      </c>
      <c r="AG16" s="19">
        <v>0.3</v>
      </c>
      <c r="AH16" s="19">
        <v>0.3</v>
      </c>
      <c r="AI16" s="19">
        <v>15.6</v>
      </c>
      <c r="AJ16" s="19">
        <v>4.3</v>
      </c>
      <c r="AK16" s="19">
        <v>0.2</v>
      </c>
      <c r="AL16" s="19">
        <v>0.3</v>
      </c>
      <c r="AM16" s="19">
        <v>15.5</v>
      </c>
      <c r="AN16" s="19">
        <v>3.8</v>
      </c>
      <c r="AO16" s="19">
        <v>0.2</v>
      </c>
      <c r="AP16" s="19">
        <v>0.3</v>
      </c>
      <c r="AQ16" s="27"/>
      <c r="AR16" s="40">
        <f>IF(SUM(X16,AB16)&gt;0,SUM(X16,AB16),"")</f>
        <v>5.4</v>
      </c>
      <c r="AS16" s="40">
        <f>IF(SUM(W16:X16,Z16:AB16,AD16)-Y16-AC16&gt;0,SUM(W16:X16,Z16:AB16,AD16)-Y16-AC16,"")</f>
        <v>32.399999999999991</v>
      </c>
      <c r="AT16" s="40">
        <f>IF(SUM(AE16:AF16,AH16)-AG16&gt;0,SUM(AE16:AF16,AH16)-AG16,"")</f>
        <v>17.8</v>
      </c>
      <c r="AU16" s="40">
        <f>IF(SUM(X16,AB16,AF16)&gt;0,SUM(X16,AB16,AF16),"")</f>
        <v>8.3000000000000007</v>
      </c>
      <c r="AV16" s="40">
        <f>IF(SUM(AS16,AT16)&gt;0,SUM(AS16,AT16),"")</f>
        <v>50.199999999999989</v>
      </c>
      <c r="AW16" s="40">
        <f>IF(SUM(AJ16,AN16)&gt;0,SUM(AJ16,AN16),"")</f>
        <v>8.1</v>
      </c>
      <c r="AX16" s="40">
        <f>IF(SUM(AI16:AJ16,AL16:AN16,AP16)-SUM(AK16,AO16)&gt;0,SUM(AI16:AJ16,AL16:AN16,AP16)-SUM(AK16,AO16),"")</f>
        <v>39.4</v>
      </c>
      <c r="AY16" s="40">
        <f>IF(SUM(AS16,AT16,AX16)&gt;0,SUM(AS16,AT16,AX16),"")</f>
        <v>89.6</v>
      </c>
      <c r="AZ16" s="18">
        <v>15</v>
      </c>
      <c r="BA16" s="18">
        <v>5.5</v>
      </c>
      <c r="BB16" s="18">
        <v>0</v>
      </c>
      <c r="BC16" s="18">
        <v>0.3</v>
      </c>
      <c r="BD16" s="18">
        <v>15.4</v>
      </c>
      <c r="BE16" s="18">
        <v>4.8</v>
      </c>
      <c r="BF16" s="18">
        <v>0</v>
      </c>
      <c r="BG16" s="18">
        <v>0.6</v>
      </c>
      <c r="BH16" s="18">
        <v>14.7</v>
      </c>
      <c r="BI16" s="18">
        <v>5.0999999999999996</v>
      </c>
      <c r="BJ16" s="18">
        <v>0</v>
      </c>
      <c r="BK16" s="18">
        <v>0.3</v>
      </c>
      <c r="BL16" s="18">
        <v>14.8</v>
      </c>
      <c r="BM16" s="18">
        <v>2.9</v>
      </c>
      <c r="BN16" s="18">
        <v>0</v>
      </c>
      <c r="BO16" s="18">
        <v>0.3</v>
      </c>
      <c r="BP16" s="18">
        <v>15.56</v>
      </c>
      <c r="BQ16" s="18">
        <v>4.8</v>
      </c>
      <c r="BR16" s="18">
        <v>0</v>
      </c>
      <c r="BS16" s="18">
        <v>0.6</v>
      </c>
      <c r="BT16" s="28"/>
      <c r="BU16" s="11">
        <f>IF(SUM(BA16,BE16)&gt;0,SUM(BA16,BE16),"")</f>
        <v>10.3</v>
      </c>
      <c r="BV16" s="11">
        <f>IF(SUM(AZ16:BA16,BC16:BE16,BG16)-BB16-BF16&gt;0,SUM(AZ16:BA16,BC16:BE16,BG16)-BB16-BF16,"")</f>
        <v>41.6</v>
      </c>
      <c r="BW16" s="11">
        <f>IF(SUM(BH16:BI16,BK16)-BJ16&gt;0,SUM(BH16:BI16,BK16)-BJ16,"")</f>
        <v>20.099999999999998</v>
      </c>
      <c r="BX16" s="11">
        <f>IF(SUM(BA16,BE16,BI16)&gt;0,SUM(BA16,BE16,BI16),"")</f>
        <v>15.4</v>
      </c>
      <c r="BY16" s="11">
        <f>IF(SUM(BV16,BW16)&gt;0,SUM(BV16,BW16),"")</f>
        <v>61.7</v>
      </c>
      <c r="BZ16" s="11">
        <f>IF(SUM(BM16,BQ16)&gt;0,SUM(BM16,BQ16),"")</f>
        <v>7.6999999999999993</v>
      </c>
      <c r="CA16" s="11">
        <f>IF(SUM(BL16:BM16,BO16:BQ16,BS16)-SUM(BN16,BR16)&gt;0,SUM(BL16:BM16,BO16:BQ16,BS16)-SUM(BN16,BR16),"")</f>
        <v>38.96</v>
      </c>
      <c r="CB16" s="11">
        <f>IF(SUM(BV16,BW16,CA16)&gt;0,SUM(BV16,BW16,CA16),"")</f>
        <v>100.66</v>
      </c>
      <c r="CC16" s="19">
        <v>15.1</v>
      </c>
      <c r="CD16" s="19">
        <v>5.0999999999999996</v>
      </c>
      <c r="CE16" s="19">
        <v>0</v>
      </c>
      <c r="CF16" s="19">
        <v>0.3</v>
      </c>
      <c r="CG16" s="19">
        <v>15.7</v>
      </c>
      <c r="CH16" s="19">
        <v>5.2</v>
      </c>
      <c r="CI16" s="19">
        <v>0</v>
      </c>
      <c r="CJ16" s="19">
        <v>0.6</v>
      </c>
      <c r="CK16" s="19">
        <v>14.4</v>
      </c>
      <c r="CL16" s="19">
        <v>5.3</v>
      </c>
      <c r="CM16" s="19">
        <v>0</v>
      </c>
      <c r="CN16" s="19">
        <v>0.3</v>
      </c>
      <c r="CO16" s="19">
        <v>12.1</v>
      </c>
      <c r="CP16" s="19">
        <v>3.5</v>
      </c>
      <c r="CQ16" s="19">
        <v>0</v>
      </c>
      <c r="CR16" s="19">
        <v>0.3</v>
      </c>
      <c r="CS16" s="19">
        <v>14.7</v>
      </c>
      <c r="CT16" s="19">
        <v>2.6</v>
      </c>
      <c r="CU16" s="19">
        <v>0</v>
      </c>
      <c r="CV16" s="19">
        <v>0.6</v>
      </c>
      <c r="CW16" s="27"/>
      <c r="CX16" s="40">
        <f>IF(SUM(CD16,CH16)&gt;0,SUM(CD16,CH16),"")</f>
        <v>10.3</v>
      </c>
      <c r="CY16" s="40">
        <f>IF(SUM(CC16:CD16,CF16:CH16,CJ16)-CE16-CI16&gt;0,SUM(CC16:CD16,CF16:CH16,CJ16)-CE16-CI16,"")</f>
        <v>42.000000000000007</v>
      </c>
      <c r="CZ16" s="40">
        <f>IF(SUM(CK16:CL16,CN16)-CM16&gt;0,SUM(CK16:CL16,CN16)-CM16,"")</f>
        <v>20</v>
      </c>
      <c r="DA16" s="40">
        <f>IF(SUM(CD16,CH16,CL16)&gt;0,SUM(CD16,CH16,CL16),"")</f>
        <v>15.600000000000001</v>
      </c>
      <c r="DB16" s="40">
        <f>IF(SUM(CY16,CZ16)&gt;0,SUM(CY16,CZ16),"")</f>
        <v>62.000000000000007</v>
      </c>
      <c r="DC16" s="40">
        <f>IF(SUM(CP16,CT16)&gt;0,SUM(CP16,CT16),"")</f>
        <v>6.1</v>
      </c>
      <c r="DD16" s="40">
        <f>IF(SUM(CO16:CP16,CR16:CT16,CV16)-SUM(CQ16,CU16)&gt;0,SUM(CO16:CP16,CR16:CT16,CV16)-SUM(CQ16,CU16),"")</f>
        <v>33.800000000000004</v>
      </c>
      <c r="DE16" s="40">
        <f>IF(SUM(CY16,CZ16,DD16)&gt;0,SUM(CY16,CZ16,DD16),"")</f>
        <v>95.800000000000011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15.05</v>
      </c>
      <c r="QH16" s="22">
        <f>IF($CW16="P",CD16,(CD16+BA16)/2)</f>
        <v>5.3</v>
      </c>
      <c r="QI16" s="22">
        <f>IF($CW16="P",CE16,(CE16+BB16)/2)</f>
        <v>0</v>
      </c>
      <c r="QJ16" s="22">
        <f>IF($CW16="P",CF16,(CF16+BC16)/2)</f>
        <v>0.3</v>
      </c>
      <c r="QK16" s="22">
        <f>IF($CW16="P",CG16,(CG16+BD16)/2)</f>
        <v>15.55</v>
      </c>
      <c r="QL16" s="22">
        <f>IF($CW16="P",CH16,(CH16+BE16)/2)</f>
        <v>5</v>
      </c>
      <c r="QM16" s="22">
        <f>IF($CW16="P",CI16,(CI16+BF16)/2)</f>
        <v>0</v>
      </c>
      <c r="QN16" s="22">
        <f>IF($CW16="P",CJ16,(CJ16+BG16)/2)</f>
        <v>0.6</v>
      </c>
      <c r="QO16" s="22">
        <f>IF($CW16="P",CK16,(CK16+BH16)/2)</f>
        <v>14.55</v>
      </c>
      <c r="QP16" s="22">
        <f>IF($CW16="P",CL16,(CL16+BI16)/2)</f>
        <v>5.1999999999999993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13.45</v>
      </c>
      <c r="QT16" s="22">
        <f>IF($CW16="P",CP16,(CP16+BM16)/2)</f>
        <v>3.2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15.129999999999999</v>
      </c>
      <c r="QX16" s="22">
        <f>IF($CW16="P",CT16,(CT16+BQ16)/2)</f>
        <v>3.7</v>
      </c>
      <c r="QY16" s="22">
        <f>IF($CW16="P",CU16,(CU16+BR16)/2)</f>
        <v>0</v>
      </c>
      <c r="QZ16" s="22">
        <f>IF($CW16="P",CV16,(CV16+BS16)/2)</f>
        <v>0.6</v>
      </c>
      <c r="RA16" s="27" t="s">
        <v>46</v>
      </c>
      <c r="RB16" s="40">
        <f>IF(SUM(QH16,QL16)&gt;0,SUM(QH16,QL16),"")</f>
        <v>10.3</v>
      </c>
      <c r="RC16" s="40">
        <f>IF(SUM(QG16:QH16,QJ16:QL16,QN16)-QI16-QM16&gt;0,SUM(QG16:QH16,QJ16:QL16,QN16)-QI16-QM16,"")</f>
        <v>41.800000000000004</v>
      </c>
      <c r="RD16" s="40">
        <f>IF(SUM(QO16:QP16,QR16)-QQ16&gt;0,SUM(QO16:QP16,QR16)-QQ16,"")</f>
        <v>20.05</v>
      </c>
      <c r="RE16" s="40">
        <f>IF(SUM(QH16,QL16,QP16)&gt;0,SUM(QH16,QL16,QP16),"")</f>
        <v>15.5</v>
      </c>
      <c r="RF16" s="40">
        <f>IF(SUM(RC16,RD16)&gt;0,SUM(RC16,RD16),"")</f>
        <v>61.850000000000009</v>
      </c>
      <c r="RG16" s="40">
        <f>IF(SUM(QT16,QX16)&gt;0,SUM(QT16,QX16),"")</f>
        <v>6.9</v>
      </c>
      <c r="RH16" s="40">
        <f>IF(SUM(QS16:QT16,QV16:QX16,QZ16)-SUM(QU16,QY16)&gt;0,SUM(QS16:QT16,QV16:QX16,QZ16)-SUM(QU16,QY16),"")</f>
        <v>36.380000000000003</v>
      </c>
      <c r="RI16" s="40">
        <f>IF(SUM(RC16,RD16,RH16)&gt;0,SUM(RC16,RD16,RH16),"")</f>
        <v>98.230000000000018</v>
      </c>
    </row>
    <row r="17" spans="1:477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201</v>
      </c>
      <c r="D17" s="4" t="s">
        <v>5</v>
      </c>
      <c r="E17" s="4">
        <v>2005</v>
      </c>
      <c r="F17" s="9">
        <f>SUM(L17:T17)+SUM(L17:P17)*0.0000001+SUM(L17)*0.0000000000001</f>
        <v>120.70000829000323</v>
      </c>
      <c r="G17" s="66"/>
      <c r="H17" s="3" t="str">
        <f>IF(OR(AND(AR17&gt;=AY$24,AS17&gt;=AY$28,AR17&lt;&gt;"",AQ17=""),AND(AW17&gt;=AY$24,AX17&gt;=AY$28,AW17&lt;&gt;"",AQ17=""),AND(BU17&gt;=CB$24,BV17&gt;=CB$28,BU17&lt;&gt;"",BT17=""),AND(BZ17&gt;=CB$24,CA17&gt;=CB$28,BZ17&lt;&gt;"",BT17=""),AND(CX17&gt;=DE$24,CY17&gt;=DE$28,CX17&lt;&gt;"",CW17=""),AND(DC17&gt;=DE$24,DD17&gt;=DE$28,DC17&lt;&gt;""),AND(EC17&gt;=EJ$24,ED17&gt;=EJ$28,EC17&lt;&gt;""),AND(EH17&gt;=EJ$24,EI17&gt;=EJ$28,EH17&lt;&gt;""),AND(FE17&gt;=FL$24,FF17&gt;=FL$28,FE17&lt;&gt;""),AND(FJ17&gt;=FL$24,FK17&gt;=FL$28,FJ17&lt;&gt;""),AND(GG17&gt;=GN$24,GH17&gt;=GN$28,GG17&lt;&gt;""),AND(GL17&gt;=GN$24,GM17&gt;=GN$28,GL17&lt;&gt;""),AND(HI17&gt;=HP$24,HJ17&gt;=HP$28,HI17&lt;&gt;""),AND(HN17&gt;=HP$24,HO17&gt;=HP$28,HN17&lt;&gt;""),AND(IK17&gt;=IR$24,IL17&gt;=IR$28,IK17&lt;&gt;""),AND(IP17&gt;=IR$24,IQ17&gt;=IR$28,IP17&lt;&gt;""),AND(JM17&gt;=JT$24,JN17&gt;=JT$28,JM17&lt;&gt;""),AND(JR17&gt;=JT$24,JS17&gt;=JT$28,JR17&lt;&gt;""),AND(KO17&gt;=KV$24,KP17&gt;=KV$28,KO17&lt;&gt;""),AND(KT17&gt;=KV$24,KU17&gt;=KV$28,KT17&lt;&gt;""),AND(LQ17&gt;=LX$24,LR17&gt;=LX$28,LQ17&lt;&gt;""),AND(LV17&gt;=LX$24,LW17&gt;=LX$28,LV17&lt;&gt;""),AND(MS17&gt;=MZ$24,MT17&gt;=MZ$28,MS17&lt;&gt;""),AND(MX17&gt;=MZ$24,MY17&gt;=MZ$28,MX17&lt;&gt;""),AND(NU17&gt;=OB$24,NV17&gt;=OB$28,NU17&lt;&gt;""),AND(NZ17&gt;=OB$24,OA17&gt;=OB$28,NZ17&lt;&gt;""),AND(OW17&gt;=PD$24,OX17&gt;=PD$28,OW17&lt;&gt;""),AND(PB17&gt;=PD$24,PC17&gt;=PD$28,PB17&lt;&gt;""),AND(PY17&gt;=QF$24,PZ17&gt;=QF$28,PY17&lt;&gt;""),AND(QD17&gt;=QF$24,QE17&gt;=QF$28,QD17&lt;&gt;"")),"P","")</f>
        <v/>
      </c>
      <c r="I17" s="3" t="str">
        <f>IF(OR(AND(AS17&gt;=AY$28,AS17&lt;&gt;"",AQ17=""),AND(AX17&gt;=AY$28,AX17&lt;&gt;"",AQ17=""),AND(BV17&gt;=CB$28,BV17&lt;&gt;"",BT17=""),AND(CA17&gt;=CB$28,CA17&lt;&gt;"",BT17=""),AND(CY17&gt;=DE$28,CY17&lt;&gt;"",CW17=""),AND(DD17&gt;=DE$28,DD17&lt;&gt;"",CW17=""),AND(ED17&gt;=EJ$28,ED17&lt;&gt;""),AND(EI17&gt;=EJ$28,EI17&lt;&gt;""),AND(FF17&gt;=FL$28,FF17&lt;&gt;""),AND(FK17&gt;=FL$28,FK17&lt;&gt;""),AND(GH17&gt;=GN$28,GH17&lt;&gt;""),AND(GM17&gt;=GN$28,GM17&lt;&gt;""),AND(HJ17&gt;=HP$28,HJ17&lt;&gt;""),AND(HO17&gt;=HP$28,HO17&lt;&gt;""),AND(IL17&gt;=IR$28,IL17&lt;&gt;""),AND(IQ17&gt;=IR$28,IQ17&lt;&gt;""),AND(JN17&gt;=JT$28,JN17&lt;&gt;""),AND(JS17&gt;=JT$28,JS17&lt;&gt;""),AND(KP17&gt;=KV$28,KP17&lt;&gt;""),AND(KU17&gt;=KV$28,KU17&lt;&gt;""),AND(LR17&gt;=LX$28,LR17&lt;&gt;""),AND(LW17&gt;=LX$28,LW17&lt;&gt;""),AND(MT17&gt;=MZ$28,MT17&lt;&gt;""),AND(MY17&gt;=MZ$28,MY17&lt;&gt;""),AND(NV17&gt;=OB$28,NV17&lt;&gt;""),AND(OA17&gt;=OB$28,OA17&lt;&gt;""),AND(OX17&gt;=PD$28,OX17&lt;&gt;""),AND(PC17&gt;=PD$28,PC17&lt;&gt;""),AND(PZ17&gt;=QF$28,PZ17&lt;&gt;""),AND(QE17&gt;=QF$28,QE17&lt;&gt;"")),"P","")</f>
        <v/>
      </c>
      <c r="J17" s="36" t="str">
        <f>IF(AND(I17="P",H17=""),"No DD",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Merit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Excellence",IF(K17="P","Worlds Team",IF(H17="P","National Team","")))))</f>
        <v/>
      </c>
      <c r="K17" s="3" t="str">
        <f>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P","")</f>
        <v/>
      </c>
      <c r="L17" s="8">
        <f>IF(COUNT(AS17,BV17,CY17)&gt;0,LARGE((AS17,BV17,CY17),1),0)</f>
        <v>32.399999999999991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30.099999999999998</v>
      </c>
      <c r="O17" s="8" t="str">
        <f>IF(N17=0,"",IF(N17=CY17,$CC$1,IF(N17=BV17,$AZ$1,IF(N17=AS17,$W$1,""))))</f>
        <v>2023 3rd Domestic Trial</v>
      </c>
      <c r="P17" s="8">
        <f>IF(COUNT(AT17,BW17,CZ17)&gt;0,LARGE((AT17,BW17,CZ17),1),0)</f>
        <v>20.400000000000002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37.799999999999997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13.3</v>
      </c>
      <c r="BA17" s="18">
        <v>4.5999999999999996</v>
      </c>
      <c r="BB17" s="18">
        <v>0.2</v>
      </c>
      <c r="BC17" s="18">
        <v>0.6</v>
      </c>
      <c r="BD17" s="18">
        <v>14.3</v>
      </c>
      <c r="BE17" s="18">
        <v>2.5</v>
      </c>
      <c r="BF17" s="18">
        <v>2.7</v>
      </c>
      <c r="BG17" s="18">
        <v>0</v>
      </c>
      <c r="BH17" s="18">
        <v>13.1</v>
      </c>
      <c r="BI17" s="18">
        <v>5.0999999999999996</v>
      </c>
      <c r="BJ17" s="18">
        <v>0.2</v>
      </c>
      <c r="BK17" s="18">
        <v>0.3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7.1</v>
      </c>
      <c r="BV17" s="11">
        <f>IF(SUM(AZ17:BA17,BC17:BE17,BG17)-BB17-BF17&gt;0,SUM(AZ17:BA17,BC17:BE17,BG17)-BB17-BF17,"")</f>
        <v>32.399999999999991</v>
      </c>
      <c r="BW17" s="11">
        <f>IF(SUM(BH17:BI17,BK17)-BJ17&gt;0,SUM(BH17:BI17,BK17)-BJ17,"")</f>
        <v>18.3</v>
      </c>
      <c r="BX17" s="11">
        <f>IF(SUM(BA17,BE17,BI17)&gt;0,SUM(BA17,BE17,BI17),"")</f>
        <v>12.2</v>
      </c>
      <c r="BY17" s="11">
        <f>IF(SUM(BV17,BW17)&gt;0,SUM(BV17,BW17),"")</f>
        <v>50.699999999999989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50.699999999999989</v>
      </c>
      <c r="CC17" s="19">
        <v>9.6999999999999993</v>
      </c>
      <c r="CD17" s="19">
        <v>2.8</v>
      </c>
      <c r="CE17" s="19">
        <v>0</v>
      </c>
      <c r="CF17" s="19">
        <v>0.3</v>
      </c>
      <c r="CG17" s="19">
        <v>14.7</v>
      </c>
      <c r="CH17" s="19">
        <v>2.9</v>
      </c>
      <c r="CI17" s="19">
        <v>0.3</v>
      </c>
      <c r="CJ17" s="19">
        <v>0</v>
      </c>
      <c r="CK17" s="19">
        <v>14.8</v>
      </c>
      <c r="CL17" s="19">
        <v>5.3</v>
      </c>
      <c r="CM17" s="19">
        <v>0</v>
      </c>
      <c r="CN17" s="19">
        <v>0.3</v>
      </c>
      <c r="CO17" s="19">
        <v>14.6</v>
      </c>
      <c r="CP17" s="19">
        <v>3.3</v>
      </c>
      <c r="CQ17" s="19">
        <v>0</v>
      </c>
      <c r="CR17" s="19">
        <v>0.3</v>
      </c>
      <c r="CS17" s="19">
        <v>15.5</v>
      </c>
      <c r="CT17" s="19">
        <v>3.8</v>
      </c>
      <c r="CU17" s="19">
        <v>0</v>
      </c>
      <c r="CV17" s="19">
        <v>0.3</v>
      </c>
      <c r="CW17" s="27"/>
      <c r="CX17" s="40">
        <f>IF(SUM(CD17,CH17)&gt;0,SUM(CD17,CH17),"")</f>
        <v>5.6999999999999993</v>
      </c>
      <c r="CY17" s="40">
        <f>IF(SUM(CC17:CD17,CF17:CH17,CJ17)-CE17-CI17&gt;0,SUM(CC17:CD17,CF17:CH17,CJ17)-CE17-CI17,"")</f>
        <v>30.099999999999998</v>
      </c>
      <c r="CZ17" s="40">
        <f>IF(SUM(CK17:CL17,CN17)-CM17&gt;0,SUM(CK17:CL17,CN17)-CM17,"")</f>
        <v>20.400000000000002</v>
      </c>
      <c r="DA17" s="40">
        <f>IF(SUM(CD17,CH17,CL17)&gt;0,SUM(CD17,CH17,CL17),"")</f>
        <v>11</v>
      </c>
      <c r="DB17" s="40">
        <f>IF(SUM(CY17,CZ17)&gt;0,SUM(CY17,CZ17),"")</f>
        <v>50.5</v>
      </c>
      <c r="DC17" s="40">
        <f>IF(SUM(CP17,CT17)&gt;0,SUM(CP17,CT17),"")</f>
        <v>7.1</v>
      </c>
      <c r="DD17" s="40">
        <f>IF(SUM(CO17:CP17,CR17:CT17,CV17)-SUM(CQ17,CU17)&gt;0,SUM(CO17:CP17,CR17:CT17,CV17)-SUM(CQ17,CU17),"")</f>
        <v>37.799999999999997</v>
      </c>
      <c r="DE17" s="40">
        <f>IF(SUM(CY17,CZ17,DD17)&gt;0,SUM(CY17,CZ17,DD17),"")</f>
        <v>88.3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11.5</v>
      </c>
      <c r="QH17" s="22">
        <f>IF($CW17="P",CD17,(CD17+BA17)/2)</f>
        <v>3.6999999999999997</v>
      </c>
      <c r="QI17" s="22">
        <f>IF($CW17="P",CE17,(CE17+BB17)/2)</f>
        <v>0.1</v>
      </c>
      <c r="QJ17" s="22">
        <f>IF($CW17="P",CF17,(CF17+BC17)/2)</f>
        <v>0.44999999999999996</v>
      </c>
      <c r="QK17" s="22">
        <f>IF($CW17="P",CG17,(CG17+BD17)/2)</f>
        <v>14.5</v>
      </c>
      <c r="QL17" s="22">
        <f>IF($CW17="P",CH17,(CH17+BE17)/2)</f>
        <v>2.7</v>
      </c>
      <c r="QM17" s="22">
        <f>IF($CW17="P",CI17,(CI17+BF17)/2)</f>
        <v>1.5</v>
      </c>
      <c r="QN17" s="22">
        <f>IF($CW17="P",CJ17,(CJ17+BG17)/2)</f>
        <v>0</v>
      </c>
      <c r="QO17" s="22">
        <f>IF($CW17="P",CK17,(CK17+BH17)/2)</f>
        <v>13.95</v>
      </c>
      <c r="QP17" s="22">
        <f>IF($CW17="P",CL17,(CL17+BI17)/2)</f>
        <v>5.1999999999999993</v>
      </c>
      <c r="QQ17" s="22">
        <f>IF($CW17="P",CM17,(CM17+BJ17)/2)</f>
        <v>0.1</v>
      </c>
      <c r="QR17" s="22">
        <f>IF($CW17="P",CN17,(CN17+BK17)/2)</f>
        <v>0.3</v>
      </c>
      <c r="QS17" s="22">
        <f>IF($CW17="P",CO17,(CO17+BL17)/2)</f>
        <v>7.3</v>
      </c>
      <c r="QT17" s="22">
        <f>IF($CW17="P",CP17,(CP17+BM17)/2)</f>
        <v>1.65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7.75</v>
      </c>
      <c r="QX17" s="22">
        <f>IF($CW17="P",CT17,(CT17+BQ17)/2)</f>
        <v>1.9</v>
      </c>
      <c r="QY17" s="22">
        <f>IF($CW17="P",CU17,(CU17+BR17)/2)</f>
        <v>0</v>
      </c>
      <c r="QZ17" s="22">
        <f>IF($CW17="P",CV17,(CV17+BS17)/2)</f>
        <v>0.15</v>
      </c>
      <c r="RA17" s="27" t="s">
        <v>46</v>
      </c>
      <c r="RB17" s="40">
        <f>IF(SUM(QH17,QL17)&gt;0,SUM(QH17,QL17),"")</f>
        <v>6.4</v>
      </c>
      <c r="RC17" s="40">
        <f>IF(SUM(QG17:QH17,QJ17:QL17,QN17)-QI17-QM17&gt;0,SUM(QG17:QH17,QJ17:QL17,QN17)-QI17-QM17,"")</f>
        <v>31.25</v>
      </c>
      <c r="RD17" s="40">
        <f>IF(SUM(QO17:QP17,QR17)-QQ17&gt;0,SUM(QO17:QP17,QR17)-QQ17,"")</f>
        <v>19.349999999999998</v>
      </c>
      <c r="RE17" s="40">
        <f>IF(SUM(QH17,QL17,QP17)&gt;0,SUM(QH17,QL17,QP17),"")</f>
        <v>11.6</v>
      </c>
      <c r="RF17" s="40">
        <f>IF(SUM(RC17,RD17)&gt;0,SUM(RC17,RD17),"")</f>
        <v>50.599999999999994</v>
      </c>
      <c r="RG17" s="40">
        <f>IF(SUM(QT17,QX17)&gt;0,SUM(QT17,QX17),"")</f>
        <v>3.55</v>
      </c>
      <c r="RH17" s="40">
        <f>IF(SUM(QS17:QT17,QV17:QX17,QZ17)-SUM(QU17,QY17)&gt;0,SUM(QS17:QT17,QV17:QX17,QZ17)-SUM(QU17,QY17),"")</f>
        <v>18.899999999999999</v>
      </c>
      <c r="RI17" s="40">
        <f>IF(SUM(RC17,RD17,RH17)&gt;0,SUM(RC17,RD17,RH17),"")</f>
        <v>69.5</v>
      </c>
    </row>
    <row r="18" spans="1:477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205</v>
      </c>
      <c r="D18" s="4" t="s">
        <v>3</v>
      </c>
      <c r="E18" s="4">
        <v>2006</v>
      </c>
      <c r="F18" s="9">
        <f>SUM(L18:T18)+SUM(L18:P18)*0.0000001+SUM(L18)*0.0000000000001</f>
        <v>107.20000640000426</v>
      </c>
      <c r="G18" s="66"/>
      <c r="H18" s="3" t="str">
        <f>IF(OR(AND(AR18&gt;=AY$24,AS18&gt;=AY$28,AR18&lt;&gt;"",AQ18=""),AND(AW18&gt;=AY$24,AX18&gt;=AY$28,AW18&lt;&gt;"",AQ18=""),AND(BU18&gt;=CB$24,BV18&gt;=CB$28,BU18&lt;&gt;"",BT18=""),AND(BZ18&gt;=CB$24,CA18&gt;=CB$28,BZ18&lt;&gt;"",BT18=""),AND(CX18&gt;=DE$24,CY18&gt;=DE$28,CX18&lt;&gt;"",CW18=""),AND(DC18&gt;=DE$24,DD18&gt;=DE$28,DC18&lt;&gt;""),AND(EC18&gt;=EJ$24,ED18&gt;=EJ$28,EC18&lt;&gt;""),AND(EH18&gt;=EJ$24,EI18&gt;=EJ$28,EH18&lt;&gt;""),AND(FE18&gt;=FL$24,FF18&gt;=FL$28,FE18&lt;&gt;""),AND(FJ18&gt;=FL$24,FK18&gt;=FL$28,FJ18&lt;&gt;""),AND(GG18&gt;=GN$24,GH18&gt;=GN$28,GG18&lt;&gt;""),AND(GL18&gt;=GN$24,GM18&gt;=GN$28,GL18&lt;&gt;""),AND(HI18&gt;=HP$24,HJ18&gt;=HP$28,HI18&lt;&gt;""),AND(HN18&gt;=HP$24,HO18&gt;=HP$28,HN18&lt;&gt;""),AND(IK18&gt;=IR$24,IL18&gt;=IR$28,IK18&lt;&gt;""),AND(IP18&gt;=IR$24,IQ18&gt;=IR$28,IP18&lt;&gt;""),AND(JM18&gt;=JT$24,JN18&gt;=JT$28,JM18&lt;&gt;""),AND(JR18&gt;=JT$24,JS18&gt;=JT$28,JR18&lt;&gt;""),AND(KO18&gt;=KV$24,KP18&gt;=KV$28,KO18&lt;&gt;""),AND(KT18&gt;=KV$24,KU18&gt;=KV$28,KT18&lt;&gt;""),AND(LQ18&gt;=LX$24,LR18&gt;=LX$28,LQ18&lt;&gt;""),AND(LV18&gt;=LX$24,LW18&gt;=LX$28,LV18&lt;&gt;""),AND(MS18&gt;=MZ$24,MT18&gt;=MZ$28,MS18&lt;&gt;""),AND(MX18&gt;=MZ$24,MY18&gt;=MZ$28,MX18&lt;&gt;""),AND(NU18&gt;=OB$24,NV18&gt;=OB$28,NU18&lt;&gt;""),AND(NZ18&gt;=OB$24,OA18&gt;=OB$28,NZ18&lt;&gt;""),AND(OW18&gt;=PD$24,OX18&gt;=PD$28,OW18&lt;&gt;""),AND(PB18&gt;=PD$24,PC18&gt;=PD$28,PB18&lt;&gt;""),AND(PY18&gt;=QF$24,PZ18&gt;=QF$28,PY18&lt;&gt;""),AND(QD18&gt;=QF$24,QE18&gt;=QF$28,QD18&lt;&gt;"")),"P","")</f>
        <v/>
      </c>
      <c r="I18" s="3" t="str">
        <f>IF(OR(AND(AS18&gt;=AY$28,AS18&lt;&gt;"",AQ18=""),AND(AX18&gt;=AY$28,AX18&lt;&gt;"",AQ18=""),AND(BV18&gt;=CB$28,BV18&lt;&gt;"",BT18=""),AND(CA18&gt;=CB$28,CA18&lt;&gt;"",BT18=""),AND(CY18&gt;=DE$28,CY18&lt;&gt;"",CW18=""),AND(DD18&gt;=DE$28,DD18&lt;&gt;"",CW18=""),AND(ED18&gt;=EJ$28,ED18&lt;&gt;""),AND(EI18&gt;=EJ$28,EI18&lt;&gt;""),AND(FF18&gt;=FL$28,FF18&lt;&gt;""),AND(FK18&gt;=FL$28,FK18&lt;&gt;""),AND(GH18&gt;=GN$28,GH18&lt;&gt;""),AND(GM18&gt;=GN$28,GM18&lt;&gt;""),AND(HJ18&gt;=HP$28,HJ18&lt;&gt;""),AND(HO18&gt;=HP$28,HO18&lt;&gt;""),AND(IL18&gt;=IR$28,IL18&lt;&gt;""),AND(IQ18&gt;=IR$28,IQ18&lt;&gt;""),AND(JN18&gt;=JT$28,JN18&lt;&gt;""),AND(JS18&gt;=JT$28,JS18&lt;&gt;""),AND(KP18&gt;=KV$28,KP18&lt;&gt;""),AND(KU18&gt;=KV$28,KU18&lt;&gt;""),AND(LR18&gt;=LX$28,LR18&lt;&gt;""),AND(LW18&gt;=LX$28,LW18&lt;&gt;""),AND(MT18&gt;=MZ$28,MT18&lt;&gt;""),AND(MY18&gt;=MZ$28,MY18&lt;&gt;""),AND(NV18&gt;=OB$28,NV18&lt;&gt;""),AND(OA18&gt;=OB$28,OA18&lt;&gt;""),AND(OX18&gt;=PD$28,OX18&lt;&gt;""),AND(PC18&gt;=PD$28,PC18&lt;&gt;""),AND(PZ18&gt;=QF$28,PZ18&lt;&gt;""),AND(QE18&gt;=QF$28,QE18&lt;&gt;"")),"P","")</f>
        <v/>
      </c>
      <c r="J18" s="36" t="str">
        <f>IF(AND(I18="P",H18=""),"No DD",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Merit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Excellence",IF(K18="P","Worlds Team",IF(H18="P","National Team","")))))</f>
        <v/>
      </c>
      <c r="K18" s="3" t="str">
        <f>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P","")</f>
        <v/>
      </c>
      <c r="L18" s="8">
        <f>IF(COUNT(AS18,BV18,CY18)&gt;0,LARGE((AS18,BV18,CY18),1),0)</f>
        <v>42.400000000000006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21.6</v>
      </c>
      <c r="Q18" s="8" t="str">
        <f>IF(P18=0,"",IF(P18=CZ18,$CC$1,IF(P18=BW18,$AZ$1,IF(P18=AT18,$W$1,""))))</f>
        <v>2023 Nationals</v>
      </c>
      <c r="R18" s="8">
        <f>IF(MAX(AX18,CA18,DD18)&gt;0,MAX(AX18,CA18,DD18),0)</f>
        <v>43.20000000000001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15.1</v>
      </c>
      <c r="BA18" s="18">
        <v>5.4</v>
      </c>
      <c r="BB18" s="18">
        <v>0</v>
      </c>
      <c r="BC18" s="18">
        <v>0.6</v>
      </c>
      <c r="BD18" s="18">
        <v>16.8</v>
      </c>
      <c r="BE18" s="18">
        <v>4.2</v>
      </c>
      <c r="BF18" s="18">
        <v>0</v>
      </c>
      <c r="BG18" s="18">
        <v>0.3</v>
      </c>
      <c r="BH18" s="18">
        <v>16.100000000000001</v>
      </c>
      <c r="BI18" s="18">
        <v>4.9000000000000004</v>
      </c>
      <c r="BJ18" s="18">
        <v>0</v>
      </c>
      <c r="BK18" s="18">
        <v>0.6</v>
      </c>
      <c r="BL18" s="18">
        <v>15.7</v>
      </c>
      <c r="BM18" s="18">
        <v>4.9000000000000004</v>
      </c>
      <c r="BN18" s="18">
        <v>0</v>
      </c>
      <c r="BO18" s="18">
        <v>0.6</v>
      </c>
      <c r="BP18" s="18">
        <v>16.7</v>
      </c>
      <c r="BQ18" s="18">
        <v>4.7</v>
      </c>
      <c r="BR18" s="18">
        <v>0</v>
      </c>
      <c r="BS18" s="18">
        <v>0.6</v>
      </c>
      <c r="BT18" s="28"/>
      <c r="BU18" s="11">
        <f>IF(SUM(BA18,BE18)&gt;0,SUM(BA18,BE18),"")</f>
        <v>9.6000000000000014</v>
      </c>
      <c r="BV18" s="11">
        <f>IF(SUM(AZ18:BA18,BC18:BE18,BG18)-BB18-BF18&gt;0,SUM(AZ18:BA18,BC18:BE18,BG18)-BB18-BF18,"")</f>
        <v>42.400000000000006</v>
      </c>
      <c r="BW18" s="11">
        <f>IF(SUM(BH18:BI18,BK18)-BJ18&gt;0,SUM(BH18:BI18,BK18)-BJ18,"")</f>
        <v>21.6</v>
      </c>
      <c r="BX18" s="11">
        <f>IF(SUM(BA18,BE18,BI18)&gt;0,SUM(BA18,BE18,BI18),"")</f>
        <v>14.500000000000002</v>
      </c>
      <c r="BY18" s="11">
        <f>IF(SUM(BV18,BW18)&gt;0,SUM(BV18,BW18),"")</f>
        <v>64</v>
      </c>
      <c r="BZ18" s="11">
        <f>IF(SUM(BM18,BQ18)&gt;0,SUM(BM18,BQ18),"")</f>
        <v>9.6000000000000014</v>
      </c>
      <c r="CA18" s="11">
        <f>IF(SUM(BL18:BM18,BO18:BQ18,BS18)-SUM(BN18,BR18)&gt;0,SUM(BL18:BM18,BO18:BQ18,BS18)-SUM(BN18,BR18),"")</f>
        <v>43.20000000000001</v>
      </c>
      <c r="CB18" s="11">
        <f>IF(SUM(BV18,BW18,CA18)&gt;0,SUM(BV18,BW18,CA18),"")</f>
        <v>107.20000000000002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7.55</v>
      </c>
      <c r="QH18" s="22">
        <f>IF($CW18="P",CD18,(CD18+BA18)/2)</f>
        <v>2.7</v>
      </c>
      <c r="QI18" s="22">
        <f>IF($CW18="P",CE18,(CE18+BB18)/2)</f>
        <v>0</v>
      </c>
      <c r="QJ18" s="22">
        <f>IF($CW18="P",CF18,(CF18+BC18)/2)</f>
        <v>0.3</v>
      </c>
      <c r="QK18" s="22">
        <f>IF($CW18="P",CG18,(CG18+BD18)/2)</f>
        <v>8.4</v>
      </c>
      <c r="QL18" s="22">
        <f>IF($CW18="P",CH18,(CH18+BE18)/2)</f>
        <v>2.1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8.0500000000000007</v>
      </c>
      <c r="QP18" s="22">
        <f>IF($CW18="P",CL18,(CL18+BI18)/2)</f>
        <v>2.4500000000000002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7.85</v>
      </c>
      <c r="QT18" s="22">
        <f>IF($CW18="P",CP18,(CP18+BM18)/2)</f>
        <v>2.4500000000000002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8.35</v>
      </c>
      <c r="QX18" s="22">
        <f>IF($CW18="P",CT18,(CT18+BQ18)/2)</f>
        <v>2.35</v>
      </c>
      <c r="QY18" s="22">
        <f>IF($CW18="P",CU18,(CU18+BR18)/2)</f>
        <v>0</v>
      </c>
      <c r="QZ18" s="22">
        <f>IF($CW18="P",CV18,(CV18+BS18)/2)</f>
        <v>0.3</v>
      </c>
      <c r="RA18" s="27" t="s">
        <v>46</v>
      </c>
      <c r="RB18" s="40">
        <f>IF(SUM(QH18,QL18)&gt;0,SUM(QH18,QL18),"")</f>
        <v>4.8000000000000007</v>
      </c>
      <c r="RC18" s="40">
        <f>IF(SUM(QG18:QH18,QJ18:QL18,QN18)-QI18-QM18&gt;0,SUM(QG18:QH18,QJ18:QL18,QN18)-QI18-QM18,"")</f>
        <v>21.200000000000003</v>
      </c>
      <c r="RD18" s="40">
        <f>IF(SUM(QO18:QP18,QR18)-QQ18&gt;0,SUM(QO18:QP18,QR18)-QQ18,"")</f>
        <v>10.8</v>
      </c>
      <c r="RE18" s="40">
        <f>IF(SUM(QH18,QL18,QP18)&gt;0,SUM(QH18,QL18,QP18),"")</f>
        <v>7.2500000000000009</v>
      </c>
      <c r="RF18" s="40">
        <f>IF(SUM(RC18,RD18)&gt;0,SUM(RC18,RD18),"")</f>
        <v>32</v>
      </c>
      <c r="RG18" s="40">
        <f>IF(SUM(QT18,QX18)&gt;0,SUM(QT18,QX18),"")</f>
        <v>4.8000000000000007</v>
      </c>
      <c r="RH18" s="40">
        <f>IF(SUM(QS18:QT18,QV18:QX18,QZ18)-SUM(QU18,QY18)&gt;0,SUM(QS18:QT18,QV18:QX18,QZ18)-SUM(QU18,QY18),"")</f>
        <v>21.600000000000005</v>
      </c>
      <c r="RI18" s="40">
        <f>IF(SUM(RC18,RD18,RH18)&gt;0,SUM(RC18,RD18,RH18),"")</f>
        <v>53.600000000000009</v>
      </c>
    </row>
    <row r="19" spans="1:477" x14ac:dyDescent="0.2">
      <c r="A19" s="4" t="str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/>
      </c>
      <c r="B19" s="4" t="str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/>
      </c>
      <c r="C19" s="5" t="s">
        <v>227</v>
      </c>
      <c r="D19" s="4" t="s">
        <v>4</v>
      </c>
      <c r="E19" s="4">
        <v>2005</v>
      </c>
      <c r="F19" s="9">
        <f>SUM(L19:T19)+SUM(L19:P19)*0.0000001+SUM(L19)*0.0000000000001</f>
        <v>101.50000615000395</v>
      </c>
      <c r="G19" s="66"/>
      <c r="H19" s="3" t="str">
        <f>IF(OR(AND(AR19&gt;=AY$24,AS19&gt;=AY$28,AR19&lt;&gt;"",AQ19=""),AND(AW19&gt;=AY$24,AX19&gt;=AY$28,AW19&lt;&gt;"",AQ19=""),AND(BU19&gt;=CB$24,BV19&gt;=CB$28,BU19&lt;&gt;"",BT19=""),AND(BZ19&gt;=CB$24,CA19&gt;=CB$28,BZ19&lt;&gt;"",BT19=""),AND(CX19&gt;=DE$24,CY19&gt;=DE$28,CX19&lt;&gt;"",CW19=""),AND(DC19&gt;=DE$24,DD19&gt;=DE$28,DC19&lt;&gt;""),AND(EC19&gt;=EJ$24,ED19&gt;=EJ$28,EC19&lt;&gt;""),AND(EH19&gt;=EJ$24,EI19&gt;=EJ$28,EH19&lt;&gt;""),AND(FE19&gt;=FL$24,FF19&gt;=FL$28,FE19&lt;&gt;""),AND(FJ19&gt;=FL$24,FK19&gt;=FL$28,FJ19&lt;&gt;""),AND(GG19&gt;=GN$24,GH19&gt;=GN$28,GG19&lt;&gt;""),AND(GL19&gt;=GN$24,GM19&gt;=GN$28,GL19&lt;&gt;""),AND(HI19&gt;=HP$24,HJ19&gt;=HP$28,HI19&lt;&gt;""),AND(HN19&gt;=HP$24,HO19&gt;=HP$28,HN19&lt;&gt;""),AND(IK19&gt;=IR$24,IL19&gt;=IR$28,IK19&lt;&gt;""),AND(IP19&gt;=IR$24,IQ19&gt;=IR$28,IP19&lt;&gt;""),AND(JM19&gt;=JT$24,JN19&gt;=JT$28,JM19&lt;&gt;""),AND(JR19&gt;=JT$24,JS19&gt;=JT$28,JR19&lt;&gt;""),AND(KO19&gt;=KV$24,KP19&gt;=KV$28,KO19&lt;&gt;""),AND(KT19&gt;=KV$24,KU19&gt;=KV$28,KT19&lt;&gt;""),AND(LQ19&gt;=LX$24,LR19&gt;=LX$28,LQ19&lt;&gt;""),AND(LV19&gt;=LX$24,LW19&gt;=LX$28,LV19&lt;&gt;""),AND(MS19&gt;=MZ$24,MT19&gt;=MZ$28,MS19&lt;&gt;""),AND(MX19&gt;=MZ$24,MY19&gt;=MZ$28,MX19&lt;&gt;""),AND(NU19&gt;=OB$24,NV19&gt;=OB$28,NU19&lt;&gt;""),AND(NZ19&gt;=OB$24,OA19&gt;=OB$28,NZ19&lt;&gt;""),AND(OW19&gt;=PD$24,OX19&gt;=PD$28,OW19&lt;&gt;""),AND(PB19&gt;=PD$24,PC19&gt;=PD$28,PB19&lt;&gt;""),AND(PY19&gt;=QF$24,PZ19&gt;=QF$28,PY19&lt;&gt;""),AND(QD19&gt;=QF$24,QE19&gt;=QF$28,QD19&lt;&gt;"")),"P","")</f>
        <v/>
      </c>
      <c r="I19" s="3" t="str">
        <f>IF(OR(AND(AS19&gt;=AY$28,AS19&lt;&gt;"",AQ19=""),AND(AX19&gt;=AY$28,AX19&lt;&gt;"",AQ19=""),AND(BV19&gt;=CB$28,BV19&lt;&gt;"",BT19=""),AND(CA19&gt;=CB$28,CA19&lt;&gt;"",BT19=""),AND(CY19&gt;=DE$28,CY19&lt;&gt;"",CW19=""),AND(DD19&gt;=DE$28,DD19&lt;&gt;"",CW19=""),AND(ED19&gt;=EJ$28,ED19&lt;&gt;""),AND(EI19&gt;=EJ$28,EI19&lt;&gt;""),AND(FF19&gt;=FL$28,FF19&lt;&gt;""),AND(FK19&gt;=FL$28,FK19&lt;&gt;""),AND(GH19&gt;=GN$28,GH19&lt;&gt;""),AND(GM19&gt;=GN$28,GM19&lt;&gt;""),AND(HJ19&gt;=HP$28,HJ19&lt;&gt;""),AND(HO19&gt;=HP$28,HO19&lt;&gt;""),AND(IL19&gt;=IR$28,IL19&lt;&gt;""),AND(IQ19&gt;=IR$28,IQ19&lt;&gt;""),AND(JN19&gt;=JT$28,JN19&lt;&gt;""),AND(JS19&gt;=JT$28,JS19&lt;&gt;""),AND(KP19&gt;=KV$28,KP19&lt;&gt;""),AND(KU19&gt;=KV$28,KU19&lt;&gt;""),AND(LR19&gt;=LX$28,LR19&lt;&gt;""),AND(LW19&gt;=LX$28,LW19&lt;&gt;""),AND(MT19&gt;=MZ$28,MT19&lt;&gt;""),AND(MY19&gt;=MZ$28,MY19&lt;&gt;""),AND(NV19&gt;=OB$28,NV19&lt;&gt;""),AND(OA19&gt;=OB$28,OA19&lt;&gt;""),AND(OX19&gt;=PD$28,OX19&lt;&gt;""),AND(PC19&gt;=PD$28,PC19&lt;&gt;""),AND(PZ19&gt;=QF$28,PZ19&lt;&gt;""),AND(QE19&gt;=QF$28,QE19&lt;&gt;"")),"P","")</f>
        <v/>
      </c>
      <c r="J19" s="36" t="str">
        <f>IF(AND(I19="P",H19=""),"No DD",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Merit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Excellence",IF(K19="P","Worlds Team",IF(H19="P","National Team","")))))</f>
        <v/>
      </c>
      <c r="K19" s="3" t="str">
        <f>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P","")</f>
        <v/>
      </c>
      <c r="L19" s="8">
        <f>IF(COUNT(AS19,BV19,CY19)&gt;0,LARGE((AS19,BV19,CY19),1),0)</f>
        <v>39.5</v>
      </c>
      <c r="M19" s="8" t="str">
        <f>IF(L19=0,"",IF(L19=CY19,$CC$1,IF(L19=BV19,$AZ$1,IF(L19=AS19,$W$1,""))))</f>
        <v>2023 3rd Domestic Trial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22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40</v>
      </c>
      <c r="S19" s="8" t="str">
        <f>IF(R19=0,"",IF(R19=DD19,$CC$1,IF(R19=CA19,$AZ$1,IF(R19=AX19,$W$1,""))))</f>
        <v>2023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>
        <v>15.6</v>
      </c>
      <c r="CD19" s="19">
        <v>3.2</v>
      </c>
      <c r="CE19" s="19">
        <v>0</v>
      </c>
      <c r="CF19" s="19">
        <v>0</v>
      </c>
      <c r="CG19" s="19">
        <v>16.3</v>
      </c>
      <c r="CH19" s="19">
        <v>4.0999999999999996</v>
      </c>
      <c r="CI19" s="19">
        <v>0</v>
      </c>
      <c r="CJ19" s="19">
        <v>0.3</v>
      </c>
      <c r="CK19" s="19">
        <v>17.8</v>
      </c>
      <c r="CL19" s="19">
        <v>3.9</v>
      </c>
      <c r="CM19" s="19">
        <v>0</v>
      </c>
      <c r="CN19" s="19">
        <v>0.3</v>
      </c>
      <c r="CO19" s="19">
        <v>15.9</v>
      </c>
      <c r="CP19" s="19">
        <v>4.8</v>
      </c>
      <c r="CQ19" s="19">
        <v>0</v>
      </c>
      <c r="CR19" s="19">
        <v>0.6</v>
      </c>
      <c r="CS19" s="19">
        <v>14.8</v>
      </c>
      <c r="CT19" s="19">
        <v>3.3</v>
      </c>
      <c r="CU19" s="19">
        <v>0</v>
      </c>
      <c r="CV19" s="19">
        <v>0.6</v>
      </c>
      <c r="CW19" s="27"/>
      <c r="CX19" s="40">
        <f>IF(SUM(CD19,CH19)&gt;0,SUM(CD19,CH19),"")</f>
        <v>7.3</v>
      </c>
      <c r="CY19" s="40">
        <f>IF(SUM(CC19:CD19,CF19:CH19,CJ19)-CE19-CI19&gt;0,SUM(CC19:CD19,CF19:CH19,CJ19)-CE19-CI19,"")</f>
        <v>39.5</v>
      </c>
      <c r="CZ19" s="40">
        <f>IF(SUM(CK19:CL19,CN19)-CM19&gt;0,SUM(CK19:CL19,CN19)-CM19,"")</f>
        <v>22</v>
      </c>
      <c r="DA19" s="40">
        <f>IF(SUM(CD19,CH19,CL19)&gt;0,SUM(CD19,CH19,CL19),"")</f>
        <v>11.2</v>
      </c>
      <c r="DB19" s="40">
        <f>IF(SUM(CY19,CZ19)&gt;0,SUM(CY19,CZ19),"")</f>
        <v>61.5</v>
      </c>
      <c r="DC19" s="40">
        <f>IF(SUM(CP19,CT19)&gt;0,SUM(CP19,CT19),"")</f>
        <v>8.1</v>
      </c>
      <c r="DD19" s="40">
        <f>IF(SUM(CO19:CP19,CR19:CT19,CV19)-SUM(CQ19,CU19)&gt;0,SUM(CO19:CP19,CR19:CT19,CV19)-SUM(CQ19,CU19),"")</f>
        <v>40</v>
      </c>
      <c r="DE19" s="40">
        <f>IF(SUM(CY19,CZ19,DD19)&gt;0,SUM(CY19,CZ19,DD19),"")</f>
        <v>101.5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7.8</v>
      </c>
      <c r="QH19" s="22">
        <f>IF($CW19="P",CD19,(CD19+BA19)/2)</f>
        <v>1.6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8.15</v>
      </c>
      <c r="QL19" s="22">
        <f>IF($CW19="P",CH19,(CH19+BE19)/2)</f>
        <v>2.0499999999999998</v>
      </c>
      <c r="QM19" s="22">
        <f>IF($CW19="P",CI19,(CI19+BF19)/2)</f>
        <v>0</v>
      </c>
      <c r="QN19" s="22">
        <f>IF($CW19="P",CJ19,(CJ19+BG19)/2)</f>
        <v>0.15</v>
      </c>
      <c r="QO19" s="22">
        <f>IF($CW19="P",CK19,(CK19+BH19)/2)</f>
        <v>8.9</v>
      </c>
      <c r="QP19" s="22">
        <f>IF($CW19="P",CL19,(CL19+BI19)/2)</f>
        <v>1.95</v>
      </c>
      <c r="QQ19" s="22">
        <f>IF($CW19="P",CM19,(CM19+BJ19)/2)</f>
        <v>0</v>
      </c>
      <c r="QR19" s="22">
        <f>IF($CW19="P",CN19,(CN19+BK19)/2)</f>
        <v>0.15</v>
      </c>
      <c r="QS19" s="22">
        <f>IF($CW19="P",CO19,(CO19+BL19)/2)</f>
        <v>7.95</v>
      </c>
      <c r="QT19" s="22">
        <f>IF($CW19="P",CP19,(CP19+BM19)/2)</f>
        <v>2.4</v>
      </c>
      <c r="QU19" s="22">
        <f>IF($CW19="P",CQ19,(CQ19+BN19)/2)</f>
        <v>0</v>
      </c>
      <c r="QV19" s="22">
        <f>IF($CW19="P",CR19,(CR19+BO19)/2)</f>
        <v>0.3</v>
      </c>
      <c r="QW19" s="22">
        <f>IF($CW19="P",CS19,(CS19+BP19)/2)</f>
        <v>7.4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0.3</v>
      </c>
      <c r="RA19" s="27" t="s">
        <v>46</v>
      </c>
      <c r="RB19" s="40">
        <f>IF(SUM(QH19,QL19)&gt;0,SUM(QH19,QL19),"")</f>
        <v>3.65</v>
      </c>
      <c r="RC19" s="40">
        <f>IF(SUM(QG19:QH19,QJ19:QL19,QN19)-QI19-QM19&gt;0,SUM(QG19:QH19,QJ19:QL19,QN19)-QI19-QM19,"")</f>
        <v>19.75</v>
      </c>
      <c r="RD19" s="40">
        <f>IF(SUM(QO19:QP19,QR19)-QQ19&gt;0,SUM(QO19:QP19,QR19)-QQ19,"")</f>
        <v>11</v>
      </c>
      <c r="RE19" s="40">
        <f>IF(SUM(QH19,QL19,QP19)&gt;0,SUM(QH19,QL19,QP19),"")</f>
        <v>5.6</v>
      </c>
      <c r="RF19" s="40">
        <f>IF(SUM(RC19,RD19)&gt;0,SUM(RC19,RD19),"")</f>
        <v>30.75</v>
      </c>
      <c r="RG19" s="40">
        <f>IF(SUM(QT19,QX19)&gt;0,SUM(QT19,QX19),"")</f>
        <v>4.05</v>
      </c>
      <c r="RH19" s="40">
        <f>IF(SUM(QS19:QT19,QV19:QX19,QZ19)-SUM(QU19,QY19)&gt;0,SUM(QS19:QT19,QV19:QX19,QZ19)-SUM(QU19,QY19),"")</f>
        <v>20</v>
      </c>
      <c r="RI19" s="40">
        <f>IF(SUM(RC19,RD19,RH19)&gt;0,SUM(RC19,RD19,RH19),"")</f>
        <v>50.75</v>
      </c>
    </row>
    <row r="20" spans="1:477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202</v>
      </c>
      <c r="D20" s="4" t="s">
        <v>4</v>
      </c>
      <c r="E20" s="4">
        <v>2005</v>
      </c>
      <c r="F20" s="9">
        <f>SUM(L20:T20)+SUM(L20:P20)*0.0000001+SUM(L20)*0.0000000000001</f>
        <v>98.800005590003792</v>
      </c>
      <c r="G20" s="66"/>
      <c r="H20" s="3" t="str">
        <f>IF(OR(AND(AR20&gt;=AY$24,AS20&gt;=AY$28,AR20&lt;&gt;"",AQ20=""),AND(AW20&gt;=AY$24,AX20&gt;=AY$28,AW20&lt;&gt;"",AQ20=""),AND(BU20&gt;=CB$24,BV20&gt;=CB$28,BU20&lt;&gt;"",BT20=""),AND(BZ20&gt;=CB$24,CA20&gt;=CB$28,BZ20&lt;&gt;"",BT20=""),AND(CX20&gt;=DE$24,CY20&gt;=DE$28,CX20&lt;&gt;"",CW20=""),AND(DC20&gt;=DE$24,DD20&gt;=DE$28,DC20&lt;&gt;""),AND(EC20&gt;=EJ$24,ED20&gt;=EJ$28,EC20&lt;&gt;""),AND(EH20&gt;=EJ$24,EI20&gt;=EJ$28,EH20&lt;&gt;""),AND(FE20&gt;=FL$24,FF20&gt;=FL$28,FE20&lt;&gt;""),AND(FJ20&gt;=FL$24,FK20&gt;=FL$28,FJ20&lt;&gt;""),AND(GG20&gt;=GN$24,GH20&gt;=GN$28,GG20&lt;&gt;""),AND(GL20&gt;=GN$24,GM20&gt;=GN$28,GL20&lt;&gt;""),AND(HI20&gt;=HP$24,HJ20&gt;=HP$28,HI20&lt;&gt;""),AND(HN20&gt;=HP$24,HO20&gt;=HP$28,HN20&lt;&gt;""),AND(IK20&gt;=IR$24,IL20&gt;=IR$28,IK20&lt;&gt;""),AND(IP20&gt;=IR$24,IQ20&gt;=IR$28,IP20&lt;&gt;""),AND(JM20&gt;=JT$24,JN20&gt;=JT$28,JM20&lt;&gt;""),AND(JR20&gt;=JT$24,JS20&gt;=JT$28,JR20&lt;&gt;""),AND(KO20&gt;=KV$24,KP20&gt;=KV$28,KO20&lt;&gt;""),AND(KT20&gt;=KV$24,KU20&gt;=KV$28,KT20&lt;&gt;""),AND(LQ20&gt;=LX$24,LR20&gt;=LX$28,LQ20&lt;&gt;""),AND(LV20&gt;=LX$24,LW20&gt;=LX$28,LV20&lt;&gt;""),AND(MS20&gt;=MZ$24,MT20&gt;=MZ$28,MS20&lt;&gt;""),AND(MX20&gt;=MZ$24,MY20&gt;=MZ$28,MX20&lt;&gt;""),AND(NU20&gt;=OB$24,NV20&gt;=OB$28,NU20&lt;&gt;""),AND(NZ20&gt;=OB$24,OA20&gt;=OB$28,NZ20&lt;&gt;""),AND(OW20&gt;=PD$24,OX20&gt;=PD$28,OW20&lt;&gt;""),AND(PB20&gt;=PD$24,PC20&gt;=PD$28,PB20&lt;&gt;""),AND(PY20&gt;=QF$24,PZ20&gt;=QF$28,PY20&lt;&gt;""),AND(QD20&gt;=QF$24,QE20&gt;=QF$28,QD20&lt;&gt;"")),"P","")</f>
        <v/>
      </c>
      <c r="I20" s="3" t="str">
        <f>IF(OR(AND(AS20&gt;=AY$28,AS20&lt;&gt;"",AQ20=""),AND(AX20&gt;=AY$28,AX20&lt;&gt;"",AQ20=""),AND(BV20&gt;=CB$28,BV20&lt;&gt;"",BT20=""),AND(CA20&gt;=CB$28,CA20&lt;&gt;"",BT20=""),AND(CY20&gt;=DE$28,CY20&lt;&gt;"",CW20=""),AND(DD20&gt;=DE$28,DD20&lt;&gt;"",CW20=""),AND(ED20&gt;=EJ$28,ED20&lt;&gt;""),AND(EI20&gt;=EJ$28,EI20&lt;&gt;""),AND(FF20&gt;=FL$28,FF20&lt;&gt;""),AND(FK20&gt;=FL$28,FK20&lt;&gt;""),AND(GH20&gt;=GN$28,GH20&lt;&gt;""),AND(GM20&gt;=GN$28,GM20&lt;&gt;""),AND(HJ20&gt;=HP$28,HJ20&lt;&gt;""),AND(HO20&gt;=HP$28,HO20&lt;&gt;""),AND(IL20&gt;=IR$28,IL20&lt;&gt;""),AND(IQ20&gt;=IR$28,IQ20&lt;&gt;""),AND(JN20&gt;=JT$28,JN20&lt;&gt;""),AND(JS20&gt;=JT$28,JS20&lt;&gt;""),AND(KP20&gt;=KV$28,KP20&lt;&gt;""),AND(KU20&gt;=KV$28,KU20&lt;&gt;""),AND(LR20&gt;=LX$28,LR20&lt;&gt;""),AND(LW20&gt;=LX$28,LW20&lt;&gt;""),AND(MT20&gt;=MZ$28,MT20&lt;&gt;""),AND(MY20&gt;=MZ$28,MY20&lt;&gt;""),AND(NV20&gt;=OB$28,NV20&lt;&gt;""),AND(OA20&gt;=OB$28,OA20&lt;&gt;""),AND(OX20&gt;=PD$28,OX20&lt;&gt;""),AND(PC20&gt;=PD$28,PC20&lt;&gt;""),AND(PZ20&gt;=QF$28,PZ20&lt;&gt;""),AND(QE20&gt;=QF$28,QE20&lt;&gt;"")),"P","")</f>
        <v/>
      </c>
      <c r="J20" s="36" t="str">
        <f>IF(AND(I20="P",H20=""),"No DD",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Merit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Excellence",IF(K20="P","Worlds Team",IF(H20="P","National Team","")))))</f>
        <v/>
      </c>
      <c r="K20" s="3" t="str">
        <f>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P","")</f>
        <v/>
      </c>
      <c r="L20" s="8">
        <f>IF(COUNT(AS20,BV20,CY20)&gt;0,LARGE((AS20,BV20,CY20),1),0)</f>
        <v>37.800000000000004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18.100000000000001</v>
      </c>
      <c r="Q20" s="8" t="str">
        <f>IF(P20=0,"",IF(P20=CZ20,$CC$1,IF(P20=BW20,$AZ$1,IF(P20=AT20,$W$1,""))))</f>
        <v>2023 Nationals</v>
      </c>
      <c r="R20" s="8">
        <f>IF(MAX(AX20,CA20,DD20)&gt;0,MAX(AX20,CA20,DD20),0)</f>
        <v>42.9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14.8</v>
      </c>
      <c r="BA20" s="18">
        <v>4.5999999999999996</v>
      </c>
      <c r="BB20" s="18">
        <v>0</v>
      </c>
      <c r="BC20" s="18">
        <v>0.6</v>
      </c>
      <c r="BD20" s="18">
        <v>15.2</v>
      </c>
      <c r="BE20" s="18">
        <v>2.6</v>
      </c>
      <c r="BF20" s="18">
        <v>0.6</v>
      </c>
      <c r="BG20" s="18">
        <v>0.6</v>
      </c>
      <c r="BH20" s="18">
        <v>14.2</v>
      </c>
      <c r="BI20" s="18">
        <v>3.3</v>
      </c>
      <c r="BJ20" s="18">
        <v>0</v>
      </c>
      <c r="BK20" s="18">
        <v>0.6</v>
      </c>
      <c r="BL20" s="18">
        <v>16</v>
      </c>
      <c r="BM20" s="18">
        <v>4.8</v>
      </c>
      <c r="BN20" s="18">
        <v>0</v>
      </c>
      <c r="BO20" s="18">
        <v>0.6</v>
      </c>
      <c r="BP20" s="18">
        <v>15.6</v>
      </c>
      <c r="BQ20" s="18">
        <v>5.3</v>
      </c>
      <c r="BR20" s="18">
        <v>0</v>
      </c>
      <c r="BS20" s="18">
        <v>0.6</v>
      </c>
      <c r="BT20" s="28"/>
      <c r="BU20" s="11">
        <f>IF(SUM(BA20,BE20)&gt;0,SUM(BA20,BE20),"")</f>
        <v>7.1999999999999993</v>
      </c>
      <c r="BV20" s="11">
        <f>IF(SUM(AZ20:BA20,BC20:BE20,BG20)-BB20-BF20&gt;0,SUM(AZ20:BA20,BC20:BE20,BG20)-BB20-BF20,"")</f>
        <v>37.800000000000004</v>
      </c>
      <c r="BW20" s="11">
        <f>IF(SUM(BH20:BI20,BK20)-BJ20&gt;0,SUM(BH20:BI20,BK20)-BJ20,"")</f>
        <v>18.100000000000001</v>
      </c>
      <c r="BX20" s="11">
        <f>IF(SUM(BA20,BE20,BI20)&gt;0,SUM(BA20,BE20,BI20),"")</f>
        <v>10.5</v>
      </c>
      <c r="BY20" s="11">
        <f>IF(SUM(BV20,BW20)&gt;0,SUM(BV20,BW20),"")</f>
        <v>55.900000000000006</v>
      </c>
      <c r="BZ20" s="11">
        <f>IF(SUM(BM20,BQ20)&gt;0,SUM(BM20,BQ20),"")</f>
        <v>10.1</v>
      </c>
      <c r="CA20" s="11">
        <f>IF(SUM(BL20:BM20,BO20:BQ20,BS20)-SUM(BN20,BR20)&gt;0,SUM(BL20:BM20,BO20:BQ20,BS20)-SUM(BN20,BR20),"")</f>
        <v>42.9</v>
      </c>
      <c r="CB20" s="11">
        <f>IF(SUM(BV20,BW20,CA20)&gt;0,SUM(BV20,BW20,CA20),"")</f>
        <v>98.800000000000011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7.4</v>
      </c>
      <c r="QH20" s="22">
        <f>IF($CW20="P",CD20,(CD20+BA20)/2)</f>
        <v>2.2999999999999998</v>
      </c>
      <c r="QI20" s="22">
        <f>IF($CW20="P",CE20,(CE20+BB20)/2)</f>
        <v>0</v>
      </c>
      <c r="QJ20" s="22">
        <f>IF($CW20="P",CF20,(CF20+BC20)/2)</f>
        <v>0.3</v>
      </c>
      <c r="QK20" s="22">
        <f>IF($CW20="P",CG20,(CG20+BD20)/2)</f>
        <v>7.6</v>
      </c>
      <c r="QL20" s="22">
        <f>IF($CW20="P",CH20,(CH20+BE20)/2)</f>
        <v>1.3</v>
      </c>
      <c r="QM20" s="22">
        <f>IF($CW20="P",CI20,(CI20+BF20)/2)</f>
        <v>0.3</v>
      </c>
      <c r="QN20" s="22">
        <f>IF($CW20="P",CJ20,(CJ20+BG20)/2)</f>
        <v>0.3</v>
      </c>
      <c r="QO20" s="22">
        <f>IF($CW20="P",CK20,(CK20+BH20)/2)</f>
        <v>7.1</v>
      </c>
      <c r="QP20" s="22">
        <f>IF($CW20="P",CL20,(CL20+BI20)/2)</f>
        <v>1.65</v>
      </c>
      <c r="QQ20" s="22">
        <f>IF($CW20="P",CM20,(CM20+BJ20)/2)</f>
        <v>0</v>
      </c>
      <c r="QR20" s="22">
        <f>IF($CW20="P",CN20,(CN20+BK20)/2)</f>
        <v>0.3</v>
      </c>
      <c r="QS20" s="22">
        <f>IF($CW20="P",CO20,(CO20+BL20)/2)</f>
        <v>8</v>
      </c>
      <c r="QT20" s="22">
        <f>IF($CW20="P",CP20,(CP20+BM20)/2)</f>
        <v>2.4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7.8</v>
      </c>
      <c r="QX20" s="22">
        <f>IF($CW20="P",CT20,(CT20+BQ20)/2)</f>
        <v>2.65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3.5999999999999996</v>
      </c>
      <c r="RC20" s="40">
        <f>IF(SUM(QG20:QH20,QJ20:QL20,QN20)-QI20-QM20&gt;0,SUM(QG20:QH20,QJ20:QL20,QN20)-QI20-QM20,"")</f>
        <v>18.900000000000002</v>
      </c>
      <c r="RD20" s="40">
        <f>IF(SUM(QO20:QP20,QR20)-QQ20&gt;0,SUM(QO20:QP20,QR20)-QQ20,"")</f>
        <v>9.0500000000000007</v>
      </c>
      <c r="RE20" s="40">
        <f>IF(SUM(QH20,QL20,QP20)&gt;0,SUM(QH20,QL20,QP20),"")</f>
        <v>5.25</v>
      </c>
      <c r="RF20" s="40">
        <f>IF(SUM(RC20,RD20)&gt;0,SUM(RC20,RD20),"")</f>
        <v>27.950000000000003</v>
      </c>
      <c r="RG20" s="40">
        <f>IF(SUM(QT20,QX20)&gt;0,SUM(QT20,QX20),"")</f>
        <v>5.05</v>
      </c>
      <c r="RH20" s="40">
        <f>IF(SUM(QS20:QT20,QV20:QX20,QZ20)-SUM(QU20,QY20)&gt;0,SUM(QS20:QT20,QV20:QX20,QZ20)-SUM(QU20,QY20),"")</f>
        <v>21.45</v>
      </c>
      <c r="RI20" s="40">
        <f>IF(SUM(RC20,RD20,RH20)&gt;0,SUM(RC20,RD20,RH20),"")</f>
        <v>49.400000000000006</v>
      </c>
    </row>
    <row r="21" spans="1:477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148</v>
      </c>
      <c r="D21" s="4" t="s">
        <v>4</v>
      </c>
      <c r="E21" s="4">
        <v>2004</v>
      </c>
      <c r="F21" s="9">
        <f>SUM(L21:T21)+SUM(L21:P21)*0.0000001+SUM(L21)*0.0000000000001</f>
        <v>41.9</v>
      </c>
      <c r="G21" s="66"/>
      <c r="H21" s="3" t="str">
        <f>IF(OR(AND(AR21&gt;=AY$24,AS21&gt;=AY$28,AR21&lt;&gt;"",AQ21=""),AND(AW21&gt;=AY$24,AX21&gt;=AY$28,AW21&lt;&gt;"",AQ21=""),AND(BU21&gt;=CB$24,BV21&gt;=CB$28,BU21&lt;&gt;"",BT21=""),AND(BZ21&gt;=CB$24,CA21&gt;=CB$28,BZ21&lt;&gt;"",BT21=""),AND(CX21&gt;=DE$24,CY21&gt;=DE$28,CX21&lt;&gt;"",CW21=""),AND(DC21&gt;=DE$24,DD21&gt;=DE$28,DC21&lt;&gt;""),AND(EC21&gt;=EJ$24,ED21&gt;=EJ$28,EC21&lt;&gt;""),AND(EH21&gt;=EJ$24,EI21&gt;=EJ$28,EH21&lt;&gt;""),AND(FE21&gt;=FL$24,FF21&gt;=FL$28,FE21&lt;&gt;""),AND(FJ21&gt;=FL$24,FK21&gt;=FL$28,FJ21&lt;&gt;""),AND(GG21&gt;=GN$24,GH21&gt;=GN$28,GG21&lt;&gt;""),AND(GL21&gt;=GN$24,GM21&gt;=GN$28,GL21&lt;&gt;""),AND(HI21&gt;=HP$24,HJ21&gt;=HP$28,HI21&lt;&gt;""),AND(HN21&gt;=HP$24,HO21&gt;=HP$28,HN21&lt;&gt;""),AND(IK21&gt;=IR$24,IL21&gt;=IR$28,IK21&lt;&gt;""),AND(IP21&gt;=IR$24,IQ21&gt;=IR$28,IP21&lt;&gt;""),AND(JM21&gt;=JT$24,JN21&gt;=JT$28,JM21&lt;&gt;""),AND(JR21&gt;=JT$24,JS21&gt;=JT$28,JR21&lt;&gt;""),AND(KO21&gt;=KV$24,KP21&gt;=KV$28,KO21&lt;&gt;""),AND(KT21&gt;=KV$24,KU21&gt;=KV$28,KT21&lt;&gt;""),AND(LQ21&gt;=LX$24,LR21&gt;=LX$28,LQ21&lt;&gt;""),AND(LV21&gt;=LX$24,LW21&gt;=LX$28,LV21&lt;&gt;""),AND(MS21&gt;=MZ$24,MT21&gt;=MZ$28,MS21&lt;&gt;""),AND(MX21&gt;=MZ$24,MY21&gt;=MZ$28,MX21&lt;&gt;""),AND(NU21&gt;=OB$24,NV21&gt;=OB$28,NU21&lt;&gt;""),AND(NZ21&gt;=OB$24,OA21&gt;=OB$28,NZ21&lt;&gt;""),AND(OW21&gt;=PD$24,OX21&gt;=PD$28,OW21&lt;&gt;""),AND(PB21&gt;=PD$24,PC21&gt;=PD$28,PB21&lt;&gt;""),AND(PY21&gt;=QF$24,PZ21&gt;=QF$28,PY21&lt;&gt;""),AND(QD21&gt;=QF$24,QE21&gt;=QF$28,QD21&lt;&gt;"")),"P","")</f>
        <v/>
      </c>
      <c r="I21" s="3" t="str">
        <f>IF(OR(AND(AS21&gt;=AY$28,AS21&lt;&gt;"",AQ21=""),AND(AX21&gt;=AY$28,AX21&lt;&gt;"",AQ21=""),AND(BV21&gt;=CB$28,BV21&lt;&gt;"",BT21=""),AND(CA21&gt;=CB$28,CA21&lt;&gt;"",BT21=""),AND(CY21&gt;=DE$28,CY21&lt;&gt;"",CW21=""),AND(DD21&gt;=DE$28,DD21&lt;&gt;"",CW21=""),AND(ED21&gt;=EJ$28,ED21&lt;&gt;""),AND(EI21&gt;=EJ$28,EI21&lt;&gt;""),AND(FF21&gt;=FL$28,FF21&lt;&gt;""),AND(FK21&gt;=FL$28,FK21&lt;&gt;""),AND(GH21&gt;=GN$28,GH21&lt;&gt;""),AND(GM21&gt;=GN$28,GM21&lt;&gt;""),AND(HJ21&gt;=HP$28,HJ21&lt;&gt;""),AND(HO21&gt;=HP$28,HO21&lt;&gt;""),AND(IL21&gt;=IR$28,IL21&lt;&gt;""),AND(IQ21&gt;=IR$28,IQ21&lt;&gt;""),AND(JN21&gt;=JT$28,JN21&lt;&gt;""),AND(JS21&gt;=JT$28,JS21&lt;&gt;""),AND(KP21&gt;=KV$28,KP21&lt;&gt;""),AND(KU21&gt;=KV$28,KU21&lt;&gt;""),AND(LR21&gt;=LX$28,LR21&lt;&gt;""),AND(LW21&gt;=LX$28,LW21&lt;&gt;""),AND(MT21&gt;=MZ$28,MT21&lt;&gt;""),AND(MY21&gt;=MZ$28,MY21&lt;&gt;""),AND(NV21&gt;=OB$28,NV21&lt;&gt;""),AND(OA21&gt;=OB$28,OA21&lt;&gt;""),AND(OX21&gt;=PD$28,OX21&lt;&gt;""),AND(PC21&gt;=PD$28,PC21&lt;&gt;""),AND(PZ21&gt;=QF$28,PZ21&lt;&gt;""),AND(QE21&gt;=QF$28,QE21&lt;&gt;"")),"P","")</f>
        <v/>
      </c>
      <c r="J21" s="36" t="str">
        <f>IF(AND(I21="P",H21=""),"No DD",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Merit",IF(OR(AND(AU21&gt;=AY$26,AV21&gt;=AY$30,AU21&lt;&gt;"",AQ21=""),AND(BX21&gt;=CB$26,BY21&gt;=CB$30,BX21&lt;&gt;"",BT21=""),AND(DA21&gt;=DE$26,DB21&gt;=DE$30,DA21&lt;&gt;"",CW21=""),AND(EF21&gt;=EJ$26,EG21&gt;=EJ$30,EF21&lt;&gt;""),AND(FH21&gt;=FL$26,FI21&gt;=FL$30,FH21&lt;&gt;""),AND(GJ21&gt;=GN$26,GK21&gt;=GN$30,GJ21&lt;&gt;""),AND(HL21&gt;=HP$26,HM21&gt;=HP$30,HL21&lt;&gt;""),AND(IN21&gt;=IR$26,IO21&gt;=IR$30,IN21&lt;&gt;""),AND(JP21&gt;=JT$26,JQ21&gt;=JT$30,JP21&lt;&gt;""),AND(KR21&gt;=KV$26,KS21&gt;=KV$30,KR21&lt;&gt;""),AND(LT21&gt;=LX$26,LU21&gt;=LX$30,LT21&lt;&gt;""),AND(MV21&gt;=MZ$26,MW21&gt;=MZ$30,MV21&lt;&gt;""),AND(NX21&gt;=OB$26,NY21&gt;=OB$30,NX21&lt;&gt;""),AND(OZ21&gt;=PD$26,PA21&gt;=PD$30,OZ21&lt;&gt;""),AND(QB21&gt;=QF$26,QC21&gt;=QF$30,QB21&lt;&gt;"")),"Excellence",IF(K21="P","Worlds Team",IF(H21="P","National Team","")))))</f>
        <v/>
      </c>
      <c r="K21" s="3" t="str">
        <f>IF(OR(AND(AU21&gt;=AY$25,AV21&gt;=AY$29,AU21&lt;&gt;"",AQ21=""),AND(BX21&gt;=CB$25,BY21&gt;=CB$29,BX21&lt;&gt;"",BT21=""),AND(DA21&gt;=DE$25,DB21&gt;=DE$29,DA21&lt;&gt;"",CW21=""),AND(EF21&gt;=EJ$25,EG21&gt;=EJ$29,EF21&lt;&gt;""),AND(FH21&gt;=FL$25,FI21&gt;=FL$29,FH21&lt;&gt;""),AND(GJ21&gt;=GN$25,GK21&gt;=GN$29,GJ21&lt;&gt;""),AND(HL21&gt;=HP$25,HM21&gt;=HP$29,HL21&lt;&gt;""),AND(IN21&gt;=IR$25,IO21&gt;=IR$29,IN21&lt;&gt;""),AND(JP21&gt;=JT$25,JQ21&gt;=JT$29,JP21&lt;&gt;""),AND(KR21&gt;=KV$25,KS21&gt;=KV$29,KR21&lt;&gt;""),AND(LT21&gt;=LX$25,LU21&gt;=LX$29,LT21&lt;&gt;""),AND(MV21&gt;=MZ$25,MW21&gt;=MZ$29,MV21&lt;&gt;""),AND(NX21&gt;=OB$25,NY21&gt;=OB$29,NX21&lt;&gt;""),AND(OZ21&gt;=PD$25,PA21&gt;=PD$29,OZ21&lt;&gt;""),AND(QB21&gt;=QF$25,QC21&gt;=QF$29,QB21&lt;&gt;"")),"P","")</f>
        <v/>
      </c>
      <c r="L21" s="8">
        <f>IF(COUNT(AS21,BV21,CY21)&gt;0,LARGE((AS21,BV21,CY21),1),0)</f>
        <v>0</v>
      </c>
      <c r="M21" s="8" t="str">
        <f>IF(L21=0,"",IF(L21=CY21,$CC$1,IF(L21=BV21,$AZ$1,IF(L21=AS21,$W$1,""))))</f>
        <v/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0</v>
      </c>
      <c r="Q21" s="8" t="str">
        <f>IF(P21=0,"",IF(P21=CZ21,$CC$1,IF(P21=BW21,$AZ$1,IF(P21=AT21,$W$1,""))))</f>
        <v/>
      </c>
      <c r="R21" s="8">
        <f>IF(MAX(AX21,CA21,DD21)&gt;0,MAX(AX21,CA21,DD21),0)</f>
        <v>0</v>
      </c>
      <c r="S21" s="8" t="str">
        <f>IF(R21=0,"",IF(R21=DD21,$CC$1,IF(R21=CA21,$AZ$1,IF(R21=AX21,$W$1,""))))</f>
        <v/>
      </c>
      <c r="T21" s="8">
        <f>IF(MAX(DF21:DH21)&gt;0,MAX(DF21:DH21),"")</f>
        <v>41.9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2022 WAGC (Nov 24)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>
        <f>IF(MAX(ED21,FF21,GH21,HJ21,IL21,JN21,KP21,LR21,MT21,NV21,OX21,PZ21)-IF(N21="",0,N21)&gt;0.001,MAX(ED21,FF21,GH21,HJ21,IL21,JN21,KP21,LR21,MT21,NV21,OX21,PZ21)-IF(N21="",0,N21),"")</f>
        <v>41.9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>
        <v>17.2</v>
      </c>
      <c r="FN21" s="17">
        <v>5.7</v>
      </c>
      <c r="FO21" s="17">
        <v>0</v>
      </c>
      <c r="FP21" s="17">
        <v>0</v>
      </c>
      <c r="FQ21" s="17">
        <v>15.3</v>
      </c>
      <c r="FR21" s="17">
        <v>3.9</v>
      </c>
      <c r="FS21" s="17">
        <v>0.2</v>
      </c>
      <c r="FT21" s="17">
        <v>0</v>
      </c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>
        <f>IF(SUM(FN21,FR21)&gt;0,SUM(FN21,FR21),"")</f>
        <v>9.6</v>
      </c>
      <c r="GH21" s="40">
        <f>IF(SUM(FM21:FN21,FP21:FR21,FT21)-FO21-FS21&gt;0,SUM(FM21:FN21,FP21:FR21,FT21)-FO21-FS21,"")</f>
        <v>41.9</v>
      </c>
      <c r="GI21" s="40" t="str">
        <f>IF(SUM(FU21:FV21,FX21)-FW21&gt;0,SUM(FU21:FV21,FX21)-FW21,"")</f>
        <v/>
      </c>
      <c r="GJ21" s="40">
        <f>IF(SUM(FN21,FR21,FV21)&gt;0,SUM(FN21,FR21,FV21),"")</f>
        <v>9.6</v>
      </c>
      <c r="GK21" s="40">
        <f>IF(SUM(GH21,GI21)&gt;0,SUM(GH21,GI21),"")</f>
        <v>41.9</v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>
        <f>IF(SUM(GH21,GI21,GM21)&gt;0,SUM(GH21,GI21,GM21),"")</f>
        <v>41.9</v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ht="17" x14ac:dyDescent="0.2">
      <c r="G22" s="66"/>
      <c r="T22" s="10"/>
      <c r="U22" s="10"/>
      <c r="V22" s="10"/>
    </row>
    <row r="23" spans="1:477" ht="17" x14ac:dyDescent="0.2">
      <c r="G23" s="66"/>
      <c r="T23" s="10"/>
      <c r="U23" s="10"/>
      <c r="V23" s="10"/>
    </row>
    <row r="24" spans="1:477" ht="17" x14ac:dyDescent="0.2">
      <c r="C24" s="23" t="s">
        <v>44</v>
      </c>
      <c r="G24" s="66"/>
      <c r="T24" s="10"/>
      <c r="U24" s="10"/>
      <c r="V24" s="10"/>
      <c r="AR24" s="4"/>
      <c r="AY24" s="42">
        <v>9.5</v>
      </c>
      <c r="BU24" s="4"/>
      <c r="CB24" s="42">
        <v>9.5</v>
      </c>
      <c r="CX24" s="4"/>
      <c r="DE24" s="42">
        <v>9.5</v>
      </c>
      <c r="EC24" s="4"/>
      <c r="EJ24" s="42">
        <v>9.1</v>
      </c>
      <c r="FE24" s="4"/>
      <c r="FL24" s="42">
        <v>9.1</v>
      </c>
      <c r="GG24" s="4"/>
      <c r="GN24" s="42">
        <v>9.1</v>
      </c>
      <c r="HI24" s="4"/>
      <c r="HP24" s="42">
        <v>9.5</v>
      </c>
      <c r="IK24" s="4"/>
      <c r="IR24" s="42">
        <v>9.5</v>
      </c>
      <c r="JM24" s="4"/>
      <c r="JT24" s="42">
        <v>9.5</v>
      </c>
      <c r="KO24" s="4"/>
      <c r="KV24" s="42">
        <v>9.5</v>
      </c>
      <c r="LQ24" s="4"/>
      <c r="LX24" s="42">
        <v>9.5</v>
      </c>
      <c r="MS24" s="4"/>
      <c r="MZ24" s="42">
        <v>9.5</v>
      </c>
      <c r="NU24" s="4"/>
      <c r="OB24" s="42">
        <v>9.5</v>
      </c>
      <c r="OW24" s="4"/>
      <c r="PD24" s="42">
        <v>9.5</v>
      </c>
      <c r="PY24" s="4"/>
      <c r="QF24" s="42">
        <v>9.5</v>
      </c>
    </row>
    <row r="25" spans="1:477" ht="17" hidden="1" x14ac:dyDescent="0.2">
      <c r="C25" s="30" t="s">
        <v>43</v>
      </c>
      <c r="G25" s="66"/>
      <c r="T25" s="10"/>
      <c r="U25" s="10"/>
      <c r="V25" s="10"/>
      <c r="AR25" s="4"/>
      <c r="AY25" s="51">
        <v>1000</v>
      </c>
      <c r="BU25" s="4"/>
      <c r="CB25" s="51">
        <v>1000</v>
      </c>
      <c r="CX25" s="4"/>
      <c r="DE25" s="51">
        <v>1000</v>
      </c>
      <c r="EC25" s="4"/>
      <c r="EJ25" s="51">
        <v>1000</v>
      </c>
      <c r="FE25" s="4"/>
      <c r="FL25" s="51">
        <v>1000</v>
      </c>
      <c r="GG25" s="4"/>
      <c r="GN25" s="51">
        <v>1000</v>
      </c>
      <c r="HI25" s="4"/>
      <c r="HP25" s="51">
        <v>1000</v>
      </c>
      <c r="IK25" s="4"/>
      <c r="IR25" s="51">
        <v>1000</v>
      </c>
      <c r="JM25" s="4"/>
      <c r="JT25" s="51">
        <v>1000</v>
      </c>
      <c r="KO25" s="4"/>
      <c r="KV25" s="51">
        <v>1000</v>
      </c>
      <c r="LQ25" s="4"/>
      <c r="LX25" s="51">
        <v>1000</v>
      </c>
      <c r="MS25" s="4"/>
      <c r="MZ25" s="51">
        <v>1000</v>
      </c>
      <c r="NU25" s="4"/>
      <c r="OB25" s="51">
        <v>1000</v>
      </c>
      <c r="OW25" s="4"/>
      <c r="PD25" s="51">
        <v>1000</v>
      </c>
      <c r="PY25" s="4"/>
      <c r="QF25" s="51">
        <v>1000</v>
      </c>
    </row>
    <row r="26" spans="1:477" ht="17" hidden="1" x14ac:dyDescent="0.2">
      <c r="A26" s="5"/>
      <c r="B26" s="5"/>
      <c r="C26" s="31" t="s">
        <v>55</v>
      </c>
      <c r="D26" s="20"/>
      <c r="G26" s="66"/>
      <c r="T26" s="10"/>
      <c r="U26" s="10"/>
      <c r="V26" s="10"/>
      <c r="AR26" s="4"/>
      <c r="AY26" s="43">
        <v>1000</v>
      </c>
      <c r="BU26" s="4"/>
      <c r="CB26" s="43">
        <v>1000</v>
      </c>
      <c r="CX26" s="4"/>
      <c r="DE26" s="43">
        <v>1000</v>
      </c>
      <c r="EC26" s="4"/>
      <c r="EJ26" s="43">
        <v>1000</v>
      </c>
      <c r="FE26" s="4"/>
      <c r="FL26" s="43">
        <v>1000</v>
      </c>
      <c r="GG26" s="4"/>
      <c r="GN26" s="43">
        <v>1000</v>
      </c>
      <c r="HI26" s="4"/>
      <c r="HP26" s="43">
        <v>1000</v>
      </c>
      <c r="IK26" s="4"/>
      <c r="IR26" s="43">
        <v>1000</v>
      </c>
      <c r="JM26" s="4"/>
      <c r="JT26" s="43">
        <v>1000</v>
      </c>
      <c r="KO26" s="4"/>
      <c r="KV26" s="43">
        <v>1000</v>
      </c>
      <c r="LQ26" s="4"/>
      <c r="LX26" s="43">
        <v>1000</v>
      </c>
      <c r="MS26" s="4"/>
      <c r="MZ26" s="43">
        <v>1000</v>
      </c>
      <c r="NU26" s="4"/>
      <c r="OB26" s="43">
        <v>1000</v>
      </c>
      <c r="OW26" s="4"/>
      <c r="PD26" s="43">
        <v>1000</v>
      </c>
      <c r="PY26" s="4"/>
      <c r="QF26" s="43">
        <v>1000</v>
      </c>
    </row>
    <row r="27" spans="1:477" ht="17" hidden="1" x14ac:dyDescent="0.2">
      <c r="A27" s="5"/>
      <c r="B27" s="5"/>
      <c r="C27" s="35" t="s">
        <v>62</v>
      </c>
      <c r="D27" s="20"/>
      <c r="G27" s="66"/>
      <c r="T27" s="10"/>
      <c r="U27" s="10"/>
      <c r="V27" s="10"/>
      <c r="AR27" s="4"/>
      <c r="AY27" s="44">
        <v>1000</v>
      </c>
      <c r="BU27" s="4"/>
      <c r="CB27" s="44">
        <v>1000</v>
      </c>
      <c r="CX27" s="4"/>
      <c r="DE27" s="44">
        <v>1000</v>
      </c>
      <c r="EC27" s="4"/>
      <c r="EJ27" s="44">
        <v>1000</v>
      </c>
      <c r="FE27" s="4"/>
      <c r="FL27" s="44">
        <v>1000</v>
      </c>
      <c r="GG27" s="4"/>
      <c r="GN27" s="44">
        <v>1000</v>
      </c>
      <c r="HI27" s="4"/>
      <c r="HP27" s="44">
        <v>1000</v>
      </c>
      <c r="IK27" s="4"/>
      <c r="IR27" s="44">
        <v>1000</v>
      </c>
      <c r="JM27" s="4"/>
      <c r="JT27" s="44">
        <v>1000</v>
      </c>
      <c r="KO27" s="4"/>
      <c r="KV27" s="44">
        <v>1000</v>
      </c>
      <c r="LQ27" s="4"/>
      <c r="LX27" s="44">
        <v>1000</v>
      </c>
      <c r="MS27" s="4"/>
      <c r="MZ27" s="44">
        <v>1000</v>
      </c>
      <c r="NU27" s="4"/>
      <c r="OB27" s="44">
        <v>1000</v>
      </c>
      <c r="OW27" s="4"/>
      <c r="PD27" s="44">
        <v>1000</v>
      </c>
      <c r="PY27" s="4"/>
      <c r="QF27" s="44">
        <v>1000</v>
      </c>
    </row>
    <row r="28" spans="1:477" ht="17" x14ac:dyDescent="0.2">
      <c r="A28" s="5"/>
      <c r="B28" s="5"/>
      <c r="C28" s="34" t="s">
        <v>41</v>
      </c>
      <c r="D28" s="20"/>
      <c r="G28" s="66"/>
      <c r="T28" s="10"/>
      <c r="U28" s="10"/>
      <c r="V28" s="10"/>
      <c r="AR28" s="4"/>
      <c r="AY28" s="45">
        <v>43.9</v>
      </c>
      <c r="BU28" s="4"/>
      <c r="CB28" s="45">
        <v>43.9</v>
      </c>
      <c r="CX28" s="4"/>
      <c r="DE28" s="45">
        <v>43.9</v>
      </c>
      <c r="EC28" s="4"/>
      <c r="EJ28" s="45">
        <v>44.1</v>
      </c>
      <c r="FE28" s="4"/>
      <c r="FL28" s="45">
        <v>44.1</v>
      </c>
      <c r="GG28" s="4"/>
      <c r="GN28" s="45">
        <v>44.1</v>
      </c>
      <c r="HI28" s="4"/>
      <c r="HP28" s="45">
        <v>43.9</v>
      </c>
      <c r="IK28" s="4"/>
      <c r="IR28" s="45">
        <v>43.9</v>
      </c>
      <c r="JM28" s="4"/>
      <c r="JT28" s="45">
        <v>43.9</v>
      </c>
      <c r="KO28" s="4"/>
      <c r="KV28" s="45">
        <v>43.9</v>
      </c>
      <c r="LQ28" s="4"/>
      <c r="LX28" s="45">
        <v>43.9</v>
      </c>
      <c r="MS28" s="4"/>
      <c r="MZ28" s="45">
        <v>43.9</v>
      </c>
      <c r="NU28" s="4"/>
      <c r="OB28" s="45">
        <v>43.9</v>
      </c>
      <c r="OW28" s="4"/>
      <c r="PD28" s="45">
        <v>43.9</v>
      </c>
      <c r="PY28" s="4"/>
      <c r="QF28" s="45">
        <v>43.9</v>
      </c>
    </row>
    <row r="29" spans="1:477" ht="17" hidden="1" x14ac:dyDescent="0.2">
      <c r="A29" s="5"/>
      <c r="B29" s="5"/>
      <c r="C29" s="24" t="s">
        <v>42</v>
      </c>
      <c r="D29" s="20"/>
      <c r="G29" s="66"/>
      <c r="T29" s="10"/>
      <c r="U29" s="10"/>
      <c r="V29" s="10"/>
      <c r="AR29" s="4"/>
      <c r="AY29" s="46">
        <v>1000</v>
      </c>
      <c r="BU29" s="4"/>
      <c r="CB29" s="46">
        <v>1000</v>
      </c>
      <c r="CX29" s="4"/>
      <c r="DE29" s="46">
        <v>1000</v>
      </c>
      <c r="EC29" s="4"/>
      <c r="EJ29" s="46">
        <v>1000</v>
      </c>
      <c r="FE29" s="4"/>
      <c r="FL29" s="46">
        <v>1000</v>
      </c>
      <c r="GG29" s="4"/>
      <c r="GN29" s="46">
        <v>1000</v>
      </c>
      <c r="HI29" s="4"/>
      <c r="HP29" s="46">
        <v>1000</v>
      </c>
      <c r="IK29" s="4"/>
      <c r="IR29" s="46">
        <v>1000</v>
      </c>
      <c r="JM29" s="4"/>
      <c r="JT29" s="46">
        <v>1000</v>
      </c>
      <c r="KO29" s="4"/>
      <c r="KV29" s="46">
        <v>1000</v>
      </c>
      <c r="LQ29" s="4"/>
      <c r="LX29" s="46">
        <v>1000</v>
      </c>
      <c r="MS29" s="4"/>
      <c r="MZ29" s="46">
        <v>1000</v>
      </c>
      <c r="NU29" s="4"/>
      <c r="OB29" s="46">
        <v>1000</v>
      </c>
      <c r="OW29" s="4"/>
      <c r="PD29" s="46">
        <v>1000</v>
      </c>
      <c r="PY29" s="4"/>
      <c r="QF29" s="46">
        <v>1000</v>
      </c>
    </row>
    <row r="30" spans="1:477" ht="17" hidden="1" x14ac:dyDescent="0.2">
      <c r="A30" s="5"/>
      <c r="B30" s="5"/>
      <c r="C30" s="33" t="s">
        <v>54</v>
      </c>
      <c r="D30" s="20"/>
      <c r="G30" s="66"/>
      <c r="T30" s="10"/>
      <c r="U30" s="10"/>
      <c r="V30" s="10"/>
      <c r="AR30" s="4"/>
      <c r="AY30" s="47">
        <v>1000</v>
      </c>
      <c r="BU30" s="4"/>
      <c r="CB30" s="47">
        <v>1000</v>
      </c>
      <c r="CX30" s="4"/>
      <c r="DE30" s="47">
        <v>1000</v>
      </c>
      <c r="EC30" s="4"/>
      <c r="EJ30" s="47">
        <v>1000</v>
      </c>
      <c r="FE30" s="4"/>
      <c r="FL30" s="47">
        <v>1000</v>
      </c>
      <c r="GG30" s="4"/>
      <c r="GN30" s="47">
        <v>1000</v>
      </c>
      <c r="HI30" s="4"/>
      <c r="HP30" s="47">
        <v>1000</v>
      </c>
      <c r="IK30" s="4"/>
      <c r="IR30" s="47">
        <v>1000</v>
      </c>
      <c r="JM30" s="4"/>
      <c r="JT30" s="47">
        <v>1000</v>
      </c>
      <c r="KO30" s="4"/>
      <c r="KV30" s="47">
        <v>1000</v>
      </c>
      <c r="LQ30" s="4"/>
      <c r="LX30" s="47">
        <v>1000</v>
      </c>
      <c r="MS30" s="4"/>
      <c r="MZ30" s="47">
        <v>1000</v>
      </c>
      <c r="NU30" s="4"/>
      <c r="OB30" s="47">
        <v>1000</v>
      </c>
      <c r="OW30" s="4"/>
      <c r="PD30" s="47">
        <v>1000</v>
      </c>
      <c r="PY30" s="4"/>
      <c r="QF30" s="47">
        <v>1000</v>
      </c>
    </row>
    <row r="31" spans="1:477" ht="17" hidden="1" x14ac:dyDescent="0.2">
      <c r="A31" s="5"/>
      <c r="B31" s="5"/>
      <c r="C31" s="25" t="s">
        <v>27</v>
      </c>
      <c r="D31" s="20"/>
      <c r="G31" s="66"/>
      <c r="T31" s="10"/>
      <c r="U31" s="10"/>
      <c r="V31" s="10"/>
      <c r="AR31" s="4"/>
      <c r="AY31" s="48">
        <v>1000</v>
      </c>
      <c r="BU31" s="4"/>
      <c r="CB31" s="48">
        <v>1000</v>
      </c>
      <c r="CX31" s="4"/>
      <c r="DE31" s="48">
        <v>1000</v>
      </c>
      <c r="EC31" s="4"/>
      <c r="EJ31" s="48">
        <v>1000</v>
      </c>
      <c r="FE31" s="4"/>
      <c r="FL31" s="48">
        <v>1000</v>
      </c>
      <c r="GG31" s="4"/>
      <c r="GN31" s="48">
        <v>1000</v>
      </c>
      <c r="HI31" s="4"/>
      <c r="HP31" s="48">
        <v>1000</v>
      </c>
      <c r="IK31" s="4"/>
      <c r="IR31" s="48">
        <v>1000</v>
      </c>
      <c r="JM31" s="4"/>
      <c r="JT31" s="48">
        <v>1000</v>
      </c>
      <c r="KO31" s="4"/>
      <c r="KV31" s="48">
        <v>1000</v>
      </c>
      <c r="LQ31" s="4"/>
      <c r="LX31" s="48">
        <v>1000</v>
      </c>
      <c r="MS31" s="4"/>
      <c r="MZ31" s="48">
        <v>1000</v>
      </c>
      <c r="NU31" s="4"/>
      <c r="OB31" s="48">
        <v>1000</v>
      </c>
      <c r="OW31" s="4"/>
      <c r="PD31" s="48">
        <v>1000</v>
      </c>
      <c r="PY31" s="4"/>
      <c r="QF31" s="48">
        <v>1000</v>
      </c>
    </row>
    <row r="32" spans="1:477" x14ac:dyDescent="0.2">
      <c r="C32" s="29" t="s">
        <v>47</v>
      </c>
      <c r="D32" s="2"/>
      <c r="G32" s="66"/>
    </row>
    <row r="33" spans="1:458" x14ac:dyDescent="0.2">
      <c r="A33" s="5"/>
      <c r="B33" s="5"/>
      <c r="C33" s="5"/>
      <c r="D33" s="20"/>
      <c r="G33" s="66"/>
      <c r="QH33" s="2"/>
      <c r="QI33" s="2"/>
      <c r="QJ33" s="2"/>
      <c r="QK33" s="2"/>
      <c r="QL33" s="2"/>
      <c r="QM33" s="2"/>
      <c r="QN33" s="2"/>
      <c r="QO33" s="2"/>
      <c r="QP33" s="2"/>
    </row>
    <row r="34" spans="1:458" x14ac:dyDescent="0.2">
      <c r="A34" s="5"/>
      <c r="B34" s="5"/>
      <c r="C34" s="5"/>
      <c r="D34" s="20"/>
    </row>
    <row r="35" spans="1:458" x14ac:dyDescent="0.2">
      <c r="A35" s="5"/>
      <c r="B35" s="5"/>
      <c r="C35" s="5"/>
      <c r="D35" s="20"/>
    </row>
    <row r="36" spans="1:458" x14ac:dyDescent="0.2">
      <c r="A36" s="5"/>
      <c r="B36" s="5"/>
      <c r="C36" s="5"/>
      <c r="D36" s="5"/>
    </row>
    <row r="38" spans="1:458" x14ac:dyDescent="0.2">
      <c r="G38" s="66"/>
    </row>
    <row r="39" spans="1:458" x14ac:dyDescent="0.2">
      <c r="C39" s="52"/>
      <c r="G39" s="66"/>
    </row>
  </sheetData>
  <sheetProtection sheet="1" formatCells="0" formatColumns="0" formatRows="0"/>
  <autoFilter ref="A1:RI13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1">
      <sortCondition descending="1" ref="H1:H22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1">
    <cfRule type="expression" dxfId="116" priority="29" stopIfTrue="1">
      <formula>IF($AQ4&lt;&gt;"",1,0)</formula>
    </cfRule>
  </conditionalFormatting>
  <conditionalFormatting sqref="AZ4:CB21">
    <cfRule type="expression" dxfId="115" priority="28" stopIfTrue="1">
      <formula>IF($BT4&lt;&gt;"",1,0)</formula>
    </cfRule>
  </conditionalFormatting>
  <conditionalFormatting sqref="O1:O3 Q1:Q3 M1:M1048576 S1:S1048576 O4:Q1048576">
    <cfRule type="expression" dxfId="114" priority="25">
      <formula>IF(M1=$CC$1,1,0)</formula>
    </cfRule>
    <cfRule type="expression" dxfId="113" priority="26">
      <formula>IF(M1=$AZ$1,1,0)</formula>
    </cfRule>
    <cfRule type="expression" dxfId="112" priority="27">
      <formula>IF(M1=$W$1,1,0)</formula>
    </cfRule>
  </conditionalFormatting>
  <conditionalFormatting sqref="CC4:DE21">
    <cfRule type="expression" dxfId="111" priority="24" stopIfTrue="1">
      <formula>IF($CW4&lt;&gt;"",1,0)</formula>
    </cfRule>
  </conditionalFormatting>
  <conditionalFormatting sqref="A4:B1048576">
    <cfRule type="expression" dxfId="110" priority="23" stopIfTrue="1">
      <formula>AND($I4="P",$H4="")</formula>
    </cfRule>
  </conditionalFormatting>
  <conditionalFormatting sqref="J1:J1048576">
    <cfRule type="containsText" dxfId="109" priority="18" operator="containsText" text="No DD">
      <formula>NOT(ISERROR(SEARCH("No DD",J1)))</formula>
    </cfRule>
    <cfRule type="containsText" dxfId="108" priority="19" operator="containsText" text="Merit">
      <formula>NOT(ISERROR(SEARCH("Merit",J1)))</formula>
    </cfRule>
    <cfRule type="containsText" dxfId="107" priority="20" operator="containsText" text="Excellence">
      <formula>NOT(ISERROR(SEARCH("Excellence",J1)))</formula>
    </cfRule>
    <cfRule type="containsText" dxfId="106" priority="21" operator="containsText" text="Worlds Team">
      <formula>NOT(ISERROR(SEARCH("Worlds Team",J1)))</formula>
    </cfRule>
    <cfRule type="containsText" dxfId="105" priority="22" operator="containsText" text="National Team">
      <formula>NOT(ISERROR(SEARCH("National Team",J1)))</formula>
    </cfRule>
  </conditionalFormatting>
  <conditionalFormatting sqref="AV32:AV1048576 BY32:BY1048576 EG32:EG1048576 BY1:BY30 DB1:DB1048576 EG1:EG30 FI1:FI1048576 GK1:GK1048576 HM1:HM1048576 IO1:IO1048576 JQ1:JQ1048576 KS1:KS1048576 LU1:LU1048576 MW1:MW1048576 NY1:NY1048576 PA1:PA1048576 QC1:QC1048576 AV1:AV30">
    <cfRule type="cellIs" dxfId="104" priority="15" operator="between">
      <formula>AY$31</formula>
      <formula>1000</formula>
    </cfRule>
    <cfRule type="cellIs" dxfId="103" priority="16" operator="between">
      <formula>AY$30</formula>
      <formula>AY$31</formula>
    </cfRule>
    <cfRule type="cellIs" dxfId="102" priority="17" operator="between">
      <formula>AY$29</formula>
      <formula>AY$30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1" priority="116528" operator="between">
      <formula>AY$24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0" priority="116573" operator="between">
      <formula>AY$28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9" priority="116618" operator="between">
      <formula>AY$24</formula>
      <formula>AY$25</formula>
    </cfRule>
    <cfRule type="cellIs" dxfId="98" priority="116619" operator="between">
      <formula>AY$25</formula>
      <formula>AY$26</formula>
    </cfRule>
    <cfRule type="cellIs" dxfId="97" priority="116620" operator="between">
      <formula>AY$26</formula>
      <formula>AY$27</formula>
    </cfRule>
    <cfRule type="cellIs" dxfId="96" priority="116621" operator="between">
      <formula>AY$27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5" priority="116798" operator="between">
      <formula>AY$28</formula>
      <formula>AY$29</formula>
    </cfRule>
    <cfRule type="cellIs" dxfId="94" priority="116799" operator="between">
      <formula>AY$29</formula>
      <formula>AY$30</formula>
    </cfRule>
    <cfRule type="cellIs" dxfId="93" priority="116800" operator="between">
      <formula>AY$30</formula>
      <formula>AY$31</formula>
    </cfRule>
    <cfRule type="cellIs" dxfId="92" priority="116801" operator="between">
      <formula>AY$31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1" priority="116978" operator="between">
      <formula>AY$27</formula>
      <formula>1000</formula>
    </cfRule>
    <cfRule type="cellIs" dxfId="90" priority="116979" operator="between">
      <formula>AY$26</formula>
      <formula>AY$27</formula>
    </cfRule>
    <cfRule type="cellIs" dxfId="89" priority="116980" operator="between">
      <formula>AY$25</formula>
      <formula>AY$26</formula>
    </cfRule>
  </conditionalFormatting>
  <conditionalFormatting sqref="A1:B3">
    <cfRule type="expression" dxfId="88" priority="1">
      <formula>AND(I1&lt;&gt;"",H1="")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1" t="s">
        <v>8</v>
      </c>
      <c r="J1" s="72" t="s">
        <v>9</v>
      </c>
      <c r="K1" s="71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3" t="s">
        <v>170</v>
      </c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3" t="s">
        <v>225</v>
      </c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9" t="s">
        <v>52</v>
      </c>
      <c r="DG1" s="79"/>
      <c r="DH1" s="79"/>
      <c r="DI1" s="73" t="s">
        <v>120</v>
      </c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8" t="s">
        <v>121</v>
      </c>
      <c r="EL1" s="78"/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3" t="s">
        <v>126</v>
      </c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8" t="s">
        <v>194</v>
      </c>
      <c r="GP1" s="78"/>
      <c r="GQ1" s="78"/>
      <c r="GR1" s="78"/>
      <c r="GS1" s="78"/>
      <c r="GT1" s="78"/>
      <c r="GU1" s="78"/>
      <c r="GV1" s="78"/>
      <c r="GW1" s="78"/>
      <c r="GX1" s="78"/>
      <c r="GY1" s="78"/>
      <c r="GZ1" s="78"/>
      <c r="HA1" s="78"/>
      <c r="HB1" s="78"/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3" t="s">
        <v>224</v>
      </c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8" t="s">
        <v>235</v>
      </c>
      <c r="IT1" s="78"/>
      <c r="IU1" s="78"/>
      <c r="IV1" s="78"/>
      <c r="IW1" s="78"/>
      <c r="IX1" s="78"/>
      <c r="IY1" s="78"/>
      <c r="IZ1" s="78"/>
      <c r="JA1" s="78"/>
      <c r="JB1" s="78"/>
      <c r="JC1" s="78"/>
      <c r="JD1" s="78"/>
      <c r="JE1" s="78"/>
      <c r="JF1" s="78"/>
      <c r="JG1" s="78"/>
      <c r="JH1" s="78"/>
      <c r="JI1" s="78"/>
      <c r="JJ1" s="78"/>
      <c r="JK1" s="78"/>
      <c r="JL1" s="78"/>
      <c r="JM1" s="78"/>
      <c r="JN1" s="78"/>
      <c r="JO1" s="78"/>
      <c r="JP1" s="78"/>
      <c r="JQ1" s="78"/>
      <c r="JR1" s="78"/>
      <c r="JS1" s="78"/>
      <c r="JT1" s="78"/>
      <c r="JU1" s="73" t="s">
        <v>238</v>
      </c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8"/>
      <c r="KX1" s="78"/>
      <c r="KY1" s="78"/>
      <c r="KZ1" s="78"/>
      <c r="LA1" s="78"/>
      <c r="LB1" s="78"/>
      <c r="LC1" s="78"/>
      <c r="LD1" s="78"/>
      <c r="LE1" s="78"/>
      <c r="LF1" s="78"/>
      <c r="LG1" s="78"/>
      <c r="LH1" s="78"/>
      <c r="LI1" s="78"/>
      <c r="LJ1" s="78"/>
      <c r="LK1" s="78"/>
      <c r="LL1" s="78"/>
      <c r="LM1" s="78"/>
      <c r="LN1" s="78"/>
      <c r="LO1" s="78"/>
      <c r="LP1" s="78"/>
      <c r="LQ1" s="78"/>
      <c r="LR1" s="78"/>
      <c r="LS1" s="78"/>
      <c r="LT1" s="78"/>
      <c r="LU1" s="78"/>
      <c r="LV1" s="78"/>
      <c r="LW1" s="78"/>
      <c r="LX1" s="78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8"/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8"/>
      <c r="NQ1" s="78"/>
      <c r="NR1" s="78"/>
      <c r="NS1" s="78"/>
      <c r="NT1" s="78"/>
      <c r="NU1" s="78"/>
      <c r="NV1" s="78"/>
      <c r="NW1" s="78"/>
      <c r="NX1" s="78"/>
      <c r="NY1" s="78"/>
      <c r="NZ1" s="78"/>
      <c r="OA1" s="78"/>
      <c r="OB1" s="78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8"/>
      <c r="QG1" s="73" t="s">
        <v>56</v>
      </c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</row>
    <row r="2" spans="1:477" x14ac:dyDescent="0.2">
      <c r="A2" s="71"/>
      <c r="B2" s="71"/>
      <c r="C2" s="72"/>
      <c r="D2" s="72"/>
      <c r="E2" s="72"/>
      <c r="F2" s="72"/>
      <c r="G2" s="71"/>
      <c r="H2" s="71"/>
      <c r="I2" s="71"/>
      <c r="J2" s="72"/>
      <c r="K2" s="71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74" t="s">
        <v>89</v>
      </c>
      <c r="X2" s="74"/>
      <c r="Y2" s="74"/>
      <c r="Z2" s="74"/>
      <c r="AA2" s="74" t="s">
        <v>90</v>
      </c>
      <c r="AB2" s="74"/>
      <c r="AC2" s="74"/>
      <c r="AD2" s="74"/>
      <c r="AE2" s="74" t="s">
        <v>91</v>
      </c>
      <c r="AF2" s="74"/>
      <c r="AG2" s="74"/>
      <c r="AH2" s="74"/>
      <c r="AI2" s="74" t="s">
        <v>92</v>
      </c>
      <c r="AJ2" s="74"/>
      <c r="AK2" s="74"/>
      <c r="AL2" s="74"/>
      <c r="AM2" s="81" t="s">
        <v>93</v>
      </c>
      <c r="AN2" s="81"/>
      <c r="AO2" s="81"/>
      <c r="AP2" s="81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4" t="s">
        <v>89</v>
      </c>
      <c r="CD2" s="74"/>
      <c r="CE2" s="74"/>
      <c r="CF2" s="74"/>
      <c r="CG2" s="74" t="s">
        <v>90</v>
      </c>
      <c r="CH2" s="74"/>
      <c r="CI2" s="74"/>
      <c r="CJ2" s="74"/>
      <c r="CK2" s="74" t="s">
        <v>91</v>
      </c>
      <c r="CL2" s="74"/>
      <c r="CM2" s="74"/>
      <c r="CN2" s="74"/>
      <c r="CO2" s="74" t="s">
        <v>92</v>
      </c>
      <c r="CP2" s="74"/>
      <c r="CQ2" s="74"/>
      <c r="CR2" s="74"/>
      <c r="CS2" s="81" t="s">
        <v>93</v>
      </c>
      <c r="CT2" s="81"/>
      <c r="CU2" s="81"/>
      <c r="CV2" s="81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4" t="s">
        <v>89</v>
      </c>
      <c r="DJ2" s="74"/>
      <c r="DK2" s="74"/>
      <c r="DL2" s="74"/>
      <c r="DM2" s="74" t="s">
        <v>90</v>
      </c>
      <c r="DN2" s="74"/>
      <c r="DO2" s="74"/>
      <c r="DP2" s="74"/>
      <c r="DQ2" s="74" t="s">
        <v>91</v>
      </c>
      <c r="DR2" s="74"/>
      <c r="DS2" s="74"/>
      <c r="DT2" s="74"/>
      <c r="DU2" s="74" t="s">
        <v>92</v>
      </c>
      <c r="DV2" s="74"/>
      <c r="DW2" s="74"/>
      <c r="DX2" s="74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4" t="s">
        <v>89</v>
      </c>
      <c r="FN2" s="74"/>
      <c r="FO2" s="74"/>
      <c r="FP2" s="74"/>
      <c r="FQ2" s="74" t="s">
        <v>90</v>
      </c>
      <c r="FR2" s="74"/>
      <c r="FS2" s="74"/>
      <c r="FT2" s="74"/>
      <c r="FU2" s="74" t="s">
        <v>91</v>
      </c>
      <c r="FV2" s="74"/>
      <c r="FW2" s="74"/>
      <c r="FX2" s="74"/>
      <c r="FY2" s="74" t="s">
        <v>92</v>
      </c>
      <c r="FZ2" s="74"/>
      <c r="GA2" s="74"/>
      <c r="GB2" s="74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4" t="s">
        <v>89</v>
      </c>
      <c r="HR2" s="74"/>
      <c r="HS2" s="74"/>
      <c r="HT2" s="74"/>
      <c r="HU2" s="74" t="s">
        <v>90</v>
      </c>
      <c r="HV2" s="74"/>
      <c r="HW2" s="74"/>
      <c r="HX2" s="74"/>
      <c r="HY2" s="74" t="s">
        <v>91</v>
      </c>
      <c r="HZ2" s="74"/>
      <c r="IA2" s="74"/>
      <c r="IB2" s="74"/>
      <c r="IC2" s="74" t="s">
        <v>92</v>
      </c>
      <c r="ID2" s="74"/>
      <c r="IE2" s="74"/>
      <c r="IF2" s="74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4" t="s">
        <v>89</v>
      </c>
      <c r="JV2" s="74"/>
      <c r="JW2" s="74"/>
      <c r="JX2" s="74"/>
      <c r="JY2" s="74" t="s">
        <v>90</v>
      </c>
      <c r="JZ2" s="74"/>
      <c r="KA2" s="74"/>
      <c r="KB2" s="74"/>
      <c r="KC2" s="74" t="s">
        <v>91</v>
      </c>
      <c r="KD2" s="74"/>
      <c r="KE2" s="74"/>
      <c r="KF2" s="74"/>
      <c r="KG2" s="74" t="s">
        <v>92</v>
      </c>
      <c r="KH2" s="74"/>
      <c r="KI2" s="74"/>
      <c r="KJ2" s="74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4" t="s">
        <v>89</v>
      </c>
      <c r="LZ2" s="74"/>
      <c r="MA2" s="74"/>
      <c r="MB2" s="74"/>
      <c r="MC2" s="74" t="s">
        <v>90</v>
      </c>
      <c r="MD2" s="74"/>
      <c r="ME2" s="74"/>
      <c r="MF2" s="74"/>
      <c r="MG2" s="74" t="s">
        <v>91</v>
      </c>
      <c r="MH2" s="74"/>
      <c r="MI2" s="74"/>
      <c r="MJ2" s="74"/>
      <c r="MK2" s="74" t="s">
        <v>92</v>
      </c>
      <c r="ML2" s="74"/>
      <c r="MM2" s="74"/>
      <c r="MN2" s="74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4" t="s">
        <v>89</v>
      </c>
      <c r="OD2" s="74"/>
      <c r="OE2" s="74"/>
      <c r="OF2" s="74"/>
      <c r="OG2" s="74" t="s">
        <v>90</v>
      </c>
      <c r="OH2" s="74"/>
      <c r="OI2" s="74"/>
      <c r="OJ2" s="74"/>
      <c r="OK2" s="74" t="s">
        <v>91</v>
      </c>
      <c r="OL2" s="74"/>
      <c r="OM2" s="74"/>
      <c r="ON2" s="74"/>
      <c r="OO2" s="74" t="s">
        <v>92</v>
      </c>
      <c r="OP2" s="74"/>
      <c r="OQ2" s="74"/>
      <c r="OR2" s="74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4" t="s">
        <v>89</v>
      </c>
      <c r="QH2" s="74"/>
      <c r="QI2" s="74"/>
      <c r="QJ2" s="74"/>
      <c r="QK2" s="74" t="s">
        <v>90</v>
      </c>
      <c r="QL2" s="74"/>
      <c r="QM2" s="74"/>
      <c r="QN2" s="74"/>
      <c r="QO2" s="74" t="s">
        <v>91</v>
      </c>
      <c r="QP2" s="74"/>
      <c r="QQ2" s="74"/>
      <c r="QR2" s="74"/>
      <c r="QS2" s="74" t="s">
        <v>92</v>
      </c>
      <c r="QT2" s="74"/>
      <c r="QU2" s="74"/>
      <c r="QV2" s="74"/>
      <c r="QW2" s="81" t="s">
        <v>93</v>
      </c>
      <c r="QX2" s="81"/>
      <c r="QY2" s="81"/>
      <c r="QZ2" s="81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1"/>
      <c r="B3" s="71"/>
      <c r="C3" s="72"/>
      <c r="D3" s="72"/>
      <c r="E3" s="72"/>
      <c r="F3" s="72"/>
      <c r="G3" s="71"/>
      <c r="H3" s="71"/>
      <c r="I3" s="71"/>
      <c r="J3" s="72"/>
      <c r="K3" s="71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157.10001103000445</v>
      </c>
      <c r="G4" s="66" t="s">
        <v>46</v>
      </c>
      <c r="H4" s="3" t="str">
        <f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44.70000000000001</v>
      </c>
      <c r="M4" s="8" t="str">
        <f>IF(L4=0,"",IF(L4=CY4,$CC$1,IF(L4=BV4,$AZ$1,IF(L4=AS4,$W$1,""))))</f>
        <v>2023 Nationals</v>
      </c>
      <c r="N4" s="8">
        <f>IF(COUNT(AS4,BV4,CY4)&gt;1,LARGE((AS4,BV4,CY4),2),0)</f>
        <v>43.399999999999991</v>
      </c>
      <c r="O4" s="8" t="str">
        <f>IF(N4=0,"",IF(N4=CY4,$CC$1,IF(N4=BV4,$AZ$1,IF(N4=AS4,$W$1,""))))</f>
        <v>2023 Elite Canada</v>
      </c>
      <c r="P4" s="8">
        <f>IF(COUNT(AT4,BW4,CZ4)&gt;0,LARGE((AT4,BW4,CZ4),1),0)</f>
        <v>22.200000000000003</v>
      </c>
      <c r="Q4" s="8" t="str">
        <f>IF(P4=0,"",IF(P4=CZ4,$CC$1,IF(P4=BW4,$AZ$1,IF(P4=AT4,$W$1,""))))</f>
        <v>2023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1.4000000000000128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17.3</v>
      </c>
      <c r="X4" s="19">
        <v>3.9</v>
      </c>
      <c r="Y4" s="19">
        <v>0</v>
      </c>
      <c r="Z4" s="19">
        <v>0.3</v>
      </c>
      <c r="AA4" s="19">
        <v>17.3</v>
      </c>
      <c r="AB4" s="19">
        <v>4.3</v>
      </c>
      <c r="AC4" s="19">
        <v>0</v>
      </c>
      <c r="AD4" s="19">
        <v>0.3</v>
      </c>
      <c r="AE4" s="19">
        <v>16.8</v>
      </c>
      <c r="AF4" s="19">
        <v>4.8</v>
      </c>
      <c r="AG4" s="19">
        <v>0</v>
      </c>
      <c r="AH4" s="19">
        <v>0.6</v>
      </c>
      <c r="AI4" s="19">
        <v>17.100000000000001</v>
      </c>
      <c r="AJ4" s="19">
        <v>4.3</v>
      </c>
      <c r="AK4" s="19">
        <v>0</v>
      </c>
      <c r="AL4" s="19">
        <v>0.3</v>
      </c>
      <c r="AM4" s="19">
        <v>14.9</v>
      </c>
      <c r="AN4" s="19">
        <v>4.8</v>
      </c>
      <c r="AO4" s="19">
        <v>0</v>
      </c>
      <c r="AP4" s="19">
        <v>0.6</v>
      </c>
      <c r="AQ4" s="27"/>
      <c r="AR4" s="40">
        <f>IF(SUM(X4,AB4)&gt;0,SUM(X4,AB4),"")</f>
        <v>8.1999999999999993</v>
      </c>
      <c r="AS4" s="40">
        <f>IF(SUM(W4:X4,Z4:AB4,AD4)-Y4-AC4&gt;0,SUM(W4:X4,Z4:AB4,AD4)-Y4-AC4,"")</f>
        <v>43.399999999999991</v>
      </c>
      <c r="AT4" s="40">
        <f>IF(SUM(AE4:AF4,AH4)-AG4&gt;0,SUM(AE4:AF4,AH4)-AG4,"")</f>
        <v>22.200000000000003</v>
      </c>
      <c r="AU4" s="40">
        <f>IF(SUM(X4,AB4,AF4)&gt;0,SUM(X4,AB4,AF4),"")</f>
        <v>13</v>
      </c>
      <c r="AV4" s="40">
        <f>IF(SUM(AS4,AT4)&gt;0,SUM(AS4,AT4),"")</f>
        <v>65.599999999999994</v>
      </c>
      <c r="AW4" s="40">
        <f>IF(SUM(AJ4,AN4)&gt;0,SUM(AJ4,AN4),"")</f>
        <v>9.1</v>
      </c>
      <c r="AX4" s="40">
        <f>IF(SUM(AI4:AJ4,AL4:AN4,AP4)-SUM(AK4,AO4)&gt;0,SUM(AI4:AJ4,AL4:AN4,AP4)-SUM(AK4,AO4),"")</f>
        <v>42</v>
      </c>
      <c r="AY4" s="40">
        <f>IF(SUM(AS4,AT4,AX4)&gt;0,SUM(AS4,AT4,AX4),"")</f>
        <v>107.6</v>
      </c>
      <c r="AZ4" s="18">
        <v>16.7</v>
      </c>
      <c r="BA4" s="18">
        <v>5</v>
      </c>
      <c r="BB4" s="18">
        <v>0</v>
      </c>
      <c r="BC4" s="18">
        <v>0.6</v>
      </c>
      <c r="BD4" s="18">
        <v>16.600000000000001</v>
      </c>
      <c r="BE4" s="18">
        <v>5.2</v>
      </c>
      <c r="BF4" s="18">
        <v>0</v>
      </c>
      <c r="BG4" s="18">
        <v>0.6</v>
      </c>
      <c r="BH4" s="18">
        <v>14.9</v>
      </c>
      <c r="BI4" s="18">
        <v>5</v>
      </c>
      <c r="BJ4" s="18">
        <v>0</v>
      </c>
      <c r="BK4" s="18">
        <v>0.6</v>
      </c>
      <c r="BL4" s="18">
        <v>17.2</v>
      </c>
      <c r="BM4" s="18">
        <v>5</v>
      </c>
      <c r="BN4" s="18">
        <v>0</v>
      </c>
      <c r="BO4" s="18">
        <v>0.6</v>
      </c>
      <c r="BP4" s="18">
        <v>17</v>
      </c>
      <c r="BQ4" s="18">
        <v>5.2</v>
      </c>
      <c r="BR4" s="18">
        <v>0.2</v>
      </c>
      <c r="BS4" s="18">
        <v>0.6</v>
      </c>
      <c r="BT4" s="28"/>
      <c r="BU4" s="11">
        <f>IF(SUM(BA4,BE4)&gt;0,SUM(BA4,BE4),"")</f>
        <v>10.199999999999999</v>
      </c>
      <c r="BV4" s="11">
        <f>IF(SUM(AZ4:BA4,BC4:BE4,BG4)-BB4-BF4&gt;0,SUM(AZ4:BA4,BC4:BE4,BG4)-BB4-BF4,"")</f>
        <v>44.70000000000001</v>
      </c>
      <c r="BW4" s="11">
        <f>IF(SUM(BH4:BI4,BK4)-BJ4&gt;0,SUM(BH4:BI4,BK4)-BJ4,"")</f>
        <v>20.5</v>
      </c>
      <c r="BX4" s="11">
        <f>IF(SUM(BA4,BE4,BI4)&gt;0,SUM(BA4,BE4,BI4),"")</f>
        <v>15.2</v>
      </c>
      <c r="BY4" s="11">
        <f>IF(SUM(BV4,BW4)&gt;0,SUM(BV4,BW4),"")</f>
        <v>65.200000000000017</v>
      </c>
      <c r="BZ4" s="11">
        <f>IF(SUM(BM4,BQ4)&gt;0,SUM(BM4,BQ4),"")</f>
        <v>10.199999999999999</v>
      </c>
      <c r="CA4" s="11">
        <f>IF(SUM(BL4:BM4,BO4:BQ4,BS4)-SUM(BN4,BR4)&gt;0,SUM(BL4:BM4,BO4:BQ4,BS4)-SUM(BN4,BR4),"")</f>
        <v>45.4</v>
      </c>
      <c r="CB4" s="11">
        <f>IF(SUM(BV4,BW4,CA4)&gt;0,SUM(BV4,BW4,CA4),"")</f>
        <v>110.60000000000002</v>
      </c>
      <c r="CC4" s="19">
        <v>15.4</v>
      </c>
      <c r="CD4" s="19">
        <v>5</v>
      </c>
      <c r="CE4" s="19">
        <v>0</v>
      </c>
      <c r="CF4" s="19">
        <v>0.6</v>
      </c>
      <c r="CG4" s="19">
        <v>17</v>
      </c>
      <c r="CH4" s="19">
        <v>4.5999999999999996</v>
      </c>
      <c r="CI4" s="19">
        <v>0</v>
      </c>
      <c r="CJ4" s="19">
        <v>0.6</v>
      </c>
      <c r="CK4" s="19">
        <v>15.9</v>
      </c>
      <c r="CL4" s="19">
        <v>2.6</v>
      </c>
      <c r="CM4" s="19">
        <v>0</v>
      </c>
      <c r="CN4" s="19">
        <v>0.6</v>
      </c>
      <c r="CO4" s="19">
        <v>16.3</v>
      </c>
      <c r="CP4" s="19">
        <v>4.5999999999999996</v>
      </c>
      <c r="CQ4" s="19">
        <v>0</v>
      </c>
      <c r="CR4" s="19">
        <v>0.6</v>
      </c>
      <c r="CS4" s="19">
        <v>16.5</v>
      </c>
      <c r="CT4" s="19">
        <v>4.8</v>
      </c>
      <c r="CU4" s="19">
        <v>0</v>
      </c>
      <c r="CV4" s="19">
        <v>0.6</v>
      </c>
      <c r="CW4" s="27"/>
      <c r="CX4" s="40">
        <f>IF(SUM(CD4,CH4)&gt;0,SUM(CD4,CH4),"")</f>
        <v>9.6</v>
      </c>
      <c r="CY4" s="40">
        <f>IF(SUM(CC4:CD4,CF4:CH4,CJ4)-CE4-CI4&gt;0,SUM(CC4:CD4,CF4:CH4,CJ4)-CE4-CI4,"")</f>
        <v>43.2</v>
      </c>
      <c r="CZ4" s="40">
        <f>IF(SUM(CK4:CL4,CN4)-CM4&gt;0,SUM(CK4:CL4,CN4)-CM4,"")</f>
        <v>19.100000000000001</v>
      </c>
      <c r="DA4" s="40">
        <f>IF(SUM(CD4,CH4,CL4)&gt;0,SUM(CD4,CH4,CL4),"")</f>
        <v>12.2</v>
      </c>
      <c r="DB4" s="40">
        <f>IF(SUM(CY4,CZ4)&gt;0,SUM(CY4,CZ4),"")</f>
        <v>62.300000000000004</v>
      </c>
      <c r="DC4" s="40">
        <f>IF(SUM(CP4,CT4)&gt;0,SUM(CP4,CT4),"")</f>
        <v>9.3999999999999986</v>
      </c>
      <c r="DD4" s="40">
        <f>IF(SUM(CO4:CP4,CR4:CT4,CV4)-SUM(CQ4,CU4)&gt;0,SUM(CO4:CP4,CR4:CT4,CV4)-SUM(CQ4,CU4),"")</f>
        <v>43.4</v>
      </c>
      <c r="DE4" s="40">
        <f>IF(SUM(CY4,CZ4,DD4)&gt;0,SUM(CY4,CZ4,DD4),"")</f>
        <v>105.7</v>
      </c>
      <c r="DF4" s="50">
        <f>IF(MAX(ED4,FF4,GH4,HJ4,IL4,JN4,KP4,LR4,MT4,NV4,OX4,PZ4)-IF(N4="",0,N4)&gt;0.001,MAX(ED4,FF4,GH4,HJ4,IL4,JN4,KP4,LR4,MT4,NV4,OX4,PZ4)-IF(N4="",0,N4),"")</f>
        <v>1.4000000000000128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4.5999999999999996</v>
      </c>
      <c r="DK4" s="17">
        <v>0</v>
      </c>
      <c r="DL4" s="17">
        <v>0</v>
      </c>
      <c r="DM4" s="17">
        <v>15.2</v>
      </c>
      <c r="DN4" s="17">
        <v>4.8</v>
      </c>
      <c r="DO4" s="17">
        <v>0.4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9.3999999999999986</v>
      </c>
      <c r="ED4" s="40">
        <f>IF(SUM(DI4:DJ4,DL4:DN4,DP4)-DK4-DO4&gt;0,SUM(DI4:DJ4,DL4:DN4,DP4)-DK4-DO4,"")</f>
        <v>40.9</v>
      </c>
      <c r="EE4" s="40" t="str">
        <f>IF(SUM(DQ4:DR4,DT4)-DS4&gt;0,SUM(DQ4:DR4,DT4)-DS4,"")</f>
        <v/>
      </c>
      <c r="EF4" s="40">
        <f>IF(SUM(DJ4,DN4,DR4)&gt;0,SUM(DJ4,DN4,DR4),"")</f>
        <v>9.3999999999999986</v>
      </c>
      <c r="EG4" s="40">
        <f>IF(SUM(ED4,EE4)&gt;0,SUM(ED4,EE4),"")</f>
        <v>40.9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40.9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16.7</v>
      </c>
      <c r="GP4" s="18">
        <v>4.3</v>
      </c>
      <c r="GQ4" s="18">
        <v>0</v>
      </c>
      <c r="GR4" s="18">
        <v>0</v>
      </c>
      <c r="GS4" s="18">
        <v>15.1</v>
      </c>
      <c r="GT4" s="18">
        <v>5.2</v>
      </c>
      <c r="GU4" s="18">
        <v>0.2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>IF(SUM(GP4,GT4)&gt;0,SUM(GP4,GT4),"")</f>
        <v>9.5</v>
      </c>
      <c r="HJ4" s="11">
        <f>IF(SUM(GO4:GP4,GR4:GT4,GV4)-GQ4-GU4&gt;0,SUM(GO4:GP4,GR4:GT4,GV4)-GQ4-GU4,"")</f>
        <v>41.1</v>
      </c>
      <c r="HK4" s="11" t="str">
        <f>IF(SUM(GW4:GX4,GZ4)-GY4&gt;0,SUM(GW4:GX4,GZ4)-GY4,"")</f>
        <v/>
      </c>
      <c r="HL4" s="11">
        <f>IF(SUM(GP4,GT4,GX4)&gt;0,SUM(GP4,GT4,GX4),"")</f>
        <v>9.5</v>
      </c>
      <c r="HM4" s="11">
        <f>IF(SUM(HJ4,HK4)&gt;0,SUM(HJ4,HK4),"")</f>
        <v>41.1</v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>
        <f>IF(SUM(HJ4,HK4,HO4)&gt;0,SUM(HJ4,HK4,HO4),"")</f>
        <v>41.1</v>
      </c>
      <c r="HQ4" s="17">
        <v>17.100000000000001</v>
      </c>
      <c r="HR4" s="17">
        <v>5</v>
      </c>
      <c r="HS4" s="17">
        <v>0</v>
      </c>
      <c r="HT4" s="17">
        <v>0</v>
      </c>
      <c r="HU4" s="17">
        <v>17.5</v>
      </c>
      <c r="HV4" s="17">
        <v>5.2</v>
      </c>
      <c r="HW4" s="17">
        <v>0</v>
      </c>
      <c r="HX4" s="17">
        <v>0</v>
      </c>
      <c r="HY4" s="17"/>
      <c r="HZ4" s="17"/>
      <c r="IA4" s="17"/>
      <c r="IB4" s="17"/>
      <c r="IC4" s="17">
        <v>16.899999999999999</v>
      </c>
      <c r="ID4" s="17">
        <v>5</v>
      </c>
      <c r="IE4" s="17">
        <v>0</v>
      </c>
      <c r="IF4" s="17">
        <v>0</v>
      </c>
      <c r="IG4" s="17"/>
      <c r="IH4" s="17"/>
      <c r="II4" s="17"/>
      <c r="IJ4" s="17"/>
      <c r="IK4" s="40">
        <f>IF(SUM(HR4,HV4)&gt;0,SUM(HR4,HV4),"")</f>
        <v>10.199999999999999</v>
      </c>
      <c r="IL4" s="40">
        <f>IF(SUM(HQ4:HR4,HT4:HV4,HX4)-HS4-HW4&gt;0,SUM(HQ4:HR4,HT4:HV4,HX4)-HS4-HW4,"")</f>
        <v>44.800000000000004</v>
      </c>
      <c r="IM4" s="40" t="str">
        <f>IF(SUM(HY4:HZ4,IB4)-IA4&gt;0,SUM(HY4:HZ4,IB4)-IA4,"")</f>
        <v/>
      </c>
      <c r="IN4" s="40">
        <f>IF(SUM(HR4,HV4,HZ4)&gt;0,SUM(HR4,HV4,HZ4),"")</f>
        <v>10.199999999999999</v>
      </c>
      <c r="IO4" s="40">
        <f>IF(SUM(IL4,IM4)&gt;0,SUM(IL4,IM4),"")</f>
        <v>44.800000000000004</v>
      </c>
      <c r="IP4" s="40">
        <f>IF(SUM(ID4,IH4)&gt;0,SUM(ID4,IH4),"")</f>
        <v>5</v>
      </c>
      <c r="IQ4" s="40">
        <f>IF(SUM(IC4:ID4,IF4:IH4,IJ4)-SUM(IE4,II4)&gt;0,SUM(IC4:ID4,IF4:IH4,IJ4)-SUM(IE4,II4),"")</f>
        <v>21.9</v>
      </c>
      <c r="IR4" s="40">
        <f>IF(SUM(IL4,IM4,IQ4)&gt;0,SUM(IL4,IM4,IQ4),"")</f>
        <v>66.7</v>
      </c>
      <c r="IS4" s="18">
        <v>16.5</v>
      </c>
      <c r="IT4" s="18">
        <v>5</v>
      </c>
      <c r="IU4" s="18">
        <v>0.2</v>
      </c>
      <c r="IV4" s="18">
        <v>0</v>
      </c>
      <c r="IW4" s="18">
        <v>17.2</v>
      </c>
      <c r="IX4" s="18">
        <v>5</v>
      </c>
      <c r="IY4" s="18">
        <v>0.2</v>
      </c>
      <c r="IZ4" s="18">
        <v>0</v>
      </c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>
        <f>IF(SUM(IT4,IX4)&gt;0,SUM(IT4,IX4),"")</f>
        <v>10</v>
      </c>
      <c r="JN4" s="11">
        <f>IF(SUM(IS4:IT4,IV4:IX4,IZ4)-IU4-IY4&gt;0,SUM(IS4:IT4,IV4:IX4,IZ4)-IU4-IY4,"")</f>
        <v>43.3</v>
      </c>
      <c r="JO4" s="11" t="str">
        <f>IF(SUM(JA4:JB4,JD4)-JC4&gt;0,SUM(JA4:JB4,JD4)-JC4,"")</f>
        <v/>
      </c>
      <c r="JP4" s="11">
        <f>IF(SUM(IT4,IX4,JB4)&gt;0,SUM(IT4,IX4,JB4),"")</f>
        <v>10</v>
      </c>
      <c r="JQ4" s="11">
        <f>IF(SUM(JN4,JO4)&gt;0,SUM(JN4,JO4),"")</f>
        <v>43.3</v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>
        <f>IF(SUM(JN4,JO4,JS4)&gt;0,SUM(JN4,JO4,JS4),"")</f>
        <v>43.3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16.05</v>
      </c>
      <c r="QH4" s="22">
        <f>IF($CW4="P",CD4,(CD4+BA4)/2)</f>
        <v>5</v>
      </c>
      <c r="QI4" s="22">
        <f>IF($CW4="P",CE4,(CE4+BB4)/2)</f>
        <v>0</v>
      </c>
      <c r="QJ4" s="22">
        <f>IF($CW4="P",CF4,(CF4+BC4)/2)</f>
        <v>0.6</v>
      </c>
      <c r="QK4" s="22">
        <f>IF($CW4="P",CG4,(CG4+BD4)/2)</f>
        <v>16.8</v>
      </c>
      <c r="QL4" s="22">
        <f>IF($CW4="P",CH4,(CH4+BE4)/2)</f>
        <v>4.9000000000000004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15.4</v>
      </c>
      <c r="QP4" s="22">
        <f>IF($CW4="P",CL4,(CL4+BI4)/2)</f>
        <v>3.8</v>
      </c>
      <c r="QQ4" s="22">
        <f>IF($CW4="P",CM4,(CM4+BJ4)/2)</f>
        <v>0</v>
      </c>
      <c r="QR4" s="22">
        <f>IF($CW4="P",CN4,(CN4+BK4)/2)</f>
        <v>0.6</v>
      </c>
      <c r="QS4" s="22">
        <f>IF($CW4="P",CO4,(CO4+BL4)/2)</f>
        <v>16.75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16.75</v>
      </c>
      <c r="QX4" s="22">
        <f>IF($CW4="P",CT4,(CT4+BQ4)/2)</f>
        <v>5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43.95</v>
      </c>
      <c r="RD4" s="40">
        <f>IF(SUM(QO4:QP4,QR4)-QQ4&gt;0,SUM(QO4:QP4,QR4)-QQ4,"")</f>
        <v>19.8</v>
      </c>
      <c r="RE4" s="40">
        <f>IF(SUM(QH4,QL4,QP4)&gt;0,SUM(QH4,QL4,QP4),"")</f>
        <v>13.7</v>
      </c>
      <c r="RF4" s="40">
        <f>IF(SUM(RC4,RD4)&gt;0,SUM(RC4,RD4),"")</f>
        <v>63.75</v>
      </c>
      <c r="RG4" s="40">
        <f>IF(SUM(QT4,QX4)&gt;0,SUM(QT4,QX4),"")</f>
        <v>9.8000000000000007</v>
      </c>
      <c r="RH4" s="40">
        <f>IF(SUM(QS4:QT4,QV4:QX4,QZ4)-SUM(QU4,QY4)&gt;0,SUM(QS4:QT4,QV4:QX4,QZ4)-SUM(QU4,QY4),"")</f>
        <v>44.400000000000006</v>
      </c>
      <c r="RI4" s="40">
        <f>IF(SUM(RC4,RD4,RH4)&gt;0,SUM(RC4,RD4,RH4),"")</f>
        <v>108.15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180</v>
      </c>
      <c r="D5" s="4" t="s">
        <v>4</v>
      </c>
      <c r="E5" s="4">
        <v>2006</v>
      </c>
      <c r="F5" s="9">
        <f>SUM(L5:T5)+SUM(L5:P5)*0.0000001+SUM(L5)*0.0000000000001</f>
        <v>155.00001093000438</v>
      </c>
      <c r="G5" s="66" t="s">
        <v>46</v>
      </c>
      <c r="H5" s="3" t="str">
        <f>IF(OR(AND(AR5&gt;=AY$22,AS5&gt;=AY$26,AR5&lt;&gt;"",AQ5=""),AND(AW5&gt;=AY$22,AX5&gt;=AY$26,AW5&lt;&gt;"",AQ5=""),AND(BU5&gt;=CB$22,BV5&gt;=CB$26,BU5&lt;&gt;"",BT5=""),AND(BZ5&gt;=CB$22,CA5&gt;=CB$26,BZ5&lt;&gt;"",BT5=""),AND(CX5&gt;=DE$22,CY5&gt;=DE$26,CX5&lt;&gt;"",CW5=""),AND(DC5&gt;=DE$22,DD5&gt;=DE$26,DC5&lt;&gt;""),AND(EC5&gt;=EJ$22,ED5&gt;=EJ$26,EC5&lt;&gt;""),AND(EH5&gt;=EJ$22,EI5&gt;=EJ$26,EH5&lt;&gt;""),AND(FE5&gt;=FL$22,FF5&gt;=FL$26,FE5&lt;&gt;""),AND(FJ5&gt;=FL$22,FK5&gt;=FL$26,FJ5&lt;&gt;""),AND(GG5&gt;=GN$22,GH5&gt;=GN$26,GG5&lt;&gt;""),AND(GL5&gt;=GN$22,GM5&gt;=GN$26,GL5&lt;&gt;""),AND(HI5&gt;=HP$22,HJ5&gt;=HP$26,HI5&lt;&gt;""),AND(HN5&gt;=HP$22,HO5&gt;=HP$26,HN5&lt;&gt;""),AND(IK5&gt;=IR$22,IL5&gt;=IR$26,IK5&lt;&gt;""),AND(IP5&gt;=IR$22,IQ5&gt;=IR$26,IP5&lt;&gt;""),AND(JM5&gt;=JT$22,JN5&gt;=JT$26,JM5&lt;&gt;""),AND(JR5&gt;=JT$22,JS5&gt;=JT$26,JR5&lt;&gt;""),AND(KO5&gt;=KV$22,KP5&gt;=KV$26,KO5&lt;&gt;""),AND(KT5&gt;=KV$22,KU5&gt;=KV$26,KT5&lt;&gt;""),AND(LQ5&gt;=LX$22,LR5&gt;=LX$26,LQ5&lt;&gt;""),AND(LV5&gt;=LX$22,LW5&gt;=LX$26,LV5&lt;&gt;""),AND(MS5&gt;=MZ$22,MT5&gt;=MZ$26,MS5&lt;&gt;""),AND(MX5&gt;=MZ$22,MY5&gt;=MZ$26,MX5&lt;&gt;""),AND(NU5&gt;=OB$22,NV5&gt;=OB$26,NU5&lt;&gt;""),AND(NZ5&gt;=OB$22,OA5&gt;=OB$26,NZ5&lt;&gt;""),AND(OW5&gt;=PD$22,OX5&gt;=PD$26,OW5&lt;&gt;""),AND(PB5&gt;=PD$22,PC5&gt;=PD$26,PB5&lt;&gt;""),AND(PY5&gt;=QF$22,PZ5&gt;=QF$26,PY5&lt;&gt;""),AND(QD5&gt;=QF$22,QE5&gt;=QF$26,QD5&lt;&gt;"")),"P","")</f>
        <v>P</v>
      </c>
      <c r="I5" s="3" t="str">
        <f>IF(OR(AND(AS5&gt;=AY$26,AS5&lt;&gt;"",AQ5=""),AND(AX5&gt;=AY$26,AX5&lt;&gt;"",AQ5=""),AND(BV5&gt;=CB$26,BV5&lt;&gt;"",BT5=""),AND(CA5&gt;=CB$26,CA5&lt;&gt;"",BT5=""),AND(CY5&gt;=DE$26,CY5&lt;&gt;"",CW5=""),AND(DD5&gt;=DE$26,DD5&lt;&gt;"",CW5=""),AND(ED5&gt;=EJ$26,ED5&lt;&gt;""),AND(EI5&gt;=EJ$26,EI5&lt;&gt;""),AND(FF5&gt;=FL$26,FF5&lt;&gt;""),AND(FK5&gt;=FL$26,FK5&lt;&gt;""),AND(GH5&gt;=GN$26,GH5&lt;&gt;""),AND(GM5&gt;=GN$26,GM5&lt;&gt;""),AND(HJ5&gt;=HP$26,HJ5&lt;&gt;""),AND(HO5&gt;=HP$26,HO5&lt;&gt;""),AND(IL5&gt;=IR$26,IL5&lt;&gt;""),AND(IQ5&gt;=IR$26,IQ5&lt;&gt;""),AND(JN5&gt;=JT$26,JN5&lt;&gt;""),AND(JS5&gt;=JT$26,JS5&lt;&gt;""),AND(KP5&gt;=KV$26,KP5&lt;&gt;""),AND(KU5&gt;=KV$26,KU5&lt;&gt;""),AND(LR5&gt;=LX$26,LR5&lt;&gt;""),AND(LW5&gt;=LX$26,LW5&lt;&gt;""),AND(MT5&gt;=MZ$26,MT5&lt;&gt;""),AND(MY5&gt;=MZ$26,MY5&lt;&gt;""),AND(NV5&gt;=OB$26,NV5&lt;&gt;""),AND(OA5&gt;=OB$26,OA5&lt;&gt;""),AND(OX5&gt;=PD$26,OX5&lt;&gt;""),AND(PC5&gt;=PD$26,PC5&lt;&gt;""),AND(PZ5&gt;=QF$26,PZ5&lt;&gt;""),AND(QE5&gt;=QF$26,QE5&lt;&gt;"")),"P","")</f>
        <v>P</v>
      </c>
      <c r="J5" s="36" t="str">
        <f>IF(AND(I5="P",H5=""),"No DD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Merit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Excellence",IF(K5="P","Worlds Team",IF(H5="P","National Team","")))))</f>
        <v>National Team</v>
      </c>
      <c r="K5" s="3" t="str">
        <f>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P","")</f>
        <v/>
      </c>
      <c r="L5" s="8">
        <f>IF(COUNT(AS5,BV5,CY5)&gt;0,LARGE((AS5,BV5,CY5),1),0)</f>
        <v>43.5</v>
      </c>
      <c r="M5" s="8" t="str">
        <f>IF(L5=0,"",IF(L5=CY5,$CC$1,IF(L5=BV5,$AZ$1,IF(L5=AS5,$W$1,""))))</f>
        <v>2023 Elite Canada</v>
      </c>
      <c r="N5" s="8">
        <f>IF(COUNT(AS5,BV5,CY5)&gt;1,LARGE((AS5,BV5,CY5),2),0)</f>
        <v>43.4</v>
      </c>
      <c r="O5" s="8" t="str">
        <f>IF(N5=0,"",IF(N5=CY5,$CC$1,IF(N5=BV5,$AZ$1,IF(N5=AS5,$W$1,""))))</f>
        <v>2023 Nationals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16.7</v>
      </c>
      <c r="X5" s="19">
        <v>4.8</v>
      </c>
      <c r="Y5" s="19">
        <v>0</v>
      </c>
      <c r="Z5" s="19">
        <v>0.6</v>
      </c>
      <c r="AA5" s="19">
        <v>16.2</v>
      </c>
      <c r="AB5" s="19">
        <v>4.5999999999999996</v>
      </c>
      <c r="AC5" s="19">
        <v>0</v>
      </c>
      <c r="AD5" s="19">
        <v>0.6</v>
      </c>
      <c r="AE5" s="19">
        <v>16.8</v>
      </c>
      <c r="AF5" s="19">
        <v>4.8</v>
      </c>
      <c r="AG5" s="19">
        <v>0</v>
      </c>
      <c r="AH5" s="19">
        <v>0.6</v>
      </c>
      <c r="AI5" s="19">
        <v>17.3</v>
      </c>
      <c r="AJ5" s="19">
        <v>4.0999999999999996</v>
      </c>
      <c r="AK5" s="19">
        <v>0</v>
      </c>
      <c r="AL5" s="19">
        <v>0.3</v>
      </c>
      <c r="AM5" s="19">
        <v>16.3</v>
      </c>
      <c r="AN5" s="19">
        <v>4.5999999999999996</v>
      </c>
      <c r="AO5" s="19">
        <v>0</v>
      </c>
      <c r="AP5" s="19">
        <v>0.6</v>
      </c>
      <c r="AQ5" s="27"/>
      <c r="AR5" s="40">
        <f>IF(SUM(X5,AB5)&gt;0,SUM(X5,AB5),"")</f>
        <v>9.3999999999999986</v>
      </c>
      <c r="AS5" s="40">
        <f>IF(SUM(W5:X5,Z5:AB5,AD5)-Y5-AC5&gt;0,SUM(W5:X5,Z5:AB5,AD5)-Y5-AC5,"")</f>
        <v>43.5</v>
      </c>
      <c r="AT5" s="40">
        <f>IF(SUM(AE5:AF5,AH5)-AG5&gt;0,SUM(AE5:AF5,AH5)-AG5,"")</f>
        <v>22.200000000000003</v>
      </c>
      <c r="AU5" s="40">
        <f>IF(SUM(X5,AB5,AF5)&gt;0,SUM(X5,AB5,AF5),"")</f>
        <v>14.2</v>
      </c>
      <c r="AV5" s="40">
        <f>IF(SUM(AS5,AT5)&gt;0,SUM(AS5,AT5),"")</f>
        <v>65.7</v>
      </c>
      <c r="AW5" s="40">
        <f>IF(SUM(AJ5,AN5)&gt;0,SUM(AJ5,AN5),"")</f>
        <v>8.6999999999999993</v>
      </c>
      <c r="AX5" s="40">
        <f>IF(SUM(AI5:AJ5,AL5:AN5,AP5)-SUM(AK5,AO5)&gt;0,SUM(AI5:AJ5,AL5:AN5,AP5)-SUM(AK5,AO5),"")</f>
        <v>43.2</v>
      </c>
      <c r="AY5" s="40">
        <f>IF(SUM(AS5,AT5,AX5)&gt;0,SUM(AS5,AT5,AX5),"")</f>
        <v>108.9</v>
      </c>
      <c r="AZ5" s="18">
        <v>16.899999999999999</v>
      </c>
      <c r="BA5" s="18">
        <v>4.3</v>
      </c>
      <c r="BB5" s="18">
        <v>0</v>
      </c>
      <c r="BC5" s="18">
        <v>0.3</v>
      </c>
      <c r="BD5" s="18">
        <v>16.5</v>
      </c>
      <c r="BE5" s="18">
        <v>4.8</v>
      </c>
      <c r="BF5" s="18">
        <v>0</v>
      </c>
      <c r="BG5" s="18">
        <v>0.6</v>
      </c>
      <c r="BH5" s="18">
        <v>15.7</v>
      </c>
      <c r="BI5" s="18">
        <v>3.8</v>
      </c>
      <c r="BJ5" s="18">
        <v>0</v>
      </c>
      <c r="BK5" s="18">
        <v>0.3</v>
      </c>
      <c r="BL5" s="18">
        <v>17.3</v>
      </c>
      <c r="BM5" s="18">
        <v>5</v>
      </c>
      <c r="BN5" s="18">
        <v>0</v>
      </c>
      <c r="BO5" s="18">
        <v>0.6</v>
      </c>
      <c r="BP5" s="18">
        <v>16.100000000000001</v>
      </c>
      <c r="BQ5" s="18">
        <v>2.6</v>
      </c>
      <c r="BR5" s="18">
        <v>0</v>
      </c>
      <c r="BS5" s="18">
        <v>0.6</v>
      </c>
      <c r="BT5" s="28"/>
      <c r="BU5" s="11">
        <f>IF(SUM(BA5,BE5)&gt;0,SUM(BA5,BE5),"")</f>
        <v>9.1</v>
      </c>
      <c r="BV5" s="11">
        <f>IF(SUM(AZ5:BA5,BC5:BE5,BG5)-BB5-BF5&gt;0,SUM(AZ5:BA5,BC5:BE5,BG5)-BB5-BF5,"")</f>
        <v>43.4</v>
      </c>
      <c r="BW5" s="11">
        <f>IF(SUM(BH5:BI5,BK5)-BJ5&gt;0,SUM(BH5:BI5,BK5)-BJ5,"")</f>
        <v>19.8</v>
      </c>
      <c r="BX5" s="11">
        <f>IF(SUM(BA5,BE5,BI5)&gt;0,SUM(BA5,BE5,BI5),"")</f>
        <v>12.899999999999999</v>
      </c>
      <c r="BY5" s="11">
        <f>IF(SUM(BV5,BW5)&gt;0,SUM(BV5,BW5),"")</f>
        <v>63.2</v>
      </c>
      <c r="BZ5" s="11">
        <f>IF(SUM(BM5,BQ5)&gt;0,SUM(BM5,BQ5),"")</f>
        <v>7.6</v>
      </c>
      <c r="CA5" s="11">
        <f>IF(SUM(BL5:BM5,BO5:BQ5,BS5)-SUM(BN5,BR5)&gt;0,SUM(BL5:BM5,BO5:BQ5,BS5)-SUM(BN5,BR5),"")</f>
        <v>42.2</v>
      </c>
      <c r="CB5" s="11">
        <f>IF(SUM(BV5,BW5,CA5)&gt;0,SUM(BV5,BW5,CA5),"")</f>
        <v>105.4</v>
      </c>
      <c r="CC5" s="19">
        <v>16.8</v>
      </c>
      <c r="CD5" s="19">
        <v>5</v>
      </c>
      <c r="CE5" s="19">
        <v>0</v>
      </c>
      <c r="CF5" s="19">
        <v>0.6</v>
      </c>
      <c r="CG5" s="19">
        <v>15.5</v>
      </c>
      <c r="CH5" s="19">
        <v>4.5999999999999996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16.5</v>
      </c>
      <c r="CP5" s="19">
        <v>4.8</v>
      </c>
      <c r="CQ5" s="19">
        <v>0</v>
      </c>
      <c r="CR5" s="19">
        <v>0.6</v>
      </c>
      <c r="CS5" s="19">
        <v>16.5</v>
      </c>
      <c r="CT5" s="19">
        <v>4.5999999999999996</v>
      </c>
      <c r="CU5" s="19">
        <v>0</v>
      </c>
      <c r="CV5" s="19">
        <v>0.6</v>
      </c>
      <c r="CW5" s="27"/>
      <c r="CX5" s="40">
        <f>IF(SUM(CD5,CH5)&gt;0,SUM(CD5,CH5),"")</f>
        <v>9.6</v>
      </c>
      <c r="CY5" s="40">
        <f>IF(SUM(CC5:CD5,CF5:CH5,CJ5)-CE5-CI5&gt;0,SUM(CC5:CD5,CF5:CH5,CJ5)-CE5-CI5,"")</f>
        <v>43.100000000000009</v>
      </c>
      <c r="CZ5" s="40">
        <f>IF(SUM(CK5:CL5,CN5)-CM5&gt;0,SUM(CK5:CL5,CN5)-CM5,"")</f>
        <v>22.400000000000002</v>
      </c>
      <c r="DA5" s="40">
        <f>IF(SUM(CD5,CH5,CL5)&gt;0,SUM(CD5,CH5,CL5),"")</f>
        <v>14.6</v>
      </c>
      <c r="DB5" s="40">
        <f>IF(SUM(CY5,CZ5)&gt;0,SUM(CY5,CZ5),"")</f>
        <v>65.500000000000014</v>
      </c>
      <c r="DC5" s="40">
        <f>IF(SUM(CP5,CT5)&gt;0,SUM(CP5,CT5),"")</f>
        <v>9.3999999999999986</v>
      </c>
      <c r="DD5" s="40">
        <f>IF(SUM(CO5:CP5,CR5:CT5,CV5)-SUM(CQ5,CU5)&gt;0,SUM(CO5:CP5,CR5:CT5,CV5)-SUM(CQ5,CU5),"")</f>
        <v>43.600000000000009</v>
      </c>
      <c r="DE5" s="40">
        <f>IF(SUM(CY5,CZ5,DD5)&gt;0,SUM(CY5,CZ5,DD5),"")</f>
        <v>109.10000000000002</v>
      </c>
      <c r="DF5" s="50">
        <f>IF(MAX(ED5,FF5,GH5,HJ5,IL5,JN5,KP5,LR5,MT5,NV5,OX5,PZ5)-IF(N5="",0,N5)&gt;0.001,MAX(ED5,FF5,GH5,HJ5,IL5,JN5,KP5,LR5,MT5,NV5,OX5,PZ5)-IF(N5="",0,N5),"")</f>
        <v>2.1000000000000014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16.100000000000001</v>
      </c>
      <c r="FN5" s="17">
        <v>1.9</v>
      </c>
      <c r="FO5" s="17">
        <v>0</v>
      </c>
      <c r="FP5" s="17">
        <v>0</v>
      </c>
      <c r="FQ5" s="17">
        <v>17.100000000000001</v>
      </c>
      <c r="FR5" s="17">
        <v>4.5999999999999996</v>
      </c>
      <c r="FS5" s="17">
        <v>0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6.5</v>
      </c>
      <c r="GH5" s="40">
        <f>IF(SUM(FM5:FN5,FP5:FR5,FT5)-FO5-FS5&gt;0,SUM(FM5:FN5,FP5:FR5,FT5)-FO5-FS5,"")</f>
        <v>39.700000000000003</v>
      </c>
      <c r="GI5" s="40" t="str">
        <f>IF(SUM(FU5:FV5,FX5)-FW5&gt;0,SUM(FU5:FV5,FX5)-FW5,"")</f>
        <v/>
      </c>
      <c r="GJ5" s="40">
        <f>IF(SUM(FN5,FR5,FV5)&gt;0,SUM(FN5,FR5,FV5),"")</f>
        <v>6.5</v>
      </c>
      <c r="GK5" s="40">
        <f>IF(SUM(GH5,GI5)&gt;0,SUM(GH5,GI5),"")</f>
        <v>39.700000000000003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39.700000000000003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>
        <v>17.2</v>
      </c>
      <c r="IT5" s="18">
        <v>6.1</v>
      </c>
      <c r="IU5" s="18">
        <v>0</v>
      </c>
      <c r="IV5" s="18">
        <v>0</v>
      </c>
      <c r="IW5" s="18">
        <v>17.2</v>
      </c>
      <c r="IX5" s="18">
        <v>5</v>
      </c>
      <c r="IY5" s="18">
        <v>0</v>
      </c>
      <c r="IZ5" s="18">
        <v>0</v>
      </c>
      <c r="JA5" s="18">
        <v>16.600000000000001</v>
      </c>
      <c r="JB5" s="18">
        <v>6.1</v>
      </c>
      <c r="JC5" s="18">
        <v>0.4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>IF(SUM(IT5,IX5)&gt;0,SUM(IT5,IX5),"")</f>
        <v>11.1</v>
      </c>
      <c r="JN5" s="11">
        <f>IF(SUM(IS5:IT5,IV5:IX5,IZ5)-IU5-IY5&gt;0,SUM(IS5:IT5,IV5:IX5,IZ5)-IU5-IY5,"")</f>
        <v>45.5</v>
      </c>
      <c r="JO5" s="11">
        <f>IF(SUM(JA5:JB5,JD5)-JC5&gt;0,SUM(JA5:JB5,JD5)-JC5,"")</f>
        <v>22.300000000000004</v>
      </c>
      <c r="JP5" s="11">
        <f>IF(SUM(IT5,IX5,JB5)&gt;0,SUM(IT5,IX5,JB5),"")</f>
        <v>17.2</v>
      </c>
      <c r="JQ5" s="11">
        <f>IF(SUM(JN5,JO5)&gt;0,SUM(JN5,JO5),"")</f>
        <v>67.800000000000011</v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>
        <f>IF(SUM(JN5,JO5,JS5)&gt;0,SUM(JN5,JO5,JS5),"")</f>
        <v>67.800000000000011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105</v>
      </c>
      <c r="D6" s="4" t="s">
        <v>4</v>
      </c>
      <c r="E6" s="4">
        <v>2003</v>
      </c>
      <c r="F6" s="9">
        <f>SUM(L6:T6)+SUM(L6:P6)*0.0000001+SUM(L6)*0.0000000000001</f>
        <v>154.80001093000445</v>
      </c>
      <c r="G6" s="66" t="s">
        <v>46</v>
      </c>
      <c r="H6" s="3" t="str">
        <f>IF(OR(AND(AR6&gt;=AY$22,AS6&gt;=AY$26,AR6&lt;&gt;"",AQ6=""),AND(AW6&gt;=AY$22,AX6&gt;=AY$26,AW6&lt;&gt;"",AQ6=""),AND(BU6&gt;=CB$22,BV6&gt;=CB$26,BU6&lt;&gt;"",BT6=""),AND(BZ6&gt;=CB$22,CA6&gt;=CB$26,BZ6&lt;&gt;"",BT6=""),AND(CX6&gt;=DE$22,CY6&gt;=DE$26,CX6&lt;&gt;"",CW6=""),AND(DC6&gt;=DE$22,DD6&gt;=DE$26,DC6&lt;&gt;""),AND(EC6&gt;=EJ$22,ED6&gt;=EJ$26,EC6&lt;&gt;""),AND(EH6&gt;=EJ$22,EI6&gt;=EJ$26,EH6&lt;&gt;""),AND(FE6&gt;=FL$22,FF6&gt;=FL$26,FE6&lt;&gt;""),AND(FJ6&gt;=FL$22,FK6&gt;=FL$26,FJ6&lt;&gt;""),AND(GG6&gt;=GN$22,GH6&gt;=GN$26,GG6&lt;&gt;""),AND(GL6&gt;=GN$22,GM6&gt;=GN$26,GL6&lt;&gt;""),AND(HI6&gt;=HP$22,HJ6&gt;=HP$26,HI6&lt;&gt;""),AND(HN6&gt;=HP$22,HO6&gt;=HP$26,HN6&lt;&gt;""),AND(IK6&gt;=IR$22,IL6&gt;=IR$26,IK6&lt;&gt;""),AND(IP6&gt;=IR$22,IQ6&gt;=IR$26,IP6&lt;&gt;""),AND(JM6&gt;=JT$22,JN6&gt;=JT$26,JM6&lt;&gt;""),AND(JR6&gt;=JT$22,JS6&gt;=JT$26,JR6&lt;&gt;""),AND(KO6&gt;=KV$22,KP6&gt;=KV$26,KO6&lt;&gt;""),AND(KT6&gt;=KV$22,KU6&gt;=KV$26,KT6&lt;&gt;""),AND(LQ6&gt;=LX$22,LR6&gt;=LX$26,LQ6&lt;&gt;""),AND(LV6&gt;=LX$22,LW6&gt;=LX$26,LV6&lt;&gt;""),AND(MS6&gt;=MZ$22,MT6&gt;=MZ$26,MS6&lt;&gt;""),AND(MX6&gt;=MZ$22,MY6&gt;=MZ$26,MX6&lt;&gt;""),AND(NU6&gt;=OB$22,NV6&gt;=OB$26,NU6&lt;&gt;""),AND(NZ6&gt;=OB$22,OA6&gt;=OB$26,NZ6&lt;&gt;""),AND(OW6&gt;=PD$22,OX6&gt;=PD$26,OW6&lt;&gt;""),AND(PB6&gt;=PD$22,PC6&gt;=PD$26,PB6&lt;&gt;""),AND(PY6&gt;=QF$22,PZ6&gt;=QF$26,PY6&lt;&gt;""),AND(QD6&gt;=QF$22,QE6&gt;=QF$26,QD6&lt;&gt;"")),"P","")</f>
        <v>P</v>
      </c>
      <c r="I6" s="3" t="str">
        <f>IF(OR(AND(AS6&gt;=AY$26,AS6&lt;&gt;"",AQ6=""),AND(AX6&gt;=AY$26,AX6&lt;&gt;"",AQ6=""),AND(BV6&gt;=CB$26,BV6&lt;&gt;"",BT6=""),AND(CA6&gt;=CB$26,CA6&lt;&gt;"",BT6=""),AND(CY6&gt;=DE$26,CY6&lt;&gt;"",CW6=""),AND(DD6&gt;=DE$26,DD6&lt;&gt;"",CW6=""),AND(ED6&gt;=EJ$26,ED6&lt;&gt;""),AND(EI6&gt;=EJ$26,EI6&lt;&gt;""),AND(FF6&gt;=FL$26,FF6&lt;&gt;""),AND(FK6&gt;=FL$26,FK6&lt;&gt;""),AND(GH6&gt;=GN$26,GH6&lt;&gt;""),AND(GM6&gt;=GN$26,GM6&lt;&gt;""),AND(HJ6&gt;=HP$26,HJ6&lt;&gt;""),AND(HO6&gt;=HP$26,HO6&lt;&gt;""),AND(IL6&gt;=IR$26,IL6&lt;&gt;""),AND(IQ6&gt;=IR$26,IQ6&lt;&gt;""),AND(JN6&gt;=JT$26,JN6&lt;&gt;""),AND(JS6&gt;=JT$26,JS6&lt;&gt;""),AND(KP6&gt;=KV$26,KP6&lt;&gt;""),AND(KU6&gt;=KV$26,KU6&lt;&gt;""),AND(LR6&gt;=LX$26,LR6&lt;&gt;""),AND(LW6&gt;=LX$26,LW6&lt;&gt;""),AND(MT6&gt;=MZ$26,MT6&lt;&gt;""),AND(MY6&gt;=MZ$26,MY6&lt;&gt;""),AND(NV6&gt;=OB$26,NV6&lt;&gt;""),AND(OA6&gt;=OB$26,OA6&lt;&gt;""),AND(OX6&gt;=PD$26,OX6&lt;&gt;""),AND(PC6&gt;=PD$26,PC6&lt;&gt;""),AND(PZ6&gt;=QF$26,PZ6&lt;&gt;""),AND(QE6&gt;=QF$26,QE6&lt;&gt;"")),"P","")</f>
        <v>P</v>
      </c>
      <c r="J6" s="36" t="str">
        <f>IF(AND(I6="P",H6=""),"No DD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Merit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Excellence",IF(K6="P","Worlds Team",IF(H6="P","National Team","")))))</f>
        <v>National Team</v>
      </c>
      <c r="K6" s="3" t="str">
        <f>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0.19999999999998863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2022 Worlds (Nov 17)</v>
      </c>
      <c r="W6" s="19">
        <v>17.3</v>
      </c>
      <c r="X6" s="19">
        <v>3.9</v>
      </c>
      <c r="Y6" s="19">
        <v>0</v>
      </c>
      <c r="Z6" s="19">
        <v>0.3</v>
      </c>
      <c r="AA6" s="19">
        <v>16.100000000000001</v>
      </c>
      <c r="AB6" s="19">
        <v>2.6</v>
      </c>
      <c r="AC6" s="19">
        <v>0</v>
      </c>
      <c r="AD6" s="19">
        <v>0.6</v>
      </c>
      <c r="AE6" s="19">
        <v>15.8</v>
      </c>
      <c r="AF6" s="19">
        <v>1.9</v>
      </c>
      <c r="AG6" s="19">
        <v>0</v>
      </c>
      <c r="AH6" s="19">
        <v>0.3</v>
      </c>
      <c r="AI6" s="19">
        <v>17</v>
      </c>
      <c r="AJ6" s="19">
        <v>3.9</v>
      </c>
      <c r="AK6" s="19">
        <v>0.2</v>
      </c>
      <c r="AL6" s="19">
        <v>0.3</v>
      </c>
      <c r="AM6" s="19">
        <v>16.399999999999999</v>
      </c>
      <c r="AN6" s="19">
        <v>1.9</v>
      </c>
      <c r="AO6" s="19">
        <v>0</v>
      </c>
      <c r="AP6" s="19">
        <v>0.3</v>
      </c>
      <c r="AQ6" s="27"/>
      <c r="AR6" s="40">
        <f>IF(SUM(X6,AB6)&gt;0,SUM(X6,AB6),"")</f>
        <v>6.5</v>
      </c>
      <c r="AS6" s="40">
        <f>IF(SUM(W6:X6,Z6:AB6,AD6)-Y6-AC6&gt;0,SUM(W6:X6,Z6:AB6,AD6)-Y6-AC6,"")</f>
        <v>40.800000000000004</v>
      </c>
      <c r="AT6" s="40">
        <f>IF(SUM(AE6:AF6,AH6)-AG6&gt;0,SUM(AE6:AF6,AH6)-AG6,"")</f>
        <v>18</v>
      </c>
      <c r="AU6" s="40">
        <f>IF(SUM(X6,AB6,AF6)&gt;0,SUM(X6,AB6,AF6),"")</f>
        <v>8.4</v>
      </c>
      <c r="AV6" s="40">
        <f>IF(SUM(AS6,AT6)&gt;0,SUM(AS6,AT6),"")</f>
        <v>58.800000000000004</v>
      </c>
      <c r="AW6" s="40">
        <f>IF(SUM(AJ6,AN6)&gt;0,SUM(AJ6,AN6),"")</f>
        <v>5.8</v>
      </c>
      <c r="AX6" s="40">
        <f>IF(SUM(AI6:AJ6,AL6:AN6,AP6)-SUM(AK6,AO6)&gt;0,SUM(AI6:AJ6,AL6:AN6,AP6)-SUM(AK6,AO6),"")</f>
        <v>39.599999999999987</v>
      </c>
      <c r="AY6" s="40">
        <f>IF(SUM(AS6,AT6,AX6)&gt;0,SUM(AS6,AT6,AX6),"")</f>
        <v>98.399999999999991</v>
      </c>
      <c r="AZ6" s="18">
        <v>17.399999999999999</v>
      </c>
      <c r="BA6" s="18">
        <v>4.3</v>
      </c>
      <c r="BB6" s="18">
        <v>0</v>
      </c>
      <c r="BC6" s="18">
        <v>0.3</v>
      </c>
      <c r="BD6" s="18">
        <v>17.5</v>
      </c>
      <c r="BE6" s="18">
        <v>4.8</v>
      </c>
      <c r="BF6" s="18">
        <v>0.2</v>
      </c>
      <c r="BG6" s="18">
        <v>0.6</v>
      </c>
      <c r="BH6" s="18">
        <v>16.7</v>
      </c>
      <c r="BI6" s="18">
        <v>4.0999999999999996</v>
      </c>
      <c r="BJ6" s="18">
        <v>0</v>
      </c>
      <c r="BK6" s="18">
        <v>0.3</v>
      </c>
      <c r="BL6" s="18">
        <v>17.399999999999999</v>
      </c>
      <c r="BM6" s="18">
        <v>4.8</v>
      </c>
      <c r="BN6" s="18">
        <v>0</v>
      </c>
      <c r="BO6" s="18">
        <v>0.6</v>
      </c>
      <c r="BP6" s="18">
        <v>17.3</v>
      </c>
      <c r="BQ6" s="18">
        <v>4.5999999999999996</v>
      </c>
      <c r="BR6" s="18">
        <v>0</v>
      </c>
      <c r="BS6" s="18">
        <v>0.6</v>
      </c>
      <c r="BT6" s="28"/>
      <c r="BU6" s="11">
        <f>IF(SUM(BA6,BE6)&gt;0,SUM(BA6,BE6),"")</f>
        <v>9.1</v>
      </c>
      <c r="BV6" s="11">
        <f>IF(SUM(AZ6:BA6,BC6:BE6,BG6)-BB6-BF6&gt;0,SUM(AZ6:BA6,BC6:BE6,BG6)-BB6-BF6,"")</f>
        <v>44.699999999999996</v>
      </c>
      <c r="BW6" s="11">
        <f>IF(SUM(BH6:BI6,BK6)-BJ6&gt;0,SUM(BH6:BI6,BK6)-BJ6,"")</f>
        <v>21.099999999999998</v>
      </c>
      <c r="BX6" s="11">
        <f>IF(SUM(BA6,BE6,BI6)&gt;0,SUM(BA6,BE6,BI6),"")</f>
        <v>13.2</v>
      </c>
      <c r="BY6" s="11">
        <f>IF(SUM(BV6,BW6)&gt;0,SUM(BV6,BW6),"")</f>
        <v>65.8</v>
      </c>
      <c r="BZ6" s="11">
        <f>IF(SUM(BM6,BQ6)&gt;0,SUM(BM6,BQ6),"")</f>
        <v>9.3999999999999986</v>
      </c>
      <c r="CA6" s="11">
        <f>IF(SUM(BL6:BM6,BO6:BQ6,BS6)-SUM(BN6,BR6)&gt;0,SUM(BL6:BM6,BO6:BQ6,BS6)-SUM(BN6,BR6),"")</f>
        <v>45.300000000000004</v>
      </c>
      <c r="CB6" s="11">
        <f>IF(SUM(BV6,BW6,CA6)&gt;0,SUM(BV6,BW6,CA6),"")</f>
        <v>111.1</v>
      </c>
      <c r="CC6" s="19">
        <v>17.5</v>
      </c>
      <c r="CD6" s="19">
        <v>4.3</v>
      </c>
      <c r="CE6" s="19">
        <v>0</v>
      </c>
      <c r="CF6" s="19">
        <v>0.3</v>
      </c>
      <c r="CG6" s="19">
        <v>16.600000000000001</v>
      </c>
      <c r="CH6" s="19">
        <v>4.5999999999999996</v>
      </c>
      <c r="CI6" s="19">
        <v>0.4</v>
      </c>
      <c r="CJ6" s="19">
        <v>0.6</v>
      </c>
      <c r="CK6" s="19">
        <v>16</v>
      </c>
      <c r="CL6" s="19">
        <v>1.9</v>
      </c>
      <c r="CM6" s="19">
        <v>0</v>
      </c>
      <c r="CN6" s="19">
        <v>0.3</v>
      </c>
      <c r="CO6" s="64">
        <v>17.2</v>
      </c>
      <c r="CP6" s="64">
        <v>4.3499999999999996</v>
      </c>
      <c r="CQ6" s="64">
        <v>0.1</v>
      </c>
      <c r="CR6" s="64">
        <v>0.44999999999999996</v>
      </c>
      <c r="CS6" s="64">
        <v>16.850000000000001</v>
      </c>
      <c r="CT6" s="64">
        <v>3.25</v>
      </c>
      <c r="CU6" s="64">
        <v>0</v>
      </c>
      <c r="CV6" s="64">
        <v>0.44999999999999996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43.500000000000007</v>
      </c>
      <c r="CZ6" s="40">
        <f>IF(SUM(CK6:CL6,CN6)-CM6&gt;0,SUM(CK6:CL6,CN6)-CM6,"")</f>
        <v>18.2</v>
      </c>
      <c r="DA6" s="40">
        <f>IF(SUM(CD6,CH6,CL6)&gt;0,SUM(CD6,CH6,CL6),"")</f>
        <v>10.799999999999999</v>
      </c>
      <c r="DB6" s="40">
        <f>IF(SUM(CY6,CZ6)&gt;0,SUM(CY6,CZ6),"")</f>
        <v>61.7</v>
      </c>
      <c r="DC6" s="65">
        <f>IF(SUM(CP6,CT6)&gt;0,SUM(CP6,CT6),"")</f>
        <v>7.6</v>
      </c>
      <c r="DD6" s="65">
        <f>IF(SUM(CO6:CP6,CR6:CT6,CV6)-SUM(CQ6,CU6)&gt;0,SUM(CO6:CP6,CR6:CT6,CV6)-SUM(CQ6,CU6),"")</f>
        <v>42.449999999999996</v>
      </c>
      <c r="DE6" s="40">
        <f>IF(SUM(CY6,CZ6,DD6)&gt;0,SUM(CY6,CZ6,DD6),"")</f>
        <v>104.15</v>
      </c>
      <c r="DF6" s="50">
        <f>IF(MAX(ED6,FF6,GH6,HJ6,IL6,JN6,KP6,LR6,MT6,NV6,OX6,PZ6)-IF(N6="",0,N6)&gt;0.001,MAX(ED6,FF6,GH6,HJ6,IL6,JN6,KP6,LR6,MT6,NV6,OX6,PZ6)-IF(N6="",0,N6),"")</f>
        <v>0.19999999999998863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>
        <v>17.399999999999999</v>
      </c>
      <c r="DJ6" s="17">
        <v>4.3</v>
      </c>
      <c r="DK6" s="17">
        <v>0</v>
      </c>
      <c r="DL6" s="17">
        <v>0</v>
      </c>
      <c r="DM6" s="17">
        <v>17.399999999999999</v>
      </c>
      <c r="DN6" s="17">
        <v>4.5999999999999996</v>
      </c>
      <c r="DO6" s="17">
        <v>0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>IF(SUM(DJ6,DN6)&gt;0,SUM(DJ6,DN6),"")</f>
        <v>8.8999999999999986</v>
      </c>
      <c r="ED6" s="40">
        <f>IF(SUM(DI6:DJ6,DL6:DN6,DP6)-DK6-DO6&gt;0,SUM(DI6:DJ6,DL6:DN6,DP6)-DK6-DO6,"")</f>
        <v>43.699999999999996</v>
      </c>
      <c r="EE6" s="40" t="str">
        <f>IF(SUM(DQ6:DR6,DT6)-DS6&gt;0,SUM(DQ6:DR6,DT6)-DS6,"")</f>
        <v/>
      </c>
      <c r="EF6" s="40">
        <f>IF(SUM(DJ6,DN6,DR6)&gt;0,SUM(DJ6,DN6,DR6),"")</f>
        <v>8.8999999999999986</v>
      </c>
      <c r="EG6" s="40">
        <f>IF(SUM(ED6,EE6)&gt;0,SUM(ED6,EE6),"")</f>
        <v>43.699999999999996</v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>
        <f>IF(SUM(ED6,EE6,EI6)&gt;0,SUM(ED6,EE6,EI6),"")</f>
        <v>43.699999999999996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>
        <v>17.3</v>
      </c>
      <c r="FB6" s="18">
        <v>4.8</v>
      </c>
      <c r="FC6" s="18">
        <v>0</v>
      </c>
      <c r="FD6" s="18">
        <v>0</v>
      </c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>
        <f>IF(SUM(EX6,FB6)&gt;0,SUM(EX6,FB6),"")</f>
        <v>4.8</v>
      </c>
      <c r="FK6" s="11">
        <f>IF(SUM(EW6:EX6,EZ6:FB6,FD6)-SUM(EY6,FC6)&gt;0,SUM(EW6:EX6,EZ6:FB6,FD6)-SUM(EY6,FC6),"")</f>
        <v>22.1</v>
      </c>
      <c r="FL6" s="11">
        <f>IF(SUM(FF6,FG6,FK6)&gt;0,SUM(FF6,FG6,FK6),"")</f>
        <v>22.1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16.8</v>
      </c>
      <c r="HR6" s="17">
        <v>1.9</v>
      </c>
      <c r="HS6" s="17">
        <v>0</v>
      </c>
      <c r="HT6" s="17">
        <v>0</v>
      </c>
      <c r="HU6" s="17">
        <v>16.600000000000001</v>
      </c>
      <c r="HV6" s="17">
        <v>3.5</v>
      </c>
      <c r="HW6" s="17">
        <v>0.4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5.4</v>
      </c>
      <c r="IL6" s="40">
        <f>IF(SUM(HQ6:HR6,HT6:HV6,HX6)-HS6-HW6&gt;0,SUM(HQ6:HR6,HT6:HV6,HX6)-HS6-HW6,"")</f>
        <v>38.4</v>
      </c>
      <c r="IM6" s="40" t="str">
        <f>IF(SUM(HY6:HZ6,IB6)-IA6&gt;0,SUM(HY6:HZ6,IB6)-IA6,"")</f>
        <v/>
      </c>
      <c r="IN6" s="40">
        <f>IF(SUM(HR6,HV6,HZ6)&gt;0,SUM(HR6,HV6,HZ6),"")</f>
        <v>5.4</v>
      </c>
      <c r="IO6" s="40">
        <f>IF(SUM(IL6,IM6)&gt;0,SUM(IL6,IM6),"")</f>
        <v>38.4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38.4</v>
      </c>
      <c r="IS6" s="18">
        <v>17.600000000000001</v>
      </c>
      <c r="IT6" s="18">
        <v>3.9</v>
      </c>
      <c r="IU6" s="18">
        <v>0.2</v>
      </c>
      <c r="IV6" s="18">
        <v>0</v>
      </c>
      <c r="IW6" s="18">
        <v>18</v>
      </c>
      <c r="IX6" s="18">
        <v>4.3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8.1999999999999993</v>
      </c>
      <c r="JN6" s="11">
        <f>IF(SUM(IS6:IT6,IV6:IX6,IZ6)-IU6-IY6&gt;0,SUM(IS6:IT6,IV6:IX6,IZ6)-IU6-IY6,"")</f>
        <v>43.599999999999994</v>
      </c>
      <c r="JO6" s="11" t="str">
        <f>IF(SUM(JA6:JB6,JD6)-JC6&gt;0,SUM(JA6:JB6,JD6)-JC6,"")</f>
        <v/>
      </c>
      <c r="JP6" s="11">
        <f>IF(SUM(IT6,IX6,JB6)&gt;0,SUM(IT6,IX6,JB6),"")</f>
        <v>8.1999999999999993</v>
      </c>
      <c r="JQ6" s="11">
        <f>IF(SUM(JN6,JO6)&gt;0,SUM(JN6,JO6),"")</f>
        <v>43.599999999999994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43.599999999999994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17.45</v>
      </c>
      <c r="QH6" s="22">
        <f>IF($CW6="P",CD6,(CD6+BA6)/2)</f>
        <v>4.3</v>
      </c>
      <c r="QI6" s="22">
        <f>IF($CW6="P",CE6,(CE6+BB6)/2)</f>
        <v>0</v>
      </c>
      <c r="QJ6" s="22">
        <f>IF($CW6="P",CF6,(CF6+BC6)/2)</f>
        <v>0.3</v>
      </c>
      <c r="QK6" s="22">
        <f>IF($CW6="P",CG6,(CG6+BD6)/2)</f>
        <v>17.05</v>
      </c>
      <c r="QL6" s="22">
        <f>IF($CW6="P",CH6,(CH6+BE6)/2)</f>
        <v>4.6999999999999993</v>
      </c>
      <c r="QM6" s="22">
        <f>IF($CW6="P",CI6,(CI6+BF6)/2)</f>
        <v>0.30000000000000004</v>
      </c>
      <c r="QN6" s="22">
        <f>IF($CW6="P",CJ6,(CJ6+BG6)/2)</f>
        <v>0.6</v>
      </c>
      <c r="QO6" s="22">
        <f>IF($CW6="P",CK6,(CK6+BH6)/2)</f>
        <v>16.350000000000001</v>
      </c>
      <c r="QP6" s="22">
        <f>IF($CW6="P",CL6,(CL6+BI6)/2)</f>
        <v>3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17.299999999999997</v>
      </c>
      <c r="QT6" s="22">
        <f>IF($CW6="P",CP6,(CP6+BM6)/2)</f>
        <v>4.5749999999999993</v>
      </c>
      <c r="QU6" s="22">
        <f>IF($CW6="P",CQ6,(CQ6+BN6)/2)</f>
        <v>0.05</v>
      </c>
      <c r="QV6" s="22">
        <f>IF($CW6="P",CR6,(CR6+BO6)/2)</f>
        <v>0.52499999999999991</v>
      </c>
      <c r="QW6" s="22">
        <f>IF($CW6="P",CS6,(CS6+BP6)/2)</f>
        <v>17.075000000000003</v>
      </c>
      <c r="QX6" s="22">
        <f>IF($CW6="P",CT6,(CT6+BQ6)/2)</f>
        <v>3.9249999999999998</v>
      </c>
      <c r="QY6" s="22">
        <f>IF($CW6="P",CU6,(CU6+BR6)/2)</f>
        <v>0</v>
      </c>
      <c r="QZ6" s="22">
        <f>IF($CW6="P",CV6,(CV6+BS6)/2)</f>
        <v>0.52499999999999991</v>
      </c>
      <c r="RA6" s="27" t="s">
        <v>46</v>
      </c>
      <c r="RB6" s="40">
        <f>IF(SUM(QH6,QL6)&gt;0,SUM(QH6,QL6),"")</f>
        <v>9</v>
      </c>
      <c r="RC6" s="40">
        <f>IF(SUM(QG6:QH6,QJ6:QL6,QN6)-QI6-QM6&gt;0,SUM(QG6:QH6,QJ6:QL6,QN6)-QI6-QM6,"")</f>
        <v>44.1</v>
      </c>
      <c r="RD6" s="40">
        <f>IF(SUM(QO6:QP6,QR6)-QQ6&gt;0,SUM(QO6:QP6,QR6)-QQ6,"")</f>
        <v>19.650000000000002</v>
      </c>
      <c r="RE6" s="40">
        <f>IF(SUM(QH6,QL6,QP6)&gt;0,SUM(QH6,QL6,QP6),"")</f>
        <v>12</v>
      </c>
      <c r="RF6" s="40">
        <f>IF(SUM(RC6,RD6)&gt;0,SUM(RC6,RD6),"")</f>
        <v>63.75</v>
      </c>
      <c r="RG6" s="40">
        <f>IF(SUM(QT6,QX6)&gt;0,SUM(QT6,QX6),"")</f>
        <v>8.5</v>
      </c>
      <c r="RH6" s="40">
        <f>IF(SUM(QS6:QT6,QV6:QX6,QZ6)-SUM(QU6,QY6)&gt;0,SUM(QS6:QT6,QV6:QX6,QZ6)-SUM(QU6,QY6),"")</f>
        <v>43.874999999999993</v>
      </c>
      <c r="RI6" s="40">
        <f>IF(SUM(RC6,RD6,RH6)&gt;0,SUM(RC6,RD6,RH6),"")</f>
        <v>107.625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117</v>
      </c>
      <c r="D7" s="4" t="s">
        <v>4</v>
      </c>
      <c r="E7" s="4">
        <v>2003</v>
      </c>
      <c r="F7" s="9">
        <f>SUM(L7:T7)+SUM(L7:P7)*0.0000001+SUM(L7)*0.0000000000001</f>
        <v>154.00001087000444</v>
      </c>
      <c r="G7" s="66" t="s">
        <v>46</v>
      </c>
      <c r="H7" s="3" t="str">
        <f>IF(OR(AND(AR7&gt;=AY$22,AS7&gt;=AY$26,AR7&lt;&gt;"",AQ7=""),AND(AW7&gt;=AY$22,AX7&gt;=AY$26,AW7&lt;&gt;"",AQ7=""),AND(BU7&gt;=CB$22,BV7&gt;=CB$26,BU7&lt;&gt;"",BT7=""),AND(BZ7&gt;=CB$22,CA7&gt;=CB$26,BZ7&lt;&gt;"",BT7=""),AND(CX7&gt;=DE$22,CY7&gt;=DE$26,CX7&lt;&gt;"",CW7=""),AND(DC7&gt;=DE$22,DD7&gt;=DE$26,DC7&lt;&gt;""),AND(EC7&gt;=EJ$22,ED7&gt;=EJ$26,EC7&lt;&gt;""),AND(EH7&gt;=EJ$22,EI7&gt;=EJ$26,EH7&lt;&gt;""),AND(FE7&gt;=FL$22,FF7&gt;=FL$26,FE7&lt;&gt;""),AND(FJ7&gt;=FL$22,FK7&gt;=FL$26,FJ7&lt;&gt;""),AND(GG7&gt;=GN$22,GH7&gt;=GN$26,GG7&lt;&gt;""),AND(GL7&gt;=GN$22,GM7&gt;=GN$26,GL7&lt;&gt;""),AND(HI7&gt;=HP$22,HJ7&gt;=HP$26,HI7&lt;&gt;""),AND(HN7&gt;=HP$22,HO7&gt;=HP$26,HN7&lt;&gt;""),AND(IK7&gt;=IR$22,IL7&gt;=IR$26,IK7&lt;&gt;""),AND(IP7&gt;=IR$22,IQ7&gt;=IR$26,IP7&lt;&gt;""),AND(JM7&gt;=JT$22,JN7&gt;=JT$26,JM7&lt;&gt;""),AND(JR7&gt;=JT$22,JS7&gt;=JT$26,JR7&lt;&gt;""),AND(KO7&gt;=KV$22,KP7&gt;=KV$26,KO7&lt;&gt;""),AND(KT7&gt;=KV$22,KU7&gt;=KV$26,KT7&lt;&gt;""),AND(LQ7&gt;=LX$22,LR7&gt;=LX$26,LQ7&lt;&gt;""),AND(LV7&gt;=LX$22,LW7&gt;=LX$26,LV7&lt;&gt;""),AND(MS7&gt;=MZ$22,MT7&gt;=MZ$26,MS7&lt;&gt;""),AND(MX7&gt;=MZ$22,MY7&gt;=MZ$26,MX7&lt;&gt;""),AND(NU7&gt;=OB$22,NV7&gt;=OB$26,NU7&lt;&gt;""),AND(NZ7&gt;=OB$22,OA7&gt;=OB$26,NZ7&lt;&gt;""),AND(OW7&gt;=PD$22,OX7&gt;=PD$26,OW7&lt;&gt;""),AND(PB7&gt;=PD$22,PC7&gt;=PD$26,PB7&lt;&gt;""),AND(PY7&gt;=QF$22,PZ7&gt;=QF$26,PY7&lt;&gt;""),AND(QD7&gt;=QF$22,QE7&gt;=QF$26,QD7&lt;&gt;"")),"P","")</f>
        <v>P</v>
      </c>
      <c r="I7" s="3" t="str">
        <f>IF(OR(AND(AS7&gt;=AY$26,AS7&lt;&gt;"",AQ7=""),AND(AX7&gt;=AY$26,AX7&lt;&gt;"",AQ7=""),AND(BV7&gt;=CB$26,BV7&lt;&gt;"",BT7=""),AND(CA7&gt;=CB$26,CA7&lt;&gt;"",BT7=""),AND(CY7&gt;=DE$26,CY7&lt;&gt;"",CW7=""),AND(DD7&gt;=DE$26,DD7&lt;&gt;"",CW7=""),AND(ED7&gt;=EJ$26,ED7&lt;&gt;""),AND(EI7&gt;=EJ$26,EI7&lt;&gt;""),AND(FF7&gt;=FL$26,FF7&lt;&gt;""),AND(FK7&gt;=FL$26,FK7&lt;&gt;""),AND(GH7&gt;=GN$26,GH7&lt;&gt;""),AND(GM7&gt;=GN$26,GM7&lt;&gt;""),AND(HJ7&gt;=HP$26,HJ7&lt;&gt;""),AND(HO7&gt;=HP$26,HO7&lt;&gt;""),AND(IL7&gt;=IR$26,IL7&lt;&gt;""),AND(IQ7&gt;=IR$26,IQ7&lt;&gt;""),AND(JN7&gt;=JT$26,JN7&lt;&gt;""),AND(JS7&gt;=JT$26,JS7&lt;&gt;""),AND(KP7&gt;=KV$26,KP7&lt;&gt;""),AND(KU7&gt;=KV$26,KU7&lt;&gt;""),AND(LR7&gt;=LX$26,LR7&lt;&gt;""),AND(LW7&gt;=LX$26,LW7&lt;&gt;""),AND(MT7&gt;=MZ$26,MT7&lt;&gt;""),AND(MY7&gt;=MZ$26,MY7&lt;&gt;""),AND(NV7&gt;=OB$26,NV7&lt;&gt;""),AND(OA7&gt;=OB$26,OA7&lt;&gt;""),AND(OX7&gt;=PD$26,OX7&lt;&gt;""),AND(PC7&gt;=PD$26,PC7&lt;&gt;""),AND(PZ7&gt;=QF$26,PZ7&lt;&gt;""),AND(QE7&gt;=QF$26,QE7&lt;&gt;"")),"P","")</f>
        <v>P</v>
      </c>
      <c r="J7" s="36" t="str">
        <f>IF(AND(I7="P",H7=""),"No DD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Merit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Excellence",IF(K7="P","Worlds Team",IF(H7="P","National Team","")))))</f>
        <v>National Team</v>
      </c>
      <c r="K7" s="3" t="str">
        <f>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0.69999999999999574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2022 WAGC (Nov 24)</v>
      </c>
      <c r="W7" s="19">
        <v>17.100000000000001</v>
      </c>
      <c r="X7" s="19">
        <v>3.9</v>
      </c>
      <c r="Y7" s="19">
        <v>0</v>
      </c>
      <c r="Z7" s="19">
        <v>0.3</v>
      </c>
      <c r="AA7" s="19">
        <v>16.399999999999999</v>
      </c>
      <c r="AB7" s="19">
        <v>1.9</v>
      </c>
      <c r="AC7" s="19">
        <v>0</v>
      </c>
      <c r="AD7" s="19">
        <v>0.3</v>
      </c>
      <c r="AE7" s="19">
        <v>16.899999999999999</v>
      </c>
      <c r="AF7" s="19">
        <v>4.0999999999999996</v>
      </c>
      <c r="AG7" s="19">
        <v>0</v>
      </c>
      <c r="AH7" s="19">
        <v>0.3</v>
      </c>
      <c r="AI7" s="19">
        <v>17.600000000000001</v>
      </c>
      <c r="AJ7" s="19">
        <v>4.0999999999999996</v>
      </c>
      <c r="AK7" s="19">
        <v>0</v>
      </c>
      <c r="AL7" s="19">
        <v>0.3</v>
      </c>
      <c r="AM7" s="19">
        <v>17.399999999999999</v>
      </c>
      <c r="AN7" s="19">
        <v>3.2</v>
      </c>
      <c r="AO7" s="19">
        <v>0.4</v>
      </c>
      <c r="AP7" s="19">
        <v>0.6</v>
      </c>
      <c r="AQ7" s="27"/>
      <c r="AR7" s="40">
        <f>IF(SUM(X7,AB7)&gt;0,SUM(X7,AB7),"")</f>
        <v>5.8</v>
      </c>
      <c r="AS7" s="40">
        <f>IF(SUM(W7:X7,Z7:AB7,AD7)-Y7-AC7&gt;0,SUM(W7:X7,Z7:AB7,AD7)-Y7-AC7,"")</f>
        <v>39.9</v>
      </c>
      <c r="AT7" s="40">
        <f>IF(SUM(AE7:AF7,AH7)-AG7&gt;0,SUM(AE7:AF7,AH7)-AG7,"")</f>
        <v>21.3</v>
      </c>
      <c r="AU7" s="40">
        <f>IF(SUM(X7,AB7,AF7)&gt;0,SUM(X7,AB7,AF7),"")</f>
        <v>9.8999999999999986</v>
      </c>
      <c r="AV7" s="40">
        <f>IF(SUM(AS7,AT7)&gt;0,SUM(AS7,AT7),"")</f>
        <v>61.2</v>
      </c>
      <c r="AW7" s="40">
        <f>IF(SUM(AJ7,AN7)&gt;0,SUM(AJ7,AN7),"")</f>
        <v>7.3</v>
      </c>
      <c r="AX7" s="40">
        <f>IF(SUM(AI7:AJ7,AL7:AN7,AP7)-SUM(AK7,AO7)&gt;0,SUM(AI7:AJ7,AL7:AN7,AP7)-SUM(AK7,AO7),"")</f>
        <v>42.800000000000011</v>
      </c>
      <c r="AY7" s="40">
        <f>IF(SUM(AS7,AT7,AX7)&gt;0,SUM(AS7,AT7,AX7),"")</f>
        <v>104.00000000000001</v>
      </c>
      <c r="AZ7" s="18">
        <v>17.2</v>
      </c>
      <c r="BA7" s="18">
        <v>4.3</v>
      </c>
      <c r="BB7" s="18">
        <v>0</v>
      </c>
      <c r="BC7" s="18">
        <v>0.3</v>
      </c>
      <c r="BD7" s="18">
        <v>15.9</v>
      </c>
      <c r="BE7" s="18">
        <v>4.5999999999999996</v>
      </c>
      <c r="BF7" s="18">
        <v>0</v>
      </c>
      <c r="BG7" s="18">
        <v>0.6</v>
      </c>
      <c r="BH7" s="18">
        <v>16.3</v>
      </c>
      <c r="BI7" s="18">
        <v>4.5999999999999996</v>
      </c>
      <c r="BJ7" s="18">
        <v>0</v>
      </c>
      <c r="BK7" s="18">
        <v>0.6</v>
      </c>
      <c r="BL7" s="18">
        <v>16.7</v>
      </c>
      <c r="BM7" s="18">
        <v>4.5999999999999996</v>
      </c>
      <c r="BN7" s="18">
        <v>0.2</v>
      </c>
      <c r="BO7" s="18">
        <v>0.6</v>
      </c>
      <c r="BP7" s="18">
        <v>18.3</v>
      </c>
      <c r="BQ7" s="18">
        <v>4.3</v>
      </c>
      <c r="BR7" s="18">
        <v>0</v>
      </c>
      <c r="BS7" s="18">
        <v>0.3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42.900000000000006</v>
      </c>
      <c r="BW7" s="11">
        <f>IF(SUM(BH7:BI7,BK7)-BJ7&gt;0,SUM(BH7:BI7,BK7)-BJ7,"")</f>
        <v>21.5</v>
      </c>
      <c r="BX7" s="11">
        <f>IF(SUM(BA7,BE7,BI7)&gt;0,SUM(BA7,BE7,BI7),"")</f>
        <v>13.499999999999998</v>
      </c>
      <c r="BY7" s="11">
        <f>IF(SUM(BV7,BW7)&gt;0,SUM(BV7,BW7),"")</f>
        <v>64.400000000000006</v>
      </c>
      <c r="BZ7" s="11">
        <f>IF(SUM(BM7,BQ7)&gt;0,SUM(BM7,BQ7),"")</f>
        <v>8.8999999999999986</v>
      </c>
      <c r="CA7" s="11">
        <f>IF(SUM(BL7:BM7,BO7:BQ7,BS7)-SUM(BN7,BR7)&gt;0,SUM(BL7:BM7,BO7:BQ7,BS7)-SUM(BN7,BR7),"")</f>
        <v>44.599999999999994</v>
      </c>
      <c r="CB7" s="11">
        <f>IF(SUM(BV7,BW7,CA7)&gt;0,SUM(BV7,BW7,CA7),"")</f>
        <v>109</v>
      </c>
      <c r="CC7" s="19">
        <v>17.5</v>
      </c>
      <c r="CD7" s="19">
        <v>4.3</v>
      </c>
      <c r="CE7" s="19">
        <v>0</v>
      </c>
      <c r="CF7" s="19">
        <v>0.3</v>
      </c>
      <c r="CG7" s="19">
        <v>17</v>
      </c>
      <c r="CH7" s="19">
        <v>4.5999999999999996</v>
      </c>
      <c r="CI7" s="19">
        <v>0</v>
      </c>
      <c r="CJ7" s="19">
        <v>0.6</v>
      </c>
      <c r="CK7" s="19">
        <v>15</v>
      </c>
      <c r="CL7" s="19">
        <v>4.5999999999999996</v>
      </c>
      <c r="CM7" s="19">
        <v>0</v>
      </c>
      <c r="CN7" s="19">
        <v>0.6</v>
      </c>
      <c r="CO7" s="19">
        <v>15.1</v>
      </c>
      <c r="CP7" s="19">
        <v>3.9</v>
      </c>
      <c r="CQ7" s="19">
        <v>0.2</v>
      </c>
      <c r="CR7" s="19">
        <v>0.3</v>
      </c>
      <c r="CS7" s="19">
        <v>16.899999999999999</v>
      </c>
      <c r="CT7" s="19">
        <v>4.8</v>
      </c>
      <c r="CU7" s="19">
        <v>0</v>
      </c>
      <c r="CV7" s="19">
        <v>0.6</v>
      </c>
      <c r="CW7" s="27"/>
      <c r="CX7" s="40">
        <f>IF(SUM(CD7,CH7)&gt;0,SUM(CD7,CH7),"")</f>
        <v>8.8999999999999986</v>
      </c>
      <c r="CY7" s="40">
        <f>IF(SUM(CC7:CD7,CF7:CH7,CJ7)-CE7-CI7&gt;0,SUM(CC7:CD7,CF7:CH7,CJ7)-CE7-CI7,"")</f>
        <v>44.300000000000004</v>
      </c>
      <c r="CZ7" s="40">
        <f>IF(SUM(CK7:CL7,CN7)-CM7&gt;0,SUM(CK7:CL7,CN7)-CM7,"")</f>
        <v>20.200000000000003</v>
      </c>
      <c r="DA7" s="40">
        <f>IF(SUM(CD7,CH7,CL7)&gt;0,SUM(CD7,CH7,CL7),"")</f>
        <v>13.499999999999998</v>
      </c>
      <c r="DB7" s="40">
        <f>IF(SUM(CY7,CZ7)&gt;0,SUM(CY7,CZ7),"")</f>
        <v>64.5</v>
      </c>
      <c r="DC7" s="40">
        <f>IF(SUM(CP7,CT7)&gt;0,SUM(CP7,CT7),"")</f>
        <v>8.6999999999999993</v>
      </c>
      <c r="DD7" s="40">
        <f>IF(SUM(CO7:CP7,CR7:CT7,CV7)-SUM(CQ7,CU7)&gt;0,SUM(CO7:CP7,CR7:CT7,CV7)-SUM(CQ7,CU7),"")</f>
        <v>41.4</v>
      </c>
      <c r="DE7" s="40">
        <f>IF(SUM(CY7,CZ7,DD7)&gt;0,SUM(CY7,CZ7,DD7),"")</f>
        <v>105.9</v>
      </c>
      <c r="DF7" s="50">
        <f>IF(MAX(ED7,FF7,GH7,HJ7,IL7,JN7,KP7,LR7,MT7,NV7,OX7,PZ7)-IF(N7="",0,N7)&gt;0.001,MAX(ED7,FF7,GH7,HJ7,IL7,JN7,KP7,LR7,MT7,NV7,OX7,PZ7)-IF(N7="",0,N7),"")</f>
        <v>0.69999999999999574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17.8</v>
      </c>
      <c r="FN7" s="17">
        <v>4.3</v>
      </c>
      <c r="FO7" s="17">
        <v>0</v>
      </c>
      <c r="FP7" s="17">
        <v>0</v>
      </c>
      <c r="FQ7" s="17">
        <v>16.899999999999999</v>
      </c>
      <c r="FR7" s="17">
        <v>4.5999999999999996</v>
      </c>
      <c r="FS7" s="17">
        <v>0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8.8999999999999986</v>
      </c>
      <c r="GH7" s="40">
        <f>IF(SUM(FM7:FN7,FP7:FR7,FT7)-FO7-FS7&gt;0,SUM(FM7:FN7,FP7:FR7,FT7)-FO7-FS7,"")</f>
        <v>43.6</v>
      </c>
      <c r="GI7" s="40" t="str">
        <f>IF(SUM(FU7:FV7,FX7)-FW7&gt;0,SUM(FU7:FV7,FX7)-FW7,"")</f>
        <v/>
      </c>
      <c r="GJ7" s="40">
        <f>IF(SUM(FN7,FR7,FV7)&gt;0,SUM(FN7,FR7,FV7),"")</f>
        <v>8.8999999999999986</v>
      </c>
      <c r="GK7" s="40">
        <f>IF(SUM(GH7,GI7)&gt;0,SUM(GH7,GI7),"")</f>
        <v>43.6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43.6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17.3</v>
      </c>
      <c r="HR7" s="17">
        <v>3.9</v>
      </c>
      <c r="HS7" s="17">
        <v>0</v>
      </c>
      <c r="HT7" s="17">
        <v>0</v>
      </c>
      <c r="HU7" s="17">
        <v>18.100000000000001</v>
      </c>
      <c r="HV7" s="17">
        <v>4.0999999999999996</v>
      </c>
      <c r="HW7" s="17">
        <v>0</v>
      </c>
      <c r="HX7" s="17">
        <v>0</v>
      </c>
      <c r="HY7" s="17"/>
      <c r="HZ7" s="17"/>
      <c r="IA7" s="17"/>
      <c r="IB7" s="17"/>
      <c r="IC7" s="17">
        <v>17.7</v>
      </c>
      <c r="ID7" s="17">
        <v>5</v>
      </c>
      <c r="IE7" s="17">
        <v>0</v>
      </c>
      <c r="IF7" s="17">
        <v>0</v>
      </c>
      <c r="IG7" s="17"/>
      <c r="IH7" s="17"/>
      <c r="II7" s="17"/>
      <c r="IJ7" s="17"/>
      <c r="IK7" s="40">
        <f>IF(SUM(HR7,HV7)&gt;0,SUM(HR7,HV7),"")</f>
        <v>8</v>
      </c>
      <c r="IL7" s="40">
        <f>IF(SUM(HQ7:HR7,HT7:HV7,HX7)-HS7-HW7&gt;0,SUM(HQ7:HR7,HT7:HV7,HX7)-HS7-HW7,"")</f>
        <v>43.4</v>
      </c>
      <c r="IM7" s="40" t="str">
        <f>IF(SUM(HY7:HZ7,IB7)-IA7&gt;0,SUM(HY7:HZ7,IB7)-IA7,"")</f>
        <v/>
      </c>
      <c r="IN7" s="40">
        <f>IF(SUM(HR7,HV7,HZ7)&gt;0,SUM(HR7,HV7,HZ7),"")</f>
        <v>8</v>
      </c>
      <c r="IO7" s="40">
        <f>IF(SUM(IL7,IM7)&gt;0,SUM(IL7,IM7),"")</f>
        <v>43.4</v>
      </c>
      <c r="IP7" s="40">
        <f>IF(SUM(ID7,IH7)&gt;0,SUM(ID7,IH7),"")</f>
        <v>5</v>
      </c>
      <c r="IQ7" s="40">
        <f>IF(SUM(IC7:ID7,IF7:IH7,IJ7)-SUM(IE7,II7)&gt;0,SUM(IC7:ID7,IF7:IH7,IJ7)-SUM(IE7,II7),"")</f>
        <v>22.7</v>
      </c>
      <c r="IR7" s="40">
        <f>IF(SUM(IL7,IM7,IQ7)&gt;0,SUM(IL7,IM7,IQ7),"")</f>
        <v>66.099999999999994</v>
      </c>
      <c r="IS7" s="18">
        <v>16.8</v>
      </c>
      <c r="IT7" s="18">
        <v>4.5999999999999996</v>
      </c>
      <c r="IU7" s="18">
        <v>0.2</v>
      </c>
      <c r="IV7" s="18">
        <v>0</v>
      </c>
      <c r="IW7" s="18">
        <v>16.899999999999999</v>
      </c>
      <c r="IX7" s="18">
        <v>3.2</v>
      </c>
      <c r="IY7" s="18">
        <v>0.4</v>
      </c>
      <c r="IZ7" s="18">
        <v>0</v>
      </c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>
        <f>IF(SUM(IT7,IX7)&gt;0,SUM(IT7,IX7),"")</f>
        <v>7.8</v>
      </c>
      <c r="JN7" s="11">
        <f>IF(SUM(IS7:IT7,IV7:IX7,IZ7)-IU7-IY7&gt;0,SUM(IS7:IT7,IV7:IX7,IZ7)-IU7-IY7,"")</f>
        <v>40.9</v>
      </c>
      <c r="JO7" s="11" t="str">
        <f>IF(SUM(JA7:JB7,JD7)-JC7&gt;0,SUM(JA7:JB7,JD7)-JC7,"")</f>
        <v/>
      </c>
      <c r="JP7" s="11">
        <f>IF(SUM(IT7,IX7,JB7)&gt;0,SUM(IT7,IX7,JB7),"")</f>
        <v>7.8</v>
      </c>
      <c r="JQ7" s="11">
        <f>IF(SUM(JN7,JO7)&gt;0,SUM(JN7,JO7),"")</f>
        <v>40.9</v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>
        <f>IF(SUM(JN7,JO7,JS7)&gt;0,SUM(JN7,JO7,JS7),"")</f>
        <v>40.9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17.350000000000001</v>
      </c>
      <c r="QH7" s="22">
        <f>IF($CW7="P",CD7,(CD7+BA7)/2)</f>
        <v>4.3</v>
      </c>
      <c r="QI7" s="22">
        <f>IF($CW7="P",CE7,(CE7+BB7)/2)</f>
        <v>0</v>
      </c>
      <c r="QJ7" s="22">
        <f>IF($CW7="P",CF7,(CF7+BC7)/2)</f>
        <v>0.3</v>
      </c>
      <c r="QK7" s="22">
        <f>IF($CW7="P",CG7,(CG7+BD7)/2)</f>
        <v>16.45</v>
      </c>
      <c r="QL7" s="22">
        <f>IF($CW7="P",CH7,(CH7+BE7)/2)</f>
        <v>4.5999999999999996</v>
      </c>
      <c r="QM7" s="22">
        <f>IF($CW7="P",CI7,(CI7+BF7)/2)</f>
        <v>0</v>
      </c>
      <c r="QN7" s="22">
        <f>IF($CW7="P",CJ7,(CJ7+BG7)/2)</f>
        <v>0.6</v>
      </c>
      <c r="QO7" s="22">
        <f>IF($CW7="P",CK7,(CK7+BH7)/2)</f>
        <v>15.65</v>
      </c>
      <c r="QP7" s="22">
        <f>IF($CW7="P",CL7,(CL7+BI7)/2)</f>
        <v>4.5999999999999996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15.899999999999999</v>
      </c>
      <c r="QT7" s="22">
        <f>IF($CW7="P",CP7,(CP7+BM7)/2)</f>
        <v>4.25</v>
      </c>
      <c r="QU7" s="22">
        <f>IF($CW7="P",CQ7,(CQ7+BN7)/2)</f>
        <v>0.2</v>
      </c>
      <c r="QV7" s="22">
        <f>IF($CW7="P",CR7,(CR7+BO7)/2)</f>
        <v>0.44999999999999996</v>
      </c>
      <c r="QW7" s="22">
        <f>IF($CW7="P",CS7,(CS7+BP7)/2)</f>
        <v>17.600000000000001</v>
      </c>
      <c r="QX7" s="22">
        <f>IF($CW7="P",CT7,(CT7+BQ7)/2)</f>
        <v>4.55</v>
      </c>
      <c r="QY7" s="22">
        <f>IF($CW7="P",CU7,(CU7+BR7)/2)</f>
        <v>0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8.8999999999999986</v>
      </c>
      <c r="RC7" s="40">
        <f>IF(SUM(QG7:QH7,QJ7:QL7,QN7)-QI7-QM7&gt;0,SUM(QG7:QH7,QJ7:QL7,QN7)-QI7-QM7,"")</f>
        <v>43.600000000000009</v>
      </c>
      <c r="RD7" s="40">
        <f>IF(SUM(QO7:QP7,QR7)-QQ7&gt;0,SUM(QO7:QP7,QR7)-QQ7,"")</f>
        <v>20.85</v>
      </c>
      <c r="RE7" s="40">
        <f>IF(SUM(QH7,QL7,QP7)&gt;0,SUM(QH7,QL7,QP7),"")</f>
        <v>13.499999999999998</v>
      </c>
      <c r="RF7" s="40">
        <f>IF(SUM(RC7,RD7)&gt;0,SUM(RC7,RD7),"")</f>
        <v>64.450000000000017</v>
      </c>
      <c r="RG7" s="40">
        <f>IF(SUM(QT7,QX7)&gt;0,SUM(QT7,QX7),"")</f>
        <v>8.8000000000000007</v>
      </c>
      <c r="RH7" s="40">
        <f>IF(SUM(QS7:QT7,QV7:QX7,QZ7)-SUM(QU7,QY7)&gt;0,SUM(QS7:QT7,QV7:QX7,QZ7)-SUM(QU7,QY7),"")</f>
        <v>43</v>
      </c>
      <c r="RI7" s="40">
        <f>IF(SUM(RC7,RD7,RH7)&gt;0,SUM(RC7,RD7,RH7),"")</f>
        <v>107.45000000000002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1</v>
      </c>
      <c r="C8" s="5" t="s">
        <v>209</v>
      </c>
      <c r="D8" s="4" t="s">
        <v>4</v>
      </c>
      <c r="E8" s="4">
        <v>2002</v>
      </c>
      <c r="F8" s="9">
        <f>SUM(L8:T8)+SUM(L8:P8)*0.0000001+SUM(L8)*0.0000000000001</f>
        <v>151.20001069000432</v>
      </c>
      <c r="G8" s="66"/>
      <c r="H8" s="3" t="str">
        <f>IF(OR(AND(AR8&gt;=AY$22,AS8&gt;=AY$26,AR8&lt;&gt;"",AQ8=""),AND(AW8&gt;=AY$22,AX8&gt;=AY$26,AW8&lt;&gt;"",AQ8=""),AND(BU8&gt;=CB$22,BV8&gt;=CB$26,BU8&lt;&gt;"",BT8=""),AND(BZ8&gt;=CB$22,CA8&gt;=CB$26,BZ8&lt;&gt;"",BT8=""),AND(CX8&gt;=DE$22,CY8&gt;=DE$26,CX8&lt;&gt;"",CW8=""),AND(DC8&gt;=DE$22,DD8&gt;=DE$26,DC8&lt;&gt;""),AND(EC8&gt;=EJ$22,ED8&gt;=EJ$26,EC8&lt;&gt;""),AND(EH8&gt;=EJ$22,EI8&gt;=EJ$26,EH8&lt;&gt;""),AND(FE8&gt;=FL$22,FF8&gt;=FL$26,FE8&lt;&gt;""),AND(FJ8&gt;=FL$22,FK8&gt;=FL$26,FJ8&lt;&gt;""),AND(GG8&gt;=GN$22,GH8&gt;=GN$26,GG8&lt;&gt;""),AND(GL8&gt;=GN$22,GM8&gt;=GN$26,GL8&lt;&gt;""),AND(HI8&gt;=HP$22,HJ8&gt;=HP$26,HI8&lt;&gt;""),AND(HN8&gt;=HP$22,HO8&gt;=HP$26,HN8&lt;&gt;""),AND(IK8&gt;=IR$22,IL8&gt;=IR$26,IK8&lt;&gt;""),AND(IP8&gt;=IR$22,IQ8&gt;=IR$26,IP8&lt;&gt;""),AND(JM8&gt;=JT$22,JN8&gt;=JT$26,JM8&lt;&gt;""),AND(JR8&gt;=JT$22,JS8&gt;=JT$26,JR8&lt;&gt;""),AND(KO8&gt;=KV$22,KP8&gt;=KV$26,KO8&lt;&gt;""),AND(KT8&gt;=KV$22,KU8&gt;=KV$26,KT8&lt;&gt;""),AND(LQ8&gt;=LX$22,LR8&gt;=LX$26,LQ8&lt;&gt;""),AND(LV8&gt;=LX$22,LW8&gt;=LX$26,LV8&lt;&gt;""),AND(MS8&gt;=MZ$22,MT8&gt;=MZ$26,MS8&lt;&gt;""),AND(MX8&gt;=MZ$22,MY8&gt;=MZ$26,MX8&lt;&gt;""),AND(NU8&gt;=OB$22,NV8&gt;=OB$26,NU8&lt;&gt;""),AND(NZ8&gt;=OB$22,OA8&gt;=OB$26,NZ8&lt;&gt;""),AND(OW8&gt;=PD$22,OX8&gt;=PD$26,OW8&lt;&gt;""),AND(PB8&gt;=PD$22,PC8&gt;=PD$26,PB8&lt;&gt;""),AND(PY8&gt;=QF$22,PZ8&gt;=QF$26,PY8&lt;&gt;""),AND(QD8&gt;=QF$22,QE8&gt;=QF$26,QD8&lt;&gt;"")),"P","")</f>
        <v>P</v>
      </c>
      <c r="I8" s="3" t="str">
        <f>IF(OR(AND(AS8&gt;=AY$26,AS8&lt;&gt;"",AQ8=""),AND(AX8&gt;=AY$26,AX8&lt;&gt;"",AQ8=""),AND(BV8&gt;=CB$26,BV8&lt;&gt;"",BT8=""),AND(CA8&gt;=CB$26,CA8&lt;&gt;"",BT8=""),AND(CY8&gt;=DE$26,CY8&lt;&gt;"",CW8=""),AND(DD8&gt;=DE$26,DD8&lt;&gt;"",CW8=""),AND(ED8&gt;=EJ$26,ED8&lt;&gt;""),AND(EI8&gt;=EJ$26,EI8&lt;&gt;""),AND(FF8&gt;=FL$26,FF8&lt;&gt;""),AND(FK8&gt;=FL$26,FK8&lt;&gt;""),AND(GH8&gt;=GN$26,GH8&lt;&gt;""),AND(GM8&gt;=GN$26,GM8&lt;&gt;""),AND(HJ8&gt;=HP$26,HJ8&lt;&gt;""),AND(HO8&gt;=HP$26,HO8&lt;&gt;""),AND(IL8&gt;=IR$26,IL8&lt;&gt;""),AND(IQ8&gt;=IR$26,IQ8&lt;&gt;""),AND(JN8&gt;=JT$26,JN8&lt;&gt;""),AND(JS8&gt;=JT$26,JS8&lt;&gt;""),AND(KP8&gt;=KV$26,KP8&lt;&gt;""),AND(KU8&gt;=KV$26,KU8&lt;&gt;""),AND(LR8&gt;=LX$26,LR8&lt;&gt;""),AND(LW8&gt;=LX$26,LW8&lt;&gt;""),AND(MT8&gt;=MZ$26,MT8&lt;&gt;""),AND(MY8&gt;=MZ$26,MY8&lt;&gt;""),AND(NV8&gt;=OB$26,NV8&lt;&gt;""),AND(OA8&gt;=OB$26,OA8&lt;&gt;""),AND(OX8&gt;=PD$26,OX8&lt;&gt;""),AND(PC8&gt;=PD$26,PC8&lt;&gt;""),AND(PZ8&gt;=QF$26,PZ8&lt;&gt;""),AND(QE8&gt;=QF$26,QE8&lt;&gt;"")),"P","")</f>
        <v>P</v>
      </c>
      <c r="J8" s="36" t="str">
        <f>IF(AND(I8="P",H8=""),"No DD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Merit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Excellence",IF(K8="P","Worlds Team",IF(H8="P","National Team","")))))</f>
        <v>National Team</v>
      </c>
      <c r="K8" s="3" t="str">
        <f>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P","")</f>
        <v/>
      </c>
      <c r="L8" s="8">
        <f>IF(COUNT(AS8,BV8,CY8)&gt;0,LARGE((AS8,BV8,CY8),1),0)</f>
        <v>43.199999999999996</v>
      </c>
      <c r="M8" s="8" t="str">
        <f>IF(L8=0,"",IF(L8=CY8,$CC$1,IF(L8=BV8,$AZ$1,IF(L8=AS8,$W$1,""))))</f>
        <v>2023 Nationals</v>
      </c>
      <c r="N8" s="8">
        <f>IF(COUNT(AS8,BV8,CY8)&gt;1,LARGE((AS8,BV8,CY8),2),0)</f>
        <v>42.1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21.599999999999998</v>
      </c>
      <c r="Q8" s="8" t="str">
        <f>IF(P8=0,"",IF(P8=CZ8,$CC$1,IF(P8=BW8,$AZ$1,IF(P8=AT8,$W$1,""))))</f>
        <v>2023 Nationals</v>
      </c>
      <c r="R8" s="8">
        <f>IF(MAX(AX8,CA8,DD8)&gt;0,MAX(AX8,CA8,DD8),0)</f>
        <v>43.4</v>
      </c>
      <c r="S8" s="8" t="str">
        <f>IF(R8=0,"",IF(R8=DD8,$CC$1,IF(R8=CA8,$AZ$1,IF(R8=AX8,$W$1,""))))</f>
        <v>2023 Nationals</v>
      </c>
      <c r="T8" s="8">
        <f>IF(MAX(DF8:DH8)&gt;0,MAX(DF8:DH8),"")</f>
        <v>0.89999999999999858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>IF(SUM(X8,AB8)&gt;0,SUM(X8,AB8),"")</f>
        <v/>
      </c>
      <c r="AS8" s="40" t="str">
        <f>IF(SUM(W8:X8,Z8:AB8,AD8)-Y8-AC8&gt;0,SUM(W8:X8,Z8:AB8,AD8)-Y8-AC8,"")</f>
        <v/>
      </c>
      <c r="AT8" s="40" t="str">
        <f>IF(SUM(AE8:AF8,AH8)-AG8&gt;0,SUM(AE8:AF8,AH8)-AG8,"")</f>
        <v/>
      </c>
      <c r="AU8" s="40" t="str">
        <f>IF(SUM(X8,AB8,AF8)&gt;0,SUM(X8,AB8,AF8),"")</f>
        <v/>
      </c>
      <c r="AV8" s="40" t="str">
        <f>IF(SUM(AS8,AT8)&gt;0,SUM(AS8,AT8),"")</f>
        <v/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 t="str">
        <f>IF(SUM(AS8,AT8,AX8)&gt;0,SUM(AS8,AT8,AX8),"")</f>
        <v/>
      </c>
      <c r="AZ8" s="18">
        <v>17.399999999999999</v>
      </c>
      <c r="BA8" s="18">
        <v>4.0999999999999996</v>
      </c>
      <c r="BB8" s="18">
        <v>0</v>
      </c>
      <c r="BC8" s="18">
        <v>0.3</v>
      </c>
      <c r="BD8" s="18">
        <v>17.2</v>
      </c>
      <c r="BE8" s="18">
        <v>3.9</v>
      </c>
      <c r="BF8" s="18">
        <v>0</v>
      </c>
      <c r="BG8" s="18">
        <v>0.3</v>
      </c>
      <c r="BH8" s="18">
        <v>17.399999999999999</v>
      </c>
      <c r="BI8" s="18">
        <v>3.9</v>
      </c>
      <c r="BJ8" s="18">
        <v>0</v>
      </c>
      <c r="BK8" s="18">
        <v>0.3</v>
      </c>
      <c r="BL8" s="18">
        <v>17.2</v>
      </c>
      <c r="BM8" s="18">
        <v>4.0999999999999996</v>
      </c>
      <c r="BN8" s="18">
        <v>0</v>
      </c>
      <c r="BO8" s="18">
        <v>0.3</v>
      </c>
      <c r="BP8" s="18">
        <v>17.600000000000001</v>
      </c>
      <c r="BQ8" s="18">
        <v>3.9</v>
      </c>
      <c r="BR8" s="18">
        <v>0</v>
      </c>
      <c r="BS8" s="18">
        <v>0.3</v>
      </c>
      <c r="BT8" s="28"/>
      <c r="BU8" s="11">
        <f>IF(SUM(BA8,BE8)&gt;0,SUM(BA8,BE8),"")</f>
        <v>8</v>
      </c>
      <c r="BV8" s="11">
        <f>IF(SUM(AZ8:BA8,BC8:BE8,BG8)-BB8-BF8&gt;0,SUM(AZ8:BA8,BC8:BE8,BG8)-BB8-BF8,"")</f>
        <v>43.199999999999996</v>
      </c>
      <c r="BW8" s="11">
        <f>IF(SUM(BH8:BI8,BK8)-BJ8&gt;0,SUM(BH8:BI8,BK8)-BJ8,"")</f>
        <v>21.599999999999998</v>
      </c>
      <c r="BX8" s="11">
        <f>IF(SUM(BA8,BE8,BI8)&gt;0,SUM(BA8,BE8,BI8),"")</f>
        <v>11.9</v>
      </c>
      <c r="BY8" s="11">
        <f>IF(SUM(BV8,BW8)&gt;0,SUM(BV8,BW8),"")</f>
        <v>64.8</v>
      </c>
      <c r="BZ8" s="11">
        <f>IF(SUM(BM8,BQ8)&gt;0,SUM(BM8,BQ8),"")</f>
        <v>8</v>
      </c>
      <c r="CA8" s="11">
        <f>IF(SUM(BL8:BM8,BO8:BQ8,BS8)-SUM(BN8,BR8)&gt;0,SUM(BL8:BM8,BO8:BQ8,BS8)-SUM(BN8,BR8),"")</f>
        <v>43.4</v>
      </c>
      <c r="CB8" s="11">
        <f>IF(SUM(BV8,BW8,CA8)&gt;0,SUM(BV8,BW8,CA8),"")</f>
        <v>108.19999999999999</v>
      </c>
      <c r="CC8" s="19">
        <v>16.600000000000001</v>
      </c>
      <c r="CD8" s="19">
        <v>3.9</v>
      </c>
      <c r="CE8" s="19">
        <v>0</v>
      </c>
      <c r="CF8" s="19">
        <v>0.3</v>
      </c>
      <c r="CG8" s="19">
        <v>16.899999999999999</v>
      </c>
      <c r="CH8" s="19">
        <v>4.0999999999999996</v>
      </c>
      <c r="CI8" s="19">
        <v>0</v>
      </c>
      <c r="CJ8" s="19">
        <v>0.3</v>
      </c>
      <c r="CK8" s="19">
        <v>15.1</v>
      </c>
      <c r="CL8" s="19">
        <v>3.9</v>
      </c>
      <c r="CM8" s="19">
        <v>0</v>
      </c>
      <c r="CN8" s="19">
        <v>0.3</v>
      </c>
      <c r="CO8" s="19">
        <v>16.399999999999999</v>
      </c>
      <c r="CP8" s="19">
        <v>3.9</v>
      </c>
      <c r="CQ8" s="19">
        <v>0</v>
      </c>
      <c r="CR8" s="19">
        <v>0.3</v>
      </c>
      <c r="CS8" s="19">
        <v>16.8</v>
      </c>
      <c r="CT8" s="19">
        <v>4.0999999999999996</v>
      </c>
      <c r="CU8" s="19">
        <v>0</v>
      </c>
      <c r="CV8" s="19">
        <v>0.3</v>
      </c>
      <c r="CW8" s="27"/>
      <c r="CX8" s="40">
        <f>IF(SUM(CD8,CH8)&gt;0,SUM(CD8,CH8),"")</f>
        <v>8</v>
      </c>
      <c r="CY8" s="40">
        <f>IF(SUM(CC8:CD8,CF8:CH8,CJ8)-CE8-CI8&gt;0,SUM(CC8:CD8,CF8:CH8,CJ8)-CE8-CI8,"")</f>
        <v>42.1</v>
      </c>
      <c r="CZ8" s="40">
        <f>IF(SUM(CK8:CL8,CN8)-CM8&gt;0,SUM(CK8:CL8,CN8)-CM8,"")</f>
        <v>19.3</v>
      </c>
      <c r="DA8" s="40">
        <f>IF(SUM(CD8,CH8,CL8)&gt;0,SUM(CD8,CH8,CL8),"")</f>
        <v>11.9</v>
      </c>
      <c r="DB8" s="40">
        <f>IF(SUM(CY8,CZ8)&gt;0,SUM(CY8,CZ8),"")</f>
        <v>61.400000000000006</v>
      </c>
      <c r="DC8" s="40">
        <f>IF(SUM(CP8,CT8)&gt;0,SUM(CP8,CT8),"")</f>
        <v>8</v>
      </c>
      <c r="DD8" s="40">
        <f>IF(SUM(CO8:CP8,CR8:CT8,CV8)-SUM(CQ8,CU8)&gt;0,SUM(CO8:CP8,CR8:CT8,CV8)-SUM(CQ8,CU8),"")</f>
        <v>41.8</v>
      </c>
      <c r="DE8" s="40">
        <f>IF(SUM(CY8,CZ8,DD8)&gt;0,SUM(CY8,CZ8,DD8),"")</f>
        <v>103.2</v>
      </c>
      <c r="DF8" s="50">
        <f>IF(MAX(ED8,FF8,GH8,HJ8,IL8,JN8,KP8,LR8,MT8,NV8,OX8,PZ8)-IF(N8="",0,N8)&gt;0.001,MAX(ED8,FF8,GH8,HJ8,IL8,JN8,KP8,LR8,MT8,NV8,OX8,PZ8)-IF(N8="",0,N8),"")</f>
        <v>0.89999999999999858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16.7</v>
      </c>
      <c r="JV8" s="17">
        <v>4.8</v>
      </c>
      <c r="JW8" s="17">
        <v>0</v>
      </c>
      <c r="JX8" s="17">
        <v>0</v>
      </c>
      <c r="JY8" s="17">
        <v>16.899999999999999</v>
      </c>
      <c r="JZ8" s="17">
        <v>4.5999999999999996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>IF(SUM(JV8,JZ8)&gt;0,SUM(JV8,JZ8),"")</f>
        <v>9.3999999999999986</v>
      </c>
      <c r="KP8" s="40">
        <f>IF(SUM(JU8:JV8,JX8:JZ8,KB8)-JW8-KA8&gt;0,SUM(JU8:JV8,JX8:JZ8,KB8)-JW8-KA8,"")</f>
        <v>43</v>
      </c>
      <c r="KQ8" s="40" t="str">
        <f>IF(SUM(KC8:KD8,KF8)-KE8&gt;0,SUM(KC8:KD8,KF8)-KE8,"")</f>
        <v/>
      </c>
      <c r="KR8" s="40">
        <f>IF(SUM(JV8,JZ8,KD8)&gt;0,SUM(JV8,JZ8,KD8),"")</f>
        <v>9.3999999999999986</v>
      </c>
      <c r="KS8" s="40">
        <f>IF(SUM(KP8,KQ8)&gt;0,SUM(KP8,KQ8),"")</f>
        <v>43</v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>
        <f>IF(SUM(KP8,KQ8,KU8)&gt;0,SUM(KP8,KQ8,KU8),"")</f>
        <v>43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</v>
      </c>
      <c r="QH8" s="22">
        <f>IF($CW8="P",CD8,(CD8+BA8)/2)</f>
        <v>4</v>
      </c>
      <c r="QI8" s="22">
        <f>IF($CW8="P",CE8,(CE8+BB8)/2)</f>
        <v>0</v>
      </c>
      <c r="QJ8" s="22">
        <f>IF($CW8="P",CF8,(CF8+BC8)/2)</f>
        <v>0.3</v>
      </c>
      <c r="QK8" s="22">
        <f>IF($CW8="P",CG8,(CG8+BD8)/2)</f>
        <v>17.049999999999997</v>
      </c>
      <c r="QL8" s="22">
        <f>IF($CW8="P",CH8,(CH8+BE8)/2)</f>
        <v>4</v>
      </c>
      <c r="QM8" s="22">
        <f>IF($CW8="P",CI8,(CI8+BF8)/2)</f>
        <v>0</v>
      </c>
      <c r="QN8" s="22">
        <f>IF($CW8="P",CJ8,(CJ8+BG8)/2)</f>
        <v>0.3</v>
      </c>
      <c r="QO8" s="22">
        <f>IF($CW8="P",CK8,(CK8+BH8)/2)</f>
        <v>16.25</v>
      </c>
      <c r="QP8" s="22">
        <f>IF($CW8="P",CL8,(CL8+BI8)/2)</f>
        <v>3.9</v>
      </c>
      <c r="QQ8" s="22">
        <f>IF($CW8="P",CM8,(CM8+BJ8)/2)</f>
        <v>0</v>
      </c>
      <c r="QR8" s="22">
        <f>IF($CW8="P",CN8,(CN8+BK8)/2)</f>
        <v>0.3</v>
      </c>
      <c r="QS8" s="22">
        <f>IF($CW8="P",CO8,(CO8+BL8)/2)</f>
        <v>16.799999999999997</v>
      </c>
      <c r="QT8" s="22">
        <f>IF($CW8="P",CP8,(CP8+BM8)/2)</f>
        <v>4</v>
      </c>
      <c r="QU8" s="22">
        <f>IF($CW8="P",CQ8,(CQ8+BN8)/2)</f>
        <v>0</v>
      </c>
      <c r="QV8" s="22">
        <f>IF($CW8="P",CR8,(CR8+BO8)/2)</f>
        <v>0.3</v>
      </c>
      <c r="QW8" s="22">
        <f>IF($CW8="P",CS8,(CS8+BP8)/2)</f>
        <v>17.200000000000003</v>
      </c>
      <c r="QX8" s="22">
        <f>IF($CW8="P",CT8,(CT8+BQ8)/2)</f>
        <v>4</v>
      </c>
      <c r="QY8" s="22">
        <f>IF($CW8="P",CU8,(CU8+BR8)/2)</f>
        <v>0</v>
      </c>
      <c r="QZ8" s="22">
        <f>IF($CW8="P",CV8,(CV8+BS8)/2)</f>
        <v>0.3</v>
      </c>
      <c r="RA8" s="27" t="s">
        <v>46</v>
      </c>
      <c r="RB8" s="40">
        <f>IF(SUM(QH8,QL8)&gt;0,SUM(QH8,QL8),"")</f>
        <v>8</v>
      </c>
      <c r="RC8" s="40">
        <f>IF(SUM(QG8:QH8,QJ8:QL8,QN8)-QI8-QM8&gt;0,SUM(QG8:QH8,QJ8:QL8,QN8)-QI8-QM8,"")</f>
        <v>42.649999999999991</v>
      </c>
      <c r="RD8" s="40">
        <f>IF(SUM(QO8:QP8,QR8)-QQ8&gt;0,SUM(QO8:QP8,QR8)-QQ8,"")</f>
        <v>20.45</v>
      </c>
      <c r="RE8" s="40">
        <f>IF(SUM(QH8,QL8,QP8)&gt;0,SUM(QH8,QL8,QP8),"")</f>
        <v>11.9</v>
      </c>
      <c r="RF8" s="40">
        <f>IF(SUM(RC8,RD8)&gt;0,SUM(RC8,RD8),"")</f>
        <v>63.099999999999994</v>
      </c>
      <c r="RG8" s="40">
        <f>IF(SUM(QT8,QX8)&gt;0,SUM(QT8,QX8),"")</f>
        <v>8</v>
      </c>
      <c r="RH8" s="40">
        <f>IF(SUM(QS8:QT8,QV8:QX8,QZ8)-SUM(QU8,QY8)&gt;0,SUM(QS8:QT8,QV8:QX8,QZ8)-SUM(QU8,QY8),"")</f>
        <v>42.599999999999994</v>
      </c>
      <c r="RI8" s="40">
        <f>IF(SUM(RC8,RD8,RH8)&gt;0,SUM(RC8,RD8,RH8),"")</f>
        <v>105.69999999999999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>2</v>
      </c>
      <c r="C9" s="5" t="s">
        <v>112</v>
      </c>
      <c r="D9" s="4" t="s">
        <v>3</v>
      </c>
      <c r="E9" s="4">
        <v>2004</v>
      </c>
      <c r="F9" s="9">
        <f>SUM(L9:T9)+SUM(L9:P9)*0.0000001+SUM(L9)*0.0000000000001</f>
        <v>148.90001050500425</v>
      </c>
      <c r="G9" s="66"/>
      <c r="H9" s="3" t="str">
        <f>IF(OR(AND(AR9&gt;=AY$22,AS9&gt;=AY$26,AR9&lt;&gt;"",AQ9=""),AND(AW9&gt;=AY$22,AX9&gt;=AY$26,AW9&lt;&gt;"",AQ9=""),AND(BU9&gt;=CB$22,BV9&gt;=CB$26,BU9&lt;&gt;"",BT9=""),AND(BZ9&gt;=CB$22,CA9&gt;=CB$26,BZ9&lt;&gt;"",BT9=""),AND(CX9&gt;=DE$22,CY9&gt;=DE$26,CX9&lt;&gt;"",CW9=""),AND(DC9&gt;=DE$22,DD9&gt;=DE$26,DC9&lt;&gt;""),AND(EC9&gt;=EJ$22,ED9&gt;=EJ$26,EC9&lt;&gt;""),AND(EH9&gt;=EJ$22,EI9&gt;=EJ$26,EH9&lt;&gt;""),AND(FE9&gt;=FL$22,FF9&gt;=FL$26,FE9&lt;&gt;""),AND(FJ9&gt;=FL$22,FK9&gt;=FL$26,FJ9&lt;&gt;""),AND(GG9&gt;=GN$22,GH9&gt;=GN$26,GG9&lt;&gt;""),AND(GL9&gt;=GN$22,GM9&gt;=GN$26,GL9&lt;&gt;""),AND(HI9&gt;=HP$22,HJ9&gt;=HP$26,HI9&lt;&gt;""),AND(HN9&gt;=HP$22,HO9&gt;=HP$26,HN9&lt;&gt;""),AND(IK9&gt;=IR$22,IL9&gt;=IR$26,IK9&lt;&gt;""),AND(IP9&gt;=IR$22,IQ9&gt;=IR$26,IP9&lt;&gt;""),AND(JM9&gt;=JT$22,JN9&gt;=JT$26,JM9&lt;&gt;""),AND(JR9&gt;=JT$22,JS9&gt;=JT$26,JR9&lt;&gt;""),AND(KO9&gt;=KV$22,KP9&gt;=KV$26,KO9&lt;&gt;""),AND(KT9&gt;=KV$22,KU9&gt;=KV$26,KT9&lt;&gt;""),AND(LQ9&gt;=LX$22,LR9&gt;=LX$26,LQ9&lt;&gt;""),AND(LV9&gt;=LX$22,LW9&gt;=LX$26,LV9&lt;&gt;""),AND(MS9&gt;=MZ$22,MT9&gt;=MZ$26,MS9&lt;&gt;""),AND(MX9&gt;=MZ$22,MY9&gt;=MZ$26,MX9&lt;&gt;""),AND(NU9&gt;=OB$22,NV9&gt;=OB$26,NU9&lt;&gt;""),AND(NZ9&gt;=OB$22,OA9&gt;=OB$26,NZ9&lt;&gt;""),AND(OW9&gt;=PD$22,OX9&gt;=PD$26,OW9&lt;&gt;""),AND(PB9&gt;=PD$22,PC9&gt;=PD$26,PB9&lt;&gt;""),AND(PY9&gt;=QF$22,PZ9&gt;=QF$26,PY9&lt;&gt;""),AND(QD9&gt;=QF$22,QE9&gt;=QF$26,QD9&lt;&gt;"")),"P","")</f>
        <v>P</v>
      </c>
      <c r="I9" s="3" t="str">
        <f>IF(OR(AND(AS9&gt;=AY$26,AS9&lt;&gt;"",AQ9=""),AND(AX9&gt;=AY$26,AX9&lt;&gt;"",AQ9=""),AND(BV9&gt;=CB$26,BV9&lt;&gt;"",BT9=""),AND(CA9&gt;=CB$26,CA9&lt;&gt;"",BT9=""),AND(CY9&gt;=DE$26,CY9&lt;&gt;"",CW9=""),AND(DD9&gt;=DE$26,DD9&lt;&gt;"",CW9=""),AND(ED9&gt;=EJ$26,ED9&lt;&gt;""),AND(EI9&gt;=EJ$26,EI9&lt;&gt;""),AND(FF9&gt;=FL$26,FF9&lt;&gt;""),AND(FK9&gt;=FL$26,FK9&lt;&gt;""),AND(GH9&gt;=GN$26,GH9&lt;&gt;""),AND(GM9&gt;=GN$26,GM9&lt;&gt;""),AND(HJ9&gt;=HP$26,HJ9&lt;&gt;""),AND(HO9&gt;=HP$26,HO9&lt;&gt;""),AND(IL9&gt;=IR$26,IL9&lt;&gt;""),AND(IQ9&gt;=IR$26,IQ9&lt;&gt;""),AND(JN9&gt;=JT$26,JN9&lt;&gt;""),AND(JS9&gt;=JT$26,JS9&lt;&gt;""),AND(KP9&gt;=KV$26,KP9&lt;&gt;""),AND(KU9&gt;=KV$26,KU9&lt;&gt;""),AND(LR9&gt;=LX$26,LR9&lt;&gt;""),AND(LW9&gt;=LX$26,LW9&lt;&gt;""),AND(MT9&gt;=MZ$26,MT9&lt;&gt;""),AND(MY9&gt;=MZ$26,MY9&lt;&gt;""),AND(NV9&gt;=OB$26,NV9&lt;&gt;""),AND(OA9&gt;=OB$26,OA9&lt;&gt;""),AND(OX9&gt;=PD$26,OX9&lt;&gt;""),AND(PC9&gt;=PD$26,PC9&lt;&gt;""),AND(PZ9&gt;=QF$26,PZ9&lt;&gt;""),AND(QE9&gt;=QF$26,QE9&lt;&gt;"")),"P","")</f>
        <v>P</v>
      </c>
      <c r="J9" s="36" t="str">
        <f>IF(AND(I9="P",H9=""),"No DD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Merit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Excellence",IF(K9="P","Worlds Team",IF(H9="P","National Team","")))))</f>
        <v>National Team</v>
      </c>
      <c r="K9" s="3" t="str">
        <f>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P","")</f>
        <v/>
      </c>
      <c r="L9" s="8">
        <f>IF(COUNT(AS9,BV9,CY9)&gt;0,LARGE((AS9,BV9,CY9),1),0)</f>
        <v>42.1</v>
      </c>
      <c r="M9" s="8" t="str">
        <f>IF(L9=0,"",IF(L9=CY9,$CC$1,IF(L9=BV9,$AZ$1,IF(L9=AS9,$W$1,""))))</f>
        <v>2023 Nationals</v>
      </c>
      <c r="N9" s="8">
        <f>IF(COUNT(AS9,BV9,CY9)&gt;1,LARGE((AS9,BV9,CY9),2),0)</f>
        <v>41.65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43.5</v>
      </c>
      <c r="S9" s="8" t="str">
        <f>IF(R9=0,"",IF(R9=DD9,$CC$1,IF(R9=CA9,$AZ$1,IF(R9=AX9,$W$1,""))))</f>
        <v>2023 Nationals</v>
      </c>
      <c r="T9" s="8">
        <f>IF(MAX(DF9:DH9)&gt;0,MAX(DF9:DH9),"")</f>
        <v>0.35000000000000853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16.600000000000001</v>
      </c>
      <c r="X9" s="19">
        <v>3.6</v>
      </c>
      <c r="Y9" s="19">
        <v>0.2</v>
      </c>
      <c r="Z9" s="19">
        <v>0</v>
      </c>
      <c r="AA9" s="19">
        <v>17</v>
      </c>
      <c r="AB9" s="19">
        <v>4.0999999999999996</v>
      </c>
      <c r="AC9" s="19">
        <v>0.2</v>
      </c>
      <c r="AD9" s="19">
        <v>0.3</v>
      </c>
      <c r="AE9" s="19">
        <v>16.440000000000001</v>
      </c>
      <c r="AF9" s="19">
        <v>4.0999999999999996</v>
      </c>
      <c r="AG9" s="19">
        <v>0</v>
      </c>
      <c r="AH9" s="19">
        <v>0.3</v>
      </c>
      <c r="AI9" s="19">
        <v>17.5</v>
      </c>
      <c r="AJ9" s="19">
        <v>4.0999999999999996</v>
      </c>
      <c r="AK9" s="19">
        <v>0</v>
      </c>
      <c r="AL9" s="19">
        <v>0.3</v>
      </c>
      <c r="AM9" s="19">
        <v>17.2</v>
      </c>
      <c r="AN9" s="19">
        <v>3.9</v>
      </c>
      <c r="AO9" s="19">
        <v>0</v>
      </c>
      <c r="AP9" s="19">
        <v>0.3</v>
      </c>
      <c r="AQ9" s="27"/>
      <c r="AR9" s="40">
        <f>IF(SUM(X9,AB9)&gt;0,SUM(X9,AB9),"")</f>
        <v>7.6999999999999993</v>
      </c>
      <c r="AS9" s="40">
        <f>IF(SUM(W9:X9,Z9:AB9,AD9)-Y9-AC9&gt;0,SUM(W9:X9,Z9:AB9,AD9)-Y9-AC9,"")</f>
        <v>41.199999999999996</v>
      </c>
      <c r="AT9" s="40">
        <f>IF(SUM(AE9:AF9,AH9)-AG9&gt;0,SUM(AE9:AF9,AH9)-AG9,"")</f>
        <v>20.84</v>
      </c>
      <c r="AU9" s="40">
        <f>IF(SUM(X9,AB9,AF9)&gt;0,SUM(X9,AB9,AF9),"")</f>
        <v>11.799999999999999</v>
      </c>
      <c r="AV9" s="40">
        <f>IF(SUM(AS9,AT9)&gt;0,SUM(AS9,AT9),"")</f>
        <v>62.039999999999992</v>
      </c>
      <c r="AW9" s="40">
        <f>IF(SUM(AJ9,AN9)&gt;0,SUM(AJ9,AN9),"")</f>
        <v>8</v>
      </c>
      <c r="AX9" s="40">
        <f>IF(SUM(AI9:AJ9,AL9:AN9,AP9)-SUM(AK9,AO9)&gt;0,SUM(AI9:AJ9,AL9:AN9,AP9)-SUM(AK9,AO9),"")</f>
        <v>43.3</v>
      </c>
      <c r="AY9" s="40">
        <f>IF(SUM(AS9,AT9,AX9)&gt;0,SUM(AS9,AT9,AX9),"")</f>
        <v>105.33999999999999</v>
      </c>
      <c r="AZ9" s="18">
        <v>16.600000000000001</v>
      </c>
      <c r="BA9" s="18">
        <v>4.3</v>
      </c>
      <c r="BB9" s="18">
        <v>0</v>
      </c>
      <c r="BC9" s="18">
        <v>0.3</v>
      </c>
      <c r="BD9" s="18">
        <v>16.5</v>
      </c>
      <c r="BE9" s="18">
        <v>4.0999999999999996</v>
      </c>
      <c r="BF9" s="18">
        <v>0</v>
      </c>
      <c r="BG9" s="18">
        <v>0.3</v>
      </c>
      <c r="BH9" s="18">
        <v>16.899999999999999</v>
      </c>
      <c r="BI9" s="18">
        <v>4.0999999999999996</v>
      </c>
      <c r="BJ9" s="18">
        <v>0</v>
      </c>
      <c r="BK9" s="18">
        <v>0.3</v>
      </c>
      <c r="BL9" s="18">
        <v>17.100000000000001</v>
      </c>
      <c r="BM9" s="18">
        <v>4.3</v>
      </c>
      <c r="BN9" s="18">
        <v>0.2</v>
      </c>
      <c r="BO9" s="18">
        <v>0.3</v>
      </c>
      <c r="BP9" s="18">
        <v>17.600000000000001</v>
      </c>
      <c r="BQ9" s="18">
        <v>4.0999999999999996</v>
      </c>
      <c r="BR9" s="18">
        <v>0</v>
      </c>
      <c r="BS9" s="18">
        <v>0.3</v>
      </c>
      <c r="BT9" s="28"/>
      <c r="BU9" s="11">
        <f>IF(SUM(BA9,BE9)&gt;0,SUM(BA9,BE9),"")</f>
        <v>8.3999999999999986</v>
      </c>
      <c r="BV9" s="11">
        <f>IF(SUM(AZ9:BA9,BC9:BE9,BG9)-BB9-BF9&gt;0,SUM(AZ9:BA9,BC9:BE9,BG9)-BB9-BF9,"")</f>
        <v>42.1</v>
      </c>
      <c r="BW9" s="11">
        <f>IF(SUM(BH9:BI9,BK9)-BJ9&gt;0,SUM(BH9:BI9,BK9)-BJ9,"")</f>
        <v>21.3</v>
      </c>
      <c r="BX9" s="11">
        <f>IF(SUM(BA9,BE9,BI9)&gt;0,SUM(BA9,BE9,BI9),"")</f>
        <v>12.499999999999998</v>
      </c>
      <c r="BY9" s="11">
        <f>IF(SUM(BV9,BW9)&gt;0,SUM(BV9,BW9),"")</f>
        <v>63.400000000000006</v>
      </c>
      <c r="BZ9" s="11">
        <f>IF(SUM(BM9,BQ9)&gt;0,SUM(BM9,BQ9),"")</f>
        <v>8.3999999999999986</v>
      </c>
      <c r="CA9" s="11">
        <f>IF(SUM(BL9:BM9,BO9:BQ9,BS9)-SUM(BN9,BR9)&gt;0,SUM(BL9:BM9,BO9:BQ9,BS9)-SUM(BN9,BR9),"")</f>
        <v>43.5</v>
      </c>
      <c r="CB9" s="11">
        <f>IF(SUM(BV9,BW9,CA9)&gt;0,SUM(BV9,BW9,CA9),"")</f>
        <v>106.9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>IF(SUM(CD9,CH9)&gt;0,SUM(CD9,CH9),"")</f>
        <v>8.0500000000000007</v>
      </c>
      <c r="CY9" s="40">
        <f>IF(SUM(CC9:CD9,CF9:CH9,CJ9)-CE9-CI9&gt;0,SUM(CC9:CD9,CF9:CH9,CJ9)-CE9-CI9,"")</f>
        <v>41.65</v>
      </c>
      <c r="CZ9" s="40">
        <f>IF(SUM(CK9:CL9,CN9)-CM9&gt;0,SUM(CK9:CL9,CN9)-CM9,"")</f>
        <v>21.070000000000004</v>
      </c>
      <c r="DA9" s="40">
        <f>IF(SUM(CD9,CH9,CL9)&gt;0,SUM(CD9,CH9,CL9),"")</f>
        <v>12.15</v>
      </c>
      <c r="DB9" s="40">
        <f>IF(SUM(CY9,CZ9)&gt;0,SUM(CY9,CZ9),"")</f>
        <v>62.72</v>
      </c>
      <c r="DC9" s="40">
        <f>IF(SUM(CP9,CT9)&gt;0,SUM(CP9,CT9),"")</f>
        <v>8.1999999999999993</v>
      </c>
      <c r="DD9" s="40">
        <f>IF(SUM(CO9:CP9,CR9:CT9,CV9)-SUM(CQ9,CU9)&gt;0,SUM(CO9:CP9,CR9:CT9,CV9)-SUM(CQ9,CU9),"")</f>
        <v>43.4</v>
      </c>
      <c r="DE9" s="40">
        <f>IF(SUM(CY9,CZ9,DD9)&gt;0,SUM(CY9,CZ9,DD9),"")</f>
        <v>106.12</v>
      </c>
      <c r="DF9" s="50">
        <f>IF(MAX(ED9,FF9,GH9,HJ9,IL9,JN9,KP9,LR9,MT9,NV9,OX9,PZ9)-IF(N9="",0,N9)&gt;0.001,MAX(ED9,FF9,GH9,HJ9,IL9,JN9,KP9,LR9,MT9,NV9,OX9,PZ9)-IF(N9="",0,N9),"")</f>
        <v>0.35000000000000853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15.3</v>
      </c>
      <c r="HR9" s="17">
        <v>4.3</v>
      </c>
      <c r="HS9" s="17">
        <v>0</v>
      </c>
      <c r="HT9" s="17">
        <v>0</v>
      </c>
      <c r="HU9" s="17">
        <v>17.600000000000001</v>
      </c>
      <c r="HV9" s="17">
        <v>4.0999999999999996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8.3999999999999986</v>
      </c>
      <c r="IL9" s="40">
        <f>IF(SUM(HQ9:HR9,HT9:HV9,HX9)-HS9-HW9&gt;0,SUM(HQ9:HR9,HT9:HV9,HX9)-HS9-HW9,"")</f>
        <v>41.300000000000004</v>
      </c>
      <c r="IM9" s="40" t="str">
        <f>IF(SUM(HY9:HZ9,IB9)-IA9&gt;0,SUM(HY9:HZ9,IB9)-IA9,"")</f>
        <v/>
      </c>
      <c r="IN9" s="40">
        <f>IF(SUM(HR9,HV9,HZ9)&gt;0,SUM(HR9,HV9,HZ9),"")</f>
        <v>8.3999999999999986</v>
      </c>
      <c r="IO9" s="40">
        <f>IF(SUM(IL9,IM9)&gt;0,SUM(IL9,IM9),"")</f>
        <v>41.300000000000004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41.300000000000004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16.5</v>
      </c>
      <c r="JV9" s="17">
        <v>4.3</v>
      </c>
      <c r="JW9" s="17">
        <v>0</v>
      </c>
      <c r="JX9" s="17">
        <v>0</v>
      </c>
      <c r="JY9" s="17">
        <v>16.600000000000001</v>
      </c>
      <c r="JZ9" s="17">
        <v>4.5999999999999996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8.8999999999999986</v>
      </c>
      <c r="KP9" s="40">
        <f>IF(SUM(JU9:JV9,JX9:JZ9,KB9)-JW9-KA9&gt;0,SUM(JU9:JV9,JX9:JZ9,KB9)-JW9-KA9,"")</f>
        <v>42.000000000000007</v>
      </c>
      <c r="KQ9" s="40" t="str">
        <f>IF(SUM(KC9:KD9,KF9)-KE9&gt;0,SUM(KC9:KD9,KF9)-KE9,"")</f>
        <v/>
      </c>
      <c r="KR9" s="40">
        <f>IF(SUM(JV9,JZ9,KD9)&gt;0,SUM(JV9,JZ9,KD9),"")</f>
        <v>8.8999999999999986</v>
      </c>
      <c r="KS9" s="40">
        <f>IF(SUM(KP9,KQ9)&gt;0,SUM(KP9,KQ9),"")</f>
        <v>42.000000000000007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42.000000000000007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16.600000000000001</v>
      </c>
      <c r="QH9" s="22">
        <f>IF($CW9="P",CD9,(CD9+BA9)/2)</f>
        <v>3.95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16.75</v>
      </c>
      <c r="QL9" s="22">
        <f>IF($CW9="P",CH9,(CH9+BE9)/2)</f>
        <v>4.0999999999999996</v>
      </c>
      <c r="QM9" s="22">
        <f>IF($CW9="P",CI9,(CI9+BF9)/2)</f>
        <v>0.1</v>
      </c>
      <c r="QN9" s="22">
        <f>IF($CW9="P",CJ9,(CJ9+BG9)/2)</f>
        <v>0.3</v>
      </c>
      <c r="QO9" s="22">
        <f>IF($CW9="P",CK9,(CK9+BH9)/2)</f>
        <v>16.670000000000002</v>
      </c>
      <c r="QP9" s="22">
        <f>IF($CW9="P",CL9,(CL9+BI9)/2)</f>
        <v>4.0999999999999996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17.3</v>
      </c>
      <c r="QT9" s="22">
        <f>IF($CW9="P",CP9,(CP9+BM9)/2)</f>
        <v>4.1999999999999993</v>
      </c>
      <c r="QU9" s="22">
        <f>IF($CW9="P",CQ9,(CQ9+BN9)/2)</f>
        <v>0.1</v>
      </c>
      <c r="QV9" s="22">
        <f>IF($CW9="P",CR9,(CR9+BO9)/2)</f>
        <v>0.3</v>
      </c>
      <c r="QW9" s="22">
        <f>IF($CW9="P",CS9,(CS9+BP9)/2)</f>
        <v>17.399999999999999</v>
      </c>
      <c r="QX9" s="22">
        <f>IF($CW9="P",CT9,(CT9+BQ9)/2)</f>
        <v>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8.0500000000000007</v>
      </c>
      <c r="RC9" s="40">
        <f>IF(SUM(QG9:QH9,QJ9:QL9,QN9)-QI9-QM9&gt;0,SUM(QG9:QH9,QJ9:QL9,QN9)-QI9-QM9,"")</f>
        <v>41.65</v>
      </c>
      <c r="RD9" s="40">
        <f>IF(SUM(QO9:QP9,QR9)-QQ9&gt;0,SUM(QO9:QP9,QR9)-QQ9,"")</f>
        <v>21.070000000000004</v>
      </c>
      <c r="RE9" s="40">
        <f>IF(SUM(QH9,QL9,QP9)&gt;0,SUM(QH9,QL9,QP9),"")</f>
        <v>12.15</v>
      </c>
      <c r="RF9" s="40">
        <f>IF(SUM(RC9,RD9)&gt;0,SUM(RC9,RD9),"")</f>
        <v>62.72</v>
      </c>
      <c r="RG9" s="40">
        <f>IF(SUM(QT9,QX9)&gt;0,SUM(QT9,QX9),"")</f>
        <v>8.1999999999999993</v>
      </c>
      <c r="RH9" s="40">
        <f>IF(SUM(QS9:QT9,QV9:QX9,QZ9)-SUM(QU9,QY9)&gt;0,SUM(QS9:QT9,QV9:QX9,QZ9)-SUM(QU9,QY9),"")</f>
        <v>43.4</v>
      </c>
      <c r="RI9" s="40">
        <f>IF(SUM(RC9,RD9,RH9)&gt;0,SUM(RC9,RD9,RH9),"")</f>
        <v>106.12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t="str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/>
      </c>
      <c r="C10" s="5" t="s">
        <v>76</v>
      </c>
      <c r="D10" s="4" t="s">
        <v>5</v>
      </c>
      <c r="E10" s="4">
        <v>2004</v>
      </c>
      <c r="F10" s="9">
        <f>SUM(L10:T10)+SUM(L10:P10)*0.0000001+SUM(L10)*0.0000000000001</f>
        <v>146.50000977000389</v>
      </c>
      <c r="G10" s="66" t="s">
        <v>46</v>
      </c>
      <c r="H10" s="3" t="str">
        <f>IF(OR(AND(AR10&gt;=AY$22,AS10&gt;=AY$26,AR10&lt;&gt;"",AQ10=""),AND(AW10&gt;=AY$22,AX10&gt;=AY$26,AW10&lt;&gt;"",AQ10=""),AND(BU10&gt;=CB$22,BV10&gt;=CB$26,BU10&lt;&gt;"",BT10=""),AND(BZ10&gt;=CB$22,CA10&gt;=CB$26,BZ10&lt;&gt;"",BT10=""),AND(CX10&gt;=DE$22,CY10&gt;=DE$26,CX10&lt;&gt;"",CW10=""),AND(DC10&gt;=DE$22,DD10&gt;=DE$26,DC10&lt;&gt;""),AND(EC10&gt;=EJ$22,ED10&gt;=EJ$26,EC10&lt;&gt;""),AND(EH10&gt;=EJ$22,EI10&gt;=EJ$26,EH10&lt;&gt;""),AND(FE10&gt;=FL$22,FF10&gt;=FL$26,FE10&lt;&gt;""),AND(FJ10&gt;=FL$22,FK10&gt;=FL$26,FJ10&lt;&gt;""),AND(GG10&gt;=GN$22,GH10&gt;=GN$26,GG10&lt;&gt;""),AND(GL10&gt;=GN$22,GM10&gt;=GN$26,GL10&lt;&gt;""),AND(HI10&gt;=HP$22,HJ10&gt;=HP$26,HI10&lt;&gt;""),AND(HN10&gt;=HP$22,HO10&gt;=HP$26,HN10&lt;&gt;""),AND(IK10&gt;=IR$22,IL10&gt;=IR$26,IK10&lt;&gt;""),AND(IP10&gt;=IR$22,IQ10&gt;=IR$26,IP10&lt;&gt;""),AND(JM10&gt;=JT$22,JN10&gt;=JT$26,JM10&lt;&gt;""),AND(JR10&gt;=JT$22,JS10&gt;=JT$26,JR10&lt;&gt;""),AND(KO10&gt;=KV$22,KP10&gt;=KV$26,KO10&lt;&gt;""),AND(KT10&gt;=KV$22,KU10&gt;=KV$26,KT10&lt;&gt;""),AND(LQ10&gt;=LX$22,LR10&gt;=LX$26,LQ10&lt;&gt;""),AND(LV10&gt;=LX$22,LW10&gt;=LX$26,LV10&lt;&gt;""),AND(MS10&gt;=MZ$22,MT10&gt;=MZ$26,MS10&lt;&gt;""),AND(MX10&gt;=MZ$22,MY10&gt;=MZ$26,MX10&lt;&gt;""),AND(NU10&gt;=OB$22,NV10&gt;=OB$26,NU10&lt;&gt;""),AND(NZ10&gt;=OB$22,OA10&gt;=OB$26,NZ10&lt;&gt;""),AND(OW10&gt;=PD$22,OX10&gt;=PD$26,OW10&lt;&gt;""),AND(PB10&gt;=PD$22,PC10&gt;=PD$26,PB10&lt;&gt;""),AND(PY10&gt;=QF$22,PZ10&gt;=QF$26,PY10&lt;&gt;""),AND(QD10&gt;=QF$22,QE10&gt;=QF$26,QD10&lt;&gt;"")),"P","")</f>
        <v>P</v>
      </c>
      <c r="I10" s="3" t="str">
        <f>IF(OR(AND(AS10&gt;=AY$26,AS10&lt;&gt;"",AQ10=""),AND(AX10&gt;=AY$26,AX10&lt;&gt;"",AQ10=""),AND(BV10&gt;=CB$26,BV10&lt;&gt;"",BT10=""),AND(CA10&gt;=CB$26,CA10&lt;&gt;"",BT10=""),AND(CY10&gt;=DE$26,CY10&lt;&gt;"",CW10=""),AND(DD10&gt;=DE$26,DD10&lt;&gt;"",CW10=""),AND(ED10&gt;=EJ$26,ED10&lt;&gt;""),AND(EI10&gt;=EJ$26,EI10&lt;&gt;""),AND(FF10&gt;=FL$26,FF10&lt;&gt;""),AND(FK10&gt;=FL$26,FK10&lt;&gt;""),AND(GH10&gt;=GN$26,GH10&lt;&gt;""),AND(GM10&gt;=GN$26,GM10&lt;&gt;""),AND(HJ10&gt;=HP$26,HJ10&lt;&gt;""),AND(HO10&gt;=HP$26,HO10&lt;&gt;""),AND(IL10&gt;=IR$26,IL10&lt;&gt;""),AND(IQ10&gt;=IR$26,IQ10&lt;&gt;""),AND(JN10&gt;=JT$26,JN10&lt;&gt;""),AND(JS10&gt;=JT$26,JS10&lt;&gt;""),AND(KP10&gt;=KV$26,KP10&lt;&gt;""),AND(KU10&gt;=KV$26,KU10&lt;&gt;""),AND(LR10&gt;=LX$26,LR10&lt;&gt;""),AND(LW10&gt;=LX$26,LW10&lt;&gt;""),AND(MT10&gt;=MZ$26,MT10&lt;&gt;""),AND(MY10&gt;=MZ$26,MY10&lt;&gt;""),AND(NV10&gt;=OB$26,NV10&lt;&gt;""),AND(OA10&gt;=OB$26,OA10&lt;&gt;""),AND(OX10&gt;=PD$26,OX10&lt;&gt;""),AND(PC10&gt;=PD$26,PC10&lt;&gt;""),AND(PZ10&gt;=QF$26,PZ10&lt;&gt;""),AND(QE10&gt;=QF$26,QE10&lt;&gt;"")),"P","")</f>
        <v>P</v>
      </c>
      <c r="J10" s="36" t="str">
        <f>IF(AND(I10="P",H10=""),"No DD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Merit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Excellence",IF(K10="P","Worlds Team",IF(H10="P","National Team","")))))</f>
        <v>National Team</v>
      </c>
      <c r="K10" s="3" t="str">
        <f>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P","")</f>
        <v/>
      </c>
      <c r="L10" s="8">
        <f>IF(COUNT(AS10,BV10,CY10)&gt;0,LARGE((AS10,BV10,CY10),1),0)</f>
        <v>38.700000000000003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37.500000000000007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21.5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42.800000000000004</v>
      </c>
      <c r="S10" s="8" t="str">
        <f>IF(R10=0,"",IF(R10=DD10,$CC$1,IF(R10=CA10,$AZ$1,IF(R10=AX10,$W$1,""))))</f>
        <v>2023 Nationals</v>
      </c>
      <c r="T10" s="8">
        <f>IF(MAX(DF10:DH10)&gt;0,MAX(DF10:DH10),"")</f>
        <v>5.9999999999999929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16.8</v>
      </c>
      <c r="X10" s="19">
        <v>3.4</v>
      </c>
      <c r="Y10" s="19">
        <v>0.4</v>
      </c>
      <c r="Z10" s="19">
        <v>0</v>
      </c>
      <c r="AA10" s="19">
        <v>14.5</v>
      </c>
      <c r="AB10" s="19">
        <v>4.5999999999999996</v>
      </c>
      <c r="AC10" s="19">
        <v>2</v>
      </c>
      <c r="AD10" s="19">
        <v>0.6</v>
      </c>
      <c r="AE10" s="19">
        <v>15.3</v>
      </c>
      <c r="AF10" s="19">
        <v>2.6</v>
      </c>
      <c r="AG10" s="19">
        <v>0</v>
      </c>
      <c r="AH10" s="19">
        <v>0.6</v>
      </c>
      <c r="AI10" s="19">
        <v>16.600000000000001</v>
      </c>
      <c r="AJ10" s="19">
        <v>3.8</v>
      </c>
      <c r="AK10" s="19">
        <v>0</v>
      </c>
      <c r="AL10" s="19">
        <v>0</v>
      </c>
      <c r="AM10" s="19">
        <v>16.600000000000001</v>
      </c>
      <c r="AN10" s="19">
        <v>4.5999999999999996</v>
      </c>
      <c r="AO10" s="19">
        <v>0</v>
      </c>
      <c r="AP10" s="19">
        <v>0.6</v>
      </c>
      <c r="AQ10" s="27"/>
      <c r="AR10" s="40">
        <f>IF(SUM(X10,AB10)&gt;0,SUM(X10,AB10),"")</f>
        <v>8</v>
      </c>
      <c r="AS10" s="40">
        <f>IF(SUM(W10:X10,Z10:AB10,AD10)-Y10-AC10&gt;0,SUM(W10:X10,Z10:AB10,AD10)-Y10-AC10,"")</f>
        <v>37.500000000000007</v>
      </c>
      <c r="AT10" s="40">
        <f>IF(SUM(AE10:AF10,AH10)-AG10&gt;0,SUM(AE10:AF10,AH10)-AG10,"")</f>
        <v>18.500000000000004</v>
      </c>
      <c r="AU10" s="40">
        <f>IF(SUM(X10,AB10,AF10)&gt;0,SUM(X10,AB10,AF10),"")</f>
        <v>10.6</v>
      </c>
      <c r="AV10" s="40">
        <f>IF(SUM(AS10,AT10)&gt;0,SUM(AS10,AT10),"")</f>
        <v>56.000000000000014</v>
      </c>
      <c r="AW10" s="40">
        <f>IF(SUM(AJ10,AN10)&gt;0,SUM(AJ10,AN10),"")</f>
        <v>8.3999999999999986</v>
      </c>
      <c r="AX10" s="40">
        <f>IF(SUM(AI10:AJ10,AL10:AN10,AP10)-SUM(AK10,AO10)&gt;0,SUM(AI10:AJ10,AL10:AN10,AP10)-SUM(AK10,AO10),"")</f>
        <v>42.2</v>
      </c>
      <c r="AY10" s="40">
        <f>IF(SUM(AS10,AT10,AX10)&gt;0,SUM(AS10,AT10,AX10),"")</f>
        <v>98.200000000000017</v>
      </c>
      <c r="AZ10" s="18">
        <v>15.2</v>
      </c>
      <c r="BA10" s="18">
        <v>3.4</v>
      </c>
      <c r="BB10" s="18">
        <v>0.4</v>
      </c>
      <c r="BC10" s="18">
        <v>0</v>
      </c>
      <c r="BD10" s="18">
        <v>16.600000000000001</v>
      </c>
      <c r="BE10" s="18">
        <v>5.3</v>
      </c>
      <c r="BF10" s="18">
        <v>2</v>
      </c>
      <c r="BG10" s="18">
        <v>0.6</v>
      </c>
      <c r="BH10" s="18">
        <v>15.9</v>
      </c>
      <c r="BI10" s="18">
        <v>4.2</v>
      </c>
      <c r="BJ10" s="18">
        <v>0</v>
      </c>
      <c r="BK10" s="18">
        <v>0.6</v>
      </c>
      <c r="BL10" s="18">
        <v>14.9</v>
      </c>
      <c r="BM10" s="18">
        <v>4.5999999999999996</v>
      </c>
      <c r="BN10" s="18">
        <v>0</v>
      </c>
      <c r="BO10" s="18">
        <v>0.6</v>
      </c>
      <c r="BP10" s="18">
        <v>16.600000000000001</v>
      </c>
      <c r="BQ10" s="18">
        <v>5.5</v>
      </c>
      <c r="BR10" s="18">
        <v>0</v>
      </c>
      <c r="BS10" s="18">
        <v>0.6</v>
      </c>
      <c r="BT10" s="28"/>
      <c r="BU10" s="11">
        <f>IF(SUM(BA10,BE10)&gt;0,SUM(BA10,BE10),"")</f>
        <v>8.6999999999999993</v>
      </c>
      <c r="BV10" s="11">
        <f>IF(SUM(AZ10:BA10,BC10:BE10,BG10)-BB10-BF10&gt;0,SUM(AZ10:BA10,BC10:BE10,BG10)-BB10-BF10,"")</f>
        <v>38.700000000000003</v>
      </c>
      <c r="BW10" s="11">
        <f>IF(SUM(BH10:BI10,BK10)-BJ10&gt;0,SUM(BH10:BI10,BK10)-BJ10,"")</f>
        <v>20.700000000000003</v>
      </c>
      <c r="BX10" s="11">
        <f>IF(SUM(BA10,BE10,BI10)&gt;0,SUM(BA10,BE10,BI10),"")</f>
        <v>12.899999999999999</v>
      </c>
      <c r="BY10" s="11">
        <f>IF(SUM(BV10,BW10)&gt;0,SUM(BV10,BW10),"")</f>
        <v>59.400000000000006</v>
      </c>
      <c r="BZ10" s="11">
        <f>IF(SUM(BM10,BQ10)&gt;0,SUM(BM10,BQ10),"")</f>
        <v>10.1</v>
      </c>
      <c r="CA10" s="11">
        <f>IF(SUM(BL10:BM10,BO10:BQ10,BS10)-SUM(BN10,BR10)&gt;0,SUM(BL10:BM10,BO10:BQ10,BS10)-SUM(BN10,BR10),"")</f>
        <v>42.800000000000004</v>
      </c>
      <c r="CB10" s="11">
        <f>IF(SUM(BV10,BW10,CA10)&gt;0,SUM(BV10,BW10,CA10),"")</f>
        <v>102.20000000000002</v>
      </c>
      <c r="CC10" s="19">
        <v>15.8</v>
      </c>
      <c r="CD10" s="19">
        <v>1.2</v>
      </c>
      <c r="CE10" s="19">
        <v>0</v>
      </c>
      <c r="CF10" s="19">
        <v>0</v>
      </c>
      <c r="CG10" s="19">
        <v>16</v>
      </c>
      <c r="CH10" s="19">
        <v>3.5</v>
      </c>
      <c r="CI10" s="19">
        <v>0.4</v>
      </c>
      <c r="CJ10" s="19">
        <v>0.6</v>
      </c>
      <c r="CK10" s="19">
        <v>16.3</v>
      </c>
      <c r="CL10" s="19">
        <v>4.5999999999999996</v>
      </c>
      <c r="CM10" s="19">
        <v>0</v>
      </c>
      <c r="CN10" s="19">
        <v>0.6</v>
      </c>
      <c r="CO10" s="19">
        <v>16</v>
      </c>
      <c r="CP10" s="19">
        <v>4.8</v>
      </c>
      <c r="CQ10" s="19">
        <v>0</v>
      </c>
      <c r="CR10" s="19">
        <v>0.6</v>
      </c>
      <c r="CS10" s="19">
        <v>16</v>
      </c>
      <c r="CT10" s="19">
        <v>3.9</v>
      </c>
      <c r="CU10" s="19">
        <v>0.2</v>
      </c>
      <c r="CV10" s="19">
        <v>0.3</v>
      </c>
      <c r="CW10" s="27"/>
      <c r="CX10" s="40">
        <f>IF(SUM(CD10,CH10)&gt;0,SUM(CD10,CH10),"")</f>
        <v>4.7</v>
      </c>
      <c r="CY10" s="40">
        <f>IF(SUM(CC10:CD10,CF10:CH10,CJ10)-CE10-CI10&gt;0,SUM(CC10:CD10,CF10:CH10,CJ10)-CE10-CI10,"")</f>
        <v>36.700000000000003</v>
      </c>
      <c r="CZ10" s="40">
        <f>IF(SUM(CK10:CL10,CN10)-CM10&gt;0,SUM(CK10:CL10,CN10)-CM10,"")</f>
        <v>21.5</v>
      </c>
      <c r="DA10" s="40">
        <f>IF(SUM(CD10,CH10,CL10)&gt;0,SUM(CD10,CH10,CL10),"")</f>
        <v>9.3000000000000007</v>
      </c>
      <c r="DB10" s="40">
        <f>IF(SUM(CY10,CZ10)&gt;0,SUM(CY10,CZ10),"")</f>
        <v>58.2</v>
      </c>
      <c r="DC10" s="40">
        <f>IF(SUM(CP10,CT10)&gt;0,SUM(CP10,CT10),"")</f>
        <v>8.6999999999999993</v>
      </c>
      <c r="DD10" s="40">
        <f>IF(SUM(CO10:CP10,CR10:CT10,CV10)-SUM(CQ10,CU10)&gt;0,SUM(CO10:CP10,CR10:CT10,CV10)-SUM(CQ10,CU10),"")</f>
        <v>41.4</v>
      </c>
      <c r="DE10" s="40">
        <f>IF(SUM(CY10,CZ10,DD10)&gt;0,SUM(CY10,CZ10,DD10),"")</f>
        <v>99.6</v>
      </c>
      <c r="DF10" s="50">
        <f>IF(MAX(ED10,FF10,GH10,HJ10,IL10,JN10,KP10,LR10,MT10,NV10,OX10,PZ10)-IF(N10="",0,N10)&gt;0.001,MAX(ED10,FF10,GH10,HJ10,IL10,JN10,KP10,LR10,MT10,NV10,OX10,PZ10)-IF(N10="",0,N10),"")</f>
        <v>5.9999999999999929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16.600000000000001</v>
      </c>
      <c r="JV10" s="17">
        <v>5.3</v>
      </c>
      <c r="JW10" s="17">
        <v>0</v>
      </c>
      <c r="JX10" s="17">
        <v>0</v>
      </c>
      <c r="JY10" s="17">
        <v>16.100000000000001</v>
      </c>
      <c r="JZ10" s="17">
        <v>5.5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10.8</v>
      </c>
      <c r="KP10" s="40">
        <f>IF(SUM(JU10:JV10,JX10:JZ10,KB10)-JW10-KA10&gt;0,SUM(JU10:JV10,JX10:JZ10,KB10)-JW10-KA10,"")</f>
        <v>43.5</v>
      </c>
      <c r="KQ10" s="40" t="str">
        <f>IF(SUM(KC10:KD10,KF10)-KE10&gt;0,SUM(KC10:KD10,KF10)-KE10,"")</f>
        <v/>
      </c>
      <c r="KR10" s="40">
        <f>IF(SUM(JV10,JZ10,KD10)&gt;0,SUM(JV10,JZ10,KD10),"")</f>
        <v>10.8</v>
      </c>
      <c r="KS10" s="40">
        <f>IF(SUM(KP10,KQ10)&gt;0,SUM(KP10,KQ10),"")</f>
        <v>43.5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43.5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15.5</v>
      </c>
      <c r="QH10" s="22">
        <f>IF($CW10="P",CD10,(CD10+BA10)/2)</f>
        <v>2.2999999999999998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16.3</v>
      </c>
      <c r="QL10" s="22">
        <f>IF($CW10="P",CH10,(CH10+BE10)/2)</f>
        <v>4.4000000000000004</v>
      </c>
      <c r="QM10" s="22">
        <f>IF($CW10="P",CI10,(CI10+BF10)/2)</f>
        <v>1.2</v>
      </c>
      <c r="QN10" s="22">
        <f>IF($CW10="P",CJ10,(CJ10+BG10)/2)</f>
        <v>0.6</v>
      </c>
      <c r="QO10" s="22">
        <f>IF($CW10="P",CK10,(CK10+BH10)/2)</f>
        <v>16.100000000000001</v>
      </c>
      <c r="QP10" s="22">
        <f>IF($CW10="P",CL10,(CL10+BI10)/2)</f>
        <v>4.4000000000000004</v>
      </c>
      <c r="QQ10" s="22">
        <f>IF($CW10="P",CM10,(CM10+BJ10)/2)</f>
        <v>0</v>
      </c>
      <c r="QR10" s="22">
        <f>IF($CW10="P",CN10,(CN10+BK10)/2)</f>
        <v>0.6</v>
      </c>
      <c r="QS10" s="22">
        <f>IF($CW10="P",CO10,(CO10+BL10)/2)</f>
        <v>15.45</v>
      </c>
      <c r="QT10" s="22">
        <f>IF($CW10="P",CP10,(CP10+BM10)/2)</f>
        <v>4.6999999999999993</v>
      </c>
      <c r="QU10" s="22">
        <f>IF($CW10="P",CQ10,(CQ10+BN10)/2)</f>
        <v>0</v>
      </c>
      <c r="QV10" s="22">
        <f>IF($CW10="P",CR10,(CR10+BO10)/2)</f>
        <v>0.6</v>
      </c>
      <c r="QW10" s="22">
        <f>IF($CW10="P",CS10,(CS10+BP10)/2)</f>
        <v>16.3</v>
      </c>
      <c r="QX10" s="22">
        <f>IF($CW10="P",CT10,(CT10+BQ10)/2)</f>
        <v>4.7</v>
      </c>
      <c r="QY10" s="22">
        <f>IF($CW10="P",CU10,(CU10+BR10)/2)</f>
        <v>0.1</v>
      </c>
      <c r="QZ10" s="22">
        <f>IF($CW10="P",CV10,(CV10+BS10)/2)</f>
        <v>0.44999999999999996</v>
      </c>
      <c r="RA10" s="27" t="s">
        <v>46</v>
      </c>
      <c r="RB10" s="40">
        <f>IF(SUM(QH10,QL10)&gt;0,SUM(QH10,QL10),"")</f>
        <v>6.7</v>
      </c>
      <c r="RC10" s="40">
        <f>IF(SUM(QG10:QH10,QJ10:QL10,QN10)-QI10-QM10&gt;0,SUM(QG10:QH10,QJ10:QL10,QN10)-QI10-QM10,"")</f>
        <v>37.699999999999996</v>
      </c>
      <c r="RD10" s="40">
        <f>IF(SUM(QO10:QP10,QR10)-QQ10&gt;0,SUM(QO10:QP10,QR10)-QQ10,"")</f>
        <v>21.1</v>
      </c>
      <c r="RE10" s="40">
        <f>IF(SUM(QH10,QL10,QP10)&gt;0,SUM(QH10,QL10,QP10),"")</f>
        <v>11.100000000000001</v>
      </c>
      <c r="RF10" s="40">
        <f>IF(SUM(RC10,RD10)&gt;0,SUM(RC10,RD10),"")</f>
        <v>58.8</v>
      </c>
      <c r="RG10" s="40">
        <f>IF(SUM(QT10,QX10)&gt;0,SUM(QT10,QX10),"")</f>
        <v>9.3999999999999986</v>
      </c>
      <c r="RH10" s="40">
        <f>IF(SUM(QS10:QT10,QV10:QX10,QZ10)-SUM(QU10,QY10)&gt;0,SUM(QS10:QT10,QV10:QX10,QZ10)-SUM(QU10,QY10),"")</f>
        <v>42.1</v>
      </c>
      <c r="RI10" s="40">
        <f>IF(SUM(RC10,RD10,RH10)&gt;0,SUM(RC10,RD10,RH10),"")</f>
        <v>100.9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3</v>
      </c>
      <c r="C11" s="5" t="s">
        <v>181</v>
      </c>
      <c r="D11" s="4" t="s">
        <v>4</v>
      </c>
      <c r="E11" s="4">
        <v>2005</v>
      </c>
      <c r="F11" s="9">
        <f>SUM(L11:T11)+SUM(L11:P11)*0.0000001+SUM(L11)*0.0000000000001</f>
        <v>143.60000903000378</v>
      </c>
      <c r="G11" s="66"/>
      <c r="H11" s="3" t="str">
        <f>IF(OR(AND(AR11&gt;=AY$22,AS11&gt;=AY$26,AR11&lt;&gt;"",AQ11=""),AND(AW11&gt;=AY$22,AX11&gt;=AY$26,AW11&lt;&gt;"",AQ11=""),AND(BU11&gt;=CB$22,BV11&gt;=CB$26,BU11&lt;&gt;"",BT11=""),AND(BZ11&gt;=CB$22,CA11&gt;=CB$26,BZ11&lt;&gt;"",BT11=""),AND(CX11&gt;=DE$22,CY11&gt;=DE$26,CX11&lt;&gt;"",CW11=""),AND(DC11&gt;=DE$22,DD11&gt;=DE$26,DC11&lt;&gt;""),AND(EC11&gt;=EJ$22,ED11&gt;=EJ$26,EC11&lt;&gt;""),AND(EH11&gt;=EJ$22,EI11&gt;=EJ$26,EH11&lt;&gt;""),AND(FE11&gt;=FL$22,FF11&gt;=FL$26,FE11&lt;&gt;""),AND(FJ11&gt;=FL$22,FK11&gt;=FL$26,FJ11&lt;&gt;""),AND(GG11&gt;=GN$22,GH11&gt;=GN$26,GG11&lt;&gt;""),AND(GL11&gt;=GN$22,GM11&gt;=GN$26,GL11&lt;&gt;""),AND(HI11&gt;=HP$22,HJ11&gt;=HP$26,HI11&lt;&gt;""),AND(HN11&gt;=HP$22,HO11&gt;=HP$26,HN11&lt;&gt;""),AND(IK11&gt;=IR$22,IL11&gt;=IR$26,IK11&lt;&gt;""),AND(IP11&gt;=IR$22,IQ11&gt;=IR$26,IP11&lt;&gt;""),AND(JM11&gt;=JT$22,JN11&gt;=JT$26,JM11&lt;&gt;""),AND(JR11&gt;=JT$22,JS11&gt;=JT$26,JR11&lt;&gt;""),AND(KO11&gt;=KV$22,KP11&gt;=KV$26,KO11&lt;&gt;""),AND(KT11&gt;=KV$22,KU11&gt;=KV$26,KT11&lt;&gt;""),AND(LQ11&gt;=LX$22,LR11&gt;=LX$26,LQ11&lt;&gt;""),AND(LV11&gt;=LX$22,LW11&gt;=LX$26,LV11&lt;&gt;""),AND(MS11&gt;=MZ$22,MT11&gt;=MZ$26,MS11&lt;&gt;""),AND(MX11&gt;=MZ$22,MY11&gt;=MZ$26,MX11&lt;&gt;""),AND(NU11&gt;=OB$22,NV11&gt;=OB$26,NU11&lt;&gt;""),AND(NZ11&gt;=OB$22,OA11&gt;=OB$26,NZ11&lt;&gt;""),AND(OW11&gt;=PD$22,OX11&gt;=PD$26,OW11&lt;&gt;""),AND(PB11&gt;=PD$22,PC11&gt;=PD$26,PB11&lt;&gt;""),AND(PY11&gt;=QF$22,PZ11&gt;=QF$26,PY11&lt;&gt;""),AND(QD11&gt;=QF$22,QE11&gt;=QF$26,QD11&lt;&gt;"")),"P","")</f>
        <v>P</v>
      </c>
      <c r="I11" s="3" t="str">
        <f>IF(OR(AND(AS11&gt;=AY$26,AS11&lt;&gt;"",AQ11=""),AND(AX11&gt;=AY$26,AX11&lt;&gt;"",AQ11=""),AND(BV11&gt;=CB$26,BV11&lt;&gt;"",BT11=""),AND(CA11&gt;=CB$26,CA11&lt;&gt;"",BT11=""),AND(CY11&gt;=DE$26,CY11&lt;&gt;"",CW11=""),AND(DD11&gt;=DE$26,DD11&lt;&gt;"",CW11=""),AND(ED11&gt;=EJ$26,ED11&lt;&gt;""),AND(EI11&gt;=EJ$26,EI11&lt;&gt;""),AND(FF11&gt;=FL$26,FF11&lt;&gt;""),AND(FK11&gt;=FL$26,FK11&lt;&gt;""),AND(GH11&gt;=GN$26,GH11&lt;&gt;""),AND(GM11&gt;=GN$26,GM11&lt;&gt;""),AND(HJ11&gt;=HP$26,HJ11&lt;&gt;""),AND(HO11&gt;=HP$26,HO11&lt;&gt;""),AND(IL11&gt;=IR$26,IL11&lt;&gt;""),AND(IQ11&gt;=IR$26,IQ11&lt;&gt;""),AND(JN11&gt;=JT$26,JN11&lt;&gt;""),AND(JS11&gt;=JT$26,JS11&lt;&gt;""),AND(KP11&gt;=KV$26,KP11&lt;&gt;""),AND(KU11&gt;=KV$26,KU11&lt;&gt;""),AND(LR11&gt;=LX$26,LR11&lt;&gt;""),AND(LW11&gt;=LX$26,LW11&lt;&gt;""),AND(MT11&gt;=MZ$26,MT11&lt;&gt;""),AND(MY11&gt;=MZ$26,MY11&lt;&gt;""),AND(NV11&gt;=OB$26,NV11&lt;&gt;""),AND(OA11&gt;=OB$26,OA11&lt;&gt;""),AND(OX11&gt;=PD$26,OX11&lt;&gt;""),AND(PC11&gt;=PD$26,PC11&lt;&gt;""),AND(PZ11&gt;=QF$26,PZ11&lt;&gt;""),AND(QE11&gt;=QF$26,QE11&lt;&gt;"")),"P","")</f>
        <v>P</v>
      </c>
      <c r="J11" s="36" t="str">
        <f>IF(AND(I11="P",H11=""),"No DD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Merit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Excellence",IF(K11="P","Worlds Team",IF(H11="P","National Team","")))))</f>
        <v>National Team</v>
      </c>
      <c r="K11" s="3" t="str">
        <f>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P","")</f>
        <v/>
      </c>
      <c r="L11" s="8">
        <f>IF(COUNT(AS11,BV11,CY11)&gt;0,LARGE((AS11,BV11,CY11),1),0)</f>
        <v>37.6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31.8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20.9</v>
      </c>
      <c r="Q11" s="8" t="str">
        <f>IF(P11=0,"",IF(P11=CZ11,$CC$1,IF(P11=BW11,$AZ$1,IF(P11=AT11,$W$1,""))))</f>
        <v>2023 Nationals</v>
      </c>
      <c r="R11" s="8">
        <f>IF(MAX(AX11,CA11,DD11)&gt;0,MAX(AX11,CA11,DD11),0)</f>
        <v>42.3</v>
      </c>
      <c r="S11" s="8" t="str">
        <f>IF(R11=0,"",IF(R11=DD11,$CC$1,IF(R11=CA11,$AZ$1,IF(R11=AX11,$W$1,""))))</f>
        <v>2023 Elite Canada</v>
      </c>
      <c r="T11" s="8">
        <f>IF(MAX(DF11:DH11)&gt;0,MAX(DF11:DH11),"")</f>
        <v>11.000000000000004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16.100000000000001</v>
      </c>
      <c r="X11" s="19">
        <v>1.2</v>
      </c>
      <c r="Y11" s="19">
        <v>0</v>
      </c>
      <c r="Z11" s="19">
        <v>0</v>
      </c>
      <c r="AA11" s="19">
        <v>11.7</v>
      </c>
      <c r="AB11" s="19">
        <v>2.2000000000000002</v>
      </c>
      <c r="AC11" s="19">
        <v>0</v>
      </c>
      <c r="AD11" s="19">
        <v>0.6</v>
      </c>
      <c r="AE11" s="19">
        <v>17.399999999999999</v>
      </c>
      <c r="AF11" s="19">
        <v>3.2</v>
      </c>
      <c r="AG11" s="19">
        <v>0</v>
      </c>
      <c r="AH11" s="19">
        <v>0</v>
      </c>
      <c r="AI11" s="19">
        <v>17.3</v>
      </c>
      <c r="AJ11" s="19">
        <v>3.4</v>
      </c>
      <c r="AK11" s="19">
        <v>0.2</v>
      </c>
      <c r="AL11" s="19">
        <v>0</v>
      </c>
      <c r="AM11" s="19">
        <v>16.600000000000001</v>
      </c>
      <c r="AN11" s="19">
        <v>4.5999999999999996</v>
      </c>
      <c r="AO11" s="19">
        <v>0</v>
      </c>
      <c r="AP11" s="19">
        <v>0.6</v>
      </c>
      <c r="AQ11" s="27"/>
      <c r="AR11" s="40">
        <f>IF(SUM(X11,AB11)&gt;0,SUM(X11,AB11),"")</f>
        <v>3.4000000000000004</v>
      </c>
      <c r="AS11" s="40">
        <f>IF(SUM(W11:X11,Z11:AB11,AD11)-Y11-AC11&gt;0,SUM(W11:X11,Z11:AB11,AD11)-Y11-AC11,"")</f>
        <v>31.8</v>
      </c>
      <c r="AT11" s="40">
        <f>IF(SUM(AE11:AF11,AH11)-AG11&gt;0,SUM(AE11:AF11,AH11)-AG11,"")</f>
        <v>20.599999999999998</v>
      </c>
      <c r="AU11" s="40">
        <f>IF(SUM(X11,AB11,AF11)&gt;0,SUM(X11,AB11,AF11),"")</f>
        <v>6.6000000000000005</v>
      </c>
      <c r="AV11" s="40">
        <f>IF(SUM(AS11,AT11)&gt;0,SUM(AS11,AT11),"")</f>
        <v>52.4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42.3</v>
      </c>
      <c r="AY11" s="40">
        <f>IF(SUM(AS11,AT11,AX11)&gt;0,SUM(AS11,AT11,AX11),"")</f>
        <v>94.699999999999989</v>
      </c>
      <c r="AZ11" s="18">
        <v>17.600000000000001</v>
      </c>
      <c r="BA11" s="18">
        <v>3.2</v>
      </c>
      <c r="BB11" s="18">
        <v>0</v>
      </c>
      <c r="BC11" s="18">
        <v>0</v>
      </c>
      <c r="BD11" s="18">
        <v>13.6</v>
      </c>
      <c r="BE11" s="18">
        <v>2.6</v>
      </c>
      <c r="BF11" s="18">
        <v>0</v>
      </c>
      <c r="BG11" s="18">
        <v>0.6</v>
      </c>
      <c r="BH11" s="18">
        <v>17.5</v>
      </c>
      <c r="BI11" s="18">
        <v>3.4</v>
      </c>
      <c r="BJ11" s="18">
        <v>0</v>
      </c>
      <c r="BK11" s="18">
        <v>0</v>
      </c>
      <c r="BL11" s="18">
        <v>16.8</v>
      </c>
      <c r="BM11" s="18">
        <v>4.0999999999999996</v>
      </c>
      <c r="BN11" s="18">
        <v>0</v>
      </c>
      <c r="BO11" s="18">
        <v>0.3</v>
      </c>
      <c r="BP11" s="18">
        <v>16.8</v>
      </c>
      <c r="BQ11" s="18">
        <v>3.9</v>
      </c>
      <c r="BR11" s="18">
        <v>0</v>
      </c>
      <c r="BS11" s="18">
        <v>0.3</v>
      </c>
      <c r="BT11" s="28"/>
      <c r="BU11" s="11">
        <f>IF(SUM(BA11,BE11)&gt;0,SUM(BA11,BE11),"")</f>
        <v>5.8000000000000007</v>
      </c>
      <c r="BV11" s="11">
        <f>IF(SUM(AZ11:BA11,BC11:BE11,BG11)-BB11-BF11&gt;0,SUM(AZ11:BA11,BC11:BE11,BG11)-BB11-BF11,"")</f>
        <v>37.6</v>
      </c>
      <c r="BW11" s="11">
        <f>IF(SUM(BH11:BI11,BK11)-BJ11&gt;0,SUM(BH11:BI11,BK11)-BJ11,"")</f>
        <v>20.9</v>
      </c>
      <c r="BX11" s="11">
        <f>IF(SUM(BA11,BE11,BI11)&gt;0,SUM(BA11,BE11,BI11),"")</f>
        <v>9.2000000000000011</v>
      </c>
      <c r="BY11" s="11">
        <f>IF(SUM(BV11,BW11)&gt;0,SUM(BV11,BW11),"")</f>
        <v>58.5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42.199999999999996</v>
      </c>
      <c r="CB11" s="11">
        <f>IF(SUM(BV11,BW11,CA11)&gt;0,SUM(BV11,BW11,CA11),"")</f>
        <v>100.69999999999999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11.000000000000004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17.600000000000001</v>
      </c>
      <c r="JV11" s="17">
        <v>4.0999999999999996</v>
      </c>
      <c r="JW11" s="17">
        <v>0</v>
      </c>
      <c r="JX11" s="17">
        <v>0</v>
      </c>
      <c r="JY11" s="17">
        <v>17.2</v>
      </c>
      <c r="JZ11" s="17">
        <v>3.9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8</v>
      </c>
      <c r="KP11" s="40">
        <f>IF(SUM(JU11:JV11,JX11:JZ11,KB11)-JW11-KA11&gt;0,SUM(JU11:JV11,JX11:JZ11,KB11)-JW11-KA11,"")</f>
        <v>42.800000000000004</v>
      </c>
      <c r="KQ11" s="40" t="str">
        <f>IF(SUM(KC11:KD11,KF11)-KE11&gt;0,SUM(KC11:KD11,KF11)-KE11,"")</f>
        <v/>
      </c>
      <c r="KR11" s="40">
        <f>IF(SUM(JV11,JZ11,KD11)&gt;0,SUM(JV11,JZ11,KD11),"")</f>
        <v>8</v>
      </c>
      <c r="KS11" s="40">
        <f>IF(SUM(KP11,KQ11)&gt;0,SUM(KP11,KQ11),"")</f>
        <v>42.800000000000004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42.800000000000004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8.8000000000000007</v>
      </c>
      <c r="QH11" s="22">
        <f>IF($CW11="P",CD11,(CD11+BA11)/2)</f>
        <v>1.6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6.8</v>
      </c>
      <c r="QL11" s="22">
        <f>IF($CW11="P",CH11,(CH11+BE11)/2)</f>
        <v>1.3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8.75</v>
      </c>
      <c r="QP11" s="22">
        <f>IF($CW11="P",CL11,(CL11+BI11)/2)</f>
        <v>1.7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8.4</v>
      </c>
      <c r="QT11" s="22">
        <f>IF($CW11="P",CP11,(CP11+BM11)/2)</f>
        <v>2.0499999999999998</v>
      </c>
      <c r="QU11" s="22">
        <f>IF($CW11="P",CQ11,(CQ11+BN11)/2)</f>
        <v>0</v>
      </c>
      <c r="QV11" s="22">
        <f>IF($CW11="P",CR11,(CR11+BO11)/2)</f>
        <v>0.15</v>
      </c>
      <c r="QW11" s="22">
        <f>IF($CW11="P",CS11,(CS11+BP11)/2)</f>
        <v>8.4</v>
      </c>
      <c r="QX11" s="22">
        <f>IF($CW11="P",CT11,(CT11+BQ11)/2)</f>
        <v>1.95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2.9000000000000004</v>
      </c>
      <c r="RC11" s="40">
        <f>IF(SUM(QG11:QH11,QJ11:QL11,QN11)-QI11-QM11&gt;0,SUM(QG11:QH11,QJ11:QL11,QN11)-QI11-QM11,"")</f>
        <v>18.8</v>
      </c>
      <c r="RD11" s="40">
        <f>IF(SUM(QO11:QP11,QR11)-QQ11&gt;0,SUM(QO11:QP11,QR11)-QQ11,"")</f>
        <v>10.45</v>
      </c>
      <c r="RE11" s="40">
        <f>IF(SUM(QH11,QL11,QP11)&gt;0,SUM(QH11,QL11,QP11),"")</f>
        <v>4.6000000000000005</v>
      </c>
      <c r="RF11" s="40">
        <f>IF(SUM(RC11,RD11)&gt;0,SUM(RC11,RD11),"")</f>
        <v>29.25</v>
      </c>
      <c r="RG11" s="40">
        <f>IF(SUM(QT11,QX11)&gt;0,SUM(QT11,QX11),"")</f>
        <v>4</v>
      </c>
      <c r="RH11" s="40">
        <f>IF(SUM(QS11:QT11,QV11:QX11,QZ11)-SUM(QU11,QY11)&gt;0,SUM(QS11:QT11,QV11:QX11,QZ11)-SUM(QU11,QY11),"")</f>
        <v>21.099999999999998</v>
      </c>
      <c r="RI11" s="40">
        <f>IF(SUM(RC11,RD11,RH11)&gt;0,SUM(RC11,RD11,RH11),"")</f>
        <v>50.349999999999994</v>
      </c>
    </row>
    <row r="12" spans="1:477" x14ac:dyDescent="0.2">
      <c r="A12" s="4" t="str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/>
      </c>
      <c r="B12" s="4" t="str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/>
      </c>
      <c r="C12" s="5" t="s">
        <v>151</v>
      </c>
      <c r="D12" s="4" t="s">
        <v>3</v>
      </c>
      <c r="E12" s="4">
        <v>2004</v>
      </c>
      <c r="F12" s="9">
        <f>SUM(L12:T12)+SUM(L12:P12)*0.0000001+SUM(L12)*0.0000000000001</f>
        <v>142.30001011000408</v>
      </c>
      <c r="G12" s="66"/>
      <c r="H12" s="3" t="str">
        <f>IF(OR(AND(AR12&gt;=AY$22,AS12&gt;=AY$26,AR12&lt;&gt;"",AQ12=""),AND(AW12&gt;=AY$22,AX12&gt;=AY$26,AW12&lt;&gt;"",AQ12=""),AND(BU12&gt;=CB$22,BV12&gt;=CB$26,BU12&lt;&gt;"",BT12=""),AND(BZ12&gt;=CB$22,CA12&gt;=CB$26,BZ12&lt;&gt;"",BT12=""),AND(CX12&gt;=DE$22,CY12&gt;=DE$26,CX12&lt;&gt;"",CW12=""),AND(DC12&gt;=DE$22,DD12&gt;=DE$26,DC12&lt;&gt;""),AND(EC12&gt;=EJ$22,ED12&gt;=EJ$26,EC12&lt;&gt;""),AND(EH12&gt;=EJ$22,EI12&gt;=EJ$26,EH12&lt;&gt;""),AND(FE12&gt;=FL$22,FF12&gt;=FL$26,FE12&lt;&gt;""),AND(FJ12&gt;=FL$22,FK12&gt;=FL$26,FJ12&lt;&gt;""),AND(GG12&gt;=GN$22,GH12&gt;=GN$26,GG12&lt;&gt;""),AND(GL12&gt;=GN$22,GM12&gt;=GN$26,GL12&lt;&gt;""),AND(HI12&gt;=HP$22,HJ12&gt;=HP$26,HI12&lt;&gt;""),AND(HN12&gt;=HP$22,HO12&gt;=HP$26,HN12&lt;&gt;""),AND(IK12&gt;=IR$22,IL12&gt;=IR$26,IK12&lt;&gt;""),AND(IP12&gt;=IR$22,IQ12&gt;=IR$26,IP12&lt;&gt;""),AND(JM12&gt;=JT$22,JN12&gt;=JT$26,JM12&lt;&gt;""),AND(JR12&gt;=JT$22,JS12&gt;=JT$26,JR12&lt;&gt;""),AND(KO12&gt;=KV$22,KP12&gt;=KV$26,KO12&lt;&gt;""),AND(KT12&gt;=KV$22,KU12&gt;=KV$26,KT12&lt;&gt;""),AND(LQ12&gt;=LX$22,LR12&gt;=LX$26,LQ12&lt;&gt;""),AND(LV12&gt;=LX$22,LW12&gt;=LX$26,LV12&lt;&gt;""),AND(MS12&gt;=MZ$22,MT12&gt;=MZ$26,MS12&lt;&gt;""),AND(MX12&gt;=MZ$22,MY12&gt;=MZ$26,MX12&lt;&gt;""),AND(NU12&gt;=OB$22,NV12&gt;=OB$26,NU12&lt;&gt;""),AND(NZ12&gt;=OB$22,OA12&gt;=OB$26,NZ12&lt;&gt;""),AND(OW12&gt;=PD$22,OX12&gt;=PD$26,OW12&lt;&gt;""),AND(PB12&gt;=PD$22,PC12&gt;=PD$26,PB12&lt;&gt;""),AND(PY12&gt;=QF$22,PZ12&gt;=QF$26,PY12&lt;&gt;""),AND(QD12&gt;=QF$22,QE12&gt;=QF$26,QD12&lt;&gt;"")),"P","")</f>
        <v/>
      </c>
      <c r="I12" s="3" t="str">
        <f>IF(OR(AND(AS12&gt;=AY$26,AS12&lt;&gt;"",AQ12=""),AND(AX12&gt;=AY$26,AX12&lt;&gt;"",AQ12=""),AND(BV12&gt;=CB$26,BV12&lt;&gt;"",BT12=""),AND(CA12&gt;=CB$26,CA12&lt;&gt;"",BT12=""),AND(CY12&gt;=DE$26,CY12&lt;&gt;"",CW12=""),AND(DD12&gt;=DE$26,DD12&lt;&gt;"",CW12=""),AND(ED12&gt;=EJ$26,ED12&lt;&gt;""),AND(EI12&gt;=EJ$26,EI12&lt;&gt;""),AND(FF12&gt;=FL$26,FF12&lt;&gt;""),AND(FK12&gt;=FL$26,FK12&lt;&gt;""),AND(GH12&gt;=GN$26,GH12&lt;&gt;""),AND(GM12&gt;=GN$26,GM12&lt;&gt;""),AND(HJ12&gt;=HP$26,HJ12&lt;&gt;""),AND(HO12&gt;=HP$26,HO12&lt;&gt;""),AND(IL12&gt;=IR$26,IL12&lt;&gt;""),AND(IQ12&gt;=IR$26,IQ12&lt;&gt;""),AND(JN12&gt;=JT$26,JN12&lt;&gt;""),AND(JS12&gt;=JT$26,JS12&lt;&gt;""),AND(KP12&gt;=KV$26,KP12&lt;&gt;""),AND(KU12&gt;=KV$26,KU12&lt;&gt;""),AND(LR12&gt;=LX$26,LR12&lt;&gt;""),AND(LW12&gt;=LX$26,LW12&lt;&gt;""),AND(MT12&gt;=MZ$26,MT12&lt;&gt;""),AND(MY12&gt;=MZ$26,MY12&lt;&gt;""),AND(NV12&gt;=OB$26,NV12&lt;&gt;""),AND(OA12&gt;=OB$26,OA12&lt;&gt;""),AND(OX12&gt;=PD$26,OX12&lt;&gt;""),AND(PC12&gt;=PD$26,PC12&lt;&gt;""),AND(PZ12&gt;=QF$26,PZ12&lt;&gt;""),AND(QE12&gt;=QF$26,QE12&lt;&gt;"")),"P","")</f>
        <v/>
      </c>
      <c r="J12" s="36" t="str">
        <f>IF(AND(I12="P",H12=""),"No DD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Merit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Excellence",IF(K12="P","Worlds Team",IF(H12="P","National Team","")))))</f>
        <v/>
      </c>
      <c r="K12" s="3" t="str">
        <f>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P","")</f>
        <v/>
      </c>
      <c r="L12" s="8">
        <f>IF(COUNT(AS12,BV12,CY12)&gt;0,LARGE((AS12,BV12,CY12),1),0)</f>
        <v>40.900000000000006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40.299999999999997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19.899999999999999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41.199999999999996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17.100000000000001</v>
      </c>
      <c r="X12" s="19">
        <v>3.9</v>
      </c>
      <c r="Y12" s="19">
        <v>0</v>
      </c>
      <c r="Z12" s="19">
        <v>0.3</v>
      </c>
      <c r="AA12" s="19">
        <v>15.5</v>
      </c>
      <c r="AB12" s="19">
        <v>3.2</v>
      </c>
      <c r="AC12" s="19">
        <v>0</v>
      </c>
      <c r="AD12" s="19">
        <v>0.3</v>
      </c>
      <c r="AE12" s="19">
        <v>16.399999999999999</v>
      </c>
      <c r="AF12" s="19">
        <v>3.2</v>
      </c>
      <c r="AG12" s="19">
        <v>0</v>
      </c>
      <c r="AH12" s="19">
        <v>0.3</v>
      </c>
      <c r="AI12" s="19">
        <v>16.899999999999999</v>
      </c>
      <c r="AJ12" s="19">
        <v>3.9</v>
      </c>
      <c r="AK12" s="19">
        <v>0</v>
      </c>
      <c r="AL12" s="19">
        <v>0.3</v>
      </c>
      <c r="AM12" s="19">
        <v>16.8</v>
      </c>
      <c r="AN12" s="19">
        <v>3.2</v>
      </c>
      <c r="AO12" s="19">
        <v>0.2</v>
      </c>
      <c r="AP12" s="19">
        <v>0.3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40.299999999999997</v>
      </c>
      <c r="AT12" s="40">
        <f>IF(SUM(AE12:AF12,AH12)-AG12&gt;0,SUM(AE12:AF12,AH12)-AG12,"")</f>
        <v>19.899999999999999</v>
      </c>
      <c r="AU12" s="40">
        <f>IF(SUM(X12,AB12,AF12)&gt;0,SUM(X12,AB12,AF12),"")</f>
        <v>10.3</v>
      </c>
      <c r="AV12" s="40">
        <f>IF(SUM(AS12,AT12)&gt;0,SUM(AS12,AT12),"")</f>
        <v>60.199999999999996</v>
      </c>
      <c r="AW12" s="40">
        <f>IF(SUM(AJ12,AN12)&gt;0,SUM(AJ12,AN12),"")</f>
        <v>7.1</v>
      </c>
      <c r="AX12" s="40">
        <f>IF(SUM(AI12:AJ12,AL12:AN12,AP12)-SUM(AK12,AO12)&gt;0,SUM(AI12:AJ12,AL12:AN12,AP12)-SUM(AK12,AO12),"")</f>
        <v>41.199999999999996</v>
      </c>
      <c r="AY12" s="40">
        <f>IF(SUM(AS12,AT12,AX12)&gt;0,SUM(AS12,AT12,AX12),"")</f>
        <v>101.39999999999999</v>
      </c>
      <c r="AZ12" s="18">
        <v>16.100000000000001</v>
      </c>
      <c r="BA12" s="18">
        <v>4.0999999999999996</v>
      </c>
      <c r="BB12" s="18">
        <v>0.2</v>
      </c>
      <c r="BC12" s="18">
        <v>0.3</v>
      </c>
      <c r="BD12" s="18">
        <v>16.100000000000001</v>
      </c>
      <c r="BE12" s="18">
        <v>3.9</v>
      </c>
      <c r="BF12" s="18">
        <v>0</v>
      </c>
      <c r="BG12" s="18">
        <v>0.6</v>
      </c>
      <c r="BH12" s="18">
        <v>15.5</v>
      </c>
      <c r="BI12" s="18">
        <v>4.0999999999999996</v>
      </c>
      <c r="BJ12" s="18">
        <v>0.2</v>
      </c>
      <c r="BK12" s="18">
        <v>0.3</v>
      </c>
      <c r="BL12" s="18">
        <v>15.8</v>
      </c>
      <c r="BM12" s="18">
        <v>1.9</v>
      </c>
      <c r="BN12" s="18">
        <v>0</v>
      </c>
      <c r="BO12" s="18">
        <v>0.3</v>
      </c>
      <c r="BP12" s="18">
        <v>16.5</v>
      </c>
      <c r="BQ12" s="18">
        <v>3.9</v>
      </c>
      <c r="BR12" s="18">
        <v>0</v>
      </c>
      <c r="BS12" s="18">
        <v>0.3</v>
      </c>
      <c r="BT12" s="28"/>
      <c r="BU12" s="11">
        <f>IF(SUM(BA12,BE12)&gt;0,SUM(BA12,BE12),"")</f>
        <v>8</v>
      </c>
      <c r="BV12" s="11">
        <f>IF(SUM(AZ12:BA12,BC12:BE12,BG12)-BB12-BF12&gt;0,SUM(AZ12:BA12,BC12:BE12,BG12)-BB12-BF12,"")</f>
        <v>40.900000000000006</v>
      </c>
      <c r="BW12" s="11">
        <f>IF(SUM(BH12:BI12,BK12)-BJ12&gt;0,SUM(BH12:BI12,BK12)-BJ12,"")</f>
        <v>19.700000000000003</v>
      </c>
      <c r="BX12" s="11">
        <f>IF(SUM(BA12,BE12,BI12)&gt;0,SUM(BA12,BE12,BI12),"")</f>
        <v>12.1</v>
      </c>
      <c r="BY12" s="11">
        <f>IF(SUM(BV12,BW12)&gt;0,SUM(BV12,BW12),"")</f>
        <v>60.600000000000009</v>
      </c>
      <c r="BZ12" s="11">
        <f>IF(SUM(BM12,BQ12)&gt;0,SUM(BM12,BQ12),"")</f>
        <v>5.8</v>
      </c>
      <c r="CA12" s="11">
        <f>IF(SUM(BL12:BM12,BO12:BQ12,BS12)-SUM(BN12,BR12)&gt;0,SUM(BL12:BM12,BO12:BQ12,BS12)-SUM(BN12,BR12),"")</f>
        <v>38.699999999999996</v>
      </c>
      <c r="CB12" s="11">
        <f>IF(SUM(BV12,BW12,CA12)&gt;0,SUM(BV12,BW12,CA12),"")</f>
        <v>99.300000000000011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8.0500000000000007</v>
      </c>
      <c r="QH12" s="22">
        <f>IF($CW12="P",CD12,(CD12+BA12)/2)</f>
        <v>2.0499999999999998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8.0500000000000007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7.75</v>
      </c>
      <c r="QP12" s="22">
        <f>IF($CW12="P",CL12,(CL12+BI12)/2)</f>
        <v>2.0499999999999998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7.9</v>
      </c>
      <c r="QT12" s="22">
        <f>IF($CW12="P",CP12,(CP12+BM12)/2)</f>
        <v>0.95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8.25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4</v>
      </c>
      <c r="RC12" s="40">
        <f>IF(SUM(QG12:QH12,QJ12:QL12,QN12)-QI12-QM12&gt;0,SUM(QG12:QH12,QJ12:QL12,QN12)-QI12-QM12,"")</f>
        <v>20.450000000000003</v>
      </c>
      <c r="RD12" s="40">
        <f>IF(SUM(QO12:QP12,QR12)-QQ12&gt;0,SUM(QO12:QP12,QR12)-QQ12,"")</f>
        <v>9.8500000000000014</v>
      </c>
      <c r="RE12" s="40">
        <f>IF(SUM(QH12,QL12,QP12)&gt;0,SUM(QH12,QL12,QP12),"")</f>
        <v>6.05</v>
      </c>
      <c r="RF12" s="40">
        <f>IF(SUM(RC12,RD12)&gt;0,SUM(RC12,RD12),"")</f>
        <v>30.300000000000004</v>
      </c>
      <c r="RG12" s="40">
        <f>IF(SUM(QT12,QX12)&gt;0,SUM(QT12,QX12),"")</f>
        <v>2.9</v>
      </c>
      <c r="RH12" s="40">
        <f>IF(SUM(QS12:QT12,QV12:QX12,QZ12)-SUM(QU12,QY12)&gt;0,SUM(QS12:QT12,QV12:QX12,QZ12)-SUM(QU12,QY12),"")</f>
        <v>19.349999999999998</v>
      </c>
      <c r="RI12" s="40">
        <f>IF(SUM(RC12,RD12,RH12)&gt;0,SUM(RC12,RD12,RH12),"")</f>
        <v>49.650000000000006</v>
      </c>
    </row>
    <row r="13" spans="1:477" x14ac:dyDescent="0.2">
      <c r="A13" s="4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>9</v>
      </c>
      <c r="B13" s="4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>4</v>
      </c>
      <c r="C13" s="5" t="s">
        <v>152</v>
      </c>
      <c r="D13" s="4" t="s">
        <v>6</v>
      </c>
      <c r="E13" s="4">
        <v>2005</v>
      </c>
      <c r="F13" s="9">
        <f>SUM(L13:T13)+SUM(L13:P13)*0.0000001+SUM(L13)*0.0000000000001</f>
        <v>141.56000991600402</v>
      </c>
      <c r="G13" s="66"/>
      <c r="H13" s="3" t="str">
        <f>IF(OR(AND(AR13&gt;=AY$22,AS13&gt;=AY$26,AR13&lt;&gt;"",AQ13=""),AND(AW13&gt;=AY$22,AX13&gt;=AY$26,AW13&lt;&gt;"",AQ13=""),AND(BU13&gt;=CB$22,BV13&gt;=CB$26,BU13&lt;&gt;"",BT13=""),AND(BZ13&gt;=CB$22,CA13&gt;=CB$26,BZ13&lt;&gt;"",BT13=""),AND(CX13&gt;=DE$22,CY13&gt;=DE$26,CX13&lt;&gt;"",CW13=""),AND(DC13&gt;=DE$22,DD13&gt;=DE$26,DC13&lt;&gt;""),AND(EC13&gt;=EJ$22,ED13&gt;=EJ$26,EC13&lt;&gt;""),AND(EH13&gt;=EJ$22,EI13&gt;=EJ$26,EH13&lt;&gt;""),AND(FE13&gt;=FL$22,FF13&gt;=FL$26,FE13&lt;&gt;""),AND(FJ13&gt;=FL$22,FK13&gt;=FL$26,FJ13&lt;&gt;""),AND(GG13&gt;=GN$22,GH13&gt;=GN$26,GG13&lt;&gt;""),AND(GL13&gt;=GN$22,GM13&gt;=GN$26,GL13&lt;&gt;""),AND(HI13&gt;=HP$22,HJ13&gt;=HP$26,HI13&lt;&gt;""),AND(HN13&gt;=HP$22,HO13&gt;=HP$26,HN13&lt;&gt;""),AND(IK13&gt;=IR$22,IL13&gt;=IR$26,IK13&lt;&gt;""),AND(IP13&gt;=IR$22,IQ13&gt;=IR$26,IP13&lt;&gt;""),AND(JM13&gt;=JT$22,JN13&gt;=JT$26,JM13&lt;&gt;""),AND(JR13&gt;=JT$22,JS13&gt;=JT$26,JR13&lt;&gt;""),AND(KO13&gt;=KV$22,KP13&gt;=KV$26,KO13&lt;&gt;""),AND(KT13&gt;=KV$22,KU13&gt;=KV$26,KT13&lt;&gt;""),AND(LQ13&gt;=LX$22,LR13&gt;=LX$26,LQ13&lt;&gt;""),AND(LV13&gt;=LX$22,LW13&gt;=LX$26,LV13&lt;&gt;""),AND(MS13&gt;=MZ$22,MT13&gt;=MZ$26,MS13&lt;&gt;""),AND(MX13&gt;=MZ$22,MY13&gt;=MZ$26,MX13&lt;&gt;""),AND(NU13&gt;=OB$22,NV13&gt;=OB$26,NU13&lt;&gt;""),AND(NZ13&gt;=OB$22,OA13&gt;=OB$26,NZ13&lt;&gt;""),AND(OW13&gt;=PD$22,OX13&gt;=PD$26,OW13&lt;&gt;""),AND(PB13&gt;=PD$22,PC13&gt;=PD$26,PB13&lt;&gt;""),AND(PY13&gt;=QF$22,PZ13&gt;=QF$26,PY13&lt;&gt;""),AND(QD13&gt;=QF$22,QE13&gt;=QF$26,QD13&lt;&gt;"")),"P","")</f>
        <v/>
      </c>
      <c r="I13" s="3" t="str">
        <f>IF(OR(AND(AS13&gt;=AY$26,AS13&lt;&gt;"",AQ13=""),AND(AX13&gt;=AY$26,AX13&lt;&gt;"",AQ13=""),AND(BV13&gt;=CB$26,BV13&lt;&gt;"",BT13=""),AND(CA13&gt;=CB$26,CA13&lt;&gt;"",BT13=""),AND(CY13&gt;=DE$26,CY13&lt;&gt;"",CW13=""),AND(DD13&gt;=DE$26,DD13&lt;&gt;"",CW13=""),AND(ED13&gt;=EJ$26,ED13&lt;&gt;""),AND(EI13&gt;=EJ$26,EI13&lt;&gt;""),AND(FF13&gt;=FL$26,FF13&lt;&gt;""),AND(FK13&gt;=FL$26,FK13&lt;&gt;""),AND(GH13&gt;=GN$26,GH13&lt;&gt;""),AND(GM13&gt;=GN$26,GM13&lt;&gt;""),AND(HJ13&gt;=HP$26,HJ13&lt;&gt;""),AND(HO13&gt;=HP$26,HO13&lt;&gt;""),AND(IL13&gt;=IR$26,IL13&lt;&gt;""),AND(IQ13&gt;=IR$26,IQ13&lt;&gt;""),AND(JN13&gt;=JT$26,JN13&lt;&gt;""),AND(JS13&gt;=JT$26,JS13&lt;&gt;""),AND(KP13&gt;=KV$26,KP13&lt;&gt;""),AND(KU13&gt;=KV$26,KU13&lt;&gt;""),AND(LR13&gt;=LX$26,LR13&lt;&gt;""),AND(LW13&gt;=LX$26,LW13&lt;&gt;""),AND(MT13&gt;=MZ$26,MT13&lt;&gt;""),AND(MY13&gt;=MZ$26,MY13&lt;&gt;""),AND(NV13&gt;=OB$26,NV13&lt;&gt;""),AND(OA13&gt;=OB$26,OA13&lt;&gt;""),AND(OX13&gt;=PD$26,OX13&lt;&gt;""),AND(PC13&gt;=PD$26,PC13&lt;&gt;""),AND(PZ13&gt;=QF$26,PZ13&lt;&gt;""),AND(QE13&gt;=QF$26,QE13&lt;&gt;"")),"P","")</f>
        <v>P</v>
      </c>
      <c r="J13" s="36" t="str">
        <f>IF(AND(I13="P",H13=""),"No DD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Merit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Excellence",IF(K13="P","Worlds Team",IF(H13="P","National Team","")))))</f>
        <v>No DD</v>
      </c>
      <c r="K13" s="3" t="str">
        <f>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P","")</f>
        <v/>
      </c>
      <c r="L13" s="8">
        <f>IF(COUNT(AS13,BV13,CY13)&gt;0,LARGE((AS13,BV13,CY13),1),0)</f>
        <v>40.099999999999994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37.86</v>
      </c>
      <c r="O13" s="8" t="str">
        <f>IF(N13=0,"",IF(N13=CY13,$CC$1,IF(N13=BV13,$AZ$1,IF(N13=AS13,$W$1,""))))</f>
        <v>2023 Elite Canada</v>
      </c>
      <c r="P13" s="8">
        <f>IF(COUNT(AT13,BW13,CZ13)&gt;0,LARGE((AT13,BW13,CZ13),1),0)</f>
        <v>21.2</v>
      </c>
      <c r="Q13" s="8" t="str">
        <f>IF(P13=0,"",IF(P13=CZ13,$CC$1,IF(P13=BW13,$AZ$1,IF(P13=AT13,$W$1,""))))</f>
        <v>2023 Nationals</v>
      </c>
      <c r="R13" s="8">
        <f>IF(MAX(AX13,CA13,DD13)&gt;0,MAX(AX13,CA13,DD13),0)</f>
        <v>42.4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16.600000000000001</v>
      </c>
      <c r="X13" s="19">
        <v>1.2</v>
      </c>
      <c r="Y13" s="19">
        <v>0</v>
      </c>
      <c r="Z13" s="19">
        <v>0</v>
      </c>
      <c r="AA13" s="19">
        <v>16.559999999999999</v>
      </c>
      <c r="AB13" s="19">
        <v>3.2</v>
      </c>
      <c r="AC13" s="19">
        <v>0</v>
      </c>
      <c r="AD13" s="19">
        <v>0.3</v>
      </c>
      <c r="AE13" s="19">
        <v>16.8</v>
      </c>
      <c r="AF13" s="19">
        <v>3.2</v>
      </c>
      <c r="AG13" s="19">
        <v>0</v>
      </c>
      <c r="AH13" s="19">
        <v>0.3</v>
      </c>
      <c r="AI13" s="19">
        <v>17.2</v>
      </c>
      <c r="AJ13" s="19">
        <v>3.2</v>
      </c>
      <c r="AK13" s="19">
        <v>0</v>
      </c>
      <c r="AL13" s="19">
        <v>0</v>
      </c>
      <c r="AM13" s="19">
        <v>17</v>
      </c>
      <c r="AN13" s="19">
        <v>3.2</v>
      </c>
      <c r="AO13" s="19">
        <v>0</v>
      </c>
      <c r="AP13" s="19">
        <v>0.3</v>
      </c>
      <c r="AQ13" s="27"/>
      <c r="AR13" s="40">
        <f>IF(SUM(X13,AB13)&gt;0,SUM(X13,AB13),"")</f>
        <v>4.4000000000000004</v>
      </c>
      <c r="AS13" s="40">
        <f>IF(SUM(W13:X13,Z13:AB13,AD13)-Y13-AC13&gt;0,SUM(W13:X13,Z13:AB13,AD13)-Y13-AC13,"")</f>
        <v>37.86</v>
      </c>
      <c r="AT13" s="40">
        <f>IF(SUM(AE13:AF13,AH13)-AG13&gt;0,SUM(AE13:AF13,AH13)-AG13,"")</f>
        <v>20.3</v>
      </c>
      <c r="AU13" s="40">
        <f>IF(SUM(X13,AB13,AF13)&gt;0,SUM(X13,AB13,AF13),"")</f>
        <v>7.6000000000000005</v>
      </c>
      <c r="AV13" s="40">
        <f>IF(SUM(AS13,AT13)&gt;0,SUM(AS13,AT13),"")</f>
        <v>58.16</v>
      </c>
      <c r="AW13" s="40">
        <f>IF(SUM(AJ13,AN13)&gt;0,SUM(AJ13,AN13),"")</f>
        <v>6.4</v>
      </c>
      <c r="AX13" s="40">
        <f>IF(SUM(AI13:AJ13,AL13:AN13,AP13)-SUM(AK13,AO13)&gt;0,SUM(AI13:AJ13,AL13:AN13,AP13)-SUM(AK13,AO13),"")</f>
        <v>40.9</v>
      </c>
      <c r="AY13" s="40">
        <f>IF(SUM(AS13,AT13,AX13)&gt;0,SUM(AS13,AT13,AX13),"")</f>
        <v>99.06</v>
      </c>
      <c r="AZ13" s="18">
        <v>15.7</v>
      </c>
      <c r="BA13" s="18">
        <v>3.2</v>
      </c>
      <c r="BB13" s="18">
        <v>0</v>
      </c>
      <c r="BC13" s="18">
        <v>0</v>
      </c>
      <c r="BD13" s="18">
        <v>16.7</v>
      </c>
      <c r="BE13" s="18">
        <v>3.9</v>
      </c>
      <c r="BF13" s="18">
        <v>0</v>
      </c>
      <c r="BG13" s="18">
        <v>0.6</v>
      </c>
      <c r="BH13" s="18">
        <v>16.7</v>
      </c>
      <c r="BI13" s="18">
        <v>3.9</v>
      </c>
      <c r="BJ13" s="18">
        <v>0</v>
      </c>
      <c r="BK13" s="18">
        <v>0.6</v>
      </c>
      <c r="BL13" s="18">
        <v>16.8</v>
      </c>
      <c r="BM13" s="18">
        <v>3.9</v>
      </c>
      <c r="BN13" s="18">
        <v>0</v>
      </c>
      <c r="BO13" s="18">
        <v>0.3</v>
      </c>
      <c r="BP13" s="18">
        <v>16.899999999999999</v>
      </c>
      <c r="BQ13" s="18">
        <v>3.9</v>
      </c>
      <c r="BR13" s="18">
        <v>0</v>
      </c>
      <c r="BS13" s="18">
        <v>0.6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40.099999999999994</v>
      </c>
      <c r="BW13" s="11">
        <f>IF(SUM(BH13:BI13,BK13)-BJ13&gt;0,SUM(BH13:BI13,BK13)-BJ13,"")</f>
        <v>21.2</v>
      </c>
      <c r="BX13" s="11">
        <f>IF(SUM(BA13,BE13,BI13)&gt;0,SUM(BA13,BE13,BI13),"")</f>
        <v>11</v>
      </c>
      <c r="BY13" s="11">
        <f>IF(SUM(BV13,BW13)&gt;0,SUM(BV13,BW13),"")</f>
        <v>61.3</v>
      </c>
      <c r="BZ13" s="11">
        <f>IF(SUM(BM13,BQ13)&gt;0,SUM(BM13,BQ13),"")</f>
        <v>7.8</v>
      </c>
      <c r="CA13" s="11">
        <f>IF(SUM(BL13:BM13,BO13:BQ13,BS13)-SUM(BN13,BR13)&gt;0,SUM(BL13:BM13,BO13:BQ13,BS13)-SUM(BN13,BR13),"")</f>
        <v>42.4</v>
      </c>
      <c r="CB13" s="11">
        <f>IF(SUM(BV13,BW13,CA13)&gt;0,SUM(BV13,BW13,CA13),"")</f>
        <v>103.69999999999999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7.85</v>
      </c>
      <c r="QH13" s="22">
        <f>IF($CW13="P",CD13,(CD13+BA13)/2)</f>
        <v>1.6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8.35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0.3</v>
      </c>
      <c r="QO13" s="22">
        <f>IF($CW13="P",CK13,(CK13+BH13)/2)</f>
        <v>8.35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8.4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8.4499999999999993</v>
      </c>
      <c r="QX13" s="22">
        <f>IF($CW13="P",CT13,(CT13+BQ13)/2)</f>
        <v>1.95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20.049999999999997</v>
      </c>
      <c r="RD13" s="40">
        <f>IF(SUM(QO13:QP13,QR13)-QQ13&gt;0,SUM(QO13:QP13,QR13)-QQ13,"")</f>
        <v>10.6</v>
      </c>
      <c r="RE13" s="40">
        <f>IF(SUM(QH13,QL13,QP13)&gt;0,SUM(QH13,QL13,QP13),"")</f>
        <v>5.5</v>
      </c>
      <c r="RF13" s="40">
        <f>IF(SUM(RC13,RD13)&gt;0,SUM(RC13,RD13),"")</f>
        <v>30.65</v>
      </c>
      <c r="RG13" s="40">
        <f>IF(SUM(QT13,QX13)&gt;0,SUM(QT13,QX13),"")</f>
        <v>3.9</v>
      </c>
      <c r="RH13" s="40">
        <f>IF(SUM(QS13:QT13,QV13:QX13,QZ13)-SUM(QU13,QY13)&gt;0,SUM(QS13:QT13,QV13:QX13,QZ13)-SUM(QU13,QY13),"")</f>
        <v>21.2</v>
      </c>
      <c r="RI13" s="40">
        <f>IF(SUM(RC13,RD13,RH13)&gt;0,SUM(RC13,RD13,RH13),"")</f>
        <v>51.849999999999994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207</v>
      </c>
      <c r="D14" s="4" t="s">
        <v>3</v>
      </c>
      <c r="E14" s="4">
        <v>2005</v>
      </c>
      <c r="F14" s="9">
        <f>SUM(L14:T14)+SUM(L14:P14)*0.0000001+SUM(L14)*0.0000000000001</f>
        <v>140.10000997000398</v>
      </c>
      <c r="G14" s="66"/>
      <c r="H14" s="3" t="str">
        <f>IF(OR(AND(AR14&gt;=AY$22,AS14&gt;=AY$26,AR14&lt;&gt;"",AQ14=""),AND(AW14&gt;=AY$22,AX14&gt;=AY$26,AW14&lt;&gt;"",AQ14=""),AND(BU14&gt;=CB$22,BV14&gt;=CB$26,BU14&lt;&gt;"",BT14=""),AND(BZ14&gt;=CB$22,CA14&gt;=CB$26,BZ14&lt;&gt;"",BT14=""),AND(CX14&gt;=DE$22,CY14&gt;=DE$26,CX14&lt;&gt;"",CW14=""),AND(DC14&gt;=DE$22,DD14&gt;=DE$26,DC14&lt;&gt;""),AND(EC14&gt;=EJ$22,ED14&gt;=EJ$26,EC14&lt;&gt;""),AND(EH14&gt;=EJ$22,EI14&gt;=EJ$26,EH14&lt;&gt;""),AND(FE14&gt;=FL$22,FF14&gt;=FL$26,FE14&lt;&gt;""),AND(FJ14&gt;=FL$22,FK14&gt;=FL$26,FJ14&lt;&gt;""),AND(GG14&gt;=GN$22,GH14&gt;=GN$26,GG14&lt;&gt;""),AND(GL14&gt;=GN$22,GM14&gt;=GN$26,GL14&lt;&gt;""),AND(HI14&gt;=HP$22,HJ14&gt;=HP$26,HI14&lt;&gt;""),AND(HN14&gt;=HP$22,HO14&gt;=HP$26,HN14&lt;&gt;""),AND(IK14&gt;=IR$22,IL14&gt;=IR$26,IK14&lt;&gt;""),AND(IP14&gt;=IR$22,IQ14&gt;=IR$26,IP14&lt;&gt;""),AND(JM14&gt;=JT$22,JN14&gt;=JT$26,JM14&lt;&gt;""),AND(JR14&gt;=JT$22,JS14&gt;=JT$26,JR14&lt;&gt;""),AND(KO14&gt;=KV$22,KP14&gt;=KV$26,KO14&lt;&gt;""),AND(KT14&gt;=KV$22,KU14&gt;=KV$26,KT14&lt;&gt;""),AND(LQ14&gt;=LX$22,LR14&gt;=LX$26,LQ14&lt;&gt;""),AND(LV14&gt;=LX$22,LW14&gt;=LX$26,LV14&lt;&gt;""),AND(MS14&gt;=MZ$22,MT14&gt;=MZ$26,MS14&lt;&gt;""),AND(MX14&gt;=MZ$22,MY14&gt;=MZ$26,MX14&lt;&gt;""),AND(NU14&gt;=OB$22,NV14&gt;=OB$26,NU14&lt;&gt;""),AND(NZ14&gt;=OB$22,OA14&gt;=OB$26,NZ14&lt;&gt;""),AND(OW14&gt;=PD$22,OX14&gt;=PD$26,OW14&lt;&gt;""),AND(PB14&gt;=PD$22,PC14&gt;=PD$26,PB14&lt;&gt;""),AND(PY14&gt;=QF$22,PZ14&gt;=QF$26,PY14&lt;&gt;""),AND(QD14&gt;=QF$22,QE14&gt;=QF$26,QD14&lt;&gt;"")),"P","")</f>
        <v/>
      </c>
      <c r="I14" s="3" t="str">
        <f>IF(OR(AND(AS14&gt;=AY$26,AS14&lt;&gt;"",AQ14=""),AND(AX14&gt;=AY$26,AX14&lt;&gt;"",AQ14=""),AND(BV14&gt;=CB$26,BV14&lt;&gt;"",BT14=""),AND(CA14&gt;=CB$26,CA14&lt;&gt;"",BT14=""),AND(CY14&gt;=DE$26,CY14&lt;&gt;"",CW14=""),AND(DD14&gt;=DE$26,DD14&lt;&gt;"",CW14=""),AND(ED14&gt;=EJ$26,ED14&lt;&gt;""),AND(EI14&gt;=EJ$26,EI14&lt;&gt;""),AND(FF14&gt;=FL$26,FF14&lt;&gt;""),AND(FK14&gt;=FL$26,FK14&lt;&gt;""),AND(GH14&gt;=GN$26,GH14&lt;&gt;""),AND(GM14&gt;=GN$26,GM14&lt;&gt;""),AND(HJ14&gt;=HP$26,HJ14&lt;&gt;""),AND(HO14&gt;=HP$26,HO14&lt;&gt;""),AND(IL14&gt;=IR$26,IL14&lt;&gt;""),AND(IQ14&gt;=IR$26,IQ14&lt;&gt;""),AND(JN14&gt;=JT$26,JN14&lt;&gt;""),AND(JS14&gt;=JT$26,JS14&lt;&gt;""),AND(KP14&gt;=KV$26,KP14&lt;&gt;""),AND(KU14&gt;=KV$26,KU14&lt;&gt;""),AND(LR14&gt;=LX$26,LR14&lt;&gt;""),AND(LW14&gt;=LX$26,LW14&lt;&gt;""),AND(MT14&gt;=MZ$26,MT14&lt;&gt;""),AND(MY14&gt;=MZ$26,MY14&lt;&gt;""),AND(NV14&gt;=OB$26,NV14&lt;&gt;""),AND(OA14&gt;=OB$26,OA14&lt;&gt;""),AND(OX14&gt;=PD$26,OX14&lt;&gt;""),AND(PC14&gt;=PD$26,PC14&lt;&gt;""),AND(PZ14&gt;=QF$26,PZ14&lt;&gt;""),AND(QE14&gt;=QF$26,QE14&lt;&gt;"")),"P","")</f>
        <v/>
      </c>
      <c r="J14" s="36" t="str">
        <f>IF(AND(I14="P",H14=""),"No DD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Merit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Excellence",IF(K14="P","Worlds Team",IF(H14="P","National Team","")))))</f>
        <v/>
      </c>
      <c r="K14" s="3" t="str">
        <f>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P","")</f>
        <v/>
      </c>
      <c r="L14" s="8">
        <f>IF(COUNT(AS14,BV14,CY14)&gt;0,LARGE((AS14,BV14,CY14),1),0)</f>
        <v>39.799999999999997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2023 3rd Domestic Trial</v>
      </c>
      <c r="P14" s="8">
        <f>IF(COUNT(AT14,BW14,CZ14)&gt;0,LARGE((AT14,BW14,CZ14),1),0)</f>
        <v>20.599999999999998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40.4</v>
      </c>
      <c r="S14" s="8" t="str">
        <f>IF(R14=0,"",IF(R14=DD14,$CC$1,IF(R14=CA14,$AZ$1,IF(R14=AX14,$W$1,""))))</f>
        <v>2023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16.399999999999999</v>
      </c>
      <c r="BA14" s="18">
        <v>3.9</v>
      </c>
      <c r="BB14" s="18">
        <v>0</v>
      </c>
      <c r="BC14" s="18">
        <v>0.6</v>
      </c>
      <c r="BD14" s="18">
        <v>14.5</v>
      </c>
      <c r="BE14" s="18">
        <v>4.0999999999999996</v>
      </c>
      <c r="BF14" s="18">
        <v>0</v>
      </c>
      <c r="BG14" s="18">
        <v>0.3</v>
      </c>
      <c r="BH14" s="18">
        <v>16.8</v>
      </c>
      <c r="BI14" s="18">
        <v>3.2</v>
      </c>
      <c r="BJ14" s="18">
        <v>0</v>
      </c>
      <c r="BK14" s="18">
        <v>0.3</v>
      </c>
      <c r="BL14" s="18">
        <v>15.8</v>
      </c>
      <c r="BM14" s="18">
        <v>3.5</v>
      </c>
      <c r="BN14" s="18">
        <v>0</v>
      </c>
      <c r="BO14" s="18">
        <v>0.6</v>
      </c>
      <c r="BP14" s="18">
        <v>15.9</v>
      </c>
      <c r="BQ14" s="18">
        <v>3.2</v>
      </c>
      <c r="BR14" s="18">
        <v>0</v>
      </c>
      <c r="BS14" s="18">
        <v>0.3</v>
      </c>
      <c r="BT14" s="28"/>
      <c r="BU14" s="11">
        <f>IF(SUM(BA14,BE14)&gt;0,SUM(BA14,BE14),"")</f>
        <v>8</v>
      </c>
      <c r="BV14" s="11">
        <f>IF(SUM(AZ14:BA14,BC14:BE14,BG14)-BB14-BF14&gt;0,SUM(AZ14:BA14,BC14:BE14,BG14)-BB14-BF14,"")</f>
        <v>39.799999999999997</v>
      </c>
      <c r="BW14" s="11">
        <f>IF(SUM(BH14:BI14,BK14)-BJ14&gt;0,SUM(BH14:BI14,BK14)-BJ14,"")</f>
        <v>20.3</v>
      </c>
      <c r="BX14" s="11">
        <f>IF(SUM(BA14,BE14,BI14)&gt;0,SUM(BA14,BE14,BI14),"")</f>
        <v>11.2</v>
      </c>
      <c r="BY14" s="11">
        <f>IF(SUM(BV14,BW14)&gt;0,SUM(BV14,BW14),"")</f>
        <v>60.099999999999994</v>
      </c>
      <c r="BZ14" s="11">
        <f>IF(SUM(BM14,BQ14)&gt;0,SUM(BM14,BQ14),"")</f>
        <v>6.7</v>
      </c>
      <c r="CA14" s="11">
        <f>IF(SUM(BL14:BM14,BO14:BQ14,BS14)-SUM(BN14,BR14)&gt;0,SUM(BL14:BM14,BO14:BQ14,BS14)-SUM(BN14,BR14),"")</f>
        <v>39.300000000000004</v>
      </c>
      <c r="CB14" s="11">
        <f>IF(SUM(BV14,BW14,CA14)&gt;0,SUM(BV14,BW14,CA14),"")</f>
        <v>99.4</v>
      </c>
      <c r="CC14" s="19">
        <v>14.8</v>
      </c>
      <c r="CD14" s="19">
        <v>4.0999999999999996</v>
      </c>
      <c r="CE14" s="19">
        <v>0.4</v>
      </c>
      <c r="CF14" s="19">
        <v>0.3</v>
      </c>
      <c r="CG14" s="19">
        <v>16</v>
      </c>
      <c r="CH14" s="19">
        <v>3.9</v>
      </c>
      <c r="CI14" s="19">
        <v>0</v>
      </c>
      <c r="CJ14" s="19">
        <v>0.6</v>
      </c>
      <c r="CK14" s="19">
        <v>16.399999999999999</v>
      </c>
      <c r="CL14" s="19">
        <v>3.9</v>
      </c>
      <c r="CM14" s="19">
        <v>0</v>
      </c>
      <c r="CN14" s="19">
        <v>0.3</v>
      </c>
      <c r="CO14" s="19">
        <v>16.399999999999999</v>
      </c>
      <c r="CP14" s="19">
        <v>3.2</v>
      </c>
      <c r="CQ14" s="19">
        <v>0</v>
      </c>
      <c r="CR14" s="19">
        <v>0.3</v>
      </c>
      <c r="CS14" s="19">
        <v>16.100000000000001</v>
      </c>
      <c r="CT14" s="19">
        <v>4.0999999999999996</v>
      </c>
      <c r="CU14" s="19">
        <v>0</v>
      </c>
      <c r="CV14" s="19">
        <v>0.3</v>
      </c>
      <c r="CW14" s="27"/>
      <c r="CX14" s="40">
        <f>IF(SUM(CD14,CH14)&gt;0,SUM(CD14,CH14),"")</f>
        <v>8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20.599999999999998</v>
      </c>
      <c r="DA14" s="40">
        <f>IF(SUM(CD14,CH14,CL14)&gt;0,SUM(CD14,CH14,CL14),"")</f>
        <v>11.9</v>
      </c>
      <c r="DB14" s="40">
        <f>IF(SUM(CY14,CZ14)&gt;0,SUM(CY14,CZ14),"")</f>
        <v>59.900000000000006</v>
      </c>
      <c r="DC14" s="40">
        <f>IF(SUM(CP14,CT14)&gt;0,SUM(CP14,CT14),"")</f>
        <v>7.3</v>
      </c>
      <c r="DD14" s="40">
        <f>IF(SUM(CO14:CP14,CR14:CT14,CV14)-SUM(CQ14,CU14)&gt;0,SUM(CO14:CP14,CR14:CT14,CV14)-SUM(CQ14,CU14),"")</f>
        <v>40.4</v>
      </c>
      <c r="DE14" s="40">
        <f>IF(SUM(CY14,CZ14,DD14)&gt;0,SUM(CY14,CZ14,DD14),"")</f>
        <v>100.30000000000001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15.6</v>
      </c>
      <c r="QH14" s="22">
        <f>IF($CW14="P",CD14,(CD14+BA14)/2)</f>
        <v>4</v>
      </c>
      <c r="QI14" s="22">
        <f>IF($CW14="P",CE14,(CE14+BB14)/2)</f>
        <v>0.2</v>
      </c>
      <c r="QJ14" s="22">
        <f>IF($CW14="P",CF14,(CF14+BC14)/2)</f>
        <v>0.44999999999999996</v>
      </c>
      <c r="QK14" s="22">
        <f>IF($CW14="P",CG14,(CG14+BD14)/2)</f>
        <v>15.25</v>
      </c>
      <c r="QL14" s="22">
        <f>IF($CW14="P",CH14,(CH14+BE14)/2)</f>
        <v>4</v>
      </c>
      <c r="QM14" s="22">
        <f>IF($CW14="P",CI14,(CI14+BF14)/2)</f>
        <v>0</v>
      </c>
      <c r="QN14" s="22">
        <f>IF($CW14="P",CJ14,(CJ14+BG14)/2)</f>
        <v>0.44999999999999996</v>
      </c>
      <c r="QO14" s="22">
        <f>IF($CW14="P",CK14,(CK14+BH14)/2)</f>
        <v>16.600000000000001</v>
      </c>
      <c r="QP14" s="22">
        <f>IF($CW14="P",CL14,(CL14+BI14)/2)</f>
        <v>3.55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16.100000000000001</v>
      </c>
      <c r="QT14" s="22">
        <f>IF($CW14="P",CP14,(CP14+BM14)/2)</f>
        <v>3.35</v>
      </c>
      <c r="QU14" s="22">
        <f>IF($CW14="P",CQ14,(CQ14+BN14)/2)</f>
        <v>0</v>
      </c>
      <c r="QV14" s="22">
        <f>IF($CW14="P",CR14,(CR14+BO14)/2)</f>
        <v>0.44999999999999996</v>
      </c>
      <c r="QW14" s="22">
        <f>IF($CW14="P",CS14,(CS14+BP14)/2)</f>
        <v>16</v>
      </c>
      <c r="QX14" s="22">
        <f>IF($CW14="P",CT14,(CT14+BQ14)/2)</f>
        <v>3.65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</v>
      </c>
      <c r="RC14" s="40">
        <f>IF(SUM(QG14:QH14,QJ14:QL14,QN14)-QI14-QM14&gt;0,SUM(QG14:QH14,QJ14:QL14,QN14)-QI14-QM14,"")</f>
        <v>39.549999999999997</v>
      </c>
      <c r="RD14" s="40">
        <f>IF(SUM(QO14:QP14,QR14)-QQ14&gt;0,SUM(QO14:QP14,QR14)-QQ14,"")</f>
        <v>20.450000000000003</v>
      </c>
      <c r="RE14" s="40">
        <f>IF(SUM(QH14,QL14,QP14)&gt;0,SUM(QH14,QL14,QP14),"")</f>
        <v>11.55</v>
      </c>
      <c r="RF14" s="40">
        <f>IF(SUM(RC14,RD14)&gt;0,SUM(RC14,RD14),"")</f>
        <v>60</v>
      </c>
      <c r="RG14" s="40">
        <f>IF(SUM(QT14,QX14)&gt;0,SUM(QT14,QX14),"")</f>
        <v>7</v>
      </c>
      <c r="RH14" s="40">
        <f>IF(SUM(QS14:QT14,QV14:QX14,QZ14)-SUM(QU14,QY14)&gt;0,SUM(QS14:QT14,QV14:QX14,QZ14)-SUM(QU14,QY14),"")</f>
        <v>39.85</v>
      </c>
      <c r="RI14" s="40">
        <f>IF(SUM(RC14,RD14,RH14)&gt;0,SUM(RC14,RD14,RH14),"")</f>
        <v>99.85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208</v>
      </c>
      <c r="D15" s="4" t="s">
        <v>3</v>
      </c>
      <c r="E15" s="4">
        <v>2004</v>
      </c>
      <c r="F15" s="9">
        <f>SUM(L15:T15)+SUM(L15:P15)*0.0000001+SUM(L15)*0.0000000000001</f>
        <v>100.90000628000415</v>
      </c>
      <c r="G15" s="66"/>
      <c r="H15" s="3" t="str">
        <f>IF(OR(AND(AR15&gt;=AY$22,AS15&gt;=AY$26,AR15&lt;&gt;"",AQ15=""),AND(AW15&gt;=AY$22,AX15&gt;=AY$26,AW15&lt;&gt;"",AQ15=""),AND(BU15&gt;=CB$22,BV15&gt;=CB$26,BU15&lt;&gt;"",BT15=""),AND(BZ15&gt;=CB$22,CA15&gt;=CB$26,BZ15&lt;&gt;"",BT15=""),AND(CX15&gt;=DE$22,CY15&gt;=DE$26,CX15&lt;&gt;"",CW15=""),AND(DC15&gt;=DE$22,DD15&gt;=DE$26,DC15&lt;&gt;""),AND(EC15&gt;=EJ$22,ED15&gt;=EJ$26,EC15&lt;&gt;""),AND(EH15&gt;=EJ$22,EI15&gt;=EJ$26,EH15&lt;&gt;""),AND(FE15&gt;=FL$22,FF15&gt;=FL$26,FE15&lt;&gt;""),AND(FJ15&gt;=FL$22,FK15&gt;=FL$26,FJ15&lt;&gt;""),AND(GG15&gt;=GN$22,GH15&gt;=GN$26,GG15&lt;&gt;""),AND(GL15&gt;=GN$22,GM15&gt;=GN$26,GL15&lt;&gt;""),AND(HI15&gt;=HP$22,HJ15&gt;=HP$26,HI15&lt;&gt;""),AND(HN15&gt;=HP$22,HO15&gt;=HP$26,HN15&lt;&gt;""),AND(IK15&gt;=IR$22,IL15&gt;=IR$26,IK15&lt;&gt;""),AND(IP15&gt;=IR$22,IQ15&gt;=IR$26,IP15&lt;&gt;""),AND(JM15&gt;=JT$22,JN15&gt;=JT$26,JM15&lt;&gt;""),AND(JR15&gt;=JT$22,JS15&gt;=JT$26,JR15&lt;&gt;""),AND(KO15&gt;=KV$22,KP15&gt;=KV$26,KO15&lt;&gt;""),AND(KT15&gt;=KV$22,KU15&gt;=KV$26,KT15&lt;&gt;""),AND(LQ15&gt;=LX$22,LR15&gt;=LX$26,LQ15&lt;&gt;""),AND(LV15&gt;=LX$22,LW15&gt;=LX$26,LV15&lt;&gt;""),AND(MS15&gt;=MZ$22,MT15&gt;=MZ$26,MS15&lt;&gt;""),AND(MX15&gt;=MZ$22,MY15&gt;=MZ$26,MX15&lt;&gt;""),AND(NU15&gt;=OB$22,NV15&gt;=OB$26,NU15&lt;&gt;""),AND(NZ15&gt;=OB$22,OA15&gt;=OB$26,NZ15&lt;&gt;""),AND(OW15&gt;=PD$22,OX15&gt;=PD$26,OW15&lt;&gt;""),AND(PB15&gt;=PD$22,PC15&gt;=PD$26,PB15&lt;&gt;""),AND(PY15&gt;=QF$22,PZ15&gt;=QF$26,PY15&lt;&gt;""),AND(QD15&gt;=QF$22,QE15&gt;=QF$26,QD15&lt;&gt;"")),"P","")</f>
        <v/>
      </c>
      <c r="I15" s="3" t="str">
        <f>IF(OR(AND(AS15&gt;=AY$26,AS15&lt;&gt;"",AQ15=""),AND(AX15&gt;=AY$26,AX15&lt;&gt;"",AQ15=""),AND(BV15&gt;=CB$26,BV15&lt;&gt;"",BT15=""),AND(CA15&gt;=CB$26,CA15&lt;&gt;"",BT15=""),AND(CY15&gt;=DE$26,CY15&lt;&gt;"",CW15=""),AND(DD15&gt;=DE$26,DD15&lt;&gt;"",CW15=""),AND(ED15&gt;=EJ$26,ED15&lt;&gt;""),AND(EI15&gt;=EJ$26,EI15&lt;&gt;""),AND(FF15&gt;=FL$26,FF15&lt;&gt;""),AND(FK15&gt;=FL$26,FK15&lt;&gt;""),AND(GH15&gt;=GN$26,GH15&lt;&gt;""),AND(GM15&gt;=GN$26,GM15&lt;&gt;""),AND(HJ15&gt;=HP$26,HJ15&lt;&gt;""),AND(HO15&gt;=HP$26,HO15&lt;&gt;""),AND(IL15&gt;=IR$26,IL15&lt;&gt;""),AND(IQ15&gt;=IR$26,IQ15&lt;&gt;""),AND(JN15&gt;=JT$26,JN15&lt;&gt;""),AND(JS15&gt;=JT$26,JS15&lt;&gt;""),AND(KP15&gt;=KV$26,KP15&lt;&gt;""),AND(KU15&gt;=KV$26,KU15&lt;&gt;""),AND(LR15&gt;=LX$26,LR15&lt;&gt;""),AND(LW15&gt;=LX$26,LW15&lt;&gt;""),AND(MT15&gt;=MZ$26,MT15&lt;&gt;""),AND(MY15&gt;=MZ$26,MY15&lt;&gt;""),AND(NV15&gt;=OB$26,NV15&lt;&gt;""),AND(OA15&gt;=OB$26,OA15&lt;&gt;""),AND(OX15&gt;=PD$26,OX15&lt;&gt;""),AND(PC15&gt;=PD$26,PC15&lt;&gt;""),AND(PZ15&gt;=QF$26,PZ15&lt;&gt;""),AND(QE15&gt;=QF$26,QE15&lt;&gt;"")),"P","")</f>
        <v/>
      </c>
      <c r="J15" s="36" t="str">
        <f>IF(AND(I15="P",H15=""),"No DD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Merit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Excellence",IF(K15="P","Worlds Team",IF(H15="P","National Team","")))))</f>
        <v/>
      </c>
      <c r="K15" s="3" t="str">
        <f>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P","")</f>
        <v/>
      </c>
      <c r="L15" s="8">
        <f>IF(COUNT(AS15,BV15,CY15)&gt;0,LARGE((AS15,BV15,CY15),1),0)</f>
        <v>41.699999999999996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21.099999999999998</v>
      </c>
      <c r="Q15" s="8" t="str">
        <f>IF(P15=0,"",IF(P15=CZ15,$CC$1,IF(P15=BW15,$AZ$1,IF(P15=AT15,$W$1,""))))</f>
        <v>2023 Nationals</v>
      </c>
      <c r="R15" s="8">
        <f>IF(MAX(AX15,CA15,DD15)&gt;0,MAX(AX15,CA15,DD15),0)</f>
        <v>38.099999999999994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16.600000000000001</v>
      </c>
      <c r="BA15" s="18">
        <v>4.0999999999999996</v>
      </c>
      <c r="BB15" s="18">
        <v>0</v>
      </c>
      <c r="BC15" s="18">
        <v>0.3</v>
      </c>
      <c r="BD15" s="18">
        <v>16.5</v>
      </c>
      <c r="BE15" s="18">
        <v>3.9</v>
      </c>
      <c r="BF15" s="18">
        <v>0</v>
      </c>
      <c r="BG15" s="18">
        <v>0.3</v>
      </c>
      <c r="BH15" s="18">
        <v>16.899999999999999</v>
      </c>
      <c r="BI15" s="18">
        <v>3.9</v>
      </c>
      <c r="BJ15" s="18">
        <v>0</v>
      </c>
      <c r="BK15" s="18">
        <v>0.3</v>
      </c>
      <c r="BL15" s="18">
        <v>14.8</v>
      </c>
      <c r="BM15" s="18">
        <v>1.9</v>
      </c>
      <c r="BN15" s="18">
        <v>0</v>
      </c>
      <c r="BO15" s="18">
        <v>0.3</v>
      </c>
      <c r="BP15" s="18">
        <v>16.899999999999999</v>
      </c>
      <c r="BQ15" s="18">
        <v>3.9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41.699999999999996</v>
      </c>
      <c r="BW15" s="11">
        <f>IF(SUM(BH15:BI15,BK15)-BJ15&gt;0,SUM(BH15:BI15,BK15)-BJ15,"")</f>
        <v>21.099999999999998</v>
      </c>
      <c r="BX15" s="11">
        <f>IF(SUM(BA15,BE15,BI15)&gt;0,SUM(BA15,BE15,BI15),"")</f>
        <v>11.9</v>
      </c>
      <c r="BY15" s="11">
        <f>IF(SUM(BV15,BW15)&gt;0,SUM(BV15,BW15),"")</f>
        <v>62.8</v>
      </c>
      <c r="BZ15" s="11">
        <f>IF(SUM(BM15,BQ15)&gt;0,SUM(BM15,BQ15),"")</f>
        <v>5.8</v>
      </c>
      <c r="CA15" s="11">
        <f>IF(SUM(BL15:BM15,BO15:BQ15,BS15)-SUM(BN15,BR15)&gt;0,SUM(BL15:BM15,BO15:BQ15,BS15)-SUM(BN15,BR15),"")</f>
        <v>38.099999999999994</v>
      </c>
      <c r="CB15" s="11">
        <f>IF(SUM(BV15,BW15,CA15)&gt;0,SUM(BV15,BW15,CA15),"")</f>
        <v>100.89999999999999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8.3000000000000007</v>
      </c>
      <c r="QH15" s="22">
        <f>IF($CW15="P",CD15,(CD15+BA15)/2)</f>
        <v>2.0499999999999998</v>
      </c>
      <c r="QI15" s="22">
        <f>IF($CW15="P",CE15,(CE15+BB15)/2)</f>
        <v>0</v>
      </c>
      <c r="QJ15" s="22">
        <f>IF($CW15="P",CF15,(CF15+BC15)/2)</f>
        <v>0.15</v>
      </c>
      <c r="QK15" s="22">
        <f>IF($CW15="P",CG15,(CG15+BD15)/2)</f>
        <v>8.25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8.4499999999999993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7.4</v>
      </c>
      <c r="QT15" s="22">
        <f>IF($CW15="P",CP15,(CP15+BM15)/2)</f>
        <v>0.95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8.4499999999999993</v>
      </c>
      <c r="QX15" s="22">
        <f>IF($CW15="P",CT15,(CT15+BQ15)/2)</f>
        <v>1.95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20.849999999999998</v>
      </c>
      <c r="RD15" s="40">
        <f>IF(SUM(QO15:QP15,QR15)-QQ15&gt;0,SUM(QO15:QP15,QR15)-QQ15,"")</f>
        <v>10.549999999999999</v>
      </c>
      <c r="RE15" s="40">
        <f>IF(SUM(QH15,QL15,QP15)&gt;0,SUM(QH15,QL15,QP15),"")</f>
        <v>5.95</v>
      </c>
      <c r="RF15" s="40">
        <f>IF(SUM(RC15,RD15)&gt;0,SUM(RC15,RD15),"")</f>
        <v>31.4</v>
      </c>
      <c r="RG15" s="40">
        <f>IF(SUM(QT15,QX15)&gt;0,SUM(QT15,QX15),"")</f>
        <v>2.9</v>
      </c>
      <c r="RH15" s="40">
        <f>IF(SUM(QS15:QT15,QV15:QX15,QZ15)-SUM(QU15,QY15)&gt;0,SUM(QS15:QT15,QV15:QX15,QZ15)-SUM(QU15,QY15),"")</f>
        <v>19.049999999999997</v>
      </c>
      <c r="RI15" s="40">
        <f>IF(SUM(RC15,RD15,RH15)&gt;0,SUM(RC15,RD15,RH15),"")</f>
        <v>50.449999999999996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139</v>
      </c>
      <c r="D16" s="4" t="s">
        <v>4</v>
      </c>
      <c r="E16" s="4">
        <v>2005</v>
      </c>
      <c r="F16" s="9">
        <f>SUM(L16:T16)+SUM(L16:P16)*0.0000001+SUM(L16)*0.0000000000001</f>
        <v>92.000005510003561</v>
      </c>
      <c r="G16" s="66"/>
      <c r="H16" s="3" t="str">
        <f>IF(OR(AND(AR16&gt;=AY$22,AS16&gt;=AY$26,AR16&lt;&gt;"",AQ16=""),AND(AW16&gt;=AY$22,AX16&gt;=AY$26,AW16&lt;&gt;"",AQ16=""),AND(BU16&gt;=CB$22,BV16&gt;=CB$26,BU16&lt;&gt;"",BT16=""),AND(BZ16&gt;=CB$22,CA16&gt;=CB$26,BZ16&lt;&gt;"",BT16=""),AND(CX16&gt;=DE$22,CY16&gt;=DE$26,CX16&lt;&gt;"",CW16=""),AND(DC16&gt;=DE$22,DD16&gt;=DE$26,DC16&lt;&gt;""),AND(EC16&gt;=EJ$22,ED16&gt;=EJ$26,EC16&lt;&gt;""),AND(EH16&gt;=EJ$22,EI16&gt;=EJ$26,EH16&lt;&gt;""),AND(FE16&gt;=FL$22,FF16&gt;=FL$26,FE16&lt;&gt;""),AND(FJ16&gt;=FL$22,FK16&gt;=FL$26,FJ16&lt;&gt;""),AND(GG16&gt;=GN$22,GH16&gt;=GN$26,GG16&lt;&gt;""),AND(GL16&gt;=GN$22,GM16&gt;=GN$26,GL16&lt;&gt;""),AND(HI16&gt;=HP$22,HJ16&gt;=HP$26,HI16&lt;&gt;""),AND(HN16&gt;=HP$22,HO16&gt;=HP$26,HN16&lt;&gt;""),AND(IK16&gt;=IR$22,IL16&gt;=IR$26,IK16&lt;&gt;""),AND(IP16&gt;=IR$22,IQ16&gt;=IR$26,IP16&lt;&gt;""),AND(JM16&gt;=JT$22,JN16&gt;=JT$26,JM16&lt;&gt;""),AND(JR16&gt;=JT$22,JS16&gt;=JT$26,JR16&lt;&gt;""),AND(KO16&gt;=KV$22,KP16&gt;=KV$26,KO16&lt;&gt;""),AND(KT16&gt;=KV$22,KU16&gt;=KV$26,KT16&lt;&gt;""),AND(LQ16&gt;=LX$22,LR16&gt;=LX$26,LQ16&lt;&gt;""),AND(LV16&gt;=LX$22,LW16&gt;=LX$26,LV16&lt;&gt;""),AND(MS16&gt;=MZ$22,MT16&gt;=MZ$26,MS16&lt;&gt;""),AND(MX16&gt;=MZ$22,MY16&gt;=MZ$26,MX16&lt;&gt;""),AND(NU16&gt;=OB$22,NV16&gt;=OB$26,NU16&lt;&gt;""),AND(NZ16&gt;=OB$22,OA16&gt;=OB$26,NZ16&lt;&gt;""),AND(OW16&gt;=PD$22,OX16&gt;=PD$26,OW16&lt;&gt;""),AND(PB16&gt;=PD$22,PC16&gt;=PD$26,PB16&lt;&gt;""),AND(PY16&gt;=QF$22,PZ16&gt;=QF$26,PY16&lt;&gt;""),AND(QD16&gt;=QF$22,QE16&gt;=QF$26,QD16&lt;&gt;"")),"P","")</f>
        <v/>
      </c>
      <c r="I16" s="3" t="str">
        <f>IF(OR(AND(AS16&gt;=AY$26,AS16&lt;&gt;"",AQ16=""),AND(AX16&gt;=AY$26,AX16&lt;&gt;"",AQ16=""),AND(BV16&gt;=CB$26,BV16&lt;&gt;"",BT16=""),AND(CA16&gt;=CB$26,CA16&lt;&gt;"",BT16=""),AND(CY16&gt;=DE$26,CY16&lt;&gt;"",CW16=""),AND(DD16&gt;=DE$26,DD16&lt;&gt;"",CW16=""),AND(ED16&gt;=EJ$26,ED16&lt;&gt;""),AND(EI16&gt;=EJ$26,EI16&lt;&gt;""),AND(FF16&gt;=FL$26,FF16&lt;&gt;""),AND(FK16&gt;=FL$26,FK16&lt;&gt;""),AND(GH16&gt;=GN$26,GH16&lt;&gt;""),AND(GM16&gt;=GN$26,GM16&lt;&gt;""),AND(HJ16&gt;=HP$26,HJ16&lt;&gt;""),AND(HO16&gt;=HP$26,HO16&lt;&gt;""),AND(IL16&gt;=IR$26,IL16&lt;&gt;""),AND(IQ16&gt;=IR$26,IQ16&lt;&gt;""),AND(JN16&gt;=JT$26,JN16&lt;&gt;""),AND(JS16&gt;=JT$26,JS16&lt;&gt;""),AND(KP16&gt;=KV$26,KP16&lt;&gt;""),AND(KU16&gt;=KV$26,KU16&lt;&gt;""),AND(LR16&gt;=LX$26,LR16&lt;&gt;""),AND(LW16&gt;=LX$26,LW16&lt;&gt;""),AND(MT16&gt;=MZ$26,MT16&lt;&gt;""),AND(MY16&gt;=MZ$26,MY16&lt;&gt;""),AND(NV16&gt;=OB$26,NV16&lt;&gt;""),AND(OA16&gt;=OB$26,OA16&lt;&gt;""),AND(OX16&gt;=PD$26,OX16&lt;&gt;""),AND(PC16&gt;=PD$26,PC16&lt;&gt;""),AND(PZ16&gt;=QF$26,PZ16&lt;&gt;""),AND(QE16&gt;=QF$26,QE16&lt;&gt;"")),"P","")</f>
        <v/>
      </c>
      <c r="J16" s="36" t="str">
        <f>IF(AND(I16="P",H16=""),"No DD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Merit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Excellence",IF(K16="P","Worlds Team",IF(H16="P","National Team","")))))</f>
        <v/>
      </c>
      <c r="K16" s="3" t="str">
        <f>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P","")</f>
        <v/>
      </c>
      <c r="L16" s="8">
        <f>IF(COUNT(AS16,BV16,CY16)&gt;0,LARGE((AS16,BV16,CY16),1),0)</f>
        <v>35.700000000000003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0</v>
      </c>
      <c r="O16" s="8" t="str">
        <f>IF(N16=0,"",IF(N16=CY16,$CC$1,IF(N16=BV16,$AZ$1,IF(N16=AS16,$W$1,""))))</f>
        <v/>
      </c>
      <c r="P16" s="8">
        <f>IF(COUNT(AT16,BW16,CZ16)&gt;0,LARGE((AT16,BW16,CZ16),1),0)</f>
        <v>19.399999999999999</v>
      </c>
      <c r="Q16" s="8" t="str">
        <f>IF(P16=0,"",IF(P16=CZ16,$CC$1,IF(P16=BW16,$AZ$1,IF(P16=AT16,$W$1,""))))</f>
        <v>2023 Elite Canada</v>
      </c>
      <c r="R16" s="8">
        <f>IF(MAX(AX16,CA16,DD16)&gt;0,MAX(AX16,CA16,DD16),0)</f>
        <v>36.9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15.6</v>
      </c>
      <c r="X16" s="19">
        <v>1.2</v>
      </c>
      <c r="Y16" s="19">
        <v>0</v>
      </c>
      <c r="Z16" s="19">
        <v>0</v>
      </c>
      <c r="AA16" s="19">
        <v>15.8</v>
      </c>
      <c r="AB16" s="19">
        <v>3.2</v>
      </c>
      <c r="AC16" s="19">
        <v>0.4</v>
      </c>
      <c r="AD16" s="19">
        <v>0.3</v>
      </c>
      <c r="AE16" s="19">
        <v>16.399999999999999</v>
      </c>
      <c r="AF16" s="19">
        <v>3.2</v>
      </c>
      <c r="AG16" s="19">
        <v>0.2</v>
      </c>
      <c r="AH16" s="19">
        <v>0</v>
      </c>
      <c r="AI16" s="19">
        <v>15.8</v>
      </c>
      <c r="AJ16" s="19">
        <v>1.2</v>
      </c>
      <c r="AK16" s="19">
        <v>0</v>
      </c>
      <c r="AL16" s="19">
        <v>0</v>
      </c>
      <c r="AM16" s="19">
        <v>16.399999999999999</v>
      </c>
      <c r="AN16" s="19">
        <v>3.2</v>
      </c>
      <c r="AO16" s="19">
        <v>0</v>
      </c>
      <c r="AP16" s="19">
        <v>0.3</v>
      </c>
      <c r="AQ16" s="27"/>
      <c r="AR16" s="40">
        <f>IF(SUM(X16,AB16)&gt;0,SUM(X16,AB16),"")</f>
        <v>4.4000000000000004</v>
      </c>
      <c r="AS16" s="40">
        <f>IF(SUM(W16:X16,Z16:AB16,AD16)-Y16-AC16&gt;0,SUM(W16:X16,Z16:AB16,AD16)-Y16-AC16,"")</f>
        <v>35.700000000000003</v>
      </c>
      <c r="AT16" s="40">
        <f>IF(SUM(AE16:AF16,AH16)-AG16&gt;0,SUM(AE16:AF16,AH16)-AG16,"")</f>
        <v>19.399999999999999</v>
      </c>
      <c r="AU16" s="40">
        <f>IF(SUM(X16,AB16,AF16)&gt;0,SUM(X16,AB16,AF16),"")</f>
        <v>7.6000000000000005</v>
      </c>
      <c r="AV16" s="40">
        <f>IF(SUM(AS16,AT16)&gt;0,SUM(AS16,AT16),"")</f>
        <v>55.1</v>
      </c>
      <c r="AW16" s="40">
        <f>IF(SUM(AJ16,AN16)&gt;0,SUM(AJ16,AN16),"")</f>
        <v>4.4000000000000004</v>
      </c>
      <c r="AX16" s="40">
        <f>IF(SUM(AI16:AJ16,AL16:AN16,AP16)-SUM(AK16,AO16)&gt;0,SUM(AI16:AJ16,AL16:AN16,AP16)-SUM(AK16,AO16),"")</f>
        <v>36.9</v>
      </c>
      <c r="AY16" s="40">
        <f>IF(SUM(AS16,AT16,AX16)&gt;0,SUM(AS16,AT16,AX16),"")</f>
        <v>92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0</v>
      </c>
      <c r="QH16" s="22">
        <f>IF($CW16="P",CD16,(CD16+BA16)/2)</f>
        <v>0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 t="str">
        <f>IF(SUM(QH16,QL16)&gt;0,SUM(QH16,QL16),"")</f>
        <v/>
      </c>
      <c r="RC16" s="40" t="str">
        <f>IF(SUM(QG16:QH16,QJ16:QL16,QN16)-QI16-QM16&gt;0,SUM(QG16:QH16,QJ16:QL16,QN16)-QI16-QM16,"")</f>
        <v/>
      </c>
      <c r="RD16" s="40" t="str">
        <f>IF(SUM(QO16:QP16,QR16)-QQ16&gt;0,SUM(QO16:QP16,QR16)-QQ16,"")</f>
        <v/>
      </c>
      <c r="RE16" s="40" t="str">
        <f>IF(SUM(QH16,QL16,QP16)&gt;0,SUM(QH16,QL16,QP16),"")</f>
        <v/>
      </c>
      <c r="RF16" s="40" t="str">
        <f>IF(SUM(RC16,RD16)&gt;0,SUM(RC16,RD16),"")</f>
        <v/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 t="str">
        <f>IF(SUM(RC16,RD16,RH16)&gt;0,SUM(RC16,RD16,RH16),"")</f>
        <v/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73</v>
      </c>
      <c r="D17" s="4" t="s">
        <v>5</v>
      </c>
      <c r="E17" s="4">
        <v>2003</v>
      </c>
      <c r="F17" s="9">
        <f>SUM(L17:T17)+SUM(L17:P17)*0.0000001+SUM(L17)*0.0000000000001</f>
        <v>89.200008920004009</v>
      </c>
      <c r="G17" s="66"/>
      <c r="H17" s="3" t="str">
        <f>IF(OR(AND(AR17&gt;=AY$22,AS17&gt;=AY$26,AR17&lt;&gt;"",AQ17=""),AND(AW17&gt;=AY$22,AX17&gt;=AY$26,AW17&lt;&gt;"",AQ17=""),AND(BU17&gt;=CB$22,BV17&gt;=CB$26,BU17&lt;&gt;"",BT17=""),AND(BZ17&gt;=CB$22,CA17&gt;=CB$26,BZ17&lt;&gt;"",BT17=""),AND(CX17&gt;=DE$22,CY17&gt;=DE$26,CX17&lt;&gt;"",CW17=""),AND(DC17&gt;=DE$22,DD17&gt;=DE$26,DC17&lt;&gt;""),AND(EC17&gt;=EJ$22,ED17&gt;=EJ$26,EC17&lt;&gt;""),AND(EH17&gt;=EJ$22,EI17&gt;=EJ$26,EH17&lt;&gt;""),AND(FE17&gt;=FL$22,FF17&gt;=FL$26,FE17&lt;&gt;""),AND(FJ17&gt;=FL$22,FK17&gt;=FL$26,FJ17&lt;&gt;""),AND(GG17&gt;=GN$22,GH17&gt;=GN$26,GG17&lt;&gt;""),AND(GL17&gt;=GN$22,GM17&gt;=GN$26,GL17&lt;&gt;""),AND(HI17&gt;=HP$22,HJ17&gt;=HP$26,HI17&lt;&gt;""),AND(HN17&gt;=HP$22,HO17&gt;=HP$26,HN17&lt;&gt;""),AND(IK17&gt;=IR$22,IL17&gt;=IR$26,IK17&lt;&gt;""),AND(IP17&gt;=IR$22,IQ17&gt;=IR$26,IP17&lt;&gt;""),AND(JM17&gt;=JT$22,JN17&gt;=JT$26,JM17&lt;&gt;""),AND(JR17&gt;=JT$22,JS17&gt;=JT$26,JR17&lt;&gt;""),AND(KO17&gt;=KV$22,KP17&gt;=KV$26,KO17&lt;&gt;""),AND(KT17&gt;=KV$22,KU17&gt;=KV$26,KT17&lt;&gt;""),AND(LQ17&gt;=LX$22,LR17&gt;=LX$26,LQ17&lt;&gt;""),AND(LV17&gt;=LX$22,LW17&gt;=LX$26,LV17&lt;&gt;""),AND(MS17&gt;=MZ$22,MT17&gt;=MZ$26,MS17&lt;&gt;""),AND(MX17&gt;=MZ$22,MY17&gt;=MZ$26,MX17&lt;&gt;""),AND(NU17&gt;=OB$22,NV17&gt;=OB$26,NU17&lt;&gt;""),AND(NZ17&gt;=OB$22,OA17&gt;=OB$26,NZ17&lt;&gt;""),AND(OW17&gt;=PD$22,OX17&gt;=PD$26,OW17&lt;&gt;""),AND(PB17&gt;=PD$22,PC17&gt;=PD$26,PB17&lt;&gt;""),AND(PY17&gt;=QF$22,PZ17&gt;=QF$26,PY17&lt;&gt;""),AND(QD17&gt;=QF$22,QE17&gt;=QF$26,QD17&lt;&gt;"")),"P","")</f>
        <v/>
      </c>
      <c r="I17" s="3" t="str">
        <f>IF(OR(AND(AS17&gt;=AY$26,AS17&lt;&gt;"",AQ17=""),AND(AX17&gt;=AY$26,AX17&lt;&gt;"",AQ17=""),AND(BV17&gt;=CB$26,BV17&lt;&gt;"",BT17=""),AND(CA17&gt;=CB$26,CA17&lt;&gt;"",BT17=""),AND(CY17&gt;=DE$26,CY17&lt;&gt;"",CW17=""),AND(DD17&gt;=DE$26,DD17&lt;&gt;"",CW17=""),AND(ED17&gt;=EJ$26,ED17&lt;&gt;""),AND(EI17&gt;=EJ$26,EI17&lt;&gt;""),AND(FF17&gt;=FL$26,FF17&lt;&gt;""),AND(FK17&gt;=FL$26,FK17&lt;&gt;""),AND(GH17&gt;=GN$26,GH17&lt;&gt;""),AND(GM17&gt;=GN$26,GM17&lt;&gt;""),AND(HJ17&gt;=HP$26,HJ17&lt;&gt;""),AND(HO17&gt;=HP$26,HO17&lt;&gt;""),AND(IL17&gt;=IR$26,IL17&lt;&gt;""),AND(IQ17&gt;=IR$26,IQ17&lt;&gt;""),AND(JN17&gt;=JT$26,JN17&lt;&gt;""),AND(JS17&gt;=JT$26,JS17&lt;&gt;""),AND(KP17&gt;=KV$26,KP17&lt;&gt;""),AND(KU17&gt;=KV$26,KU17&lt;&gt;""),AND(LR17&gt;=LX$26,LR17&lt;&gt;""),AND(LW17&gt;=LX$26,LW17&lt;&gt;""),AND(MT17&gt;=MZ$26,MT17&lt;&gt;""),AND(MY17&gt;=MZ$26,MY17&lt;&gt;""),AND(NV17&gt;=OB$26,NV17&lt;&gt;""),AND(OA17&gt;=OB$26,OA17&lt;&gt;""),AND(OX17&gt;=PD$26,OX17&lt;&gt;""),AND(PC17&gt;=PD$26,PC17&lt;&gt;""),AND(PZ17&gt;=QF$26,PZ17&lt;&gt;""),AND(QE17&gt;=QF$26,QE17&lt;&gt;"")),"P","")</f>
        <v/>
      </c>
      <c r="J17" s="36" t="str">
        <f>IF(AND(I17="P",H17=""),"No DD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Merit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Excellence",IF(K17="P","Worlds Team",IF(H17="P","National Team","")))))</f>
        <v/>
      </c>
      <c r="K17" s="3" t="str">
        <f>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32.1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17</v>
      </c>
      <c r="Q17" s="8" t="str">
        <f>IF(P17=0,"",IF(P17=CZ17,$CC$1,IF(P17=BW17,$AZ$1,IF(P17=AT17,$W$1,""))))</f>
        <v>2023 Nationals</v>
      </c>
      <c r="R17" s="8">
        <f>IF(MAX(AX17,CA17,DD17)&gt;0,MAX(AX17,CA17,DD17),0)</f>
        <v>0</v>
      </c>
      <c r="S17" s="8" t="str">
        <f>IF(R17=0,"",IF(R17=DD17,$CC$1,IF(R17=CA17,$AZ$1,IF(R17=AX17,$W$1,""))))</f>
        <v/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15.2</v>
      </c>
      <c r="X17" s="19">
        <v>1.9</v>
      </c>
      <c r="Y17" s="19">
        <v>0</v>
      </c>
      <c r="Z17" s="19">
        <v>0.3</v>
      </c>
      <c r="AA17" s="19">
        <v>12.6</v>
      </c>
      <c r="AB17" s="19">
        <v>1.8</v>
      </c>
      <c r="AC17" s="19">
        <v>0</v>
      </c>
      <c r="AD17" s="19">
        <v>0.3</v>
      </c>
      <c r="AE17" s="19">
        <v>15.4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3.7</v>
      </c>
      <c r="AS17" s="40">
        <f>IF(SUM(W17:X17,Z17:AB17,AD17)-Y17-AC17&gt;0,SUM(W17:X17,Z17:AB17,AD17)-Y17-AC17,"")</f>
        <v>32.1</v>
      </c>
      <c r="AT17" s="40">
        <f>IF(SUM(AE17:AF17,AH17)-AG17&gt;0,SUM(AE17:AF17,AH17)-AG17,"")</f>
        <v>16.600000000000001</v>
      </c>
      <c r="AU17" s="40">
        <f>IF(SUM(X17,AB17,AF17)&gt;0,SUM(X17,AB17,AF17),"")</f>
        <v>4.9000000000000004</v>
      </c>
      <c r="AV17" s="40">
        <f>IF(SUM(AS17,AT17)&gt;0,SUM(AS17,AT17),"")</f>
        <v>48.7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48.7</v>
      </c>
      <c r="AZ17" s="18">
        <v>16</v>
      </c>
      <c r="BA17" s="18">
        <v>3.9</v>
      </c>
      <c r="BB17" s="18">
        <v>0</v>
      </c>
      <c r="BC17" s="18">
        <v>0.3</v>
      </c>
      <c r="BD17" s="18">
        <v>15.5</v>
      </c>
      <c r="BE17" s="18">
        <v>4.0999999999999996</v>
      </c>
      <c r="BF17" s="18">
        <v>0</v>
      </c>
      <c r="BG17" s="18">
        <v>0.3</v>
      </c>
      <c r="BH17" s="18">
        <v>15.8</v>
      </c>
      <c r="BI17" s="18">
        <v>1.2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40.1</v>
      </c>
      <c r="BW17" s="11">
        <f>IF(SUM(BH17:BI17,BK17)-BJ17&gt;0,SUM(BH17:BI17,BK17)-BJ17,"")</f>
        <v>17</v>
      </c>
      <c r="BX17" s="11">
        <f>IF(SUM(BA17,BE17,BI17)&gt;0,SUM(BA17,BE17,BI17),"")</f>
        <v>9.1999999999999993</v>
      </c>
      <c r="BY17" s="11">
        <f>IF(SUM(BV17,BW17)&gt;0,SUM(BV17,BW17),"")</f>
        <v>57.1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57.1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</v>
      </c>
      <c r="QH17" s="22">
        <f>IF($CW17="P",CD17,(CD17+BA17)/2)</f>
        <v>1.95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7.75</v>
      </c>
      <c r="QL17" s="22">
        <f>IF($CW17="P",CH17,(CH17+BE17)/2)</f>
        <v>2.0499999999999998</v>
      </c>
      <c r="QM17" s="22">
        <f>IF($CW17="P",CI17,(CI17+BF17)/2)</f>
        <v>0</v>
      </c>
      <c r="QN17" s="22">
        <f>IF($CW17="P",CJ17,(CJ17+BG17)/2)</f>
        <v>0.15</v>
      </c>
      <c r="QO17" s="22">
        <f>IF($CW17="P",CK17,(CK17+BH17)/2)</f>
        <v>7.9</v>
      </c>
      <c r="QP17" s="22">
        <f>IF($CW17="P",CL17,(CL17+BI17)/2)</f>
        <v>0.6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20.05</v>
      </c>
      <c r="RD17" s="40">
        <f>IF(SUM(QO17:QP17,QR17)-QQ17&gt;0,SUM(QO17:QP17,QR17)-QQ17,"")</f>
        <v>8.5</v>
      </c>
      <c r="RE17" s="40">
        <f>IF(SUM(QH17,QL17,QP17)&gt;0,SUM(QH17,QL17,QP17),"")</f>
        <v>4.5999999999999996</v>
      </c>
      <c r="RF17" s="40">
        <f>IF(SUM(RC17,RD17)&gt;0,SUM(RC17,RD17),"")</f>
        <v>28.55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28.55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206</v>
      </c>
      <c r="D18" s="4" t="s">
        <v>3</v>
      </c>
      <c r="E18" s="4">
        <v>2003</v>
      </c>
      <c r="F18" s="9">
        <f>SUM(L18:T18)+SUM(L18:P18)*0.0000001+SUM(L18)*0.0000000000001</f>
        <v>85.360005666003644</v>
      </c>
      <c r="G18" s="66"/>
      <c r="H18" s="3" t="str">
        <f>IF(OR(AND(AR18&gt;=AY$22,AS18&gt;=AY$26,AR18&lt;&gt;"",AQ18=""),AND(AW18&gt;=AY$22,AX18&gt;=AY$26,AW18&lt;&gt;"",AQ18=""),AND(BU18&gt;=CB$22,BV18&gt;=CB$26,BU18&lt;&gt;"",BT18=""),AND(BZ18&gt;=CB$22,CA18&gt;=CB$26,BZ18&lt;&gt;"",BT18=""),AND(CX18&gt;=DE$22,CY18&gt;=DE$26,CX18&lt;&gt;"",CW18=""),AND(DC18&gt;=DE$22,DD18&gt;=DE$26,DC18&lt;&gt;""),AND(EC18&gt;=EJ$22,ED18&gt;=EJ$26,EC18&lt;&gt;""),AND(EH18&gt;=EJ$22,EI18&gt;=EJ$26,EH18&lt;&gt;""),AND(FE18&gt;=FL$22,FF18&gt;=FL$26,FE18&lt;&gt;""),AND(FJ18&gt;=FL$22,FK18&gt;=FL$26,FJ18&lt;&gt;""),AND(GG18&gt;=GN$22,GH18&gt;=GN$26,GG18&lt;&gt;""),AND(GL18&gt;=GN$22,GM18&gt;=GN$26,GL18&lt;&gt;""),AND(HI18&gt;=HP$22,HJ18&gt;=HP$26,HI18&lt;&gt;""),AND(HN18&gt;=HP$22,HO18&gt;=HP$26,HN18&lt;&gt;""),AND(IK18&gt;=IR$22,IL18&gt;=IR$26,IK18&lt;&gt;""),AND(IP18&gt;=IR$22,IQ18&gt;=IR$26,IP18&lt;&gt;""),AND(JM18&gt;=JT$22,JN18&gt;=JT$26,JM18&lt;&gt;""),AND(JR18&gt;=JT$22,JS18&gt;=JT$26,JR18&lt;&gt;""),AND(KO18&gt;=KV$22,KP18&gt;=KV$26,KO18&lt;&gt;""),AND(KT18&gt;=KV$22,KU18&gt;=KV$26,KT18&lt;&gt;""),AND(LQ18&gt;=LX$22,LR18&gt;=LX$26,LQ18&lt;&gt;""),AND(LV18&gt;=LX$22,LW18&gt;=LX$26,LV18&lt;&gt;""),AND(MS18&gt;=MZ$22,MT18&gt;=MZ$26,MS18&lt;&gt;""),AND(MX18&gt;=MZ$22,MY18&gt;=MZ$26,MX18&lt;&gt;""),AND(NU18&gt;=OB$22,NV18&gt;=OB$26,NU18&lt;&gt;""),AND(NZ18&gt;=OB$22,OA18&gt;=OB$26,NZ18&lt;&gt;""),AND(OW18&gt;=PD$22,OX18&gt;=PD$26,OW18&lt;&gt;""),AND(PB18&gt;=PD$22,PC18&gt;=PD$26,PB18&lt;&gt;""),AND(PY18&gt;=QF$22,PZ18&gt;=QF$26,PY18&lt;&gt;""),AND(QD18&gt;=QF$22,QE18&gt;=QF$26,QD18&lt;&gt;"")),"P","")</f>
        <v/>
      </c>
      <c r="I18" s="3" t="str">
        <f>IF(OR(AND(AS18&gt;=AY$26,AS18&lt;&gt;"",AQ18=""),AND(AX18&gt;=AY$26,AX18&lt;&gt;"",AQ18=""),AND(BV18&gt;=CB$26,BV18&lt;&gt;"",BT18=""),AND(CA18&gt;=CB$26,CA18&lt;&gt;"",BT18=""),AND(CY18&gt;=DE$26,CY18&lt;&gt;"",CW18=""),AND(DD18&gt;=DE$26,DD18&lt;&gt;"",CW18=""),AND(ED18&gt;=EJ$26,ED18&lt;&gt;""),AND(EI18&gt;=EJ$26,EI18&lt;&gt;""),AND(FF18&gt;=FL$26,FF18&lt;&gt;""),AND(FK18&gt;=FL$26,FK18&lt;&gt;""),AND(GH18&gt;=GN$26,GH18&lt;&gt;""),AND(GM18&gt;=GN$26,GM18&lt;&gt;""),AND(HJ18&gt;=HP$26,HJ18&lt;&gt;""),AND(HO18&gt;=HP$26,HO18&lt;&gt;""),AND(IL18&gt;=IR$26,IL18&lt;&gt;""),AND(IQ18&gt;=IR$26,IQ18&lt;&gt;""),AND(JN18&gt;=JT$26,JN18&lt;&gt;""),AND(JS18&gt;=JT$26,JS18&lt;&gt;""),AND(KP18&gt;=KV$26,KP18&lt;&gt;""),AND(KU18&gt;=KV$26,KU18&lt;&gt;""),AND(LR18&gt;=LX$26,LR18&lt;&gt;""),AND(LW18&gt;=LX$26,LW18&lt;&gt;""),AND(MT18&gt;=MZ$26,MT18&lt;&gt;""),AND(MY18&gt;=MZ$26,MY18&lt;&gt;""),AND(NV18&gt;=OB$26,NV18&lt;&gt;""),AND(OA18&gt;=OB$26,OA18&lt;&gt;""),AND(OX18&gt;=PD$26,OX18&lt;&gt;""),AND(PC18&gt;=PD$26,PC18&lt;&gt;""),AND(PZ18&gt;=QF$26,PZ18&lt;&gt;""),AND(QE18&gt;=QF$26,QE18&lt;&gt;"")),"P","")</f>
        <v/>
      </c>
      <c r="J18" s="36" t="str">
        <f>IF(AND(I18="P",H18=""),"No DD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Merit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Excellence",IF(K18="P","Worlds Team",IF(H18="P","National Team","")))))</f>
        <v/>
      </c>
      <c r="K18" s="3" t="str">
        <f>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P","")</f>
        <v/>
      </c>
      <c r="L18" s="8">
        <f>IF(COUNT(AS18,BV18,CY18)&gt;0,LARGE((AS18,BV18,CY18),1),0)</f>
        <v>36.359999999999992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20.300000000000004</v>
      </c>
      <c r="Q18" s="8" t="str">
        <f>IF(P18=0,"",IF(P18=CZ18,$CC$1,IF(P18=BW18,$AZ$1,IF(P18=AT18,$W$1,""))))</f>
        <v>2023 Nationals</v>
      </c>
      <c r="R18" s="8">
        <f>IF(MAX(AX18,CA18,DD18)&gt;0,MAX(AX18,CA18,DD18),0)</f>
        <v>28.7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14.26</v>
      </c>
      <c r="BA18" s="18">
        <v>1.8</v>
      </c>
      <c r="BB18" s="18">
        <v>0</v>
      </c>
      <c r="BC18" s="18">
        <v>0.3</v>
      </c>
      <c r="BD18" s="18">
        <v>16.899999999999999</v>
      </c>
      <c r="BE18" s="18">
        <v>2.9</v>
      </c>
      <c r="BF18" s="18">
        <v>0.1</v>
      </c>
      <c r="BG18" s="18">
        <v>0.3</v>
      </c>
      <c r="BH18" s="18">
        <v>16.100000000000001</v>
      </c>
      <c r="BI18" s="18">
        <v>3.6</v>
      </c>
      <c r="BJ18" s="18">
        <v>0</v>
      </c>
      <c r="BK18" s="18">
        <v>0.6</v>
      </c>
      <c r="BL18" s="18">
        <v>8.8000000000000007</v>
      </c>
      <c r="BM18" s="18">
        <v>1.9</v>
      </c>
      <c r="BN18" s="18">
        <v>0</v>
      </c>
      <c r="BO18" s="18">
        <v>0.6</v>
      </c>
      <c r="BP18" s="18">
        <v>15.1</v>
      </c>
      <c r="BQ18" s="18">
        <v>2</v>
      </c>
      <c r="BR18" s="18">
        <v>0</v>
      </c>
      <c r="BS18" s="18">
        <v>0.3</v>
      </c>
      <c r="BT18" s="28"/>
      <c r="BU18" s="11">
        <f>IF(SUM(BA18,BE18)&gt;0,SUM(BA18,BE18),"")</f>
        <v>4.7</v>
      </c>
      <c r="BV18" s="11">
        <f>IF(SUM(AZ18:BA18,BC18:BE18,BG18)-BB18-BF18&gt;0,SUM(AZ18:BA18,BC18:BE18,BG18)-BB18-BF18,"")</f>
        <v>36.359999999999992</v>
      </c>
      <c r="BW18" s="11">
        <f>IF(SUM(BH18:BI18,BK18)-BJ18&gt;0,SUM(BH18:BI18,BK18)-BJ18,"")</f>
        <v>20.300000000000004</v>
      </c>
      <c r="BX18" s="11">
        <f>IF(SUM(BA18,BE18,BI18)&gt;0,SUM(BA18,BE18,BI18),"")</f>
        <v>8.3000000000000007</v>
      </c>
      <c r="BY18" s="11">
        <f>IF(SUM(BV18,BW18)&gt;0,SUM(BV18,BW18),"")</f>
        <v>56.66</v>
      </c>
      <c r="BZ18" s="11">
        <f>IF(SUM(BM18,BQ18)&gt;0,SUM(BM18,BQ18),"")</f>
        <v>3.9</v>
      </c>
      <c r="CA18" s="11">
        <f>IF(SUM(BL18:BM18,BO18:BQ18,BS18)-SUM(BN18,BR18)&gt;0,SUM(BL18:BM18,BO18:BQ18,BS18)-SUM(BN18,BR18),"")</f>
        <v>28.7</v>
      </c>
      <c r="CB18" s="11">
        <f>IF(SUM(BV18,BW18,CA18)&gt;0,SUM(BV18,BW18,CA18),"")</f>
        <v>85.36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7.13</v>
      </c>
      <c r="QH18" s="22">
        <f>IF($CW18="P",CD18,(CD18+BA18)/2)</f>
        <v>0.9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8.4499999999999993</v>
      </c>
      <c r="QL18" s="22">
        <f>IF($CW18="P",CH18,(CH18+BE18)/2)</f>
        <v>1.45</v>
      </c>
      <c r="QM18" s="22">
        <f>IF($CW18="P",CI18,(CI18+BF18)/2)</f>
        <v>0.05</v>
      </c>
      <c r="QN18" s="22">
        <f>IF($CW18="P",CJ18,(CJ18+BG18)/2)</f>
        <v>0.15</v>
      </c>
      <c r="QO18" s="22">
        <f>IF($CW18="P",CK18,(CK18+BH18)/2)</f>
        <v>8.0500000000000007</v>
      </c>
      <c r="QP18" s="22">
        <f>IF($CW18="P",CL18,(CL18+BI18)/2)</f>
        <v>1.8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4.4000000000000004</v>
      </c>
      <c r="QT18" s="22">
        <f>IF($CW18="P",CP18,(CP18+BM18)/2)</f>
        <v>0.95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7.55</v>
      </c>
      <c r="QX18" s="22">
        <f>IF($CW18="P",CT18,(CT18+BQ18)/2)</f>
        <v>1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2.35</v>
      </c>
      <c r="RC18" s="40">
        <f>IF(SUM(QG18:QH18,QJ18:QL18,QN18)-QI18-QM18&gt;0,SUM(QG18:QH18,QJ18:QL18,QN18)-QI18-QM18,"")</f>
        <v>18.179999999999996</v>
      </c>
      <c r="RD18" s="40">
        <f>IF(SUM(QO18:QP18,QR18)-QQ18&gt;0,SUM(QO18:QP18,QR18)-QQ18,"")</f>
        <v>10.150000000000002</v>
      </c>
      <c r="RE18" s="40">
        <f>IF(SUM(QH18,QL18,QP18)&gt;0,SUM(QH18,QL18,QP18),"")</f>
        <v>4.1500000000000004</v>
      </c>
      <c r="RF18" s="40">
        <f>IF(SUM(RC18,RD18)&gt;0,SUM(RC18,RD18),"")</f>
        <v>28.33</v>
      </c>
      <c r="RG18" s="40">
        <f>IF(SUM(QT18,QX18)&gt;0,SUM(QT18,QX18),"")</f>
        <v>1.95</v>
      </c>
      <c r="RH18" s="40">
        <f>IF(SUM(QS18:QT18,QV18:QX18,QZ18)-SUM(QU18,QY18)&gt;0,SUM(QS18:QT18,QV18:QX18,QZ18)-SUM(QU18,QY18),"")</f>
        <v>14.35</v>
      </c>
      <c r="RI18" s="40">
        <f>IF(SUM(RC18,RD18,RH18)&gt;0,SUM(RC18,RD18,RH18),"")</f>
        <v>42.68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113</v>
      </c>
      <c r="D19" s="4" t="s">
        <v>3</v>
      </c>
      <c r="E19" s="4">
        <v>2004</v>
      </c>
      <c r="F19" s="9">
        <f>SUM(L19:T19)+SUM(L19:P19)*0.0000001+SUM(L19)*0.0000000000001</f>
        <v>39.300000000000004</v>
      </c>
      <c r="G19" s="66"/>
      <c r="H19" s="3" t="str">
        <f>IF(OR(AND(AR19&gt;=AY$22,AS19&gt;=AY$26,AR19&lt;&gt;"",AQ19=""),AND(AW19&gt;=AY$22,AX19&gt;=AY$26,AW19&lt;&gt;"",AQ19=""),AND(BU19&gt;=CB$22,BV19&gt;=CB$26,BU19&lt;&gt;"",BT19=""),AND(BZ19&gt;=CB$22,CA19&gt;=CB$26,BZ19&lt;&gt;"",BT19=""),AND(CX19&gt;=DE$22,CY19&gt;=DE$26,CX19&lt;&gt;"",CW19=""),AND(DC19&gt;=DE$22,DD19&gt;=DE$26,DC19&lt;&gt;""),AND(EC19&gt;=EJ$22,ED19&gt;=EJ$26,EC19&lt;&gt;""),AND(EH19&gt;=EJ$22,EI19&gt;=EJ$26,EH19&lt;&gt;""),AND(FE19&gt;=FL$22,FF19&gt;=FL$26,FE19&lt;&gt;""),AND(FJ19&gt;=FL$22,FK19&gt;=FL$26,FJ19&lt;&gt;""),AND(GG19&gt;=GN$22,GH19&gt;=GN$26,GG19&lt;&gt;""),AND(GL19&gt;=GN$22,GM19&gt;=GN$26,GL19&lt;&gt;""),AND(HI19&gt;=HP$22,HJ19&gt;=HP$26,HI19&lt;&gt;""),AND(HN19&gt;=HP$22,HO19&gt;=HP$26,HN19&lt;&gt;""),AND(IK19&gt;=IR$22,IL19&gt;=IR$26,IK19&lt;&gt;""),AND(IP19&gt;=IR$22,IQ19&gt;=IR$26,IP19&lt;&gt;""),AND(JM19&gt;=JT$22,JN19&gt;=JT$26,JM19&lt;&gt;""),AND(JR19&gt;=JT$22,JS19&gt;=JT$26,JR19&lt;&gt;""),AND(KO19&gt;=KV$22,KP19&gt;=KV$26,KO19&lt;&gt;""),AND(KT19&gt;=KV$22,KU19&gt;=KV$26,KT19&lt;&gt;""),AND(LQ19&gt;=LX$22,LR19&gt;=LX$26,LQ19&lt;&gt;""),AND(LV19&gt;=LX$22,LW19&gt;=LX$26,LV19&lt;&gt;""),AND(MS19&gt;=MZ$22,MT19&gt;=MZ$26,MS19&lt;&gt;""),AND(MX19&gt;=MZ$22,MY19&gt;=MZ$26,MX19&lt;&gt;""),AND(NU19&gt;=OB$22,NV19&gt;=OB$26,NU19&lt;&gt;""),AND(NZ19&gt;=OB$22,OA19&gt;=OB$26,NZ19&lt;&gt;""),AND(OW19&gt;=PD$22,OX19&gt;=PD$26,OW19&lt;&gt;""),AND(PB19&gt;=PD$22,PC19&gt;=PD$26,PB19&lt;&gt;""),AND(PY19&gt;=QF$22,PZ19&gt;=QF$26,PY19&lt;&gt;""),AND(QD19&gt;=QF$22,QE19&gt;=QF$26,QD19&lt;&gt;"")),"P","")</f>
        <v/>
      </c>
      <c r="I19" s="3" t="str">
        <f>IF(OR(AND(AS19&gt;=AY$26,AS19&lt;&gt;"",AQ19=""),AND(AX19&gt;=AY$26,AX19&lt;&gt;"",AQ19=""),AND(BV19&gt;=CB$26,BV19&lt;&gt;"",BT19=""),AND(CA19&gt;=CB$26,CA19&lt;&gt;"",BT19=""),AND(CY19&gt;=DE$26,CY19&lt;&gt;"",CW19=""),AND(DD19&gt;=DE$26,DD19&lt;&gt;"",CW19=""),AND(ED19&gt;=EJ$26,ED19&lt;&gt;""),AND(EI19&gt;=EJ$26,EI19&lt;&gt;""),AND(FF19&gt;=FL$26,FF19&lt;&gt;""),AND(FK19&gt;=FL$26,FK19&lt;&gt;""),AND(GH19&gt;=GN$26,GH19&lt;&gt;""),AND(GM19&gt;=GN$26,GM19&lt;&gt;""),AND(HJ19&gt;=HP$26,HJ19&lt;&gt;""),AND(HO19&gt;=HP$26,HO19&lt;&gt;""),AND(IL19&gt;=IR$26,IL19&lt;&gt;""),AND(IQ19&gt;=IR$26,IQ19&lt;&gt;""),AND(JN19&gt;=JT$26,JN19&lt;&gt;""),AND(JS19&gt;=JT$26,JS19&lt;&gt;""),AND(KP19&gt;=KV$26,KP19&lt;&gt;""),AND(KU19&gt;=KV$26,KU19&lt;&gt;""),AND(LR19&gt;=LX$26,LR19&lt;&gt;""),AND(LW19&gt;=LX$26,LW19&lt;&gt;""),AND(MT19&gt;=MZ$26,MT19&lt;&gt;""),AND(MY19&gt;=MZ$26,MY19&lt;&gt;""),AND(NV19&gt;=OB$26,NV19&lt;&gt;""),AND(OA19&gt;=OB$26,OA19&lt;&gt;""),AND(OX19&gt;=PD$26,OX19&lt;&gt;""),AND(PC19&gt;=PD$26,PC19&lt;&gt;""),AND(PZ19&gt;=QF$26,PZ19&lt;&gt;""),AND(QE19&gt;=QF$26,QE19&lt;&gt;"")),"P","")</f>
        <v/>
      </c>
      <c r="J19" s="36" t="str">
        <f>IF(AND(I19="P",H19=""),"No DD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Merit",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Excellence",IF(K19="P","Worlds Team",IF(H19="P","National Team","")))))</f>
        <v/>
      </c>
      <c r="K19" s="3" t="str">
        <f>IF(OR(AND(AU19&gt;=AY$23,AV19&gt;=AY$27,AU19&lt;&gt;"",AQ19=""),AND(BX19&gt;=CB$23,BY19&gt;=CB$27,BX19&lt;&gt;"",BT19=""),AND(DA19&gt;=DE$23,DB19&gt;=DE$27,DA19&lt;&gt;"",CW19=""),AND(EF19&gt;=EJ$23,EG19&gt;=EJ$27,EF19&lt;&gt;""),AND(FH19&gt;=FL$23,FI19&gt;=FL$27,FH19&lt;&gt;""),AND(GJ19&gt;=GN$23,GK19&gt;=GN$27,GJ19&lt;&gt;""),AND(HL19&gt;=HP$23,HM19&gt;=HP$27,HL19&lt;&gt;""),AND(IN19&gt;=IR$23,IO19&gt;=IR$27,IN19&lt;&gt;""),AND(JP19&gt;=JT$23,JQ19&gt;=JT$27,JP19&lt;&gt;""),AND(KR19&gt;=KV$23,KS19&gt;=KV$27,KR19&lt;&gt;""),AND(LT19&gt;=LX$23,LU19&gt;=LX$27,LT19&lt;&gt;""),AND(MV19&gt;=MZ$23,MW19&gt;=MZ$27,MV19&lt;&gt;""),AND(NX19&gt;=OB$23,NY19&gt;=OB$27,NX19&lt;&gt;""),AND(OZ19&gt;=PD$23,PA19&gt;=PD$27,OZ19&lt;&gt;""),AND(QB19&gt;=QF$23,QC19&gt;=QF$27,QB19&lt;&gt;"")),"P","")</f>
        <v/>
      </c>
      <c r="L19" s="8">
        <f>IF(COUNT(AS19,BV19,CY19)&gt;0,LARGE((AS19,BV19,CY19),1),0)</f>
        <v>0</v>
      </c>
      <c r="M19" s="8" t="str">
        <f>IF(L19=0,"",IF(L19=CY19,$CC$1,IF(L19=BV19,$AZ$1,IF(L19=AS19,$W$1,""))))</f>
        <v/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0</v>
      </c>
      <c r="Q19" s="8" t="str">
        <f>IF(P19=0,"",IF(P19=CZ19,$CC$1,IF(P19=BW19,$AZ$1,IF(P19=AT19,$W$1,""))))</f>
        <v/>
      </c>
      <c r="R19" s="8">
        <f>IF(MAX(AX19,CA19,DD19)&gt;0,MAX(AX19,CA19,DD19),0)</f>
        <v>0</v>
      </c>
      <c r="S19" s="8" t="str">
        <f>IF(R19=0,"",IF(R19=DD19,$CC$1,IF(R19=CA19,$AZ$1,IF(R19=AX19,$W$1,""))))</f>
        <v/>
      </c>
      <c r="T19" s="8">
        <f>IF(MAX(DF19:DH19)&gt;0,MAX(DF19:DH19),"")</f>
        <v>39.300000000000004</v>
      </c>
      <c r="U19" s="11" t="str">
        <f>IF(T19="","",IF(T19=DF19,"("&amp;DF$2&amp;")",IF(T19=DG19,"("&amp;DG$2&amp;")",IF(T19=DH19,"("&amp;DH$2&amp;")"))))</f>
        <v>(Q1)</v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>2022 WAGC (Nov 24)</v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>
        <f>IF(MAX(ED19,FF19,GH19,HJ19,IL19,JN19,KP19,LR19,MT19,NV19,OX19,PZ19)-IF(N19="",0,N19)&gt;0.001,MAX(ED19,FF19,GH19,HJ19,IL19,JN19,KP19,LR19,MT19,NV19,OX19,PZ19)-IF(N19="",0,N19),"")</f>
        <v>39.300000000000004</v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>
        <v>17</v>
      </c>
      <c r="FN19" s="17">
        <v>4.0999999999999996</v>
      </c>
      <c r="FO19" s="17">
        <v>0</v>
      </c>
      <c r="FP19" s="17">
        <v>0</v>
      </c>
      <c r="FQ19" s="17">
        <v>16.3</v>
      </c>
      <c r="FR19" s="17">
        <v>1.9</v>
      </c>
      <c r="FS19" s="17">
        <v>0</v>
      </c>
      <c r="FT19" s="17">
        <v>0</v>
      </c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>
        <f>IF(SUM(FN19,FR19)&gt;0,SUM(FN19,FR19),"")</f>
        <v>6</v>
      </c>
      <c r="GH19" s="40">
        <f>IF(SUM(FM19:FN19,FP19:FR19,FT19)-FO19-FS19&gt;0,SUM(FM19:FN19,FP19:FR19,FT19)-FO19-FS19,"")</f>
        <v>39.300000000000004</v>
      </c>
      <c r="GI19" s="40" t="str">
        <f>IF(SUM(FU19:FV19,FX19)-FW19&gt;0,SUM(FU19:FV19,FX19)-FW19,"")</f>
        <v/>
      </c>
      <c r="GJ19" s="40">
        <f>IF(SUM(FN19,FR19,FV19)&gt;0,SUM(FN19,FR19,FV19),"")</f>
        <v>6</v>
      </c>
      <c r="GK19" s="40">
        <f>IF(SUM(GH19,GI19)&gt;0,SUM(GH19,GI19),"")</f>
        <v>39.300000000000004</v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>
        <f>IF(SUM(GH19,GI19,GM19)&gt;0,SUM(GH19,GI19,GM19),"")</f>
        <v>39.300000000000004</v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ht="17" x14ac:dyDescent="0.2">
      <c r="G20" s="66"/>
      <c r="T20" s="10"/>
      <c r="U20" s="10"/>
      <c r="V20" s="10"/>
    </row>
    <row r="21" spans="1:477" ht="17" x14ac:dyDescent="0.2">
      <c r="G21" s="66"/>
      <c r="T21" s="10"/>
      <c r="U21" s="10"/>
      <c r="V21" s="10"/>
    </row>
    <row r="22" spans="1:477" ht="17" x14ac:dyDescent="0.2">
      <c r="C22" s="23" t="s">
        <v>44</v>
      </c>
      <c r="G22" s="66"/>
      <c r="T22" s="10"/>
      <c r="U22" s="10"/>
      <c r="V22" s="10"/>
      <c r="AR22" s="4"/>
      <c r="AY22" s="42">
        <v>8</v>
      </c>
      <c r="BU22" s="4"/>
      <c r="CB22" s="42">
        <v>8</v>
      </c>
      <c r="CX22" s="4"/>
      <c r="DE22" s="42">
        <v>8</v>
      </c>
      <c r="EC22" s="4"/>
      <c r="EJ22" s="42">
        <v>7.2</v>
      </c>
      <c r="FE22" s="4"/>
      <c r="FL22" s="42">
        <v>7.2</v>
      </c>
      <c r="GG22" s="4"/>
      <c r="GN22" s="42">
        <v>7.2</v>
      </c>
      <c r="HI22" s="4"/>
      <c r="HP22" s="42">
        <v>8</v>
      </c>
      <c r="IK22" s="4"/>
      <c r="IR22" s="42">
        <v>8</v>
      </c>
      <c r="JM22" s="4"/>
      <c r="JT22" s="42">
        <v>8</v>
      </c>
      <c r="KO22" s="4"/>
      <c r="KV22" s="42">
        <v>8</v>
      </c>
      <c r="LQ22" s="4"/>
      <c r="LX22" s="42">
        <v>8</v>
      </c>
      <c r="MS22" s="4"/>
      <c r="MZ22" s="42">
        <v>8</v>
      </c>
      <c r="NU22" s="4"/>
      <c r="OB22" s="42">
        <v>8</v>
      </c>
      <c r="OW22" s="4"/>
      <c r="PD22" s="42">
        <v>8</v>
      </c>
      <c r="PY22" s="4"/>
      <c r="QF22" s="42">
        <v>8</v>
      </c>
    </row>
    <row r="23" spans="1:477" ht="17" hidden="1" x14ac:dyDescent="0.2">
      <c r="C23" s="30" t="s">
        <v>43</v>
      </c>
      <c r="G23" s="66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6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62</v>
      </c>
      <c r="D25" s="20"/>
      <c r="G25" s="66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6"/>
      <c r="T26" s="10"/>
      <c r="U26" s="10"/>
      <c r="V26" s="10"/>
      <c r="AR26" s="4"/>
      <c r="AY26" s="45">
        <v>42.1</v>
      </c>
      <c r="BU26" s="4"/>
      <c r="CB26" s="45">
        <v>42.1</v>
      </c>
      <c r="CX26" s="4"/>
      <c r="DE26" s="45">
        <v>42.1</v>
      </c>
      <c r="EC26" s="4"/>
      <c r="EJ26" s="45">
        <v>42.4</v>
      </c>
      <c r="FE26" s="4"/>
      <c r="FL26" s="45">
        <v>42.4</v>
      </c>
      <c r="GG26" s="4"/>
      <c r="GN26" s="45">
        <v>42.4</v>
      </c>
      <c r="HI26" s="4"/>
      <c r="HP26" s="45">
        <v>42.1</v>
      </c>
      <c r="IK26" s="4"/>
      <c r="IR26" s="45">
        <v>42.1</v>
      </c>
      <c r="JM26" s="4"/>
      <c r="JT26" s="45">
        <v>42.1</v>
      </c>
      <c r="KO26" s="4"/>
      <c r="KV26" s="45">
        <v>42.1</v>
      </c>
      <c r="LQ26" s="4"/>
      <c r="LX26" s="45">
        <v>42.1</v>
      </c>
      <c r="MS26" s="4"/>
      <c r="MZ26" s="45">
        <v>42.1</v>
      </c>
      <c r="NU26" s="4"/>
      <c r="OB26" s="45">
        <v>42.1</v>
      </c>
      <c r="OW26" s="4"/>
      <c r="PD26" s="45">
        <v>42.1</v>
      </c>
      <c r="PY26" s="4"/>
      <c r="QF26" s="45">
        <v>42.1</v>
      </c>
    </row>
    <row r="27" spans="1:477" ht="17" hidden="1" x14ac:dyDescent="0.2">
      <c r="A27" s="5"/>
      <c r="B27" s="5"/>
      <c r="C27" s="24" t="s">
        <v>42</v>
      </c>
      <c r="D27" s="20"/>
      <c r="G27" s="66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6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6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6"/>
    </row>
    <row r="31" spans="1:477" x14ac:dyDescent="0.2">
      <c r="A31" s="5"/>
      <c r="B31" s="5"/>
      <c r="C31" s="5"/>
      <c r="D31" s="20"/>
      <c r="G31" s="66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  <c r="G32" s="66"/>
    </row>
    <row r="33" spans="1:7" x14ac:dyDescent="0.2">
      <c r="A33" s="5"/>
      <c r="B33" s="5"/>
      <c r="C33" s="5"/>
      <c r="D33" s="20"/>
      <c r="G33" s="66"/>
    </row>
    <row r="34" spans="1:7" x14ac:dyDescent="0.2">
      <c r="A34" s="5"/>
      <c r="B34" s="5"/>
      <c r="C34" s="5"/>
      <c r="D34" s="5"/>
    </row>
    <row r="38" spans="1:7" x14ac:dyDescent="0.2">
      <c r="G38" s="66"/>
    </row>
    <row r="39" spans="1:7" x14ac:dyDescent="0.2">
      <c r="G39" s="66"/>
    </row>
  </sheetData>
  <sheetProtection sheet="1" formatCells="0" formatColumns="0" formatRows="0"/>
  <autoFilter ref="A1:RI1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9">
      <sortCondition descending="1" ref="H1:H20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19">
    <cfRule type="expression" dxfId="87" priority="30" stopIfTrue="1">
      <formula>IF($AQ4&lt;&gt;"",1,0)</formula>
    </cfRule>
  </conditionalFormatting>
  <conditionalFormatting sqref="AZ4:CB19">
    <cfRule type="expression" dxfId="86" priority="29" stopIfTrue="1">
      <formula>IF($BT4&lt;&gt;"",1,0)</formula>
    </cfRule>
  </conditionalFormatting>
  <conditionalFormatting sqref="O1:O3 Q1:Q3 M1:M1048576 S1:S1048576 O4:Q1048576">
    <cfRule type="expression" dxfId="85" priority="26">
      <formula>IF(M1=$CC$1,1,0)</formula>
    </cfRule>
    <cfRule type="expression" dxfId="84" priority="27">
      <formula>IF(M1=$AZ$1,1,0)</formula>
    </cfRule>
    <cfRule type="expression" dxfId="83" priority="28">
      <formula>IF(M1=$W$1,1,0)</formula>
    </cfRule>
  </conditionalFormatting>
  <conditionalFormatting sqref="CC4:DE19">
    <cfRule type="expression" dxfId="82" priority="2" stopIfTrue="1">
      <formula>IF($CW4&lt;&gt;"",1,0)</formula>
    </cfRule>
  </conditionalFormatting>
  <conditionalFormatting sqref="A4:B1048576">
    <cfRule type="expression" dxfId="81" priority="24" stopIfTrue="1">
      <formula>AND($I4="P",$H4="")</formula>
    </cfRule>
  </conditionalFormatting>
  <conditionalFormatting sqref="J1:J1048576">
    <cfRule type="containsText" dxfId="80" priority="19" operator="containsText" text="No DD">
      <formula>NOT(ISERROR(SEARCH("No DD",J1)))</formula>
    </cfRule>
    <cfRule type="containsText" dxfId="79" priority="20" operator="containsText" text="Merit">
      <formula>NOT(ISERROR(SEARCH("Merit",J1)))</formula>
    </cfRule>
    <cfRule type="containsText" dxfId="78" priority="21" operator="containsText" text="Excellence">
      <formula>NOT(ISERROR(SEARCH("Excellence",J1)))</formula>
    </cfRule>
    <cfRule type="containsText" dxfId="77" priority="22" operator="containsText" text="Worlds Team">
      <formula>NOT(ISERROR(SEARCH("Worlds Team",J1)))</formula>
    </cfRule>
    <cfRule type="containsText" dxfId="76" priority="23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KS1:KS1048576 LU1:LU1048576 MW1:MW1048576 NY1:NY1048576 PA1:PA1048576 QC1:QC1048576 AV1:AV28 JQ1:JQ1048576">
    <cfRule type="cellIs" dxfId="75" priority="16" operator="between">
      <formula>AY$29</formula>
      <formula>1000</formula>
    </cfRule>
    <cfRule type="cellIs" dxfId="74" priority="17" operator="between">
      <formula>AY$28</formula>
      <formula>AY$29</formula>
    </cfRule>
    <cfRule type="cellIs" dxfId="73" priority="18" operator="between">
      <formula>AY$27</formula>
      <formula>AY$28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15896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15941" operator="between">
      <formula>AY$26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15986" operator="between">
      <formula>AY$22</formula>
      <formula>AY$23</formula>
    </cfRule>
    <cfRule type="cellIs" dxfId="69" priority="115987" operator="between">
      <formula>AY$23</formula>
      <formula>AY$24</formula>
    </cfRule>
    <cfRule type="cellIs" dxfId="68" priority="115988" operator="between">
      <formula>AY$24</formula>
      <formula>AY$25</formula>
    </cfRule>
    <cfRule type="cellIs" dxfId="67" priority="115989" operator="between">
      <formula>AY$25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16166" operator="between">
      <formula>AY$26</formula>
      <formula>AY$27</formula>
    </cfRule>
    <cfRule type="cellIs" dxfId="65" priority="116167" operator="between">
      <formula>AY$27</formula>
      <formula>AY$28</formula>
    </cfRule>
    <cfRule type="cellIs" dxfId="64" priority="116168" operator="between">
      <formula>AY$28</formula>
      <formula>AY$29</formula>
    </cfRule>
    <cfRule type="cellIs" dxfId="63" priority="116169" operator="between">
      <formula>AY$29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16346" operator="between">
      <formula>AY$25</formula>
      <formula>1000</formula>
    </cfRule>
    <cfRule type="cellIs" dxfId="61" priority="116347" operator="between">
      <formula>AY$24</formula>
      <formula>AY$25</formula>
    </cfRule>
    <cfRule type="cellIs" dxfId="60" priority="116348" operator="between">
      <formula>AY$23</formula>
      <formula>AY$24</formula>
    </cfRule>
  </conditionalFormatting>
  <conditionalFormatting sqref="DD5">
    <cfRule type="expression" dxfId="59" priority="25" stopIfTrue="1">
      <formula>1</formula>
    </cfRule>
  </conditionalFormatting>
  <conditionalFormatting sqref="A1:B3">
    <cfRule type="expression" dxfId="58" priority="1">
      <formula>AND(I1&lt;&gt;"",H1="")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customWidth="1"/>
    <col min="393" max="412" width="10.83203125" hidden="1" customWidth="1"/>
    <col min="413" max="420" width="10.83203125" style="36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1" t="s">
        <v>8</v>
      </c>
      <c r="J1" s="72" t="s">
        <v>9</v>
      </c>
      <c r="K1" s="71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3" t="s">
        <v>170</v>
      </c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3" t="s">
        <v>225</v>
      </c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9" t="s">
        <v>52</v>
      </c>
      <c r="DG1" s="79"/>
      <c r="DH1" s="79"/>
      <c r="DI1" s="73" t="s">
        <v>119</v>
      </c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8" t="s">
        <v>122</v>
      </c>
      <c r="EL1" s="78"/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3" t="s">
        <v>118</v>
      </c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8" t="s">
        <v>124</v>
      </c>
      <c r="GP1" s="78"/>
      <c r="GQ1" s="78"/>
      <c r="GR1" s="78"/>
      <c r="GS1" s="78"/>
      <c r="GT1" s="78"/>
      <c r="GU1" s="78"/>
      <c r="GV1" s="78"/>
      <c r="GW1" s="78"/>
      <c r="GX1" s="78"/>
      <c r="GY1" s="78"/>
      <c r="GZ1" s="78"/>
      <c r="HA1" s="78"/>
      <c r="HB1" s="78"/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3" t="s">
        <v>193</v>
      </c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8" t="s">
        <v>192</v>
      </c>
      <c r="IT1" s="78"/>
      <c r="IU1" s="78"/>
      <c r="IV1" s="78"/>
      <c r="IW1" s="78"/>
      <c r="IX1" s="78"/>
      <c r="IY1" s="78"/>
      <c r="IZ1" s="78"/>
      <c r="JA1" s="78"/>
      <c r="JB1" s="78"/>
      <c r="JC1" s="78"/>
      <c r="JD1" s="78"/>
      <c r="JE1" s="78"/>
      <c r="JF1" s="78"/>
      <c r="JG1" s="78"/>
      <c r="JH1" s="78"/>
      <c r="JI1" s="78"/>
      <c r="JJ1" s="78"/>
      <c r="JK1" s="78"/>
      <c r="JL1" s="78"/>
      <c r="JM1" s="78"/>
      <c r="JN1" s="78"/>
      <c r="JO1" s="78"/>
      <c r="JP1" s="78"/>
      <c r="JQ1" s="78"/>
      <c r="JR1" s="78"/>
      <c r="JS1" s="78"/>
      <c r="JT1" s="78"/>
      <c r="JU1" s="73" t="s">
        <v>194</v>
      </c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8" t="s">
        <v>195</v>
      </c>
      <c r="KX1" s="78"/>
      <c r="KY1" s="78"/>
      <c r="KZ1" s="78"/>
      <c r="LA1" s="78"/>
      <c r="LB1" s="78"/>
      <c r="LC1" s="78"/>
      <c r="LD1" s="78"/>
      <c r="LE1" s="78"/>
      <c r="LF1" s="78"/>
      <c r="LG1" s="78"/>
      <c r="LH1" s="78"/>
      <c r="LI1" s="78"/>
      <c r="LJ1" s="78"/>
      <c r="LK1" s="78"/>
      <c r="LL1" s="78"/>
      <c r="LM1" s="78"/>
      <c r="LN1" s="78"/>
      <c r="LO1" s="78"/>
      <c r="LP1" s="78"/>
      <c r="LQ1" s="78"/>
      <c r="LR1" s="78"/>
      <c r="LS1" s="78"/>
      <c r="LT1" s="78"/>
      <c r="LU1" s="78"/>
      <c r="LV1" s="78"/>
      <c r="LW1" s="78"/>
      <c r="LX1" s="78"/>
      <c r="LY1" s="73" t="s">
        <v>224</v>
      </c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8" t="s">
        <v>235</v>
      </c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8"/>
      <c r="NQ1" s="78"/>
      <c r="NR1" s="78"/>
      <c r="NS1" s="78"/>
      <c r="NT1" s="78"/>
      <c r="NU1" s="78"/>
      <c r="NV1" s="78"/>
      <c r="NW1" s="78"/>
      <c r="NX1" s="78"/>
      <c r="NY1" s="78"/>
      <c r="NZ1" s="78"/>
      <c r="OA1" s="78"/>
      <c r="OB1" s="78"/>
      <c r="OC1" s="73" t="s">
        <v>238</v>
      </c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8"/>
      <c r="QG1" s="73" t="s">
        <v>56</v>
      </c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</row>
    <row r="2" spans="1:477" x14ac:dyDescent="0.2">
      <c r="A2" s="71"/>
      <c r="B2" s="71"/>
      <c r="C2" s="72"/>
      <c r="D2" s="72"/>
      <c r="E2" s="72"/>
      <c r="F2" s="72"/>
      <c r="G2" s="71"/>
      <c r="H2" s="71"/>
      <c r="I2" s="71"/>
      <c r="J2" s="72"/>
      <c r="K2" s="71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74" t="s">
        <v>89</v>
      </c>
      <c r="X2" s="74"/>
      <c r="Y2" s="74"/>
      <c r="Z2" s="74"/>
      <c r="AA2" s="74" t="s">
        <v>90</v>
      </c>
      <c r="AB2" s="74"/>
      <c r="AC2" s="74"/>
      <c r="AD2" s="74"/>
      <c r="AE2" s="74" t="s">
        <v>91</v>
      </c>
      <c r="AF2" s="74"/>
      <c r="AG2" s="74"/>
      <c r="AH2" s="74"/>
      <c r="AI2" s="74" t="s">
        <v>92</v>
      </c>
      <c r="AJ2" s="74"/>
      <c r="AK2" s="74"/>
      <c r="AL2" s="74"/>
      <c r="AM2" s="81" t="s">
        <v>93</v>
      </c>
      <c r="AN2" s="81"/>
      <c r="AO2" s="81"/>
      <c r="AP2" s="81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4" t="s">
        <v>89</v>
      </c>
      <c r="CD2" s="74"/>
      <c r="CE2" s="74"/>
      <c r="CF2" s="74"/>
      <c r="CG2" s="74" t="s">
        <v>90</v>
      </c>
      <c r="CH2" s="74"/>
      <c r="CI2" s="74"/>
      <c r="CJ2" s="74"/>
      <c r="CK2" s="74" t="s">
        <v>91</v>
      </c>
      <c r="CL2" s="74"/>
      <c r="CM2" s="74"/>
      <c r="CN2" s="74"/>
      <c r="CO2" s="74" t="s">
        <v>92</v>
      </c>
      <c r="CP2" s="74"/>
      <c r="CQ2" s="74"/>
      <c r="CR2" s="74"/>
      <c r="CS2" s="81" t="s">
        <v>93</v>
      </c>
      <c r="CT2" s="81"/>
      <c r="CU2" s="81"/>
      <c r="CV2" s="81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4" t="s">
        <v>89</v>
      </c>
      <c r="DJ2" s="74"/>
      <c r="DK2" s="74"/>
      <c r="DL2" s="74"/>
      <c r="DM2" s="74" t="s">
        <v>90</v>
      </c>
      <c r="DN2" s="74"/>
      <c r="DO2" s="74"/>
      <c r="DP2" s="74"/>
      <c r="DQ2" s="74" t="s">
        <v>91</v>
      </c>
      <c r="DR2" s="74"/>
      <c r="DS2" s="74"/>
      <c r="DT2" s="74"/>
      <c r="DU2" s="74" t="s">
        <v>92</v>
      </c>
      <c r="DV2" s="74"/>
      <c r="DW2" s="74"/>
      <c r="DX2" s="74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4" t="s">
        <v>89</v>
      </c>
      <c r="FN2" s="74"/>
      <c r="FO2" s="74"/>
      <c r="FP2" s="74"/>
      <c r="FQ2" s="74" t="s">
        <v>90</v>
      </c>
      <c r="FR2" s="74"/>
      <c r="FS2" s="74"/>
      <c r="FT2" s="74"/>
      <c r="FU2" s="74" t="s">
        <v>91</v>
      </c>
      <c r="FV2" s="74"/>
      <c r="FW2" s="74"/>
      <c r="FX2" s="74"/>
      <c r="FY2" s="74" t="s">
        <v>92</v>
      </c>
      <c r="FZ2" s="74"/>
      <c r="GA2" s="74"/>
      <c r="GB2" s="74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4" t="s">
        <v>89</v>
      </c>
      <c r="HR2" s="74"/>
      <c r="HS2" s="74"/>
      <c r="HT2" s="74"/>
      <c r="HU2" s="74" t="s">
        <v>90</v>
      </c>
      <c r="HV2" s="74"/>
      <c r="HW2" s="74"/>
      <c r="HX2" s="74"/>
      <c r="HY2" s="74" t="s">
        <v>91</v>
      </c>
      <c r="HZ2" s="74"/>
      <c r="IA2" s="74"/>
      <c r="IB2" s="74"/>
      <c r="IC2" s="74" t="s">
        <v>92</v>
      </c>
      <c r="ID2" s="74"/>
      <c r="IE2" s="74"/>
      <c r="IF2" s="74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4" t="s">
        <v>89</v>
      </c>
      <c r="JV2" s="74"/>
      <c r="JW2" s="74"/>
      <c r="JX2" s="74"/>
      <c r="JY2" s="74" t="s">
        <v>90</v>
      </c>
      <c r="JZ2" s="74"/>
      <c r="KA2" s="74"/>
      <c r="KB2" s="74"/>
      <c r="KC2" s="74" t="s">
        <v>91</v>
      </c>
      <c r="KD2" s="74"/>
      <c r="KE2" s="74"/>
      <c r="KF2" s="74"/>
      <c r="KG2" s="74" t="s">
        <v>92</v>
      </c>
      <c r="KH2" s="74"/>
      <c r="KI2" s="74"/>
      <c r="KJ2" s="74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4" t="s">
        <v>89</v>
      </c>
      <c r="LZ2" s="74"/>
      <c r="MA2" s="74"/>
      <c r="MB2" s="74"/>
      <c r="MC2" s="74" t="s">
        <v>90</v>
      </c>
      <c r="MD2" s="74"/>
      <c r="ME2" s="74"/>
      <c r="MF2" s="74"/>
      <c r="MG2" s="74" t="s">
        <v>91</v>
      </c>
      <c r="MH2" s="74"/>
      <c r="MI2" s="74"/>
      <c r="MJ2" s="74"/>
      <c r="MK2" s="74" t="s">
        <v>92</v>
      </c>
      <c r="ML2" s="74"/>
      <c r="MM2" s="74"/>
      <c r="MN2" s="74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4" t="s">
        <v>89</v>
      </c>
      <c r="OD2" s="74"/>
      <c r="OE2" s="74"/>
      <c r="OF2" s="74"/>
      <c r="OG2" s="74" t="s">
        <v>90</v>
      </c>
      <c r="OH2" s="74"/>
      <c r="OI2" s="74"/>
      <c r="OJ2" s="74"/>
      <c r="OK2" s="74" t="s">
        <v>91</v>
      </c>
      <c r="OL2" s="74"/>
      <c r="OM2" s="74"/>
      <c r="ON2" s="74"/>
      <c r="OO2" s="74" t="s">
        <v>92</v>
      </c>
      <c r="OP2" s="74"/>
      <c r="OQ2" s="74"/>
      <c r="OR2" s="74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4" t="s">
        <v>89</v>
      </c>
      <c r="QH2" s="74"/>
      <c r="QI2" s="74"/>
      <c r="QJ2" s="74"/>
      <c r="QK2" s="74" t="s">
        <v>90</v>
      </c>
      <c r="QL2" s="74"/>
      <c r="QM2" s="74"/>
      <c r="QN2" s="74"/>
      <c r="QO2" s="74" t="s">
        <v>91</v>
      </c>
      <c r="QP2" s="74"/>
      <c r="QQ2" s="74"/>
      <c r="QR2" s="74"/>
      <c r="QS2" s="74" t="s">
        <v>92</v>
      </c>
      <c r="QT2" s="74"/>
      <c r="QU2" s="74"/>
      <c r="QV2" s="74"/>
      <c r="QW2" s="81" t="s">
        <v>93</v>
      </c>
      <c r="QX2" s="81"/>
      <c r="QY2" s="81"/>
      <c r="QZ2" s="81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1"/>
      <c r="B3" s="71"/>
      <c r="C3" s="72"/>
      <c r="D3" s="72"/>
      <c r="E3" s="72"/>
      <c r="F3" s="72"/>
      <c r="G3" s="71"/>
      <c r="H3" s="71"/>
      <c r="I3" s="71"/>
      <c r="J3" s="72"/>
      <c r="K3" s="71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71</v>
      </c>
      <c r="D4" s="4" t="s">
        <v>5</v>
      </c>
      <c r="E4" s="4">
        <v>2003</v>
      </c>
      <c r="F4" s="9">
        <f>SUM(L4:T4)+SUM(L4:P4)*0.0000001+SUM(L4)*0.0000000000001</f>
        <v>208.00001486000605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58.699999999999996</v>
      </c>
      <c r="O4" s="8" t="str">
        <f>IF(N4=0,"",IF(N4=CY4,$CC$1,IF(N4=BV4,$AZ$1,IF(N4=AS4,$W$1,""))))</f>
        <v>2023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10</v>
      </c>
      <c r="Y4" s="19">
        <v>0.2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19.2</v>
      </c>
      <c r="AF4" s="19">
        <v>8.4</v>
      </c>
      <c r="AG4" s="19">
        <v>0</v>
      </c>
      <c r="AH4" s="19">
        <v>0</v>
      </c>
      <c r="AI4" s="19">
        <v>19</v>
      </c>
      <c r="AJ4" s="19">
        <v>10</v>
      </c>
      <c r="AK4" s="19">
        <v>0.2</v>
      </c>
      <c r="AL4" s="19">
        <v>0.6</v>
      </c>
      <c r="AM4" s="19">
        <v>18.600000000000001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20.8</v>
      </c>
      <c r="AS4" s="40">
        <f>IF(SUM(W4:X4,Z4:AB4,AD4)-Y4-AC4&gt;0,SUM(W4:X4,Z4:AB4,AD4)-Y4-AC4,"")</f>
        <v>58.699999999999996</v>
      </c>
      <c r="AT4" s="40">
        <f>IF(SUM(AE4:AF4,AH4)-AG4&gt;0,SUM(AE4:AF4,AH4)-AG4,"")</f>
        <v>27.6</v>
      </c>
      <c r="AU4" s="40">
        <f>IF(SUM(X4,AB4,AF4)&gt;0,SUM(X4,AB4,AF4),"")</f>
        <v>29.200000000000003</v>
      </c>
      <c r="AV4" s="40">
        <f>IF(SUM(AS4,AT4)&gt;0,SUM(AS4,AT4),"")</f>
        <v>86.3</v>
      </c>
      <c r="AW4" s="40">
        <f>IF(SUM(AJ4,AN4)&gt;0,SUM(AJ4,AN4),"")</f>
        <v>20.8</v>
      </c>
      <c r="AX4" s="40">
        <f>IF(SUM(AI4:AJ4,AL4:AN4,AP4)-SUM(AK4,AO4)&gt;0,SUM(AI4:AJ4,AL4:AN4,AP4)-SUM(AK4,AO4),"")</f>
        <v>58.800000000000004</v>
      </c>
      <c r="AY4" s="40">
        <f>IF(SUM(AS4,AT4,AX4)&gt;0,SUM(AS4,AT4,AX4),"")</f>
        <v>145.1</v>
      </c>
      <c r="AZ4" s="18">
        <v>19.399999999999999</v>
      </c>
      <c r="BA4" s="18">
        <v>10</v>
      </c>
      <c r="BB4" s="18">
        <v>0</v>
      </c>
      <c r="BC4" s="18">
        <v>0.6</v>
      </c>
      <c r="BD4" s="18">
        <v>18.8</v>
      </c>
      <c r="BE4" s="18">
        <v>11.1</v>
      </c>
      <c r="BF4" s="18">
        <v>0</v>
      </c>
      <c r="BG4" s="18">
        <v>0.6</v>
      </c>
      <c r="BH4" s="18">
        <v>18.7</v>
      </c>
      <c r="BI4" s="18">
        <v>9.3000000000000007</v>
      </c>
      <c r="BJ4" s="18">
        <v>0.6</v>
      </c>
      <c r="BK4" s="18">
        <v>0.3</v>
      </c>
      <c r="BL4" s="18">
        <v>18</v>
      </c>
      <c r="BM4" s="18">
        <v>11.6</v>
      </c>
      <c r="BN4" s="18">
        <v>1</v>
      </c>
      <c r="BO4" s="18">
        <v>0.3</v>
      </c>
      <c r="BP4" s="18">
        <v>18.8</v>
      </c>
      <c r="BQ4" s="18">
        <v>11.1</v>
      </c>
      <c r="BR4" s="18">
        <v>0</v>
      </c>
      <c r="BS4" s="18">
        <v>0.6</v>
      </c>
      <c r="BT4" s="28"/>
      <c r="BU4" s="11">
        <f>IF(SUM(BA4,BE4)&gt;0,SUM(BA4,BE4),"")</f>
        <v>21.1</v>
      </c>
      <c r="BV4" s="11">
        <f>IF(SUM(AZ4:BA4,BC4:BE4,BG4)-BB4-BF4&gt;0,SUM(AZ4:BA4,BC4:BE4,BG4)-BB4-BF4,"")</f>
        <v>60.5</v>
      </c>
      <c r="BW4" s="11">
        <f>IF(SUM(BH4:BI4,BK4)-BJ4&gt;0,SUM(BH4:BI4,BK4)-BJ4,"")</f>
        <v>27.7</v>
      </c>
      <c r="BX4" s="11">
        <f>IF(SUM(BA4,BE4,BI4)&gt;0,SUM(BA4,BE4,BI4),"")</f>
        <v>30.400000000000002</v>
      </c>
      <c r="BY4" s="11">
        <f>IF(SUM(BV4,BW4)&gt;0,SUM(BV4,BW4),"")</f>
        <v>88.2</v>
      </c>
      <c r="BZ4" s="11">
        <f>IF(SUM(BM4,BQ4)&gt;0,SUM(BM4,BQ4),"")</f>
        <v>22.7</v>
      </c>
      <c r="CA4" s="11">
        <f>IF(SUM(BL4:BM4,BO4:BQ4,BS4)-SUM(BN4,BR4)&gt;0,SUM(BL4:BM4,BO4:BQ4,BS4)-SUM(BN4,BR4),"")</f>
        <v>59.400000000000006</v>
      </c>
      <c r="CB4" s="11">
        <f>IF(SUM(BV4,BW4,CA4)&gt;0,SUM(BV4,BW4,CA4),"")</f>
        <v>147.60000000000002</v>
      </c>
      <c r="CC4" s="19">
        <v>19</v>
      </c>
      <c r="CD4" s="19">
        <v>10</v>
      </c>
      <c r="CE4" s="19">
        <v>0.6</v>
      </c>
      <c r="CF4" s="19">
        <v>0.6</v>
      </c>
      <c r="CG4" s="19">
        <v>18.8</v>
      </c>
      <c r="CH4" s="19">
        <v>8.1</v>
      </c>
      <c r="CI4" s="19">
        <v>0.2</v>
      </c>
      <c r="CJ4" s="19">
        <v>0</v>
      </c>
      <c r="CK4" s="19">
        <v>18.3</v>
      </c>
      <c r="CL4" s="19">
        <v>11.1</v>
      </c>
      <c r="CM4" s="19">
        <v>0.6</v>
      </c>
      <c r="CN4" s="19">
        <v>0.6</v>
      </c>
      <c r="CO4" s="19">
        <v>18.600000000000001</v>
      </c>
      <c r="CP4" s="19">
        <v>10</v>
      </c>
      <c r="CQ4" s="19">
        <v>0.6</v>
      </c>
      <c r="CR4" s="19">
        <v>0.6</v>
      </c>
      <c r="CS4" s="19">
        <v>18.7</v>
      </c>
      <c r="CT4" s="19">
        <v>10.8</v>
      </c>
      <c r="CU4" s="19">
        <v>0.6</v>
      </c>
      <c r="CV4" s="19">
        <v>0.6</v>
      </c>
      <c r="CW4" s="27"/>
      <c r="CX4" s="40">
        <f>IF(SUM(CD4,CH4)&gt;0,SUM(CD4,CH4),"")</f>
        <v>18.100000000000001</v>
      </c>
      <c r="CY4" s="40">
        <f>IF(SUM(CC4:CD4,CF4:CH4,CJ4)-CE4-CI4&gt;0,SUM(CC4:CD4,CF4:CH4,CJ4)-CE4-CI4,"")</f>
        <v>55.7</v>
      </c>
      <c r="CZ4" s="40">
        <f>IF(SUM(CK4:CL4,CN4)-CM4&gt;0,SUM(CK4:CL4,CN4)-CM4,"")</f>
        <v>29.4</v>
      </c>
      <c r="DA4" s="40">
        <f>IF(SUM(CD4,CH4,CL4)&gt;0,SUM(CD4,CH4,CL4),"")</f>
        <v>29.200000000000003</v>
      </c>
      <c r="DB4" s="40">
        <f>IF(SUM(CY4,CZ4)&gt;0,SUM(CY4,CZ4),"")</f>
        <v>85.1</v>
      </c>
      <c r="DC4" s="40">
        <f>IF(SUM(CP4,CT4)&gt;0,SUM(CP4,CT4),"")</f>
        <v>20.8</v>
      </c>
      <c r="DD4" s="40">
        <f>IF(SUM(CO4:CP4,CR4:CT4,CV4)-SUM(CQ4,CU4)&gt;0,SUM(CO4:CP4,CR4:CT4,CV4)-SUM(CQ4,CU4),"")</f>
        <v>58.1</v>
      </c>
      <c r="DE4" s="40">
        <f>IF(SUM(CY4,CZ4,DD4)&gt;0,SUM(CY4,CZ4,DD4),"")</f>
        <v>143.19999999999999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19</v>
      </c>
      <c r="DJ4" s="17">
        <v>9.1999999999999993</v>
      </c>
      <c r="DK4" s="17">
        <v>0</v>
      </c>
      <c r="DL4" s="17">
        <v>0</v>
      </c>
      <c r="DM4" s="17">
        <v>18.8</v>
      </c>
      <c r="DN4" s="17">
        <v>8.4</v>
      </c>
      <c r="DO4" s="17">
        <v>0.6</v>
      </c>
      <c r="DP4" s="17">
        <v>0</v>
      </c>
      <c r="DQ4" s="17">
        <v>18</v>
      </c>
      <c r="DR4" s="17">
        <v>10.8</v>
      </c>
      <c r="DS4" s="17">
        <v>0.6</v>
      </c>
      <c r="DT4" s="17">
        <v>0</v>
      </c>
      <c r="DU4" s="17">
        <v>18.8</v>
      </c>
      <c r="DV4" s="17">
        <v>10</v>
      </c>
      <c r="DW4" s="17">
        <v>0.6</v>
      </c>
      <c r="DX4" s="17">
        <v>0</v>
      </c>
      <c r="DY4" s="17">
        <v>18.399999999999999</v>
      </c>
      <c r="DZ4" s="17">
        <v>10.8</v>
      </c>
      <c r="EA4" s="17">
        <v>0</v>
      </c>
      <c r="EB4" s="17">
        <v>0</v>
      </c>
      <c r="EC4" s="40">
        <f>IF(SUM(DJ4,DN4)&gt;0,SUM(DJ4,DN4),"")</f>
        <v>17.600000000000001</v>
      </c>
      <c r="ED4" s="40">
        <f>IF(SUM(DI4:DJ4,DL4:DN4,DP4)-DK4-DO4&gt;0,SUM(DI4:DJ4,DL4:DN4,DP4)-DK4-DO4,"")</f>
        <v>54.8</v>
      </c>
      <c r="EE4" s="40">
        <f>IF(SUM(DQ4:DR4,DT4)-DS4&gt;0,SUM(DQ4:DR4,DT4)-DS4,"")</f>
        <v>28.2</v>
      </c>
      <c r="EF4" s="40">
        <f>IF(SUM(DJ4,DN4,DR4)&gt;0,SUM(DJ4,DN4,DR4),"")</f>
        <v>28.400000000000002</v>
      </c>
      <c r="EG4" s="40">
        <f>IF(SUM(ED4,EE4)&gt;0,SUM(ED4,EE4),"")</f>
        <v>83</v>
      </c>
      <c r="EH4" s="40">
        <f>IF(SUM(DV4,DZ4)&gt;0,SUM(DV4,DZ4),"")</f>
        <v>20.8</v>
      </c>
      <c r="EI4" s="40">
        <f>IF(SUM(DU4:DV4,DX4:DZ4,EB4)-SUM(DW4,EA4)&gt;0,SUM(DU4:DV4,DX4:DZ4,EB4)-SUM(DW4,EA4),"")</f>
        <v>57.4</v>
      </c>
      <c r="EJ4" s="40">
        <f>IF(SUM(ED4,EE4,EI4)&gt;0,SUM(ED4,EE4,EI4),"")</f>
        <v>140.4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18.5</v>
      </c>
      <c r="FB4" s="18">
        <v>10</v>
      </c>
      <c r="FC4" s="18">
        <v>0</v>
      </c>
      <c r="FD4" s="18">
        <v>0</v>
      </c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>
        <f>IF(SUM(EX4,FB4)&gt;0,SUM(EX4,FB4),"")</f>
        <v>10</v>
      </c>
      <c r="FK4" s="11">
        <f>IF(SUM(EW4:EX4,EZ4:FB4,FD4)-SUM(EY4,FC4)&gt;0,SUM(EW4:EX4,EZ4:FB4,FD4)-SUM(EY4,FC4),"")</f>
        <v>28.5</v>
      </c>
      <c r="FL4" s="11">
        <f>IF(SUM(FF4,FG4,FK4)&gt;0,SUM(FF4,FG4,FK4),"")</f>
        <v>28.5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>
        <v>18</v>
      </c>
      <c r="GD4" s="17">
        <v>10.8</v>
      </c>
      <c r="GE4" s="17">
        <v>0.6</v>
      </c>
      <c r="GF4" s="17">
        <v>0</v>
      </c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>
        <f>IF(SUM(FZ4,GD4)&gt;0,SUM(FZ4,GD4),"")</f>
        <v>10.8</v>
      </c>
      <c r="GM4" s="40">
        <f>IF(SUM(FY4:FZ4,GB4:GD4,GF4)-SUM(GA4,GE4)&gt;0,SUM(FY4:FZ4,GB4:GD4,GF4)-SUM(GA4,GE4),"")</f>
        <v>28.2</v>
      </c>
      <c r="GN4" s="40">
        <f>IF(SUM(GH4,GI4,GM4)&gt;0,SUM(GH4,GI4,GM4),"")</f>
        <v>28.2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>
        <v>18.8</v>
      </c>
      <c r="JV4" s="17">
        <v>10</v>
      </c>
      <c r="JW4" s="17">
        <v>0.6</v>
      </c>
      <c r="JX4" s="17">
        <v>0</v>
      </c>
      <c r="JY4" s="17">
        <v>18.5</v>
      </c>
      <c r="JZ4" s="17">
        <v>10.8</v>
      </c>
      <c r="KA4" s="17">
        <v>0</v>
      </c>
      <c r="KB4" s="17">
        <v>0</v>
      </c>
      <c r="KC4" s="17"/>
      <c r="KD4" s="17"/>
      <c r="KE4" s="17"/>
      <c r="KF4" s="17"/>
      <c r="KG4" s="17">
        <v>18.8</v>
      </c>
      <c r="KH4" s="17">
        <v>10</v>
      </c>
      <c r="KI4" s="17">
        <v>0</v>
      </c>
      <c r="KJ4" s="17">
        <v>0</v>
      </c>
      <c r="KK4" s="17">
        <v>18.5</v>
      </c>
      <c r="KL4" s="17">
        <v>11.1</v>
      </c>
      <c r="KM4" s="17">
        <v>0.6</v>
      </c>
      <c r="KN4" s="17">
        <v>0</v>
      </c>
      <c r="KO4" s="40">
        <f>IF(SUM(JV4,JZ4)&gt;0,SUM(JV4,JZ4),"")</f>
        <v>20.8</v>
      </c>
      <c r="KP4" s="40">
        <f>IF(SUM(JU4:JV4,JX4:JZ4,KB4)-JW4-KA4&gt;0,SUM(JU4:JV4,JX4:JZ4,KB4)-JW4-KA4,"")</f>
        <v>57.499999999999993</v>
      </c>
      <c r="KQ4" s="40" t="str">
        <f>IF(SUM(KC4:KD4,KF4)-KE4&gt;0,SUM(KC4:KD4,KF4)-KE4,"")</f>
        <v/>
      </c>
      <c r="KR4" s="40">
        <f>IF(SUM(JV4,JZ4,KD4)&gt;0,SUM(JV4,JZ4,KD4),"")</f>
        <v>20.8</v>
      </c>
      <c r="KS4" s="40">
        <f>IF(SUM(KP4,KQ4)&gt;0,SUM(KP4,KQ4),"")</f>
        <v>57.499999999999993</v>
      </c>
      <c r="KT4" s="40">
        <f>IF(SUM(KH4,KL4)&gt;0,SUM(KH4,KL4),"")</f>
        <v>21.1</v>
      </c>
      <c r="KU4" s="40">
        <f>IF(SUM(KG4:KH4,KJ4:KL4,KN4)-SUM(KI4,KM4)&gt;0,SUM(KG4:KH4,KJ4:KL4,KN4)-SUM(KI4,KM4),"")</f>
        <v>57.8</v>
      </c>
      <c r="KV4" s="40">
        <f>IF(SUM(KP4,KQ4,KU4)&gt;0,SUM(KP4,KQ4,KU4),"")</f>
        <v>115.29999999999998</v>
      </c>
      <c r="KW4" s="18">
        <v>18.8</v>
      </c>
      <c r="KX4" s="18">
        <v>10</v>
      </c>
      <c r="KY4" s="18">
        <v>0.6</v>
      </c>
      <c r="KZ4" s="18">
        <v>0</v>
      </c>
      <c r="LA4" s="18">
        <v>18.600000000000001</v>
      </c>
      <c r="LB4" s="18">
        <v>10.8</v>
      </c>
      <c r="LC4" s="18">
        <v>0.6</v>
      </c>
      <c r="LD4" s="18">
        <v>0</v>
      </c>
      <c r="LE4" s="18"/>
      <c r="LF4" s="18"/>
      <c r="LG4" s="18"/>
      <c r="LH4" s="18"/>
      <c r="LI4" s="18">
        <v>18.600000000000001</v>
      </c>
      <c r="LJ4" s="18">
        <v>10</v>
      </c>
      <c r="LK4" s="18">
        <v>0</v>
      </c>
      <c r="LL4" s="18">
        <v>0</v>
      </c>
      <c r="LM4" s="18">
        <v>18.3</v>
      </c>
      <c r="LN4" s="18">
        <v>11.1</v>
      </c>
      <c r="LO4" s="18">
        <v>0.8</v>
      </c>
      <c r="LP4" s="18">
        <v>0</v>
      </c>
      <c r="LQ4" s="11">
        <f>IF(SUM(KX4,LB4)&gt;0,SUM(KX4,LB4),"")</f>
        <v>20.8</v>
      </c>
      <c r="LR4" s="11">
        <f>IF(SUM(KW4:KX4,KZ4:LB4,LD4)-KY4-LC4&gt;0,SUM(KW4:KX4,KZ4:LB4,LD4)-KY4-LC4,"")</f>
        <v>57</v>
      </c>
      <c r="LS4" s="11" t="str">
        <f>IF(SUM(LE4:LF4,LH4)-LG4&gt;0,SUM(LE4:LF4,LH4)-LG4,"")</f>
        <v/>
      </c>
      <c r="LT4" s="11">
        <f>IF(SUM(KX4,LB4,LF4)&gt;0,SUM(KX4,LB4,LF4),"")</f>
        <v>20.8</v>
      </c>
      <c r="LU4" s="11">
        <f>IF(SUM(LR4,LS4)&gt;0,SUM(LR4,LS4),"")</f>
        <v>57</v>
      </c>
      <c r="LV4" s="11">
        <f>IF(SUM(LJ4,LN4)&gt;0,SUM(LJ4,LN4),"")</f>
        <v>21.1</v>
      </c>
      <c r="LW4" s="11">
        <f>IF(SUM(LI4:LJ4,LL4:LN4,LP4)-SUM(LK4,LO4)&gt;0,SUM(LI4:LJ4,LL4:LN4,LP4)-SUM(LK4,LO4),"")</f>
        <v>57.20000000000001</v>
      </c>
      <c r="LX4" s="11">
        <f>IF(SUM(LR4,LS4,LW4)&gt;0,SUM(LR4,LS4,LW4),"")</f>
        <v>114.20000000000002</v>
      </c>
      <c r="LY4" s="17">
        <v>18.600000000000001</v>
      </c>
      <c r="LZ4" s="17">
        <v>10</v>
      </c>
      <c r="MA4" s="17">
        <v>0.6</v>
      </c>
      <c r="MB4" s="17">
        <v>0</v>
      </c>
      <c r="MC4" s="17">
        <v>17.2</v>
      </c>
      <c r="MD4" s="17">
        <v>5.0999999999999996</v>
      </c>
      <c r="ME4" s="17">
        <v>0</v>
      </c>
      <c r="MF4" s="17">
        <v>0</v>
      </c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>
        <f>IF(SUM(LZ4,MD4)&gt;0,SUM(LZ4,MD4),"")</f>
        <v>15.1</v>
      </c>
      <c r="MT4" s="40">
        <f>IF(SUM(LY4:LZ4,MB4:MD4,MF4)-MA4-ME4&gt;0,SUM(LY4:LZ4,MB4:MD4,MF4)-MA4-ME4,"")</f>
        <v>50.3</v>
      </c>
      <c r="MU4" s="40" t="str">
        <f>IF(SUM(MG4:MH4,MJ4)-MI4&gt;0,SUM(MG4:MH4,MJ4)-MI4,"")</f>
        <v/>
      </c>
      <c r="MV4" s="40">
        <f>IF(SUM(LZ4,MD4,MH4)&gt;0,SUM(LZ4,MD4,MH4),"")</f>
        <v>15.1</v>
      </c>
      <c r="MW4" s="40">
        <f>IF(SUM(MT4,MU4)&gt;0,SUM(MT4,MU4),"")</f>
        <v>50.3</v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>
        <f>IF(SUM(MT4,MU4,MY4)&gt;0,SUM(MT4,MU4,MY4),"")</f>
        <v>50.3</v>
      </c>
      <c r="NA4" s="18">
        <v>18.3</v>
      </c>
      <c r="NB4" s="18">
        <v>9.3000000000000007</v>
      </c>
      <c r="NC4" s="18">
        <v>0</v>
      </c>
      <c r="ND4" s="18">
        <v>0</v>
      </c>
      <c r="NE4" s="18">
        <v>18.8</v>
      </c>
      <c r="NF4" s="18">
        <v>10</v>
      </c>
      <c r="NG4" s="18">
        <v>0.8</v>
      </c>
      <c r="NH4" s="18">
        <v>0</v>
      </c>
      <c r="NI4" s="18">
        <v>18.5</v>
      </c>
      <c r="NJ4" s="18">
        <v>9.5</v>
      </c>
      <c r="NK4" s="18">
        <v>1</v>
      </c>
      <c r="NL4" s="18">
        <v>0</v>
      </c>
      <c r="NM4" s="18">
        <v>18.399999999999999</v>
      </c>
      <c r="NN4" s="18">
        <v>11.1</v>
      </c>
      <c r="NO4" s="18">
        <v>0.6</v>
      </c>
      <c r="NP4" s="18">
        <v>0</v>
      </c>
      <c r="NQ4" s="18">
        <v>18.3</v>
      </c>
      <c r="NR4" s="18">
        <v>4.5</v>
      </c>
      <c r="NS4" s="18">
        <v>0</v>
      </c>
      <c r="NT4" s="18">
        <v>0</v>
      </c>
      <c r="NU4" s="11">
        <f>IF(SUM(NB4,NF4)&gt;0,SUM(NB4,NF4),"")</f>
        <v>19.3</v>
      </c>
      <c r="NV4" s="11">
        <f>IF(SUM(NA4:NB4,ND4:NF4,NH4)-NC4-NG4&gt;0,SUM(NA4:NB4,ND4:NF4,NH4)-NC4-NG4,"")</f>
        <v>55.600000000000009</v>
      </c>
      <c r="NW4" s="11">
        <f>IF(SUM(NI4:NJ4,NL4)-NK4&gt;0,SUM(NI4:NJ4,NL4)-NK4,"")</f>
        <v>27</v>
      </c>
      <c r="NX4" s="11">
        <f>IF(SUM(NB4,NF4,NJ4)&gt;0,SUM(NB4,NF4,NJ4),"")</f>
        <v>28.8</v>
      </c>
      <c r="NY4" s="11">
        <f>IF(SUM(NV4,NW4)&gt;0,SUM(NV4,NW4),"")</f>
        <v>82.600000000000009</v>
      </c>
      <c r="NZ4" s="11">
        <f>IF(SUM(NN4,NR4)&gt;0,SUM(NN4,NR4),"")</f>
        <v>15.6</v>
      </c>
      <c r="OA4" s="11">
        <f>IF(SUM(NM4:NN4,NP4:NR4,NT4)-SUM(NO4,NS4)&gt;0,SUM(NM4:NN4,NP4:NR4,NT4)-SUM(NO4,NS4),"")</f>
        <v>51.699999999999996</v>
      </c>
      <c r="OB4" s="11">
        <f>IF(SUM(NV4,NW4,OA4)&gt;0,SUM(NV4,NW4,OA4),"")</f>
        <v>134.30000000000001</v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19.2</v>
      </c>
      <c r="QH4" s="22">
        <f>IF($CW4="P",CD4,(CD4+BA4)/2)</f>
        <v>10</v>
      </c>
      <c r="QI4" s="22">
        <f>IF($CW4="P",CE4,(CE4+BB4)/2)</f>
        <v>0.3</v>
      </c>
      <c r="QJ4" s="22">
        <f>IF($CW4="P",CF4,(CF4+BC4)/2)</f>
        <v>0.6</v>
      </c>
      <c r="QK4" s="22">
        <f>IF($CW4="P",CG4,(CG4+BD4)/2)</f>
        <v>18.8</v>
      </c>
      <c r="QL4" s="22">
        <f>IF($CW4="P",CH4,(CH4+BE4)/2)</f>
        <v>9.6</v>
      </c>
      <c r="QM4" s="22">
        <f>IF($CW4="P",CI4,(CI4+BF4)/2)</f>
        <v>0.1</v>
      </c>
      <c r="QN4" s="22">
        <f>IF($CW4="P",CJ4,(CJ4+BG4)/2)</f>
        <v>0.3</v>
      </c>
      <c r="QO4" s="22">
        <f>IF($CW4="P",CK4,(CK4+BH4)/2)</f>
        <v>18.5</v>
      </c>
      <c r="QP4" s="22">
        <f>IF($CW4="P",CL4,(CL4+BI4)/2)</f>
        <v>10.199999999999999</v>
      </c>
      <c r="QQ4" s="22">
        <f>IF($CW4="P",CM4,(CM4+BJ4)/2)</f>
        <v>0.6</v>
      </c>
      <c r="QR4" s="22">
        <f>IF($CW4="P",CN4,(CN4+BK4)/2)</f>
        <v>0.44999999999999996</v>
      </c>
      <c r="QS4" s="22">
        <f>IF($CW4="P",CO4,(CO4+BL4)/2)</f>
        <v>18.3</v>
      </c>
      <c r="QT4" s="22">
        <f>IF($CW4="P",CP4,(CP4+BM4)/2)</f>
        <v>10.8</v>
      </c>
      <c r="QU4" s="22">
        <f>IF($CW4="P",CQ4,(CQ4+BN4)/2)</f>
        <v>0.8</v>
      </c>
      <c r="QV4" s="22">
        <f>IF($CW4="P",CR4,(CR4+BO4)/2)</f>
        <v>0.44999999999999996</v>
      </c>
      <c r="QW4" s="22">
        <f>IF($CW4="P",CS4,(CS4+BP4)/2)</f>
        <v>18.75</v>
      </c>
      <c r="QX4" s="22">
        <f>IF($CW4="P",CT4,(CT4+BQ4)/2)</f>
        <v>10.95</v>
      </c>
      <c r="QY4" s="22">
        <f>IF($CW4="P",CU4,(CU4+BR4)/2)</f>
        <v>0.3</v>
      </c>
      <c r="QZ4" s="22">
        <f>IF($CW4="P",CV4,(CV4+BS4)/2)</f>
        <v>0.6</v>
      </c>
      <c r="RA4" s="27" t="s">
        <v>46</v>
      </c>
      <c r="RB4" s="40">
        <f>IF(SUM(QH4,QL4)&gt;0,SUM(QH4,QL4),"")</f>
        <v>19.600000000000001</v>
      </c>
      <c r="RC4" s="40">
        <f>IF(SUM(QG4:QH4,QJ4:QL4,QN4)-QI4-QM4&gt;0,SUM(QG4:QH4,QJ4:QL4,QN4)-QI4-QM4,"")</f>
        <v>58.1</v>
      </c>
      <c r="RD4" s="40">
        <f>IF(SUM(QO4:QP4,QR4)-QQ4&gt;0,SUM(QO4:QP4,QR4)-QQ4,"")</f>
        <v>28.549999999999997</v>
      </c>
      <c r="RE4" s="40">
        <f>IF(SUM(QH4,QL4,QP4)&gt;0,SUM(QH4,QL4,QP4),"")</f>
        <v>29.8</v>
      </c>
      <c r="RF4" s="40">
        <f>IF(SUM(RC4,RD4)&gt;0,SUM(RC4,RD4),"")</f>
        <v>86.65</v>
      </c>
      <c r="RG4" s="40">
        <f>IF(SUM(QT4,QX4)&gt;0,SUM(QT4,QX4),"")</f>
        <v>21.75</v>
      </c>
      <c r="RH4" s="40">
        <f>IF(SUM(QS4:QT4,QV4:QX4,QZ4)-SUM(QU4,QY4)&gt;0,SUM(QS4:QT4,QV4:QX4,QZ4)-SUM(QU4,QY4),"")</f>
        <v>58.75</v>
      </c>
      <c r="RI4" s="40">
        <f>IF(SUM(RC4,RD4,RH4)&gt;0,SUM(RC4,RD4,RH4),"")</f>
        <v>145.4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68</v>
      </c>
      <c r="D5" s="4" t="s">
        <v>4</v>
      </c>
      <c r="E5" s="4">
        <v>2003</v>
      </c>
      <c r="F5" s="9">
        <f>SUM(L5:T5)+SUM(L5:Q5)*0.0000001+SUM(L5)*0.0000000000001</f>
        <v>186.90001313000539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50.9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18.2</v>
      </c>
      <c r="X5" s="19">
        <v>8.4</v>
      </c>
      <c r="Y5" s="19">
        <v>0.6</v>
      </c>
      <c r="Z5" s="19">
        <v>0</v>
      </c>
      <c r="AA5" s="19">
        <v>17.8</v>
      </c>
      <c r="AB5" s="19">
        <v>7.6</v>
      </c>
      <c r="AC5" s="19">
        <v>0.6</v>
      </c>
      <c r="AD5" s="19">
        <v>0</v>
      </c>
      <c r="AE5" s="19">
        <v>18.8</v>
      </c>
      <c r="AF5" s="19">
        <v>7.6</v>
      </c>
      <c r="AG5" s="19">
        <v>0</v>
      </c>
      <c r="AH5" s="19">
        <v>0.3</v>
      </c>
      <c r="AI5" s="19">
        <v>18.3</v>
      </c>
      <c r="AJ5" s="19">
        <v>7.2</v>
      </c>
      <c r="AK5" s="19">
        <v>0</v>
      </c>
      <c r="AL5" s="19">
        <v>0</v>
      </c>
      <c r="AM5" s="19">
        <v>18.8</v>
      </c>
      <c r="AN5" s="19">
        <v>7.6</v>
      </c>
      <c r="AO5" s="19">
        <v>0.6</v>
      </c>
      <c r="AP5" s="19">
        <v>0</v>
      </c>
      <c r="AQ5" s="27"/>
      <c r="AR5" s="40">
        <f>IF(SUM(X5,AB5)&gt;0,SUM(X5,AB5),"")</f>
        <v>16</v>
      </c>
      <c r="AS5" s="40">
        <f>IF(SUM(W5:X5,Z5:AB5,AD5)-Y5-AC5&gt;0,SUM(W5:X5,Z5:AB5,AD5)-Y5-AC5,"")</f>
        <v>50.800000000000004</v>
      </c>
      <c r="AT5" s="40">
        <f>IF(SUM(AE5:AF5,AH5)-AG5&gt;0,SUM(AE5:AF5,AH5)-AG5,"")</f>
        <v>26.7</v>
      </c>
      <c r="AU5" s="40">
        <f>IF(SUM(X5,AB5,AF5)&gt;0,SUM(X5,AB5,AF5),"")</f>
        <v>23.6</v>
      </c>
      <c r="AV5" s="40">
        <f>IF(SUM(AS5,AT5)&gt;0,SUM(AS5,AT5),"")</f>
        <v>77.5</v>
      </c>
      <c r="AW5" s="40">
        <f>IF(SUM(AJ5,AN5)&gt;0,SUM(AJ5,AN5),"")</f>
        <v>14.8</v>
      </c>
      <c r="AX5" s="40">
        <f>IF(SUM(AI5:AJ5,AL5:AN5,AP5)-SUM(AK5,AO5)&gt;0,SUM(AI5:AJ5,AL5:AN5,AP5)-SUM(AK5,AO5),"")</f>
        <v>51.3</v>
      </c>
      <c r="AY5" s="40">
        <f>IF(SUM(AS5,AT5,AX5)&gt;0,SUM(AS5,AT5,AX5),"")</f>
        <v>128.80000000000001</v>
      </c>
      <c r="AZ5" s="18">
        <v>18.600000000000001</v>
      </c>
      <c r="BA5" s="18">
        <v>7.6</v>
      </c>
      <c r="BB5" s="18">
        <v>0.6</v>
      </c>
      <c r="BC5" s="18">
        <v>0</v>
      </c>
      <c r="BD5" s="18">
        <v>18.5</v>
      </c>
      <c r="BE5" s="18">
        <v>9.1999999999999993</v>
      </c>
      <c r="BF5" s="18">
        <v>0</v>
      </c>
      <c r="BG5" s="18">
        <v>0.3</v>
      </c>
      <c r="BH5" s="18">
        <v>18.399999999999999</v>
      </c>
      <c r="BI5" s="18">
        <v>8.4</v>
      </c>
      <c r="BJ5" s="18">
        <v>0.6</v>
      </c>
      <c r="BK5" s="18">
        <v>0.3</v>
      </c>
      <c r="BL5" s="18">
        <v>18.600000000000001</v>
      </c>
      <c r="BM5" s="18">
        <v>6.8</v>
      </c>
      <c r="BN5" s="18">
        <v>1</v>
      </c>
      <c r="BO5" s="18">
        <v>0</v>
      </c>
      <c r="BP5" s="18">
        <v>18.8</v>
      </c>
      <c r="BQ5" s="18">
        <v>8</v>
      </c>
      <c r="BR5" s="18">
        <v>0.6</v>
      </c>
      <c r="BS5" s="18">
        <v>0.3</v>
      </c>
      <c r="BT5" s="28"/>
      <c r="BU5" s="11">
        <f>IF(SUM(BA5,BE5)&gt;0,SUM(BA5,BE5),"")</f>
        <v>16.799999999999997</v>
      </c>
      <c r="BV5" s="11">
        <f>IF(SUM(AZ5:BA5,BC5:BE5,BG5)-BB5-BF5&gt;0,SUM(AZ5:BA5,BC5:BE5,BG5)-BB5-BF5,"")</f>
        <v>53.6</v>
      </c>
      <c r="BW5" s="11">
        <f>IF(SUM(BH5:BI5,BK5)-BJ5&gt;0,SUM(BH5:BI5,BK5)-BJ5,"")</f>
        <v>26.499999999999996</v>
      </c>
      <c r="BX5" s="11">
        <f>IF(SUM(BA5,BE5,BI5)&gt;0,SUM(BA5,BE5,BI5),"")</f>
        <v>25.199999999999996</v>
      </c>
      <c r="BY5" s="11">
        <f>IF(SUM(BV5,BW5)&gt;0,SUM(BV5,BW5),"")</f>
        <v>80.099999999999994</v>
      </c>
      <c r="BZ5" s="11">
        <f>IF(SUM(BM5,BQ5)&gt;0,SUM(BM5,BQ5),"")</f>
        <v>14.8</v>
      </c>
      <c r="CA5" s="11">
        <f>IF(SUM(BL5:BM5,BO5:BQ5,BS5)-SUM(BN5,BR5)&gt;0,SUM(BL5:BM5,BO5:BQ5,BS5)-SUM(BN5,BR5),"")</f>
        <v>50.9</v>
      </c>
      <c r="CB5" s="11">
        <f>IF(SUM(BV5,BW5,CA5)&gt;0,SUM(BV5,BW5,CA5),"")</f>
        <v>131</v>
      </c>
      <c r="CC5" s="19">
        <v>18.7</v>
      </c>
      <c r="CD5" s="19">
        <v>7.2</v>
      </c>
      <c r="CE5" s="19">
        <v>0.6</v>
      </c>
      <c r="CF5" s="19">
        <v>0</v>
      </c>
      <c r="CG5" s="19">
        <v>18</v>
      </c>
      <c r="CH5" s="19">
        <v>7.6</v>
      </c>
      <c r="CI5" s="19">
        <v>0</v>
      </c>
      <c r="CJ5" s="19">
        <v>0</v>
      </c>
      <c r="CK5" s="19">
        <v>18.5</v>
      </c>
      <c r="CL5" s="19">
        <v>8.8000000000000007</v>
      </c>
      <c r="CM5" s="19">
        <v>0.8</v>
      </c>
      <c r="CN5" s="19">
        <v>0.3</v>
      </c>
      <c r="CO5" s="19">
        <v>18.399999999999999</v>
      </c>
      <c r="CP5" s="19">
        <v>8.4</v>
      </c>
      <c r="CQ5" s="19">
        <v>1</v>
      </c>
      <c r="CR5" s="19">
        <v>0</v>
      </c>
      <c r="CS5" s="19">
        <v>18.3</v>
      </c>
      <c r="CT5" s="19">
        <v>8.4</v>
      </c>
      <c r="CU5" s="19">
        <v>0.6</v>
      </c>
      <c r="CV5" s="19">
        <v>0.3</v>
      </c>
      <c r="CW5" s="27"/>
      <c r="CX5" s="40">
        <f>IF(SUM(CD5,CH5)&gt;0,SUM(CD5,CH5),"")</f>
        <v>14.8</v>
      </c>
      <c r="CY5" s="40">
        <f>IF(SUM(CC5:CD5,CF5:CH5,CJ5)-CE5-CI5&gt;0,SUM(CC5:CD5,CF5:CH5,CJ5)-CE5-CI5,"")</f>
        <v>50.9</v>
      </c>
      <c r="CZ5" s="40">
        <f>IF(SUM(CK5:CL5,CN5)-CM5&gt;0,SUM(CK5:CL5,CN5)-CM5,"")</f>
        <v>26.8</v>
      </c>
      <c r="DA5" s="40">
        <f>IF(SUM(CD5,CH5,CL5)&gt;0,SUM(CD5,CH5,CL5),"")</f>
        <v>23.6</v>
      </c>
      <c r="DB5" s="40">
        <f>IF(SUM(CY5,CZ5)&gt;0,SUM(CY5,CZ5),"")</f>
        <v>77.7</v>
      </c>
      <c r="DC5" s="40">
        <f>IF(SUM(CP5,CT5)&gt;0,SUM(CP5,CT5),"")</f>
        <v>16.8</v>
      </c>
      <c r="DD5" s="40">
        <f>IF(SUM(CO5:CP5,CR5:CT5,CV5)-SUM(CQ5,CU5)&gt;0,SUM(CO5:CP5,CR5:CT5,CV5)-SUM(CQ5,CU5),"")</f>
        <v>52.199999999999989</v>
      </c>
      <c r="DE5" s="40">
        <f>IF(SUM(CY5,CZ5,DD5)&gt;0,SUM(CY5,CZ5,DD5),"")</f>
        <v>129.89999999999998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>
        <v>18.399999999999999</v>
      </c>
      <c r="DJ5" s="17">
        <v>7.6</v>
      </c>
      <c r="DK5" s="17">
        <v>0</v>
      </c>
      <c r="DL5" s="17">
        <v>0</v>
      </c>
      <c r="DM5" s="17">
        <v>18.2</v>
      </c>
      <c r="DN5" s="17">
        <v>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15.6</v>
      </c>
      <c r="ED5" s="40">
        <f>IF(SUM(DI5:DJ5,DL5:DN5,DP5)-DK5-DO5&gt;0,SUM(DI5:DJ5,DL5:DN5,DP5)-DK5-DO5,"")</f>
        <v>52.2</v>
      </c>
      <c r="EE5" s="40" t="str">
        <f>IF(SUM(DQ5:DR5,DT5)-DS5&gt;0,SUM(DQ5:DR5,DT5)-DS5,"")</f>
        <v/>
      </c>
      <c r="EF5" s="40">
        <f>IF(SUM(DJ5,DN5,DR5)&gt;0,SUM(DJ5,DN5,DR5),"")</f>
        <v>15.6</v>
      </c>
      <c r="EG5" s="40">
        <f>IF(SUM(ED5,EE5)&gt;0,SUM(ED5,EE5),"")</f>
        <v>52.2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52.2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18.3</v>
      </c>
      <c r="FB5" s="18">
        <v>5.6</v>
      </c>
      <c r="FC5" s="18">
        <v>0.6</v>
      </c>
      <c r="FD5" s="18">
        <v>0</v>
      </c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>
        <f>IF(SUM(EX5,FB5)&gt;0,SUM(EX5,FB5),"")</f>
        <v>5.6</v>
      </c>
      <c r="FK5" s="11">
        <f>IF(SUM(EW5:EX5,EZ5:FB5,FD5)-SUM(EY5,FC5)&gt;0,SUM(EW5:EX5,EZ5:FB5,FD5)-SUM(EY5,FC5),"")</f>
        <v>23.299999999999997</v>
      </c>
      <c r="FL5" s="11">
        <f>IF(SUM(FF5,FG5,FK5)&gt;0,SUM(FF5,FG5,FK5),"")</f>
        <v>23.299999999999997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>
        <v>17.2</v>
      </c>
      <c r="IT5" s="18">
        <v>3.2</v>
      </c>
      <c r="IU5" s="18">
        <v>0</v>
      </c>
      <c r="IV5" s="18">
        <v>0</v>
      </c>
      <c r="IW5" s="18">
        <v>18</v>
      </c>
      <c r="IX5" s="18">
        <v>3.6</v>
      </c>
      <c r="IY5" s="18">
        <v>0.6</v>
      </c>
      <c r="IZ5" s="18">
        <v>0</v>
      </c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>
        <f>IF(SUM(IT5,IX5)&gt;0,SUM(IT5,IX5),"")</f>
        <v>6.8000000000000007</v>
      </c>
      <c r="JN5" s="11">
        <f>IF(SUM(IS5:IT5,IV5:IX5,IZ5)-IU5-IY5&gt;0,SUM(IS5:IT5,IV5:IX5,IZ5)-IU5-IY5,"")</f>
        <v>41.4</v>
      </c>
      <c r="JO5" s="11" t="str">
        <f>IF(SUM(JA5:JB5,JD5)-JC5&gt;0,SUM(JA5:JB5,JD5)-JC5,"")</f>
        <v/>
      </c>
      <c r="JP5" s="11">
        <f>IF(SUM(IT5,IX5,JB5)&gt;0,SUM(IT5,IX5,JB5),"")</f>
        <v>6.8000000000000007</v>
      </c>
      <c r="JQ5" s="11">
        <f>IF(SUM(JN5,JO5)&gt;0,SUM(JN5,JO5),"")</f>
        <v>41.4</v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>
        <f>IF(SUM(JN5,JO5,JS5)&gt;0,SUM(JN5,JO5,JS5),"")</f>
        <v>41.4</v>
      </c>
      <c r="JU5" s="17">
        <v>18.899999999999999</v>
      </c>
      <c r="JV5" s="17">
        <v>8.4</v>
      </c>
      <c r="JW5" s="17">
        <v>0</v>
      </c>
      <c r="JX5" s="17">
        <v>0</v>
      </c>
      <c r="JY5" s="17">
        <v>18.600000000000001</v>
      </c>
      <c r="JZ5" s="17">
        <v>8.4</v>
      </c>
      <c r="KA5" s="17">
        <v>0</v>
      </c>
      <c r="KB5" s="17">
        <v>0</v>
      </c>
      <c r="KC5" s="17"/>
      <c r="KD5" s="17"/>
      <c r="KE5" s="17"/>
      <c r="KF5" s="17"/>
      <c r="KG5" s="17">
        <v>18.8</v>
      </c>
      <c r="KH5" s="17">
        <v>9.1999999999999993</v>
      </c>
      <c r="KI5" s="17">
        <v>0</v>
      </c>
      <c r="KJ5" s="17">
        <v>0</v>
      </c>
      <c r="KK5" s="17">
        <v>18.2</v>
      </c>
      <c r="KL5" s="17">
        <v>8</v>
      </c>
      <c r="KM5" s="17">
        <v>0.6</v>
      </c>
      <c r="KN5" s="17">
        <v>0</v>
      </c>
      <c r="KO5" s="40">
        <f>IF(SUM(JV5,JZ5)&gt;0,SUM(JV5,JZ5),"")</f>
        <v>16.8</v>
      </c>
      <c r="KP5" s="40">
        <f>IF(SUM(JU5:JV5,JX5:JZ5,KB5)-JW5-KA5&gt;0,SUM(JU5:JV5,JX5:JZ5,KB5)-JW5-KA5,"")</f>
        <v>54.3</v>
      </c>
      <c r="KQ5" s="40" t="str">
        <f>IF(SUM(KC5:KD5,KF5)-KE5&gt;0,SUM(KC5:KD5,KF5)-KE5,"")</f>
        <v/>
      </c>
      <c r="KR5" s="40">
        <f>IF(SUM(JV5,JZ5,KD5)&gt;0,SUM(JV5,JZ5,KD5),"")</f>
        <v>16.8</v>
      </c>
      <c r="KS5" s="40">
        <f>IF(SUM(KP5,KQ5)&gt;0,SUM(KP5,KQ5),"")</f>
        <v>54.3</v>
      </c>
      <c r="KT5" s="40">
        <f>IF(SUM(KH5,KL5)&gt;0,SUM(KH5,KL5),"")</f>
        <v>17.2</v>
      </c>
      <c r="KU5" s="40">
        <f>IF(SUM(KG5:KH5,KJ5:KL5,KN5)-SUM(KI5,KM5)&gt;0,SUM(KG5:KH5,KJ5:KL5,KN5)-SUM(KI5,KM5),"")</f>
        <v>53.6</v>
      </c>
      <c r="KV5" s="40">
        <f>IF(SUM(KP5,KQ5,KU5)&gt;0,SUM(KP5,KQ5,KU5),"")</f>
        <v>107.9</v>
      </c>
      <c r="KW5" s="18">
        <v>18.100000000000001</v>
      </c>
      <c r="KX5" s="18">
        <v>8</v>
      </c>
      <c r="KY5" s="18">
        <v>0.8</v>
      </c>
      <c r="KZ5" s="18">
        <v>0</v>
      </c>
      <c r="LA5" s="18">
        <v>17.899999999999999</v>
      </c>
      <c r="LB5" s="18">
        <v>8.8000000000000007</v>
      </c>
      <c r="LC5" s="18">
        <v>0.6</v>
      </c>
      <c r="LD5" s="18">
        <v>0</v>
      </c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>
        <f>IF(SUM(KX5,LB5)&gt;0,SUM(KX5,LB5),"")</f>
        <v>16.8</v>
      </c>
      <c r="LR5" s="11">
        <f>IF(SUM(KW5:KX5,KZ5:LB5,LD5)-KY5-LC5&gt;0,SUM(KW5:KX5,KZ5:LB5,LD5)-KY5-LC5,"")</f>
        <v>51.4</v>
      </c>
      <c r="LS5" s="11" t="str">
        <f>IF(SUM(LE5:LF5,LH5)-LG5&gt;0,SUM(LE5:LF5,LH5)-LG5,"")</f>
        <v/>
      </c>
      <c r="LT5" s="11">
        <f>IF(SUM(KX5,LB5,LF5)&gt;0,SUM(KX5,LB5,LF5),"")</f>
        <v>16.8</v>
      </c>
      <c r="LU5" s="11">
        <f>IF(SUM(LR5,LS5)&gt;0,SUM(LR5,LS5),"")</f>
        <v>51.4</v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>
        <f>IF(SUM(LR5,LS5,LW5)&gt;0,SUM(LR5,LS5,LW5),"")</f>
        <v>51.4</v>
      </c>
      <c r="LY5" s="17">
        <v>18.399999999999999</v>
      </c>
      <c r="LZ5" s="17">
        <v>8.8000000000000007</v>
      </c>
      <c r="MA5" s="17">
        <v>0</v>
      </c>
      <c r="MB5" s="17">
        <v>0</v>
      </c>
      <c r="MC5" s="17">
        <v>18.100000000000001</v>
      </c>
      <c r="MD5" s="17">
        <v>7.2</v>
      </c>
      <c r="ME5" s="17">
        <v>0.6</v>
      </c>
      <c r="MF5" s="17">
        <v>0</v>
      </c>
      <c r="MG5" s="17"/>
      <c r="MH5" s="17"/>
      <c r="MI5" s="17"/>
      <c r="MJ5" s="17"/>
      <c r="MK5" s="17">
        <v>18.600000000000001</v>
      </c>
      <c r="ML5" s="17">
        <v>9.1999999999999993</v>
      </c>
      <c r="MM5" s="17">
        <v>0.6</v>
      </c>
      <c r="MN5" s="17">
        <v>0</v>
      </c>
      <c r="MO5" s="17">
        <v>18.399999999999999</v>
      </c>
      <c r="MP5" s="17">
        <v>8.4</v>
      </c>
      <c r="MQ5" s="17">
        <v>0.6</v>
      </c>
      <c r="MR5" s="17">
        <v>0</v>
      </c>
      <c r="MS5" s="40">
        <f>IF(SUM(LZ5,MD5)&gt;0,SUM(LZ5,MD5),"")</f>
        <v>16</v>
      </c>
      <c r="MT5" s="40">
        <f>IF(SUM(LY5:LZ5,MB5:MD5,MF5)-MA5-ME5&gt;0,SUM(LY5:LZ5,MB5:MD5,MF5)-MA5-ME5,"")</f>
        <v>51.9</v>
      </c>
      <c r="MU5" s="40" t="str">
        <f>IF(SUM(MG5:MH5,MJ5)-MI5&gt;0,SUM(MG5:MH5,MJ5)-MI5,"")</f>
        <v/>
      </c>
      <c r="MV5" s="40">
        <f>IF(SUM(LZ5,MD5,MH5)&gt;0,SUM(LZ5,MD5,MH5),"")</f>
        <v>16</v>
      </c>
      <c r="MW5" s="40">
        <f>IF(SUM(MT5,MU5)&gt;0,SUM(MT5,MU5),"")</f>
        <v>51.9</v>
      </c>
      <c r="MX5" s="40">
        <f>IF(SUM(ML5,MP5)&gt;0,SUM(ML5,MP5),"")</f>
        <v>17.600000000000001</v>
      </c>
      <c r="MY5" s="40">
        <f>IF(SUM(MK5:ML5,MN5:MP5,MR5)-SUM(MM5,MQ5)&gt;0,SUM(MK5:ML5,MN5:MP5,MR5)-SUM(MM5,MQ5),"")</f>
        <v>53.4</v>
      </c>
      <c r="MZ5" s="40">
        <f>IF(SUM(MT5,MU5,MY5)&gt;0,SUM(MT5,MU5,MY5),"")</f>
        <v>105.3</v>
      </c>
      <c r="NA5" s="18">
        <v>18.100000000000001</v>
      </c>
      <c r="NB5" s="18">
        <v>9.1999999999999993</v>
      </c>
      <c r="NC5" s="18">
        <v>0.6</v>
      </c>
      <c r="ND5" s="18">
        <v>0</v>
      </c>
      <c r="NE5" s="18">
        <v>18.600000000000001</v>
      </c>
      <c r="NF5" s="18">
        <v>8.4</v>
      </c>
      <c r="NG5" s="18">
        <v>0</v>
      </c>
      <c r="NH5" s="18">
        <v>0</v>
      </c>
      <c r="NI5" s="18">
        <v>18.8</v>
      </c>
      <c r="NJ5" s="18">
        <v>7.6</v>
      </c>
      <c r="NK5" s="18">
        <v>0</v>
      </c>
      <c r="NL5" s="18">
        <v>0</v>
      </c>
      <c r="NM5" s="18">
        <v>18.399999999999999</v>
      </c>
      <c r="NN5" s="18">
        <v>7.6</v>
      </c>
      <c r="NO5" s="18">
        <v>0</v>
      </c>
      <c r="NP5" s="18">
        <v>0</v>
      </c>
      <c r="NQ5" s="18"/>
      <c r="NR5" s="18"/>
      <c r="NS5" s="18"/>
      <c r="NT5" s="18"/>
      <c r="NU5" s="11">
        <f>IF(SUM(NB5,NF5)&gt;0,SUM(NB5,NF5),"")</f>
        <v>17.600000000000001</v>
      </c>
      <c r="NV5" s="11">
        <f>IF(SUM(NA5:NB5,ND5:NF5,NH5)-NC5-NG5&gt;0,SUM(NA5:NB5,ND5:NF5,NH5)-NC5-NG5,"")</f>
        <v>53.7</v>
      </c>
      <c r="NW5" s="11">
        <f>IF(SUM(NI5:NJ5,NL5)-NK5&gt;0,SUM(NI5:NJ5,NL5)-NK5,"")</f>
        <v>26.4</v>
      </c>
      <c r="NX5" s="11">
        <f>IF(SUM(NB5,NF5,NJ5)&gt;0,SUM(NB5,NF5,NJ5),"")</f>
        <v>25.200000000000003</v>
      </c>
      <c r="NY5" s="11">
        <f>IF(SUM(NV5,NW5)&gt;0,SUM(NV5,NW5),"")</f>
        <v>80.099999999999994</v>
      </c>
      <c r="NZ5" s="11">
        <f>IF(SUM(NN5,NR5)&gt;0,SUM(NN5,NR5),"")</f>
        <v>7.6</v>
      </c>
      <c r="OA5" s="11">
        <f>IF(SUM(NM5:NN5,NP5:NR5,NT5)-SUM(NO5,NS5)&gt;0,SUM(NM5:NN5,NP5:NR5,NT5)-SUM(NO5,NS5),"")</f>
        <v>26</v>
      </c>
      <c r="OB5" s="11">
        <f>IF(SUM(NV5,NW5,OA5)&gt;0,SUM(NV5,NW5,OA5),"")</f>
        <v>106.1</v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18.649999999999999</v>
      </c>
      <c r="QH5" s="22">
        <f>IF($CW5="P",CD5,(CD5+BA5)/2)</f>
        <v>7.4</v>
      </c>
      <c r="QI5" s="22">
        <f>IF($CW5="P",CE5,(CE5+BB5)/2)</f>
        <v>0.6</v>
      </c>
      <c r="QJ5" s="22">
        <f>IF($CW5="P",CF5,(CF5+BC5)/2)</f>
        <v>0</v>
      </c>
      <c r="QK5" s="22">
        <f>IF($CW5="P",CG5,(CG5+BD5)/2)</f>
        <v>18.25</v>
      </c>
      <c r="QL5" s="22">
        <f>IF($CW5="P",CH5,(CH5+BE5)/2)</f>
        <v>8.3999999999999986</v>
      </c>
      <c r="QM5" s="22">
        <f>IF($CW5="P",CI5,(CI5+BF5)/2)</f>
        <v>0</v>
      </c>
      <c r="QN5" s="22">
        <f>IF($CW5="P",CJ5,(CJ5+BG5)/2)</f>
        <v>0.15</v>
      </c>
      <c r="QO5" s="22">
        <f>IF($CW5="P",CK5,(CK5+BH5)/2)</f>
        <v>18.45</v>
      </c>
      <c r="QP5" s="22">
        <f>IF($CW5="P",CL5,(CL5+BI5)/2)</f>
        <v>8.6000000000000014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18.5</v>
      </c>
      <c r="QT5" s="22">
        <f>IF($CW5="P",CP5,(CP5+BM5)/2)</f>
        <v>7.6</v>
      </c>
      <c r="QU5" s="22">
        <f>IF($CW5="P",CQ5,(CQ5+BN5)/2)</f>
        <v>1</v>
      </c>
      <c r="QV5" s="22">
        <f>IF($CW5="P",CR5,(CR5+BO5)/2)</f>
        <v>0</v>
      </c>
      <c r="QW5" s="22">
        <f>IF($CW5="P",CS5,(CS5+BP5)/2)</f>
        <v>18.55</v>
      </c>
      <c r="QX5" s="22">
        <f>IF($CW5="P",CT5,(CT5+BQ5)/2)</f>
        <v>8.1999999999999993</v>
      </c>
      <c r="QY5" s="22">
        <f>IF($CW5="P",CU5,(CU5+BR5)/2)</f>
        <v>0.6</v>
      </c>
      <c r="QZ5" s="22">
        <f>IF($CW5="P",CV5,(CV5+BS5)/2)</f>
        <v>0.3</v>
      </c>
      <c r="RA5" s="27" t="s">
        <v>46</v>
      </c>
      <c r="RB5" s="40">
        <f>IF(SUM(QH5,QL5)&gt;0,SUM(QH5,QL5),"")</f>
        <v>15.799999999999999</v>
      </c>
      <c r="RC5" s="40">
        <f>IF(SUM(QG5:QH5,QJ5:QL5,QN5)-QI5-QM5&gt;0,SUM(QG5:QH5,QJ5:QL5,QN5)-QI5-QM5,"")</f>
        <v>52.249999999999993</v>
      </c>
      <c r="RD5" s="40">
        <f>IF(SUM(QO5:QP5,QR5)-QQ5&gt;0,SUM(QO5:QP5,QR5)-QQ5,"")</f>
        <v>26.650000000000002</v>
      </c>
      <c r="RE5" s="40">
        <f>IF(SUM(QH5,QL5,QP5)&gt;0,SUM(QH5,QL5,QP5),"")</f>
        <v>24.4</v>
      </c>
      <c r="RF5" s="40">
        <f>IF(SUM(RC5,RD5)&gt;0,SUM(RC5,RD5),"")</f>
        <v>78.899999999999991</v>
      </c>
      <c r="RG5" s="40">
        <f>IF(SUM(QT5,QX5)&gt;0,SUM(QT5,QX5),"")</f>
        <v>15.799999999999999</v>
      </c>
      <c r="RH5" s="40">
        <f>IF(SUM(QS5:QT5,QV5:QX5,QZ5)-SUM(QU5,QY5)&gt;0,SUM(QS5:QT5,QV5:QX5,QZ5)-SUM(QU5,QY5),"")</f>
        <v>51.550000000000004</v>
      </c>
      <c r="RI5" s="40">
        <f>IF(SUM(RC5,RD5,RH5)&gt;0,SUM(RC5,RD5,RH5),"")</f>
        <v>130.44999999999999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186.80001300000518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51.199999999999989</v>
      </c>
      <c r="O6" s="8" t="str">
        <f>IF(N6=0,"",IF(N6=CY6,$CC$1,IF(N6=BV6,$AZ$1,IF(N6=AS6,$W$1,""))))</f>
        <v>2023 Nationals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4.2000000000000171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19.2</v>
      </c>
      <c r="BA6" s="18">
        <v>9.1999999999999993</v>
      </c>
      <c r="BB6" s="18">
        <v>0.2</v>
      </c>
      <c r="BC6" s="18">
        <v>0.3</v>
      </c>
      <c r="BD6" s="18">
        <v>17.600000000000001</v>
      </c>
      <c r="BE6" s="18">
        <v>4.8</v>
      </c>
      <c r="BF6" s="18">
        <v>0</v>
      </c>
      <c r="BG6" s="18">
        <v>0.3</v>
      </c>
      <c r="BH6" s="18">
        <v>17.600000000000001</v>
      </c>
      <c r="BI6" s="18">
        <v>3.6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14</v>
      </c>
      <c r="BV6" s="11">
        <f>IF(SUM(AZ6:BA6,BC6:BE6,BG6)-BB6-BF6&gt;0,SUM(AZ6:BA6,BC6:BE6,BG6)-BB6-BF6,"")</f>
        <v>51.199999999999989</v>
      </c>
      <c r="BW6" s="11">
        <f>IF(SUM(BH6:BI6,BK6)-BJ6&gt;0,SUM(BH6:BI6,BK6)-BJ6,"")</f>
        <v>21.200000000000003</v>
      </c>
      <c r="BX6" s="11">
        <f>IF(SUM(BA6,BE6,BI6)&gt;0,SUM(BA6,BE6,BI6),"")</f>
        <v>17.600000000000001</v>
      </c>
      <c r="BY6" s="11">
        <f>IF(SUM(BV6,BW6)&gt;0,SUM(BV6,BW6),"")</f>
        <v>72.399999999999991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72.399999999999991</v>
      </c>
      <c r="CC6" s="19">
        <v>17.100000000000001</v>
      </c>
      <c r="CD6" s="19">
        <v>8</v>
      </c>
      <c r="CE6" s="19">
        <v>1</v>
      </c>
      <c r="CF6" s="19">
        <v>0.3</v>
      </c>
      <c r="CG6" s="19">
        <v>19.100000000000001</v>
      </c>
      <c r="CH6" s="19">
        <v>8.4</v>
      </c>
      <c r="CI6" s="19">
        <v>0.4</v>
      </c>
      <c r="CJ6" s="19">
        <v>0</v>
      </c>
      <c r="CK6" s="19">
        <v>19</v>
      </c>
      <c r="CL6" s="19">
        <v>8.4</v>
      </c>
      <c r="CM6" s="19">
        <v>0.4</v>
      </c>
      <c r="CN6" s="19">
        <v>0.3</v>
      </c>
      <c r="CO6" s="19">
        <v>19.100000000000001</v>
      </c>
      <c r="CP6" s="19">
        <v>8</v>
      </c>
      <c r="CQ6" s="19">
        <v>0.6</v>
      </c>
      <c r="CR6" s="19">
        <v>0.3</v>
      </c>
      <c r="CS6" s="19">
        <v>19</v>
      </c>
      <c r="CT6" s="19">
        <v>7.6</v>
      </c>
      <c r="CU6" s="19">
        <v>0.8</v>
      </c>
      <c r="CV6" s="19">
        <v>0</v>
      </c>
      <c r="CW6" s="27"/>
      <c r="CX6" s="40">
        <f>IF(SUM(CD6,CH6)&gt;0,SUM(CD6,CH6),"")</f>
        <v>16.399999999999999</v>
      </c>
      <c r="CY6" s="40">
        <f>IF(SUM(CC6:CD6,CF6:CH6,CJ6)-CE6-CI6&gt;0,SUM(CC6:CD6,CF6:CH6,CJ6)-CE6-CI6,"")</f>
        <v>51.5</v>
      </c>
      <c r="CZ6" s="40">
        <f>IF(SUM(CK6:CL6,CN6)-CM6&gt;0,SUM(CK6:CL6,CN6)-CM6,"")</f>
        <v>27.3</v>
      </c>
      <c r="DA6" s="40">
        <f>IF(SUM(CD6,CH6,CL6)&gt;0,SUM(CD6,CH6,CL6),"")</f>
        <v>24.799999999999997</v>
      </c>
      <c r="DB6" s="40">
        <f>IF(SUM(CY6,CZ6)&gt;0,SUM(CY6,CZ6),"")</f>
        <v>78.8</v>
      </c>
      <c r="DC6" s="40">
        <f>IF(SUM(CP6,CT6)&gt;0,SUM(CP6,CT6),"")</f>
        <v>15.6</v>
      </c>
      <c r="DD6" s="40">
        <f>IF(SUM(CO6:CP6,CR6:CT6,CV6)-SUM(CQ6,CU6)&gt;0,SUM(CO6:CP6,CR6:CT6,CV6)-SUM(CQ6,CU6),"")</f>
        <v>52.600000000000009</v>
      </c>
      <c r="DE6" s="40">
        <f>IF(SUM(CY6,CZ6,DD6)&gt;0,SUM(CY6,CZ6,DD6),"")</f>
        <v>131.4</v>
      </c>
      <c r="DF6" s="50">
        <f>IF(MAX(ED6,FF6,GH6,HJ6,IL6,JN6,KP6,LR6,MT6,NV6,OX6,PZ6)-IF(N6="",0,N6)&gt;0.001,MAX(ED6,FF6,GH6,HJ6,IL6,JN6,KP6,LR6,MT6,NV6,OX6,PZ6)-IF(N6="",0,N6),"")</f>
        <v>4.2000000000000171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>
        <v>18.600000000000001</v>
      </c>
      <c r="KX6" s="18">
        <v>9.1999999999999993</v>
      </c>
      <c r="KY6" s="18">
        <v>0.2</v>
      </c>
      <c r="KZ6" s="18">
        <v>0</v>
      </c>
      <c r="LA6" s="18">
        <v>18.600000000000001</v>
      </c>
      <c r="LB6" s="18">
        <v>9.1999999999999993</v>
      </c>
      <c r="LC6" s="18">
        <v>0</v>
      </c>
      <c r="LD6" s="18">
        <v>0</v>
      </c>
      <c r="LE6" s="18"/>
      <c r="LF6" s="18"/>
      <c r="LG6" s="18"/>
      <c r="LH6" s="18"/>
      <c r="LI6" s="18">
        <v>18.399999999999999</v>
      </c>
      <c r="LJ6" s="18">
        <v>10</v>
      </c>
      <c r="LK6" s="18">
        <v>0.6</v>
      </c>
      <c r="LL6" s="18">
        <v>0</v>
      </c>
      <c r="LM6" s="18"/>
      <c r="LN6" s="18"/>
      <c r="LO6" s="18"/>
      <c r="LP6" s="18"/>
      <c r="LQ6" s="11">
        <f>IF(SUM(KX6,LB6)&gt;0,SUM(KX6,LB6),"")</f>
        <v>18.399999999999999</v>
      </c>
      <c r="LR6" s="11">
        <f>IF(SUM(KW6:KX6,KZ6:LB6,LD6)-KY6-LC6&gt;0,SUM(KW6:KX6,KZ6:LB6,LD6)-KY6-LC6,"")</f>
        <v>55.400000000000006</v>
      </c>
      <c r="LS6" s="11" t="str">
        <f>IF(SUM(LE6:LF6,LH6)-LG6&gt;0,SUM(LE6:LF6,LH6)-LG6,"")</f>
        <v/>
      </c>
      <c r="LT6" s="11">
        <f>IF(SUM(KX6,LB6,LF6)&gt;0,SUM(KX6,LB6,LF6),"")</f>
        <v>18.399999999999999</v>
      </c>
      <c r="LU6" s="11">
        <f>IF(SUM(LR6,LS6)&gt;0,SUM(LR6,LS6),"")</f>
        <v>55.400000000000006</v>
      </c>
      <c r="LV6" s="11">
        <f>IF(SUM(LJ6,LN6)&gt;0,SUM(LJ6,LN6),"")</f>
        <v>10</v>
      </c>
      <c r="LW6" s="11">
        <f>IF(SUM(LI6:LJ6,LL6:LN6,LP6)-SUM(LK6,LO6)&gt;0,SUM(LI6:LJ6,LL6:LN6,LP6)-SUM(LK6,LO6),"")</f>
        <v>27.799999999999997</v>
      </c>
      <c r="LX6" s="11">
        <f>IF(SUM(LR6,LS6,LW6)&gt;0,SUM(LR6,LS6,LW6),"")</f>
        <v>83.2</v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103</v>
      </c>
      <c r="D7" s="4" t="s">
        <v>4</v>
      </c>
      <c r="E7" s="4">
        <v>2004</v>
      </c>
      <c r="F7" s="9">
        <f>SUM(L7:T7)+SUM(L7:Q7)*0.0000001+SUM(L7)*0.0000000000001</f>
        <v>185.00001247000512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46.4</v>
      </c>
      <c r="O7" s="8" t="str">
        <f>IF(N7=0,"",IF(N7=CY7,$CC$1,IF(N7=BV7,$AZ$1,IF(N7=AS7,$W$1,""))))</f>
        <v>2023 Elite Canada</v>
      </c>
      <c r="P7" s="8">
        <f>IF(COUNT(AT7,BW7,CZ7)&gt;0,LARGE((AT7,BW7,CZ7),1),0)</f>
        <v>26.9</v>
      </c>
      <c r="Q7" s="8" t="str">
        <f>IF(P7=0,"",IF(P7=CZ7,$CC$1,IF(P7=BW7,$AZ$1,IF(P7=AT7,$W$1,""))))</f>
        <v>2023 3rd Domestic Trial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5.9999999999999929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19</v>
      </c>
      <c r="X7" s="19">
        <v>8</v>
      </c>
      <c r="Y7" s="19">
        <v>0.6</v>
      </c>
      <c r="Z7" s="19">
        <v>0.3</v>
      </c>
      <c r="AA7" s="19">
        <v>17.3</v>
      </c>
      <c r="AB7" s="19">
        <v>2.4</v>
      </c>
      <c r="AC7" s="19">
        <v>0</v>
      </c>
      <c r="AD7" s="19">
        <v>0</v>
      </c>
      <c r="AE7" s="19">
        <v>16.600000000000001</v>
      </c>
      <c r="AF7" s="19">
        <v>8.9</v>
      </c>
      <c r="AG7" s="19">
        <v>0.2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10.4</v>
      </c>
      <c r="AS7" s="40">
        <f>IF(SUM(W7:X7,Z7:AB7,AD7)-Y7-AC7&gt;0,SUM(W7:X7,Z7:AB7,AD7)-Y7-AC7,"")</f>
        <v>46.4</v>
      </c>
      <c r="AT7" s="40">
        <f>IF(SUM(AE7:AF7,AH7)-AG7&gt;0,SUM(AE7:AF7,AH7)-AG7,"")</f>
        <v>25.6</v>
      </c>
      <c r="AU7" s="40">
        <f>IF(SUM(X7,AB7,AF7)&gt;0,SUM(X7,AB7,AF7),"")</f>
        <v>19.3</v>
      </c>
      <c r="AV7" s="40">
        <f>IF(SUM(AS7,AT7)&gt;0,SUM(AS7,AT7),"")</f>
        <v>72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72</v>
      </c>
      <c r="AZ7" s="18">
        <v>17.2</v>
      </c>
      <c r="BA7" s="18">
        <v>9.1999999999999993</v>
      </c>
      <c r="BB7" s="18">
        <v>0.2</v>
      </c>
      <c r="BC7" s="18">
        <v>0.3</v>
      </c>
      <c r="BD7" s="18">
        <v>0</v>
      </c>
      <c r="BE7" s="18">
        <v>0</v>
      </c>
      <c r="BF7" s="18">
        <v>0</v>
      </c>
      <c r="BG7" s="18">
        <v>0</v>
      </c>
      <c r="BH7" s="18">
        <v>18.600000000000001</v>
      </c>
      <c r="BI7" s="18">
        <v>8.1</v>
      </c>
      <c r="BJ7" s="18">
        <v>0.8</v>
      </c>
      <c r="BK7" s="18">
        <v>0.3</v>
      </c>
      <c r="BL7" s="18"/>
      <c r="BM7" s="18"/>
      <c r="BN7" s="18"/>
      <c r="BO7" s="18"/>
      <c r="BP7" s="18"/>
      <c r="BQ7" s="18"/>
      <c r="BR7" s="18"/>
      <c r="BS7" s="18"/>
      <c r="BT7" s="28"/>
      <c r="BU7" s="11">
        <f>IF(SUM(BA7,BE7)&gt;0,SUM(BA7,BE7),"")</f>
        <v>9.1999999999999993</v>
      </c>
      <c r="BV7" s="11">
        <f>IF(SUM(AZ7:BA7,BC7:BE7,BG7)-BB7-BF7&gt;0,SUM(AZ7:BA7,BC7:BE7,BG7)-BB7-BF7,"")</f>
        <v>26.5</v>
      </c>
      <c r="BW7" s="11">
        <f>IF(SUM(BH7:BI7,BK7)-BJ7&gt;0,SUM(BH7:BI7,BK7)-BJ7,"")</f>
        <v>26.200000000000003</v>
      </c>
      <c r="BX7" s="11">
        <f>IF(SUM(BA7,BE7,BI7)&gt;0,SUM(BA7,BE7,BI7),"")</f>
        <v>17.299999999999997</v>
      </c>
      <c r="BY7" s="11">
        <f>IF(SUM(BV7,BW7)&gt;0,SUM(BV7,BW7),"")</f>
        <v>52.7</v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>
        <f>IF(SUM(BV7,BW7,CA7)&gt;0,SUM(BV7,BW7,CA7),"")</f>
        <v>52.7</v>
      </c>
      <c r="CC7" s="19">
        <v>18.399999999999999</v>
      </c>
      <c r="CD7" s="19">
        <v>7.6</v>
      </c>
      <c r="CE7" s="19">
        <v>1</v>
      </c>
      <c r="CF7" s="19">
        <v>0</v>
      </c>
      <c r="CG7" s="19">
        <v>19</v>
      </c>
      <c r="CH7" s="19">
        <v>8</v>
      </c>
      <c r="CI7" s="19">
        <v>0.6</v>
      </c>
      <c r="CJ7" s="19">
        <v>0</v>
      </c>
      <c r="CK7" s="19">
        <v>19.2</v>
      </c>
      <c r="CL7" s="19">
        <v>8</v>
      </c>
      <c r="CM7" s="19">
        <v>0.6</v>
      </c>
      <c r="CN7" s="19">
        <v>0.3</v>
      </c>
      <c r="CO7" s="19">
        <v>18.399999999999999</v>
      </c>
      <c r="CP7" s="19">
        <v>9.1999999999999993</v>
      </c>
      <c r="CQ7" s="19">
        <v>0.6</v>
      </c>
      <c r="CR7" s="19">
        <v>0.3</v>
      </c>
      <c r="CS7" s="19">
        <v>18.399999999999999</v>
      </c>
      <c r="CT7" s="19">
        <v>8.9</v>
      </c>
      <c r="CU7" s="19">
        <v>0.6</v>
      </c>
      <c r="CV7" s="19">
        <v>0.3</v>
      </c>
      <c r="CW7" s="27"/>
      <c r="CX7" s="40">
        <f>IF(SUM(CD7,CH7)&gt;0,SUM(CD7,CH7),"")</f>
        <v>15.6</v>
      </c>
      <c r="CY7" s="40">
        <f>IF(SUM(CC7:CD7,CF7:CH7,CJ7)-CE7-CI7&gt;0,SUM(CC7:CD7,CF7:CH7,CJ7)-CE7-CI7,"")</f>
        <v>51.4</v>
      </c>
      <c r="CZ7" s="40">
        <f>IF(SUM(CK7:CL7,CN7)-CM7&gt;0,SUM(CK7:CL7,CN7)-CM7,"")</f>
        <v>26.9</v>
      </c>
      <c r="DA7" s="40">
        <f>IF(SUM(CD7,CH7,CL7)&gt;0,SUM(CD7,CH7,CL7),"")</f>
        <v>23.6</v>
      </c>
      <c r="DB7" s="40">
        <f>IF(SUM(CY7,CZ7)&gt;0,SUM(CY7,CZ7),"")</f>
        <v>78.3</v>
      </c>
      <c r="DC7" s="40">
        <f>IF(SUM(CP7,CT7)&gt;0,SUM(CP7,CT7),"")</f>
        <v>18.100000000000001</v>
      </c>
      <c r="DD7" s="40">
        <f>IF(SUM(CO7:CP7,CR7:CT7,CV7)-SUM(CQ7,CU7)&gt;0,SUM(CO7:CP7,CR7:CT7,CV7)-SUM(CQ7,CU7),"")</f>
        <v>54.29999999999999</v>
      </c>
      <c r="DE7" s="40">
        <f>IF(SUM(CY7,CZ7,DD7)&gt;0,SUM(CY7,CZ7,DD7),"")</f>
        <v>132.6</v>
      </c>
      <c r="DF7" s="50">
        <f>IF(MAX(ED7,FF7,GH7,HJ7,IL7,JN7,KP7,LR7,MT7,NV7,OX7,PZ7)-IF(N7="",0,N7)&gt;0.001,MAX(ED7,FF7,GH7,HJ7,IL7,JN7,KP7,LR7,MT7,NV7,OX7,PZ7)-IF(N7="",0,N7),"")</f>
        <v>5.9999999999999929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18.7</v>
      </c>
      <c r="GP7" s="18">
        <v>8.4</v>
      </c>
      <c r="GQ7" s="18">
        <v>0.8</v>
      </c>
      <c r="GR7" s="18">
        <v>0</v>
      </c>
      <c r="GS7" s="18">
        <v>16.899999999999999</v>
      </c>
      <c r="GT7" s="18">
        <v>8</v>
      </c>
      <c r="GU7" s="18">
        <v>1</v>
      </c>
      <c r="GV7" s="18">
        <v>0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>
        <f>IF(SUM(GP7,GT7)&gt;0,SUM(GP7,GT7),"")</f>
        <v>16.399999999999999</v>
      </c>
      <c r="HJ7" s="11">
        <f>IF(SUM(GO7:GP7,GR7:GT7,GV7)-GQ7-GU7&gt;0,SUM(GO7:GP7,GR7:GT7,GV7)-GQ7-GU7,"")</f>
        <v>50.2</v>
      </c>
      <c r="HK7" s="11" t="str">
        <f>IF(SUM(GW7:GX7,GZ7)-GY7&gt;0,SUM(GW7:GX7,GZ7)-GY7,"")</f>
        <v/>
      </c>
      <c r="HL7" s="11">
        <f>IF(SUM(GP7,GT7,GX7)&gt;0,SUM(GP7,GT7,GX7),"")</f>
        <v>16.399999999999999</v>
      </c>
      <c r="HM7" s="11">
        <f>IF(SUM(HJ7,HK7)&gt;0,SUM(HJ7,HK7),"")</f>
        <v>50.2</v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>
        <f>IF(SUM(HJ7,HK7,HO7)&gt;0,SUM(HJ7,HK7,HO7),"")</f>
        <v>50.2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>
        <v>18.600000000000001</v>
      </c>
      <c r="ID7" s="17">
        <v>8</v>
      </c>
      <c r="IE7" s="17">
        <v>0.8</v>
      </c>
      <c r="IF7" s="17">
        <v>0</v>
      </c>
      <c r="IG7" s="17">
        <v>18.600000000000001</v>
      </c>
      <c r="IH7" s="17">
        <v>9.1999999999999993</v>
      </c>
      <c r="II7" s="17">
        <v>0.6</v>
      </c>
      <c r="IJ7" s="17">
        <v>0</v>
      </c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>
        <f>IF(SUM(ID7,IH7)&gt;0,SUM(ID7,IH7),"")</f>
        <v>17.2</v>
      </c>
      <c r="IQ7" s="40">
        <f>IF(SUM(IC7:ID7,IF7:IH7,IJ7)-SUM(IE7,II7)&gt;0,SUM(IC7:ID7,IF7:IH7,IJ7)-SUM(IE7,II7),"")</f>
        <v>53.000000000000007</v>
      </c>
      <c r="IR7" s="40">
        <f>IF(SUM(IL7,IM7,IQ7)&gt;0,SUM(IL7,IM7,IQ7),"")</f>
        <v>53.000000000000007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>
        <v>18.600000000000001</v>
      </c>
      <c r="LZ7" s="17">
        <v>9.1999999999999993</v>
      </c>
      <c r="MA7" s="17">
        <v>0.6</v>
      </c>
      <c r="MB7" s="17">
        <v>0</v>
      </c>
      <c r="MC7" s="17">
        <v>16.5</v>
      </c>
      <c r="MD7" s="17">
        <v>8.9</v>
      </c>
      <c r="ME7" s="17">
        <v>0.2</v>
      </c>
      <c r="MF7" s="17">
        <v>0</v>
      </c>
      <c r="MG7" s="17"/>
      <c r="MH7" s="17"/>
      <c r="MI7" s="17"/>
      <c r="MJ7" s="17"/>
      <c r="MK7" s="17">
        <v>18.7</v>
      </c>
      <c r="ML7" s="17">
        <v>9.1999999999999993</v>
      </c>
      <c r="MM7" s="17">
        <v>0.8</v>
      </c>
      <c r="MN7" s="17">
        <v>0</v>
      </c>
      <c r="MO7" s="17">
        <v>0</v>
      </c>
      <c r="MP7" s="17">
        <v>0</v>
      </c>
      <c r="MQ7" s="17">
        <v>0</v>
      </c>
      <c r="MR7" s="17">
        <v>0</v>
      </c>
      <c r="MS7" s="40">
        <f>IF(SUM(LZ7,MD7)&gt;0,SUM(LZ7,MD7),"")</f>
        <v>18.100000000000001</v>
      </c>
      <c r="MT7" s="40">
        <f>IF(SUM(LY7:LZ7,MB7:MD7,MF7)-MA7-ME7&gt;0,SUM(LY7:LZ7,MB7:MD7,MF7)-MA7-ME7,"")</f>
        <v>52.399999999999991</v>
      </c>
      <c r="MU7" s="40" t="str">
        <f>IF(SUM(MG7:MH7,MJ7)-MI7&gt;0,SUM(MG7:MH7,MJ7)-MI7,"")</f>
        <v/>
      </c>
      <c r="MV7" s="40">
        <f>IF(SUM(LZ7,MD7,MH7)&gt;0,SUM(LZ7,MD7,MH7),"")</f>
        <v>18.100000000000001</v>
      </c>
      <c r="MW7" s="40">
        <f>IF(SUM(MT7,MU7)&gt;0,SUM(MT7,MU7),"")</f>
        <v>52.399999999999991</v>
      </c>
      <c r="MX7" s="40">
        <f>IF(SUM(ML7,MP7)&gt;0,SUM(ML7,MP7),"")</f>
        <v>9.1999999999999993</v>
      </c>
      <c r="MY7" s="40">
        <f>IF(SUM(MK7:ML7,MN7:MP7,MR7)-SUM(MM7,MQ7)&gt;0,SUM(MK7:ML7,MN7:MP7,MR7)-SUM(MM7,MQ7),"")</f>
        <v>27.099999999999998</v>
      </c>
      <c r="MZ7" s="40">
        <f>IF(SUM(MT7,MU7,MY7)&gt;0,SUM(MT7,MU7,MY7),"")</f>
        <v>79.499999999999986</v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17.799999999999997</v>
      </c>
      <c r="QH7" s="22">
        <f>IF($CW7="P",CD7,(CD7+BA7)/2)</f>
        <v>8.3999999999999986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9.5</v>
      </c>
      <c r="QL7" s="22">
        <f>IF($CW7="P",CH7,(CH7+BE7)/2)</f>
        <v>4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18.899999999999999</v>
      </c>
      <c r="QP7" s="22">
        <f>IF($CW7="P",CL7,(CL7+BI7)/2)</f>
        <v>8.0500000000000007</v>
      </c>
      <c r="QQ7" s="22">
        <f>IF($CW7="P",CM7,(CM7+BJ7)/2)</f>
        <v>0.7</v>
      </c>
      <c r="QR7" s="22">
        <f>IF($CW7="P",CN7,(CN7+BK7)/2)</f>
        <v>0.3</v>
      </c>
      <c r="QS7" s="22">
        <f>IF($CW7="P",CO7,(CO7+BL7)/2)</f>
        <v>9.1999999999999993</v>
      </c>
      <c r="QT7" s="22">
        <f>IF($CW7="P",CP7,(CP7+BM7)/2)</f>
        <v>4.5999999999999996</v>
      </c>
      <c r="QU7" s="22">
        <f>IF($CW7="P",CQ7,(CQ7+BN7)/2)</f>
        <v>0.3</v>
      </c>
      <c r="QV7" s="22">
        <f>IF($CW7="P",CR7,(CR7+BO7)/2)</f>
        <v>0.15</v>
      </c>
      <c r="QW7" s="22">
        <f>IF($CW7="P",CS7,(CS7+BP7)/2)</f>
        <v>9.1999999999999993</v>
      </c>
      <c r="QX7" s="22">
        <f>IF($CW7="P",CT7,(CT7+BQ7)/2)</f>
        <v>4.45</v>
      </c>
      <c r="QY7" s="22">
        <f>IF($CW7="P",CU7,(CU7+BR7)/2)</f>
        <v>0.3</v>
      </c>
      <c r="QZ7" s="22">
        <f>IF($CW7="P",CV7,(CV7+BS7)/2)</f>
        <v>0.15</v>
      </c>
      <c r="RA7" s="27" t="s">
        <v>46</v>
      </c>
      <c r="RB7" s="40">
        <f>IF(SUM(QH7,QL7)&gt;0,SUM(QH7,QL7),"")</f>
        <v>12.399999999999999</v>
      </c>
      <c r="RC7" s="40">
        <f>IF(SUM(QG7:QH7,QJ7:QL7,QN7)-QI7-QM7&gt;0,SUM(QG7:QH7,QJ7:QL7,QN7)-QI7-QM7,"")</f>
        <v>38.949999999999996</v>
      </c>
      <c r="RD7" s="40">
        <f>IF(SUM(QO7:QP7,QR7)-QQ7&gt;0,SUM(QO7:QP7,QR7)-QQ7,"")</f>
        <v>26.55</v>
      </c>
      <c r="RE7" s="40">
        <f>IF(SUM(QH7,QL7,QP7)&gt;0,SUM(QH7,QL7,QP7),"")</f>
        <v>20.45</v>
      </c>
      <c r="RF7" s="40">
        <f>IF(SUM(RC7,RD7)&gt;0,SUM(RC7,RD7),"")</f>
        <v>65.5</v>
      </c>
      <c r="RG7" s="40">
        <f>IF(SUM(QT7,QX7)&gt;0,SUM(QT7,QX7),"")</f>
        <v>9.0500000000000007</v>
      </c>
      <c r="RH7" s="40">
        <f>IF(SUM(QS7:QT7,QV7:QX7,QZ7)-SUM(QU7,QY7)&gt;0,SUM(QS7:QT7,QV7:QX7,QZ7)-SUM(QU7,QY7),"")</f>
        <v>27.149999999999995</v>
      </c>
      <c r="RI7" s="40">
        <f>IF(SUM(RC7,RD7,RH7)&gt;0,SUM(RC7,RD7,RH7),"")</f>
        <v>92.649999999999991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115</v>
      </c>
      <c r="D8" s="4" t="s">
        <v>114</v>
      </c>
      <c r="E8" s="4">
        <v>2002</v>
      </c>
      <c r="F8" s="9">
        <f>SUM(L8:T8)+SUM(L8:Q8)*0.0000001+SUM(L8)*0.0000000000001</f>
        <v>182.50001297000529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52.9</v>
      </c>
      <c r="M8" s="8" t="str">
        <f>IF(L8=0,"",IF(L8=CY8,$CC$1,IF(L8=BV8,$AZ$1,IF(L8=AS8,$W$1,""))))</f>
        <v>2023 Nationals</v>
      </c>
      <c r="N8" s="8">
        <f>IF(COUNT(AS8,BV8,CY8)&gt;1,LARGE((AS8,BV8,CY8),2),0)</f>
        <v>51.4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25.4</v>
      </c>
      <c r="Q8" s="8" t="str">
        <f>IF(P8=0,"",IF(P8=CZ8,$CC$1,IF(P8=BW8,$AZ$1,IF(P8=AT8,$W$1,""))))</f>
        <v>2023 3rd Domestic Trial</v>
      </c>
      <c r="R8" s="8">
        <f>IF(MAX(AX8,CA8,DD8)&gt;0,MAX(AX8,CA8,DD8),0)</f>
        <v>52.800000000000004</v>
      </c>
      <c r="S8" s="8" t="str">
        <f>IF(R8=0,"",IF(R8=DD8,$CC$1,IF(R8=CA8,$AZ$1,IF(R8=AX8,$W$1,""))))</f>
        <v>2023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9.25</v>
      </c>
      <c r="X8" s="19">
        <v>3.6</v>
      </c>
      <c r="Y8" s="19">
        <v>0</v>
      </c>
      <c r="Z8" s="19">
        <v>0</v>
      </c>
      <c r="AA8" s="19">
        <v>9.25</v>
      </c>
      <c r="AB8" s="19">
        <v>3.4</v>
      </c>
      <c r="AC8" s="19">
        <v>0.4</v>
      </c>
      <c r="AD8" s="19">
        <v>0</v>
      </c>
      <c r="AE8" s="19">
        <v>8.6</v>
      </c>
      <c r="AF8" s="19">
        <v>1.6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 t="s">
        <v>46</v>
      </c>
      <c r="AR8" s="40">
        <f>IF(SUM(X8,AB8)&gt;0,SUM(X8,AB8),"")</f>
        <v>7</v>
      </c>
      <c r="AS8" s="40">
        <f>IF(SUM(W8:X8,Z8:AB8,AD8)-Y8-AC8&gt;0,SUM(W8:X8,Z8:AB8,AD8)-Y8-AC8,"")</f>
        <v>25.1</v>
      </c>
      <c r="AT8" s="40">
        <f>IF(SUM(AE8:AF8,AH8)-AG8&gt;0,SUM(AE8:AF8,AH8)-AG8,"")</f>
        <v>10.199999999999999</v>
      </c>
      <c r="AU8" s="40">
        <f>IF(SUM(X8,AB8,AF8)&gt;0,SUM(X8,AB8,AF8),"")</f>
        <v>8.6</v>
      </c>
      <c r="AV8" s="40">
        <f>IF(SUM(AS8,AT8)&gt;0,SUM(AS8,AT8),"")</f>
        <v>35.299999999999997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35.299999999999997</v>
      </c>
      <c r="AZ8" s="18">
        <v>19.2</v>
      </c>
      <c r="BA8" s="18">
        <v>7.2</v>
      </c>
      <c r="BB8" s="18">
        <v>0</v>
      </c>
      <c r="BC8" s="18">
        <v>0</v>
      </c>
      <c r="BD8" s="18">
        <v>18.899999999999999</v>
      </c>
      <c r="BE8" s="18">
        <v>7.6</v>
      </c>
      <c r="BF8" s="18">
        <v>0</v>
      </c>
      <c r="BG8" s="18">
        <v>0</v>
      </c>
      <c r="BH8" s="18">
        <v>17.899999999999999</v>
      </c>
      <c r="BI8" s="18">
        <v>7.7</v>
      </c>
      <c r="BJ8" s="18">
        <v>0.6</v>
      </c>
      <c r="BK8" s="18">
        <v>0</v>
      </c>
      <c r="BL8" s="18">
        <v>19</v>
      </c>
      <c r="BM8" s="18">
        <v>7.6</v>
      </c>
      <c r="BN8" s="18">
        <v>0</v>
      </c>
      <c r="BO8" s="18">
        <v>0</v>
      </c>
      <c r="BP8" s="18">
        <v>18.600000000000001</v>
      </c>
      <c r="BQ8" s="18">
        <v>7.6</v>
      </c>
      <c r="BR8" s="18">
        <v>0</v>
      </c>
      <c r="BS8" s="18">
        <v>0</v>
      </c>
      <c r="BT8" s="28"/>
      <c r="BU8" s="11">
        <f>IF(SUM(BA8,BE8)&gt;0,SUM(BA8,BE8),"")</f>
        <v>14.8</v>
      </c>
      <c r="BV8" s="11">
        <f>IF(SUM(AZ8:BA8,BC8:BE8,BG8)-BB8-BF8&gt;0,SUM(AZ8:BA8,BC8:BE8,BG8)-BB8-BF8,"")</f>
        <v>52.9</v>
      </c>
      <c r="BW8" s="11">
        <f>IF(SUM(BH8:BI8,BK8)-BJ8&gt;0,SUM(BH8:BI8,BK8)-BJ8,"")</f>
        <v>24.999999999999996</v>
      </c>
      <c r="BX8" s="11">
        <f>IF(SUM(BA8,BE8,BI8)&gt;0,SUM(BA8,BE8,BI8),"")</f>
        <v>22.5</v>
      </c>
      <c r="BY8" s="11">
        <f>IF(SUM(BV8,BW8)&gt;0,SUM(BV8,BW8),"")</f>
        <v>77.899999999999991</v>
      </c>
      <c r="BZ8" s="11">
        <f>IF(SUM(BM8,BQ8)&gt;0,SUM(BM8,BQ8),"")</f>
        <v>15.2</v>
      </c>
      <c r="CA8" s="11">
        <f>IF(SUM(BL8:BM8,BO8:BQ8,BS8)-SUM(BN8,BR8)&gt;0,SUM(BL8:BM8,BO8:BQ8,BS8)-SUM(BN8,BR8),"")</f>
        <v>52.800000000000004</v>
      </c>
      <c r="CB8" s="11">
        <f>IF(SUM(BV8,BW8,CA8)&gt;0,SUM(BV8,BW8,CA8),"")</f>
        <v>130.69999999999999</v>
      </c>
      <c r="CC8" s="19">
        <v>19.2</v>
      </c>
      <c r="CD8" s="19">
        <v>7.2</v>
      </c>
      <c r="CE8" s="19">
        <v>0.6</v>
      </c>
      <c r="CF8" s="19">
        <v>0</v>
      </c>
      <c r="CG8" s="19">
        <v>18.600000000000001</v>
      </c>
      <c r="CH8" s="19">
        <v>7.6</v>
      </c>
      <c r="CI8" s="19">
        <v>0.6</v>
      </c>
      <c r="CJ8" s="19">
        <v>0</v>
      </c>
      <c r="CK8" s="19">
        <v>18.3</v>
      </c>
      <c r="CL8" s="19">
        <v>7.7</v>
      </c>
      <c r="CM8" s="19">
        <v>0.6</v>
      </c>
      <c r="CN8" s="19">
        <v>0</v>
      </c>
      <c r="CO8" s="19">
        <v>19.100000000000001</v>
      </c>
      <c r="CP8" s="19">
        <v>7.2</v>
      </c>
      <c r="CQ8" s="19">
        <v>0</v>
      </c>
      <c r="CR8" s="19">
        <v>0</v>
      </c>
      <c r="CS8" s="19">
        <v>18.8</v>
      </c>
      <c r="CT8" s="19">
        <v>6.8</v>
      </c>
      <c r="CU8" s="19">
        <v>0</v>
      </c>
      <c r="CV8" s="19">
        <v>0</v>
      </c>
      <c r="CW8" s="27"/>
      <c r="CX8" s="40">
        <f>IF(SUM(CD8,CH8)&gt;0,SUM(CD8,CH8),"")</f>
        <v>14.8</v>
      </c>
      <c r="CY8" s="40">
        <f>IF(SUM(CC8:CD8,CF8:CH8,CJ8)-CE8-CI8&gt;0,SUM(CC8:CD8,CF8:CH8,CJ8)-CE8-CI8,"")</f>
        <v>51.4</v>
      </c>
      <c r="CZ8" s="40">
        <f>IF(SUM(CK8:CL8,CN8)-CM8&gt;0,SUM(CK8:CL8,CN8)-CM8,"")</f>
        <v>25.4</v>
      </c>
      <c r="DA8" s="40">
        <f>IF(SUM(CD8,CH8,CL8)&gt;0,SUM(CD8,CH8,CL8),"")</f>
        <v>22.5</v>
      </c>
      <c r="DB8" s="40">
        <f>IF(SUM(CY8,CZ8)&gt;0,SUM(CY8,CZ8),"")</f>
        <v>76.8</v>
      </c>
      <c r="DC8" s="40">
        <f>IF(SUM(CP8,CT8)&gt;0,SUM(CP8,CT8),"")</f>
        <v>14</v>
      </c>
      <c r="DD8" s="40">
        <f>IF(SUM(CO8:CP8,CR8:CT8,CV8)-SUM(CQ8,CU8)&gt;0,SUM(CO8:CP8,CR8:CT8,CV8)-SUM(CQ8,CU8),"")</f>
        <v>51.9</v>
      </c>
      <c r="DE8" s="40">
        <f>IF(SUM(CY8,CZ8,DD8)&gt;0,SUM(CY8,CZ8,DD8),"")</f>
        <v>128.69999999999999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19.2</v>
      </c>
      <c r="QH8" s="22">
        <f>IF($CW8="P",CD8,(CD8+BA8)/2)</f>
        <v>7.2</v>
      </c>
      <c r="QI8" s="22">
        <f>IF($CW8="P",CE8,(CE8+BB8)/2)</f>
        <v>0.3</v>
      </c>
      <c r="QJ8" s="22">
        <f>IF($CW8="P",CF8,(CF8+BC8)/2)</f>
        <v>0</v>
      </c>
      <c r="QK8" s="22">
        <f>IF($CW8="P",CG8,(CG8+BD8)/2)</f>
        <v>18.75</v>
      </c>
      <c r="QL8" s="22">
        <f>IF($CW8="P",CH8,(CH8+BE8)/2)</f>
        <v>7.6</v>
      </c>
      <c r="QM8" s="22">
        <f>IF($CW8="P",CI8,(CI8+BF8)/2)</f>
        <v>0.3</v>
      </c>
      <c r="QN8" s="22">
        <f>IF($CW8="P",CJ8,(CJ8+BG8)/2)</f>
        <v>0</v>
      </c>
      <c r="QO8" s="22">
        <f>IF($CW8="P",CK8,(CK8+BH8)/2)</f>
        <v>18.100000000000001</v>
      </c>
      <c r="QP8" s="22">
        <f>IF($CW8="P",CL8,(CL8+BI8)/2)</f>
        <v>7.7</v>
      </c>
      <c r="QQ8" s="22">
        <f>IF($CW8="P",CM8,(CM8+BJ8)/2)</f>
        <v>0.6</v>
      </c>
      <c r="QR8" s="22">
        <f>IF($CW8="P",CN8,(CN8+BK8)/2)</f>
        <v>0</v>
      </c>
      <c r="QS8" s="22">
        <f>IF($CW8="P",CO8,(CO8+BL8)/2)</f>
        <v>19.05</v>
      </c>
      <c r="QT8" s="22">
        <f>IF($CW8="P",CP8,(CP8+BM8)/2)</f>
        <v>7.4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18.700000000000003</v>
      </c>
      <c r="QX8" s="22">
        <f>IF($CW8="P",CT8,(CT8+BQ8)/2)</f>
        <v>7.1999999999999993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14.8</v>
      </c>
      <c r="RC8" s="40">
        <f>IF(SUM(QG8:QH8,QJ8:QL8,QN8)-QI8-QM8&gt;0,SUM(QG8:QH8,QJ8:QL8,QN8)-QI8-QM8,"")</f>
        <v>52.150000000000006</v>
      </c>
      <c r="RD8" s="40">
        <f>IF(SUM(QO8:QP8,QR8)-QQ8&gt;0,SUM(QO8:QP8,QR8)-QQ8,"")</f>
        <v>25.2</v>
      </c>
      <c r="RE8" s="40">
        <f>IF(SUM(QH8,QL8,QP8)&gt;0,SUM(QH8,QL8,QP8),"")</f>
        <v>22.5</v>
      </c>
      <c r="RF8" s="40">
        <f>IF(SUM(RC8,RD8)&gt;0,SUM(RC8,RD8),"")</f>
        <v>77.350000000000009</v>
      </c>
      <c r="RG8" s="40">
        <f>IF(SUM(QT8,QX8)&gt;0,SUM(QT8,QX8),"")</f>
        <v>14.6</v>
      </c>
      <c r="RH8" s="40">
        <f>IF(SUM(QS8:QT8,QV8:QX8,QZ8)-SUM(QU8,QY8)&gt;0,SUM(QS8:QT8,QV8:QX8,QZ8)-SUM(QU8,QY8),"")</f>
        <v>52.350000000000009</v>
      </c>
      <c r="RI8" s="40">
        <f>IF(SUM(RC8,RD8,RH8)&gt;0,SUM(RC8,RD8,RH8),"")</f>
        <v>129.70000000000002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t="str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/>
      </c>
      <c r="C9" s="5" t="s">
        <v>116</v>
      </c>
      <c r="D9" s="4" t="s">
        <v>3</v>
      </c>
      <c r="E9" s="4">
        <v>2002</v>
      </c>
      <c r="F9" s="9">
        <f>SUM(L9:T9)+SUM(L9:Q9)*0.0000001+SUM(L9)*0.0000000000001</f>
        <v>179.60001266500515</v>
      </c>
      <c r="G9" s="66" t="s">
        <v>46</v>
      </c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51.2</v>
      </c>
      <c r="M9" s="8" t="str">
        <f>IF(L9=0,"",IF(L9=CY9,$CC$1,IF(L9=BV9,$AZ$1,IF(L9=AS9,$W$1,""))))</f>
        <v>2023 Elite Canada</v>
      </c>
      <c r="N9" s="8">
        <f>IF(COUNT(AS9,BV9,CY9)&gt;1,LARGE((AS9,BV9,CY9),2),0)</f>
        <v>50.449999999999996</v>
      </c>
      <c r="O9" s="8" t="str">
        <f>IF(N9=0,"",IF(N9=CY9,$CC$1,IF(N9=BV9,$AZ$1,IF(N9=AS9,$W$1,""))))</f>
        <v>2023 Nationals</v>
      </c>
      <c r="P9" s="8">
        <f>IF(COUNT(AT9,BW9,CZ9)&gt;0,LARGE((AT9,BW9,CZ9),1),0)</f>
        <v>25</v>
      </c>
      <c r="Q9" s="8" t="str">
        <f>IF(P9=0,"",IF(P9=CZ9,$CC$1,IF(P9=BW9,$AZ$1,IF(P9=AT9,$W$1,""))))</f>
        <v>2023 Nationals</v>
      </c>
      <c r="R9" s="8">
        <f>IF(MAX(AX9,CA9,DD9)&gt;0,MAX(AX9,CA9,DD9),0)</f>
        <v>51</v>
      </c>
      <c r="S9" s="8" t="str">
        <f>IF(R9=0,"",IF(R9=DD9,$CC$1,IF(R9=CA9,$AZ$1,IF(R9=AX9,$W$1,""))))</f>
        <v>2023 Elite Canada</v>
      </c>
      <c r="T9" s="8">
        <f>IF(MAX(DF9:DH9)&gt;0,MAX(DF9:DH9),"")</f>
        <v>1.9500000000000028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19</v>
      </c>
      <c r="X9" s="19">
        <v>6.8</v>
      </c>
      <c r="Y9" s="19">
        <v>0</v>
      </c>
      <c r="Z9" s="19">
        <v>0</v>
      </c>
      <c r="AA9" s="19">
        <v>18.399999999999999</v>
      </c>
      <c r="AB9" s="19">
        <v>7.2</v>
      </c>
      <c r="AC9" s="19">
        <v>0.2</v>
      </c>
      <c r="AD9" s="19">
        <v>0</v>
      </c>
      <c r="AE9" s="19">
        <v>18.100000000000001</v>
      </c>
      <c r="AF9" s="19">
        <v>6.8</v>
      </c>
      <c r="AG9" s="19">
        <v>0</v>
      </c>
      <c r="AH9" s="19">
        <v>0</v>
      </c>
      <c r="AI9" s="19">
        <v>18</v>
      </c>
      <c r="AJ9" s="19">
        <v>8.4</v>
      </c>
      <c r="AK9" s="19">
        <v>0.6</v>
      </c>
      <c r="AL9" s="19">
        <v>0</v>
      </c>
      <c r="AM9" s="19">
        <v>18.600000000000001</v>
      </c>
      <c r="AN9" s="19">
        <v>6.8</v>
      </c>
      <c r="AO9" s="19">
        <v>0.2</v>
      </c>
      <c r="AP9" s="19">
        <v>0</v>
      </c>
      <c r="AQ9" s="27"/>
      <c r="AR9" s="40">
        <f>IF(SUM(X9,AB9)&gt;0,SUM(X9,AB9),"")</f>
        <v>14</v>
      </c>
      <c r="AS9" s="40">
        <f>IF(SUM(W9:X9,Z9:AB9,AD9)-Y9-AC9&gt;0,SUM(W9:X9,Z9:AB9,AD9)-Y9-AC9,"")</f>
        <v>51.2</v>
      </c>
      <c r="AT9" s="40">
        <f>IF(SUM(AE9:AF9,AH9)-AG9&gt;0,SUM(AE9:AF9,AH9)-AG9,"")</f>
        <v>24.900000000000002</v>
      </c>
      <c r="AU9" s="40">
        <f>IF(SUM(X9,AB9,AF9)&gt;0,SUM(X9,AB9,AF9),"")</f>
        <v>20.8</v>
      </c>
      <c r="AV9" s="40">
        <f>IF(SUM(AS9,AT9)&gt;0,SUM(AS9,AT9),"")</f>
        <v>76.100000000000009</v>
      </c>
      <c r="AW9" s="40">
        <f>IF(SUM(AJ9,AN9)&gt;0,SUM(AJ9,AN9),"")</f>
        <v>15.2</v>
      </c>
      <c r="AX9" s="40">
        <f>IF(SUM(AI9:AJ9,AL9:AN9,AP9)-SUM(AK9,AO9)&gt;0,SUM(AI9:AJ9,AL9:AN9,AP9)-SUM(AK9,AO9),"")</f>
        <v>51</v>
      </c>
      <c r="AY9" s="40">
        <f>IF(SUM(AS9,AT9,AX9)&gt;0,SUM(AS9,AT9,AX9),"")</f>
        <v>127.10000000000001</v>
      </c>
      <c r="AZ9" s="18">
        <v>18.7</v>
      </c>
      <c r="BA9" s="18">
        <v>6.8</v>
      </c>
      <c r="BB9" s="18">
        <v>0.1</v>
      </c>
      <c r="BC9" s="18">
        <v>0</v>
      </c>
      <c r="BD9" s="18">
        <v>18.549999999999997</v>
      </c>
      <c r="BE9" s="18">
        <v>6.6</v>
      </c>
      <c r="BF9" s="18">
        <v>0.1</v>
      </c>
      <c r="BG9" s="18">
        <v>0</v>
      </c>
      <c r="BH9" s="18">
        <v>18.5</v>
      </c>
      <c r="BI9" s="18">
        <v>7</v>
      </c>
      <c r="BJ9" s="18">
        <v>0.5</v>
      </c>
      <c r="BK9" s="18">
        <v>0</v>
      </c>
      <c r="BL9" s="18">
        <v>18.05</v>
      </c>
      <c r="BM9" s="18">
        <v>7.2</v>
      </c>
      <c r="BN9" s="18">
        <v>0.7</v>
      </c>
      <c r="BO9" s="18">
        <v>0</v>
      </c>
      <c r="BP9" s="18">
        <v>18.649999999999999</v>
      </c>
      <c r="BQ9" s="18">
        <v>7</v>
      </c>
      <c r="BR9" s="18">
        <v>0.4</v>
      </c>
      <c r="BS9" s="18">
        <v>0</v>
      </c>
      <c r="BT9" s="28" t="s">
        <v>46</v>
      </c>
      <c r="BU9" s="11">
        <f>IF(SUM(BA9,BE9)&gt;0,SUM(BA9,BE9),"")</f>
        <v>13.399999999999999</v>
      </c>
      <c r="BV9" s="11">
        <f>IF(SUM(AZ9:BA9,BC9:BE9,BG9)-BB9-BF9&gt;0,SUM(AZ9:BA9,BC9:BE9,BG9)-BB9-BF9,"")</f>
        <v>50.449999999999996</v>
      </c>
      <c r="BW9" s="11">
        <f>IF(SUM(BH9:BI9,BK9)-BJ9&gt;0,SUM(BH9:BI9,BK9)-BJ9,"")</f>
        <v>25</v>
      </c>
      <c r="BX9" s="11">
        <f>IF(SUM(BA9,BE9,BI9)&gt;0,SUM(BA9,BE9,BI9),"")</f>
        <v>20.399999999999999</v>
      </c>
      <c r="BY9" s="11">
        <f>IF(SUM(BV9,BW9)&gt;0,SUM(BV9,BW9),"")</f>
        <v>75.449999999999989</v>
      </c>
      <c r="BZ9" s="11">
        <f>IF(SUM(BM9,BQ9)&gt;0,SUM(BM9,BQ9),"")</f>
        <v>14.2</v>
      </c>
      <c r="CA9" s="11">
        <f>IF(SUM(BL9:BM9,BO9:BQ9,BS9)-SUM(BN9,BR9)&gt;0,SUM(BL9:BM9,BO9:BQ9,BS9)-SUM(BN9,BR9),"")</f>
        <v>49.8</v>
      </c>
      <c r="CB9" s="11">
        <f>IF(SUM(BV9,BW9,CA9)&gt;0,SUM(BV9,BW9,CA9),"")</f>
        <v>125.24999999999999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1.9500000000000028</v>
      </c>
      <c r="DG9" s="50" t="str">
        <f>IF(MAX(EE9,FG9,GI9,HK9,IM9,JO9,KQ9,LS9,MU9,NW9,OY9,QA9)-IF(P9="",0,P9)&gt;0.001,MAX(EE9,FG9,GI9,HK9,IM9,JO9,KQ9,LS9,MU9,NW9,OY9,QA9)-IF(P9="",0,P9),"")</f>
        <v/>
      </c>
      <c r="DH9" s="50">
        <f>IF(MAX(EI9,FK9,GM9,HO9,IQ9,JS9,KU9,LW9,MY9,OA9,PC9,QE9)-IF(R9="",0,R9)&gt;0.001,MAX(EI9,FK9,GM9,HO9,IQ9,JS9,KU9,LW9,MY9,OA9,PC9,QE9)-IF(R9="",0,R9),"")</f>
        <v>0.69999999999999574</v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18.399999999999999</v>
      </c>
      <c r="IT9" s="18">
        <v>8.4</v>
      </c>
      <c r="IU9" s="18">
        <v>0.6</v>
      </c>
      <c r="IV9" s="18">
        <v>0</v>
      </c>
      <c r="IW9" s="18">
        <v>18.600000000000001</v>
      </c>
      <c r="IX9" s="18">
        <v>6.8</v>
      </c>
      <c r="IY9" s="18">
        <v>0.2</v>
      </c>
      <c r="IZ9" s="18">
        <v>0</v>
      </c>
      <c r="JA9" s="18"/>
      <c r="JB9" s="18"/>
      <c r="JC9" s="18"/>
      <c r="JD9" s="18"/>
      <c r="JE9" s="18">
        <v>18.600000000000001</v>
      </c>
      <c r="JF9" s="18">
        <v>8.4</v>
      </c>
      <c r="JG9" s="18">
        <v>0.6</v>
      </c>
      <c r="JH9" s="18">
        <v>0</v>
      </c>
      <c r="JI9" s="18">
        <v>19.100000000000001</v>
      </c>
      <c r="JJ9" s="18">
        <v>6.8</v>
      </c>
      <c r="JK9" s="18">
        <v>0.6</v>
      </c>
      <c r="JL9" s="18">
        <v>0</v>
      </c>
      <c r="JM9" s="11">
        <f>IF(SUM(IT9,IX9)&gt;0,SUM(IT9,IX9),"")</f>
        <v>15.2</v>
      </c>
      <c r="JN9" s="11">
        <f>IF(SUM(IS9:IT9,IV9:IX9,IZ9)-IU9-IY9&gt;0,SUM(IS9:IT9,IV9:IX9,IZ9)-IU9-IY9,"")</f>
        <v>51.399999999999991</v>
      </c>
      <c r="JO9" s="11" t="str">
        <f>IF(SUM(JA9:JB9,JD9)-JC9&gt;0,SUM(JA9:JB9,JD9)-JC9,"")</f>
        <v/>
      </c>
      <c r="JP9" s="11">
        <f>IF(SUM(IT9,IX9,JB9)&gt;0,SUM(IT9,IX9,JB9),"")</f>
        <v>15.2</v>
      </c>
      <c r="JQ9" s="11">
        <f>IF(SUM(JN9,JO9)&gt;0,SUM(JN9,JO9),"")</f>
        <v>51.399999999999991</v>
      </c>
      <c r="JR9" s="11">
        <f>IF(SUM(JF9,JJ9)&gt;0,SUM(JF9,JJ9),"")</f>
        <v>15.2</v>
      </c>
      <c r="JS9" s="11">
        <f>IF(SUM(JE9:JF9,JH9:JJ9,JL9)-SUM(JG9,JK9)&gt;0,SUM(JE9:JF9,JH9:JJ9,JL9)-SUM(JG9,JK9),"")</f>
        <v>51.699999999999996</v>
      </c>
      <c r="JT9" s="11">
        <f>IF(SUM(JN9,JO9,JS9)&gt;0,SUM(JN9,JO9,JS9),"")</f>
        <v>103.1</v>
      </c>
      <c r="JU9" s="17">
        <v>18.600000000000001</v>
      </c>
      <c r="JV9" s="17">
        <v>8.4</v>
      </c>
      <c r="JW9" s="17">
        <v>0.6</v>
      </c>
      <c r="JX9" s="17">
        <v>0</v>
      </c>
      <c r="JY9" s="17">
        <v>18.8</v>
      </c>
      <c r="JZ9" s="17">
        <v>6.8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15.2</v>
      </c>
      <c r="KP9" s="40">
        <f>IF(SUM(JU9:JV9,JX9:JZ9,KB9)-JW9-KA9&gt;0,SUM(JU9:JV9,JX9:JZ9,KB9)-JW9-KA9,"")</f>
        <v>51.999999999999993</v>
      </c>
      <c r="KQ9" s="40" t="str">
        <f>IF(SUM(KC9:KD9,KF9)-KE9&gt;0,SUM(KC9:KD9,KF9)-KE9,"")</f>
        <v/>
      </c>
      <c r="KR9" s="40">
        <f>IF(SUM(JV9,JZ9,KD9)&gt;0,SUM(JV9,JZ9,KD9),"")</f>
        <v>15.2</v>
      </c>
      <c r="KS9" s="40">
        <f>IF(SUM(KP9,KQ9)&gt;0,SUM(KP9,KQ9),"")</f>
        <v>51.999999999999993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51.999999999999993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>
        <v>18.600000000000001</v>
      </c>
      <c r="OD9" s="17">
        <v>8.4</v>
      </c>
      <c r="OE9" s="17">
        <v>0.6</v>
      </c>
      <c r="OF9" s="17">
        <v>0</v>
      </c>
      <c r="OG9" s="17">
        <v>19.2</v>
      </c>
      <c r="OH9" s="17">
        <v>6.8</v>
      </c>
      <c r="OI9" s="17">
        <v>0</v>
      </c>
      <c r="OJ9" s="17">
        <v>0</v>
      </c>
      <c r="OK9" s="17"/>
      <c r="OL9" s="17"/>
      <c r="OM9" s="17"/>
      <c r="ON9" s="17"/>
      <c r="OO9" s="17">
        <v>19.100000000000001</v>
      </c>
      <c r="OP9" s="17">
        <v>6.8</v>
      </c>
      <c r="OQ9" s="17">
        <v>0.6</v>
      </c>
      <c r="OR9" s="17">
        <v>0</v>
      </c>
      <c r="OS9" s="17">
        <v>18.2</v>
      </c>
      <c r="OT9" s="17">
        <v>6.8</v>
      </c>
      <c r="OU9" s="17">
        <v>1</v>
      </c>
      <c r="OV9" s="17">
        <v>0</v>
      </c>
      <c r="OW9" s="40">
        <f>IF(SUM(OD9,OH9)&gt;0,SUM(OD9,OH9),"")</f>
        <v>15.2</v>
      </c>
      <c r="OX9" s="40">
        <f>IF(SUM(OC9:OD9,OF9:OH9,OJ9)-OE9-OI9&gt;0,SUM(OC9:OD9,OF9:OH9,OJ9)-OE9-OI9,"")</f>
        <v>52.4</v>
      </c>
      <c r="OY9" s="40" t="str">
        <f>IF(SUM(OK9:OL9,ON9)-OM9&gt;0,SUM(OK9:OL9,ON9)-OM9,"")</f>
        <v/>
      </c>
      <c r="OZ9" s="40">
        <f>IF(SUM(OD9,OH9,OL9)&gt;0,SUM(OD9,OH9,OL9),"")</f>
        <v>15.2</v>
      </c>
      <c r="PA9" s="40">
        <f>IF(SUM(OX9,OY9)&gt;0,SUM(OX9,OY9),"")</f>
        <v>52.4</v>
      </c>
      <c r="PB9" s="40">
        <f>IF(SUM(OP9,OT9)&gt;0,SUM(OP9,OT9),"")</f>
        <v>13.6</v>
      </c>
      <c r="PC9" s="40">
        <f>IF(SUM(OO9:OP9,OR9:OT9,OV9)-SUM(OQ9,OU9)&gt;0,SUM(OO9:OP9,OR9:OT9,OV9)-SUM(OQ9,OU9),"")</f>
        <v>49.3</v>
      </c>
      <c r="PD9" s="40">
        <f>IF(SUM(OX9,OY9,PC9)&gt;0,SUM(OX9,OY9,PC9),"")</f>
        <v>101.69999999999999</v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9.35</v>
      </c>
      <c r="QH9" s="22">
        <f>IF($CW9="P",CD9,(CD9+BA9)/2)</f>
        <v>3.4</v>
      </c>
      <c r="QI9" s="22">
        <f>IF($CW9="P",CE9,(CE9+BB9)/2)</f>
        <v>0.05</v>
      </c>
      <c r="QJ9" s="22">
        <f>IF($CW9="P",CF9,(CF9+BC9)/2)</f>
        <v>0</v>
      </c>
      <c r="QK9" s="22">
        <f>IF($CW9="P",CG9,(CG9+BD9)/2)</f>
        <v>9.2749999999999986</v>
      </c>
      <c r="QL9" s="22">
        <f>IF($CW9="P",CH9,(CH9+BE9)/2)</f>
        <v>3.3</v>
      </c>
      <c r="QM9" s="22">
        <f>IF($CW9="P",CI9,(CI9+BF9)/2)</f>
        <v>0.05</v>
      </c>
      <c r="QN9" s="22">
        <f>IF($CW9="P",CJ9,(CJ9+BG9)/2)</f>
        <v>0</v>
      </c>
      <c r="QO9" s="22">
        <f>IF($CW9="P",CK9,(CK9+BH9)/2)</f>
        <v>9.25</v>
      </c>
      <c r="QP9" s="22">
        <f>IF($CW9="P",CL9,(CL9+BI9)/2)</f>
        <v>3.5</v>
      </c>
      <c r="QQ9" s="22">
        <f>IF($CW9="P",CM9,(CM9+BJ9)/2)</f>
        <v>0.25</v>
      </c>
      <c r="QR9" s="22">
        <f>IF($CW9="P",CN9,(CN9+BK9)/2)</f>
        <v>0</v>
      </c>
      <c r="QS9" s="22">
        <f>IF($CW9="P",CO9,(CO9+BL9)/2)</f>
        <v>9.0250000000000004</v>
      </c>
      <c r="QT9" s="22">
        <f>IF($CW9="P",CP9,(CP9+BM9)/2)</f>
        <v>3.6</v>
      </c>
      <c r="QU9" s="22">
        <f>IF($CW9="P",CQ9,(CQ9+BN9)/2)</f>
        <v>0.35</v>
      </c>
      <c r="QV9" s="22">
        <f>IF($CW9="P",CR9,(CR9+BO9)/2)</f>
        <v>0</v>
      </c>
      <c r="QW9" s="22">
        <f>IF($CW9="P",CS9,(CS9+BP9)/2)</f>
        <v>9.3249999999999993</v>
      </c>
      <c r="QX9" s="22">
        <f>IF($CW9="P",CT9,(CT9+BQ9)/2)</f>
        <v>3.5</v>
      </c>
      <c r="QY9" s="22">
        <f>IF($CW9="P",CU9,(CU9+BR9)/2)</f>
        <v>0.2</v>
      </c>
      <c r="QZ9" s="22">
        <f>IF($CW9="P",CV9,(CV9+BS9)/2)</f>
        <v>0</v>
      </c>
      <c r="RA9" s="27" t="s">
        <v>46</v>
      </c>
      <c r="RB9" s="40">
        <f>IF(SUM(QH9,QL9)&gt;0,SUM(QH9,QL9),"")</f>
        <v>6.6999999999999993</v>
      </c>
      <c r="RC9" s="40">
        <f>IF(SUM(QG9:QH9,QJ9:QL9,QN9)-QI9-QM9&gt;0,SUM(QG9:QH9,QJ9:QL9,QN9)-QI9-QM9,"")</f>
        <v>25.224999999999998</v>
      </c>
      <c r="RD9" s="40">
        <f>IF(SUM(QO9:QP9,QR9)-QQ9&gt;0,SUM(QO9:QP9,QR9)-QQ9,"")</f>
        <v>12.5</v>
      </c>
      <c r="RE9" s="40">
        <f>IF(SUM(QH9,QL9,QP9)&gt;0,SUM(QH9,QL9,QP9),"")</f>
        <v>10.199999999999999</v>
      </c>
      <c r="RF9" s="40">
        <f>IF(SUM(RC9,RD9)&gt;0,SUM(RC9,RD9),"")</f>
        <v>37.724999999999994</v>
      </c>
      <c r="RG9" s="40">
        <f>IF(SUM(QT9,QX9)&gt;0,SUM(QT9,QX9),"")</f>
        <v>7.1</v>
      </c>
      <c r="RH9" s="40">
        <f>IF(SUM(QS9:QT9,QV9:QX9,QZ9)-SUM(QU9,QY9)&gt;0,SUM(QS9:QT9,QV9:QX9,QZ9)-SUM(QU9,QY9),"")</f>
        <v>24.9</v>
      </c>
      <c r="RI9" s="40">
        <f>IF(SUM(RC9,RD9,RH9)&gt;0,SUM(RC9,RD9,RH9),"")</f>
        <v>62.624999999999993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1</v>
      </c>
      <c r="C10" s="5" t="s">
        <v>106</v>
      </c>
      <c r="D10" s="4" t="s">
        <v>4</v>
      </c>
      <c r="E10" s="4">
        <v>2004</v>
      </c>
      <c r="F10" s="9">
        <f>SUM(L10:T10)+SUM(L10:Q10)*0.0000001+SUM(L10)*0.0000000000001</f>
        <v>179.00001269000504</v>
      </c>
      <c r="G10" s="66"/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50.4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50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26.5</v>
      </c>
      <c r="Q10" s="8" t="str">
        <f>IF(P10=0,"",IF(P10=CZ10,$CC$1,IF(P10=BW10,$AZ$1,IF(P10=AT10,$W$1,""))))</f>
        <v>2023 Elite Canada</v>
      </c>
      <c r="R10" s="8">
        <f>IF(MAX(AX10,CA10,DD10)&gt;0,MAX(AX10,CA10,DD10),0)</f>
        <v>51.3</v>
      </c>
      <c r="S10" s="8" t="str">
        <f>IF(R10=0,"",IF(R10=DD10,$CC$1,IF(R10=CA10,$AZ$1,IF(R10=AX10,$W$1,""))))</f>
        <v>2023 Elite Canada</v>
      </c>
      <c r="T10" s="8">
        <f>IF(MAX(DF10:DH10)&gt;0,MAX(DF10:DH10),"")</f>
        <v>0.79999999999999716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2022 WAGC (Nov 23)</v>
      </c>
      <c r="W10" s="19">
        <v>16.5</v>
      </c>
      <c r="X10" s="19">
        <v>8.1</v>
      </c>
      <c r="Y10" s="19">
        <v>0.2</v>
      </c>
      <c r="Z10" s="19">
        <v>0.3</v>
      </c>
      <c r="AA10" s="19">
        <v>18.3</v>
      </c>
      <c r="AB10" s="19">
        <v>7.6</v>
      </c>
      <c r="AC10" s="19">
        <v>0.6</v>
      </c>
      <c r="AD10" s="19">
        <v>0</v>
      </c>
      <c r="AE10" s="19">
        <v>18.5</v>
      </c>
      <c r="AF10" s="19">
        <v>8</v>
      </c>
      <c r="AG10" s="19">
        <v>0</v>
      </c>
      <c r="AH10" s="19">
        <v>0</v>
      </c>
      <c r="AI10" s="19">
        <v>18.3</v>
      </c>
      <c r="AJ10" s="19">
        <v>7.3</v>
      </c>
      <c r="AK10" s="19">
        <v>0.2</v>
      </c>
      <c r="AL10" s="19">
        <v>0.3</v>
      </c>
      <c r="AM10" s="19">
        <v>18.399999999999999</v>
      </c>
      <c r="AN10" s="19">
        <v>8</v>
      </c>
      <c r="AO10" s="19">
        <v>0.8</v>
      </c>
      <c r="AP10" s="19">
        <v>0</v>
      </c>
      <c r="AQ10" s="27"/>
      <c r="AR10" s="40">
        <f>IF(SUM(X10,AB10)&gt;0,SUM(X10,AB10),"")</f>
        <v>15.7</v>
      </c>
      <c r="AS10" s="40">
        <f>IF(SUM(W10:X10,Z10:AB10,AD10)-Y10-AC10&gt;0,SUM(W10:X10,Z10:AB10,AD10)-Y10-AC10,"")</f>
        <v>50</v>
      </c>
      <c r="AT10" s="40">
        <f>IF(SUM(AE10:AF10,AH10)-AG10&gt;0,SUM(AE10:AF10,AH10)-AG10,"")</f>
        <v>26.5</v>
      </c>
      <c r="AU10" s="40">
        <f>IF(SUM(X10,AB10,AF10)&gt;0,SUM(X10,AB10,AF10),"")</f>
        <v>23.7</v>
      </c>
      <c r="AV10" s="40">
        <f>IF(SUM(AS10,AT10)&gt;0,SUM(AS10,AT10),"")</f>
        <v>76.5</v>
      </c>
      <c r="AW10" s="40">
        <f>IF(SUM(AJ10,AN10)&gt;0,SUM(AJ10,AN10),"")</f>
        <v>15.3</v>
      </c>
      <c r="AX10" s="40">
        <f>IF(SUM(AI10:AJ10,AL10:AN10,AP10)-SUM(AK10,AO10)&gt;0,SUM(AI10:AJ10,AL10:AN10,AP10)-SUM(AK10,AO10),"")</f>
        <v>51.3</v>
      </c>
      <c r="AY10" s="40">
        <f>IF(SUM(AS10,AT10,AX10)&gt;0,SUM(AS10,AT10,AX10),"")</f>
        <v>127.8</v>
      </c>
      <c r="AZ10" s="18">
        <v>17.75</v>
      </c>
      <c r="BA10" s="18">
        <v>7.65</v>
      </c>
      <c r="BB10" s="18">
        <v>0.4</v>
      </c>
      <c r="BC10" s="18">
        <v>0.15</v>
      </c>
      <c r="BD10" s="18">
        <v>18.350000000000001</v>
      </c>
      <c r="BE10" s="18">
        <v>7.6</v>
      </c>
      <c r="BF10" s="18">
        <v>0.7</v>
      </c>
      <c r="BG10" s="18">
        <v>0</v>
      </c>
      <c r="BH10" s="18">
        <v>18.55</v>
      </c>
      <c r="BI10" s="18">
        <v>7.2</v>
      </c>
      <c r="BJ10" s="18">
        <v>0.4</v>
      </c>
      <c r="BK10" s="18">
        <v>0</v>
      </c>
      <c r="BL10" s="18">
        <v>18.600000000000001</v>
      </c>
      <c r="BM10" s="18">
        <v>7.25</v>
      </c>
      <c r="BN10" s="18">
        <v>0.4</v>
      </c>
      <c r="BO10" s="18">
        <v>0.15</v>
      </c>
      <c r="BP10" s="18">
        <v>18.399999999999999</v>
      </c>
      <c r="BQ10" s="18">
        <v>7.8</v>
      </c>
      <c r="BR10" s="18">
        <v>0.7</v>
      </c>
      <c r="BS10" s="18">
        <v>0</v>
      </c>
      <c r="BT10" s="28" t="s">
        <v>46</v>
      </c>
      <c r="BU10" s="11">
        <f>IF(SUM(BA10,BE10)&gt;0,SUM(BA10,BE10),"")</f>
        <v>15.25</v>
      </c>
      <c r="BV10" s="11">
        <f>IF(SUM(AZ10:BA10,BC10:BE10,BG10)-BB10-BF10&gt;0,SUM(AZ10:BA10,BC10:BE10,BG10)-BB10-BF10,"")</f>
        <v>50.4</v>
      </c>
      <c r="BW10" s="11">
        <f>IF(SUM(BH10:BI10,BK10)-BJ10&gt;0,SUM(BH10:BI10,BK10)-BJ10,"")</f>
        <v>25.35</v>
      </c>
      <c r="BX10" s="11">
        <f>IF(SUM(BA10,BE10,BI10)&gt;0,SUM(BA10,BE10,BI10),"")</f>
        <v>22.45</v>
      </c>
      <c r="BY10" s="11">
        <f>IF(SUM(BV10,BW10)&gt;0,SUM(BV10,BW10),"")</f>
        <v>75.75</v>
      </c>
      <c r="BZ10" s="11">
        <f>IF(SUM(BM10,BQ10)&gt;0,SUM(BM10,BQ10),"")</f>
        <v>15.05</v>
      </c>
      <c r="CA10" s="11">
        <f>IF(SUM(BL10:BM10,BO10:BQ10,BS10)-SUM(BN10,BR10)&gt;0,SUM(BL10:BM10,BO10:BQ10,BS10)-SUM(BN10,BR10),"")</f>
        <v>51.099999999999994</v>
      </c>
      <c r="CB10" s="11">
        <f>IF(SUM(BV10,BW10,CA10)&gt;0,SUM(BV10,BW10,CA10),"")</f>
        <v>126.85</v>
      </c>
      <c r="CC10" s="19">
        <v>17.2</v>
      </c>
      <c r="CD10" s="19">
        <v>3.6</v>
      </c>
      <c r="CE10" s="19">
        <v>0</v>
      </c>
      <c r="CF10" s="19">
        <v>0</v>
      </c>
      <c r="CG10" s="19">
        <v>18.600000000000001</v>
      </c>
      <c r="CH10" s="19">
        <v>7.6</v>
      </c>
      <c r="CI10" s="19">
        <v>1</v>
      </c>
      <c r="CJ10" s="19">
        <v>0</v>
      </c>
      <c r="CK10" s="19">
        <v>17.600000000000001</v>
      </c>
      <c r="CL10" s="19">
        <v>2.8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11.2</v>
      </c>
      <c r="CY10" s="40">
        <f>IF(SUM(CC10:CD10,CF10:CH10,CJ10)-CE10-CI10&gt;0,SUM(CC10:CD10,CF10:CH10,CJ10)-CE10-CI10,"")</f>
        <v>46.000000000000007</v>
      </c>
      <c r="CZ10" s="40">
        <f>IF(SUM(CK10:CL10,CN10)-CM10&gt;0,SUM(CK10:CL10,CN10)-CM10,"")</f>
        <v>20.400000000000002</v>
      </c>
      <c r="DA10" s="40">
        <f>IF(SUM(CD10,CH10,CL10)&gt;0,SUM(CD10,CH10,CL10),"")</f>
        <v>14</v>
      </c>
      <c r="DB10" s="40">
        <f>IF(SUM(CY10,CZ10)&gt;0,SUM(CY10,CZ10),"")</f>
        <v>66.400000000000006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66.400000000000006</v>
      </c>
      <c r="DF10" s="50">
        <f>IF(MAX(ED10,FF10,GH10,HJ10,IL10,JN10,KP10,LR10,MT10,NV10,OX10,PZ10)-IF(N10="",0,N10)&gt;0.001,MAX(ED10,FF10,GH10,HJ10,IL10,JN10,KP10,LR10,MT10,NV10,OX10,PZ10)-IF(N10="",0,N10),"")</f>
        <v>0.79999999999999716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18.600000000000001</v>
      </c>
      <c r="GP10" s="18">
        <v>7.2</v>
      </c>
      <c r="GQ10" s="18">
        <v>0.2</v>
      </c>
      <c r="GR10" s="18">
        <v>0</v>
      </c>
      <c r="GS10" s="18">
        <v>18.8</v>
      </c>
      <c r="GT10" s="18">
        <v>7.6</v>
      </c>
      <c r="GU10" s="18">
        <v>1.2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14.8</v>
      </c>
      <c r="HJ10" s="11">
        <f>IF(SUM(GO10:GP10,GR10:GT10,GV10)-GQ10-GU10&gt;0,SUM(GO10:GP10,GR10:GT10,GV10)-GQ10-GU10,"")</f>
        <v>50.8</v>
      </c>
      <c r="HK10" s="11" t="str">
        <f>IF(SUM(GW10:GX10,GZ10)-GY10&gt;0,SUM(GW10:GX10,GZ10)-GY10,"")</f>
        <v/>
      </c>
      <c r="HL10" s="11">
        <f>IF(SUM(GP10,GT10,GX10)&gt;0,SUM(GP10,GT10,GX10),"")</f>
        <v>14.8</v>
      </c>
      <c r="HM10" s="11">
        <f>IF(SUM(HJ10,HK10)&gt;0,SUM(HJ10,HK10),"")</f>
        <v>50.8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50.8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>
        <v>0</v>
      </c>
      <c r="IT10" s="18">
        <v>0</v>
      </c>
      <c r="IU10" s="18">
        <v>0</v>
      </c>
      <c r="IV10" s="18">
        <v>0</v>
      </c>
      <c r="IW10" s="18">
        <v>18</v>
      </c>
      <c r="IX10" s="18">
        <v>5.2</v>
      </c>
      <c r="IY10" s="18">
        <v>0.6</v>
      </c>
      <c r="IZ10" s="18">
        <v>0</v>
      </c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>
        <f>IF(SUM(IT10,IX10)&gt;0,SUM(IT10,IX10),"")</f>
        <v>5.2</v>
      </c>
      <c r="JN10" s="11">
        <f>IF(SUM(IS10:IT10,IV10:IX10,IZ10)-IU10-IY10&gt;0,SUM(IS10:IT10,IV10:IX10,IZ10)-IU10-IY10,"")</f>
        <v>22.599999999999998</v>
      </c>
      <c r="JO10" s="11" t="str">
        <f>IF(SUM(JA10:JB10,JD10)-JC10&gt;0,SUM(JA10:JB10,JD10)-JC10,"")</f>
        <v/>
      </c>
      <c r="JP10" s="11">
        <f>IF(SUM(IT10,IX10,JB10)&gt;0,SUM(IT10,IX10,JB10),"")</f>
        <v>5.2</v>
      </c>
      <c r="JQ10" s="11">
        <f>IF(SUM(JN10,JO10)&gt;0,SUM(JN10,JO10),"")</f>
        <v>22.599999999999998</v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>
        <f>IF(SUM(JN10,JO10,JS10)&gt;0,SUM(JN10,JO10,JS10),"")</f>
        <v>22.599999999999998</v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>
        <v>17.3</v>
      </c>
      <c r="OD10" s="17">
        <v>2.8</v>
      </c>
      <c r="OE10" s="17">
        <v>0</v>
      </c>
      <c r="OF10" s="17">
        <v>0</v>
      </c>
      <c r="OG10" s="17">
        <v>18.2</v>
      </c>
      <c r="OH10" s="17">
        <v>8.4</v>
      </c>
      <c r="OI10" s="17">
        <v>1</v>
      </c>
      <c r="OJ10" s="17">
        <v>0</v>
      </c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>
        <f>IF(SUM(OD10,OH10)&gt;0,SUM(OD10,OH10),"")</f>
        <v>11.2</v>
      </c>
      <c r="OX10" s="40">
        <f>IF(SUM(OC10:OD10,OF10:OH10,OJ10)-OE10-OI10&gt;0,SUM(OC10:OD10,OF10:OH10,OJ10)-OE10-OI10,"")</f>
        <v>45.699999999999996</v>
      </c>
      <c r="OY10" s="40" t="str">
        <f>IF(SUM(OK10:OL10,ON10)-OM10&gt;0,SUM(OK10:OL10,ON10)-OM10,"")</f>
        <v/>
      </c>
      <c r="OZ10" s="40">
        <f>IF(SUM(OD10,OH10,OL10)&gt;0,SUM(OD10,OH10,OL10),"")</f>
        <v>11.2</v>
      </c>
      <c r="PA10" s="40">
        <f>IF(SUM(OX10,OY10)&gt;0,SUM(OX10,OY10),"")</f>
        <v>45.699999999999996</v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>
        <f>IF(SUM(OX10,OY10,PC10)&gt;0,SUM(OX10,OY10,PC10),"")</f>
        <v>45.699999999999996</v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17.475000000000001</v>
      </c>
      <c r="QH10" s="22">
        <f>IF($CW10="P",CD10,(CD10+BA10)/2)</f>
        <v>5.625</v>
      </c>
      <c r="QI10" s="22">
        <f>IF($CW10="P",CE10,(CE10+BB10)/2)</f>
        <v>0.2</v>
      </c>
      <c r="QJ10" s="22">
        <f>IF($CW10="P",CF10,(CF10+BC10)/2)</f>
        <v>7.4999999999999997E-2</v>
      </c>
      <c r="QK10" s="22">
        <f>IF($CW10="P",CG10,(CG10+BD10)/2)</f>
        <v>18.475000000000001</v>
      </c>
      <c r="QL10" s="22">
        <f>IF($CW10="P",CH10,(CH10+BE10)/2)</f>
        <v>7.6</v>
      </c>
      <c r="QM10" s="22">
        <f>IF($CW10="P",CI10,(CI10+BF10)/2)</f>
        <v>0.85</v>
      </c>
      <c r="QN10" s="22">
        <f>IF($CW10="P",CJ10,(CJ10+BG10)/2)</f>
        <v>0</v>
      </c>
      <c r="QO10" s="22">
        <f>IF($CW10="P",CK10,(CK10+BH10)/2)</f>
        <v>18.075000000000003</v>
      </c>
      <c r="QP10" s="22">
        <f>IF($CW10="P",CL10,(CL10+BI10)/2)</f>
        <v>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9.3000000000000007</v>
      </c>
      <c r="QT10" s="22">
        <f>IF($CW10="P",CP10,(CP10+BM10)/2)</f>
        <v>3.625</v>
      </c>
      <c r="QU10" s="22">
        <f>IF($CW10="P",CQ10,(CQ10+BN10)/2)</f>
        <v>0.2</v>
      </c>
      <c r="QV10" s="22">
        <f>IF($CW10="P",CR10,(CR10+BO10)/2)</f>
        <v>7.4999999999999997E-2</v>
      </c>
      <c r="QW10" s="22">
        <f>IF($CW10="P",CS10,(CS10+BP10)/2)</f>
        <v>9.1999999999999993</v>
      </c>
      <c r="QX10" s="22">
        <f>IF($CW10="P",CT10,(CT10+BQ10)/2)</f>
        <v>3.9</v>
      </c>
      <c r="QY10" s="22">
        <f>IF($CW10="P",CU10,(CU10+BR10)/2)</f>
        <v>0.35</v>
      </c>
      <c r="QZ10" s="22">
        <f>IF($CW10="P",CV10,(CV10+BS10)/2)</f>
        <v>0</v>
      </c>
      <c r="RA10" s="27" t="s">
        <v>46</v>
      </c>
      <c r="RB10" s="40">
        <f>IF(SUM(QH10,QL10)&gt;0,SUM(QH10,QL10),"")</f>
        <v>13.225</v>
      </c>
      <c r="RC10" s="40">
        <f>IF(SUM(QG10:QH10,QJ10:QL10,QN10)-QI10-QM10&gt;0,SUM(QG10:QH10,QJ10:QL10,QN10)-QI10-QM10,"")</f>
        <v>48.2</v>
      </c>
      <c r="RD10" s="40">
        <f>IF(SUM(QO10:QP10,QR10)-QQ10&gt;0,SUM(QO10:QP10,QR10)-QQ10,"")</f>
        <v>22.875000000000004</v>
      </c>
      <c r="RE10" s="40">
        <f>IF(SUM(QH10,QL10,QP10)&gt;0,SUM(QH10,QL10,QP10),"")</f>
        <v>18.225000000000001</v>
      </c>
      <c r="RF10" s="40">
        <f>IF(SUM(RC10,RD10)&gt;0,SUM(RC10,RD10),"")</f>
        <v>71.075000000000003</v>
      </c>
      <c r="RG10" s="40">
        <f>IF(SUM(QT10,QX10)&gt;0,SUM(QT10,QX10),"")</f>
        <v>7.5250000000000004</v>
      </c>
      <c r="RH10" s="40">
        <f>IF(SUM(QS10:QT10,QV10:QX10,QZ10)-SUM(QU10,QY10)&gt;0,SUM(QS10:QT10,QV10:QX10,QZ10)-SUM(QU10,QY10),"")</f>
        <v>25.549999999999997</v>
      </c>
      <c r="RI10" s="40">
        <f>IF(SUM(RC10,RD10,RH10)&gt;0,SUM(RC10,RD10,RH10),"")</f>
        <v>96.625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2</v>
      </c>
      <c r="C11" s="5" t="s">
        <v>155</v>
      </c>
      <c r="D11" s="4" t="s">
        <v>114</v>
      </c>
      <c r="E11" s="4">
        <v>2005</v>
      </c>
      <c r="F11" s="9">
        <f>SUM(L11:T11)+SUM(L11:Q11)*0.0000001+SUM(L11)*0.0000000000001</f>
        <v>178.40001268000509</v>
      </c>
      <c r="G11" s="66"/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50.9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50.6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25.3</v>
      </c>
      <c r="Q11" s="8" t="str">
        <f>IF(P11=0,"",IF(P11=CZ11,$CC$1,IF(P11=BW11,$AZ$1,IF(P11=AT11,$W$1,""))))</f>
        <v>2023 Nationals</v>
      </c>
      <c r="R11" s="8">
        <f>IF(MAX(AX11,CA11,DD11)&gt;0,MAX(AX11,CA11,DD11),0)</f>
        <v>51</v>
      </c>
      <c r="S11" s="8" t="str">
        <f>IF(R11=0,"",IF(R11=DD11,$CC$1,IF(R11=CA11,$AZ$1,IF(R11=AX11,$W$1,""))))</f>
        <v>2023 Nationals</v>
      </c>
      <c r="T11" s="8">
        <f>IF(MAX(DF11:DH11)&gt;0,MAX(DF11:DH11),"")</f>
        <v>0.59999999999999432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6</v>
      </c>
      <c r="Y11" s="19">
        <v>0.8</v>
      </c>
      <c r="Z11" s="19">
        <v>0</v>
      </c>
      <c r="AA11" s="19">
        <v>18.8</v>
      </c>
      <c r="AB11" s="19">
        <v>6.4</v>
      </c>
      <c r="AC11" s="19">
        <v>0.6</v>
      </c>
      <c r="AD11" s="19">
        <v>0</v>
      </c>
      <c r="AE11" s="19">
        <v>18.600000000000001</v>
      </c>
      <c r="AF11" s="19">
        <v>6</v>
      </c>
      <c r="AG11" s="19">
        <v>0</v>
      </c>
      <c r="AH11" s="19">
        <v>0</v>
      </c>
      <c r="AI11" s="19">
        <v>18.7</v>
      </c>
      <c r="AJ11" s="19">
        <v>6.8</v>
      </c>
      <c r="AK11" s="19">
        <v>0.6</v>
      </c>
      <c r="AL11" s="19">
        <v>0</v>
      </c>
      <c r="AM11" s="19">
        <v>18.7</v>
      </c>
      <c r="AN11" s="19">
        <v>6.4</v>
      </c>
      <c r="AO11" s="19">
        <v>0.2</v>
      </c>
      <c r="AP11" s="19">
        <v>0</v>
      </c>
      <c r="AQ11" s="27"/>
      <c r="AR11" s="40">
        <f>IF(SUM(X11,AB11)&gt;0,SUM(X11,AB11),"")</f>
        <v>12.4</v>
      </c>
      <c r="AS11" s="40">
        <f>IF(SUM(W11:X11,Z11:AB11,AD11)-Y11-AC11&gt;0,SUM(W11:X11,Z11:AB11,AD11)-Y11-AC11,"")</f>
        <v>48.400000000000006</v>
      </c>
      <c r="AT11" s="40">
        <f>IF(SUM(AE11:AF11,AH11)-AG11&gt;0,SUM(AE11:AF11,AH11)-AG11,"")</f>
        <v>24.6</v>
      </c>
      <c r="AU11" s="40">
        <f>IF(SUM(X11,AB11,AF11)&gt;0,SUM(X11,AB11,AF11),"")</f>
        <v>18.399999999999999</v>
      </c>
      <c r="AV11" s="40">
        <f>IF(SUM(AS11,AT11)&gt;0,SUM(AS11,AT11),"")</f>
        <v>73</v>
      </c>
      <c r="AW11" s="40">
        <f>IF(SUM(AJ11,AN11)&gt;0,SUM(AJ11,AN11),"")</f>
        <v>13.2</v>
      </c>
      <c r="AX11" s="40">
        <f>IF(SUM(AI11:AJ11,AL11:AN11,AP11)-SUM(AK11,AO11)&gt;0,SUM(AI11:AJ11,AL11:AN11,AP11)-SUM(AK11,AO11),"")</f>
        <v>49.800000000000004</v>
      </c>
      <c r="AY11" s="40">
        <f>IF(SUM(AS11,AT11,AX11)&gt;0,SUM(AS11,AT11,AX11),"")</f>
        <v>122.80000000000001</v>
      </c>
      <c r="AZ11" s="18">
        <v>18.5</v>
      </c>
      <c r="BA11" s="18">
        <v>6.8</v>
      </c>
      <c r="BB11" s="18">
        <v>0</v>
      </c>
      <c r="BC11" s="18">
        <v>0</v>
      </c>
      <c r="BD11" s="18">
        <v>19</v>
      </c>
      <c r="BE11" s="18">
        <v>7.2</v>
      </c>
      <c r="BF11" s="18">
        <v>0.6</v>
      </c>
      <c r="BG11" s="18">
        <v>0</v>
      </c>
      <c r="BH11" s="18">
        <v>18.600000000000001</v>
      </c>
      <c r="BI11" s="18">
        <v>6.9</v>
      </c>
      <c r="BJ11" s="18">
        <v>0.2</v>
      </c>
      <c r="BK11" s="18">
        <v>0</v>
      </c>
      <c r="BL11" s="18">
        <v>18.7</v>
      </c>
      <c r="BM11" s="18">
        <v>6.8</v>
      </c>
      <c r="BN11" s="18">
        <v>0</v>
      </c>
      <c r="BO11" s="18">
        <v>0</v>
      </c>
      <c r="BP11" s="18">
        <v>18.899999999999999</v>
      </c>
      <c r="BQ11" s="18">
        <v>7.2</v>
      </c>
      <c r="BR11" s="18">
        <v>0.6</v>
      </c>
      <c r="BS11" s="18">
        <v>0</v>
      </c>
      <c r="BT11" s="28"/>
      <c r="BU11" s="11">
        <f>IF(SUM(BA11,BE11)&gt;0,SUM(BA11,BE11),"")</f>
        <v>14</v>
      </c>
      <c r="BV11" s="11">
        <f>IF(SUM(AZ11:BA11,BC11:BE11,BG11)-BB11-BF11&gt;0,SUM(AZ11:BA11,BC11:BE11,BG11)-BB11-BF11,"")</f>
        <v>50.9</v>
      </c>
      <c r="BW11" s="11">
        <f>IF(SUM(BH11:BI11,BK11)-BJ11&gt;0,SUM(BH11:BI11,BK11)-BJ11,"")</f>
        <v>25.3</v>
      </c>
      <c r="BX11" s="11">
        <f>IF(SUM(BA11,BE11,BI11)&gt;0,SUM(BA11,BE11,BI11),"")</f>
        <v>20.9</v>
      </c>
      <c r="BY11" s="11">
        <f>IF(SUM(BV11,BW11)&gt;0,SUM(BV11,BW11),"")</f>
        <v>76.2</v>
      </c>
      <c r="BZ11" s="11">
        <f>IF(SUM(BM11,BQ11)&gt;0,SUM(BM11,BQ11),"")</f>
        <v>14</v>
      </c>
      <c r="CA11" s="11">
        <f>IF(SUM(BL11:BM11,BO11:BQ11,BS11)-SUM(BN11,BR11)&gt;0,SUM(BL11:BM11,BO11:BQ11,BS11)-SUM(BN11,BR11),"")</f>
        <v>51</v>
      </c>
      <c r="CB11" s="11">
        <f>IF(SUM(BV11,BW11,CA11)&gt;0,SUM(BV11,BW11,CA11),"")</f>
        <v>127.2</v>
      </c>
      <c r="CC11" s="19">
        <v>18.600000000000001</v>
      </c>
      <c r="CD11" s="19">
        <v>6.8000000000000007</v>
      </c>
      <c r="CE11" s="19">
        <v>0</v>
      </c>
      <c r="CF11" s="19">
        <v>0</v>
      </c>
      <c r="CG11" s="19">
        <v>18.600000000000001</v>
      </c>
      <c r="CH11" s="19">
        <v>7.2</v>
      </c>
      <c r="CI11" s="19">
        <v>0.6</v>
      </c>
      <c r="CJ11" s="19">
        <v>0</v>
      </c>
      <c r="CK11" s="19">
        <v>17.600000000000001</v>
      </c>
      <c r="CL11" s="19">
        <v>2.4</v>
      </c>
      <c r="CM11" s="19">
        <v>0</v>
      </c>
      <c r="CN11" s="19">
        <v>0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>IF(SUM(CD11,CH11)&gt;0,SUM(CD11,CH11),"")</f>
        <v>14</v>
      </c>
      <c r="CY11" s="40">
        <f>IF(SUM(CC11:CD11,CF11:CH11,CJ11)-CE11-CI11&gt;0,SUM(CC11:CD11,CF11:CH11,CJ11)-CE11-CI11,"")</f>
        <v>50.6</v>
      </c>
      <c r="CZ11" s="40">
        <f>IF(SUM(CK11:CL11,CN11)-CM11&gt;0,SUM(CK11:CL11,CN11)-CM11,"")</f>
        <v>20</v>
      </c>
      <c r="DA11" s="40">
        <f>IF(SUM(CD11,CH11,CL11)&gt;0,SUM(CD11,CH11,CL11),"")</f>
        <v>16.399999999999999</v>
      </c>
      <c r="DB11" s="40">
        <f>IF(SUM(CY11,CZ11)&gt;0,SUM(CY11,CZ11),"")</f>
        <v>70.599999999999994</v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>
        <f>IF(SUM(CY11,CZ11,DD11)&gt;0,SUM(CY11,CZ11,DD11),"")</f>
        <v>70.599999999999994</v>
      </c>
      <c r="DF11" s="50">
        <f>IF(MAX(ED11,FF11,GH11,HJ11,IL11,JN11,KP11,LR11,MT11,NV11,OX11,PZ11)-IF(N11="",0,N11)&gt;0.001,MAX(ED11,FF11,GH11,HJ11,IL11,JN11,KP11,LR11,MT11,NV11,OX11,PZ11)-IF(N11="",0,N11),"")</f>
        <v>0.59999999999999432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>
        <v>18.7</v>
      </c>
      <c r="OD11" s="17">
        <v>7.6</v>
      </c>
      <c r="OE11" s="17">
        <v>0</v>
      </c>
      <c r="OF11" s="17">
        <v>0</v>
      </c>
      <c r="OG11" s="17">
        <v>18.2</v>
      </c>
      <c r="OH11" s="17">
        <v>7.3</v>
      </c>
      <c r="OI11" s="17">
        <v>0.6</v>
      </c>
      <c r="OJ11" s="17">
        <v>0</v>
      </c>
      <c r="OK11" s="17"/>
      <c r="OL11" s="17"/>
      <c r="OM11" s="17"/>
      <c r="ON11" s="17"/>
      <c r="OO11" s="17">
        <v>18.2</v>
      </c>
      <c r="OP11" s="17">
        <v>6.8</v>
      </c>
      <c r="OQ11" s="17">
        <v>0.6</v>
      </c>
      <c r="OR11" s="17">
        <v>0</v>
      </c>
      <c r="OS11" s="17"/>
      <c r="OT11" s="17"/>
      <c r="OU11" s="17"/>
      <c r="OV11" s="17"/>
      <c r="OW11" s="40">
        <f>IF(SUM(OD11,OH11)&gt;0,SUM(OD11,OH11),"")</f>
        <v>14.899999999999999</v>
      </c>
      <c r="OX11" s="40">
        <f>IF(SUM(OC11:OD11,OF11:OH11,OJ11)-OE11-OI11&gt;0,SUM(OC11:OD11,OF11:OH11,OJ11)-OE11-OI11,"")</f>
        <v>51.199999999999996</v>
      </c>
      <c r="OY11" s="40" t="str">
        <f>IF(SUM(OK11:OL11,ON11)-OM11&gt;0,SUM(OK11:OL11,ON11)-OM11,"")</f>
        <v/>
      </c>
      <c r="OZ11" s="40">
        <f>IF(SUM(OD11,OH11,OL11)&gt;0,SUM(OD11,OH11,OL11),"")</f>
        <v>14.899999999999999</v>
      </c>
      <c r="PA11" s="40">
        <f>IF(SUM(OX11,OY11)&gt;0,SUM(OX11,OY11),"")</f>
        <v>51.199999999999996</v>
      </c>
      <c r="PB11" s="40">
        <f>IF(SUM(OP11,OT11)&gt;0,SUM(OP11,OT11),"")</f>
        <v>6.8</v>
      </c>
      <c r="PC11" s="40">
        <f>IF(SUM(OO11:OP11,OR11:OT11,OV11)-SUM(OQ11,OU11)&gt;0,SUM(OO11:OP11,OR11:OT11,OV11)-SUM(OQ11,OU11),"")</f>
        <v>24.4</v>
      </c>
      <c r="PD11" s="40">
        <f>IF(SUM(OX11,OY11,PC11)&gt;0,SUM(OX11,OY11,PC11),"")</f>
        <v>75.599999999999994</v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18.55</v>
      </c>
      <c r="QH11" s="22">
        <f>IF($CW11="P",CD11,(CD11+BA11)/2)</f>
        <v>6.8000000000000007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18.8</v>
      </c>
      <c r="QL11" s="22">
        <f>IF($CW11="P",CH11,(CH11+BE11)/2)</f>
        <v>7.2</v>
      </c>
      <c r="QM11" s="22">
        <f>IF($CW11="P",CI11,(CI11+BF11)/2)</f>
        <v>0.6</v>
      </c>
      <c r="QN11" s="22">
        <f>IF($CW11="P",CJ11,(CJ11+BG11)/2)</f>
        <v>0</v>
      </c>
      <c r="QO11" s="22">
        <f>IF($CW11="P",CK11,(CK11+BH11)/2)</f>
        <v>18.100000000000001</v>
      </c>
      <c r="QP11" s="22">
        <f>IF($CW11="P",CL11,(CL11+BI11)/2)</f>
        <v>4.6500000000000004</v>
      </c>
      <c r="QQ11" s="22">
        <f>IF($CW11="P",CM11,(CM11+BJ11)/2)</f>
        <v>0.1</v>
      </c>
      <c r="QR11" s="22">
        <f>IF($CW11="P",CN11,(CN11+BK11)/2)</f>
        <v>0</v>
      </c>
      <c r="QS11" s="22">
        <f>IF($CW11="P",CO11,(CO11+BL11)/2)</f>
        <v>9.35</v>
      </c>
      <c r="QT11" s="22">
        <f>IF($CW11="P",CP11,(CP11+BM11)/2)</f>
        <v>3.4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9.4499999999999993</v>
      </c>
      <c r="QX11" s="22">
        <f>IF($CW11="P",CT11,(CT11+BQ11)/2)</f>
        <v>3.6</v>
      </c>
      <c r="QY11" s="22">
        <f>IF($CW11="P",CU11,(CU11+BR11)/2)</f>
        <v>0.3</v>
      </c>
      <c r="QZ11" s="22">
        <f>IF($CW11="P",CV11,(CV11+BS11)/2)</f>
        <v>0</v>
      </c>
      <c r="RA11" s="27" t="s">
        <v>46</v>
      </c>
      <c r="RB11" s="40">
        <f>IF(SUM(QH11,QL11)&gt;0,SUM(QH11,QL11),"")</f>
        <v>14</v>
      </c>
      <c r="RC11" s="40">
        <f>IF(SUM(QG11:QH11,QJ11:QL11,QN11)-QI11-QM11&gt;0,SUM(QG11:QH11,QJ11:QL11,QN11)-QI11-QM11,"")</f>
        <v>50.750000000000007</v>
      </c>
      <c r="RD11" s="40">
        <f>IF(SUM(QO11:QP11,QR11)-QQ11&gt;0,SUM(QO11:QP11,QR11)-QQ11,"")</f>
        <v>22.65</v>
      </c>
      <c r="RE11" s="40">
        <f>IF(SUM(QH11,QL11,QP11)&gt;0,SUM(QH11,QL11,QP11),"")</f>
        <v>18.649999999999999</v>
      </c>
      <c r="RF11" s="40">
        <f>IF(SUM(RC11,RD11)&gt;0,SUM(RC11,RD11),"")</f>
        <v>73.400000000000006</v>
      </c>
      <c r="RG11" s="40">
        <f>IF(SUM(QT11,QX11)&gt;0,SUM(QT11,QX11),"")</f>
        <v>7</v>
      </c>
      <c r="RH11" s="40">
        <f>IF(SUM(QS11:QT11,QV11:QX11,QZ11)-SUM(QU11,QY11)&gt;0,SUM(QS11:QT11,QV11:QX11,QZ11)-SUM(QU11,QY11),"")</f>
        <v>25.5</v>
      </c>
      <c r="RI11" s="40">
        <f>IF(SUM(RC11,RD11,RH11)&gt;0,SUM(RC11,RD11,RH11),"")</f>
        <v>98.9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3</v>
      </c>
      <c r="C12" s="5" t="s">
        <v>66</v>
      </c>
      <c r="D12" s="4" t="s">
        <v>4</v>
      </c>
      <c r="E12" s="4">
        <v>2002</v>
      </c>
      <c r="F12" s="9">
        <f>SUM(L12:T12)+SUM(L12:Q12)*0.0000001+SUM(L12)*0.0000000000001</f>
        <v>177.60001268000514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51.4</v>
      </c>
      <c r="M12" s="8" t="str">
        <f>IF(L12=0,"",IF(L12=CY12,$CC$1,IF(L12=BV12,$AZ$1,IF(L12=AS12,$W$1,""))))</f>
        <v>2023 3rd Domestic Trial</v>
      </c>
      <c r="N12" s="8">
        <f>IF(COUNT(AS12,BV12,CY12)&gt;1,LARGE((AS12,BV12,CY12),2),0)</f>
        <v>48.8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26.6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50.800000000000004</v>
      </c>
      <c r="S12" s="8" t="str">
        <f>IF(R12=0,"",IF(R12=DD12,$CC$1,IF(R12=CA12,$AZ$1,IF(R12=AX12,$W$1,""))))</f>
        <v>2023 3rd Domestic Trial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19</v>
      </c>
      <c r="X12" s="19">
        <v>6</v>
      </c>
      <c r="Y12" s="19">
        <v>0.6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18.600000000000001</v>
      </c>
      <c r="AF12" s="19">
        <v>8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6</v>
      </c>
      <c r="AS12" s="40">
        <f>IF(SUM(W12:X12,Z12:AB12,AD12)-Y12-AC12&gt;0,SUM(W12:X12,Z12:AB12,AD12)-Y12-AC12,"")</f>
        <v>24.4</v>
      </c>
      <c r="AT12" s="40">
        <f>IF(SUM(AE12:AF12,AH12)-AG12&gt;0,SUM(AE12:AF12,AH12)-AG12,"")</f>
        <v>26.6</v>
      </c>
      <c r="AU12" s="40">
        <f>IF(SUM(X12,AB12,AF12)&gt;0,SUM(X12,AB12,AF12),"")</f>
        <v>14</v>
      </c>
      <c r="AV12" s="40">
        <f>IF(SUM(AS12,AT12)&gt;0,SUM(AS12,AT12),"")</f>
        <v>51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51</v>
      </c>
      <c r="AZ12" s="18">
        <v>18.3</v>
      </c>
      <c r="BA12" s="18">
        <v>5.6</v>
      </c>
      <c r="BB12" s="18">
        <v>1.4</v>
      </c>
      <c r="BC12" s="18">
        <v>0</v>
      </c>
      <c r="BD12" s="18">
        <v>18.7</v>
      </c>
      <c r="BE12" s="18">
        <v>7.6</v>
      </c>
      <c r="BF12" s="18">
        <v>0</v>
      </c>
      <c r="BG12" s="18">
        <v>0</v>
      </c>
      <c r="BH12" s="18">
        <v>16.600000000000001</v>
      </c>
      <c r="BI12" s="18">
        <v>7.3</v>
      </c>
      <c r="BJ12" s="18">
        <v>0.6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13.2</v>
      </c>
      <c r="BV12" s="11">
        <f>IF(SUM(AZ12:BA12,BC12:BE12,BG12)-BB12-BF12&gt;0,SUM(AZ12:BA12,BC12:BE12,BG12)-BB12-BF12,"")</f>
        <v>48.8</v>
      </c>
      <c r="BW12" s="11">
        <f>IF(SUM(BH12:BI12,BK12)-BJ12&gt;0,SUM(BH12:BI12,BK12)-BJ12,"")</f>
        <v>23.3</v>
      </c>
      <c r="BX12" s="11">
        <f>IF(SUM(BA12,BE12,BI12)&gt;0,SUM(BA12,BE12,BI12),"")</f>
        <v>20.5</v>
      </c>
      <c r="BY12" s="11">
        <f>IF(SUM(BV12,BW12)&gt;0,SUM(BV12,BW12),"")</f>
        <v>72.099999999999994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72.099999999999994</v>
      </c>
      <c r="CC12" s="19">
        <v>18.5</v>
      </c>
      <c r="CD12" s="19">
        <v>7.6</v>
      </c>
      <c r="CE12" s="19">
        <v>0.6</v>
      </c>
      <c r="CF12" s="19">
        <v>0</v>
      </c>
      <c r="CG12" s="19">
        <v>18.5</v>
      </c>
      <c r="CH12" s="19">
        <v>8</v>
      </c>
      <c r="CI12" s="19">
        <v>0.6</v>
      </c>
      <c r="CJ12" s="19">
        <v>0</v>
      </c>
      <c r="CK12" s="19">
        <v>16.8</v>
      </c>
      <c r="CL12" s="19">
        <v>8.1</v>
      </c>
      <c r="CM12" s="19">
        <v>0.2</v>
      </c>
      <c r="CN12" s="19">
        <v>0.3</v>
      </c>
      <c r="CO12" s="19">
        <v>18.5</v>
      </c>
      <c r="CP12" s="19">
        <v>9.3000000000000007</v>
      </c>
      <c r="CQ12" s="19">
        <v>0</v>
      </c>
      <c r="CR12" s="19">
        <v>0.3</v>
      </c>
      <c r="CS12" s="19">
        <v>18.100000000000001</v>
      </c>
      <c r="CT12" s="19">
        <v>5.6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51.4</v>
      </c>
      <c r="CZ12" s="40">
        <f>IF(SUM(CK12:CL12,CN12)-CM12&gt;0,SUM(CK12:CL12,CN12)-CM12,"")</f>
        <v>25</v>
      </c>
      <c r="DA12" s="40">
        <f>IF(SUM(CD12,CH12,CL12)&gt;0,SUM(CD12,CH12,CL12),"")</f>
        <v>23.7</v>
      </c>
      <c r="DB12" s="40">
        <f>IF(SUM(CY12,CZ12)&gt;0,SUM(CY12,CZ12),"")</f>
        <v>76.400000000000006</v>
      </c>
      <c r="DC12" s="40">
        <f>IF(SUM(CP12,CT12)&gt;0,SUM(CP12,CT12),"")</f>
        <v>14.9</v>
      </c>
      <c r="DD12" s="40">
        <f>IF(SUM(CO12:CP12,CR12:CT12,CV12)-SUM(CQ12,CU12)&gt;0,SUM(CO12:CP12,CR12:CT12,CV12)-SUM(CQ12,CU12),"")</f>
        <v>50.800000000000004</v>
      </c>
      <c r="DE12" s="40">
        <f>IF(SUM(CY12,CZ12,DD12)&gt;0,SUM(CY12,CZ12,DD12),"")</f>
        <v>127.20000000000002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18.399999999999999</v>
      </c>
      <c r="QH12" s="22">
        <f>IF($CW12="P",CD12,(CD12+BA12)/2)</f>
        <v>6.6</v>
      </c>
      <c r="QI12" s="22">
        <f>IF($CW12="P",CE12,(CE12+BB12)/2)</f>
        <v>1</v>
      </c>
      <c r="QJ12" s="22">
        <f>IF($CW12="P",CF12,(CF12+BC12)/2)</f>
        <v>0</v>
      </c>
      <c r="QK12" s="22">
        <f>IF($CW12="P",CG12,(CG12+BD12)/2)</f>
        <v>18.600000000000001</v>
      </c>
      <c r="QL12" s="22">
        <f>IF($CW12="P",CH12,(CH12+BE12)/2)</f>
        <v>7.8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16.700000000000003</v>
      </c>
      <c r="QP12" s="22">
        <f>IF($CW12="P",CL12,(CL12+BI12)/2)</f>
        <v>7.6999999999999993</v>
      </c>
      <c r="QQ12" s="22">
        <f>IF($CW12="P",CM12,(CM12+BJ12)/2)</f>
        <v>0.4</v>
      </c>
      <c r="QR12" s="22">
        <f>IF($CW12="P",CN12,(CN12+BK12)/2)</f>
        <v>0.15</v>
      </c>
      <c r="QS12" s="22">
        <f>IF($CW12="P",CO12,(CO12+BL12)/2)</f>
        <v>9.25</v>
      </c>
      <c r="QT12" s="22">
        <f>IF($CW12="P",CP12,(CP12+BM12)/2)</f>
        <v>4.6500000000000004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2.8</v>
      </c>
      <c r="QY12" s="22">
        <f>IF($CW12="P",CU12,(CU12+BR12)/2)</f>
        <v>0.5</v>
      </c>
      <c r="QZ12" s="22">
        <f>IF($CW12="P",CV12,(CV12+BS12)/2)</f>
        <v>0</v>
      </c>
      <c r="RA12" s="27" t="s">
        <v>46</v>
      </c>
      <c r="RB12" s="40">
        <f>IF(SUM(QH12,QL12)&gt;0,SUM(QH12,QL12),"")</f>
        <v>14.399999999999999</v>
      </c>
      <c r="RC12" s="40">
        <f>IF(SUM(QG12:QH12,QJ12:QL12,QN12)-QI12-QM12&gt;0,SUM(QG12:QH12,QJ12:QL12,QN12)-QI12-QM12,"")</f>
        <v>50.1</v>
      </c>
      <c r="RD12" s="40">
        <f>IF(SUM(QO12:QP12,QR12)-QQ12&gt;0,SUM(QO12:QP12,QR12)-QQ12,"")</f>
        <v>24.150000000000002</v>
      </c>
      <c r="RE12" s="40">
        <f>IF(SUM(QH12,QL12,QP12)&gt;0,SUM(QH12,QL12,QP12),"")</f>
        <v>22.099999999999998</v>
      </c>
      <c r="RF12" s="40">
        <f>IF(SUM(RC12,RD12)&gt;0,SUM(RC12,RD12),"")</f>
        <v>74.25</v>
      </c>
      <c r="RG12" s="40">
        <f>IF(SUM(QT12,QX12)&gt;0,SUM(QT12,QX12),"")</f>
        <v>7.45</v>
      </c>
      <c r="RH12" s="40">
        <f>IF(SUM(QS12:QT12,QV12:QX12,QZ12)-SUM(QU12,QY12)&gt;0,SUM(QS12:QT12,QV12:QX12,QZ12)-SUM(QU12,QY12),"")</f>
        <v>25.400000000000002</v>
      </c>
      <c r="RI12" s="40">
        <f>IF(SUM(RC12,RD12,RH12)&gt;0,SUM(RC12,RD12,RH12),"")</f>
        <v>99.65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4</v>
      </c>
      <c r="C13" s="5" t="s">
        <v>102</v>
      </c>
      <c r="D13" s="4" t="s">
        <v>5</v>
      </c>
      <c r="E13" s="4">
        <v>2003</v>
      </c>
      <c r="F13" s="9">
        <f>SUM(L13:T13)+SUM(L13:Q13)*0.0000001+SUM(L13)*0.0000000000001</f>
        <v>177.10001286000514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51.4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51.29999999999999</v>
      </c>
      <c r="O13" s="8" t="str">
        <f>IF(N13=0,"",IF(N13=CY13,$CC$1,IF(N13=BV13,$AZ$1,IF(N13=AS13,$W$1,""))))</f>
        <v>2023 3rd Domestic Trial</v>
      </c>
      <c r="P13" s="8">
        <f>IF(COUNT(AT13,BW13,CZ13)&gt;0,LARGE((AT13,BW13,CZ13),1),0)</f>
        <v>25.9</v>
      </c>
      <c r="Q13" s="8" t="str">
        <f>IF(P13=0,"",IF(P13=CZ13,$CC$1,IF(P13=BW13,$AZ$1,IF(P13=AT13,$W$1,""))))</f>
        <v>2023 Nationals</v>
      </c>
      <c r="R13" s="8">
        <f>IF(MAX(AX13,CA13,DD13)&gt;0,MAX(AX13,CA13,DD13),0)</f>
        <v>48.5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17.399999999999999</v>
      </c>
      <c r="X13" s="19">
        <v>2.4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17.399999999999999</v>
      </c>
      <c r="AF13" s="19">
        <v>4.4000000000000004</v>
      </c>
      <c r="AG13" s="19">
        <v>2</v>
      </c>
      <c r="AH13" s="19">
        <v>0</v>
      </c>
      <c r="AI13" s="19"/>
      <c r="AJ13" s="19"/>
      <c r="AK13" s="19"/>
      <c r="AL13" s="19"/>
      <c r="AM13" s="19"/>
      <c r="AN13" s="19"/>
      <c r="AO13" s="19"/>
      <c r="AP13" s="19"/>
      <c r="AQ13" s="27"/>
      <c r="AR13" s="40">
        <f>IF(SUM(X13,AB13)&gt;0,SUM(X13,AB13),"")</f>
        <v>9.6999999999999993</v>
      </c>
      <c r="AS13" s="40">
        <f>IF(SUM(W13:X13,Z13:AB13,AD13)-Y13-AC13&gt;0,SUM(W13:X13,Z13:AB13,AD13)-Y13-AC13,"")</f>
        <v>45.499999999999993</v>
      </c>
      <c r="AT13" s="40">
        <f>IF(SUM(AE13:AF13,AH13)-AG13&gt;0,SUM(AE13:AF13,AH13)-AG13,"")</f>
        <v>19.799999999999997</v>
      </c>
      <c r="AU13" s="40">
        <f>IF(SUM(X13,AB13,AF13)&gt;0,SUM(X13,AB13,AF13),"")</f>
        <v>14.1</v>
      </c>
      <c r="AV13" s="40">
        <f>IF(SUM(AS13,AT13)&gt;0,SUM(AS13,AT13),"")</f>
        <v>65.299999999999983</v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>
        <f>IF(SUM(AS13,AT13,AX13)&gt;0,SUM(AS13,AT13,AX13),"")</f>
        <v>65.299999999999983</v>
      </c>
      <c r="AZ13" s="18">
        <v>18.2</v>
      </c>
      <c r="BA13" s="18">
        <v>6.9</v>
      </c>
      <c r="BB13" s="18">
        <v>0.6</v>
      </c>
      <c r="BC13" s="18">
        <v>0</v>
      </c>
      <c r="BD13" s="18">
        <v>18.3</v>
      </c>
      <c r="BE13" s="18">
        <v>8.5</v>
      </c>
      <c r="BF13" s="18">
        <v>0.2</v>
      </c>
      <c r="BG13" s="18">
        <v>0.3</v>
      </c>
      <c r="BH13" s="18">
        <v>18.7</v>
      </c>
      <c r="BI13" s="18">
        <v>7.5</v>
      </c>
      <c r="BJ13" s="18">
        <v>0.6</v>
      </c>
      <c r="BK13" s="18">
        <v>0.3</v>
      </c>
      <c r="BL13" s="18">
        <v>18.600000000000001</v>
      </c>
      <c r="BM13" s="18">
        <v>7.3</v>
      </c>
      <c r="BN13" s="18">
        <v>0</v>
      </c>
      <c r="BO13" s="18">
        <v>0</v>
      </c>
      <c r="BP13" s="18">
        <v>17.2</v>
      </c>
      <c r="BQ13" s="18">
        <v>5.0999999999999996</v>
      </c>
      <c r="BR13" s="18">
        <v>0</v>
      </c>
      <c r="BS13" s="18">
        <v>0.3</v>
      </c>
      <c r="BT13" s="28"/>
      <c r="BU13" s="11">
        <f>IF(SUM(BA13,BE13)&gt;0,SUM(BA13,BE13),"")</f>
        <v>15.4</v>
      </c>
      <c r="BV13" s="11">
        <f>IF(SUM(AZ13:BA13,BC13:BE13,BG13)-BB13-BF13&gt;0,SUM(AZ13:BA13,BC13:BE13,BG13)-BB13-BF13,"")</f>
        <v>51.4</v>
      </c>
      <c r="BW13" s="11">
        <f>IF(SUM(BH13:BI13,BK13)-BJ13&gt;0,SUM(BH13:BI13,BK13)-BJ13,"")</f>
        <v>25.9</v>
      </c>
      <c r="BX13" s="11">
        <f>IF(SUM(BA13,BE13,BI13)&gt;0,SUM(BA13,BE13,BI13),"")</f>
        <v>22.9</v>
      </c>
      <c r="BY13" s="11">
        <f>IF(SUM(BV13,BW13)&gt;0,SUM(BV13,BW13),"")</f>
        <v>77.3</v>
      </c>
      <c r="BZ13" s="11">
        <f>IF(SUM(BM13,BQ13)&gt;0,SUM(BM13,BQ13),"")</f>
        <v>12.399999999999999</v>
      </c>
      <c r="CA13" s="11">
        <f>IF(SUM(BL13:BM13,BO13:BQ13,BS13)-SUM(BN13,BR13)&gt;0,SUM(BL13:BM13,BO13:BQ13,BS13)-SUM(BN13,BR13),"")</f>
        <v>48.5</v>
      </c>
      <c r="CB13" s="11">
        <f>IF(SUM(BV13,BW13,CA13)&gt;0,SUM(BV13,BW13,CA13),"")</f>
        <v>125.8</v>
      </c>
      <c r="CC13" s="19">
        <v>18.3</v>
      </c>
      <c r="CD13" s="19">
        <v>7.7</v>
      </c>
      <c r="CE13" s="19">
        <v>0.2</v>
      </c>
      <c r="CF13" s="19">
        <v>0.3</v>
      </c>
      <c r="CG13" s="19">
        <v>18.5</v>
      </c>
      <c r="CH13" s="19">
        <v>7.3</v>
      </c>
      <c r="CI13" s="19">
        <v>0.6</v>
      </c>
      <c r="CJ13" s="19">
        <v>0</v>
      </c>
      <c r="CK13" s="19">
        <v>17.2</v>
      </c>
      <c r="CL13" s="19">
        <v>5.4</v>
      </c>
      <c r="CM13" s="19">
        <v>0</v>
      </c>
      <c r="CN13" s="19">
        <v>0.3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15</v>
      </c>
      <c r="CY13" s="40">
        <f>IF(SUM(CC13:CD13,CF13:CH13,CJ13)-CE13-CI13&gt;0,SUM(CC13:CD13,CF13:CH13,CJ13)-CE13-CI13,"")</f>
        <v>51.29999999999999</v>
      </c>
      <c r="CZ13" s="40">
        <f>IF(SUM(CK13:CL13,CN13)-CM13&gt;0,SUM(CK13:CL13,CN13)-CM13,"")</f>
        <v>22.900000000000002</v>
      </c>
      <c r="DA13" s="40">
        <f>IF(SUM(CD13,CH13,CL13)&gt;0,SUM(CD13,CH13,CL13),"")</f>
        <v>20.399999999999999</v>
      </c>
      <c r="DB13" s="40">
        <f>IF(SUM(CY13,CZ13)&gt;0,SUM(CY13,CZ13),"")</f>
        <v>74.199999999999989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74.199999999999989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>
        <v>17.5</v>
      </c>
      <c r="OD13" s="17">
        <v>2.8</v>
      </c>
      <c r="OE13" s="17">
        <v>0</v>
      </c>
      <c r="OF13" s="17">
        <v>0</v>
      </c>
      <c r="OG13" s="17">
        <v>17.2</v>
      </c>
      <c r="OH13" s="17">
        <v>5.0999999999999996</v>
      </c>
      <c r="OI13" s="17">
        <v>0</v>
      </c>
      <c r="OJ13" s="17">
        <v>0</v>
      </c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>
        <f>IF(SUM(OD13,OH13)&gt;0,SUM(OD13,OH13),"")</f>
        <v>7.8999999999999995</v>
      </c>
      <c r="OX13" s="40">
        <f>IF(SUM(OC13:OD13,OF13:OH13,OJ13)-OE13-OI13&gt;0,SUM(OC13:OD13,OF13:OH13,OJ13)-OE13-OI13,"")</f>
        <v>42.6</v>
      </c>
      <c r="OY13" s="40" t="str">
        <f>IF(SUM(OK13:OL13,ON13)-OM13&gt;0,SUM(OK13:OL13,ON13)-OM13,"")</f>
        <v/>
      </c>
      <c r="OZ13" s="40">
        <f>IF(SUM(OD13,OH13,OL13)&gt;0,SUM(OD13,OH13,OL13),"")</f>
        <v>7.8999999999999995</v>
      </c>
      <c r="PA13" s="40">
        <f>IF(SUM(OX13,OY13)&gt;0,SUM(OX13,OY13),"")</f>
        <v>42.6</v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>
        <f>IF(SUM(OX13,OY13,PC13)&gt;0,SUM(OX13,OY13,PC13),"")</f>
        <v>42.6</v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18.25</v>
      </c>
      <c r="QH13" s="22">
        <f>IF($CW13="P",CD13,(CD13+BA13)/2)</f>
        <v>7.3000000000000007</v>
      </c>
      <c r="QI13" s="22">
        <f>IF($CW13="P",CE13,(CE13+BB13)/2)</f>
        <v>0.4</v>
      </c>
      <c r="QJ13" s="22">
        <f>IF($CW13="P",CF13,(CF13+BC13)/2)</f>
        <v>0.15</v>
      </c>
      <c r="QK13" s="22">
        <f>IF($CW13="P",CG13,(CG13+BD13)/2)</f>
        <v>18.399999999999999</v>
      </c>
      <c r="QL13" s="22">
        <f>IF($CW13="P",CH13,(CH13+BE13)/2)</f>
        <v>7.9</v>
      </c>
      <c r="QM13" s="22">
        <f>IF($CW13="P",CI13,(CI13+BF13)/2)</f>
        <v>0.4</v>
      </c>
      <c r="QN13" s="22">
        <f>IF($CW13="P",CJ13,(CJ13+BG13)/2)</f>
        <v>0.15</v>
      </c>
      <c r="QO13" s="22">
        <f>IF($CW13="P",CK13,(CK13+BH13)/2)</f>
        <v>17.95</v>
      </c>
      <c r="QP13" s="22">
        <f>IF($CW13="P",CL13,(CL13+BI13)/2)</f>
        <v>6.45</v>
      </c>
      <c r="QQ13" s="22">
        <f>IF($CW13="P",CM13,(CM13+BJ13)/2)</f>
        <v>0.3</v>
      </c>
      <c r="QR13" s="22">
        <f>IF($CW13="P",CN13,(CN13+BK13)/2)</f>
        <v>0.3</v>
      </c>
      <c r="QS13" s="22">
        <f>IF($CW13="P",CO13,(CO13+BL13)/2)</f>
        <v>9.3000000000000007</v>
      </c>
      <c r="QT13" s="22">
        <f>IF($CW13="P",CP13,(CP13+BM13)/2)</f>
        <v>3.65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8.6</v>
      </c>
      <c r="QX13" s="22">
        <f>IF($CW13="P",CT13,(CT13+BQ13)/2)</f>
        <v>2.5499999999999998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15.200000000000001</v>
      </c>
      <c r="RC13" s="40">
        <f>IF(SUM(QG13:QH13,QJ13:QL13,QN13)-QI13-QM13&gt;0,SUM(QG13:QH13,QJ13:QL13,QN13)-QI13-QM13,"")</f>
        <v>51.349999999999994</v>
      </c>
      <c r="RD13" s="40">
        <f>IF(SUM(QO13:QP13,QR13)-QQ13&gt;0,SUM(QO13:QP13,QR13)-QQ13,"")</f>
        <v>24.4</v>
      </c>
      <c r="RE13" s="40">
        <f>IF(SUM(QH13,QL13,QP13)&gt;0,SUM(QH13,QL13,QP13),"")</f>
        <v>21.650000000000002</v>
      </c>
      <c r="RF13" s="40">
        <f>IF(SUM(RC13,RD13)&gt;0,SUM(RC13,RD13),"")</f>
        <v>75.75</v>
      </c>
      <c r="RG13" s="40">
        <f>IF(SUM(QT13,QX13)&gt;0,SUM(QT13,QX13),"")</f>
        <v>6.1999999999999993</v>
      </c>
      <c r="RH13" s="40">
        <f>IF(SUM(QS13:QT13,QV13:QX13,QZ13)-SUM(QU13,QY13)&gt;0,SUM(QS13:QT13,QV13:QX13,QZ13)-SUM(QU13,QY13),"")</f>
        <v>24.25</v>
      </c>
      <c r="RI13" s="40">
        <f>IF(SUM(RC13,RD13,RH13)&gt;0,SUM(RC13,RD13,RH13),"")</f>
        <v>100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5</v>
      </c>
      <c r="C14" s="5" t="s">
        <v>132</v>
      </c>
      <c r="D14" s="4" t="s">
        <v>3</v>
      </c>
      <c r="E14" s="4">
        <v>2005</v>
      </c>
      <c r="F14" s="9">
        <f>SUM(L14:T14)+SUM(L14:Q14)*0.0000001+SUM(L14)*0.0000000000001</f>
        <v>176.20001258000505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50.599999999999994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49.499999999999993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25.7</v>
      </c>
      <c r="Q14" s="8" t="str">
        <f>IF(P14=0,"",IF(P14=CZ14,$CC$1,IF(P14=BW14,$AZ$1,IF(P14=AT14,$W$1,""))))</f>
        <v>2023 Elite Canada</v>
      </c>
      <c r="R14" s="8">
        <f>IF(MAX(AX14,CA14,DD14)&gt;0,MAX(AX14,CA14,DD14),0)</f>
        <v>50.4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18.8</v>
      </c>
      <c r="X14" s="19">
        <v>6</v>
      </c>
      <c r="Y14" s="19">
        <v>0.6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18.5</v>
      </c>
      <c r="AF14" s="19">
        <v>7.2</v>
      </c>
      <c r="AG14" s="19">
        <v>0</v>
      </c>
      <c r="AH14" s="19">
        <v>0</v>
      </c>
      <c r="AI14" s="19"/>
      <c r="AJ14" s="19"/>
      <c r="AK14" s="19"/>
      <c r="AL14" s="19"/>
      <c r="AM14" s="19"/>
      <c r="AN14" s="19"/>
      <c r="AO14" s="19"/>
      <c r="AP14" s="19"/>
      <c r="AQ14" s="27"/>
      <c r="AR14" s="40">
        <f>IF(SUM(X14,AB14)&gt;0,SUM(X14,AB14),"")</f>
        <v>6</v>
      </c>
      <c r="AS14" s="40">
        <f>IF(SUM(W14:X14,Z14:AB14,AD14)-Y14-AC14&gt;0,SUM(W14:X14,Z14:AB14,AD14)-Y14-AC14,"")</f>
        <v>24.2</v>
      </c>
      <c r="AT14" s="40">
        <f>IF(SUM(AE14:AF14,AH14)-AG14&gt;0,SUM(AE14:AF14,AH14)-AG14,"")</f>
        <v>25.7</v>
      </c>
      <c r="AU14" s="40">
        <f>IF(SUM(X14,AB14,AF14)&gt;0,SUM(X14,AB14,AF14),"")</f>
        <v>13.2</v>
      </c>
      <c r="AV14" s="40">
        <f>IF(SUM(AS14,AT14)&gt;0,SUM(AS14,AT14),"")</f>
        <v>49.9</v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>
        <f>IF(SUM(AS14,AT14,AX14)&gt;0,SUM(AS14,AT14,AX14),"")</f>
        <v>49.9</v>
      </c>
      <c r="AZ14" s="18">
        <v>18.7</v>
      </c>
      <c r="BA14" s="18">
        <v>6</v>
      </c>
      <c r="BB14" s="18">
        <v>0</v>
      </c>
      <c r="BC14" s="18">
        <v>0</v>
      </c>
      <c r="BD14" s="18">
        <v>18.399999999999999</v>
      </c>
      <c r="BE14" s="18">
        <v>6.4</v>
      </c>
      <c r="BF14" s="18">
        <v>0</v>
      </c>
      <c r="BG14" s="18">
        <v>0</v>
      </c>
      <c r="BH14" s="18">
        <v>18.399999999999999</v>
      </c>
      <c r="BI14" s="18">
        <v>6.4</v>
      </c>
      <c r="BJ14" s="18">
        <v>0</v>
      </c>
      <c r="BK14" s="18">
        <v>0</v>
      </c>
      <c r="BL14" s="18">
        <v>18.8</v>
      </c>
      <c r="BM14" s="18">
        <v>6.4</v>
      </c>
      <c r="BN14" s="18">
        <v>0</v>
      </c>
      <c r="BO14" s="18">
        <v>0</v>
      </c>
      <c r="BP14" s="18">
        <v>18.399999999999999</v>
      </c>
      <c r="BQ14" s="18">
        <v>6.8</v>
      </c>
      <c r="BR14" s="18">
        <v>0</v>
      </c>
      <c r="BS14" s="18">
        <v>0</v>
      </c>
      <c r="BT14" s="28"/>
      <c r="BU14" s="11">
        <f>IF(SUM(BA14,BE14)&gt;0,SUM(BA14,BE14),"")</f>
        <v>12.4</v>
      </c>
      <c r="BV14" s="11">
        <f>IF(SUM(AZ14:BA14,BC14:BE14,BG14)-BB14-BF14&gt;0,SUM(AZ14:BA14,BC14:BE14,BG14)-BB14-BF14,"")</f>
        <v>49.499999999999993</v>
      </c>
      <c r="BW14" s="11">
        <f>IF(SUM(BH14:BI14,BK14)-BJ14&gt;0,SUM(BH14:BI14,BK14)-BJ14,"")</f>
        <v>24.799999999999997</v>
      </c>
      <c r="BX14" s="11">
        <f>IF(SUM(BA14,BE14,BI14)&gt;0,SUM(BA14,BE14,BI14),"")</f>
        <v>18.8</v>
      </c>
      <c r="BY14" s="11">
        <f>IF(SUM(BV14,BW14)&gt;0,SUM(BV14,BW14),"")</f>
        <v>74.299999999999983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50.4</v>
      </c>
      <c r="CB14" s="11">
        <f>IF(SUM(BV14,BW14,CA14)&gt;0,SUM(BV14,BW14,CA14),"")</f>
        <v>124.69999999999999</v>
      </c>
      <c r="CC14" s="19">
        <v>18.8</v>
      </c>
      <c r="CD14" s="19">
        <v>7.2</v>
      </c>
      <c r="CE14" s="19">
        <v>0.6</v>
      </c>
      <c r="CF14" s="19">
        <v>0</v>
      </c>
      <c r="CG14" s="19">
        <v>18.399999999999999</v>
      </c>
      <c r="CH14" s="19">
        <v>6.8</v>
      </c>
      <c r="CI14" s="19">
        <v>0</v>
      </c>
      <c r="CJ14" s="19">
        <v>0</v>
      </c>
      <c r="CK14" s="19">
        <v>18.600000000000001</v>
      </c>
      <c r="CL14" s="19">
        <v>6</v>
      </c>
      <c r="CM14" s="19">
        <v>0.6</v>
      </c>
      <c r="CN14" s="19">
        <v>0</v>
      </c>
      <c r="CO14" s="19">
        <v>18.600000000000001</v>
      </c>
      <c r="CP14" s="19">
        <v>6.4</v>
      </c>
      <c r="CQ14" s="19">
        <v>0</v>
      </c>
      <c r="CR14" s="19">
        <v>0</v>
      </c>
      <c r="CS14" s="19">
        <v>17.2</v>
      </c>
      <c r="CT14" s="19">
        <v>3.2</v>
      </c>
      <c r="CU14" s="19">
        <v>0</v>
      </c>
      <c r="CV14" s="19">
        <v>0</v>
      </c>
      <c r="CW14" s="27"/>
      <c r="CX14" s="40">
        <f>IF(SUM(CD14,CH14)&gt;0,SUM(CD14,CH14),"")</f>
        <v>14</v>
      </c>
      <c r="CY14" s="40">
        <f>IF(SUM(CC14:CD14,CF14:CH14,CJ14)-CE14-CI14&gt;0,SUM(CC14:CD14,CF14:CH14,CJ14)-CE14-CI14,"")</f>
        <v>50.599999999999994</v>
      </c>
      <c r="CZ14" s="40">
        <f>IF(SUM(CK14:CL14,CN14)-CM14&gt;0,SUM(CK14:CL14,CN14)-CM14,"")</f>
        <v>24</v>
      </c>
      <c r="DA14" s="40">
        <f>IF(SUM(CD14,CH14,CL14)&gt;0,SUM(CD14,CH14,CL14),"")</f>
        <v>20</v>
      </c>
      <c r="DB14" s="40">
        <f>IF(SUM(CY14,CZ14)&gt;0,SUM(CY14,CZ14),"")</f>
        <v>74.599999999999994</v>
      </c>
      <c r="DC14" s="40">
        <f>IF(SUM(CP14,CT14)&gt;0,SUM(CP14,CT14),"")</f>
        <v>9.6000000000000014</v>
      </c>
      <c r="DD14" s="40">
        <f>IF(SUM(CO14:CP14,CR14:CT14,CV14)-SUM(CQ14,CU14)&gt;0,SUM(CO14:CP14,CR14:CT14,CV14)-SUM(CQ14,CU14),"")</f>
        <v>45.400000000000006</v>
      </c>
      <c r="DE14" s="40">
        <f>IF(SUM(CY14,CZ14,DD14)&gt;0,SUM(CY14,CZ14,DD14),"")</f>
        <v>120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6.6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18.399999999999999</v>
      </c>
      <c r="QL14" s="22">
        <f>IF($CW14="P",CH14,(CH14+BE14)/2)</f>
        <v>6.6</v>
      </c>
      <c r="QM14" s="22">
        <f>IF($CW14="P",CI14,(CI14+BF14)/2)</f>
        <v>0</v>
      </c>
      <c r="QN14" s="22">
        <f>IF($CW14="P",CJ14,(CJ14+BG14)/2)</f>
        <v>0</v>
      </c>
      <c r="QO14" s="22">
        <f>IF($CW14="P",CK14,(CK14+BH14)/2)</f>
        <v>18.5</v>
      </c>
      <c r="QP14" s="22">
        <f>IF($CW14="P",CL14,(CL14+BI14)/2)</f>
        <v>6.2</v>
      </c>
      <c r="QQ14" s="22">
        <f>IF($CW14="P",CM14,(CM14+BJ14)/2)</f>
        <v>0.3</v>
      </c>
      <c r="QR14" s="22">
        <f>IF($CW14="P",CN14,(CN14+BK14)/2)</f>
        <v>0</v>
      </c>
      <c r="QS14" s="22">
        <f>IF($CW14="P",CO14,(CO14+BL14)/2)</f>
        <v>18.700000000000003</v>
      </c>
      <c r="QT14" s="22">
        <f>IF($CW14="P",CP14,(CP14+BM14)/2)</f>
        <v>6.4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17.799999999999997</v>
      </c>
      <c r="QX14" s="22">
        <f>IF($CW14="P",CT14,(CT14+BQ14)/2)</f>
        <v>5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13.2</v>
      </c>
      <c r="RC14" s="40">
        <f>IF(SUM(QG14:QH14,QJ14:QL14,QN14)-QI14-QM14&gt;0,SUM(QG14:QH14,QJ14:QL14,QN14)-QI14-QM14,"")</f>
        <v>50.050000000000004</v>
      </c>
      <c r="RD14" s="40">
        <f>IF(SUM(QO14:QP14,QR14)-QQ14&gt;0,SUM(QO14:QP14,QR14)-QQ14,"")</f>
        <v>24.4</v>
      </c>
      <c r="RE14" s="40">
        <f>IF(SUM(QH14,QL14,QP14)&gt;0,SUM(QH14,QL14,QP14),"")</f>
        <v>19.399999999999999</v>
      </c>
      <c r="RF14" s="40">
        <f>IF(SUM(RC14,RD14)&gt;0,SUM(RC14,RD14),"")</f>
        <v>74.45</v>
      </c>
      <c r="RG14" s="40">
        <f>IF(SUM(QT14,QX14)&gt;0,SUM(QT14,QX14),"")</f>
        <v>11.4</v>
      </c>
      <c r="RH14" s="40">
        <f>IF(SUM(QS14:QT14,QV14:QX14,QZ14)-SUM(QU14,QY14)&gt;0,SUM(QS14:QT14,QV14:QX14,QZ14)-SUM(QU14,QY14),"")</f>
        <v>47.9</v>
      </c>
      <c r="RI14" s="40">
        <f>IF(SUM(RC14,RD14,RH14)&gt;0,SUM(RC14,RD14,RH14),"")</f>
        <v>122.35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6</v>
      </c>
      <c r="C15" s="5" t="s">
        <v>150</v>
      </c>
      <c r="D15" s="4" t="s">
        <v>4</v>
      </c>
      <c r="E15" s="4">
        <v>2005</v>
      </c>
      <c r="F15" s="9">
        <f>SUM(L15:T15)+SUM(L15:Q15)*0.0000001+SUM(L15)*0.0000000000001</f>
        <v>174.30001250000518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51.800000000000004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49.7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23.5</v>
      </c>
      <c r="Q15" s="8" t="str">
        <f>IF(P15=0,"",IF(P15=CZ15,$CC$1,IF(P15=BW15,$AZ$1,IF(P15=AT15,$W$1,""))))</f>
        <v>2023 Nationals</v>
      </c>
      <c r="R15" s="8">
        <f>IF(MAX(AX15,CA15,DD15)&gt;0,MAX(AX15,CA15,DD15),0)</f>
        <v>49.300000000000004</v>
      </c>
      <c r="S15" s="8" t="str">
        <f>IF(R15=0,"",IF(R15=DD15,$CC$1,IF(R15=CA15,$AZ$1,IF(R15=AX15,$W$1,""))))</f>
        <v>2023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18.3</v>
      </c>
      <c r="X15" s="19">
        <v>6.9</v>
      </c>
      <c r="Y15" s="19">
        <v>0.8</v>
      </c>
      <c r="Z15" s="19">
        <v>0</v>
      </c>
      <c r="AA15" s="19">
        <v>18.3</v>
      </c>
      <c r="AB15" s="19">
        <v>6.4</v>
      </c>
      <c r="AC15" s="19">
        <v>0.6</v>
      </c>
      <c r="AD15" s="19">
        <v>0</v>
      </c>
      <c r="AE15" s="19">
        <v>18.8</v>
      </c>
      <c r="AF15" s="19">
        <v>4.3</v>
      </c>
      <c r="AG15" s="19">
        <v>0</v>
      </c>
      <c r="AH15" s="19">
        <v>0</v>
      </c>
      <c r="AI15" s="19">
        <v>18</v>
      </c>
      <c r="AJ15" s="19">
        <v>6.9</v>
      </c>
      <c r="AK15" s="19">
        <v>0.2</v>
      </c>
      <c r="AL15" s="19">
        <v>0</v>
      </c>
      <c r="AM15" s="19">
        <v>18.8</v>
      </c>
      <c r="AN15" s="19">
        <v>6.4</v>
      </c>
      <c r="AO15" s="19">
        <v>0.6</v>
      </c>
      <c r="AP15" s="19">
        <v>0</v>
      </c>
      <c r="AQ15" s="27"/>
      <c r="AR15" s="40">
        <f>IF(SUM(X15,AB15)&gt;0,SUM(X15,AB15),"")</f>
        <v>13.3</v>
      </c>
      <c r="AS15" s="40">
        <f>IF(SUM(W15:X15,Z15:AB15,AD15)-Y15-AC15&gt;0,SUM(W15:X15,Z15:AB15,AD15)-Y15-AC15,"")</f>
        <v>48.5</v>
      </c>
      <c r="AT15" s="40">
        <f>IF(SUM(AE15:AF15,AH15)-AG15&gt;0,SUM(AE15:AF15,AH15)-AG15,"")</f>
        <v>23.1</v>
      </c>
      <c r="AU15" s="40">
        <f>IF(SUM(X15,AB15,AF15)&gt;0,SUM(X15,AB15,AF15),"")</f>
        <v>17.600000000000001</v>
      </c>
      <c r="AV15" s="40">
        <f>IF(SUM(AS15,AT15)&gt;0,SUM(AS15,AT15),"")</f>
        <v>71.599999999999994</v>
      </c>
      <c r="AW15" s="40">
        <f>IF(SUM(AJ15,AN15)&gt;0,SUM(AJ15,AN15),"")</f>
        <v>13.3</v>
      </c>
      <c r="AX15" s="40">
        <f>IF(SUM(AI15:AJ15,AL15:AN15,AP15)-SUM(AK15,AO15)&gt;0,SUM(AI15:AJ15,AL15:AN15,AP15)-SUM(AK15,AO15),"")</f>
        <v>49.300000000000004</v>
      </c>
      <c r="AY15" s="40">
        <f>IF(SUM(AS15,AT15,AX15)&gt;0,SUM(AS15,AT15,AX15),"")</f>
        <v>120.9</v>
      </c>
      <c r="AZ15" s="18">
        <v>18.3</v>
      </c>
      <c r="BA15" s="18">
        <v>6.8</v>
      </c>
      <c r="BB15" s="18">
        <v>0.2</v>
      </c>
      <c r="BC15" s="18">
        <v>0</v>
      </c>
      <c r="BD15" s="18">
        <v>18.3</v>
      </c>
      <c r="BE15" s="18">
        <v>7.3</v>
      </c>
      <c r="BF15" s="18">
        <v>0.8</v>
      </c>
      <c r="BG15" s="18">
        <v>0</v>
      </c>
      <c r="BH15" s="18">
        <v>19.2</v>
      </c>
      <c r="BI15" s="18">
        <v>4.3</v>
      </c>
      <c r="BJ15" s="18">
        <v>0</v>
      </c>
      <c r="BK15" s="18">
        <v>0</v>
      </c>
      <c r="BL15" s="18">
        <v>18.600000000000001</v>
      </c>
      <c r="BM15" s="18">
        <v>6.8</v>
      </c>
      <c r="BN15" s="18">
        <v>0.6</v>
      </c>
      <c r="BO15" s="18">
        <v>0</v>
      </c>
      <c r="BP15" s="18">
        <v>18</v>
      </c>
      <c r="BQ15" s="18">
        <v>7.3</v>
      </c>
      <c r="BR15" s="18">
        <v>1</v>
      </c>
      <c r="BS15" s="18">
        <v>0</v>
      </c>
      <c r="BT15" s="28"/>
      <c r="BU15" s="11">
        <f>IF(SUM(BA15,BE15)&gt;0,SUM(BA15,BE15),"")</f>
        <v>14.1</v>
      </c>
      <c r="BV15" s="11">
        <f>IF(SUM(AZ15:BA15,BC15:BE15,BG15)-BB15-BF15&gt;0,SUM(AZ15:BA15,BC15:BE15,BG15)-BB15-BF15,"")</f>
        <v>49.7</v>
      </c>
      <c r="BW15" s="11">
        <f>IF(SUM(BH15:BI15,BK15)-BJ15&gt;0,SUM(BH15:BI15,BK15)-BJ15,"")</f>
        <v>23.5</v>
      </c>
      <c r="BX15" s="11">
        <f>IF(SUM(BA15,BE15,BI15)&gt;0,SUM(BA15,BE15,BI15),"")</f>
        <v>18.399999999999999</v>
      </c>
      <c r="BY15" s="11">
        <f>IF(SUM(BV15,BW15)&gt;0,SUM(BV15,BW15),"")</f>
        <v>73.2</v>
      </c>
      <c r="BZ15" s="11">
        <f>IF(SUM(BM15,BQ15)&gt;0,SUM(BM15,BQ15),"")</f>
        <v>14.1</v>
      </c>
      <c r="CA15" s="11">
        <f>IF(SUM(BL15:BM15,BO15:BQ15,BS15)-SUM(BN15,BR15)&gt;0,SUM(BL15:BM15,BO15:BQ15,BS15)-SUM(BN15,BR15),"")</f>
        <v>49.1</v>
      </c>
      <c r="CB15" s="11">
        <f>IF(SUM(BV15,BW15,CA15)&gt;0,SUM(BV15,BW15,CA15),"")</f>
        <v>122.30000000000001</v>
      </c>
      <c r="CC15" s="19">
        <v>18</v>
      </c>
      <c r="CD15" s="19">
        <v>7.7</v>
      </c>
      <c r="CE15" s="19">
        <v>0</v>
      </c>
      <c r="CF15" s="19">
        <v>0.3</v>
      </c>
      <c r="CG15" s="19">
        <v>18.600000000000001</v>
      </c>
      <c r="CH15" s="19">
        <v>7.2</v>
      </c>
      <c r="CI15" s="19">
        <v>0</v>
      </c>
      <c r="CJ15" s="19">
        <v>0</v>
      </c>
      <c r="CK15" s="19">
        <v>17</v>
      </c>
      <c r="CL15" s="19">
        <v>3.6</v>
      </c>
      <c r="CM15" s="19">
        <v>0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14.9</v>
      </c>
      <c r="CY15" s="40">
        <f>IF(SUM(CC15:CD15,CF15:CH15,CJ15)-CE15-CI15&gt;0,SUM(CC15:CD15,CF15:CH15,CJ15)-CE15-CI15,"")</f>
        <v>51.800000000000004</v>
      </c>
      <c r="CZ15" s="40">
        <f>IF(SUM(CK15:CL15,CN15)-CM15&gt;0,SUM(CK15:CL15,CN15)-CM15,"")</f>
        <v>20.6</v>
      </c>
      <c r="DA15" s="40">
        <f>IF(SUM(CD15,CH15,CL15)&gt;0,SUM(CD15,CH15,CL15),"")</f>
        <v>18.5</v>
      </c>
      <c r="DB15" s="40">
        <f>IF(SUM(CY15,CZ15)&gt;0,SUM(CY15,CZ15),"")</f>
        <v>72.400000000000006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72.400000000000006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18.149999999999999</v>
      </c>
      <c r="QH15" s="22">
        <f>IF($CW15="P",CD15,(CD15+BA15)/2)</f>
        <v>7.25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18.450000000000003</v>
      </c>
      <c r="QL15" s="22">
        <f>IF($CW15="P",CH15,(CH15+BE15)/2)</f>
        <v>7.25</v>
      </c>
      <c r="QM15" s="22">
        <f>IF($CW15="P",CI15,(CI15+BF15)/2)</f>
        <v>0.4</v>
      </c>
      <c r="QN15" s="22">
        <f>IF($CW15="P",CJ15,(CJ15+BG15)/2)</f>
        <v>0</v>
      </c>
      <c r="QO15" s="22">
        <f>IF($CW15="P",CK15,(CK15+BH15)/2)</f>
        <v>18.100000000000001</v>
      </c>
      <c r="QP15" s="22">
        <f>IF($CW15="P",CL15,(CL15+BI15)/2)</f>
        <v>3.95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9.3000000000000007</v>
      </c>
      <c r="QT15" s="22">
        <f>IF($CW15="P",CP15,(CP15+BM15)/2)</f>
        <v>3.4</v>
      </c>
      <c r="QU15" s="22">
        <f>IF($CW15="P",CQ15,(CQ15+BN15)/2)</f>
        <v>0.3</v>
      </c>
      <c r="QV15" s="22">
        <f>IF($CW15="P",CR15,(CR15+BO15)/2)</f>
        <v>0</v>
      </c>
      <c r="QW15" s="22">
        <f>IF($CW15="P",CS15,(CS15+BP15)/2)</f>
        <v>9</v>
      </c>
      <c r="QX15" s="22">
        <f>IF($CW15="P",CT15,(CT15+BQ15)/2)</f>
        <v>3.65</v>
      </c>
      <c r="QY15" s="22">
        <f>IF($CW15="P",CU15,(CU15+BR15)/2)</f>
        <v>0.5</v>
      </c>
      <c r="QZ15" s="22">
        <f>IF($CW15="P",CV15,(CV15+BS15)/2)</f>
        <v>0</v>
      </c>
      <c r="RA15" s="27" t="s">
        <v>46</v>
      </c>
      <c r="RB15" s="40">
        <f>IF(SUM(QH15,QL15)&gt;0,SUM(QH15,QL15),"")</f>
        <v>14.5</v>
      </c>
      <c r="RC15" s="40">
        <f>IF(SUM(QG15:QH15,QJ15:QL15,QN15)-QI15-QM15&gt;0,SUM(QG15:QH15,QJ15:QL15,QN15)-QI15-QM15,"")</f>
        <v>50.75</v>
      </c>
      <c r="RD15" s="40">
        <f>IF(SUM(QO15:QP15,QR15)-QQ15&gt;0,SUM(QO15:QP15,QR15)-QQ15,"")</f>
        <v>22.05</v>
      </c>
      <c r="RE15" s="40">
        <f>IF(SUM(QH15,QL15,QP15)&gt;0,SUM(QH15,QL15,QP15),"")</f>
        <v>18.45</v>
      </c>
      <c r="RF15" s="40">
        <f>IF(SUM(RC15,RD15)&gt;0,SUM(RC15,RD15),"")</f>
        <v>72.8</v>
      </c>
      <c r="RG15" s="40">
        <f>IF(SUM(QT15,QX15)&gt;0,SUM(QT15,QX15),"")</f>
        <v>7.05</v>
      </c>
      <c r="RH15" s="40">
        <f>IF(SUM(QS15:QT15,QV15:QX15,QZ15)-SUM(QU15,QY15)&gt;0,SUM(QS15:QT15,QV15:QX15,QZ15)-SUM(QU15,QY15),"")</f>
        <v>24.55</v>
      </c>
      <c r="RI15" s="40">
        <f>IF(SUM(RC15,RD15,RH15)&gt;0,SUM(RC15,RD15,RH15),"")</f>
        <v>97.35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7</v>
      </c>
      <c r="C16" s="5" t="s">
        <v>174</v>
      </c>
      <c r="D16" s="4" t="s">
        <v>3</v>
      </c>
      <c r="E16" s="4">
        <v>2006</v>
      </c>
      <c r="F16" s="9">
        <f>SUM(L16:T16)+SUM(L16:Q16)*0.0000001+SUM(L16)*0.0000000000001</f>
        <v>173.90001237000502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50.199999999999996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49.399999999999991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24.099999999999998</v>
      </c>
      <c r="Q16" s="8" t="str">
        <f>IF(P16=0,"",IF(P16=CZ16,$CC$1,IF(P16=BW16,$AZ$1,IF(P16=AT16,$W$1,""))))</f>
        <v>2023 3rd Domestic Trial</v>
      </c>
      <c r="R16" s="8">
        <f>IF(MAX(AX16,CA16,DD16)&gt;0,MAX(AX16,CA16,DD16),0)</f>
        <v>50.2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18.600000000000001</v>
      </c>
      <c r="X16" s="19">
        <v>0</v>
      </c>
      <c r="Y16" s="19">
        <v>0.8</v>
      </c>
      <c r="Z16" s="19">
        <v>0</v>
      </c>
      <c r="AA16" s="19">
        <v>19</v>
      </c>
      <c r="AB16" s="19">
        <v>3.5</v>
      </c>
      <c r="AC16" s="19">
        <v>0.2</v>
      </c>
      <c r="AD16" s="19">
        <v>0</v>
      </c>
      <c r="AE16" s="19">
        <v>19.100000000000001</v>
      </c>
      <c r="AF16" s="19">
        <v>4.4000000000000004</v>
      </c>
      <c r="AG16" s="19">
        <v>0</v>
      </c>
      <c r="AH16" s="19">
        <v>0</v>
      </c>
      <c r="AI16" s="19">
        <v>18.8</v>
      </c>
      <c r="AJ16" s="19">
        <v>5.2</v>
      </c>
      <c r="AK16" s="19">
        <v>0.6</v>
      </c>
      <c r="AL16" s="19">
        <v>0</v>
      </c>
      <c r="AM16" s="19">
        <v>18.8</v>
      </c>
      <c r="AN16" s="19">
        <v>4.4000000000000004</v>
      </c>
      <c r="AO16" s="19">
        <v>1</v>
      </c>
      <c r="AP16" s="19">
        <v>0</v>
      </c>
      <c r="AQ16" s="27"/>
      <c r="AR16" s="40">
        <f>IF(SUM(X16,AB16)&gt;0,SUM(X16,AB16),"")</f>
        <v>3.5</v>
      </c>
      <c r="AS16" s="40">
        <f>IF(SUM(W16:X16,Z16:AB16,AD16)-Y16-AC16&gt;0,SUM(W16:X16,Z16:AB16,AD16)-Y16-AC16,"")</f>
        <v>40.1</v>
      </c>
      <c r="AT16" s="40">
        <f>IF(SUM(AE16:AF16,AH16)-AG16&gt;0,SUM(AE16:AF16,AH16)-AG16,"")</f>
        <v>23.5</v>
      </c>
      <c r="AU16" s="40">
        <f>IF(SUM(X16,AB16,AF16)&gt;0,SUM(X16,AB16,AF16),"")</f>
        <v>7.9</v>
      </c>
      <c r="AV16" s="40">
        <f>IF(SUM(AS16,AT16)&gt;0,SUM(AS16,AT16),"")</f>
        <v>63.6</v>
      </c>
      <c r="AW16" s="40">
        <f>IF(SUM(AJ16,AN16)&gt;0,SUM(AJ16,AN16),"")</f>
        <v>9.6000000000000014</v>
      </c>
      <c r="AX16" s="40">
        <f>IF(SUM(AI16:AJ16,AL16:AN16,AP16)-SUM(AK16,AO16)&gt;0,SUM(AI16:AJ16,AL16:AN16,AP16)-SUM(AK16,AO16),"")</f>
        <v>45.599999999999994</v>
      </c>
      <c r="AY16" s="40">
        <f>IF(SUM(AS16,AT16,AX16)&gt;0,SUM(AS16,AT16,AX16),"")</f>
        <v>109.19999999999999</v>
      </c>
      <c r="AZ16" s="18">
        <v>18.399999999999999</v>
      </c>
      <c r="BA16" s="18">
        <v>6.4</v>
      </c>
      <c r="BB16" s="18">
        <v>0.6</v>
      </c>
      <c r="BC16" s="18">
        <v>0</v>
      </c>
      <c r="BD16" s="18">
        <v>19</v>
      </c>
      <c r="BE16" s="18">
        <v>6.4</v>
      </c>
      <c r="BF16" s="18">
        <v>0.2</v>
      </c>
      <c r="BG16" s="18">
        <v>0</v>
      </c>
      <c r="BH16" s="18">
        <v>18.399999999999999</v>
      </c>
      <c r="BI16" s="18">
        <v>2.8</v>
      </c>
      <c r="BJ16" s="18">
        <v>0.7</v>
      </c>
      <c r="BK16" s="18">
        <v>0</v>
      </c>
      <c r="BL16" s="18">
        <v>18.8</v>
      </c>
      <c r="BM16" s="18">
        <v>6.4</v>
      </c>
      <c r="BN16" s="18">
        <v>0.6</v>
      </c>
      <c r="BO16" s="18">
        <v>0</v>
      </c>
      <c r="BP16" s="18">
        <v>19.2</v>
      </c>
      <c r="BQ16" s="18">
        <v>6.4</v>
      </c>
      <c r="BR16" s="18">
        <v>0</v>
      </c>
      <c r="BS16" s="18">
        <v>0</v>
      </c>
      <c r="BT16" s="28"/>
      <c r="BU16" s="11">
        <f>IF(SUM(BA16,BE16)&gt;0,SUM(BA16,BE16),"")</f>
        <v>12.8</v>
      </c>
      <c r="BV16" s="11">
        <f>IF(SUM(AZ16:BA16,BC16:BE16,BG16)-BB16-BF16&gt;0,SUM(AZ16:BA16,BC16:BE16,BG16)-BB16-BF16,"")</f>
        <v>49.399999999999991</v>
      </c>
      <c r="BW16" s="11">
        <f>IF(SUM(BH16:BI16,BK16)-BJ16&gt;0,SUM(BH16:BI16,BK16)-BJ16,"")</f>
        <v>20.5</v>
      </c>
      <c r="BX16" s="11">
        <f>IF(SUM(BA16,BE16,BI16)&gt;0,SUM(BA16,BE16,BI16),"")</f>
        <v>15.600000000000001</v>
      </c>
      <c r="BY16" s="11">
        <f>IF(SUM(BV16,BW16)&gt;0,SUM(BV16,BW16),"")</f>
        <v>69.899999999999991</v>
      </c>
      <c r="BZ16" s="11">
        <f>IF(SUM(BM16,BQ16)&gt;0,SUM(BM16,BQ16),"")</f>
        <v>12.8</v>
      </c>
      <c r="CA16" s="11">
        <f>IF(SUM(BL16:BM16,BO16:BQ16,BS16)-SUM(BN16,BR16)&gt;0,SUM(BL16:BM16,BO16:BQ16,BS16)-SUM(BN16,BR16),"")</f>
        <v>50.2</v>
      </c>
      <c r="CB16" s="11">
        <f>IF(SUM(BV16,BW16,CA16)&gt;0,SUM(BV16,BW16,CA16),"")</f>
        <v>120.1</v>
      </c>
      <c r="CC16" s="19">
        <v>18.399999999999999</v>
      </c>
      <c r="CD16" s="19">
        <v>6.4</v>
      </c>
      <c r="CE16" s="19">
        <v>0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18.8</v>
      </c>
      <c r="CP16" s="19">
        <v>6</v>
      </c>
      <c r="CQ16" s="19">
        <v>0.2</v>
      </c>
      <c r="CR16" s="19">
        <v>0</v>
      </c>
      <c r="CS16" s="19">
        <v>18.7</v>
      </c>
      <c r="CT16" s="19">
        <v>6</v>
      </c>
      <c r="CU16" s="19">
        <v>0.6</v>
      </c>
      <c r="CV16" s="19">
        <v>0</v>
      </c>
      <c r="CW16" s="27"/>
      <c r="CX16" s="40">
        <f>IF(SUM(CD16,CH16)&gt;0,SUM(CD16,CH16),"")</f>
        <v>12.8</v>
      </c>
      <c r="CY16" s="40">
        <f>IF(SUM(CC16:CD16,CF16:CH16,CJ16)-CE16-CI16&gt;0,SUM(CC16:CD16,CF16:CH16,CJ16)-CE16-CI16,"")</f>
        <v>50.199999999999996</v>
      </c>
      <c r="CZ16" s="40">
        <f>IF(SUM(CK16:CL16,CN16)-CM16&gt;0,SUM(CK16:CL16,CN16)-CM16,"")</f>
        <v>24.099999999999998</v>
      </c>
      <c r="DA16" s="40">
        <f>IF(SUM(CD16,CH16,CL16)&gt;0,SUM(CD16,CH16,CL16),"")</f>
        <v>18.8</v>
      </c>
      <c r="DB16" s="40">
        <f>IF(SUM(CY16,CZ16)&gt;0,SUM(CY16,CZ16),"")</f>
        <v>74.3</v>
      </c>
      <c r="DC16" s="40">
        <f>IF(SUM(CP16,CT16)&gt;0,SUM(CP16,CT16),"")</f>
        <v>12</v>
      </c>
      <c r="DD16" s="40">
        <f>IF(SUM(CO16:CP16,CR16:CT16,CV16)-SUM(CQ16,CU16)&gt;0,SUM(CO16:CP16,CR16:CT16,CV16)-SUM(CQ16,CU16),"")</f>
        <v>48.7</v>
      </c>
      <c r="DE16" s="40">
        <f>IF(SUM(CY16,CZ16,DD16)&gt;0,SUM(CY16,CZ16,DD16),"")</f>
        <v>123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>
        <v>18.8</v>
      </c>
      <c r="GP16" s="18">
        <v>6</v>
      </c>
      <c r="GQ16" s="18">
        <v>0.2</v>
      </c>
      <c r="GR16" s="18">
        <v>0</v>
      </c>
      <c r="GS16" s="18">
        <v>18.7</v>
      </c>
      <c r="GT16" s="18">
        <v>5.6</v>
      </c>
      <c r="GU16" s="18">
        <v>0</v>
      </c>
      <c r="GV16" s="18">
        <v>0</v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>
        <f>IF(SUM(GP16,GT16)&gt;0,SUM(GP16,GT16),"")</f>
        <v>11.6</v>
      </c>
      <c r="HJ16" s="11">
        <f>IF(SUM(GO16:GP16,GR16:GT16,GV16)-GQ16-GU16&gt;0,SUM(GO16:GP16,GR16:GT16,GV16)-GQ16-GU16,"")</f>
        <v>48.9</v>
      </c>
      <c r="HK16" s="11" t="str">
        <f>IF(SUM(GW16:GX16,GZ16)-GY16&gt;0,SUM(GW16:GX16,GZ16)-GY16,"")</f>
        <v/>
      </c>
      <c r="HL16" s="11">
        <f>IF(SUM(GP16,GT16,GX16)&gt;0,SUM(GP16,GT16,GX16),"")</f>
        <v>11.6</v>
      </c>
      <c r="HM16" s="11">
        <f>IF(SUM(HJ16,HK16)&gt;0,SUM(HJ16,HK16),"")</f>
        <v>48.9</v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>
        <f>IF(SUM(HJ16,HK16,HO16)&gt;0,SUM(HJ16,HK16,HO16),"")</f>
        <v>48.9</v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18.399999999999999</v>
      </c>
      <c r="QH16" s="22">
        <f>IF($CW16="P",CD16,(CD16+BA16)/2)</f>
        <v>6.4</v>
      </c>
      <c r="QI16" s="22">
        <f>IF($CW16="P",CE16,(CE16+BB16)/2)</f>
        <v>0.3</v>
      </c>
      <c r="QJ16" s="22">
        <f>IF($CW16="P",CF16,(CF16+BC16)/2)</f>
        <v>0</v>
      </c>
      <c r="QK16" s="22">
        <f>IF($CW16="P",CG16,(CG16+BD16)/2)</f>
        <v>19</v>
      </c>
      <c r="QL16" s="22">
        <f>IF($CW16="P",CH16,(CH16+BE16)/2)</f>
        <v>6.4</v>
      </c>
      <c r="QM16" s="22">
        <f>IF($CW16="P",CI16,(CI16+BF16)/2)</f>
        <v>0.1</v>
      </c>
      <c r="QN16" s="22">
        <f>IF($CW16="P",CJ16,(CJ16+BG16)/2)</f>
        <v>0</v>
      </c>
      <c r="QO16" s="22">
        <f>IF($CW16="P",CK16,(CK16+BH16)/2)</f>
        <v>18.549999999999997</v>
      </c>
      <c r="QP16" s="22">
        <f>IF($CW16="P",CL16,(CL16+BI16)/2)</f>
        <v>4.4000000000000004</v>
      </c>
      <c r="QQ16" s="22">
        <f>IF($CW16="P",CM16,(CM16+BJ16)/2)</f>
        <v>0.64999999999999991</v>
      </c>
      <c r="QR16" s="22">
        <f>IF($CW16="P",CN16,(CN16+BK16)/2)</f>
        <v>0</v>
      </c>
      <c r="QS16" s="22">
        <f>IF($CW16="P",CO16,(CO16+BL16)/2)</f>
        <v>18.8</v>
      </c>
      <c r="QT16" s="22">
        <f>IF($CW16="P",CP16,(CP16+BM16)/2)</f>
        <v>6.2</v>
      </c>
      <c r="QU16" s="22">
        <f>IF($CW16="P",CQ16,(CQ16+BN16)/2)</f>
        <v>0.4</v>
      </c>
      <c r="QV16" s="22">
        <f>IF($CW16="P",CR16,(CR16+BO16)/2)</f>
        <v>0</v>
      </c>
      <c r="QW16" s="22">
        <f>IF($CW16="P",CS16,(CS16+BP16)/2)</f>
        <v>18.95</v>
      </c>
      <c r="QX16" s="22">
        <f>IF($CW16="P",CT16,(CT16+BQ16)/2)</f>
        <v>6.2</v>
      </c>
      <c r="QY16" s="22">
        <f>IF($CW16="P",CU16,(CU16+BR16)/2)</f>
        <v>0.3</v>
      </c>
      <c r="QZ16" s="22">
        <f>IF($CW16="P",CV16,(CV16+BS16)/2)</f>
        <v>0</v>
      </c>
      <c r="RA16" s="27" t="s">
        <v>46</v>
      </c>
      <c r="RB16" s="40">
        <f>IF(SUM(QH16,QL16)&gt;0,SUM(QH16,QL16),"")</f>
        <v>12.8</v>
      </c>
      <c r="RC16" s="40">
        <f>IF(SUM(QG16:QH16,QJ16:QL16,QN16)-QI16-QM16&gt;0,SUM(QG16:QH16,QJ16:QL16,QN16)-QI16-QM16,"")</f>
        <v>49.8</v>
      </c>
      <c r="RD16" s="40">
        <f>IF(SUM(QO16:QP16,QR16)-QQ16&gt;0,SUM(QO16:QP16,QR16)-QQ16,"")</f>
        <v>22.299999999999997</v>
      </c>
      <c r="RE16" s="40">
        <f>IF(SUM(QH16,QL16,QP16)&gt;0,SUM(QH16,QL16,QP16),"")</f>
        <v>17.200000000000003</v>
      </c>
      <c r="RF16" s="40">
        <f>IF(SUM(RC16,RD16)&gt;0,SUM(RC16,RD16),"")</f>
        <v>72.099999999999994</v>
      </c>
      <c r="RG16" s="40">
        <f>IF(SUM(QT16,QX16)&gt;0,SUM(QT16,QX16),"")</f>
        <v>12.4</v>
      </c>
      <c r="RH16" s="40">
        <f>IF(SUM(QS16:QT16,QV16:QX16,QZ16)-SUM(QU16,QY16)&gt;0,SUM(QS16:QT16,QV16:QX16,QZ16)-SUM(QU16,QY16),"")</f>
        <v>49.45</v>
      </c>
      <c r="RI16" s="40">
        <f>IF(SUM(RC16,RD16,RH16)&gt;0,SUM(RC16,RD16,RH16),"")</f>
        <v>121.55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8</v>
      </c>
      <c r="C17" s="5" t="s">
        <v>167</v>
      </c>
      <c r="D17" s="4" t="s">
        <v>6</v>
      </c>
      <c r="E17" s="4">
        <v>2006</v>
      </c>
      <c r="F17" s="9">
        <f>SUM(L17:T17)+SUM(L17:Q17)*0.0000001+SUM(L17)*0.0000000000001</f>
        <v>173.20001222000508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51</v>
      </c>
      <c r="M17" s="8" t="str">
        <f>IF(L17=0,"",IF(L17=CY17,$CC$1,IF(L17=BV17,$AZ$1,IF(L17=AS17,$W$1,""))))</f>
        <v>2023 Elite Canada</v>
      </c>
      <c r="N17" s="8">
        <f>IF(COUNT(AS17,BV17,CY17)&gt;1,LARGE((AS17,BV17,CY17),2),0)</f>
        <v>46</v>
      </c>
      <c r="O17" s="8" t="str">
        <f>IF(N17=0,"",IF(N17=CY17,$CC$1,IF(N17=BV17,$AZ$1,IF(N17=AS17,$W$1,""))))</f>
        <v>2023 3rd Domestic Trial</v>
      </c>
      <c r="P17" s="8">
        <f>IF(COUNT(AT17,BW17,CZ17)&gt;0,LARGE((AT17,BW17,CZ17),1),0)</f>
        <v>25.2</v>
      </c>
      <c r="Q17" s="8" t="str">
        <f>IF(P17=0,"",IF(P17=CZ17,$CC$1,IF(P17=BW17,$AZ$1,IF(P17=AT17,$W$1,""))))</f>
        <v>2023 Nationals</v>
      </c>
      <c r="R17" s="8">
        <f>IF(MAX(AX17,CA17,DD17)&gt;0,MAX(AX17,CA17,DD17),0)</f>
        <v>50.999999999999993</v>
      </c>
      <c r="S17" s="8" t="str">
        <f>IF(R17=0,"",IF(R17=DD17,$CC$1,IF(R17=CA17,$AZ$1,IF(R17=AX17,$W$1,""))))</f>
        <v>2023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18.399999999999999</v>
      </c>
      <c r="X17" s="19">
        <v>7.6</v>
      </c>
      <c r="Y17" s="19">
        <v>0.2</v>
      </c>
      <c r="Z17" s="19">
        <v>0</v>
      </c>
      <c r="AA17" s="19">
        <v>18.2</v>
      </c>
      <c r="AB17" s="19">
        <v>7.6</v>
      </c>
      <c r="AC17" s="19">
        <v>0.6</v>
      </c>
      <c r="AD17" s="19">
        <v>0</v>
      </c>
      <c r="AE17" s="19">
        <v>18.8</v>
      </c>
      <c r="AF17" s="19">
        <v>5.6</v>
      </c>
      <c r="AG17" s="19">
        <v>1</v>
      </c>
      <c r="AH17" s="19">
        <v>0</v>
      </c>
      <c r="AI17" s="19">
        <v>17.8</v>
      </c>
      <c r="AJ17" s="19">
        <v>7.6</v>
      </c>
      <c r="AK17" s="19">
        <v>0.2</v>
      </c>
      <c r="AL17" s="19">
        <v>0</v>
      </c>
      <c r="AM17" s="19">
        <v>18.2</v>
      </c>
      <c r="AN17" s="19">
        <v>7.6</v>
      </c>
      <c r="AO17" s="19">
        <v>0</v>
      </c>
      <c r="AP17" s="19">
        <v>0</v>
      </c>
      <c r="AQ17" s="27"/>
      <c r="AR17" s="40">
        <f>IF(SUM(X17,AB17)&gt;0,SUM(X17,AB17),"")</f>
        <v>15.2</v>
      </c>
      <c r="AS17" s="40">
        <f>IF(SUM(W17:X17,Z17:AB17,AD17)-Y17-AC17&gt;0,SUM(W17:X17,Z17:AB17,AD17)-Y17-AC17,"")</f>
        <v>51</v>
      </c>
      <c r="AT17" s="40">
        <f>IF(SUM(AE17:AF17,AH17)-AG17&gt;0,SUM(AE17:AF17,AH17)-AG17,"")</f>
        <v>23.4</v>
      </c>
      <c r="AU17" s="40">
        <f>IF(SUM(X17,AB17,AF17)&gt;0,SUM(X17,AB17,AF17),"")</f>
        <v>20.799999999999997</v>
      </c>
      <c r="AV17" s="40">
        <f>IF(SUM(AS17,AT17)&gt;0,SUM(AS17,AT17),"")</f>
        <v>74.400000000000006</v>
      </c>
      <c r="AW17" s="40">
        <f>IF(SUM(AJ17,AN17)&gt;0,SUM(AJ17,AN17),"")</f>
        <v>15.2</v>
      </c>
      <c r="AX17" s="40">
        <f>IF(SUM(AI17:AJ17,AL17:AN17,AP17)-SUM(AK17,AO17)&gt;0,SUM(AI17:AJ17,AL17:AN17,AP17)-SUM(AK17,AO17),"")</f>
        <v>50.999999999999993</v>
      </c>
      <c r="AY17" s="40">
        <f>IF(SUM(AS17,AT17,AX17)&gt;0,SUM(AS17,AT17,AX17),"")</f>
        <v>125.4</v>
      </c>
      <c r="AZ17" s="18">
        <v>0</v>
      </c>
      <c r="BA17" s="18">
        <v>0</v>
      </c>
      <c r="BB17" s="18">
        <v>0</v>
      </c>
      <c r="BC17" s="18">
        <v>0</v>
      </c>
      <c r="BD17" s="18">
        <v>18.2</v>
      </c>
      <c r="BE17" s="18">
        <v>7.6</v>
      </c>
      <c r="BF17" s="18">
        <v>0.6</v>
      </c>
      <c r="BG17" s="18">
        <v>0</v>
      </c>
      <c r="BH17" s="18">
        <v>18.5</v>
      </c>
      <c r="BI17" s="18">
        <v>7.3</v>
      </c>
      <c r="BJ17" s="18">
        <v>0.6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7.6</v>
      </c>
      <c r="BV17" s="11">
        <f>IF(SUM(AZ17:BA17,BC17:BE17,BG17)-BB17-BF17&gt;0,SUM(AZ17:BA17,BC17:BE17,BG17)-BB17-BF17,"")</f>
        <v>25.199999999999996</v>
      </c>
      <c r="BW17" s="11">
        <f>IF(SUM(BH17:BI17,BK17)-BJ17&gt;0,SUM(BH17:BI17,BK17)-BJ17,"")</f>
        <v>25.2</v>
      </c>
      <c r="BX17" s="11">
        <f>IF(SUM(BA17,BE17,BI17)&gt;0,SUM(BA17,BE17,BI17),"")</f>
        <v>14.899999999999999</v>
      </c>
      <c r="BY17" s="11">
        <f>IF(SUM(BV17,BW17)&gt;0,SUM(BV17,BW17),"")</f>
        <v>50.399999999999991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50.399999999999991</v>
      </c>
      <c r="CC17" s="19">
        <v>18.600000000000001</v>
      </c>
      <c r="CD17" s="19">
        <v>7.6</v>
      </c>
      <c r="CE17" s="19">
        <v>0</v>
      </c>
      <c r="CF17" s="19">
        <v>0</v>
      </c>
      <c r="CG17" s="19">
        <v>17.8</v>
      </c>
      <c r="CH17" s="19">
        <v>3.2</v>
      </c>
      <c r="CI17" s="19">
        <v>1.2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10.8</v>
      </c>
      <c r="CY17" s="40">
        <f>IF(SUM(CC17:CD17,CF17:CH17,CJ17)-CE17-CI17&gt;0,SUM(CC17:CD17,CF17:CH17,CJ17)-CE17-CI17,"")</f>
        <v>46</v>
      </c>
      <c r="CZ17" s="40" t="str">
        <f>IF(SUM(CK17:CL17,CN17)-CM17&gt;0,SUM(CK17:CL17,CN17)-CM17,"")</f>
        <v/>
      </c>
      <c r="DA17" s="40">
        <f>IF(SUM(CD17,CH17,CL17)&gt;0,SUM(CD17,CH17,CL17),"")</f>
        <v>10.8</v>
      </c>
      <c r="DB17" s="40">
        <f>IF(SUM(CY17,CZ17)&gt;0,SUM(CY17,CZ17),"")</f>
        <v>46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46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9.3000000000000007</v>
      </c>
      <c r="QH17" s="22">
        <f>IF($CW17="P",CD17,(CD17+BA17)/2)</f>
        <v>3.8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18</v>
      </c>
      <c r="QL17" s="22">
        <f>IF($CW17="P",CH17,(CH17+BE17)/2)</f>
        <v>5.4</v>
      </c>
      <c r="QM17" s="22">
        <f>IF($CW17="P",CI17,(CI17+BF17)/2)</f>
        <v>0.89999999999999991</v>
      </c>
      <c r="QN17" s="22">
        <f>IF($CW17="P",CJ17,(CJ17+BG17)/2)</f>
        <v>0</v>
      </c>
      <c r="QO17" s="22">
        <f>IF($CW17="P",CK17,(CK17+BH17)/2)</f>
        <v>9.25</v>
      </c>
      <c r="QP17" s="22">
        <f>IF($CW17="P",CL17,(CL17+BI17)/2)</f>
        <v>3.65</v>
      </c>
      <c r="QQ17" s="22">
        <f>IF($CW17="P",CM17,(CM17+BJ17)/2)</f>
        <v>0.3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9.1999999999999993</v>
      </c>
      <c r="RC17" s="40">
        <f>IF(SUM(QG17:QH17,QJ17:QL17,QN17)-QI17-QM17&gt;0,SUM(QG17:QH17,QJ17:QL17,QN17)-QI17-QM17,"")</f>
        <v>35.6</v>
      </c>
      <c r="RD17" s="40">
        <f>IF(SUM(QO17:QP17,QR17)-QQ17&gt;0,SUM(QO17:QP17,QR17)-QQ17,"")</f>
        <v>12.6</v>
      </c>
      <c r="RE17" s="40">
        <f>IF(SUM(QH17,QL17,QP17)&gt;0,SUM(QH17,QL17,QP17),"")</f>
        <v>12.85</v>
      </c>
      <c r="RF17" s="40">
        <f>IF(SUM(RC17,RD17)&gt;0,SUM(RC17,RD17),"")</f>
        <v>48.2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48.2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9</v>
      </c>
      <c r="C18" s="5" t="s">
        <v>188</v>
      </c>
      <c r="D18" s="4" t="s">
        <v>5</v>
      </c>
      <c r="E18" s="4">
        <v>2006</v>
      </c>
      <c r="F18" s="9">
        <f>SUM(L18:T18)+SUM(L18:Q18)*0.0000001+SUM(L18)*0.0000000000001</f>
        <v>169.90001211000495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48.499999999999993</v>
      </c>
      <c r="O18" s="8" t="str">
        <f>IF(N18=0,"",IF(N18=CY18,$CC$1,IF(N18=BV18,$AZ$1,IF(N18=AS18,$W$1,""))))</f>
        <v>2023 Nationals</v>
      </c>
      <c r="P18" s="8">
        <f>IF(COUNT(AT18,BW18,CZ18)&gt;0,LARGE((AT18,BW18,CZ18),1),0)</f>
        <v>23.099999999999998</v>
      </c>
      <c r="Q18" s="8" t="str">
        <f>IF(P18=0,"",IF(P18=CZ18,$CC$1,IF(P18=BW18,$AZ$1,IF(P18=AT18,$W$1,""))))</f>
        <v>2023 Elite Canada</v>
      </c>
      <c r="R18" s="8">
        <f>IF(MAX(AX18,CA18,DD18)&gt;0,MAX(AX18,CA18,DD18),0)</f>
        <v>48.800000000000004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18.399999999999999</v>
      </c>
      <c r="X18" s="19">
        <v>3.5</v>
      </c>
      <c r="Y18" s="19">
        <v>0</v>
      </c>
      <c r="Z18" s="19">
        <v>0</v>
      </c>
      <c r="AA18" s="19">
        <v>18.100000000000001</v>
      </c>
      <c r="AB18" s="19">
        <v>4.3</v>
      </c>
      <c r="AC18" s="19">
        <v>0.2</v>
      </c>
      <c r="AD18" s="19">
        <v>0</v>
      </c>
      <c r="AE18" s="19">
        <v>17.899999999999999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3.5</v>
      </c>
      <c r="AK18" s="19">
        <v>0.2</v>
      </c>
      <c r="AL18" s="19">
        <v>0</v>
      </c>
      <c r="AM18" s="19">
        <v>17</v>
      </c>
      <c r="AN18" s="19">
        <v>2.4</v>
      </c>
      <c r="AO18" s="19">
        <v>0</v>
      </c>
      <c r="AP18" s="19">
        <v>0</v>
      </c>
      <c r="AQ18" s="27"/>
      <c r="AR18" s="40">
        <f>IF(SUM(X18,AB18)&gt;0,SUM(X18,AB18),"")</f>
        <v>7.8</v>
      </c>
      <c r="AS18" s="40">
        <f>IF(SUM(W18:X18,Z18:AB18,AD18)-Y18-AC18&gt;0,SUM(W18:X18,Z18:AB18,AD18)-Y18-AC18,"")</f>
        <v>44.099999999999994</v>
      </c>
      <c r="AT18" s="40">
        <f>IF(SUM(AE18:AF18,AH18)-AG18&gt;0,SUM(AE18:AF18,AH18)-AG18,"")</f>
        <v>23.099999999999998</v>
      </c>
      <c r="AU18" s="40">
        <f>IF(SUM(X18,AB18,AF18)&gt;0,SUM(X18,AB18,AF18),"")</f>
        <v>13</v>
      </c>
      <c r="AV18" s="40">
        <f>IF(SUM(AS18,AT18)&gt;0,SUM(AS18,AT18),"")</f>
        <v>67.199999999999989</v>
      </c>
      <c r="AW18" s="40">
        <f>IF(SUM(AJ18,AN18)&gt;0,SUM(AJ18,AN18),"")</f>
        <v>5.9</v>
      </c>
      <c r="AX18" s="40">
        <f>IF(SUM(AI18:AJ18,AL18:AN18,AP18)-SUM(AK18,AO18)&gt;0,SUM(AI18:AJ18,AL18:AN18,AP18)-SUM(AK18,AO18),"")</f>
        <v>40.799999999999997</v>
      </c>
      <c r="AY18" s="40">
        <f>IF(SUM(AS18,AT18,AX18)&gt;0,SUM(AS18,AT18,AX18),"")</f>
        <v>107.99999999999999</v>
      </c>
      <c r="AZ18" s="18">
        <v>18.399999999999999</v>
      </c>
      <c r="BA18" s="18">
        <v>6.8</v>
      </c>
      <c r="BB18" s="18">
        <v>0</v>
      </c>
      <c r="BC18" s="18">
        <v>0</v>
      </c>
      <c r="BD18" s="18">
        <v>16.2</v>
      </c>
      <c r="BE18" s="18">
        <v>7.3</v>
      </c>
      <c r="BF18" s="18">
        <v>0.2</v>
      </c>
      <c r="BG18" s="18">
        <v>0</v>
      </c>
      <c r="BH18" s="18">
        <v>18.5</v>
      </c>
      <c r="BI18" s="18">
        <v>4.3</v>
      </c>
      <c r="BJ18" s="18">
        <v>0.2</v>
      </c>
      <c r="BK18" s="18">
        <v>0</v>
      </c>
      <c r="BL18" s="18">
        <v>18.8</v>
      </c>
      <c r="BM18" s="18">
        <v>6.4</v>
      </c>
      <c r="BN18" s="18">
        <v>0.2</v>
      </c>
      <c r="BO18" s="18">
        <v>0</v>
      </c>
      <c r="BP18" s="18">
        <v>16.3</v>
      </c>
      <c r="BQ18" s="18">
        <v>7.7</v>
      </c>
      <c r="BR18" s="18">
        <v>1</v>
      </c>
      <c r="BS18" s="18">
        <v>0</v>
      </c>
      <c r="BT18" s="28"/>
      <c r="BU18" s="11">
        <f>IF(SUM(BA18,BE18)&gt;0,SUM(BA18,BE18),"")</f>
        <v>14.1</v>
      </c>
      <c r="BV18" s="11">
        <f>IF(SUM(AZ18:BA18,BC18:BE18,BG18)-BB18-BF18&gt;0,SUM(AZ18:BA18,BC18:BE18,BG18)-BB18-BF18,"")</f>
        <v>48.499999999999993</v>
      </c>
      <c r="BW18" s="11">
        <f>IF(SUM(BH18:BI18,BK18)-BJ18&gt;0,SUM(BH18:BI18,BK18)-BJ18,"")</f>
        <v>22.6</v>
      </c>
      <c r="BX18" s="11">
        <f>IF(SUM(BA18,BE18,BI18)&gt;0,SUM(BA18,BE18,BI18),"")</f>
        <v>18.399999999999999</v>
      </c>
      <c r="BY18" s="11">
        <f>IF(SUM(BV18,BW18)&gt;0,SUM(BV18,BW18),"")</f>
        <v>71.099999999999994</v>
      </c>
      <c r="BZ18" s="11">
        <f>IF(SUM(BM18,BQ18)&gt;0,SUM(BM18,BQ18),"")</f>
        <v>14.100000000000001</v>
      </c>
      <c r="CA18" s="11">
        <f>IF(SUM(BL18:BM18,BO18:BQ18,BS18)-SUM(BN18,BR18)&gt;0,SUM(BL18:BM18,BO18:BQ18,BS18)-SUM(BN18,BR18),"")</f>
        <v>48</v>
      </c>
      <c r="CB18" s="11">
        <f>IF(SUM(BV18,BW18,CA18)&gt;0,SUM(BV18,BW18,CA18),"")</f>
        <v>119.1</v>
      </c>
      <c r="CC18" s="19">
        <v>18.2</v>
      </c>
      <c r="CD18" s="19">
        <v>6.8000000000000007</v>
      </c>
      <c r="CE18" s="19">
        <v>0</v>
      </c>
      <c r="CF18" s="19">
        <v>0</v>
      </c>
      <c r="CG18" s="19">
        <v>18.5</v>
      </c>
      <c r="CH18" s="19">
        <v>6</v>
      </c>
      <c r="CI18" s="19">
        <v>0</v>
      </c>
      <c r="CJ18" s="19">
        <v>0</v>
      </c>
      <c r="CK18" s="19">
        <v>18.2</v>
      </c>
      <c r="CL18" s="19">
        <v>2.7</v>
      </c>
      <c r="CM18" s="19">
        <v>1.6</v>
      </c>
      <c r="CN18" s="19">
        <v>0</v>
      </c>
      <c r="CO18" s="19">
        <v>18.600000000000001</v>
      </c>
      <c r="CP18" s="19">
        <v>6.8000000000000007</v>
      </c>
      <c r="CQ18" s="19">
        <v>0</v>
      </c>
      <c r="CR18" s="19">
        <v>0</v>
      </c>
      <c r="CS18" s="19">
        <v>18</v>
      </c>
      <c r="CT18" s="19">
        <v>6</v>
      </c>
      <c r="CU18" s="19">
        <v>0.6</v>
      </c>
      <c r="CV18" s="19">
        <v>0</v>
      </c>
      <c r="CW18" s="27"/>
      <c r="CX18" s="40">
        <f>IF(SUM(CD18,CH18)&gt;0,SUM(CD18,CH18),"")</f>
        <v>12.8</v>
      </c>
      <c r="CY18" s="40">
        <f>IF(SUM(CC18:CD18,CF18:CH18,CJ18)-CE18-CI18&gt;0,SUM(CC18:CD18,CF18:CH18,CJ18)-CE18-CI18,"")</f>
        <v>49.5</v>
      </c>
      <c r="CZ18" s="40">
        <f>IF(SUM(CK18:CL18,CN18)-CM18&gt;0,SUM(CK18:CL18,CN18)-CM18,"")</f>
        <v>19.299999999999997</v>
      </c>
      <c r="DA18" s="40">
        <f>IF(SUM(CD18,CH18,CL18)&gt;0,SUM(CD18,CH18,CL18),"")</f>
        <v>15.5</v>
      </c>
      <c r="DB18" s="40">
        <f>IF(SUM(CY18,CZ18)&gt;0,SUM(CY18,CZ18),"")</f>
        <v>68.8</v>
      </c>
      <c r="DC18" s="40">
        <f>IF(SUM(CP18,CT18)&gt;0,SUM(CP18,CT18),"")</f>
        <v>12.8</v>
      </c>
      <c r="DD18" s="40">
        <f>IF(SUM(CO18:CP18,CR18:CT18,CV18)-SUM(CQ18,CU18)&gt;0,SUM(CO18:CP18,CR18:CT18,CV18)-SUM(CQ18,CU18),"")</f>
        <v>48.800000000000004</v>
      </c>
      <c r="DE18" s="40">
        <f>IF(SUM(CY18,CZ18,DD18)&gt;0,SUM(CY18,CZ18,DD18),"")</f>
        <v>117.6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18.299999999999997</v>
      </c>
      <c r="QH18" s="22">
        <f>IF($CW18="P",CD18,(CD18+BA18)/2)</f>
        <v>6.8000000000000007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17.350000000000001</v>
      </c>
      <c r="QL18" s="22">
        <f>IF($CW18="P",CH18,(CH18+BE18)/2)</f>
        <v>6.65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18.350000000000001</v>
      </c>
      <c r="QP18" s="22">
        <f>IF($CW18="P",CL18,(CL18+BI18)/2)</f>
        <v>3.5</v>
      </c>
      <c r="QQ18" s="22">
        <f>IF($CW18="P",CM18,(CM18+BJ18)/2)</f>
        <v>0.9</v>
      </c>
      <c r="QR18" s="22">
        <f>IF($CW18="P",CN18,(CN18+BK18)/2)</f>
        <v>0</v>
      </c>
      <c r="QS18" s="22">
        <f>IF($CW18="P",CO18,(CO18+BL18)/2)</f>
        <v>18.700000000000003</v>
      </c>
      <c r="QT18" s="22">
        <f>IF($CW18="P",CP18,(CP18+BM18)/2)</f>
        <v>6.6000000000000005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17.149999999999999</v>
      </c>
      <c r="QX18" s="22">
        <f>IF($CW18="P",CT18,(CT18+BQ18)/2)</f>
        <v>6.85</v>
      </c>
      <c r="QY18" s="22">
        <f>IF($CW18="P",CU18,(CU18+BR18)/2)</f>
        <v>0.8</v>
      </c>
      <c r="QZ18" s="22">
        <f>IF($CW18="P",CV18,(CV18+BS18)/2)</f>
        <v>0</v>
      </c>
      <c r="RA18" s="27" t="s">
        <v>46</v>
      </c>
      <c r="RB18" s="40">
        <f>IF(SUM(QH18,QL18)&gt;0,SUM(QH18,QL18),"")</f>
        <v>13.450000000000001</v>
      </c>
      <c r="RC18" s="40">
        <f>IF(SUM(QG18:QH18,QJ18:QL18,QN18)-QI18-QM18&gt;0,SUM(QG18:QH18,QJ18:QL18,QN18)-QI18-QM18,"")</f>
        <v>49</v>
      </c>
      <c r="RD18" s="40">
        <f>IF(SUM(QO18:QP18,QR18)-QQ18&gt;0,SUM(QO18:QP18,QR18)-QQ18,"")</f>
        <v>20.950000000000003</v>
      </c>
      <c r="RE18" s="40">
        <f>IF(SUM(QH18,QL18,QP18)&gt;0,SUM(QH18,QL18,QP18),"")</f>
        <v>16.950000000000003</v>
      </c>
      <c r="RF18" s="40">
        <f>IF(SUM(RC18,RD18)&gt;0,SUM(RC18,RD18),"")</f>
        <v>69.95</v>
      </c>
      <c r="RG18" s="40">
        <f>IF(SUM(QT18,QX18)&gt;0,SUM(QT18,QX18),"")</f>
        <v>13.45</v>
      </c>
      <c r="RH18" s="40">
        <f>IF(SUM(QS18:QT18,QV18:QX18,QZ18)-SUM(QU18,QY18)&gt;0,SUM(QS18:QT18,QV18:QX18,QZ18)-SUM(QU18,QY18),"")</f>
        <v>48.400000000000006</v>
      </c>
      <c r="RI18" s="40">
        <f>IF(SUM(RC18,RD18,RH18)&gt;0,SUM(RC18,RD18,RH18),"")</f>
        <v>118.35000000000001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10</v>
      </c>
      <c r="C19" s="5" t="s">
        <v>187</v>
      </c>
      <c r="D19" s="4" t="s">
        <v>3</v>
      </c>
      <c r="E19" s="4">
        <v>2006</v>
      </c>
      <c r="F19" s="9">
        <f>SUM(L19:T19)+SUM(L19:Q19)*0.0000001+SUM(L19)*0.0000000000001</f>
        <v>169.70001199000487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49</v>
      </c>
      <c r="M19" s="8" t="str">
        <f>IF(L19=0,"",IF(L19=CY19,$CC$1,IF(L19=BV19,$AZ$1,IF(L19=AS19,$W$1,""))))</f>
        <v>2023 Elite Canada</v>
      </c>
      <c r="N19" s="8">
        <f>IF(COUNT(AS19,BV19,CY19)&gt;1,LARGE((AS19,BV19,CY19),2),0)</f>
        <v>48.800000000000004</v>
      </c>
      <c r="O19" s="8" t="str">
        <f>IF(N19=0,"",IF(N19=CY19,$CC$1,IF(N19=BV19,$AZ$1,IF(N19=AS19,$W$1,""))))</f>
        <v>2023 3rd Domestic Trial</v>
      </c>
      <c r="P19" s="8">
        <f>IF(COUNT(AT19,BW19,CZ19)&gt;0,LARGE((AT19,BW19,CZ19),1),0)</f>
        <v>22.1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49.8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18.899999999999999</v>
      </c>
      <c r="X19" s="19">
        <v>6</v>
      </c>
      <c r="Y19" s="19">
        <v>0.2</v>
      </c>
      <c r="Z19" s="19">
        <v>0</v>
      </c>
      <c r="AA19" s="19">
        <v>18.3</v>
      </c>
      <c r="AB19" s="19">
        <v>6</v>
      </c>
      <c r="AC19" s="19">
        <v>0</v>
      </c>
      <c r="AD19" s="19">
        <v>0</v>
      </c>
      <c r="AE19" s="19">
        <v>17.600000000000001</v>
      </c>
      <c r="AF19" s="19">
        <v>0.7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0.2</v>
      </c>
      <c r="AL19" s="19">
        <v>0</v>
      </c>
      <c r="AM19" s="19">
        <v>17.899999999999999</v>
      </c>
      <c r="AN19" s="19">
        <v>5.6</v>
      </c>
      <c r="AO19" s="19">
        <v>0.8</v>
      </c>
      <c r="AP19" s="19">
        <v>0</v>
      </c>
      <c r="AQ19" s="27"/>
      <c r="AR19" s="40">
        <f>IF(SUM(X19,AB19)&gt;0,SUM(X19,AB19),"")</f>
        <v>12</v>
      </c>
      <c r="AS19" s="40">
        <f>IF(SUM(W19:X19,Z19:AB19,AD19)-Y19-AC19&gt;0,SUM(W19:X19,Z19:AB19,AD19)-Y19-AC19,"")</f>
        <v>49</v>
      </c>
      <c r="AT19" s="40">
        <f>IF(SUM(AE19:AF19,AH19)-AG19&gt;0,SUM(AE19:AF19,AH19)-AG19,"")</f>
        <v>18.3</v>
      </c>
      <c r="AU19" s="40">
        <f>IF(SUM(X19,AB19,AF19)&gt;0,SUM(X19,AB19,AF19),"")</f>
        <v>12.7</v>
      </c>
      <c r="AV19" s="40">
        <f>IF(SUM(AS19,AT19)&gt;0,SUM(AS19,AT19),"")</f>
        <v>67.3</v>
      </c>
      <c r="AW19" s="40">
        <f>IF(SUM(AJ19,AN19)&gt;0,SUM(AJ19,AN19),"")</f>
        <v>11.6</v>
      </c>
      <c r="AX19" s="40">
        <f>IF(SUM(AI19:AJ19,AL19:AN19,AP19)-SUM(AK19,AO19)&gt;0,SUM(AI19:AJ19,AL19:AN19,AP19)-SUM(AK19,AO19),"")</f>
        <v>47.1</v>
      </c>
      <c r="AY19" s="40">
        <f>IF(SUM(AS19,AT19,AX19)&gt;0,SUM(AS19,AT19,AX19),"")</f>
        <v>114.4</v>
      </c>
      <c r="AZ19" s="18">
        <v>18.3</v>
      </c>
      <c r="BA19" s="18">
        <v>6.4</v>
      </c>
      <c r="BB19" s="18">
        <v>0.8</v>
      </c>
      <c r="BC19" s="18">
        <v>0</v>
      </c>
      <c r="BD19" s="18">
        <v>18.600000000000001</v>
      </c>
      <c r="BE19" s="18">
        <v>6.8</v>
      </c>
      <c r="BF19" s="18">
        <v>0.6</v>
      </c>
      <c r="BG19" s="18">
        <v>0</v>
      </c>
      <c r="BH19" s="18">
        <v>17.399999999999999</v>
      </c>
      <c r="BI19" s="18">
        <v>3.2</v>
      </c>
      <c r="BJ19" s="18">
        <v>0</v>
      </c>
      <c r="BK19" s="18">
        <v>0</v>
      </c>
      <c r="BL19" s="18">
        <v>18.399999999999999</v>
      </c>
      <c r="BM19" s="18">
        <v>7.2</v>
      </c>
      <c r="BN19" s="18">
        <v>0.2</v>
      </c>
      <c r="BO19" s="18">
        <v>0</v>
      </c>
      <c r="BP19" s="18">
        <v>18.2</v>
      </c>
      <c r="BQ19" s="18">
        <v>6.8</v>
      </c>
      <c r="BR19" s="18">
        <v>0.6</v>
      </c>
      <c r="BS19" s="18">
        <v>0</v>
      </c>
      <c r="BT19" s="28"/>
      <c r="BU19" s="11">
        <f>IF(SUM(BA19,BE19)&gt;0,SUM(BA19,BE19),"")</f>
        <v>13.2</v>
      </c>
      <c r="BV19" s="11">
        <f>IF(SUM(AZ19:BA19,BC19:BE19,BG19)-BB19-BF19&gt;0,SUM(AZ19:BA19,BC19:BE19,BG19)-BB19-BF19,"")</f>
        <v>48.7</v>
      </c>
      <c r="BW19" s="11">
        <f>IF(SUM(BH19:BI19,BK19)-BJ19&gt;0,SUM(BH19:BI19,BK19)-BJ19,"")</f>
        <v>20.599999999999998</v>
      </c>
      <c r="BX19" s="11">
        <f>IF(SUM(BA19,BE19,BI19)&gt;0,SUM(BA19,BE19,BI19),"")</f>
        <v>16.399999999999999</v>
      </c>
      <c r="BY19" s="11">
        <f>IF(SUM(BV19,BW19)&gt;0,SUM(BV19,BW19),"")</f>
        <v>69.3</v>
      </c>
      <c r="BZ19" s="11">
        <f>IF(SUM(BM19,BQ19)&gt;0,SUM(BM19,BQ19),"")</f>
        <v>14</v>
      </c>
      <c r="CA19" s="11">
        <f>IF(SUM(BL19:BM19,BO19:BQ19,BS19)-SUM(BN19,BR19)&gt;0,SUM(BL19:BM19,BO19:BQ19,BS19)-SUM(BN19,BR19),"")</f>
        <v>49.8</v>
      </c>
      <c r="CB19" s="11">
        <f>IF(SUM(BV19,BW19,CA19)&gt;0,SUM(BV19,BW19,CA19),"")</f>
        <v>119.1</v>
      </c>
      <c r="CC19" s="19">
        <v>18.399999999999999</v>
      </c>
      <c r="CD19" s="19">
        <v>6.4</v>
      </c>
      <c r="CE19" s="19">
        <v>0.6</v>
      </c>
      <c r="CF19" s="19">
        <v>0</v>
      </c>
      <c r="CG19" s="19">
        <v>18.600000000000001</v>
      </c>
      <c r="CH19" s="19">
        <v>6.8000000000000007</v>
      </c>
      <c r="CI19" s="19">
        <v>0.8</v>
      </c>
      <c r="CJ19" s="19">
        <v>0</v>
      </c>
      <c r="CK19" s="19">
        <v>16.100000000000001</v>
      </c>
      <c r="CL19" s="19">
        <v>6.8000000000000007</v>
      </c>
      <c r="CM19" s="19">
        <v>0.8</v>
      </c>
      <c r="CN19" s="19">
        <v>0</v>
      </c>
      <c r="CO19" s="19">
        <v>18</v>
      </c>
      <c r="CP19" s="19">
        <v>6.4</v>
      </c>
      <c r="CQ19" s="19">
        <v>0</v>
      </c>
      <c r="CR19" s="19">
        <v>0</v>
      </c>
      <c r="CS19" s="19">
        <v>17.399999999999999</v>
      </c>
      <c r="CT19" s="19">
        <v>2.4</v>
      </c>
      <c r="CU19" s="19">
        <v>0</v>
      </c>
      <c r="CV19" s="19">
        <v>0</v>
      </c>
      <c r="CW19" s="27"/>
      <c r="CX19" s="40">
        <f>IF(SUM(CD19,CH19)&gt;0,SUM(CD19,CH19),"")</f>
        <v>13.200000000000001</v>
      </c>
      <c r="CY19" s="40">
        <f>IF(SUM(CC19:CD19,CF19:CH19,CJ19)-CE19-CI19&gt;0,SUM(CC19:CD19,CF19:CH19,CJ19)-CE19-CI19,"")</f>
        <v>48.800000000000004</v>
      </c>
      <c r="CZ19" s="40">
        <f>IF(SUM(CK19:CL19,CN19)-CM19&gt;0,SUM(CK19:CL19,CN19)-CM19,"")</f>
        <v>22.1</v>
      </c>
      <c r="DA19" s="40">
        <f>IF(SUM(CD19,CH19,CL19)&gt;0,SUM(CD19,CH19,CL19),"")</f>
        <v>20</v>
      </c>
      <c r="DB19" s="40">
        <f>IF(SUM(CY19,CZ19)&gt;0,SUM(CY19,CZ19),"")</f>
        <v>70.900000000000006</v>
      </c>
      <c r="DC19" s="40">
        <f>IF(SUM(CP19,CT19)&gt;0,SUM(CP19,CT19),"")</f>
        <v>8.8000000000000007</v>
      </c>
      <c r="DD19" s="40">
        <f>IF(SUM(CO19:CP19,CR19:CT19,CV19)-SUM(CQ19,CU19)&gt;0,SUM(CO19:CP19,CR19:CT19,CV19)-SUM(CQ19,CU19),"")</f>
        <v>44.199999999999996</v>
      </c>
      <c r="DE19" s="40">
        <f>IF(SUM(CY19,CZ19,DD19)&gt;0,SUM(CY19,CZ19,DD19),"")</f>
        <v>115.1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>
        <v>18.399999999999999</v>
      </c>
      <c r="GP19" s="18">
        <v>6</v>
      </c>
      <c r="GQ19" s="18">
        <v>0</v>
      </c>
      <c r="GR19" s="18">
        <v>0</v>
      </c>
      <c r="GS19" s="18">
        <v>17.7</v>
      </c>
      <c r="GT19" s="18">
        <v>6</v>
      </c>
      <c r="GU19" s="18">
        <v>0.6</v>
      </c>
      <c r="GV19" s="18">
        <v>0</v>
      </c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>
        <f>IF(SUM(GP19,GT19)&gt;0,SUM(GP19,GT19),"")</f>
        <v>12</v>
      </c>
      <c r="HJ19" s="11">
        <f>IF(SUM(GO19:GP19,GR19:GT19,GV19)-GQ19-GU19&gt;0,SUM(GO19:GP19,GR19:GT19,GV19)-GQ19-GU19,"")</f>
        <v>47.499999999999993</v>
      </c>
      <c r="HK19" s="11" t="str">
        <f>IF(SUM(GW19:GX19,GZ19)-GY19&gt;0,SUM(GW19:GX19,GZ19)-GY19,"")</f>
        <v/>
      </c>
      <c r="HL19" s="11">
        <f>IF(SUM(GP19,GT19,GX19)&gt;0,SUM(GP19,GT19,GX19),"")</f>
        <v>12</v>
      </c>
      <c r="HM19" s="11">
        <f>IF(SUM(HJ19,HK19)&gt;0,SUM(HJ19,HK19),"")</f>
        <v>47.499999999999993</v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>
        <f>IF(SUM(HJ19,HK19,HO19)&gt;0,SUM(HJ19,HK19,HO19),"")</f>
        <v>47.499999999999993</v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18.350000000000001</v>
      </c>
      <c r="QH19" s="22">
        <f>IF($CW19="P",CD19,(CD19+BA19)/2)</f>
        <v>6.4</v>
      </c>
      <c r="QI19" s="22">
        <f>IF($CW19="P",CE19,(CE19+BB19)/2)</f>
        <v>0.7</v>
      </c>
      <c r="QJ19" s="22">
        <f>IF($CW19="P",CF19,(CF19+BC19)/2)</f>
        <v>0</v>
      </c>
      <c r="QK19" s="22">
        <f>IF($CW19="P",CG19,(CG19+BD19)/2)</f>
        <v>18.600000000000001</v>
      </c>
      <c r="QL19" s="22">
        <f>IF($CW19="P",CH19,(CH19+BE19)/2)</f>
        <v>6.8000000000000007</v>
      </c>
      <c r="QM19" s="22">
        <f>IF($CW19="P",CI19,(CI19+BF19)/2)</f>
        <v>0.7</v>
      </c>
      <c r="QN19" s="22">
        <f>IF($CW19="P",CJ19,(CJ19+BG19)/2)</f>
        <v>0</v>
      </c>
      <c r="QO19" s="22">
        <f>IF($CW19="P",CK19,(CK19+BH19)/2)</f>
        <v>16.75</v>
      </c>
      <c r="QP19" s="22">
        <f>IF($CW19="P",CL19,(CL19+BI19)/2)</f>
        <v>5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18.2</v>
      </c>
      <c r="QT19" s="22">
        <f>IF($CW19="P",CP19,(CP19+BM19)/2)</f>
        <v>6.8000000000000007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17.799999999999997</v>
      </c>
      <c r="QX19" s="22">
        <f>IF($CW19="P",CT19,(CT19+BQ19)/2)</f>
        <v>4.5999999999999996</v>
      </c>
      <c r="QY19" s="22">
        <f>IF($CW19="P",CU19,(CU19+BR19)/2)</f>
        <v>0.3</v>
      </c>
      <c r="QZ19" s="22">
        <f>IF($CW19="P",CV19,(CV19+BS19)/2)</f>
        <v>0</v>
      </c>
      <c r="RA19" s="27" t="s">
        <v>46</v>
      </c>
      <c r="RB19" s="40">
        <f>IF(SUM(QH19,QL19)&gt;0,SUM(QH19,QL19),"")</f>
        <v>13.200000000000001</v>
      </c>
      <c r="RC19" s="40">
        <f>IF(SUM(QG19:QH19,QJ19:QL19,QN19)-QI19-QM19&gt;0,SUM(QG19:QH19,QJ19:QL19,QN19)-QI19-QM19,"")</f>
        <v>48.75</v>
      </c>
      <c r="RD19" s="40">
        <f>IF(SUM(QO19:QP19,QR19)-QQ19&gt;0,SUM(QO19:QP19,QR19)-QQ19,"")</f>
        <v>21.35</v>
      </c>
      <c r="RE19" s="40">
        <f>IF(SUM(QH19,QL19,QP19)&gt;0,SUM(QH19,QL19,QP19),"")</f>
        <v>18.200000000000003</v>
      </c>
      <c r="RF19" s="40">
        <f>IF(SUM(RC19,RD19)&gt;0,SUM(RC19,RD19),"")</f>
        <v>70.099999999999994</v>
      </c>
      <c r="RG19" s="40">
        <f>IF(SUM(QT19,QX19)&gt;0,SUM(QT19,QX19),"")</f>
        <v>11.4</v>
      </c>
      <c r="RH19" s="40">
        <f>IF(SUM(QS19:QT19,QV19:QX19,QZ19)-SUM(QU19,QY19)&gt;0,SUM(QS19:QT19,QV19:QX19,QZ19)-SUM(QU19,QY19),"")</f>
        <v>47</v>
      </c>
      <c r="RI19" s="40">
        <f>IF(SUM(RC19,RD19,RH19)&gt;0,SUM(RC19,RD19,RH19),"")</f>
        <v>117.1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11</v>
      </c>
      <c r="C20" s="5" t="s">
        <v>176</v>
      </c>
      <c r="D20" s="4" t="s">
        <v>6</v>
      </c>
      <c r="E20" s="4">
        <v>2004</v>
      </c>
      <c r="F20" s="9">
        <f>SUM(L20:T20)+SUM(L20:Q20)*0.0000001+SUM(L20)*0.0000000000001</f>
        <v>169.10001214000499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49.9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48.5</v>
      </c>
      <c r="O20" s="8" t="str">
        <f>IF(N20=0,"",IF(N20=CY20,$CC$1,IF(N20=BV20,$AZ$1,IF(N20=AS20,$W$1,""))))</f>
        <v>2023 Nationals</v>
      </c>
      <c r="P20" s="8">
        <f>IF(COUNT(AT20,BW20,CZ20)&gt;0,LARGE((AT20,BW20,CZ20),1),0)</f>
        <v>23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18.8</v>
      </c>
      <c r="BA20" s="18">
        <v>6.8</v>
      </c>
      <c r="BB20" s="18">
        <v>0.6</v>
      </c>
      <c r="BC20" s="18">
        <v>0</v>
      </c>
      <c r="BD20" s="18">
        <v>18.100000000000001</v>
      </c>
      <c r="BE20" s="18">
        <v>6</v>
      </c>
      <c r="BF20" s="18">
        <v>0.6</v>
      </c>
      <c r="BG20" s="18">
        <v>0</v>
      </c>
      <c r="BH20" s="18">
        <v>18.7</v>
      </c>
      <c r="BI20" s="18">
        <v>4.3</v>
      </c>
      <c r="BJ20" s="18">
        <v>0</v>
      </c>
      <c r="BK20" s="18">
        <v>0</v>
      </c>
      <c r="BL20" s="18">
        <v>19</v>
      </c>
      <c r="BM20" s="18">
        <v>6.8</v>
      </c>
      <c r="BN20" s="18">
        <v>0</v>
      </c>
      <c r="BO20" s="18">
        <v>0</v>
      </c>
      <c r="BP20" s="18">
        <v>16.5</v>
      </c>
      <c r="BQ20" s="18">
        <v>6.4</v>
      </c>
      <c r="BR20" s="18">
        <v>1</v>
      </c>
      <c r="BS20" s="18">
        <v>0</v>
      </c>
      <c r="BT20" s="28"/>
      <c r="BU20" s="11">
        <f>IF(SUM(BA20,BE20)&gt;0,SUM(BA20,BE20),"")</f>
        <v>12.8</v>
      </c>
      <c r="BV20" s="11">
        <f>IF(SUM(AZ20:BA20,BC20:BE20,BG20)-BB20-BF20&gt;0,SUM(AZ20:BA20,BC20:BE20,BG20)-BB20-BF20,"")</f>
        <v>48.5</v>
      </c>
      <c r="BW20" s="11">
        <f>IF(SUM(BH20:BI20,BK20)-BJ20&gt;0,SUM(BH20:BI20,BK20)-BJ20,"")</f>
        <v>23</v>
      </c>
      <c r="BX20" s="11">
        <f>IF(SUM(BA20,BE20,BI20)&gt;0,SUM(BA20,BE20,BI20),"")</f>
        <v>17.100000000000001</v>
      </c>
      <c r="BY20" s="11">
        <f>IF(SUM(BV20,BW20)&gt;0,SUM(BV20,BW20),"")</f>
        <v>71.5</v>
      </c>
      <c r="BZ20" s="11">
        <f>IF(SUM(BM20,BQ20)&gt;0,SUM(BM20,BQ20),"")</f>
        <v>13.2</v>
      </c>
      <c r="CA20" s="11">
        <f>IF(SUM(BL20:BM20,BO20:BQ20,BS20)-SUM(BN20,BR20)&gt;0,SUM(BL20:BM20,BO20:BQ20,BS20)-SUM(BN20,BR20),"")</f>
        <v>47.699999999999996</v>
      </c>
      <c r="CB20" s="11">
        <f>IF(SUM(BV20,BW20,CA20)&gt;0,SUM(BV20,BW20,CA20),"")</f>
        <v>119.19999999999999</v>
      </c>
      <c r="CC20" s="19">
        <v>19</v>
      </c>
      <c r="CD20" s="19">
        <v>6.8000000000000007</v>
      </c>
      <c r="CE20" s="19">
        <v>0</v>
      </c>
      <c r="CF20" s="19">
        <v>0</v>
      </c>
      <c r="CG20" s="19">
        <v>18.5</v>
      </c>
      <c r="CH20" s="19">
        <v>6.4</v>
      </c>
      <c r="CI20" s="19">
        <v>0.8</v>
      </c>
      <c r="CJ20" s="19">
        <v>0</v>
      </c>
      <c r="CK20" s="19">
        <v>18.8</v>
      </c>
      <c r="CL20" s="19">
        <v>3.9000000000000004</v>
      </c>
      <c r="CM20" s="19">
        <v>0</v>
      </c>
      <c r="CN20" s="19">
        <v>0</v>
      </c>
      <c r="CO20" s="19">
        <v>19</v>
      </c>
      <c r="CP20" s="19">
        <v>6.8000000000000007</v>
      </c>
      <c r="CQ20" s="19">
        <v>0.6</v>
      </c>
      <c r="CR20" s="19">
        <v>0</v>
      </c>
      <c r="CS20" s="19">
        <v>18.2</v>
      </c>
      <c r="CT20" s="19">
        <v>3.6</v>
      </c>
      <c r="CU20" s="19">
        <v>0.6</v>
      </c>
      <c r="CV20" s="19">
        <v>0</v>
      </c>
      <c r="CW20" s="27"/>
      <c r="CX20" s="40">
        <f>IF(SUM(CD20,CH20)&gt;0,SUM(CD20,CH20),"")</f>
        <v>13.200000000000001</v>
      </c>
      <c r="CY20" s="40">
        <f>IF(SUM(CC20:CD20,CF20:CH20,CJ20)-CE20-CI20&gt;0,SUM(CC20:CD20,CF20:CH20,CJ20)-CE20-CI20,"")</f>
        <v>49.9</v>
      </c>
      <c r="CZ20" s="40">
        <f>IF(SUM(CK20:CL20,CN20)-CM20&gt;0,SUM(CK20:CL20,CN20)-CM20,"")</f>
        <v>22.700000000000003</v>
      </c>
      <c r="DA20" s="40">
        <f>IF(SUM(CD20,CH20,CL20)&gt;0,SUM(CD20,CH20,CL20),"")</f>
        <v>17.100000000000001</v>
      </c>
      <c r="DB20" s="40">
        <f>IF(SUM(CY20,CZ20)&gt;0,SUM(CY20,CZ20),"")</f>
        <v>72.599999999999994</v>
      </c>
      <c r="DC20" s="40">
        <f>IF(SUM(CP20,CT20)&gt;0,SUM(CP20,CT20),"")</f>
        <v>10.4</v>
      </c>
      <c r="DD20" s="40">
        <f>IF(SUM(CO20:CP20,CR20:CT20,CV20)-SUM(CQ20,CU20)&gt;0,SUM(CO20:CP20,CR20:CT20,CV20)-SUM(CQ20,CU20),"")</f>
        <v>46.4</v>
      </c>
      <c r="DE20" s="40">
        <f>IF(SUM(CY20,CZ20,DD20)&gt;0,SUM(CY20,CZ20,DD20),"")</f>
        <v>119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18.899999999999999</v>
      </c>
      <c r="QH20" s="22">
        <f>IF($CW20="P",CD20,(CD20+BA20)/2)</f>
        <v>6.8000000000000007</v>
      </c>
      <c r="QI20" s="22">
        <f>IF($CW20="P",CE20,(CE20+BB20)/2)</f>
        <v>0.3</v>
      </c>
      <c r="QJ20" s="22">
        <f>IF($CW20="P",CF20,(CF20+BC20)/2)</f>
        <v>0</v>
      </c>
      <c r="QK20" s="22">
        <f>IF($CW20="P",CG20,(CG20+BD20)/2)</f>
        <v>18.3</v>
      </c>
      <c r="QL20" s="22">
        <f>IF($CW20="P",CH20,(CH20+BE20)/2)</f>
        <v>6.2</v>
      </c>
      <c r="QM20" s="22">
        <f>IF($CW20="P",CI20,(CI20+BF20)/2)</f>
        <v>0.7</v>
      </c>
      <c r="QN20" s="22">
        <f>IF($CW20="P",CJ20,(CJ20+BG20)/2)</f>
        <v>0</v>
      </c>
      <c r="QO20" s="22">
        <f>IF($CW20="P",CK20,(CK20+BH20)/2)</f>
        <v>18.75</v>
      </c>
      <c r="QP20" s="22">
        <f>IF($CW20="P",CL20,(CL20+BI20)/2)</f>
        <v>4.0999999999999996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19</v>
      </c>
      <c r="QT20" s="22">
        <f>IF($CW20="P",CP20,(CP20+BM20)/2)</f>
        <v>6.8000000000000007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17.350000000000001</v>
      </c>
      <c r="QX20" s="22">
        <f>IF($CW20="P",CT20,(CT20+BQ20)/2)</f>
        <v>5</v>
      </c>
      <c r="QY20" s="22">
        <f>IF($CW20="P",CU20,(CU20+BR20)/2)</f>
        <v>0.8</v>
      </c>
      <c r="QZ20" s="22">
        <f>IF($CW20="P",CV20,(CV20+BS20)/2)</f>
        <v>0</v>
      </c>
      <c r="RA20" s="27" t="s">
        <v>46</v>
      </c>
      <c r="RB20" s="40">
        <f>IF(SUM(QH20,QL20)&gt;0,SUM(QH20,QL20),"")</f>
        <v>13</v>
      </c>
      <c r="RC20" s="40">
        <f>IF(SUM(QG20:QH20,QJ20:QL20,QN20)-QI20-QM20&gt;0,SUM(QG20:QH20,QJ20:QL20,QN20)-QI20-QM20,"")</f>
        <v>49.2</v>
      </c>
      <c r="RD20" s="40">
        <f>IF(SUM(QO20:QP20,QR20)-QQ20&gt;0,SUM(QO20:QP20,QR20)-QQ20,"")</f>
        <v>22.85</v>
      </c>
      <c r="RE20" s="40">
        <f>IF(SUM(QH20,QL20,QP20)&gt;0,SUM(QH20,QL20,QP20),"")</f>
        <v>17.100000000000001</v>
      </c>
      <c r="RF20" s="40">
        <f>IF(SUM(RC20,RD20)&gt;0,SUM(RC20,RD20),"")</f>
        <v>72.050000000000011</v>
      </c>
      <c r="RG20" s="40">
        <f>IF(SUM(QT20,QX20)&gt;0,SUM(QT20,QX20),"")</f>
        <v>11.8</v>
      </c>
      <c r="RH20" s="40">
        <f>IF(SUM(QS20:QT20,QV20:QX20,QZ20)-SUM(QU20,QY20)&gt;0,SUM(QS20:QT20,QV20:QX20,QZ20)-SUM(QU20,QY20),"")</f>
        <v>47.050000000000004</v>
      </c>
      <c r="RI20" s="40">
        <f>IF(SUM(RC20,RD20,RH20)&gt;0,SUM(RC20,RD20,RH20),"")</f>
        <v>119.10000000000002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12</v>
      </c>
      <c r="C21" s="5" t="s">
        <v>74</v>
      </c>
      <c r="D21" s="4" t="s">
        <v>6</v>
      </c>
      <c r="E21" s="4">
        <v>2004</v>
      </c>
      <c r="F21" s="9">
        <f>SUM(L21:T21)+SUM(L21:Q21)*0.0000001+SUM(L21)*0.0000000000001</f>
        <v>167.90000732000496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49.699999999999996</v>
      </c>
      <c r="M21" s="8" t="str">
        <f>IF(L21=0,"",IF(L21=CY21,$CC$1,IF(L21=BV21,$AZ$1,IF(L21=AS21,$W$1,""))))</f>
        <v>2023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23.5</v>
      </c>
      <c r="Q21" s="8" t="str">
        <f>IF(P21=0,"",IF(P21=CZ21,$CC$1,IF(P21=BW21,$AZ$1,IF(P21=AT21,$W$1,""))))</f>
        <v>2023 Elite Canada</v>
      </c>
      <c r="R21" s="8">
        <f>IF(MAX(AX21,CA21,DD21)&gt;0,MAX(AX21,CA21,DD21),0)</f>
        <v>50.3</v>
      </c>
      <c r="S21" s="8" t="str">
        <f>IF(R21=0,"",IF(R21=DD21,$CC$1,IF(R21=CA21,$AZ$1,IF(R21=AX21,$W$1,""))))</f>
        <v>2023 Elite Canada</v>
      </c>
      <c r="T21" s="8">
        <f>IF(MAX(DF21:DH21)&gt;0,MAX(DF21:DH21),"")</f>
        <v>44.4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2022 WAGC (Nov 23)</v>
      </c>
      <c r="W21" s="19">
        <v>18.7</v>
      </c>
      <c r="X21" s="19">
        <v>6</v>
      </c>
      <c r="Y21" s="19">
        <v>0</v>
      </c>
      <c r="Z21" s="19">
        <v>0</v>
      </c>
      <c r="AA21" s="19">
        <v>18.600000000000001</v>
      </c>
      <c r="AB21" s="19">
        <v>6.4</v>
      </c>
      <c r="AC21" s="19">
        <v>0</v>
      </c>
      <c r="AD21" s="19">
        <v>0</v>
      </c>
      <c r="AE21" s="19">
        <v>19.2</v>
      </c>
      <c r="AF21" s="19">
        <v>4.3</v>
      </c>
      <c r="AG21" s="19">
        <v>0</v>
      </c>
      <c r="AH21" s="19">
        <v>0</v>
      </c>
      <c r="AI21" s="19">
        <v>18.899999999999999</v>
      </c>
      <c r="AJ21" s="19">
        <v>6</v>
      </c>
      <c r="AK21" s="19">
        <v>0</v>
      </c>
      <c r="AL21" s="19">
        <v>0</v>
      </c>
      <c r="AM21" s="19">
        <v>19</v>
      </c>
      <c r="AN21" s="19">
        <v>6.4</v>
      </c>
      <c r="AO21" s="19">
        <v>0</v>
      </c>
      <c r="AP21" s="19">
        <v>0</v>
      </c>
      <c r="AQ21" s="27"/>
      <c r="AR21" s="40">
        <f>IF(SUM(X21,AB21)&gt;0,SUM(X21,AB21),"")</f>
        <v>12.4</v>
      </c>
      <c r="AS21" s="40">
        <f>IF(SUM(W21:X21,Z21:AB21,AD21)-Y21-AC21&gt;0,SUM(W21:X21,Z21:AB21,AD21)-Y21-AC21,"")</f>
        <v>49.699999999999996</v>
      </c>
      <c r="AT21" s="40">
        <f>IF(SUM(AE21:AF21,AH21)-AG21&gt;0,SUM(AE21:AF21,AH21)-AG21,"")</f>
        <v>23.5</v>
      </c>
      <c r="AU21" s="40">
        <f>IF(SUM(X21,AB21,AF21)&gt;0,SUM(X21,AB21,AF21),"")</f>
        <v>16.7</v>
      </c>
      <c r="AV21" s="40">
        <f>IF(SUM(AS21,AT21)&gt;0,SUM(AS21,AT21),"")</f>
        <v>73.199999999999989</v>
      </c>
      <c r="AW21" s="40">
        <f>IF(SUM(AJ21,AN21)&gt;0,SUM(AJ21,AN21),"")</f>
        <v>12.4</v>
      </c>
      <c r="AX21" s="40">
        <f>IF(SUM(AI21:AJ21,AL21:AN21,AP21)-SUM(AK21,AO21)&gt;0,SUM(AI21:AJ21,AL21:AN21,AP21)-SUM(AK21,AO21),"")</f>
        <v>50.3</v>
      </c>
      <c r="AY21" s="40">
        <f>IF(SUM(AS21,AT21,AX21)&gt;0,SUM(AS21,AT21,AX21),"")</f>
        <v>123.49999999999999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>
        <f>IF(MAX(ED21,FF21,GH21,HJ21,IL21,JN21,KP21,LR21,MT21,NV21,OX21,PZ21)-IF(N21="",0,N21)&gt;0.001,MAX(ED21,FF21,GH21,HJ21,IL21,JN21,KP21,LR21,MT21,NV21,OX21,PZ21)-IF(N21="",0,N21),"")</f>
        <v>44.4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>
        <v>17.399999999999999</v>
      </c>
      <c r="GP21" s="18">
        <v>2.8</v>
      </c>
      <c r="GQ21" s="18">
        <v>0</v>
      </c>
      <c r="GR21" s="18">
        <v>0</v>
      </c>
      <c r="GS21" s="18">
        <v>18.8</v>
      </c>
      <c r="GT21" s="18">
        <v>6</v>
      </c>
      <c r="GU21" s="18">
        <v>0.6</v>
      </c>
      <c r="GV21" s="18">
        <v>0</v>
      </c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>
        <f>IF(SUM(GP21,GT21)&gt;0,SUM(GP21,GT21),"")</f>
        <v>8.8000000000000007</v>
      </c>
      <c r="HJ21" s="11">
        <f>IF(SUM(GO21:GP21,GR21:GT21,GV21)-GQ21-GU21&gt;0,SUM(GO21:GP21,GR21:GT21,GV21)-GQ21-GU21,"")</f>
        <v>44.4</v>
      </c>
      <c r="HK21" s="11" t="str">
        <f>IF(SUM(GW21:GX21,GZ21)-GY21&gt;0,SUM(GW21:GX21,GZ21)-GY21,"")</f>
        <v/>
      </c>
      <c r="HL21" s="11">
        <f>IF(SUM(GP21,GT21,GX21)&gt;0,SUM(GP21,GT21,GX21),"")</f>
        <v>8.8000000000000007</v>
      </c>
      <c r="HM21" s="11">
        <f>IF(SUM(HJ21,HK21)&gt;0,SUM(HJ21,HK21),"")</f>
        <v>44.4</v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>
        <f>IF(SUM(HJ21,HK21,HO21)&gt;0,SUM(HJ21,HK21,HO21),"")</f>
        <v>44.4</v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13</v>
      </c>
      <c r="C22" s="5" t="s">
        <v>154</v>
      </c>
      <c r="D22" s="4" t="s">
        <v>6</v>
      </c>
      <c r="E22" s="4">
        <v>2004</v>
      </c>
      <c r="F22" s="9">
        <f>SUM(L22:T22)+SUM(L22:Q22)*0.0000001+SUM(L22)*0.0000000000001</f>
        <v>165.50001159000496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49.4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43.29999999999999</v>
      </c>
      <c r="O22" s="8" t="str">
        <f>IF(N22=0,"",IF(N22=CY22,$CC$1,IF(N22=BV22,$AZ$1,IF(N22=AS22,$W$1,""))))</f>
        <v>2023 Elite Canada</v>
      </c>
      <c r="P22" s="8">
        <f>IF(COUNT(AT22,BW22,CZ22)&gt;0,LARGE((AT22,BW22,CZ22),1),0)</f>
        <v>23.2</v>
      </c>
      <c r="Q22" s="8" t="str">
        <f>IF(P22=0,"",IF(P22=CZ22,$CC$1,IF(P22=BW22,$AZ$1,IF(P22=AT22,$W$1,""))))</f>
        <v>2023 Elite Canada</v>
      </c>
      <c r="R22" s="8">
        <f>IF(MAX(AX22,CA22,DD22)&gt;0,MAX(AX22,CA22,DD22),0)</f>
        <v>49.6</v>
      </c>
      <c r="S22" s="8" t="str">
        <f>IF(R22=0,"",IF(R22=DD22,$CC$1,IF(R22=CA22,$AZ$1,IF(R22=AX22,$W$1,""))))</f>
        <v>2023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17.7</v>
      </c>
      <c r="X22" s="19">
        <v>2.4</v>
      </c>
      <c r="Y22" s="19">
        <v>0</v>
      </c>
      <c r="Z22" s="19">
        <v>0</v>
      </c>
      <c r="AA22" s="19">
        <v>19</v>
      </c>
      <c r="AB22" s="19">
        <v>4.8</v>
      </c>
      <c r="AC22" s="19">
        <v>0.6</v>
      </c>
      <c r="AD22" s="19">
        <v>0</v>
      </c>
      <c r="AE22" s="19">
        <v>18.899999999999999</v>
      </c>
      <c r="AF22" s="19">
        <v>4.3</v>
      </c>
      <c r="AG22" s="19">
        <v>0</v>
      </c>
      <c r="AH22" s="19">
        <v>0</v>
      </c>
      <c r="AI22" s="19">
        <v>19.2</v>
      </c>
      <c r="AJ22" s="19">
        <v>6</v>
      </c>
      <c r="AK22" s="19">
        <v>0</v>
      </c>
      <c r="AL22" s="19">
        <v>0</v>
      </c>
      <c r="AM22" s="19">
        <v>18.8</v>
      </c>
      <c r="AN22" s="19">
        <v>5.6</v>
      </c>
      <c r="AO22" s="19">
        <v>0</v>
      </c>
      <c r="AP22" s="19">
        <v>0</v>
      </c>
      <c r="AQ22" s="27"/>
      <c r="AR22" s="40">
        <f>IF(SUM(X22,AB22)&gt;0,SUM(X22,AB22),"")</f>
        <v>7.1999999999999993</v>
      </c>
      <c r="AS22" s="40">
        <f>IF(SUM(W22:X22,Z22:AB22,AD22)-Y22-AC22&gt;0,SUM(W22:X22,Z22:AB22,AD22)-Y22-AC22,"")</f>
        <v>43.29999999999999</v>
      </c>
      <c r="AT22" s="40">
        <f>IF(SUM(AE22:AF22,AH22)-AG22&gt;0,SUM(AE22:AF22,AH22)-AG22,"")</f>
        <v>23.2</v>
      </c>
      <c r="AU22" s="40">
        <f>IF(SUM(X22,AB22,AF22)&gt;0,SUM(X22,AB22,AF22),"")</f>
        <v>11.5</v>
      </c>
      <c r="AV22" s="40">
        <f>IF(SUM(AS22,AT22)&gt;0,SUM(AS22,AT22),"")</f>
        <v>66.499999999999986</v>
      </c>
      <c r="AW22" s="40">
        <f>IF(SUM(AJ22,AN22)&gt;0,SUM(AJ22,AN22),"")</f>
        <v>11.6</v>
      </c>
      <c r="AX22" s="40">
        <f>IF(SUM(AI22:AJ22,AL22:AN22,AP22)-SUM(AK22,AO22)&gt;0,SUM(AI22:AJ22,AL22:AN22,AP22)-SUM(AK22,AO22),"")</f>
        <v>49.6</v>
      </c>
      <c r="AY22" s="40">
        <f>IF(SUM(AS22,AT22,AX22)&gt;0,SUM(AS22,AT22,AX22),"")</f>
        <v>116.1</v>
      </c>
      <c r="AZ22" s="18">
        <v>19.2</v>
      </c>
      <c r="BA22" s="18">
        <v>6</v>
      </c>
      <c r="BB22" s="18">
        <v>0</v>
      </c>
      <c r="BC22" s="18">
        <v>0</v>
      </c>
      <c r="BD22" s="18">
        <v>19.2</v>
      </c>
      <c r="BE22" s="18">
        <v>5.6</v>
      </c>
      <c r="BF22" s="18">
        <v>0.6</v>
      </c>
      <c r="BG22" s="18">
        <v>0</v>
      </c>
      <c r="BH22" s="18">
        <v>19.399999999999999</v>
      </c>
      <c r="BI22" s="18">
        <v>3.5</v>
      </c>
      <c r="BJ22" s="18">
        <v>0.6</v>
      </c>
      <c r="BK22" s="18">
        <v>0</v>
      </c>
      <c r="BL22" s="18">
        <v>19.600000000000001</v>
      </c>
      <c r="BM22" s="18">
        <v>6</v>
      </c>
      <c r="BN22" s="18">
        <v>0</v>
      </c>
      <c r="BO22" s="18">
        <v>0</v>
      </c>
      <c r="BP22" s="18">
        <v>19</v>
      </c>
      <c r="BQ22" s="18">
        <v>4.8</v>
      </c>
      <c r="BR22" s="18">
        <v>0</v>
      </c>
      <c r="BS22" s="18">
        <v>0</v>
      </c>
      <c r="BT22" s="28"/>
      <c r="BU22" s="11">
        <f>IF(SUM(BA22,BE22)&gt;0,SUM(BA22,BE22),"")</f>
        <v>11.6</v>
      </c>
      <c r="BV22" s="11">
        <f>IF(SUM(AZ22:BA22,BC22:BE22,BG22)-BB22-BF22&gt;0,SUM(AZ22:BA22,BC22:BE22,BG22)-BB22-BF22,"")</f>
        <v>49.4</v>
      </c>
      <c r="BW22" s="11">
        <f>IF(SUM(BH22:BI22,BK22)-BJ22&gt;0,SUM(BH22:BI22,BK22)-BJ22,"")</f>
        <v>22.299999999999997</v>
      </c>
      <c r="BX22" s="11">
        <f>IF(SUM(BA22,BE22,BI22)&gt;0,SUM(BA22,BE22,BI22),"")</f>
        <v>15.1</v>
      </c>
      <c r="BY22" s="11">
        <f>IF(SUM(BV22,BW22)&gt;0,SUM(BV22,BW22),"")</f>
        <v>71.699999999999989</v>
      </c>
      <c r="BZ22" s="11">
        <f>IF(SUM(BM22,BQ22)&gt;0,SUM(BM22,BQ22),"")</f>
        <v>10.8</v>
      </c>
      <c r="CA22" s="11">
        <f>IF(SUM(BL22:BM22,BO22:BQ22,BS22)-SUM(BN22,BR22)&gt;0,SUM(BL22:BM22,BO22:BQ22,BS22)-SUM(BN22,BR22),"")</f>
        <v>49.4</v>
      </c>
      <c r="CB22" s="11">
        <f>IF(SUM(BV22,BW22,CA22)&gt;0,SUM(BV22,BW22,CA22),"")</f>
        <v>121.1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9.6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9.6</v>
      </c>
      <c r="QL22" s="22">
        <f>IF($CW22="P",CH22,(CH22+BE22)/2)</f>
        <v>2.8</v>
      </c>
      <c r="QM22" s="22">
        <f>IF($CW22="P",CI22,(CI22+BF22)/2)</f>
        <v>0.3</v>
      </c>
      <c r="QN22" s="22">
        <f>IF($CW22="P",CJ22,(CJ22+BG22)/2)</f>
        <v>0</v>
      </c>
      <c r="QO22" s="22">
        <f>IF($CW22="P",CK22,(CK22+BH22)/2)</f>
        <v>9.6999999999999993</v>
      </c>
      <c r="QP22" s="22">
        <f>IF($CW22="P",CL22,(CL22+BI22)/2)</f>
        <v>1.75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9.8000000000000007</v>
      </c>
      <c r="QT22" s="22">
        <f>IF($CW22="P",CP22,(CP22+BM22)/2)</f>
        <v>3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9.5</v>
      </c>
      <c r="QX22" s="22">
        <f>IF($CW22="P",CT22,(CT22+BQ22)/2)</f>
        <v>2.4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5.8</v>
      </c>
      <c r="RC22" s="40">
        <f>IF(SUM(QG22:QH22,QJ22:QL22,QN22)-QI22-QM22&gt;0,SUM(QG22:QH22,QJ22:QL22,QN22)-QI22-QM22,"")</f>
        <v>24.7</v>
      </c>
      <c r="RD22" s="40">
        <f>IF(SUM(QO22:QP22,QR22)-QQ22&gt;0,SUM(QO22:QP22,QR22)-QQ22,"")</f>
        <v>11.149999999999999</v>
      </c>
      <c r="RE22" s="40">
        <f>IF(SUM(QH22,QL22,QP22)&gt;0,SUM(QH22,QL22,QP22),"")</f>
        <v>7.55</v>
      </c>
      <c r="RF22" s="40">
        <f>IF(SUM(RC22,RD22)&gt;0,SUM(RC22,RD22),"")</f>
        <v>35.849999999999994</v>
      </c>
      <c r="RG22" s="40">
        <f>IF(SUM(QT22,QX22)&gt;0,SUM(QT22,QX22),"")</f>
        <v>5.4</v>
      </c>
      <c r="RH22" s="40">
        <f>IF(SUM(QS22:QT22,QV22:QX22,QZ22)-SUM(QU22,QY22)&gt;0,SUM(QS22:QT22,QV22:QX22,QZ22)-SUM(QU22,QY22),"")</f>
        <v>24.7</v>
      </c>
      <c r="RI22" s="40">
        <f>IF(SUM(RC22,RD22,RH22)&gt;0,SUM(RC22,RD22,RH22),"")</f>
        <v>60.55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14</v>
      </c>
      <c r="C23" s="5" t="s">
        <v>201</v>
      </c>
      <c r="D23" s="4" t="s">
        <v>5</v>
      </c>
      <c r="E23" s="4">
        <v>2005</v>
      </c>
      <c r="F23" s="9">
        <f>SUM(L23:T23)+SUM(L23:Q23)*0.0000001+SUM(L23)*0.0000000000001</f>
        <v>162.00001196000488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49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48.399999999999991</v>
      </c>
      <c r="O23" s="8" t="str">
        <f>IF(N23=0,"",IF(N23=CY23,$CC$1,IF(N23=BV23,$AZ$1,IF(N23=AS23,$W$1,""))))</f>
        <v>2023 Nationals</v>
      </c>
      <c r="P23" s="8">
        <f>IF(COUNT(AT23,BW23,CZ23)&gt;0,LARGE((AT23,BW23,CZ23),1),0)</f>
        <v>22.2</v>
      </c>
      <c r="Q23" s="8" t="str">
        <f>IF(P23=0,"",IF(P23=CZ23,$CC$1,IF(P23=BW23,$AZ$1,IF(P23=AT23,$W$1,""))))</f>
        <v>2023 Nationals</v>
      </c>
      <c r="R23" s="8">
        <f>IF(MAX(AX23,CA23,DD23)&gt;0,MAX(AX23,CA23,DD23),0)</f>
        <v>42.399999999999991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17.5</v>
      </c>
      <c r="BA23" s="18">
        <v>6.9</v>
      </c>
      <c r="BB23" s="18">
        <v>0.6</v>
      </c>
      <c r="BC23" s="18">
        <v>0</v>
      </c>
      <c r="BD23" s="18">
        <v>18.399999999999999</v>
      </c>
      <c r="BE23" s="18">
        <v>6.4</v>
      </c>
      <c r="BF23" s="18">
        <v>0.2</v>
      </c>
      <c r="BG23" s="18">
        <v>0</v>
      </c>
      <c r="BH23" s="18">
        <v>18.7</v>
      </c>
      <c r="BI23" s="18">
        <v>3.5</v>
      </c>
      <c r="BJ23" s="18">
        <v>0</v>
      </c>
      <c r="BK23" s="18">
        <v>0</v>
      </c>
      <c r="BL23" s="18">
        <v>17.3</v>
      </c>
      <c r="BM23" s="18">
        <v>2.4</v>
      </c>
      <c r="BN23" s="18">
        <v>0</v>
      </c>
      <c r="BO23" s="18">
        <v>0</v>
      </c>
      <c r="BP23" s="18">
        <v>17.399999999999999</v>
      </c>
      <c r="BQ23" s="18">
        <v>2.8</v>
      </c>
      <c r="BR23" s="18">
        <v>0</v>
      </c>
      <c r="BS23" s="18">
        <v>0</v>
      </c>
      <c r="BT23" s="28"/>
      <c r="BU23" s="11">
        <f>IF(SUM(BA23,BE23)&gt;0,SUM(BA23,BE23),"")</f>
        <v>13.3</v>
      </c>
      <c r="BV23" s="11">
        <f>IF(SUM(AZ23:BA23,BC23:BE23,BG23)-BB23-BF23&gt;0,SUM(AZ23:BA23,BC23:BE23,BG23)-BB23-BF23,"")</f>
        <v>48.399999999999991</v>
      </c>
      <c r="BW23" s="11">
        <f>IF(SUM(BH23:BI23,BK23)-BJ23&gt;0,SUM(BH23:BI23,BK23)-BJ23,"")</f>
        <v>22.2</v>
      </c>
      <c r="BX23" s="11">
        <f>IF(SUM(BA23,BE23,BI23)&gt;0,SUM(BA23,BE23,BI23),"")</f>
        <v>16.8</v>
      </c>
      <c r="BY23" s="11">
        <f>IF(SUM(BV23,BW23)&gt;0,SUM(BV23,BW23),"")</f>
        <v>70.599999999999994</v>
      </c>
      <c r="BZ23" s="11">
        <f>IF(SUM(BM23,BQ23)&gt;0,SUM(BM23,BQ23),"")</f>
        <v>5.1999999999999993</v>
      </c>
      <c r="CA23" s="11">
        <f>IF(SUM(BL23:BM23,BO23:BQ23,BS23)-SUM(BN23,BR23)&gt;0,SUM(BL23:BM23,BO23:BQ23,BS23)-SUM(BN23,BR23),"")</f>
        <v>39.899999999999991</v>
      </c>
      <c r="CB23" s="11">
        <f>IF(SUM(BV23,BW23,CA23)&gt;0,SUM(BV23,BW23,CA23),"")</f>
        <v>110.49999999999999</v>
      </c>
      <c r="CC23" s="19">
        <v>18.2</v>
      </c>
      <c r="CD23" s="19">
        <v>6</v>
      </c>
      <c r="CE23" s="19">
        <v>0.8</v>
      </c>
      <c r="CF23" s="19">
        <v>0</v>
      </c>
      <c r="CG23" s="19">
        <v>18.600000000000001</v>
      </c>
      <c r="CH23" s="19">
        <v>7.2</v>
      </c>
      <c r="CI23" s="19">
        <v>0.2</v>
      </c>
      <c r="CJ23" s="19">
        <v>0</v>
      </c>
      <c r="CK23" s="19">
        <v>17.399999999999999</v>
      </c>
      <c r="CL23" s="19">
        <v>2.4</v>
      </c>
      <c r="CM23" s="19">
        <v>0</v>
      </c>
      <c r="CN23" s="19">
        <v>0</v>
      </c>
      <c r="CO23" s="19">
        <v>17.2</v>
      </c>
      <c r="CP23" s="19">
        <v>4</v>
      </c>
      <c r="CQ23" s="19">
        <v>0</v>
      </c>
      <c r="CR23" s="19">
        <v>0</v>
      </c>
      <c r="CS23" s="19">
        <v>18.399999999999999</v>
      </c>
      <c r="CT23" s="19">
        <v>3.4</v>
      </c>
      <c r="CU23" s="19">
        <v>0.6</v>
      </c>
      <c r="CV23" s="19">
        <v>0</v>
      </c>
      <c r="CW23" s="27"/>
      <c r="CX23" s="40">
        <f>IF(SUM(CD23,CH23)&gt;0,SUM(CD23,CH23),"")</f>
        <v>13.2</v>
      </c>
      <c r="CY23" s="40">
        <f>IF(SUM(CC23:CD23,CF23:CH23,CJ23)-CE23-CI23&gt;0,SUM(CC23:CD23,CF23:CH23,CJ23)-CE23-CI23,"")</f>
        <v>49</v>
      </c>
      <c r="CZ23" s="40">
        <f>IF(SUM(CK23:CL23,CN23)-CM23&gt;0,SUM(CK23:CL23,CN23)-CM23,"")</f>
        <v>19.799999999999997</v>
      </c>
      <c r="DA23" s="40">
        <f>IF(SUM(CD23,CH23,CL23)&gt;0,SUM(CD23,CH23,CL23),"")</f>
        <v>15.6</v>
      </c>
      <c r="DB23" s="40">
        <f>IF(SUM(CY23,CZ23)&gt;0,SUM(CY23,CZ23),"")</f>
        <v>68.8</v>
      </c>
      <c r="DC23" s="40">
        <f>IF(SUM(CP23,CT23)&gt;0,SUM(CP23,CT23),"")</f>
        <v>7.4</v>
      </c>
      <c r="DD23" s="40">
        <f>IF(SUM(CO23:CP23,CR23:CT23,CV23)-SUM(CQ23,CU23)&gt;0,SUM(CO23:CP23,CR23:CT23,CV23)-SUM(CQ23,CU23),"")</f>
        <v>42.399999999999991</v>
      </c>
      <c r="DE23" s="40">
        <f>IF(SUM(CY23,CZ23,DD23)&gt;0,SUM(CY23,CZ23,DD23),"")</f>
        <v>111.19999999999999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17.850000000000001</v>
      </c>
      <c r="QH23" s="22">
        <f>IF($CW23="P",CD23,(CD23+BA23)/2)</f>
        <v>6.45</v>
      </c>
      <c r="QI23" s="22">
        <f>IF($CW23="P",CE23,(CE23+BB23)/2)</f>
        <v>0.7</v>
      </c>
      <c r="QJ23" s="22">
        <f>IF($CW23="P",CF23,(CF23+BC23)/2)</f>
        <v>0</v>
      </c>
      <c r="QK23" s="22">
        <f>IF($CW23="P",CG23,(CG23+BD23)/2)</f>
        <v>18.5</v>
      </c>
      <c r="QL23" s="22">
        <f>IF($CW23="P",CH23,(CH23+BE23)/2)</f>
        <v>6.8000000000000007</v>
      </c>
      <c r="QM23" s="22">
        <f>IF($CW23="P",CI23,(CI23+BF23)/2)</f>
        <v>0.2</v>
      </c>
      <c r="QN23" s="22">
        <f>IF($CW23="P",CJ23,(CJ23+BG23)/2)</f>
        <v>0</v>
      </c>
      <c r="QO23" s="22">
        <f>IF($CW23="P",CK23,(CK23+BH23)/2)</f>
        <v>18.049999999999997</v>
      </c>
      <c r="QP23" s="22">
        <f>IF($CW23="P",CL23,(CL23+BI23)/2)</f>
        <v>2.95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17.25</v>
      </c>
      <c r="QT23" s="22">
        <f>IF($CW23="P",CP23,(CP23+BM23)/2)</f>
        <v>3.2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17.899999999999999</v>
      </c>
      <c r="QX23" s="22">
        <f>IF($CW23="P",CT23,(CT23+BQ23)/2)</f>
        <v>3.0999999999999996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13.25</v>
      </c>
      <c r="RC23" s="40">
        <f>IF(SUM(QG23:QH23,QJ23:QL23,QN23)-QI23-QM23&gt;0,SUM(QG23:QH23,QJ23:QL23,QN23)-QI23-QM23,"")</f>
        <v>48.699999999999989</v>
      </c>
      <c r="RD23" s="40">
        <f>IF(SUM(QO23:QP23,QR23)-QQ23&gt;0,SUM(QO23:QP23,QR23)-QQ23,"")</f>
        <v>20.999999999999996</v>
      </c>
      <c r="RE23" s="40">
        <f>IF(SUM(QH23,QL23,QP23)&gt;0,SUM(QH23,QL23,QP23),"")</f>
        <v>16.2</v>
      </c>
      <c r="RF23" s="40">
        <f>IF(SUM(RC23,RD23)&gt;0,SUM(RC23,RD23),"")</f>
        <v>69.699999999999989</v>
      </c>
      <c r="RG23" s="40">
        <f>IF(SUM(QT23,QX23)&gt;0,SUM(QT23,QX23),"")</f>
        <v>6.3</v>
      </c>
      <c r="RH23" s="40">
        <f>IF(SUM(QS23:QT23,QV23:QX23,QZ23)-SUM(QU23,QY23)&gt;0,SUM(QS23:QT23,QV23:QX23,QZ23)-SUM(QU23,QY23),"")</f>
        <v>41.15</v>
      </c>
      <c r="RI23" s="40">
        <f>IF(SUM(RC23,RD23,RH23)&gt;0,SUM(RC23,RD23,RH23),"")</f>
        <v>110.85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15</v>
      </c>
      <c r="C24" s="5" t="s">
        <v>153</v>
      </c>
      <c r="D24" s="4" t="s">
        <v>4</v>
      </c>
      <c r="E24" s="4">
        <v>2004</v>
      </c>
      <c r="F24" s="9">
        <f>SUM(L24:T24)+SUM(L24:Q24)*0.0000001+SUM(L24)*0.0000000000001</f>
        <v>135.80000878000439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43.999999999999993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19.799999999999997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23.999999999999996</v>
      </c>
      <c r="Q24" s="8" t="str">
        <f>IF(P24=0,"",IF(P24=CZ24,$CC$1,IF(P24=BW24,$AZ$1,IF(P24=AT24,$W$1,""))))</f>
        <v>2023 Nationals</v>
      </c>
      <c r="R24" s="8">
        <f>IF(MAX(AX24,CA24,DD24)&gt;0,MAX(AX24,CA24,DD24),0)</f>
        <v>48</v>
      </c>
      <c r="S24" s="8" t="str">
        <f>IF(R24=0,"",IF(R24=DD24,$CC$1,IF(R24=CA24,$AZ$1,IF(R24=AX24,$W$1,""))))</f>
        <v>2023 3rd Domestic Trial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17.399999999999999</v>
      </c>
      <c r="BA24" s="18">
        <v>2.4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18.399999999999999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2.4</v>
      </c>
      <c r="BV24" s="11">
        <f>IF(SUM(AZ24:BA24,BC24:BE24,BG24)-BB24-BF24&gt;0,SUM(AZ24:BA24,BC24:BE24,BG24)-BB24-BF24,"")</f>
        <v>19.799999999999997</v>
      </c>
      <c r="BW24" s="11">
        <f>IF(SUM(BH24:BI24,BK24)-BJ24&gt;0,SUM(BH24:BI24,BK24)-BJ24,"")</f>
        <v>23.999999999999996</v>
      </c>
      <c r="BX24" s="11">
        <f>IF(SUM(BA24,BE24,BI24)&gt;0,SUM(BA24,BE24,BI24),"")</f>
        <v>8.8000000000000007</v>
      </c>
      <c r="BY24" s="11">
        <f>IF(SUM(BV24,BW24)&gt;0,SUM(BV24,BW24),"")</f>
        <v>43.8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43.8</v>
      </c>
      <c r="CC24" s="19">
        <v>18.399999999999999</v>
      </c>
      <c r="CD24" s="19">
        <v>6</v>
      </c>
      <c r="CE24" s="19">
        <v>0.6</v>
      </c>
      <c r="CF24" s="19">
        <v>0</v>
      </c>
      <c r="CG24" s="19">
        <v>17.399999999999999</v>
      </c>
      <c r="CH24" s="19">
        <v>2.8</v>
      </c>
      <c r="CI24" s="19">
        <v>0</v>
      </c>
      <c r="CJ24" s="19">
        <v>0</v>
      </c>
      <c r="CK24" s="19">
        <v>19.2</v>
      </c>
      <c r="CL24" s="19">
        <v>3.5</v>
      </c>
      <c r="CM24" s="19">
        <v>0</v>
      </c>
      <c r="CN24" s="19">
        <v>0</v>
      </c>
      <c r="CO24" s="19">
        <v>18.600000000000001</v>
      </c>
      <c r="CP24" s="19">
        <v>6</v>
      </c>
      <c r="CQ24" s="19">
        <v>0.2</v>
      </c>
      <c r="CR24" s="19">
        <v>0</v>
      </c>
      <c r="CS24" s="19">
        <v>18.399999999999999</v>
      </c>
      <c r="CT24" s="19">
        <v>6</v>
      </c>
      <c r="CU24" s="19">
        <v>0.8</v>
      </c>
      <c r="CV24" s="19">
        <v>0</v>
      </c>
      <c r="CW24" s="27"/>
      <c r="CX24" s="40">
        <f>IF(SUM(CD24,CH24)&gt;0,SUM(CD24,CH24),"")</f>
        <v>8.8000000000000007</v>
      </c>
      <c r="CY24" s="40">
        <f>IF(SUM(CC24:CD24,CF24:CH24,CJ24)-CE24-CI24&gt;0,SUM(CC24:CD24,CF24:CH24,CJ24)-CE24-CI24,"")</f>
        <v>43.999999999999993</v>
      </c>
      <c r="CZ24" s="40">
        <f>IF(SUM(CK24:CL24,CN24)-CM24&gt;0,SUM(CK24:CL24,CN24)-CM24,"")</f>
        <v>22.7</v>
      </c>
      <c r="DA24" s="40">
        <f>IF(SUM(CD24,CH24,CL24)&gt;0,SUM(CD24,CH24,CL24),"")</f>
        <v>12.3</v>
      </c>
      <c r="DB24" s="40">
        <f>IF(SUM(CY24,CZ24)&gt;0,SUM(CY24,CZ24),"")</f>
        <v>66.699999999999989</v>
      </c>
      <c r="DC24" s="40">
        <f>IF(SUM(CP24,CT24)&gt;0,SUM(CP24,CT24),"")</f>
        <v>12</v>
      </c>
      <c r="DD24" s="40">
        <f>IF(SUM(CO24:CP24,CR24:CT24,CV24)-SUM(CQ24,CU24)&gt;0,SUM(CO24:CP24,CR24:CT24,CV24)-SUM(CQ24,CU24),"")</f>
        <v>48</v>
      </c>
      <c r="DE24" s="40">
        <f>IF(SUM(CY24,CZ24,DD24)&gt;0,SUM(CY24,CZ24,DD24),"")</f>
        <v>114.69999999999999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17.899999999999999</v>
      </c>
      <c r="QH24" s="22">
        <f>IF($CW24="P",CD24,(CD24+BA24)/2)</f>
        <v>4.2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8.6999999999999993</v>
      </c>
      <c r="QL24" s="22">
        <f>IF($CW24="P",CH24,(CH24+BE24)/2)</f>
        <v>1.4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18.799999999999997</v>
      </c>
      <c r="QP24" s="22">
        <f>IF($CW24="P",CL24,(CL24+BI24)/2)</f>
        <v>4.95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9.3000000000000007</v>
      </c>
      <c r="QT24" s="22">
        <f>IF($CW24="P",CP24,(CP24+BM24)/2)</f>
        <v>3</v>
      </c>
      <c r="QU24" s="22">
        <f>IF($CW24="P",CQ24,(CQ24+BN24)/2)</f>
        <v>0.1</v>
      </c>
      <c r="QV24" s="22">
        <f>IF($CW24="P",CR24,(CR24+BO24)/2)</f>
        <v>0</v>
      </c>
      <c r="QW24" s="22">
        <f>IF($CW24="P",CS24,(CS24+BP24)/2)</f>
        <v>9.1999999999999993</v>
      </c>
      <c r="QX24" s="22">
        <f>IF($CW24="P",CT24,(CT24+BQ24)/2)</f>
        <v>3</v>
      </c>
      <c r="QY24" s="22">
        <f>IF($CW24="P",CU24,(CU24+BR24)/2)</f>
        <v>0.4</v>
      </c>
      <c r="QZ24" s="22">
        <f>IF($CW24="P",CV24,(CV24+BS24)/2)</f>
        <v>0</v>
      </c>
      <c r="RA24" s="27" t="s">
        <v>46</v>
      </c>
      <c r="RB24" s="40">
        <f>IF(SUM(QH24,QL24)&gt;0,SUM(QH24,QL24),"")</f>
        <v>5.6</v>
      </c>
      <c r="RC24" s="40">
        <f>IF(SUM(QG24:QH24,QJ24:QL24,QN24)-QI24-QM24&gt;0,SUM(QG24:QH24,QJ24:QL24,QN24)-QI24-QM24,"")</f>
        <v>31.899999999999995</v>
      </c>
      <c r="RD24" s="40">
        <f>IF(SUM(QO24:QP24,QR24)-QQ24&gt;0,SUM(QO24:QP24,QR24)-QQ24,"")</f>
        <v>23.349999999999998</v>
      </c>
      <c r="RE24" s="40">
        <f>IF(SUM(QH24,QL24,QP24)&gt;0,SUM(QH24,QL24,QP24),"")</f>
        <v>10.55</v>
      </c>
      <c r="RF24" s="40">
        <f>IF(SUM(RC24,RD24)&gt;0,SUM(RC24,RD24),"")</f>
        <v>55.249999999999993</v>
      </c>
      <c r="RG24" s="40">
        <f>IF(SUM(QT24,QX24)&gt;0,SUM(QT24,QX24),"")</f>
        <v>6</v>
      </c>
      <c r="RH24" s="40">
        <f>IF(SUM(QS24:QT24,QV24:QX24,QZ24)-SUM(QU24,QY24)&gt;0,SUM(QS24:QT24,QV24:QX24,QZ24)-SUM(QU24,QY24),"")</f>
        <v>24</v>
      </c>
      <c r="RI24" s="40">
        <f>IF(SUM(RC24,RD24,RH24)&gt;0,SUM(RC24,RD24,RH24),"")</f>
        <v>79.25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16</v>
      </c>
      <c r="C25" s="5" t="s">
        <v>104</v>
      </c>
      <c r="D25" s="4" t="s">
        <v>6</v>
      </c>
      <c r="E25" s="4">
        <v>2005</v>
      </c>
      <c r="F25" s="9">
        <f>SUM(L25:T25)+SUM(L25:Q25)*0.0000001+SUM(L25)*0.0000000000001</f>
        <v>120.40000745000495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49.500000000000007</v>
      </c>
      <c r="M25" s="8" t="str">
        <f>IF(L25=0,"",IF(L25=CY25,$CC$1,IF(L25=BV25,$AZ$1,IF(L25=AS25,$W$1,""))))</f>
        <v>2023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25</v>
      </c>
      <c r="Q25" s="8" t="str">
        <f>IF(P25=0,"",IF(P25=CZ25,$CC$1,IF(P25=BW25,$AZ$1,IF(P25=AT25,$W$1,""))))</f>
        <v>2023 Elite Canada</v>
      </c>
      <c r="R25" s="8">
        <f>IF(MAX(AX25,CA25,DD25)&gt;0,MAX(AX25,CA25,DD25),0)</f>
        <v>45.9</v>
      </c>
      <c r="S25" s="8" t="str">
        <f>IF(R25=0,"",IF(R25=DD25,$CC$1,IF(R25=CA25,$AZ$1,IF(R25=AX25,$W$1,""))))</f>
        <v>2023 Elite Canada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19.3</v>
      </c>
      <c r="X25" s="19">
        <v>6.8</v>
      </c>
      <c r="Y25" s="19">
        <v>0.6</v>
      </c>
      <c r="Z25" s="19">
        <v>0</v>
      </c>
      <c r="AA25" s="19">
        <v>18.8</v>
      </c>
      <c r="AB25" s="19">
        <v>5.6</v>
      </c>
      <c r="AC25" s="19">
        <v>0.4</v>
      </c>
      <c r="AD25" s="19">
        <v>0</v>
      </c>
      <c r="AE25" s="19">
        <v>18.8</v>
      </c>
      <c r="AF25" s="19">
        <v>6.8</v>
      </c>
      <c r="AG25" s="19">
        <v>0.6</v>
      </c>
      <c r="AH25" s="19">
        <v>0</v>
      </c>
      <c r="AI25" s="19">
        <v>19</v>
      </c>
      <c r="AJ25" s="19">
        <v>5.2</v>
      </c>
      <c r="AK25" s="19">
        <v>1.6</v>
      </c>
      <c r="AL25" s="19">
        <v>0</v>
      </c>
      <c r="AM25" s="19">
        <v>18.7</v>
      </c>
      <c r="AN25" s="19">
        <v>5.6</v>
      </c>
      <c r="AO25" s="19">
        <v>1</v>
      </c>
      <c r="AP25" s="19">
        <v>0</v>
      </c>
      <c r="AQ25" s="27"/>
      <c r="AR25" s="40">
        <f>IF(SUM(X25,AB25)&gt;0,SUM(X25,AB25),"")</f>
        <v>12.399999999999999</v>
      </c>
      <c r="AS25" s="40">
        <f>IF(SUM(W25:X25,Z25:AB25,AD25)-Y25-AC25&gt;0,SUM(W25:X25,Z25:AB25,AD25)-Y25-AC25,"")</f>
        <v>49.500000000000007</v>
      </c>
      <c r="AT25" s="40">
        <f>IF(SUM(AE25:AF25,AH25)-AG25&gt;0,SUM(AE25:AF25,AH25)-AG25,"")</f>
        <v>25</v>
      </c>
      <c r="AU25" s="40">
        <f>IF(SUM(X25,AB25,AF25)&gt;0,SUM(X25,AB25,AF25),"")</f>
        <v>19.2</v>
      </c>
      <c r="AV25" s="40">
        <f>IF(SUM(AS25,AT25)&gt;0,SUM(AS25,AT25),"")</f>
        <v>74.5</v>
      </c>
      <c r="AW25" s="40">
        <f>IF(SUM(AJ25,AN25)&gt;0,SUM(AJ25,AN25),"")</f>
        <v>10.8</v>
      </c>
      <c r="AX25" s="40">
        <f>IF(SUM(AI25:AJ25,AL25:AN25,AP25)-SUM(AK25,AO25)&gt;0,SUM(AI25:AJ25,AL25:AN25,AP25)-SUM(AK25,AO25),"")</f>
        <v>45.9</v>
      </c>
      <c r="AY25" s="40">
        <f>IF(SUM(AS25,AT25,AX25)&gt;0,SUM(AS25,AT25,AX25),"")</f>
        <v>120.4</v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0</v>
      </c>
      <c r="QH25" s="22">
        <f>IF($CW25="P",CD25,(CD25+BA25)/2)</f>
        <v>0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0</v>
      </c>
      <c r="QL25" s="22">
        <f>IF($CW25="P",CH25,(CH25+BE25)/2)</f>
        <v>0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0</v>
      </c>
      <c r="QP25" s="22">
        <f>IF($CW25="P",CL25,(CL25+BI25)/2)</f>
        <v>0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 t="str">
        <f>IF(SUM(QH25,QL25)&gt;0,SUM(QH25,QL25),"")</f>
        <v/>
      </c>
      <c r="RC25" s="40" t="str">
        <f>IF(SUM(QG25:QH25,QJ25:QL25,QN25)-QI25-QM25&gt;0,SUM(QG25:QH25,QJ25:QL25,QN25)-QI25-QM25,"")</f>
        <v/>
      </c>
      <c r="RD25" s="40" t="str">
        <f>IF(SUM(QO25:QP25,QR25)-QQ25&gt;0,SUM(QO25:QP25,QR25)-QQ25,"")</f>
        <v/>
      </c>
      <c r="RE25" s="40" t="str">
        <f>IF(SUM(QH25,QL25,QP25)&gt;0,SUM(QH25,QL25,QP25),"")</f>
        <v/>
      </c>
      <c r="RF25" s="40" t="str">
        <f>IF(SUM(RC25,RD25)&gt;0,SUM(RC25,RD25),"")</f>
        <v/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 t="str">
        <f>IF(SUM(RC25,RD25,RH25)&gt;0,SUM(RC25,RD25,RH25),"")</f>
        <v/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17</v>
      </c>
      <c r="C26" s="5" t="s">
        <v>134</v>
      </c>
      <c r="D26" s="4" t="s">
        <v>5</v>
      </c>
      <c r="E26" s="4">
        <v>2005</v>
      </c>
      <c r="F26" s="9">
        <f>SUM(L26:T26)+SUM(L26:Q26)*0.0000001+SUM(L26)*0.0000000000001</f>
        <v>120.30001203000496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49.7</v>
      </c>
      <c r="M26" s="8" t="str">
        <f>IF(L26=0,"",IF(L26=CY26,$CC$1,IF(L26=BV26,$AZ$1,IF(L26=AS26,$W$1,""))))</f>
        <v>2023 Elite Canada</v>
      </c>
      <c r="N26" s="8">
        <f>IF(COUNT(AS26,BV26,CY26)&gt;1,LARGE((AS26,BV26,CY26),2),0)</f>
        <v>44.300000000000004</v>
      </c>
      <c r="O26" s="8" t="str">
        <f>IF(N26=0,"",IF(N26=CY26,$CC$1,IF(N26=BV26,$AZ$1,IF(N26=AS26,$W$1,""))))</f>
        <v>2023 3rd Domestic Trial</v>
      </c>
      <c r="P26" s="8">
        <f>IF(COUNT(AT26,BW26,CZ26)&gt;0,LARGE((AT26,BW26,CZ26),1),0)</f>
        <v>26.299999999999997</v>
      </c>
      <c r="Q26" s="8" t="str">
        <f>IF(P26=0,"",IF(P26=CZ26,$CC$1,IF(P26=BW26,$AZ$1,IF(P26=AT26,$W$1,""))))</f>
        <v>2023 3rd Domestic Trial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18.5</v>
      </c>
      <c r="X26" s="19">
        <v>7.2</v>
      </c>
      <c r="Y26" s="19">
        <v>0</v>
      </c>
      <c r="Z26" s="19">
        <v>0</v>
      </c>
      <c r="AA26" s="19">
        <v>18</v>
      </c>
      <c r="AB26" s="19">
        <v>6.8</v>
      </c>
      <c r="AC26" s="19">
        <v>0.8</v>
      </c>
      <c r="AD26" s="19">
        <v>0</v>
      </c>
      <c r="AE26" s="19">
        <v>17.600000000000001</v>
      </c>
      <c r="AF26" s="19">
        <v>4.4000000000000004</v>
      </c>
      <c r="AG26" s="19">
        <v>1.2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14</v>
      </c>
      <c r="AS26" s="40">
        <f>IF(SUM(W26:X26,Z26:AB26,AD26)-Y26-AC26&gt;0,SUM(W26:X26,Z26:AB26,AD26)-Y26-AC26,"")</f>
        <v>49.7</v>
      </c>
      <c r="AT26" s="40">
        <f>IF(SUM(AE26:AF26,AH26)-AG26&gt;0,SUM(AE26:AF26,AH26)-AG26,"")</f>
        <v>20.8</v>
      </c>
      <c r="AU26" s="40">
        <f>IF(SUM(X26,AB26,AF26)&gt;0,SUM(X26,AB26,AF26),"")</f>
        <v>18.399999999999999</v>
      </c>
      <c r="AV26" s="40">
        <f>IF(SUM(AS26,AT26)&gt;0,SUM(AS26,AT26),"")</f>
        <v>70.5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70.5</v>
      </c>
      <c r="AZ26" s="18">
        <v>16.8</v>
      </c>
      <c r="BA26" s="18">
        <v>3.4</v>
      </c>
      <c r="BB26" s="18">
        <v>1.8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3.4</v>
      </c>
      <c r="BV26" s="11">
        <f>IF(SUM(AZ26:BA26,BC26:BE26,BG26)-BB26-BF26&gt;0,SUM(AZ26:BA26,BC26:BE26,BG26)-BB26-BF26,"")</f>
        <v>18.399999999999999</v>
      </c>
      <c r="BW26" s="11" t="str">
        <f>IF(SUM(BH26:BI26,BK26)-BJ26&gt;0,SUM(BH26:BI26,BK26)-BJ26,"")</f>
        <v/>
      </c>
      <c r="BX26" s="11">
        <f>IF(SUM(BA26,BE26,BI26)&gt;0,SUM(BA26,BE26,BI26),"")</f>
        <v>3.4</v>
      </c>
      <c r="BY26" s="11">
        <f>IF(SUM(BV26,BW26)&gt;0,SUM(BV26,BW26),"")</f>
        <v>18.399999999999999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18.399999999999999</v>
      </c>
      <c r="CC26" s="19">
        <v>18.100000000000001</v>
      </c>
      <c r="CD26" s="19">
        <v>6.8</v>
      </c>
      <c r="CE26" s="19">
        <v>0</v>
      </c>
      <c r="CF26" s="19">
        <v>0</v>
      </c>
      <c r="CG26" s="19">
        <v>17</v>
      </c>
      <c r="CH26" s="19">
        <v>2.4</v>
      </c>
      <c r="CI26" s="19">
        <v>0</v>
      </c>
      <c r="CJ26" s="19">
        <v>0</v>
      </c>
      <c r="CK26" s="19">
        <v>18.2</v>
      </c>
      <c r="CL26" s="19">
        <v>8.1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9.1999999999999993</v>
      </c>
      <c r="CY26" s="40">
        <f>IF(SUM(CC26:CD26,CF26:CH26,CJ26)-CE26-CI26&gt;0,SUM(CC26:CD26,CF26:CH26,CJ26)-CE26-CI26,"")</f>
        <v>44.300000000000004</v>
      </c>
      <c r="CZ26" s="40">
        <f>IF(SUM(CK26:CL26,CN26)-CM26&gt;0,SUM(CK26:CL26,CN26)-CM26,"")</f>
        <v>26.299999999999997</v>
      </c>
      <c r="DA26" s="40">
        <f>IF(SUM(CD26,CH26,CL26)&gt;0,SUM(CD26,CH26,CL26),"")</f>
        <v>17.299999999999997</v>
      </c>
      <c r="DB26" s="40">
        <f>IF(SUM(CY26,CZ26)&gt;0,SUM(CY26,CZ26),"")</f>
        <v>70.599999999999994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70.599999999999994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17.450000000000003</v>
      </c>
      <c r="QH26" s="22">
        <f>IF($CW26="P",CD26,(CD26+BA26)/2)</f>
        <v>5.0999999999999996</v>
      </c>
      <c r="QI26" s="22">
        <f>IF($CW26="P",CE26,(CE26+BB26)/2)</f>
        <v>0.9</v>
      </c>
      <c r="QJ26" s="22">
        <f>IF($CW26="P",CF26,(CF26+BC26)/2)</f>
        <v>0</v>
      </c>
      <c r="QK26" s="22">
        <f>IF($CW26="P",CG26,(CG26+BD26)/2)</f>
        <v>8.5</v>
      </c>
      <c r="QL26" s="22">
        <f>IF($CW26="P",CH26,(CH26+BE26)/2)</f>
        <v>1.2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9.1</v>
      </c>
      <c r="QP26" s="22">
        <f>IF($CW26="P",CL26,(CL26+BI26)/2)</f>
        <v>4.05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6.3</v>
      </c>
      <c r="RC26" s="40">
        <f>IF(SUM(QG26:QH26,QJ26:QL26,QN26)-QI26-QM26&gt;0,SUM(QG26:QH26,QJ26:QL26,QN26)-QI26-QM26,"")</f>
        <v>31.350000000000009</v>
      </c>
      <c r="RD26" s="40">
        <f>IF(SUM(QO26:QP26,QR26)-QQ26&gt;0,SUM(QO26:QP26,QR26)-QQ26,"")</f>
        <v>13.149999999999999</v>
      </c>
      <c r="RE26" s="40">
        <f>IF(SUM(QH26,QL26,QP26)&gt;0,SUM(QH26,QL26,QP26),"")</f>
        <v>10.35</v>
      </c>
      <c r="RF26" s="40">
        <f>IF(SUM(RC26,RD26)&gt;0,SUM(RC26,RD26),"")</f>
        <v>44.500000000000007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44.500000000000007</v>
      </c>
    </row>
    <row r="27" spans="1:477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177</v>
      </c>
      <c r="D27" s="4" t="s">
        <v>3</v>
      </c>
      <c r="E27" s="4">
        <v>2003</v>
      </c>
      <c r="F27" s="9">
        <f>SUM(L27:T27)+SUM(L27:Q27)*0.0000001+SUM(L27)*0.0000000000001</f>
        <v>162.80001153000472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/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/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/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47.100000000000009</v>
      </c>
      <c r="M27" s="8" t="str">
        <f>IF(L27=0,"",IF(L27=CY27,$CC$1,IF(L27=BV27,$AZ$1,IF(L27=AS27,$W$1,""))))</f>
        <v>2023 Elite Canada</v>
      </c>
      <c r="N27" s="8">
        <f>IF(COUNT(AS27,BV27,CY27)&gt;1,LARGE((AS27,BV27,CY27),2),0)</f>
        <v>45.999999999999993</v>
      </c>
      <c r="O27" s="8" t="str">
        <f>IF(N27=0,"",IF(N27=CY27,$CC$1,IF(N27=BV27,$AZ$1,IF(N27=AS27,$W$1,""))))</f>
        <v>2023 Nationals</v>
      </c>
      <c r="P27" s="8">
        <f>IF(COUNT(AT27,BW27,CZ27)&gt;0,LARGE((AT27,BW27,CZ27),1),0)</f>
        <v>22.200000000000003</v>
      </c>
      <c r="Q27" s="8" t="str">
        <f>IF(P27=0,"",IF(P27=CZ27,$CC$1,IF(P27=BW27,$AZ$1,IF(P27=AT27,$W$1,""))))</f>
        <v>2023 Nationals</v>
      </c>
      <c r="R27" s="8">
        <f>IF(MAX(AX27,CA27,DD27)&gt;0,MAX(AX27,CA27,DD27),0)</f>
        <v>47.500000000000007</v>
      </c>
      <c r="S27" s="8" t="str">
        <f>IF(R27=0,"",IF(R27=DD27,$CC$1,IF(R27=CA27,$AZ$1,IF(R27=AX27,$W$1,""))))</f>
        <v>2023 Elite Canada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18.8</v>
      </c>
      <c r="X27" s="19">
        <v>5.2</v>
      </c>
      <c r="Y27" s="19">
        <v>0.8</v>
      </c>
      <c r="Z27" s="19">
        <v>0</v>
      </c>
      <c r="AA27" s="19">
        <v>18.7</v>
      </c>
      <c r="AB27" s="19">
        <v>5.2</v>
      </c>
      <c r="AC27" s="19">
        <v>0</v>
      </c>
      <c r="AD27" s="19">
        <v>0</v>
      </c>
      <c r="AE27" s="19">
        <v>19.8</v>
      </c>
      <c r="AF27" s="19">
        <v>0</v>
      </c>
      <c r="AG27" s="19">
        <v>0</v>
      </c>
      <c r="AH27" s="19">
        <v>0</v>
      </c>
      <c r="AI27" s="19">
        <v>18.8</v>
      </c>
      <c r="AJ27" s="19">
        <v>5.2</v>
      </c>
      <c r="AK27" s="19">
        <v>0.2</v>
      </c>
      <c r="AL27" s="19">
        <v>0</v>
      </c>
      <c r="AM27" s="19">
        <v>18.7</v>
      </c>
      <c r="AN27" s="19">
        <v>5.2</v>
      </c>
      <c r="AO27" s="19">
        <v>0.2</v>
      </c>
      <c r="AP27" s="19">
        <v>0</v>
      </c>
      <c r="AQ27" s="27"/>
      <c r="AR27" s="40">
        <f>IF(SUM(X27,AB27)&gt;0,SUM(X27,AB27),"")</f>
        <v>10.4</v>
      </c>
      <c r="AS27" s="40">
        <f>IF(SUM(W27:X27,Z27:AB27,AD27)-Y27-AC27&gt;0,SUM(W27:X27,Z27:AB27,AD27)-Y27-AC27,"")</f>
        <v>47.100000000000009</v>
      </c>
      <c r="AT27" s="40">
        <f>IF(SUM(AE27:AF27,AH27)-AG27&gt;0,SUM(AE27:AF27,AH27)-AG27,"")</f>
        <v>19.8</v>
      </c>
      <c r="AU27" s="40">
        <f>IF(SUM(X27,AB27,AF27)&gt;0,SUM(X27,AB27,AF27),"")</f>
        <v>10.4</v>
      </c>
      <c r="AV27" s="40">
        <f>IF(SUM(AS27,AT27)&gt;0,SUM(AS27,AT27),"")</f>
        <v>66.900000000000006</v>
      </c>
      <c r="AW27" s="40">
        <f>IF(SUM(AJ27,AN27)&gt;0,SUM(AJ27,AN27),"")</f>
        <v>10.4</v>
      </c>
      <c r="AX27" s="40">
        <f>IF(SUM(AI27:AJ27,AL27:AN27,AP27)-SUM(AK27,AO27)&gt;0,SUM(AI27:AJ27,AL27:AN27,AP27)-SUM(AK27,AO27),"")</f>
        <v>47.500000000000007</v>
      </c>
      <c r="AY27" s="40">
        <f>IF(SUM(AS27,AT27,AX27)&gt;0,SUM(AS27,AT27,AX27),"")</f>
        <v>114.4</v>
      </c>
      <c r="AZ27" s="18">
        <v>19</v>
      </c>
      <c r="BA27" s="18">
        <v>4.8</v>
      </c>
      <c r="BB27" s="18">
        <v>0.6</v>
      </c>
      <c r="BC27" s="18">
        <v>0</v>
      </c>
      <c r="BD27" s="18">
        <v>18.2</v>
      </c>
      <c r="BE27" s="18">
        <v>4.8</v>
      </c>
      <c r="BF27" s="18">
        <v>0.2</v>
      </c>
      <c r="BG27" s="18">
        <v>0</v>
      </c>
      <c r="BH27" s="18">
        <v>19.100000000000001</v>
      </c>
      <c r="BI27" s="18">
        <v>3.5</v>
      </c>
      <c r="BJ27" s="18">
        <v>0.4</v>
      </c>
      <c r="BK27" s="18">
        <v>0</v>
      </c>
      <c r="BL27" s="18">
        <v>18.8</v>
      </c>
      <c r="BM27" s="18">
        <v>5.2</v>
      </c>
      <c r="BN27" s="18">
        <v>0.8</v>
      </c>
      <c r="BO27" s="18">
        <v>0</v>
      </c>
      <c r="BP27" s="18">
        <v>18.899999999999999</v>
      </c>
      <c r="BQ27" s="18">
        <v>5.2</v>
      </c>
      <c r="BR27" s="18">
        <v>0</v>
      </c>
      <c r="BS27" s="18">
        <v>0</v>
      </c>
      <c r="BT27" s="28"/>
      <c r="BU27" s="11">
        <f>IF(SUM(BA27,BE27)&gt;0,SUM(BA27,BE27),"")</f>
        <v>9.6</v>
      </c>
      <c r="BV27" s="11">
        <f>IF(SUM(AZ27:BA27,BC27:BE27,BG27)-BB27-BF27&gt;0,SUM(AZ27:BA27,BC27:BE27,BG27)-BB27-BF27,"")</f>
        <v>45.999999999999993</v>
      </c>
      <c r="BW27" s="11">
        <f>IF(SUM(BH27:BI27,BK27)-BJ27&gt;0,SUM(BH27:BI27,BK27)-BJ27,"")</f>
        <v>22.200000000000003</v>
      </c>
      <c r="BX27" s="11">
        <f>IF(SUM(BA27,BE27,BI27)&gt;0,SUM(BA27,BE27,BI27),"")</f>
        <v>13.1</v>
      </c>
      <c r="BY27" s="11">
        <f>IF(SUM(BV27,BW27)&gt;0,SUM(BV27,BW27),"")</f>
        <v>68.199999999999989</v>
      </c>
      <c r="BZ27" s="11">
        <f>IF(SUM(BM27,BQ27)&gt;0,SUM(BM27,BQ27),"")</f>
        <v>10.4</v>
      </c>
      <c r="CA27" s="11">
        <f>IF(SUM(BL27:BM27,BO27:BQ27,BS27)-SUM(BN27,BR27)&gt;0,SUM(BL27:BM27,BO27:BQ27,BS27)-SUM(BN27,BR27),"")</f>
        <v>47.300000000000004</v>
      </c>
      <c r="CB27" s="11">
        <f>IF(SUM(BV27,BW27,CA27)&gt;0,SUM(BV27,BW27,CA27),"")</f>
        <v>115.5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9.5</v>
      </c>
      <c r="QH27" s="22">
        <f>IF($CW27="P",CD27,(CD27+BA27)/2)</f>
        <v>2.4</v>
      </c>
      <c r="QI27" s="22">
        <f>IF($CW27="P",CE27,(CE27+BB27)/2)</f>
        <v>0.3</v>
      </c>
      <c r="QJ27" s="22">
        <f>IF($CW27="P",CF27,(CF27+BC27)/2)</f>
        <v>0</v>
      </c>
      <c r="QK27" s="22">
        <f>IF($CW27="P",CG27,(CG27+BD27)/2)</f>
        <v>9.1</v>
      </c>
      <c r="QL27" s="22">
        <f>IF($CW27="P",CH27,(CH27+BE27)/2)</f>
        <v>2.4</v>
      </c>
      <c r="QM27" s="22">
        <f>IF($CW27="P",CI27,(CI27+BF27)/2)</f>
        <v>0.1</v>
      </c>
      <c r="QN27" s="22">
        <f>IF($CW27="P",CJ27,(CJ27+BG27)/2)</f>
        <v>0</v>
      </c>
      <c r="QO27" s="22">
        <f>IF($CW27="P",CK27,(CK27+BH27)/2)</f>
        <v>9.5500000000000007</v>
      </c>
      <c r="QP27" s="22">
        <f>IF($CW27="P",CL27,(CL27+BI27)/2)</f>
        <v>1.75</v>
      </c>
      <c r="QQ27" s="22">
        <f>IF($CW27="P",CM27,(CM27+BJ27)/2)</f>
        <v>0.2</v>
      </c>
      <c r="QR27" s="22">
        <f>IF($CW27="P",CN27,(CN27+BK27)/2)</f>
        <v>0</v>
      </c>
      <c r="QS27" s="22">
        <f>IF($CW27="P",CO27,(CO27+BL27)/2)</f>
        <v>9.4</v>
      </c>
      <c r="QT27" s="22">
        <f>IF($CW27="P",CP27,(CP27+BM27)/2)</f>
        <v>2.6</v>
      </c>
      <c r="QU27" s="22">
        <f>IF($CW27="P",CQ27,(CQ27+BN27)/2)</f>
        <v>0.4</v>
      </c>
      <c r="QV27" s="22">
        <f>IF($CW27="P",CR27,(CR27+BO27)/2)</f>
        <v>0</v>
      </c>
      <c r="QW27" s="22">
        <f>IF($CW27="P",CS27,(CS27+BP27)/2)</f>
        <v>9.4499999999999993</v>
      </c>
      <c r="QX27" s="22">
        <f>IF($CW27="P",CT27,(CT27+BQ27)/2)</f>
        <v>2.6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4.8</v>
      </c>
      <c r="RC27" s="40">
        <f>IF(SUM(QG27:QH27,QJ27:QL27,QN27)-QI27-QM27&gt;0,SUM(QG27:QH27,QJ27:QL27,QN27)-QI27-QM27,"")</f>
        <v>22.999999999999996</v>
      </c>
      <c r="RD27" s="40">
        <f>IF(SUM(QO27:QP27,QR27)-QQ27&gt;0,SUM(QO27:QP27,QR27)-QQ27,"")</f>
        <v>11.100000000000001</v>
      </c>
      <c r="RE27" s="40">
        <f>IF(SUM(QH27,QL27,QP27)&gt;0,SUM(QH27,QL27,QP27),"")</f>
        <v>6.55</v>
      </c>
      <c r="RF27" s="40">
        <f>IF(SUM(RC27,RD27)&gt;0,SUM(RC27,RD27),"")</f>
        <v>34.099999999999994</v>
      </c>
      <c r="RG27" s="40">
        <f>IF(SUM(QT27,QX27)&gt;0,SUM(QT27,QX27),"")</f>
        <v>5.2</v>
      </c>
      <c r="RH27" s="40">
        <f>IF(SUM(QS27:QT27,QV27:QX27,QZ27)-SUM(QU27,QY27)&gt;0,SUM(QS27:QT27,QV27:QX27,QZ27)-SUM(QU27,QY27),"")</f>
        <v>23.650000000000002</v>
      </c>
      <c r="RI27" s="40">
        <f>IF(SUM(RC27,RD27,RH27)&gt;0,SUM(RC27,RD27,RH27),"")</f>
        <v>57.75</v>
      </c>
    </row>
    <row r="28" spans="1:477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199</v>
      </c>
      <c r="D28" s="4" t="s">
        <v>3</v>
      </c>
      <c r="E28" s="4">
        <v>2006</v>
      </c>
      <c r="F28" s="9">
        <f>SUM(L28:T28)+SUM(L28:Q28)*0.0000001+SUM(L28)*0.0000000000001</f>
        <v>158.40001109000454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/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/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/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45.7</v>
      </c>
      <c r="M28" s="8" t="str">
        <f>IF(L28=0,"",IF(L28=CY28,$CC$1,IF(L28=BV28,$AZ$1,IF(L28=AS28,$W$1,""))))</f>
        <v>2023 Nationals</v>
      </c>
      <c r="N28" s="8">
        <f>IF(COUNT(AS28,BV28,CY28)&gt;1,LARGE((AS28,BV28,CY28),2),0)</f>
        <v>42.899999999999991</v>
      </c>
      <c r="O28" s="8" t="str">
        <f>IF(N28=0,"",IF(N28=CY28,$CC$1,IF(N28=BV28,$AZ$1,IF(N28=AS28,$W$1,""))))</f>
        <v>2023 3rd Domestic Trial</v>
      </c>
      <c r="P28" s="8">
        <f>IF(COUNT(AT28,BW28,CZ28)&gt;0,LARGE((AT28,BW28,CZ28),1),0)</f>
        <v>22.3</v>
      </c>
      <c r="Q28" s="8" t="str">
        <f>IF(P28=0,"",IF(P28=CZ28,$CC$1,IF(P28=BW28,$AZ$1,IF(P28=AT28,$W$1,""))))</f>
        <v>2023 Nationals</v>
      </c>
      <c r="R28" s="8">
        <f>IF(MAX(AX28,CA28,DD28)&gt;0,MAX(AX28,CA28,DD28),0)</f>
        <v>47.5</v>
      </c>
      <c r="S28" s="8" t="str">
        <f>IF(R28=0,"",IF(R28=DD28,$CC$1,IF(R28=CA28,$AZ$1,IF(R28=AX28,$W$1,""))))</f>
        <v>2023 Nationals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18.3</v>
      </c>
      <c r="BA28" s="18">
        <v>5.6</v>
      </c>
      <c r="BB28" s="18">
        <v>0.2</v>
      </c>
      <c r="BC28" s="18">
        <v>0</v>
      </c>
      <c r="BD28" s="18">
        <v>17.8</v>
      </c>
      <c r="BE28" s="18">
        <v>5.2</v>
      </c>
      <c r="BF28" s="18">
        <v>1</v>
      </c>
      <c r="BG28" s="18">
        <v>0</v>
      </c>
      <c r="BH28" s="18">
        <v>18.7</v>
      </c>
      <c r="BI28" s="18">
        <v>3.6</v>
      </c>
      <c r="BJ28" s="18">
        <v>0</v>
      </c>
      <c r="BK28" s="18">
        <v>0</v>
      </c>
      <c r="BL28" s="18">
        <v>18.7</v>
      </c>
      <c r="BM28" s="18">
        <v>5.2</v>
      </c>
      <c r="BN28" s="18">
        <v>0.2</v>
      </c>
      <c r="BO28" s="18">
        <v>0</v>
      </c>
      <c r="BP28" s="18">
        <v>18.600000000000001</v>
      </c>
      <c r="BQ28" s="18">
        <v>5.2</v>
      </c>
      <c r="BR28" s="18">
        <v>0</v>
      </c>
      <c r="BS28" s="18">
        <v>0</v>
      </c>
      <c r="BT28" s="28"/>
      <c r="BU28" s="11">
        <f>IF(SUM(BA28,BE28)&gt;0,SUM(BA28,BE28),"")</f>
        <v>10.8</v>
      </c>
      <c r="BV28" s="11">
        <f>IF(SUM(AZ28:BA28,BC28:BE28,BG28)-BB28-BF28&gt;0,SUM(AZ28:BA28,BC28:BE28,BG28)-BB28-BF28,"")</f>
        <v>45.7</v>
      </c>
      <c r="BW28" s="11">
        <f>IF(SUM(BH28:BI28,BK28)-BJ28&gt;0,SUM(BH28:BI28,BK28)-BJ28,"")</f>
        <v>22.3</v>
      </c>
      <c r="BX28" s="11">
        <f>IF(SUM(BA28,BE28,BI28)&gt;0,SUM(BA28,BE28,BI28),"")</f>
        <v>14.4</v>
      </c>
      <c r="BY28" s="11">
        <f>IF(SUM(BV28,BW28)&gt;0,SUM(BV28,BW28),"")</f>
        <v>68</v>
      </c>
      <c r="BZ28" s="11">
        <f>IF(SUM(BM28,BQ28)&gt;0,SUM(BM28,BQ28),"")</f>
        <v>10.4</v>
      </c>
      <c r="CA28" s="11">
        <f>IF(SUM(BL28:BM28,BO28:BQ28,BS28)-SUM(BN28,BR28)&gt;0,SUM(BL28:BM28,BO28:BQ28,BS28)-SUM(BN28,BR28),"")</f>
        <v>47.5</v>
      </c>
      <c r="CB28" s="11">
        <f>IF(SUM(BV28,BW28,CA28)&gt;0,SUM(BV28,BW28,CA28),"")</f>
        <v>115.5</v>
      </c>
      <c r="CC28" s="19">
        <v>18.2</v>
      </c>
      <c r="CD28" s="19">
        <v>5.6</v>
      </c>
      <c r="CE28" s="19">
        <v>1</v>
      </c>
      <c r="CF28" s="19">
        <v>0</v>
      </c>
      <c r="CG28" s="19">
        <v>18.399999999999999</v>
      </c>
      <c r="CH28" s="19">
        <v>2.8</v>
      </c>
      <c r="CI28" s="19">
        <v>1.1000000000000001</v>
      </c>
      <c r="CJ28" s="19">
        <v>0</v>
      </c>
      <c r="CK28" s="19">
        <v>17.8</v>
      </c>
      <c r="CL28" s="19">
        <v>4</v>
      </c>
      <c r="CM28" s="19">
        <v>1</v>
      </c>
      <c r="CN28" s="19">
        <v>0</v>
      </c>
      <c r="CO28" s="19">
        <v>18.399999999999999</v>
      </c>
      <c r="CP28" s="19">
        <v>5.6</v>
      </c>
      <c r="CQ28" s="19">
        <v>0.6</v>
      </c>
      <c r="CR28" s="19">
        <v>0</v>
      </c>
      <c r="CS28" s="19">
        <v>17.899999999999999</v>
      </c>
      <c r="CT28" s="19">
        <v>6</v>
      </c>
      <c r="CU28" s="19">
        <v>0.4</v>
      </c>
      <c r="CV28" s="19">
        <v>0</v>
      </c>
      <c r="CW28" s="27"/>
      <c r="CX28" s="40">
        <f>IF(SUM(CD28,CH28)&gt;0,SUM(CD28,CH28),"")</f>
        <v>8.3999999999999986</v>
      </c>
      <c r="CY28" s="40">
        <f>IF(SUM(CC28:CD28,CF28:CH28,CJ28)-CE28-CI28&gt;0,SUM(CC28:CD28,CF28:CH28,CJ28)-CE28-CI28,"")</f>
        <v>42.899999999999991</v>
      </c>
      <c r="CZ28" s="40">
        <f>IF(SUM(CK28:CL28,CN28)-CM28&gt;0,SUM(CK28:CL28,CN28)-CM28,"")</f>
        <v>20.8</v>
      </c>
      <c r="DA28" s="40">
        <f>IF(SUM(CD28,CH28,CL28)&gt;0,SUM(CD28,CH28,CL28),"")</f>
        <v>12.399999999999999</v>
      </c>
      <c r="DB28" s="40">
        <f>IF(SUM(CY28,CZ28)&gt;0,SUM(CY28,CZ28),"")</f>
        <v>63.699999999999989</v>
      </c>
      <c r="DC28" s="40">
        <f>IF(SUM(CP28,CT28)&gt;0,SUM(CP28,CT28),"")</f>
        <v>11.6</v>
      </c>
      <c r="DD28" s="40">
        <f>IF(SUM(CO28:CP28,CR28:CT28,CV28)-SUM(CQ28,CU28)&gt;0,SUM(CO28:CP28,CR28:CT28,CV28)-SUM(CQ28,CU28),"")</f>
        <v>46.9</v>
      </c>
      <c r="DE28" s="40">
        <f>IF(SUM(CY28,CZ28,DD28)&gt;0,SUM(CY28,CZ28,DD28),"")</f>
        <v>110.6</v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18.25</v>
      </c>
      <c r="QH28" s="22">
        <f>IF($CW28="P",CD28,(CD28+BA28)/2)</f>
        <v>5.6</v>
      </c>
      <c r="QI28" s="22">
        <f>IF($CW28="P",CE28,(CE28+BB28)/2)</f>
        <v>0.6</v>
      </c>
      <c r="QJ28" s="22">
        <f>IF($CW28="P",CF28,(CF28+BC28)/2)</f>
        <v>0</v>
      </c>
      <c r="QK28" s="22">
        <f>IF($CW28="P",CG28,(CG28+BD28)/2)</f>
        <v>18.100000000000001</v>
      </c>
      <c r="QL28" s="22">
        <f>IF($CW28="P",CH28,(CH28+BE28)/2)</f>
        <v>4</v>
      </c>
      <c r="QM28" s="22">
        <f>IF($CW28="P",CI28,(CI28+BF28)/2)</f>
        <v>1.05</v>
      </c>
      <c r="QN28" s="22">
        <f>IF($CW28="P",CJ28,(CJ28+BG28)/2)</f>
        <v>0</v>
      </c>
      <c r="QO28" s="22">
        <f>IF($CW28="P",CK28,(CK28+BH28)/2)</f>
        <v>18.25</v>
      </c>
      <c r="QP28" s="22">
        <f>IF($CW28="P",CL28,(CL28+BI28)/2)</f>
        <v>3.8</v>
      </c>
      <c r="QQ28" s="22">
        <f>IF($CW28="P",CM28,(CM28+BJ28)/2)</f>
        <v>0.5</v>
      </c>
      <c r="QR28" s="22">
        <f>IF($CW28="P",CN28,(CN28+BK28)/2)</f>
        <v>0</v>
      </c>
      <c r="QS28" s="22">
        <f>IF($CW28="P",CO28,(CO28+BL28)/2)</f>
        <v>18.549999999999997</v>
      </c>
      <c r="QT28" s="22">
        <f>IF($CW28="P",CP28,(CP28+BM28)/2)</f>
        <v>5.4</v>
      </c>
      <c r="QU28" s="22">
        <f>IF($CW28="P",CQ28,(CQ28+BN28)/2)</f>
        <v>0.4</v>
      </c>
      <c r="QV28" s="22">
        <f>IF($CW28="P",CR28,(CR28+BO28)/2)</f>
        <v>0</v>
      </c>
      <c r="QW28" s="22">
        <f>IF($CW28="P",CS28,(CS28+BP28)/2)</f>
        <v>18.25</v>
      </c>
      <c r="QX28" s="22">
        <f>IF($CW28="P",CT28,(CT28+BQ28)/2)</f>
        <v>5.6</v>
      </c>
      <c r="QY28" s="22">
        <f>IF($CW28="P",CU28,(CU28+BR28)/2)</f>
        <v>0.2</v>
      </c>
      <c r="QZ28" s="22">
        <f>IF($CW28="P",CV28,(CV28+BS28)/2)</f>
        <v>0</v>
      </c>
      <c r="RA28" s="27" t="s">
        <v>46</v>
      </c>
      <c r="RB28" s="40">
        <f>IF(SUM(QH28,QL28)&gt;0,SUM(QH28,QL28),"")</f>
        <v>9.6</v>
      </c>
      <c r="RC28" s="40">
        <f>IF(SUM(QG28:QH28,QJ28:QL28,QN28)-QI28-QM28&gt;0,SUM(QG28:QH28,QJ28:QL28,QN28)-QI28-QM28,"")</f>
        <v>44.300000000000004</v>
      </c>
      <c r="RD28" s="40">
        <f>IF(SUM(QO28:QP28,QR28)-QQ28&gt;0,SUM(QO28:QP28,QR28)-QQ28,"")</f>
        <v>21.55</v>
      </c>
      <c r="RE28" s="40">
        <f>IF(SUM(QH28,QL28,QP28)&gt;0,SUM(QH28,QL28,QP28),"")</f>
        <v>13.399999999999999</v>
      </c>
      <c r="RF28" s="40">
        <f>IF(SUM(RC28,RD28)&gt;0,SUM(RC28,RD28),"")</f>
        <v>65.850000000000009</v>
      </c>
      <c r="RG28" s="40">
        <f>IF(SUM(QT28,QX28)&gt;0,SUM(QT28,QX28),"")</f>
        <v>11</v>
      </c>
      <c r="RH28" s="40">
        <f>IF(SUM(QS28:QT28,QV28:QX28,QZ28)-SUM(QU28,QY28)&gt;0,SUM(QS28:QT28,QV28:QX28,QZ28)-SUM(QU28,QY28),"")</f>
        <v>47.199999999999996</v>
      </c>
      <c r="RI28" s="40">
        <f>IF(SUM(RC28,RD28,RH28)&gt;0,SUM(RC28,RD28,RH28),"")</f>
        <v>113.05000000000001</v>
      </c>
    </row>
    <row r="29" spans="1:477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157</v>
      </c>
      <c r="D29" s="4" t="s">
        <v>5</v>
      </c>
      <c r="E29" s="4">
        <v>2005</v>
      </c>
      <c r="F29" s="9">
        <f>SUM(L29:T29)+SUM(L29:Q29)*0.0000001+SUM(L29)*0.0000000000001</f>
        <v>155.30001101000457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/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/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/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45.600000000000009</v>
      </c>
      <c r="M29" s="8" t="str">
        <f>IF(L29=0,"",IF(L29=CY29,$CC$1,IF(L29=BV29,$AZ$1,IF(L29=AS29,$W$1,""))))</f>
        <v>2023 Elite Canada</v>
      </c>
      <c r="N29" s="8">
        <f>IF(COUNT(AS29,BV29,CY29)&gt;1,LARGE((AS29,BV29,CY29),2),0)</f>
        <v>43</v>
      </c>
      <c r="O29" s="8" t="str">
        <f>IF(N29=0,"",IF(N29=CY29,$CC$1,IF(N29=BV29,$AZ$1,IF(N29=AS29,$W$1,""))))</f>
        <v>2023 Nationals</v>
      </c>
      <c r="P29" s="8">
        <f>IF(COUNT(AT29,BW29,CZ29)&gt;0,LARGE((AT29,BW29,CZ29),1),0)</f>
        <v>21.499999999999996</v>
      </c>
      <c r="Q29" s="8" t="str">
        <f>IF(P29=0,"",IF(P29=CZ29,$CC$1,IF(P29=BW29,$AZ$1,IF(P29=AT29,$W$1,""))))</f>
        <v>2023 Elite Canada</v>
      </c>
      <c r="R29" s="8">
        <f>IF(MAX(AX29,CA29,DD29)&gt;0,MAX(AX29,CA29,DD29),0)</f>
        <v>45.2</v>
      </c>
      <c r="S29" s="8" t="str">
        <f>IF(R29=0,"",IF(R29=DD29,$CC$1,IF(R29=CA29,$AZ$1,IF(R29=AX29,$W$1,""))))</f>
        <v>2023 Elite Canada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</v>
      </c>
      <c r="X29" s="19">
        <v>5.2</v>
      </c>
      <c r="Y29" s="19">
        <v>0.8</v>
      </c>
      <c r="Z29" s="19">
        <v>0</v>
      </c>
      <c r="AA29" s="19">
        <v>18</v>
      </c>
      <c r="AB29" s="19">
        <v>5.2</v>
      </c>
      <c r="AC29" s="19">
        <v>0</v>
      </c>
      <c r="AD29" s="19">
        <v>0</v>
      </c>
      <c r="AE29" s="19">
        <v>18.2</v>
      </c>
      <c r="AF29" s="19">
        <v>3.9</v>
      </c>
      <c r="AG29" s="19">
        <v>0.6</v>
      </c>
      <c r="AH29" s="19">
        <v>0</v>
      </c>
      <c r="AI29" s="19">
        <v>18</v>
      </c>
      <c r="AJ29" s="19">
        <v>5.2</v>
      </c>
      <c r="AK29" s="19">
        <v>0.6</v>
      </c>
      <c r="AL29" s="19">
        <v>0</v>
      </c>
      <c r="AM29" s="19">
        <v>18.2</v>
      </c>
      <c r="AN29" s="19">
        <v>5.2</v>
      </c>
      <c r="AO29" s="19">
        <v>0.8</v>
      </c>
      <c r="AP29" s="19">
        <v>0</v>
      </c>
      <c r="AQ29" s="27"/>
      <c r="AR29" s="40">
        <f>IF(SUM(X29,AB29)&gt;0,SUM(X29,AB29),"")</f>
        <v>10.4</v>
      </c>
      <c r="AS29" s="40">
        <f>IF(SUM(W29:X29,Z29:AB29,AD29)-Y29-AC29&gt;0,SUM(W29:X29,Z29:AB29,AD29)-Y29-AC29,"")</f>
        <v>45.600000000000009</v>
      </c>
      <c r="AT29" s="40">
        <f>IF(SUM(AE29:AF29,AH29)-AG29&gt;0,SUM(AE29:AF29,AH29)-AG29,"")</f>
        <v>21.499999999999996</v>
      </c>
      <c r="AU29" s="40">
        <f>IF(SUM(X29,AB29,AF29)&gt;0,SUM(X29,AB29,AF29),"")</f>
        <v>14.3</v>
      </c>
      <c r="AV29" s="40">
        <f>IF(SUM(AS29,AT29)&gt;0,SUM(AS29,AT29),"")</f>
        <v>67.100000000000009</v>
      </c>
      <c r="AW29" s="40">
        <f>IF(SUM(AJ29,AN29)&gt;0,SUM(AJ29,AN29),"")</f>
        <v>10.4</v>
      </c>
      <c r="AX29" s="40">
        <f>IF(SUM(AI29:AJ29,AL29:AN29,AP29)-SUM(AK29,AO29)&gt;0,SUM(AI29:AJ29,AL29:AN29,AP29)-SUM(AK29,AO29),"")</f>
        <v>45.2</v>
      </c>
      <c r="AY29" s="40">
        <f>IF(SUM(AS29,AT29,AX29)&gt;0,SUM(AS29,AT29,AX29),"")</f>
        <v>112.30000000000001</v>
      </c>
      <c r="AZ29" s="18">
        <v>17.600000000000001</v>
      </c>
      <c r="BA29" s="18">
        <v>2.4</v>
      </c>
      <c r="BB29" s="18">
        <v>0</v>
      </c>
      <c r="BC29" s="18">
        <v>0</v>
      </c>
      <c r="BD29" s="18">
        <v>18.399999999999999</v>
      </c>
      <c r="BE29" s="18">
        <v>5.2</v>
      </c>
      <c r="BF29" s="18">
        <v>0.6</v>
      </c>
      <c r="BG29" s="18">
        <v>0</v>
      </c>
      <c r="BH29" s="18">
        <v>16.3</v>
      </c>
      <c r="BI29" s="18">
        <v>4.4000000000000004</v>
      </c>
      <c r="BJ29" s="18">
        <v>1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7.6</v>
      </c>
      <c r="BV29" s="11">
        <f>IF(SUM(AZ29:BA29,BC29:BE29,BG29)-BB29-BF29&gt;0,SUM(AZ29:BA29,BC29:BE29,BG29)-BB29-BF29,"")</f>
        <v>43</v>
      </c>
      <c r="BW29" s="11">
        <f>IF(SUM(BH29:BI29,BK29)-BJ29&gt;0,SUM(BH29:BI29,BK29)-BJ29,"")</f>
        <v>19.700000000000003</v>
      </c>
      <c r="BX29" s="11">
        <f>IF(SUM(BA29,BE29,BI29)&gt;0,SUM(BA29,BE29,BI29),"")</f>
        <v>12</v>
      </c>
      <c r="BY29" s="11">
        <f>IF(SUM(BV29,BW29)&gt;0,SUM(BV29,BW29),"")</f>
        <v>62.7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62.7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8.8000000000000007</v>
      </c>
      <c r="QH29" s="22">
        <f>IF($CW29="P",CD29,(CD29+BA29)/2)</f>
        <v>1.2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9.1999999999999993</v>
      </c>
      <c r="QL29" s="22">
        <f>IF($CW29="P",CH29,(CH29+BE29)/2)</f>
        <v>2.6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8.15</v>
      </c>
      <c r="QP29" s="22">
        <f>IF($CW29="P",CL29,(CL29+BI29)/2)</f>
        <v>2.2000000000000002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3.8</v>
      </c>
      <c r="RC29" s="40">
        <f>IF(SUM(QG29:QH29,QJ29:QL29,QN29)-QI29-QM29&gt;0,SUM(QG29:QH29,QJ29:QL29,QN29)-QI29-QM29,"")</f>
        <v>21.5</v>
      </c>
      <c r="RD29" s="40">
        <f>IF(SUM(QO29:QP29,QR29)-QQ29&gt;0,SUM(QO29:QP29,QR29)-QQ29,"")</f>
        <v>9.8500000000000014</v>
      </c>
      <c r="RE29" s="40">
        <f>IF(SUM(QH29,QL29,QP29)&gt;0,SUM(QH29,QL29,QP29),"")</f>
        <v>6</v>
      </c>
      <c r="RF29" s="40">
        <f>IF(SUM(RC29,RD29)&gt;0,SUM(RC29,RD29),"")</f>
        <v>31.35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31.35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226</v>
      </c>
      <c r="D30" s="4" t="s">
        <v>3</v>
      </c>
      <c r="E30" s="4">
        <v>2008</v>
      </c>
      <c r="F30" s="9">
        <f>SUM(L30:T30)+SUM(L30:Q30)*0.0000001+SUM(L30)*0.0000000000001</f>
        <v>116.90000701000471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47.099999999999994</v>
      </c>
      <c r="M30" s="8" t="str">
        <f>IF(L30=0,"",IF(L30=CY30,$CC$1,IF(L30=BV30,$AZ$1,IF(L30=AS30,$W$1,""))))</f>
        <v>2023 3rd Domestic Trial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23</v>
      </c>
      <c r="Q30" s="8" t="str">
        <f>IF(P30=0,"",IF(P30=CZ30,$CC$1,IF(P30=BW30,$AZ$1,IF(P30=AT30,$W$1,""))))</f>
        <v>2023 3rd Domestic Trial</v>
      </c>
      <c r="R30" s="8">
        <f>IF(MAX(AX30,CA30,DD30)&gt;0,MAX(AX30,CA30,DD30),0)</f>
        <v>46.800000000000004</v>
      </c>
      <c r="S30" s="8" t="str">
        <f>IF(R30=0,"",IF(R30=DD30,$CC$1,IF(R30=CA30,$AZ$1,IF(R30=AX30,$W$1,""))))</f>
        <v>2023 3rd Domestic Trial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18.2</v>
      </c>
      <c r="CD30" s="19">
        <v>5.1999999999999993</v>
      </c>
      <c r="CE30" s="19">
        <v>0</v>
      </c>
      <c r="CF30" s="19">
        <v>0</v>
      </c>
      <c r="CG30" s="19">
        <v>18.5</v>
      </c>
      <c r="CH30" s="19">
        <v>5.1999999999999993</v>
      </c>
      <c r="CI30" s="19">
        <v>0</v>
      </c>
      <c r="CJ30" s="19">
        <v>0</v>
      </c>
      <c r="CK30" s="19">
        <v>19</v>
      </c>
      <c r="CL30" s="19">
        <v>4</v>
      </c>
      <c r="CM30" s="19">
        <v>0</v>
      </c>
      <c r="CN30" s="19">
        <v>0</v>
      </c>
      <c r="CO30" s="19">
        <v>18.8</v>
      </c>
      <c r="CP30" s="19">
        <v>5.1999999999999993</v>
      </c>
      <c r="CQ30" s="19">
        <v>0</v>
      </c>
      <c r="CR30" s="19">
        <v>0</v>
      </c>
      <c r="CS30" s="19">
        <v>18.2</v>
      </c>
      <c r="CT30" s="19">
        <v>5.1999999999999993</v>
      </c>
      <c r="CU30" s="19">
        <v>0.6</v>
      </c>
      <c r="CV30" s="19">
        <v>0</v>
      </c>
      <c r="CW30" s="27"/>
      <c r="CX30" s="40">
        <f>IF(SUM(CD30,CH30)&gt;0,SUM(CD30,CH30),"")</f>
        <v>10.399999999999999</v>
      </c>
      <c r="CY30" s="40">
        <f>IF(SUM(CC30:CD30,CF30:CH30,CJ30)-CE30-CI30&gt;0,SUM(CC30:CD30,CF30:CH30,CJ30)-CE30-CI30,"")</f>
        <v>47.099999999999994</v>
      </c>
      <c r="CZ30" s="40">
        <f>IF(SUM(CK30:CL30,CN30)-CM30&gt;0,SUM(CK30:CL30,CN30)-CM30,"")</f>
        <v>23</v>
      </c>
      <c r="DA30" s="40">
        <f>IF(SUM(CD30,CH30,CL30)&gt;0,SUM(CD30,CH30,CL30),"")</f>
        <v>14.399999999999999</v>
      </c>
      <c r="DB30" s="40">
        <f>IF(SUM(CY30,CZ30)&gt;0,SUM(CY30,CZ30),"")</f>
        <v>70.099999999999994</v>
      </c>
      <c r="DC30" s="40">
        <f>IF(SUM(CP30,CT30)&gt;0,SUM(CP30,CT30),"")</f>
        <v>10.399999999999999</v>
      </c>
      <c r="DD30" s="40">
        <f>IF(SUM(CO30:CP30,CR30:CT30,CV30)-SUM(CQ30,CU30)&gt;0,SUM(CO30:CP30,CR30:CT30,CV30)-SUM(CQ30,CU30),"")</f>
        <v>46.800000000000004</v>
      </c>
      <c r="DE30" s="40">
        <f>IF(SUM(CY30,CZ30,DD30)&gt;0,SUM(CY30,CZ30,DD30),"")</f>
        <v>116.9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</v>
      </c>
      <c r="QH30" s="22">
        <f>IF($CW30="P",CD30,(CD30+BA30)/2)</f>
        <v>2.5999999999999996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9.25</v>
      </c>
      <c r="QL30" s="22">
        <f>IF($CW30="P",CH30,(CH30+BE30)/2)</f>
        <v>2.5999999999999996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9.5</v>
      </c>
      <c r="QP30" s="22">
        <f>IF($CW30="P",CL30,(CL30+BI30)/2)</f>
        <v>2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9.4</v>
      </c>
      <c r="QT30" s="22">
        <f>IF($CW30="P",CP30,(CP30+BM30)/2)</f>
        <v>2.5999999999999996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9.1</v>
      </c>
      <c r="QX30" s="22">
        <f>IF($CW30="P",CT30,(CT30+BQ30)/2)</f>
        <v>2.5999999999999996</v>
      </c>
      <c r="QY30" s="22">
        <f>IF($CW30="P",CU30,(CU30+BR30)/2)</f>
        <v>0.3</v>
      </c>
      <c r="QZ30" s="22">
        <f>IF($CW30="P",CV30,(CV30+BS30)/2)</f>
        <v>0</v>
      </c>
      <c r="RA30" s="27" t="s">
        <v>46</v>
      </c>
      <c r="RB30" s="40">
        <f>IF(SUM(QH30,QL30)&gt;0,SUM(QH30,QL30),"")</f>
        <v>5.1999999999999993</v>
      </c>
      <c r="RC30" s="40">
        <f>IF(SUM(QG30:QH30,QJ30:QL30,QN30)-QI30-QM30&gt;0,SUM(QG30:QH30,QJ30:QL30,QN30)-QI30-QM30,"")</f>
        <v>23.549999999999997</v>
      </c>
      <c r="RD30" s="40">
        <f>IF(SUM(QO30:QP30,QR30)-QQ30&gt;0,SUM(QO30:QP30,QR30)-QQ30,"")</f>
        <v>11.5</v>
      </c>
      <c r="RE30" s="40">
        <f>IF(SUM(QH30,QL30,QP30)&gt;0,SUM(QH30,QL30,QP30),"")</f>
        <v>7.1999999999999993</v>
      </c>
      <c r="RF30" s="40">
        <f>IF(SUM(RC30,RD30)&gt;0,SUM(RC30,RD30),"")</f>
        <v>35.049999999999997</v>
      </c>
      <c r="RG30" s="40">
        <f>IF(SUM(QT30,QX30)&gt;0,SUM(QT30,QX30),"")</f>
        <v>5.1999999999999993</v>
      </c>
      <c r="RH30" s="40">
        <f>IF(SUM(QS30:QT30,QV30:QX30,QZ30)-SUM(QU30,QY30)&gt;0,SUM(QS30:QT30,QV30:QX30,QZ30)-SUM(QU30,QY30),"")</f>
        <v>23.400000000000002</v>
      </c>
      <c r="RI30" s="40">
        <f>IF(SUM(RC30,RD30,RH30)&gt;0,SUM(RC30,RD30,RH30),"")</f>
        <v>58.45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200</v>
      </c>
      <c r="D31" s="4" t="s">
        <v>5</v>
      </c>
      <c r="E31" s="4">
        <v>2002</v>
      </c>
      <c r="F31" s="9">
        <f>SUM(L31:T31)+SUM(L31:Q31)*0.0000001+SUM(L31)*0.0000000000001</f>
        <v>109.50000658000452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45.2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20.599999999999998</v>
      </c>
      <c r="Q31" s="8" t="str">
        <f>IF(P31=0,"",IF(P31=CZ31,$CC$1,IF(P31=BW31,$AZ$1,IF(P31=AT31,$W$1,""))))</f>
        <v>2023 Nationals</v>
      </c>
      <c r="R31" s="8">
        <f>IF(MAX(AX31,CA31,DD31)&gt;0,MAX(AX31,CA31,DD31),0)</f>
        <v>43.7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18.8</v>
      </c>
      <c r="BA31" s="18">
        <v>4.4000000000000004</v>
      </c>
      <c r="BB31" s="18">
        <v>0.6</v>
      </c>
      <c r="BC31" s="18">
        <v>0</v>
      </c>
      <c r="BD31" s="18">
        <v>18.399999999999999</v>
      </c>
      <c r="BE31" s="18">
        <v>5.2</v>
      </c>
      <c r="BF31" s="18">
        <v>1</v>
      </c>
      <c r="BG31" s="18">
        <v>0</v>
      </c>
      <c r="BH31" s="18">
        <v>17.399999999999999</v>
      </c>
      <c r="BI31" s="18">
        <v>3.2</v>
      </c>
      <c r="BJ31" s="18">
        <v>0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17.100000000000001</v>
      </c>
      <c r="BQ31" s="18">
        <v>3.2</v>
      </c>
      <c r="BR31" s="18">
        <v>0</v>
      </c>
      <c r="BS31" s="18">
        <v>0</v>
      </c>
      <c r="BT31" s="28"/>
      <c r="BU31" s="11">
        <f>IF(SUM(BA31,BE31)&gt;0,SUM(BA31,BE31),"")</f>
        <v>9.6000000000000014</v>
      </c>
      <c r="BV31" s="11">
        <f>IF(SUM(AZ31:BA31,BC31:BE31,BG31)-BB31-BF31&gt;0,SUM(AZ31:BA31,BC31:BE31,BG31)-BB31-BF31,"")</f>
        <v>45.2</v>
      </c>
      <c r="BW31" s="11">
        <f>IF(SUM(BH31:BI31,BK31)-BJ31&gt;0,SUM(BH31:BI31,BK31)-BJ31,"")</f>
        <v>20.599999999999998</v>
      </c>
      <c r="BX31" s="11">
        <f>IF(SUM(BA31,BE31,BI31)&gt;0,SUM(BA31,BE31,BI31),"")</f>
        <v>12.8</v>
      </c>
      <c r="BY31" s="11">
        <f>IF(SUM(BV31,BW31)&gt;0,SUM(BV31,BW31),"")</f>
        <v>65.8</v>
      </c>
      <c r="BZ31" s="11">
        <f>IF(SUM(BM31,BQ31)&gt;0,SUM(BM31,BQ31),"")</f>
        <v>8.8000000000000007</v>
      </c>
      <c r="CA31" s="11">
        <f>IF(SUM(BL31:BM31,BO31:BQ31,BS31)-SUM(BN31,BR31)&gt;0,SUM(BL31:BM31,BO31:BQ31,BS31)-SUM(BN31,BR31),"")</f>
        <v>43.7</v>
      </c>
      <c r="CB31" s="11">
        <f>IF(SUM(BV31,BW31,CA31)&gt;0,SUM(BV31,BW31,CA31),"")</f>
        <v>109.5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9.4</v>
      </c>
      <c r="QH31" s="22">
        <f>IF($CW31="P",CD31,(CD31+BA31)/2)</f>
        <v>2.2000000000000002</v>
      </c>
      <c r="QI31" s="22">
        <f>IF($CW31="P",CE31,(CE31+BB31)/2)</f>
        <v>0.3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2.6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8.6999999999999993</v>
      </c>
      <c r="QP31" s="22">
        <f>IF($CW31="P",CL31,(CL31+BI31)/2)</f>
        <v>1.6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9.1999999999999993</v>
      </c>
      <c r="QT31" s="22">
        <f>IF($CW31="P",CP31,(CP31+BM31)/2)</f>
        <v>2.8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8.5500000000000007</v>
      </c>
      <c r="QX31" s="22">
        <f>IF($CW31="P",CT31,(CT31+BQ31)/2)</f>
        <v>1.6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4.8000000000000007</v>
      </c>
      <c r="RC31" s="40">
        <f>IF(SUM(QG31:QH31,QJ31:QL31,QN31)-QI31-QM31&gt;0,SUM(QG31:QH31,QJ31:QL31,QN31)-QI31-QM31,"")</f>
        <v>22.6</v>
      </c>
      <c r="RD31" s="40">
        <f>IF(SUM(QO31:QP31,QR31)-QQ31&gt;0,SUM(QO31:QP31,QR31)-QQ31,"")</f>
        <v>10.299999999999999</v>
      </c>
      <c r="RE31" s="40">
        <f>IF(SUM(QH31,QL31,QP31)&gt;0,SUM(QH31,QL31,QP31),"")</f>
        <v>6.4</v>
      </c>
      <c r="RF31" s="40">
        <f>IF(SUM(RC31,RD31)&gt;0,SUM(RC31,RD31),"")</f>
        <v>32.9</v>
      </c>
      <c r="RG31" s="40">
        <f>IF(SUM(QT31,QX31)&gt;0,SUM(QT31,QX31),"")</f>
        <v>4.4000000000000004</v>
      </c>
      <c r="RH31" s="40">
        <f>IF(SUM(QS31:QT31,QV31:QX31,QZ31)-SUM(QU31,QY31)&gt;0,SUM(QS31:QT31,QV31:QX31,QZ31)-SUM(QU31,QY31),"")</f>
        <v>21.85</v>
      </c>
      <c r="RI31" s="40">
        <f>IF(SUM(RC31,RD31,RH31)&gt;0,SUM(RC31,RD31,RH31),"")</f>
        <v>54.75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198</v>
      </c>
      <c r="D32" s="4" t="s">
        <v>6</v>
      </c>
      <c r="E32" s="4">
        <v>2005</v>
      </c>
      <c r="F32" s="9">
        <f>SUM(L32:T32)+SUM(L32:Q32)*0.0000001+SUM(L32)*0.0000000000001</f>
        <v>108.30001083000474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47.4</v>
      </c>
      <c r="M32" s="8" t="str">
        <f>IF(L32=0,"",IF(L32=CY32,$CC$1,IF(L32=BV32,$AZ$1,IF(L32=AS32,$W$1,""))))</f>
        <v>2023 Elite Canada</v>
      </c>
      <c r="N32" s="8">
        <f>IF(COUNT(AS32,BV32,CY32)&gt;1,LARGE((AS32,BV32,CY32),2),0)</f>
        <v>47.2</v>
      </c>
      <c r="O32" s="8" t="str">
        <f>IF(N32=0,"",IF(N32=CY32,$CC$1,IF(N32=BV32,$AZ$1,IF(N32=AS32,$W$1,""))))</f>
        <v>2023 Nationals</v>
      </c>
      <c r="P32" s="8">
        <f>IF(COUNT(AT32,BW32,CZ32)&gt;0,LARGE((AT32,BW32,CZ32),1),0)</f>
        <v>13.7</v>
      </c>
      <c r="Q32" s="8" t="str">
        <f>IF(P32=0,"",IF(P32=CZ32,$CC$1,IF(P32=BW32,$AZ$1,IF(P32=AT32,$W$1,""))))</f>
        <v>2023 Nationals</v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18.8</v>
      </c>
      <c r="X32" s="19">
        <v>5.2</v>
      </c>
      <c r="Y32" s="19">
        <v>0</v>
      </c>
      <c r="Z32" s="19">
        <v>0</v>
      </c>
      <c r="AA32" s="19">
        <v>19</v>
      </c>
      <c r="AB32" s="19">
        <v>4.4000000000000004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/>
      <c r="AJ32" s="19"/>
      <c r="AK32" s="19"/>
      <c r="AL32" s="19"/>
      <c r="AM32" s="19"/>
      <c r="AN32" s="19"/>
      <c r="AO32" s="19"/>
      <c r="AP32" s="19"/>
      <c r="AQ32" s="27"/>
      <c r="AR32" s="40">
        <f>IF(SUM(X32,AB32)&gt;0,SUM(X32,AB32),"")</f>
        <v>9.6000000000000014</v>
      </c>
      <c r="AS32" s="40">
        <f>IF(SUM(W32:X32,Z32:AB32,AD32)-Y32-AC32&gt;0,SUM(W32:X32,Z32:AB32,AD32)-Y32-AC32,"")</f>
        <v>47.4</v>
      </c>
      <c r="AT32" s="40" t="str">
        <f>IF(SUM(AE32:AF32,AH32)-AG32&gt;0,SUM(AE32:AF32,AH32)-AG32,"")</f>
        <v/>
      </c>
      <c r="AU32" s="40">
        <f>IF(SUM(X32,AB32,AF32)&gt;0,SUM(X32,AB32,AF32),"")</f>
        <v>9.6000000000000014</v>
      </c>
      <c r="AV32" s="40">
        <f>IF(SUM(AS32,AT32)&gt;0,SUM(AS32,AT32),"")</f>
        <v>47.4</v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>
        <f>IF(SUM(AS32,AT32,AX32)&gt;0,SUM(AS32,AT32,AX32),"")</f>
        <v>47.4</v>
      </c>
      <c r="AZ32" s="18">
        <v>18.8</v>
      </c>
      <c r="BA32" s="18">
        <v>4.8</v>
      </c>
      <c r="BB32" s="18">
        <v>0</v>
      </c>
      <c r="BC32" s="18">
        <v>0</v>
      </c>
      <c r="BD32" s="18">
        <v>18.8</v>
      </c>
      <c r="BE32" s="18">
        <v>4.8</v>
      </c>
      <c r="BF32" s="18">
        <v>0</v>
      </c>
      <c r="BG32" s="18">
        <v>0</v>
      </c>
      <c r="BH32" s="18">
        <v>16.3</v>
      </c>
      <c r="BI32" s="18">
        <v>1.4</v>
      </c>
      <c r="BJ32" s="18">
        <v>4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9.6</v>
      </c>
      <c r="BV32" s="11">
        <f>IF(SUM(AZ32:BA32,BC32:BE32,BG32)-BB32-BF32&gt;0,SUM(AZ32:BA32,BC32:BE32,BG32)-BB32-BF32,"")</f>
        <v>47.2</v>
      </c>
      <c r="BW32" s="11">
        <f>IF(SUM(BH32:BI32,BK32)-BJ32&gt;0,SUM(BH32:BI32,BK32)-BJ32,"")</f>
        <v>13.7</v>
      </c>
      <c r="BX32" s="11">
        <f>IF(SUM(BA32,BE32,BI32)&gt;0,SUM(BA32,BE32,BI32),"")</f>
        <v>11</v>
      </c>
      <c r="BY32" s="11">
        <f>IF(SUM(BV32,BW32)&gt;0,SUM(BV32,BW32),"")</f>
        <v>60.900000000000006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60.900000000000006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9.4</v>
      </c>
      <c r="QH32" s="22">
        <f>IF($CW32="P",CD32,(CD32+BA32)/2)</f>
        <v>2.4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9.4</v>
      </c>
      <c r="QL32" s="22">
        <f>IF($CW32="P",CH32,(CH32+BE32)/2)</f>
        <v>2.4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8.15</v>
      </c>
      <c r="QP32" s="22">
        <f>IF($CW32="P",CL32,(CL32+BI32)/2)</f>
        <v>0.7</v>
      </c>
      <c r="QQ32" s="22">
        <f>IF($CW32="P",CM32,(CM32+BJ32)/2)</f>
        <v>2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4.8</v>
      </c>
      <c r="RC32" s="40">
        <f>IF(SUM(QG32:QH32,QJ32:QL32,QN32)-QI32-QM32&gt;0,SUM(QG32:QH32,QJ32:QL32,QN32)-QI32-QM32,"")</f>
        <v>23.6</v>
      </c>
      <c r="RD32" s="40">
        <f>IF(SUM(QO32:QP32,QR32)-QQ32&gt;0,SUM(QO32:QP32,QR32)-QQ32,"")</f>
        <v>6.85</v>
      </c>
      <c r="RE32" s="40">
        <f>IF(SUM(QH32,QL32,QP32)&gt;0,SUM(QH32,QL32,QP32),"")</f>
        <v>5.5</v>
      </c>
      <c r="RF32" s="40">
        <f>IF(SUM(RC32,RD32)&gt;0,SUM(RC32,RD32),"")</f>
        <v>30.450000000000003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30.450000000000003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186</v>
      </c>
      <c r="D33" s="4" t="s">
        <v>4</v>
      </c>
      <c r="E33" s="4">
        <v>2005</v>
      </c>
      <c r="F33" s="9">
        <f>SUM(L33:T33)+SUM(L33:Q33)*0.0000001+SUM(L33)*0.0000000000001</f>
        <v>102.20001022000427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42.9</v>
      </c>
      <c r="M33" s="8" t="str">
        <f>IF(L33=0,"",IF(L33=CY33,$CC$1,IF(L33=BV33,$AZ$1,IF(L33=AS33,$W$1,""))))</f>
        <v>2023 Nationals</v>
      </c>
      <c r="N33" s="8">
        <f>IF(COUNT(AS33,BV33,CY33)&gt;1,LARGE((AS33,BV33,CY33),2),0)</f>
        <v>35.799999999999997</v>
      </c>
      <c r="O33" s="8" t="str">
        <f>IF(N33=0,"",IF(N33=CY33,$CC$1,IF(N33=BV33,$AZ$1,IF(N33=AS33,$W$1,""))))</f>
        <v>2023 Elite Canada</v>
      </c>
      <c r="P33" s="8">
        <f>IF(COUNT(AT33,BW33,CZ33)&gt;0,LARGE((AT33,BW33,CZ33),1),0)</f>
        <v>23.5</v>
      </c>
      <c r="Q33" s="8" t="str">
        <f>IF(P33=0,"",IF(P33=CZ33,$CC$1,IF(P33=BW33,$AZ$1,IF(P33=AT33,$W$1,""))))</f>
        <v>2023 Elite Canada</v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18.100000000000001</v>
      </c>
      <c r="X33" s="19">
        <v>4.8</v>
      </c>
      <c r="Y33" s="19">
        <v>1</v>
      </c>
      <c r="Z33" s="19">
        <v>0</v>
      </c>
      <c r="AA33" s="19">
        <v>16.600000000000001</v>
      </c>
      <c r="AB33" s="19">
        <v>1.3</v>
      </c>
      <c r="AC33" s="19">
        <v>4</v>
      </c>
      <c r="AD33" s="19">
        <v>0</v>
      </c>
      <c r="AE33" s="19">
        <v>18.3</v>
      </c>
      <c r="AF33" s="19">
        <v>5.2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>IF(SUM(X33,AB33)&gt;0,SUM(X33,AB33),"")</f>
        <v>6.1</v>
      </c>
      <c r="AS33" s="40">
        <f>IF(SUM(W33:X33,Z33:AB33,AD33)-Y33-AC33&gt;0,SUM(W33:X33,Z33:AB33,AD33)-Y33-AC33,"")</f>
        <v>35.799999999999997</v>
      </c>
      <c r="AT33" s="40">
        <f>IF(SUM(AE33:AF33,AH33)-AG33&gt;0,SUM(AE33:AF33,AH33)-AG33,"")</f>
        <v>23.5</v>
      </c>
      <c r="AU33" s="40">
        <f>IF(SUM(X33,AB33,AF33)&gt;0,SUM(X33,AB33,AF33),"")</f>
        <v>11.3</v>
      </c>
      <c r="AV33" s="40">
        <f>IF(SUM(AS33,AT33)&gt;0,SUM(AS33,AT33),"")</f>
        <v>59.3</v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>
        <f>IF(SUM(AS33,AT33,AX33)&gt;0,SUM(AS33,AT33,AX33),"")</f>
        <v>59.3</v>
      </c>
      <c r="AZ33" s="18">
        <v>18.600000000000001</v>
      </c>
      <c r="BA33" s="18">
        <v>5.2</v>
      </c>
      <c r="BB33" s="18">
        <v>0.6</v>
      </c>
      <c r="BC33" s="18">
        <v>0</v>
      </c>
      <c r="BD33" s="18">
        <v>17.3</v>
      </c>
      <c r="BE33" s="18">
        <v>2.4</v>
      </c>
      <c r="BF33" s="18">
        <v>0</v>
      </c>
      <c r="BG33" s="18">
        <v>0</v>
      </c>
      <c r="BH33" s="18">
        <v>17.600000000000001</v>
      </c>
      <c r="BI33" s="18">
        <v>3.5</v>
      </c>
      <c r="BJ33" s="18">
        <v>0.6</v>
      </c>
      <c r="BK33" s="18">
        <v>0</v>
      </c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7.6</v>
      </c>
      <c r="BV33" s="11">
        <f>IF(SUM(AZ33:BA33,BC33:BE33,BG33)-BB33-BF33&gt;0,SUM(AZ33:BA33,BC33:BE33,BG33)-BB33-BF33,"")</f>
        <v>42.9</v>
      </c>
      <c r="BW33" s="11">
        <f>IF(SUM(BH33:BI33,BK33)-BJ33&gt;0,SUM(BH33:BI33,BK33)-BJ33,"")</f>
        <v>20.5</v>
      </c>
      <c r="BX33" s="11">
        <f>IF(SUM(BA33,BE33,BI33)&gt;0,SUM(BA33,BE33,BI33),"")</f>
        <v>11.1</v>
      </c>
      <c r="BY33" s="11">
        <f>IF(SUM(BV33,BW33)&gt;0,SUM(BV33,BW33),"")</f>
        <v>63.4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63.4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9.3000000000000007</v>
      </c>
      <c r="QH33" s="22">
        <f>IF($CW33="P",CD33,(CD33+BA33)/2)</f>
        <v>2.6</v>
      </c>
      <c r="QI33" s="22">
        <f>IF($CW33="P",CE33,(CE33+BB33)/2)</f>
        <v>0.3</v>
      </c>
      <c r="QJ33" s="22">
        <f>IF($CW33="P",CF33,(CF33+BC33)/2)</f>
        <v>0</v>
      </c>
      <c r="QK33" s="22">
        <f>IF($CW33="P",CG33,(CG33+BD33)/2)</f>
        <v>8.65</v>
      </c>
      <c r="QL33" s="22">
        <f>IF($CW33="P",CH33,(CH33+BE33)/2)</f>
        <v>1.2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8.8000000000000007</v>
      </c>
      <c r="QP33" s="22">
        <f>IF($CW33="P",CL33,(CL33+BI33)/2)</f>
        <v>1.75</v>
      </c>
      <c r="QQ33" s="22">
        <f>IF($CW33="P",CM33,(CM33+BJ33)/2)</f>
        <v>0.3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3.8</v>
      </c>
      <c r="RC33" s="40">
        <f>IF(SUM(QG33:QH33,QJ33:QL33,QN33)-QI33-QM33&gt;0,SUM(QG33:QH33,QJ33:QL33,QN33)-QI33-QM33,"")</f>
        <v>21.45</v>
      </c>
      <c r="RD33" s="40">
        <f>IF(SUM(QO33:QP33,QR33)-QQ33&gt;0,SUM(QO33:QP33,QR33)-QQ33,"")</f>
        <v>10.25</v>
      </c>
      <c r="RE33" s="40">
        <f>IF(SUM(QH33,QL33,QP33)&gt;0,SUM(QH33,QL33,QP33),"")</f>
        <v>5.55</v>
      </c>
      <c r="RF33" s="40">
        <f>IF(SUM(RC33,RD33)&gt;0,SUM(RC33,RD33),"")</f>
        <v>31.7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31.7</v>
      </c>
    </row>
    <row r="34" spans="1:477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202</v>
      </c>
      <c r="D34" s="4" t="s">
        <v>4</v>
      </c>
      <c r="E34" s="4">
        <v>2005</v>
      </c>
      <c r="F34" s="9">
        <f>SUM(L34:T34)+SUM(L34:Q34)*0.0000001+SUM(L34)*0.0000000000001</f>
        <v>65.400006540004327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/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/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43.2</v>
      </c>
      <c r="M34" s="8" t="str">
        <f>IF(L34=0,"",IF(L34=CY34,$CC$1,IF(L34=BV34,$AZ$1,IF(L34=AS34,$W$1,""))))</f>
        <v>2023 Nationals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2023 Nationals</v>
      </c>
      <c r="R34" s="8">
        <f>IF(MAX(AX34,CA34,DD34)&gt;0,MAX(AX34,CA34,DD34),0)</f>
        <v>0</v>
      </c>
      <c r="S34" s="8" t="str">
        <f>IF(R34=0,"",IF(R34=DD34,$CC$1,IF(R34=CA34,$AZ$1,IF(R34=AX34,$W$1,""))))</f>
        <v/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>
        <v>18.399999999999999</v>
      </c>
      <c r="BA34" s="18">
        <v>5.6</v>
      </c>
      <c r="BB34" s="18">
        <v>0.8</v>
      </c>
      <c r="BC34" s="18">
        <v>0</v>
      </c>
      <c r="BD34" s="18">
        <v>17.600000000000001</v>
      </c>
      <c r="BE34" s="18">
        <v>2.4</v>
      </c>
      <c r="BF34" s="18">
        <v>0</v>
      </c>
      <c r="BG34" s="18">
        <v>0</v>
      </c>
      <c r="BH34" s="18">
        <v>19.3</v>
      </c>
      <c r="BI34" s="18">
        <v>3.5</v>
      </c>
      <c r="BJ34" s="18">
        <v>0.6</v>
      </c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28"/>
      <c r="BU34" s="11">
        <f>IF(SUM(BA34,BE34)&gt;0,SUM(BA34,BE34),"")</f>
        <v>8</v>
      </c>
      <c r="BV34" s="11">
        <f>IF(SUM(AZ34:BA34,BC34:BE34,BG34)-BB34-BF34&gt;0,SUM(AZ34:BA34,BC34:BE34,BG34)-BB34-BF34,"")</f>
        <v>43.2</v>
      </c>
      <c r="BW34" s="11">
        <f>IF(SUM(BH34:BI34,BK34)-BJ34&gt;0,SUM(BH34:BI34,BK34)-BJ34,"")</f>
        <v>22.2</v>
      </c>
      <c r="BX34" s="11">
        <f>IF(SUM(BA34,BE34,BI34)&gt;0,SUM(BA34,BE34,BI34),"")</f>
        <v>11.5</v>
      </c>
      <c r="BY34" s="11">
        <f>IF(SUM(BV34,BW34)&gt;0,SUM(BV34,BW34),"")</f>
        <v>65.400000000000006</v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>
        <f>IF(SUM(BV34,BW34,CA34)&gt;0,SUM(BV34,BW34,CA34),"")</f>
        <v>65.400000000000006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>IF(SUM(CD34,CH34)&gt;0,SUM(CD34,CH34),"")</f>
        <v/>
      </c>
      <c r="CY34" s="40" t="str">
        <f>IF(SUM(CC34:CD34,CF34:CH34,CJ34)-CE34-CI34&gt;0,SUM(CC34:CD34,CF34:CH34,CJ34)-CE34-CI34,"")</f>
        <v/>
      </c>
      <c r="CZ34" s="40" t="str">
        <f>IF(SUM(CK34:CL34,CN34)-CM34&gt;0,SUM(CK34:CL34,CN34)-CM34,"")</f>
        <v/>
      </c>
      <c r="DA34" s="40" t="str">
        <f>IF(SUM(CD34,CH34,CL34)&gt;0,SUM(CD34,CH34,CL34),"")</f>
        <v/>
      </c>
      <c r="DB34" s="40" t="str">
        <f>IF(SUM(CY34,CZ34)&gt;0,SUM(CY34,CZ34),"")</f>
        <v/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 t="str">
        <f>IF(SUM(CY34,CZ34,DD34)&gt;0,SUM(CY34,CZ34,DD34),"")</f>
        <v/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9.1999999999999993</v>
      </c>
      <c r="QH34" s="22">
        <f>IF($CW34="P",CD34,(CD34+BA34)/2)</f>
        <v>2.8</v>
      </c>
      <c r="QI34" s="22">
        <f>IF($CW34="P",CE34,(CE34+BB34)/2)</f>
        <v>0.4</v>
      </c>
      <c r="QJ34" s="22">
        <f>IF($CW34="P",CF34,(CF34+BC34)/2)</f>
        <v>0</v>
      </c>
      <c r="QK34" s="22">
        <f>IF($CW34="P",CG34,(CG34+BD34)/2)</f>
        <v>8.8000000000000007</v>
      </c>
      <c r="QL34" s="22">
        <f>IF($CW34="P",CH34,(CH34+BE34)/2)</f>
        <v>1.2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9.65</v>
      </c>
      <c r="QP34" s="22">
        <f>IF($CW34="P",CL34,(CL34+BI34)/2)</f>
        <v>1.75</v>
      </c>
      <c r="QQ34" s="22">
        <f>IF($CW34="P",CM34,(CM34+BJ34)/2)</f>
        <v>0.3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0</v>
      </c>
      <c r="QX34" s="22">
        <f>IF($CW34="P",CT34,(CT34+BQ34)/2)</f>
        <v>0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4</v>
      </c>
      <c r="RC34" s="40">
        <f>IF(SUM(QG34:QH34,QJ34:QL34,QN34)-QI34-QM34&gt;0,SUM(QG34:QH34,QJ34:QL34,QN34)-QI34-QM34,"")</f>
        <v>21.6</v>
      </c>
      <c r="RD34" s="40">
        <f>IF(SUM(QO34:QP34,QR34)-QQ34&gt;0,SUM(QO34:QP34,QR34)-QQ34,"")</f>
        <v>11.1</v>
      </c>
      <c r="RE34" s="40">
        <f>IF(SUM(QH34,QL34,QP34)&gt;0,SUM(QH34,QL34,QP34),"")</f>
        <v>5.75</v>
      </c>
      <c r="RF34" s="40">
        <f>IF(SUM(RC34,RD34)&gt;0,SUM(RC34,RD34),"")</f>
        <v>32.700000000000003</v>
      </c>
      <c r="RG34" s="40" t="str">
        <f>IF(SUM(QT34,QX34)&gt;0,SUM(QT34,QX34),"")</f>
        <v/>
      </c>
      <c r="RH34" s="40" t="str">
        <f>IF(SUM(QS34:QT34,QV34:QX34,QZ34)-SUM(QU34,QY34)&gt;0,SUM(QS34:QT34,QV34:QX34,QZ34)-SUM(QU34,QY34),"")</f>
        <v/>
      </c>
      <c r="RI34" s="40">
        <f>IF(SUM(RC34,RD34,RH34)&gt;0,SUM(RC34,RD34,RH34),"")</f>
        <v>32.700000000000003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203</v>
      </c>
      <c r="D35" s="4" t="s">
        <v>4</v>
      </c>
      <c r="E35" s="4">
        <v>2004</v>
      </c>
      <c r="F35" s="9">
        <f>SUM(L35:T35)+SUM(L35:Q35)*0.0000001+SUM(L35)*0.0000000000001</f>
        <v>64.600006460004437</v>
      </c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44.400000000000006</v>
      </c>
      <c r="M35" s="8" t="str">
        <f>IF(L35=0,"",IF(L35=CY35,$CC$1,IF(L35=BV35,$AZ$1,IF(L35=AS35,$W$1,""))))</f>
        <v>2023 Nationals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20.2</v>
      </c>
      <c r="Q35" s="8" t="str">
        <f>IF(P35=0,"",IF(P35=CZ35,$CC$1,IF(P35=BW35,$AZ$1,IF(P35=AT35,$W$1,""))))</f>
        <v>2023 Nationals</v>
      </c>
      <c r="R35" s="8">
        <f>IF(MAX(AX35,CA35,DD35)&gt;0,MAX(AX35,CA35,DD35),0)</f>
        <v>0</v>
      </c>
      <c r="S35" s="8" t="str">
        <f>IF(R35=0,"",IF(R35=DD35,$CC$1,IF(R35=CA35,$AZ$1,IF(R35=AX35,$W$1,""))))</f>
        <v/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>
        <v>18.2</v>
      </c>
      <c r="BA35" s="18">
        <v>4.3</v>
      </c>
      <c r="BB35" s="18">
        <v>0.8</v>
      </c>
      <c r="BC35" s="18">
        <v>0</v>
      </c>
      <c r="BD35" s="18">
        <v>17.899999999999999</v>
      </c>
      <c r="BE35" s="18">
        <v>5.6</v>
      </c>
      <c r="BF35" s="18">
        <v>0.8</v>
      </c>
      <c r="BG35" s="18">
        <v>0</v>
      </c>
      <c r="BH35" s="18">
        <v>18.5</v>
      </c>
      <c r="BI35" s="18">
        <v>2.8</v>
      </c>
      <c r="BJ35" s="18">
        <v>1.1000000000000001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>IF(SUM(BA35,BE35)&gt;0,SUM(BA35,BE35),"")</f>
        <v>9.8999999999999986</v>
      </c>
      <c r="BV35" s="11">
        <f>IF(SUM(AZ35:BA35,BC35:BE35,BG35)-BB35-BF35&gt;0,SUM(AZ35:BA35,BC35:BE35,BG35)-BB35-BF35,"")</f>
        <v>44.400000000000006</v>
      </c>
      <c r="BW35" s="11">
        <f>IF(SUM(BH35:BI35,BK35)-BJ35&gt;0,SUM(BH35:BI35,BK35)-BJ35,"")</f>
        <v>20.2</v>
      </c>
      <c r="BX35" s="11">
        <f>IF(SUM(BA35,BE35,BI35)&gt;0,SUM(BA35,BE35,BI35),"")</f>
        <v>12.7</v>
      </c>
      <c r="BY35" s="11">
        <f>IF(SUM(BV35,BW35)&gt;0,SUM(BV35,BW35),"")</f>
        <v>64.600000000000009</v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>
        <f>IF(SUM(BV35,BW35,CA35)&gt;0,SUM(BV35,BW35,CA35),"")</f>
        <v>64.600000000000009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9.1</v>
      </c>
      <c r="QH35" s="22">
        <f>IF($CW35="P",CD35,(CD35+BA35)/2)</f>
        <v>2.15</v>
      </c>
      <c r="QI35" s="22">
        <f>IF($CW35="P",CE35,(CE35+BB35)/2)</f>
        <v>0.4</v>
      </c>
      <c r="QJ35" s="22">
        <f>IF($CW35="P",CF35,(CF35+BC35)/2)</f>
        <v>0</v>
      </c>
      <c r="QK35" s="22">
        <f>IF($CW35="P",CG35,(CG35+BD35)/2)</f>
        <v>8.9499999999999993</v>
      </c>
      <c r="QL35" s="22">
        <f>IF($CW35="P",CH35,(CH35+BE35)/2)</f>
        <v>2.8</v>
      </c>
      <c r="QM35" s="22">
        <f>IF($CW35="P",CI35,(CI35+BF35)/2)</f>
        <v>0.4</v>
      </c>
      <c r="QN35" s="22">
        <f>IF($CW35="P",CJ35,(CJ35+BG35)/2)</f>
        <v>0</v>
      </c>
      <c r="QO35" s="22">
        <f>IF($CW35="P",CK35,(CK35+BH35)/2)</f>
        <v>9.25</v>
      </c>
      <c r="QP35" s="22">
        <f>IF($CW35="P",CL35,(CL35+BI35)/2)</f>
        <v>1.4</v>
      </c>
      <c r="QQ35" s="22">
        <f>IF($CW35="P",CM35,(CM35+BJ35)/2)</f>
        <v>0.55000000000000004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4.9499999999999993</v>
      </c>
      <c r="RC35" s="40">
        <f>IF(SUM(QG35:QH35,QJ35:QL35,QN35)-QI35-QM35&gt;0,SUM(QG35:QH35,QJ35:QL35,QN35)-QI35-QM35,"")</f>
        <v>22.200000000000003</v>
      </c>
      <c r="RD35" s="40">
        <f>IF(SUM(QO35:QP35,QR35)-QQ35&gt;0,SUM(QO35:QP35,QR35)-QQ35,"")</f>
        <v>10.1</v>
      </c>
      <c r="RE35" s="40">
        <f>IF(SUM(QH35,QL35,QP35)&gt;0,SUM(QH35,QL35,QP35),"")</f>
        <v>6.35</v>
      </c>
      <c r="RF35" s="40">
        <f>IF(SUM(RC35,RD35)&gt;0,SUM(RC35,RD35),"")</f>
        <v>32.300000000000004</v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>
        <f>IF(SUM(RC35,RD35,RH35)&gt;0,SUM(RC35,RD35,RH35),"")</f>
        <v>32.300000000000004</v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156</v>
      </c>
      <c r="D36" s="4" t="s">
        <v>5</v>
      </c>
      <c r="E36" s="4">
        <v>2004</v>
      </c>
      <c r="F36" s="9">
        <f>SUM(L36:T36)+SUM(L36:Q36)*0.0000001+SUM(L36)*0.0000000000001</f>
        <v>63.200006320003865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38.600000000000009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24.6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18</v>
      </c>
      <c r="BA36" s="18">
        <v>5.2</v>
      </c>
      <c r="BB36" s="18">
        <v>0.8</v>
      </c>
      <c r="BC36" s="18">
        <v>0</v>
      </c>
      <c r="BD36" s="18">
        <v>18</v>
      </c>
      <c r="BE36" s="18">
        <v>0</v>
      </c>
      <c r="BF36" s="18">
        <v>1.8</v>
      </c>
      <c r="BG36" s="18">
        <v>0</v>
      </c>
      <c r="BH36" s="18">
        <v>18.600000000000001</v>
      </c>
      <c r="BI36" s="18">
        <v>6</v>
      </c>
      <c r="BJ36" s="18">
        <v>0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5.2</v>
      </c>
      <c r="BV36" s="11">
        <f>IF(SUM(AZ36:BA36,BC36:BE36,BG36)-BB36-BF36&gt;0,SUM(AZ36:BA36,BC36:BE36,BG36)-BB36-BF36,"")</f>
        <v>38.600000000000009</v>
      </c>
      <c r="BW36" s="11">
        <f>IF(SUM(BH36:BI36,BK36)-BJ36&gt;0,SUM(BH36:BI36,BK36)-BJ36,"")</f>
        <v>24.6</v>
      </c>
      <c r="BX36" s="11">
        <f>IF(SUM(BA36,BE36,BI36)&gt;0,SUM(BA36,BE36,BI36),"")</f>
        <v>11.2</v>
      </c>
      <c r="BY36" s="11">
        <f>IF(SUM(BV36,BW36)&gt;0,SUM(BV36,BW36),"")</f>
        <v>63.20000000000001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63.20000000000001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</v>
      </c>
      <c r="QH36" s="22">
        <f>IF($CW36="P",CD36,(CD36+BA36)/2)</f>
        <v>2.6</v>
      </c>
      <c r="QI36" s="22">
        <f>IF($CW36="P",CE36,(CE36+BB36)/2)</f>
        <v>0.4</v>
      </c>
      <c r="QJ36" s="22">
        <f>IF($CW36="P",CF36,(CF36+BC36)/2)</f>
        <v>0</v>
      </c>
      <c r="QK36" s="22">
        <f>IF($CW36="P",CG36,(CG36+BD36)/2)</f>
        <v>9</v>
      </c>
      <c r="QL36" s="22">
        <f>IF($CW36="P",CH36,(CH36+BE36)/2)</f>
        <v>0</v>
      </c>
      <c r="QM36" s="22">
        <f>IF($CW36="P",CI36,(CI36+BF36)/2)</f>
        <v>0.9</v>
      </c>
      <c r="QN36" s="22">
        <f>IF($CW36="P",CJ36,(CJ36+BG36)/2)</f>
        <v>0</v>
      </c>
      <c r="QO36" s="22">
        <f>IF($CW36="P",CK36,(CK36+BH36)/2)</f>
        <v>9.3000000000000007</v>
      </c>
      <c r="QP36" s="22">
        <f>IF($CW36="P",CL36,(CL36+BI36)/2)</f>
        <v>3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2.6</v>
      </c>
      <c r="RC36" s="40">
        <f>IF(SUM(QG36:QH36,QJ36:QL36,QN36)-QI36-QM36&gt;0,SUM(QG36:QH36,QJ36:QL36,QN36)-QI36-QM36,"")</f>
        <v>19.300000000000004</v>
      </c>
      <c r="RD36" s="40">
        <f>IF(SUM(QO36:QP36,QR36)-QQ36&gt;0,SUM(QO36:QP36,QR36)-QQ36,"")</f>
        <v>12.3</v>
      </c>
      <c r="RE36" s="40">
        <f>IF(SUM(QH36,QL36,QP36)&gt;0,SUM(QH36,QL36,QP36),"")</f>
        <v>5.6</v>
      </c>
      <c r="RF36" s="40">
        <f>IF(SUM(RC36,RD36)&gt;0,SUM(RC36,RD36),"")</f>
        <v>31.600000000000005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31.600000000000005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135</v>
      </c>
      <c r="D37" s="4" t="s">
        <v>5</v>
      </c>
      <c r="E37" s="4">
        <v>2003</v>
      </c>
      <c r="F37" s="9">
        <f>SUM(L37:T37)+SUM(L37:Q37)*0.0000001+SUM(L37)*0.0000000000001</f>
        <v>60.800006080003818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38.199999999999996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22.6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>
        <v>17.8</v>
      </c>
      <c r="BA37" s="18">
        <v>1.2</v>
      </c>
      <c r="BB37" s="18">
        <v>3.6</v>
      </c>
      <c r="BC37" s="18">
        <v>0</v>
      </c>
      <c r="BD37" s="18">
        <v>18.8</v>
      </c>
      <c r="BE37" s="18">
        <v>4</v>
      </c>
      <c r="BF37" s="18">
        <v>0</v>
      </c>
      <c r="BG37" s="18">
        <v>0</v>
      </c>
      <c r="BH37" s="18">
        <v>18.8</v>
      </c>
      <c r="BI37" s="18">
        <v>4.4000000000000004</v>
      </c>
      <c r="BJ37" s="18">
        <v>0.6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>IF(SUM(BA37,BE37)&gt;0,SUM(BA37,BE37),"")</f>
        <v>5.2</v>
      </c>
      <c r="BV37" s="11">
        <f>IF(SUM(AZ37:BA37,BC37:BE37,BG37)-BB37-BF37&gt;0,SUM(AZ37:BA37,BC37:BE37,BG37)-BB37-BF37,"")</f>
        <v>38.199999999999996</v>
      </c>
      <c r="BW37" s="11">
        <f>IF(SUM(BH37:BI37,BK37)-BJ37&gt;0,SUM(BH37:BI37,BK37)-BJ37,"")</f>
        <v>22.6</v>
      </c>
      <c r="BX37" s="11">
        <f>IF(SUM(BA37,BE37,BI37)&gt;0,SUM(BA37,BE37,BI37),"")</f>
        <v>9.6000000000000014</v>
      </c>
      <c r="BY37" s="11">
        <f>IF(SUM(BV37,BW37)&gt;0,SUM(BV37,BW37),"")</f>
        <v>60.8</v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>
        <f>IF(SUM(BV37,BW37,CA37)&gt;0,SUM(BV37,BW37,CA37),"")</f>
        <v>60.8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8.9</v>
      </c>
      <c r="QH37" s="22">
        <f>IF($CW37="P",CD37,(CD37+BA37)/2)</f>
        <v>0.6</v>
      </c>
      <c r="QI37" s="22">
        <f>IF($CW37="P",CE37,(CE37+BB37)/2)</f>
        <v>1.8</v>
      </c>
      <c r="QJ37" s="22">
        <f>IF($CW37="P",CF37,(CF37+BC37)/2)</f>
        <v>0</v>
      </c>
      <c r="QK37" s="22">
        <f>IF($CW37="P",CG37,(CG37+BD37)/2)</f>
        <v>9.4</v>
      </c>
      <c r="QL37" s="22">
        <f>IF($CW37="P",CH37,(CH37+BE37)/2)</f>
        <v>2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2.2000000000000002</v>
      </c>
      <c r="QQ37" s="22">
        <f>IF($CW37="P",CM37,(CM37+BJ37)/2)</f>
        <v>0.3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>
        <f>IF(SUM(QH37,QL37)&gt;0,SUM(QH37,QL37),"")</f>
        <v>2.6</v>
      </c>
      <c r="RC37" s="40">
        <f>IF(SUM(QG37:QH37,QJ37:QL37,QN37)-QI37-QM37&gt;0,SUM(QG37:QH37,QJ37:QL37,QN37)-QI37-QM37,"")</f>
        <v>19.099999999999998</v>
      </c>
      <c r="RD37" s="40">
        <f>IF(SUM(QO37:QP37,QR37)-QQ37&gt;0,SUM(QO37:QP37,QR37)-QQ37,"")</f>
        <v>11.3</v>
      </c>
      <c r="RE37" s="40">
        <f>IF(SUM(QH37,QL37,QP37)&gt;0,SUM(QH37,QL37,QP37),"")</f>
        <v>4.8000000000000007</v>
      </c>
      <c r="RF37" s="40">
        <f>IF(SUM(RC37,RD37)&gt;0,SUM(RC37,RD37),"")</f>
        <v>30.4</v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>
        <f>IF(SUM(RC37,RD37,RH37)&gt;0,SUM(RC37,RD37,RH37),"")</f>
        <v>30.4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69</v>
      </c>
      <c r="D38" s="4" t="s">
        <v>5</v>
      </c>
      <c r="E38" s="4">
        <v>2002</v>
      </c>
      <c r="F38" s="9">
        <f>SUM(L38:T38)+SUM(L38:Q38)*0.0000001+SUM(L38)*0.0000000000001</f>
        <v>46.000004600004594</v>
      </c>
      <c r="G38" s="66"/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46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0</v>
      </c>
      <c r="Q38" s="8" t="str">
        <f>IF(P38=0,"",IF(P38=CZ38,$CC$1,IF(P38=BW38,$AZ$1,IF(P38=AT38,$W$1,""))))</f>
        <v/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>
        <v>16.600000000000001</v>
      </c>
      <c r="BA38" s="18">
        <v>6</v>
      </c>
      <c r="BB38" s="18">
        <v>1</v>
      </c>
      <c r="BC38" s="18">
        <v>0</v>
      </c>
      <c r="BD38" s="18">
        <v>18.600000000000001</v>
      </c>
      <c r="BE38" s="18">
        <v>6.4</v>
      </c>
      <c r="BF38" s="18">
        <v>0.6</v>
      </c>
      <c r="BG38" s="18">
        <v>0</v>
      </c>
      <c r="BH38" s="18">
        <v>0</v>
      </c>
      <c r="BI38" s="18">
        <v>0</v>
      </c>
      <c r="BJ38" s="18">
        <v>0</v>
      </c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28"/>
      <c r="BU38" s="11">
        <f>IF(SUM(BA38,BE38)&gt;0,SUM(BA38,BE38),"")</f>
        <v>12.4</v>
      </c>
      <c r="BV38" s="11">
        <f>IF(SUM(AZ38:BA38,BC38:BE38,BG38)-BB38-BF38&gt;0,SUM(AZ38:BA38,BC38:BE38,BG38)-BB38-BF38,"")</f>
        <v>46</v>
      </c>
      <c r="BW38" s="11" t="str">
        <f>IF(SUM(BH38:BI38,BK38)-BJ38&gt;0,SUM(BH38:BI38,BK38)-BJ38,"")</f>
        <v/>
      </c>
      <c r="BX38" s="11">
        <f>IF(SUM(BA38,BE38,BI38)&gt;0,SUM(BA38,BE38,BI38),"")</f>
        <v>12.4</v>
      </c>
      <c r="BY38" s="11">
        <f>IF(SUM(BV38,BW38)&gt;0,SUM(BV38,BW38),"")</f>
        <v>46</v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>
        <f>IF(SUM(BV38,BW38,CA38)&gt;0,SUM(BV38,BW38,CA38),"")</f>
        <v>46</v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8.3000000000000007</v>
      </c>
      <c r="QH38" s="22">
        <f>IF($CW38="P",CD38,(CD38+BA38)/2)</f>
        <v>3</v>
      </c>
      <c r="QI38" s="22">
        <f>IF($CW38="P",CE38,(CE38+BB38)/2)</f>
        <v>0.5</v>
      </c>
      <c r="QJ38" s="22">
        <f>IF($CW38="P",CF38,(CF38+BC38)/2)</f>
        <v>0</v>
      </c>
      <c r="QK38" s="22">
        <f>IF($CW38="P",CG38,(CG38+BD38)/2)</f>
        <v>9.3000000000000007</v>
      </c>
      <c r="QL38" s="22">
        <f>IF($CW38="P",CH38,(CH38+BE38)/2)</f>
        <v>3.2</v>
      </c>
      <c r="QM38" s="22">
        <f>IF($CW38="P",CI38,(CI38+BF38)/2)</f>
        <v>0.3</v>
      </c>
      <c r="QN38" s="22">
        <f>IF($CW38="P",CJ38,(CJ38+BG38)/2)</f>
        <v>0</v>
      </c>
      <c r="QO38" s="22">
        <f>IF($CW38="P",CK38,(CK38+BH38)/2)</f>
        <v>0</v>
      </c>
      <c r="QP38" s="22">
        <f>IF($CW38="P",CL38,(CL38+BI38)/2)</f>
        <v>0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6.2</v>
      </c>
      <c r="RC38" s="40">
        <f>IF(SUM(QG38:QH38,QJ38:QL38,QN38)-QI38-QM38&gt;0,SUM(QG38:QH38,QJ38:QL38,QN38)-QI38-QM38,"")</f>
        <v>23</v>
      </c>
      <c r="RD38" s="40" t="str">
        <f>IF(SUM(QO38:QP38,QR38)-QQ38&gt;0,SUM(QO38:QP38,QR38)-QQ38,"")</f>
        <v/>
      </c>
      <c r="RE38" s="40">
        <f>IF(SUM(QH38,QL38,QP38)&gt;0,SUM(QH38,QL38,QP38),"")</f>
        <v>6.2</v>
      </c>
      <c r="RF38" s="40">
        <f>IF(SUM(RC38,RD38)&gt;0,SUM(RC38,RD38),"")</f>
        <v>23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23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136</v>
      </c>
      <c r="D39" s="4" t="s">
        <v>5</v>
      </c>
      <c r="E39" s="4">
        <v>2005</v>
      </c>
      <c r="F39" s="9">
        <f>SUM(L39:T39)+SUM(L39:Q39)*0.0000001+SUM(L39)*0.0000000000001</f>
        <v>44.000004400002403</v>
      </c>
      <c r="G39" s="66"/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24</v>
      </c>
      <c r="M39" s="8" t="str">
        <f>IF(L39=0,"",IF(L39=CY39,$CC$1,IF(L39=BV39,$AZ$1,IF(L39=AS39,$W$1,""))))</f>
        <v>2023 Elite Canada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20</v>
      </c>
      <c r="Q39" s="8" t="str">
        <f>IF(P39=0,"",IF(P39=CZ39,$CC$1,IF(P39=BW39,$AZ$1,IF(P39=AT39,$W$1,""))))</f>
        <v>2023 Elite Canada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>
        <v>18</v>
      </c>
      <c r="X39" s="19">
        <v>6.8</v>
      </c>
      <c r="Y39" s="19">
        <v>0.8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17.2</v>
      </c>
      <c r="AF39" s="19">
        <v>2.8</v>
      </c>
      <c r="AG39" s="19">
        <v>0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>IF(SUM(X39,AB39)&gt;0,SUM(X39,AB39),"")</f>
        <v>6.8</v>
      </c>
      <c r="AS39" s="40">
        <f>IF(SUM(W39:X39,Z39:AB39,AD39)-Y39-AC39&gt;0,SUM(W39:X39,Z39:AB39,AD39)-Y39-AC39,"")</f>
        <v>24</v>
      </c>
      <c r="AT39" s="40">
        <f>IF(SUM(AE39:AF39,AH39)-AG39&gt;0,SUM(AE39:AF39,AH39)-AG39,"")</f>
        <v>20</v>
      </c>
      <c r="AU39" s="40">
        <f>IF(SUM(X39,AB39,AF39)&gt;0,SUM(X39,AB39,AF39),"")</f>
        <v>9.6</v>
      </c>
      <c r="AV39" s="40">
        <f>IF(SUM(AS39,AT39)&gt;0,SUM(AS39,AT39),"")</f>
        <v>44</v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>
        <f>IF(SUM(AS39,AT39,AX39)&gt;0,SUM(AS39,AT39,AX39),"")</f>
        <v>44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0</v>
      </c>
      <c r="QH39" s="22">
        <f>IF($CW39="P",CD39,(CD39+BA39)/2)</f>
        <v>0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0</v>
      </c>
      <c r="QL39" s="22">
        <f>IF($CW39="P",CH39,(CH39+BE39)/2)</f>
        <v>0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0</v>
      </c>
      <c r="QP39" s="22">
        <f>IF($CW39="P",CL39,(CL39+BI39)/2)</f>
        <v>0</v>
      </c>
      <c r="QQ39" s="22">
        <f>IF($CW39="P",CM39,(CM39+BJ39)/2)</f>
        <v>0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 t="str">
        <f>IF(SUM(QH39,QL39)&gt;0,SUM(QH39,QL39),"")</f>
        <v/>
      </c>
      <c r="RC39" s="40" t="str">
        <f>IF(SUM(QG39:QH39,QJ39:QL39,QN39)-QI39-QM39&gt;0,SUM(QG39:QH39,QJ39:QL39,QN39)-QI39-QM39,"")</f>
        <v/>
      </c>
      <c r="RD39" s="40" t="str">
        <f>IF(SUM(QO39:QP39,QR39)-QQ39&gt;0,SUM(QO39:QP39,QR39)-QQ39,"")</f>
        <v/>
      </c>
      <c r="RE39" s="40" t="str">
        <f>IF(SUM(QH39,QL39,QP39)&gt;0,SUM(QH39,QL39,QP39),"")</f>
        <v/>
      </c>
      <c r="RF39" s="40" t="str">
        <f>IF(SUM(RC39,RD39)&gt;0,SUM(RC39,RD39),"")</f>
        <v/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 t="str">
        <f>IF(SUM(RC39,RD39,RH39)&gt;0,SUM(RC39,RD39,RH39),"")</f>
        <v/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13.2</v>
      </c>
      <c r="FE42" s="4"/>
      <c r="FL42" s="42">
        <v>13.2</v>
      </c>
      <c r="GG42" s="4"/>
      <c r="GN42" s="42">
        <v>13.2</v>
      </c>
      <c r="HI42" s="4"/>
      <c r="HP42" s="42">
        <v>13.2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49.6</v>
      </c>
      <c r="FE46" s="4"/>
      <c r="FL46" s="63">
        <v>49.6</v>
      </c>
      <c r="GG46" s="4"/>
      <c r="GN46" s="63">
        <v>49.6</v>
      </c>
      <c r="HI46" s="4"/>
      <c r="HP46" s="63">
        <v>49.6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39">
    <cfRule type="expression" dxfId="57" priority="6" stopIfTrue="1">
      <formula>IF($AQ4&lt;&gt;"",1,0)</formula>
    </cfRule>
  </conditionalFormatting>
  <conditionalFormatting sqref="AZ4:CB39">
    <cfRule type="expression" dxfId="56" priority="11" stopIfTrue="1">
      <formula>IF($BT4&lt;&gt;"",1,0)</formula>
    </cfRule>
  </conditionalFormatting>
  <conditionalFormatting sqref="O1:O3 Q1:Q3 M1:M1048576 S1:S1048576 O4:Q1048576">
    <cfRule type="expression" dxfId="55" priority="18">
      <formula>IF(M1=$CC$1,1,0)</formula>
    </cfRule>
    <cfRule type="expression" dxfId="54" priority="19">
      <formula>IF(M1=$AZ$1,1,0)</formula>
    </cfRule>
    <cfRule type="expression" dxfId="53" priority="20">
      <formula>IF(M1=$W$1,1,0)</formula>
    </cfRule>
  </conditionalFormatting>
  <conditionalFormatting sqref="CC4:DE39">
    <cfRule type="expression" dxfId="52" priority="12" stopIfTrue="1">
      <formula>IF($CW4&lt;&gt;"",1,0)</formula>
    </cfRule>
  </conditionalFormatting>
  <conditionalFormatting sqref="A4:B1048576">
    <cfRule type="expression" dxfId="51" priority="21" stopIfTrue="1">
      <formula>AND($I4="P",$H4="")</formula>
    </cfRule>
  </conditionalFormatting>
  <conditionalFormatting sqref="J1:J1048576">
    <cfRule type="containsText" dxfId="50" priority="13" operator="containsText" text="No DD">
      <formula>NOT(ISERROR(SEARCH("No DD",J1)))</formula>
    </cfRule>
    <cfRule type="containsText" dxfId="49" priority="14" operator="containsText" text="Merit">
      <formula>NOT(ISERROR(SEARCH("Merit",J1)))</formula>
    </cfRule>
    <cfRule type="containsText" dxfId="48" priority="15" operator="containsText" text="Excellence">
      <formula>NOT(ISERROR(SEARCH("Excellence",J1)))</formula>
    </cfRule>
    <cfRule type="containsText" dxfId="47" priority="16" operator="containsText" text="Worlds Team">
      <formula>NOT(ISERROR(SEARCH("Worlds Team",J1)))</formula>
    </cfRule>
    <cfRule type="containsText" dxfId="46" priority="17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5" priority="59087" operator="between">
      <formula>AY$49</formula>
      <formula>1000</formula>
    </cfRule>
    <cfRule type="cellIs" dxfId="44" priority="59088" operator="between">
      <formula>AY$48</formula>
      <formula>AY$49</formula>
    </cfRule>
    <cfRule type="cellIs" dxfId="43" priority="59089" operator="between">
      <formula>AY$47</formula>
      <formula>AY$48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1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1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15352" operator="between">
      <formula>AY$42</formula>
      <formula>AY$43</formula>
    </cfRule>
    <cfRule type="cellIs" dxfId="39" priority="115353" operator="between">
      <formula>AY$43</formula>
      <formula>AY$44</formula>
    </cfRule>
    <cfRule type="cellIs" dxfId="38" priority="115354" operator="between">
      <formula>AY$44</formula>
      <formula>AY$45</formula>
    </cfRule>
    <cfRule type="cellIs" dxfId="37" priority="11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15532" operator="between">
      <formula>AY$46</formula>
      <formula>AY$47</formula>
    </cfRule>
    <cfRule type="cellIs" dxfId="35" priority="115533" operator="between">
      <formula>AY$47</formula>
      <formula>AY$48</formula>
    </cfRule>
    <cfRule type="cellIs" dxfId="34" priority="115534" operator="between">
      <formula>AY$48</formula>
      <formula>AY$49</formula>
    </cfRule>
    <cfRule type="cellIs" dxfId="33" priority="11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15712" operator="between">
      <formula>AY$45</formula>
      <formula>1000</formula>
    </cfRule>
    <cfRule type="cellIs" dxfId="31" priority="115713" operator="between">
      <formula>AY$44</formula>
      <formula>AY$45</formula>
    </cfRule>
    <cfRule type="cellIs" dxfId="30" priority="115714" operator="between">
      <formula>AY$43</formula>
      <formula>AY$44</formula>
    </cfRule>
  </conditionalFormatting>
  <conditionalFormatting sqref="A1:B3">
    <cfRule type="expression" dxfId="29" priority="1">
      <formula>AND(I1&lt;&gt;"",H1="")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1" t="s">
        <v>229</v>
      </c>
      <c r="B1" s="71" t="s">
        <v>230</v>
      </c>
      <c r="C1" s="72" t="s">
        <v>22</v>
      </c>
      <c r="D1" s="72" t="s">
        <v>0</v>
      </c>
      <c r="E1" s="72" t="s">
        <v>48</v>
      </c>
      <c r="F1" s="72" t="s">
        <v>2</v>
      </c>
      <c r="G1" s="71" t="s">
        <v>231</v>
      </c>
      <c r="H1" s="71" t="s">
        <v>53</v>
      </c>
      <c r="I1" s="71" t="s">
        <v>8</v>
      </c>
      <c r="J1" s="72" t="s">
        <v>9</v>
      </c>
      <c r="K1" s="71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3" t="s">
        <v>170</v>
      </c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8" t="s">
        <v>196</v>
      </c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3" t="s">
        <v>225</v>
      </c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9" t="s">
        <v>52</v>
      </c>
      <c r="DG1" s="79"/>
      <c r="DH1" s="79"/>
      <c r="DI1" s="73" t="s">
        <v>123</v>
      </c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8" t="s">
        <v>122</v>
      </c>
      <c r="EL1" s="78"/>
      <c r="EM1" s="78"/>
      <c r="EN1" s="78"/>
      <c r="EO1" s="78"/>
      <c r="EP1" s="78"/>
      <c r="EQ1" s="78"/>
      <c r="ER1" s="78"/>
      <c r="ES1" s="78"/>
      <c r="ET1" s="78"/>
      <c r="EU1" s="78"/>
      <c r="EV1" s="78"/>
      <c r="EW1" s="78"/>
      <c r="EX1" s="78"/>
      <c r="EY1" s="78"/>
      <c r="EZ1" s="78"/>
      <c r="FA1" s="78"/>
      <c r="FB1" s="78"/>
      <c r="FC1" s="78"/>
      <c r="FD1" s="78"/>
      <c r="FE1" s="78"/>
      <c r="FF1" s="78"/>
      <c r="FG1" s="78"/>
      <c r="FH1" s="78"/>
      <c r="FI1" s="78"/>
      <c r="FJ1" s="78"/>
      <c r="FK1" s="78"/>
      <c r="FL1" s="78"/>
      <c r="FM1" s="73" t="s">
        <v>124</v>
      </c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8" t="s">
        <v>192</v>
      </c>
      <c r="GP1" s="78"/>
      <c r="GQ1" s="78"/>
      <c r="GR1" s="78"/>
      <c r="GS1" s="78"/>
      <c r="GT1" s="78"/>
      <c r="GU1" s="78"/>
      <c r="GV1" s="78"/>
      <c r="GW1" s="78"/>
      <c r="GX1" s="78"/>
      <c r="GY1" s="78"/>
      <c r="GZ1" s="78"/>
      <c r="HA1" s="78"/>
      <c r="HB1" s="78"/>
      <c r="HC1" s="78"/>
      <c r="HD1" s="78"/>
      <c r="HE1" s="78"/>
      <c r="HF1" s="78"/>
      <c r="HG1" s="78"/>
      <c r="HH1" s="78"/>
      <c r="HI1" s="78"/>
      <c r="HJ1" s="78"/>
      <c r="HK1" s="78"/>
      <c r="HL1" s="78"/>
      <c r="HM1" s="78"/>
      <c r="HN1" s="78"/>
      <c r="HO1" s="78"/>
      <c r="HP1" s="78"/>
      <c r="HQ1" s="73" t="s">
        <v>194</v>
      </c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8" t="s">
        <v>195</v>
      </c>
      <c r="IT1" s="78"/>
      <c r="IU1" s="78"/>
      <c r="IV1" s="78"/>
      <c r="IW1" s="78"/>
      <c r="IX1" s="78"/>
      <c r="IY1" s="78"/>
      <c r="IZ1" s="78"/>
      <c r="JA1" s="78"/>
      <c r="JB1" s="78"/>
      <c r="JC1" s="78"/>
      <c r="JD1" s="78"/>
      <c r="JE1" s="78"/>
      <c r="JF1" s="78"/>
      <c r="JG1" s="78"/>
      <c r="JH1" s="78"/>
      <c r="JI1" s="78"/>
      <c r="JJ1" s="78"/>
      <c r="JK1" s="78"/>
      <c r="JL1" s="78"/>
      <c r="JM1" s="78"/>
      <c r="JN1" s="78"/>
      <c r="JO1" s="78"/>
      <c r="JP1" s="78"/>
      <c r="JQ1" s="78"/>
      <c r="JR1" s="78"/>
      <c r="JS1" s="78"/>
      <c r="JT1" s="78"/>
      <c r="JU1" s="73" t="s">
        <v>224</v>
      </c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8" t="s">
        <v>235</v>
      </c>
      <c r="KX1" s="78"/>
      <c r="KY1" s="78"/>
      <c r="KZ1" s="78"/>
      <c r="LA1" s="78"/>
      <c r="LB1" s="78"/>
      <c r="LC1" s="78"/>
      <c r="LD1" s="78"/>
      <c r="LE1" s="78"/>
      <c r="LF1" s="78"/>
      <c r="LG1" s="78"/>
      <c r="LH1" s="78"/>
      <c r="LI1" s="78"/>
      <c r="LJ1" s="78"/>
      <c r="LK1" s="78"/>
      <c r="LL1" s="78"/>
      <c r="LM1" s="78"/>
      <c r="LN1" s="78"/>
      <c r="LO1" s="78"/>
      <c r="LP1" s="78"/>
      <c r="LQ1" s="78"/>
      <c r="LR1" s="78"/>
      <c r="LS1" s="78"/>
      <c r="LT1" s="78"/>
      <c r="LU1" s="78"/>
      <c r="LV1" s="78"/>
      <c r="LW1" s="78"/>
      <c r="LX1" s="78"/>
      <c r="LY1" s="73" t="s">
        <v>238</v>
      </c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8"/>
      <c r="NB1" s="78"/>
      <c r="NC1" s="78"/>
      <c r="ND1" s="78"/>
      <c r="NE1" s="78"/>
      <c r="NF1" s="78"/>
      <c r="NG1" s="78"/>
      <c r="NH1" s="78"/>
      <c r="NI1" s="78"/>
      <c r="NJ1" s="78"/>
      <c r="NK1" s="78"/>
      <c r="NL1" s="78"/>
      <c r="NM1" s="78"/>
      <c r="NN1" s="78"/>
      <c r="NO1" s="78"/>
      <c r="NP1" s="78"/>
      <c r="NQ1" s="78"/>
      <c r="NR1" s="78"/>
      <c r="NS1" s="78"/>
      <c r="NT1" s="78"/>
      <c r="NU1" s="78"/>
      <c r="NV1" s="78"/>
      <c r="NW1" s="78"/>
      <c r="NX1" s="78"/>
      <c r="NY1" s="78"/>
      <c r="NZ1" s="78"/>
      <c r="OA1" s="78"/>
      <c r="OB1" s="78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8"/>
      <c r="PF1" s="78"/>
      <c r="PG1" s="78"/>
      <c r="PH1" s="78"/>
      <c r="PI1" s="78"/>
      <c r="PJ1" s="78"/>
      <c r="PK1" s="78"/>
      <c r="PL1" s="78"/>
      <c r="PM1" s="78"/>
      <c r="PN1" s="78"/>
      <c r="PO1" s="78"/>
      <c r="PP1" s="78"/>
      <c r="PQ1" s="78"/>
      <c r="PR1" s="78"/>
      <c r="PS1" s="78"/>
      <c r="PT1" s="78"/>
      <c r="PU1" s="78"/>
      <c r="PV1" s="78"/>
      <c r="PW1" s="78"/>
      <c r="PX1" s="78"/>
      <c r="PY1" s="78"/>
      <c r="PZ1" s="78"/>
      <c r="QA1" s="78"/>
      <c r="QB1" s="78"/>
      <c r="QC1" s="78"/>
      <c r="QD1" s="78"/>
      <c r="QE1" s="78"/>
      <c r="QF1" s="78"/>
      <c r="QG1" s="73" t="s">
        <v>56</v>
      </c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</row>
    <row r="2" spans="1:477" x14ac:dyDescent="0.2">
      <c r="A2" s="71"/>
      <c r="B2" s="71"/>
      <c r="C2" s="72"/>
      <c r="D2" s="72"/>
      <c r="E2" s="72"/>
      <c r="F2" s="72"/>
      <c r="G2" s="71"/>
      <c r="H2" s="71"/>
      <c r="I2" s="71"/>
      <c r="J2" s="72"/>
      <c r="K2" s="71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74" t="s">
        <v>89</v>
      </c>
      <c r="X2" s="74"/>
      <c r="Y2" s="74"/>
      <c r="Z2" s="74"/>
      <c r="AA2" s="74" t="s">
        <v>90</v>
      </c>
      <c r="AB2" s="74"/>
      <c r="AC2" s="74"/>
      <c r="AD2" s="74"/>
      <c r="AE2" s="74" t="s">
        <v>91</v>
      </c>
      <c r="AF2" s="74"/>
      <c r="AG2" s="74"/>
      <c r="AH2" s="74"/>
      <c r="AI2" s="74" t="s">
        <v>92</v>
      </c>
      <c r="AJ2" s="74"/>
      <c r="AK2" s="74"/>
      <c r="AL2" s="74"/>
      <c r="AM2" s="81" t="s">
        <v>93</v>
      </c>
      <c r="AN2" s="81"/>
      <c r="AO2" s="81"/>
      <c r="AP2" s="81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74" t="s">
        <v>89</v>
      </c>
      <c r="CD2" s="74"/>
      <c r="CE2" s="74"/>
      <c r="CF2" s="74"/>
      <c r="CG2" s="74" t="s">
        <v>90</v>
      </c>
      <c r="CH2" s="74"/>
      <c r="CI2" s="74"/>
      <c r="CJ2" s="74"/>
      <c r="CK2" s="74" t="s">
        <v>91</v>
      </c>
      <c r="CL2" s="74"/>
      <c r="CM2" s="74"/>
      <c r="CN2" s="74"/>
      <c r="CO2" s="74" t="s">
        <v>92</v>
      </c>
      <c r="CP2" s="74"/>
      <c r="CQ2" s="74"/>
      <c r="CR2" s="74"/>
      <c r="CS2" s="81" t="s">
        <v>93</v>
      </c>
      <c r="CT2" s="81"/>
      <c r="CU2" s="81"/>
      <c r="CV2" s="81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74" t="s">
        <v>89</v>
      </c>
      <c r="DJ2" s="74"/>
      <c r="DK2" s="74"/>
      <c r="DL2" s="74"/>
      <c r="DM2" s="74" t="s">
        <v>90</v>
      </c>
      <c r="DN2" s="74"/>
      <c r="DO2" s="74"/>
      <c r="DP2" s="74"/>
      <c r="DQ2" s="74" t="s">
        <v>91</v>
      </c>
      <c r="DR2" s="74"/>
      <c r="DS2" s="74"/>
      <c r="DT2" s="74"/>
      <c r="DU2" s="74" t="s">
        <v>92</v>
      </c>
      <c r="DV2" s="74"/>
      <c r="DW2" s="74"/>
      <c r="DX2" s="74"/>
      <c r="DY2" s="82" t="s">
        <v>93</v>
      </c>
      <c r="DZ2" s="82"/>
      <c r="EA2" s="82"/>
      <c r="EB2" s="82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74" t="s">
        <v>89</v>
      </c>
      <c r="FN2" s="74"/>
      <c r="FO2" s="74"/>
      <c r="FP2" s="74"/>
      <c r="FQ2" s="74" t="s">
        <v>90</v>
      </c>
      <c r="FR2" s="74"/>
      <c r="FS2" s="74"/>
      <c r="FT2" s="74"/>
      <c r="FU2" s="74" t="s">
        <v>91</v>
      </c>
      <c r="FV2" s="74"/>
      <c r="FW2" s="74"/>
      <c r="FX2" s="74"/>
      <c r="FY2" s="74" t="s">
        <v>92</v>
      </c>
      <c r="FZ2" s="74"/>
      <c r="GA2" s="74"/>
      <c r="GB2" s="74"/>
      <c r="GC2" s="82" t="s">
        <v>93</v>
      </c>
      <c r="GD2" s="82"/>
      <c r="GE2" s="82"/>
      <c r="GF2" s="82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74" t="s">
        <v>89</v>
      </c>
      <c r="HR2" s="74"/>
      <c r="HS2" s="74"/>
      <c r="HT2" s="74"/>
      <c r="HU2" s="74" t="s">
        <v>90</v>
      </c>
      <c r="HV2" s="74"/>
      <c r="HW2" s="74"/>
      <c r="HX2" s="74"/>
      <c r="HY2" s="74" t="s">
        <v>91</v>
      </c>
      <c r="HZ2" s="74"/>
      <c r="IA2" s="74"/>
      <c r="IB2" s="74"/>
      <c r="IC2" s="74" t="s">
        <v>92</v>
      </c>
      <c r="ID2" s="74"/>
      <c r="IE2" s="74"/>
      <c r="IF2" s="74"/>
      <c r="IG2" s="82" t="s">
        <v>93</v>
      </c>
      <c r="IH2" s="82"/>
      <c r="II2" s="82"/>
      <c r="IJ2" s="82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74" t="s">
        <v>89</v>
      </c>
      <c r="JV2" s="74"/>
      <c r="JW2" s="74"/>
      <c r="JX2" s="74"/>
      <c r="JY2" s="74" t="s">
        <v>90</v>
      </c>
      <c r="JZ2" s="74"/>
      <c r="KA2" s="74"/>
      <c r="KB2" s="74"/>
      <c r="KC2" s="74" t="s">
        <v>91</v>
      </c>
      <c r="KD2" s="74"/>
      <c r="KE2" s="74"/>
      <c r="KF2" s="74"/>
      <c r="KG2" s="74" t="s">
        <v>92</v>
      </c>
      <c r="KH2" s="74"/>
      <c r="KI2" s="74"/>
      <c r="KJ2" s="74"/>
      <c r="KK2" s="82" t="s">
        <v>93</v>
      </c>
      <c r="KL2" s="82"/>
      <c r="KM2" s="82"/>
      <c r="KN2" s="82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74" t="s">
        <v>89</v>
      </c>
      <c r="LZ2" s="74"/>
      <c r="MA2" s="74"/>
      <c r="MB2" s="74"/>
      <c r="MC2" s="74" t="s">
        <v>90</v>
      </c>
      <c r="MD2" s="74"/>
      <c r="ME2" s="74"/>
      <c r="MF2" s="74"/>
      <c r="MG2" s="74" t="s">
        <v>91</v>
      </c>
      <c r="MH2" s="74"/>
      <c r="MI2" s="74"/>
      <c r="MJ2" s="74"/>
      <c r="MK2" s="74" t="s">
        <v>92</v>
      </c>
      <c r="ML2" s="74"/>
      <c r="MM2" s="74"/>
      <c r="MN2" s="74"/>
      <c r="MO2" s="82" t="s">
        <v>93</v>
      </c>
      <c r="MP2" s="82"/>
      <c r="MQ2" s="82"/>
      <c r="MR2" s="82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74" t="s">
        <v>89</v>
      </c>
      <c r="OD2" s="74"/>
      <c r="OE2" s="74"/>
      <c r="OF2" s="74"/>
      <c r="OG2" s="74" t="s">
        <v>90</v>
      </c>
      <c r="OH2" s="74"/>
      <c r="OI2" s="74"/>
      <c r="OJ2" s="74"/>
      <c r="OK2" s="74" t="s">
        <v>91</v>
      </c>
      <c r="OL2" s="74"/>
      <c r="OM2" s="74"/>
      <c r="ON2" s="74"/>
      <c r="OO2" s="74" t="s">
        <v>92</v>
      </c>
      <c r="OP2" s="74"/>
      <c r="OQ2" s="74"/>
      <c r="OR2" s="74"/>
      <c r="OS2" s="82" t="s">
        <v>93</v>
      </c>
      <c r="OT2" s="82"/>
      <c r="OU2" s="82"/>
      <c r="OV2" s="82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74" t="s">
        <v>89</v>
      </c>
      <c r="QH2" s="74"/>
      <c r="QI2" s="74"/>
      <c r="QJ2" s="74"/>
      <c r="QK2" s="74" t="s">
        <v>90</v>
      </c>
      <c r="QL2" s="74"/>
      <c r="QM2" s="74"/>
      <c r="QN2" s="74"/>
      <c r="QO2" s="74" t="s">
        <v>91</v>
      </c>
      <c r="QP2" s="74"/>
      <c r="QQ2" s="74"/>
      <c r="QR2" s="74"/>
      <c r="QS2" s="74" t="s">
        <v>92</v>
      </c>
      <c r="QT2" s="74"/>
      <c r="QU2" s="74"/>
      <c r="QV2" s="74"/>
      <c r="QW2" s="81" t="s">
        <v>93</v>
      </c>
      <c r="QX2" s="81"/>
      <c r="QY2" s="81"/>
      <c r="QZ2" s="81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1"/>
      <c r="B3" s="71"/>
      <c r="C3" s="72"/>
      <c r="D3" s="72"/>
      <c r="E3" s="72"/>
      <c r="F3" s="72"/>
      <c r="G3" s="71"/>
      <c r="H3" s="71"/>
      <c r="I3" s="71"/>
      <c r="J3" s="72"/>
      <c r="K3" s="71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75</v>
      </c>
      <c r="D4" s="4" t="s">
        <v>31</v>
      </c>
      <c r="E4" s="4">
        <v>2002</v>
      </c>
      <c r="F4" s="9">
        <f>SUM(L4:T4)+SUM(L4:P4)*0.0000001+SUM(L4)*0.0000000000001</f>
        <v>173.80001237000505</v>
      </c>
      <c r="G4" s="66" t="s">
        <v>46</v>
      </c>
      <c r="H4" s="3" t="str">
        <f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50.499999999999993</v>
      </c>
      <c r="M4" s="8" t="str">
        <f>IF(L4=0,"",IF(L4=CY4,$CC$1,IF(L4=BV4,$AZ$1,IF(L4=AS4,$W$1,""))))</f>
        <v>2023 Elite Canada</v>
      </c>
      <c r="N4" s="8">
        <f>IF(COUNT(AS4,BV4,CY4)&gt;1,LARGE((AS4,BV4,CY4),2),0)</f>
        <v>48.2</v>
      </c>
      <c r="O4" s="8" t="str">
        <f>IF(N4=0,"",IF(N4=CY4,$CC$1,IF(N4=BV4,$AZ$1,IF(N4=AS4,$W$1,""))))</f>
        <v>2023 Nationals</v>
      </c>
      <c r="P4" s="8">
        <f>IF(COUNT(AT4,BW4,CZ4)&gt;0,LARGE((AT4,BW4,CZ4),1),0)</f>
        <v>25</v>
      </c>
      <c r="Q4" s="8" t="str">
        <f>IF(P4=0,"",IF(P4=CZ4,$CC$1,IF(P4=BW4,$AZ$1,IF(P4=AT4,$W$1,""))))</f>
        <v>2023 3rd Domestic Trial</v>
      </c>
      <c r="R4" s="8">
        <f>IF(MAX(AX4,CA4,DD4)&gt;0,MAX(AX4,CA4,DD4),0)</f>
        <v>49.999999999999993</v>
      </c>
      <c r="S4" s="8" t="str">
        <f>IF(R4=0,"",IF(R4=DD4,$CC$1,IF(R4=CA4,$AZ$1,IF(R4=AX4,$W$1,""))))</f>
        <v>2023 Elite Canada</v>
      </c>
      <c r="T4" s="8">
        <f>IF(MAX(DF4:DH4)&gt;0,MAX(DF4:DH4),"")</f>
        <v>9.9999999999994316E-2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18.600000000000001</v>
      </c>
      <c r="X4" s="19">
        <v>6.4</v>
      </c>
      <c r="Y4" s="19">
        <v>0</v>
      </c>
      <c r="Z4" s="19">
        <v>0</v>
      </c>
      <c r="AA4" s="19">
        <v>18.399999999999999</v>
      </c>
      <c r="AB4" s="19">
        <v>6.8</v>
      </c>
      <c r="AC4" s="19">
        <v>0</v>
      </c>
      <c r="AD4" s="19">
        <v>0.3</v>
      </c>
      <c r="AE4" s="19">
        <v>16.2</v>
      </c>
      <c r="AF4" s="19">
        <v>5.2</v>
      </c>
      <c r="AG4" s="19">
        <v>0.2</v>
      </c>
      <c r="AH4" s="19">
        <v>0.3</v>
      </c>
      <c r="AI4" s="19">
        <v>18.399999999999999</v>
      </c>
      <c r="AJ4" s="19">
        <v>6.4</v>
      </c>
      <c r="AK4" s="19">
        <v>0.2</v>
      </c>
      <c r="AL4" s="19">
        <v>0</v>
      </c>
      <c r="AM4" s="19">
        <v>18.5</v>
      </c>
      <c r="AN4" s="19">
        <v>6.8</v>
      </c>
      <c r="AO4" s="19">
        <v>0.2</v>
      </c>
      <c r="AP4" s="19">
        <v>0.3</v>
      </c>
      <c r="AQ4" s="27"/>
      <c r="AR4" s="40">
        <f>IF(SUM(X4,AB4)&gt;0,SUM(X4,AB4),"")</f>
        <v>13.2</v>
      </c>
      <c r="AS4" s="40">
        <f>IF(SUM(W4:X4,Z4:AB4,AD4)-Y4-AC4&gt;0,SUM(W4:X4,Z4:AB4,AD4)-Y4-AC4,"")</f>
        <v>50.499999999999993</v>
      </c>
      <c r="AT4" s="40">
        <f>IF(SUM(AE4:AF4,AH4)-AG4&gt;0,SUM(AE4:AF4,AH4)-AG4,"")</f>
        <v>21.5</v>
      </c>
      <c r="AU4" s="40">
        <f>IF(SUM(X4,AB4,AF4)&gt;0,SUM(X4,AB4,AF4),"")</f>
        <v>18.399999999999999</v>
      </c>
      <c r="AV4" s="40">
        <f>IF(SUM(AS4,AT4)&gt;0,SUM(AS4,AT4),"")</f>
        <v>72</v>
      </c>
      <c r="AW4" s="40">
        <f>IF(SUM(AJ4,AN4)&gt;0,SUM(AJ4,AN4),"")</f>
        <v>13.2</v>
      </c>
      <c r="AX4" s="40">
        <f>IF(SUM(AI4:AJ4,AL4:AN4,AP4)-SUM(AK4,AO4)&gt;0,SUM(AI4:AJ4,AL4:AN4,AP4)-SUM(AK4,AO4),"")</f>
        <v>49.999999999999993</v>
      </c>
      <c r="AY4" s="40">
        <f>IF(SUM(AS4,AT4,AX4)&gt;0,SUM(AS4,AT4,AX4),"")</f>
        <v>122</v>
      </c>
      <c r="AZ4" s="18">
        <v>17.899999999999999</v>
      </c>
      <c r="BA4" s="18">
        <v>5.6</v>
      </c>
      <c r="BB4" s="18">
        <v>0</v>
      </c>
      <c r="BC4" s="18">
        <v>0</v>
      </c>
      <c r="BD4" s="18">
        <v>18.7</v>
      </c>
      <c r="BE4" s="18">
        <v>6</v>
      </c>
      <c r="BF4" s="18">
        <v>0</v>
      </c>
      <c r="BG4" s="18">
        <v>0</v>
      </c>
      <c r="BH4" s="18">
        <v>18</v>
      </c>
      <c r="BI4" s="18">
        <v>5.2</v>
      </c>
      <c r="BJ4" s="18">
        <v>0.6</v>
      </c>
      <c r="BK4" s="18">
        <v>0.3</v>
      </c>
      <c r="BL4" s="18">
        <v>18.600000000000001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>IF(SUM(BA4,BE4)&gt;0,SUM(BA4,BE4),"")</f>
        <v>11.6</v>
      </c>
      <c r="BV4" s="11">
        <f>IF(SUM(AZ4:BA4,BC4:BE4,BG4)-BB4-BF4&gt;0,SUM(AZ4:BA4,BC4:BE4,BG4)-BB4-BF4,"")</f>
        <v>48.2</v>
      </c>
      <c r="BW4" s="11">
        <f>IF(SUM(BH4:BI4,BK4)-BJ4&gt;0,SUM(BH4:BI4,BK4)-BJ4,"")</f>
        <v>22.9</v>
      </c>
      <c r="BX4" s="11">
        <f>IF(SUM(BA4,BE4,BI4)&gt;0,SUM(BA4,BE4,BI4),"")</f>
        <v>16.8</v>
      </c>
      <c r="BY4" s="11">
        <f>IF(SUM(BV4,BW4)&gt;0,SUM(BV4,BW4),"")</f>
        <v>71.099999999999994</v>
      </c>
      <c r="BZ4" s="11">
        <f>IF(SUM(BM4,BQ4)&gt;0,SUM(BM4,BQ4),"")</f>
        <v>11.6</v>
      </c>
      <c r="CA4" s="11">
        <f>IF(SUM(BL4:BM4,BO4:BQ4,BS4)-SUM(BN4,BR4)&gt;0,SUM(BL4:BM4,BO4:BQ4,BS4)-SUM(BN4,BR4),"")</f>
        <v>48.6</v>
      </c>
      <c r="CB4" s="11">
        <f>IF(SUM(BV4,BW4,CA4)&gt;0,SUM(BV4,BW4,CA4),"")</f>
        <v>119.69999999999999</v>
      </c>
      <c r="CC4" s="19">
        <v>18.2</v>
      </c>
      <c r="CD4" s="19">
        <v>6</v>
      </c>
      <c r="CE4" s="19">
        <v>0.2</v>
      </c>
      <c r="CF4" s="19">
        <v>0.3</v>
      </c>
      <c r="CG4" s="19">
        <v>17.600000000000001</v>
      </c>
      <c r="CH4" s="19">
        <v>2.4</v>
      </c>
      <c r="CI4" s="19">
        <v>0</v>
      </c>
      <c r="CJ4" s="19">
        <v>0</v>
      </c>
      <c r="CK4" s="19">
        <v>18.600000000000001</v>
      </c>
      <c r="CL4" s="19">
        <v>6.4</v>
      </c>
      <c r="CM4" s="19">
        <v>0</v>
      </c>
      <c r="CN4" s="19">
        <v>0</v>
      </c>
      <c r="CO4" s="19">
        <v>18.7</v>
      </c>
      <c r="CP4" s="19">
        <v>6.4</v>
      </c>
      <c r="CQ4" s="19">
        <v>0</v>
      </c>
      <c r="CR4" s="19">
        <v>0</v>
      </c>
      <c r="CS4" s="19">
        <v>18.2</v>
      </c>
      <c r="CT4" s="19">
        <v>6.8</v>
      </c>
      <c r="CU4" s="19">
        <v>0.6</v>
      </c>
      <c r="CV4" s="19">
        <v>0.3</v>
      </c>
      <c r="CW4" s="27"/>
      <c r="CX4" s="40">
        <f>IF(SUM(CD4,CH4)&gt;0,SUM(CD4,CH4),"")</f>
        <v>8.4</v>
      </c>
      <c r="CY4" s="40">
        <f>IF(SUM(CC4:CD4,CF4:CH4,CJ4)-CE4-CI4&gt;0,SUM(CC4:CD4,CF4:CH4,CJ4)-CE4-CI4,"")</f>
        <v>44.3</v>
      </c>
      <c r="CZ4" s="40">
        <f>IF(SUM(CK4:CL4,CN4)-CM4&gt;0,SUM(CK4:CL4,CN4)-CM4,"")</f>
        <v>25</v>
      </c>
      <c r="DA4" s="40">
        <f>IF(SUM(CD4,CH4,CL4)&gt;0,SUM(CD4,CH4,CL4),"")</f>
        <v>14.8</v>
      </c>
      <c r="DB4" s="40">
        <f>IF(SUM(CY4,CZ4)&gt;0,SUM(CY4,CZ4),"")</f>
        <v>69.3</v>
      </c>
      <c r="DC4" s="40">
        <f>IF(SUM(CP4,CT4)&gt;0,SUM(CP4,CT4),"")</f>
        <v>13.2</v>
      </c>
      <c r="DD4" s="40">
        <f>IF(SUM(CO4:CP4,CR4:CT4,CV4)-SUM(CQ4,CU4)&gt;0,SUM(CO4:CP4,CR4:CT4,CV4)-SUM(CQ4,CU4),"")</f>
        <v>49.79999999999999</v>
      </c>
      <c r="DE4" s="40">
        <f>IF(SUM(CY4,CZ4,DD4)&gt;0,SUM(CY4,CZ4,DD4),"")</f>
        <v>119.1</v>
      </c>
      <c r="DF4" s="50">
        <f>IF(MAX(ED4,FF4,GH4,HJ4,IL4,JN4,KP4,LR4,MT4,NV4,OX4,PZ4)-IF(N4="",0,N4)&gt;0.001,MAX(ED4,FF4,GH4,HJ4,IL4,JN4,KP4,LR4,MT4,NV4,OX4,PZ4)-IF(N4="",0,N4),"")</f>
        <v>9.9999999999994316E-2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18.2</v>
      </c>
      <c r="DJ4" s="17">
        <v>7.2</v>
      </c>
      <c r="DK4" s="17">
        <v>0.2</v>
      </c>
      <c r="DL4" s="17">
        <v>0</v>
      </c>
      <c r="DM4" s="17">
        <v>17.600000000000001</v>
      </c>
      <c r="DN4" s="17">
        <v>6</v>
      </c>
      <c r="DO4" s="17">
        <v>0.8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13.2</v>
      </c>
      <c r="ED4" s="40">
        <f>IF(SUM(DI4:DJ4,DL4:DN4,DP4)-DK4-DO4&gt;0,SUM(DI4:DJ4,DL4:DN4,DP4)-DK4-DO4,"")</f>
        <v>48</v>
      </c>
      <c r="EE4" s="40" t="str">
        <f>IF(SUM(DQ4:DR4,DT4)-DS4&gt;0,SUM(DQ4:DR4,DT4)-DS4,"")</f>
        <v/>
      </c>
      <c r="EF4" s="40">
        <f>IF(SUM(DJ4,DN4,DR4)&gt;0,SUM(DJ4,DN4,DR4),"")</f>
        <v>13.2</v>
      </c>
      <c r="EG4" s="40">
        <f>IF(SUM(ED4,EE4)&gt;0,SUM(ED4,EE4),"")</f>
        <v>48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48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17.8</v>
      </c>
      <c r="FB4" s="18">
        <v>7.2</v>
      </c>
      <c r="FC4" s="18">
        <v>0.2</v>
      </c>
      <c r="FD4" s="18">
        <v>0</v>
      </c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>
        <f>IF(SUM(EX4,FB4)&gt;0,SUM(EX4,FB4),"")</f>
        <v>7.2</v>
      </c>
      <c r="FK4" s="11">
        <f>IF(SUM(EW4:EX4,EZ4:FB4,FD4)-SUM(EY4,FC4)&gt;0,SUM(EW4:EX4,EZ4:FB4,FD4)-SUM(EY4,FC4),"")</f>
        <v>24.8</v>
      </c>
      <c r="FL4" s="11">
        <f>IF(SUM(FF4,FG4,FK4)&gt;0,SUM(FF4,FG4,FK4),"")</f>
        <v>24.8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>
        <v>16.600000000000001</v>
      </c>
      <c r="HB4" s="18">
        <v>6</v>
      </c>
      <c r="HC4" s="18">
        <v>0.8</v>
      </c>
      <c r="HD4" s="18">
        <v>0</v>
      </c>
      <c r="HE4" s="18">
        <v>18.600000000000001</v>
      </c>
      <c r="HF4" s="18">
        <v>6.4</v>
      </c>
      <c r="HG4" s="18">
        <v>0.2</v>
      </c>
      <c r="HH4" s="18">
        <v>0</v>
      </c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>
        <f>IF(SUM(HB4,HF4)&gt;0,SUM(HB4,HF4),"")</f>
        <v>12.4</v>
      </c>
      <c r="HO4" s="11">
        <f>IF(SUM(HA4:HB4,HD4:HF4,HH4)-SUM(HC4,HG4)&gt;0,SUM(HA4:HB4,HD4:HF4,HH4)-SUM(HC4,HG4),"")</f>
        <v>46.6</v>
      </c>
      <c r="HP4" s="11">
        <f>IF(SUM(HJ4,HK4,HO4)&gt;0,SUM(HJ4,HK4,HO4),"")</f>
        <v>46.6</v>
      </c>
      <c r="HQ4" s="17">
        <v>18.5</v>
      </c>
      <c r="HR4" s="17">
        <v>6.4</v>
      </c>
      <c r="HS4" s="17">
        <v>0</v>
      </c>
      <c r="HT4" s="17">
        <v>0</v>
      </c>
      <c r="HU4" s="17">
        <v>17.5</v>
      </c>
      <c r="HV4" s="17">
        <v>2.4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8.8000000000000007</v>
      </c>
      <c r="IL4" s="40">
        <f>IF(SUM(HQ4:HR4,HT4:HV4,HX4)-HS4-HW4&gt;0,SUM(HQ4:HR4,HT4:HV4,HX4)-HS4-HW4,"")</f>
        <v>44.8</v>
      </c>
      <c r="IM4" s="40" t="str">
        <f>IF(SUM(HY4:HZ4,IB4)-IA4&gt;0,SUM(HY4:HZ4,IB4)-IA4,"")</f>
        <v/>
      </c>
      <c r="IN4" s="40">
        <f>IF(SUM(HR4,HV4,HZ4)&gt;0,SUM(HR4,HV4,HZ4),"")</f>
        <v>8.8000000000000007</v>
      </c>
      <c r="IO4" s="40">
        <f>IF(SUM(IL4,IM4)&gt;0,SUM(IL4,IM4),"")</f>
        <v>44.8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44.8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>
        <v>18.399999999999999</v>
      </c>
      <c r="JV4" s="17">
        <v>6.4</v>
      </c>
      <c r="JW4" s="17">
        <v>0</v>
      </c>
      <c r="JX4" s="17">
        <v>0</v>
      </c>
      <c r="JY4" s="17">
        <v>18.399999999999999</v>
      </c>
      <c r="JZ4" s="17">
        <v>5.2</v>
      </c>
      <c r="KA4" s="17">
        <v>0.2</v>
      </c>
      <c r="KB4" s="17">
        <v>0</v>
      </c>
      <c r="KC4" s="17"/>
      <c r="KD4" s="17"/>
      <c r="KE4" s="17"/>
      <c r="KF4" s="17"/>
      <c r="KG4" s="17">
        <v>18.600000000000001</v>
      </c>
      <c r="KH4" s="17">
        <v>6.4</v>
      </c>
      <c r="KI4" s="17">
        <v>0</v>
      </c>
      <c r="KJ4" s="17">
        <v>0</v>
      </c>
      <c r="KK4" s="17">
        <v>18.600000000000001</v>
      </c>
      <c r="KL4" s="17">
        <v>5.2</v>
      </c>
      <c r="KM4" s="17">
        <v>0.6</v>
      </c>
      <c r="KN4" s="17">
        <v>0</v>
      </c>
      <c r="KO4" s="40">
        <f>IF(SUM(JV4,JZ4)&gt;0,SUM(JV4,JZ4),"")</f>
        <v>11.600000000000001</v>
      </c>
      <c r="KP4" s="40">
        <f>IF(SUM(JU4:JV4,JX4:JZ4,KB4)-JW4-KA4&gt;0,SUM(JU4:JV4,JX4:JZ4,KB4)-JW4-KA4,"")</f>
        <v>48.199999999999996</v>
      </c>
      <c r="KQ4" s="40" t="str">
        <f>IF(SUM(KC4:KD4,KF4)-KE4&gt;0,SUM(KC4:KD4,KF4)-KE4,"")</f>
        <v/>
      </c>
      <c r="KR4" s="40">
        <f>IF(SUM(JV4,JZ4,KD4)&gt;0,SUM(JV4,JZ4,KD4),"")</f>
        <v>11.600000000000001</v>
      </c>
      <c r="KS4" s="40">
        <f>IF(SUM(KP4,KQ4)&gt;0,SUM(KP4,KQ4),"")</f>
        <v>48.199999999999996</v>
      </c>
      <c r="KT4" s="40">
        <f>IF(SUM(KH4,KL4)&gt;0,SUM(KH4,KL4),"")</f>
        <v>11.600000000000001</v>
      </c>
      <c r="KU4" s="40">
        <f>IF(SUM(KG4:KH4,KJ4:KL4,KN4)-SUM(KI4,KM4)&gt;0,SUM(KG4:KH4,KJ4:KL4,KN4)-SUM(KI4,KM4),"")</f>
        <v>48.2</v>
      </c>
      <c r="KV4" s="40">
        <f>IF(SUM(KP4,KQ4,KU4)&gt;0,SUM(KP4,KQ4,KU4),"")</f>
        <v>96.4</v>
      </c>
      <c r="KW4" s="18">
        <v>17.8</v>
      </c>
      <c r="KX4" s="18">
        <v>5.6</v>
      </c>
      <c r="KY4" s="18">
        <v>0</v>
      </c>
      <c r="KZ4" s="18">
        <v>0</v>
      </c>
      <c r="LA4" s="18">
        <v>18.100000000000001</v>
      </c>
      <c r="LB4" s="18">
        <v>6.8</v>
      </c>
      <c r="LC4" s="18">
        <v>0</v>
      </c>
      <c r="LD4" s="18">
        <v>0</v>
      </c>
      <c r="LE4" s="18">
        <v>18.2</v>
      </c>
      <c r="LF4" s="18">
        <v>6.8</v>
      </c>
      <c r="LG4" s="18">
        <v>0.2</v>
      </c>
      <c r="LH4" s="18">
        <v>0</v>
      </c>
      <c r="LI4" s="18">
        <v>18.3</v>
      </c>
      <c r="LJ4" s="18">
        <v>7.2</v>
      </c>
      <c r="LK4" s="18">
        <v>0.2</v>
      </c>
      <c r="LL4" s="18">
        <v>0</v>
      </c>
      <c r="LM4" s="18"/>
      <c r="LN4" s="18"/>
      <c r="LO4" s="18"/>
      <c r="LP4" s="18"/>
      <c r="LQ4" s="11">
        <f>IF(SUM(KX4,LB4)&gt;0,SUM(KX4,LB4),"")</f>
        <v>12.399999999999999</v>
      </c>
      <c r="LR4" s="11">
        <f>IF(SUM(KW4:KX4,KZ4:LB4,LD4)-KY4-LC4&gt;0,SUM(KW4:KX4,KZ4:LB4,LD4)-KY4-LC4,"")</f>
        <v>48.3</v>
      </c>
      <c r="LS4" s="11">
        <f>IF(SUM(LE4:LF4,LH4)-LG4&gt;0,SUM(LE4:LF4,LH4)-LG4,"")</f>
        <v>24.8</v>
      </c>
      <c r="LT4" s="11">
        <f>IF(SUM(KX4,LB4,LF4)&gt;0,SUM(KX4,LB4,LF4),"")</f>
        <v>19.2</v>
      </c>
      <c r="LU4" s="11">
        <f>IF(SUM(LR4,LS4)&gt;0,SUM(LR4,LS4),"")</f>
        <v>73.099999999999994</v>
      </c>
      <c r="LV4" s="11">
        <f>IF(SUM(LJ4,LN4)&gt;0,SUM(LJ4,LN4),"")</f>
        <v>7.2</v>
      </c>
      <c r="LW4" s="11">
        <f>IF(SUM(LI4:LJ4,LL4:LN4,LP4)-SUM(LK4,LO4)&gt;0,SUM(LI4:LJ4,LL4:LN4,LP4)-SUM(LK4,LO4),"")</f>
        <v>25.3</v>
      </c>
      <c r="LX4" s="11">
        <f>IF(SUM(LR4,LS4,LW4)&gt;0,SUM(LR4,LS4,LW4),"")</f>
        <v>98.399999999999991</v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18.049999999999997</v>
      </c>
      <c r="QH4" s="22">
        <f>IF($CW4="P",CD4,(CD4+BA4)/2)</f>
        <v>5.8</v>
      </c>
      <c r="QI4" s="22">
        <f>IF($CW4="P",CE4,(CE4+BB4)/2)</f>
        <v>0.1</v>
      </c>
      <c r="QJ4" s="22">
        <f>IF($CW4="P",CF4,(CF4+BC4)/2)</f>
        <v>0.15</v>
      </c>
      <c r="QK4" s="22">
        <f>IF($CW4="P",CG4,(CG4+BD4)/2)</f>
        <v>18.149999999999999</v>
      </c>
      <c r="QL4" s="22">
        <f>IF($CW4="P",CH4,(CH4+BE4)/2)</f>
        <v>4.2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</v>
      </c>
      <c r="QP4" s="22">
        <f>IF($CW4="P",CL4,(CL4+BI4)/2)</f>
        <v>5.8000000000000007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18.649999999999999</v>
      </c>
      <c r="QT4" s="22">
        <f>IF($CW4="P",CP4,(CP4+BM4)/2)</f>
        <v>6.2</v>
      </c>
      <c r="QU4" s="22">
        <f>IF($CW4="P",CQ4,(CQ4+BN4)/2)</f>
        <v>0.1</v>
      </c>
      <c r="QV4" s="22">
        <f>IF($CW4="P",CR4,(CR4+BO4)/2)</f>
        <v>0</v>
      </c>
      <c r="QW4" s="22">
        <f>IF($CW4="P",CS4,(CS4+BP4)/2)</f>
        <v>18.399999999999999</v>
      </c>
      <c r="QX4" s="22">
        <f>IF($CW4="P",CT4,(CT4+BQ4)/2)</f>
        <v>6.1999999999999993</v>
      </c>
      <c r="QY4" s="22">
        <f>IF($CW4="P",CU4,(CU4+BR4)/2)</f>
        <v>0.3</v>
      </c>
      <c r="QZ4" s="22">
        <f>IF($CW4="P",CV4,(CV4+BS4)/2)</f>
        <v>0.15</v>
      </c>
      <c r="RA4" s="27" t="s">
        <v>46</v>
      </c>
      <c r="RB4" s="40">
        <f>IF(SUM(QH4,QL4)&gt;0,SUM(QH4,QL4),"")</f>
        <v>10</v>
      </c>
      <c r="RC4" s="40">
        <f>IF(SUM(QG4:QH4,QJ4:QL4,QN4)-QI4-QM4&gt;0,SUM(QG4:QH4,QJ4:QL4,QN4)-QI4-QM4,"")</f>
        <v>46.249999999999993</v>
      </c>
      <c r="RD4" s="40">
        <f>IF(SUM(QO4:QP4,QR4)-QQ4&gt;0,SUM(QO4:QP4,QR4)-QQ4,"")</f>
        <v>23.95</v>
      </c>
      <c r="RE4" s="40">
        <f>IF(SUM(QH4,QL4,QP4)&gt;0,SUM(QH4,QL4,QP4),"")</f>
        <v>15.8</v>
      </c>
      <c r="RF4" s="40">
        <f>IF(SUM(RC4,RD4)&gt;0,SUM(RC4,RD4),"")</f>
        <v>70.199999999999989</v>
      </c>
      <c r="RG4" s="40">
        <f>IF(SUM(QT4,QX4)&gt;0,SUM(QT4,QX4),"")</f>
        <v>12.399999999999999</v>
      </c>
      <c r="RH4" s="40">
        <f>IF(SUM(QS4:QT4,QV4:QX4,QZ4)-SUM(QU4,QY4)&gt;0,SUM(QS4:QT4,QV4:QX4,QZ4)-SUM(QU4,QY4),"")</f>
        <v>49.2</v>
      </c>
      <c r="RI4" s="40">
        <f>IF(SUM(RC4,RD4,RH4)&gt;0,SUM(RC4,RD4,RH4),"")</f>
        <v>119.39999999999999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67</v>
      </c>
      <c r="D5" s="4" t="s">
        <v>4</v>
      </c>
      <c r="E5" s="4">
        <v>2003</v>
      </c>
      <c r="F5" s="9">
        <f>SUM(L5:T5)+SUM(L5:P5)*0.0000001+SUM(L5)*0.0000000000001</f>
        <v>173.70001239000499</v>
      </c>
      <c r="G5" s="66" t="s">
        <v>46</v>
      </c>
      <c r="H5" s="3" t="str">
        <f>IF(OR(AND(AR5&gt;=AY$29,AS5&gt;=AY$33,AR5&lt;&gt;"",AQ5=""),AND(AW5&gt;=AY$29,AX5&gt;=AY$33,AW5&lt;&gt;"",AQ5=""),AND(BU5&gt;=CB$29,BV5&gt;=CB$33,BU5&lt;&gt;"",BT5=""),AND(BZ5&gt;=CB$29,CA5&gt;=CB$33,BZ5&lt;&gt;"",BT5=""),AND(CX5&gt;=DE$29,CY5&gt;=DE$33,CX5&lt;&gt;"",CW5=""),AND(DC5&gt;=DE$29,DD5&gt;=DE$33,DC5&lt;&gt;""),AND(EC5&gt;=EJ$29,ED5&gt;=EJ$33,EC5&lt;&gt;""),AND(EH5&gt;=EJ$29,EI5&gt;=EJ$33,EH5&lt;&gt;""),AND(FE5&gt;=FL$29,FF5&gt;=FL$33,FE5&lt;&gt;""),AND(FJ5&gt;=FL$29,FK5&gt;=FL$33,FJ5&lt;&gt;""),AND(GG5&gt;=GN$29,GH5&gt;=GN$33,GG5&lt;&gt;""),AND(GL5&gt;=GN$29,GM5&gt;=GN$33,GL5&lt;&gt;""),AND(HI5&gt;=HP$29,HJ5&gt;=HP$33,HI5&lt;&gt;""),AND(HN5&gt;=HP$29,HO5&gt;=HP$33,HN5&lt;&gt;""),AND(IK5&gt;=IR$29,IL5&gt;=IR$33,IK5&lt;&gt;""),AND(IP5&gt;=IR$29,IQ5&gt;=IR$33,IP5&lt;&gt;""),AND(JM5&gt;=JT$29,JN5&gt;=JT$33,JM5&lt;&gt;""),AND(JR5&gt;=JT$29,JS5&gt;=JT$33,JR5&lt;&gt;""),AND(KO5&gt;=KV$29,KP5&gt;=KV$33,KO5&lt;&gt;""),AND(KT5&gt;=KV$29,KU5&gt;=KV$33,KT5&lt;&gt;""),AND(LQ5&gt;=LX$29,LR5&gt;=LX$33,LQ5&lt;&gt;""),AND(LV5&gt;=LX$29,LW5&gt;=LX$33,LV5&lt;&gt;""),AND(MS5&gt;=MZ$29,MT5&gt;=MZ$33,MS5&lt;&gt;""),AND(MX5&gt;=MZ$29,MY5&gt;=MZ$33,MX5&lt;&gt;""),AND(NU5&gt;=OB$29,NV5&gt;=OB$33,NU5&lt;&gt;""),AND(NZ5&gt;=OB$29,OA5&gt;=OB$33,NZ5&lt;&gt;""),AND(OW5&gt;=PD$29,OX5&gt;=PD$33,OW5&lt;&gt;""),AND(PB5&gt;=PD$29,PC5&gt;=PD$33,PB5&lt;&gt;""),AND(PY5&gt;=QF$29,PZ5&gt;=QF$33,PY5&lt;&gt;""),AND(QD5&gt;=QF$29,QE5&gt;=QF$33,QD5&lt;&gt;"")),"P","")</f>
        <v>P</v>
      </c>
      <c r="I5" s="3" t="str">
        <f>IF(OR(AND(AS5&gt;=AY$33,AS5&lt;&gt;"",AQ5=""),AND(AX5&gt;=AY$33,AX5&lt;&gt;"",AQ5=""),AND(BV5&gt;=CB$33,BV5&lt;&gt;"",BT5=""),AND(CA5&gt;=CB$33,CA5&lt;&gt;"",BT5=""),AND(CY5&gt;=DE$33,CY5&lt;&gt;"",CW5=""),AND(DD5&gt;=DE$33,DD5&lt;&gt;"",CW5=""),AND(ED5&gt;=EJ$33,ED5&lt;&gt;""),AND(EI5&gt;=EJ$33,EI5&lt;&gt;""),AND(FF5&gt;=FL$33,FF5&lt;&gt;""),AND(FK5&gt;=FL$33,FK5&lt;&gt;""),AND(GH5&gt;=GN$33,GH5&lt;&gt;""),AND(GM5&gt;=GN$33,GM5&lt;&gt;""),AND(HJ5&gt;=HP$33,HJ5&lt;&gt;""),AND(HO5&gt;=HP$33,HO5&lt;&gt;""),AND(IL5&gt;=IR$33,IL5&lt;&gt;""),AND(IQ5&gt;=IR$33,IQ5&lt;&gt;""),AND(JN5&gt;=JT$33,JN5&lt;&gt;""),AND(JS5&gt;=JT$33,JS5&lt;&gt;""),AND(KP5&gt;=KV$33,KP5&lt;&gt;""),AND(KU5&gt;=KV$33,KU5&lt;&gt;""),AND(LR5&gt;=LX$33,LR5&lt;&gt;""),AND(LW5&gt;=LX$33,LW5&lt;&gt;""),AND(MT5&gt;=MZ$33,MT5&lt;&gt;""),AND(MY5&gt;=MZ$33,MY5&lt;&gt;""),AND(NV5&gt;=OB$33,NV5&lt;&gt;""),AND(OA5&gt;=OB$33,OA5&lt;&gt;""),AND(OX5&gt;=PD$33,OX5&lt;&gt;""),AND(PC5&gt;=PD$33,PC5&lt;&gt;""),AND(PZ5&gt;=QF$33,PZ5&lt;&gt;""),AND(QE5&gt;=QF$33,QE5&lt;&gt;"")),"P","")</f>
        <v>P</v>
      </c>
      <c r="J5" s="36" t="str">
        <f>IF(AND(I5="P",H5=""),"No DD",IF(OR(AND(AU5&gt;=AY$32,AV5&gt;=AY$36,AU5&lt;&gt;"",AQ5=""),AND(BX5&gt;=CB$32,BY5&gt;=CB$36,BX5&lt;&gt;"",BT5=""),AND(DA5&gt;=DE$32,DB5&gt;=DE$36,DA5&lt;&gt;"",CW5=""),AND(EF5&gt;=EJ$32,EG5&gt;=EJ$36,EF5&lt;&gt;""),AND(FH5&gt;=FL$32,FI5&gt;=FL$36,FH5&lt;&gt;""),AND(GJ5&gt;=GN$32,GK5&gt;=GN$36,GJ5&lt;&gt;""),AND(HL5&gt;=HP$32,HM5&gt;=HP$36,HL5&lt;&gt;""),AND(IN5&gt;=IR$32,IO5&gt;=IR$36,IN5&lt;&gt;""),AND(JP5&gt;=JT$32,JQ5&gt;=JT$36,JP5&lt;&gt;""),AND(KR5&gt;=KV$32,KS5&gt;=KV$36,KR5&lt;&gt;""),AND(LT5&gt;=LX$32,LU5&gt;=LX$36,LT5&lt;&gt;""),AND(MV5&gt;=MZ$32,MW5&gt;=MZ$36,MV5&lt;&gt;""),AND(NX5&gt;=OB$32,NY5&gt;=OB$36,NX5&lt;&gt;""),AND(OZ5&gt;=PD$32,PA5&gt;=PD$36,OZ5&lt;&gt;""),AND(QB5&gt;=QF$32,QC5&gt;=QF$36,QB5&lt;&gt;"")),"Merit",IF(OR(AND(AU5&gt;=AY$31,AV5&gt;=AY$35,AU5&lt;&gt;"",AQ5=""),AND(BX5&gt;=CB$31,BY5&gt;=CB$35,BX5&lt;&gt;"",BT5=""),AND(DA5&gt;=DE$31,DB5&gt;=DE$35,DA5&lt;&gt;"",CW5=""),AND(EF5&gt;=EJ$31,EG5&gt;=EJ$35,EF5&lt;&gt;""),AND(FH5&gt;=FL$31,FI5&gt;=FL$35,FH5&lt;&gt;""),AND(GJ5&gt;=GN$31,GK5&gt;=GN$35,GJ5&lt;&gt;""),AND(HL5&gt;=HP$31,HM5&gt;=HP$35,HL5&lt;&gt;""),AND(IN5&gt;=IR$31,IO5&gt;=IR$35,IN5&lt;&gt;""),AND(JP5&gt;=JT$31,JQ5&gt;=JT$35,JP5&lt;&gt;""),AND(KR5&gt;=KV$31,KS5&gt;=KV$35,KR5&lt;&gt;""),AND(LT5&gt;=LX$31,LU5&gt;=LX$35,LT5&lt;&gt;""),AND(MV5&gt;=MZ$31,MW5&gt;=MZ$35,MV5&lt;&gt;""),AND(NX5&gt;=OB$31,NY5&gt;=OB$35,NX5&lt;&gt;""),AND(OZ5&gt;=PD$31,PA5&gt;=PD$35,OZ5&lt;&gt;""),AND(QB5&gt;=QF$31,QC5&gt;=QF$35,QB5&lt;&gt;"")),"Excellence",IF(K5="P","Worlds Team",IF(H5="P","National Team","")))))</f>
        <v>National Team</v>
      </c>
      <c r="K5" s="3" t="str">
        <f>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P","")</f>
        <v/>
      </c>
      <c r="L5" s="8">
        <f>IF(COUNT(AS5,BV5,CY5)&gt;0,LARGE((AS5,BV5,CY5),1),0)</f>
        <v>49.9</v>
      </c>
      <c r="M5" s="8" t="str">
        <f>IF(L5=0,"",IF(L5=CY5,$CC$1,IF(L5=BV5,$AZ$1,IF(L5=AS5,$W$1,""))))</f>
        <v>2023 Elite Canada</v>
      </c>
      <c r="N5" s="8">
        <f>IF(COUNT(AS5,BV5,CY5)&gt;1,LARGE((AS5,BV5,CY5),2),0)</f>
        <v>49.3</v>
      </c>
      <c r="O5" s="8" t="str">
        <f>IF(N5=0,"",IF(N5=CY5,$CC$1,IF(N5=BV5,$AZ$1,IF(N5=AS5,$W$1,""))))</f>
        <v>2023 Nationals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0.10000000000000142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18.600000000000001</v>
      </c>
      <c r="AB5" s="19">
        <v>6</v>
      </c>
      <c r="AC5" s="19">
        <v>0</v>
      </c>
      <c r="AD5" s="19">
        <v>0.3</v>
      </c>
      <c r="AE5" s="19">
        <v>18.100000000000001</v>
      </c>
      <c r="AF5" s="19">
        <v>5.2</v>
      </c>
      <c r="AG5" s="19">
        <v>0.6</v>
      </c>
      <c r="AH5" s="19">
        <v>0</v>
      </c>
      <c r="AI5" s="19">
        <v>18.7</v>
      </c>
      <c r="AJ5" s="19">
        <v>6.4</v>
      </c>
      <c r="AK5" s="19">
        <v>0</v>
      </c>
      <c r="AL5" s="19">
        <v>0</v>
      </c>
      <c r="AM5" s="19">
        <v>18.399999999999999</v>
      </c>
      <c r="AN5" s="19">
        <v>6</v>
      </c>
      <c r="AO5" s="19">
        <v>0.6</v>
      </c>
      <c r="AP5" s="19">
        <v>0.3</v>
      </c>
      <c r="AQ5" s="27"/>
      <c r="AR5" s="40">
        <f>IF(SUM(X5,AB5)&gt;0,SUM(X5,AB5),"")</f>
        <v>12.4</v>
      </c>
      <c r="AS5" s="40">
        <f>IF(SUM(W5:X5,Z5:AB5,AD5)-Y5-AC5&gt;0,SUM(W5:X5,Z5:AB5,AD5)-Y5-AC5,"")</f>
        <v>49.9</v>
      </c>
      <c r="AT5" s="40">
        <f>IF(SUM(AE5:AF5,AH5)-AG5&gt;0,SUM(AE5:AF5,AH5)-AG5,"")</f>
        <v>22.7</v>
      </c>
      <c r="AU5" s="40">
        <f>IF(SUM(X5,AB5,AF5)&gt;0,SUM(X5,AB5,AF5),"")</f>
        <v>17.600000000000001</v>
      </c>
      <c r="AV5" s="40">
        <f>IF(SUM(AS5,AT5)&gt;0,SUM(AS5,AT5),"")</f>
        <v>72.599999999999994</v>
      </c>
      <c r="AW5" s="40">
        <f>IF(SUM(AJ5,AN5)&gt;0,SUM(AJ5,AN5),"")</f>
        <v>12.4</v>
      </c>
      <c r="AX5" s="40">
        <f>IF(SUM(AI5:AJ5,AL5:AN5,AP5)-SUM(AK5,AO5)&gt;0,SUM(AI5:AJ5,AL5:AN5,AP5)-SUM(AK5,AO5),"")</f>
        <v>49.199999999999996</v>
      </c>
      <c r="AY5" s="40">
        <f>IF(SUM(AS5,AT5,AX5)&gt;0,SUM(AS5,AT5,AX5),"")</f>
        <v>121.79999999999998</v>
      </c>
      <c r="AZ5" s="18">
        <v>18.600000000000001</v>
      </c>
      <c r="BA5" s="18">
        <v>6.4</v>
      </c>
      <c r="BB5" s="18">
        <v>0</v>
      </c>
      <c r="BC5" s="18">
        <v>0</v>
      </c>
      <c r="BD5" s="18">
        <v>18.2</v>
      </c>
      <c r="BE5" s="18">
        <v>6</v>
      </c>
      <c r="BF5" s="18">
        <v>0.2</v>
      </c>
      <c r="BG5" s="18">
        <v>0.3</v>
      </c>
      <c r="BH5" s="18">
        <v>18</v>
      </c>
      <c r="BI5" s="18">
        <v>5.2</v>
      </c>
      <c r="BJ5" s="18">
        <v>0.2</v>
      </c>
      <c r="BK5" s="18">
        <v>0</v>
      </c>
      <c r="BL5" s="18">
        <v>18.600000000000001</v>
      </c>
      <c r="BM5" s="18">
        <v>6.4</v>
      </c>
      <c r="BN5" s="18">
        <v>0</v>
      </c>
      <c r="BO5" s="18">
        <v>0</v>
      </c>
      <c r="BP5" s="18">
        <v>16.3</v>
      </c>
      <c r="BQ5" s="18">
        <v>2.9</v>
      </c>
      <c r="BR5" s="18">
        <v>1.8</v>
      </c>
      <c r="BS5" s="18">
        <v>0</v>
      </c>
      <c r="BT5" s="28"/>
      <c r="BU5" s="11">
        <f>IF(SUM(BA5,BE5)&gt;0,SUM(BA5,BE5),"")</f>
        <v>12.4</v>
      </c>
      <c r="BV5" s="11">
        <f>IF(SUM(AZ5:BA5,BC5:BE5,BG5)-BB5-BF5&gt;0,SUM(AZ5:BA5,BC5:BE5,BG5)-BB5-BF5,"")</f>
        <v>49.3</v>
      </c>
      <c r="BW5" s="11">
        <f>IF(SUM(BH5:BI5,BK5)-BJ5&gt;0,SUM(BH5:BI5,BK5)-BJ5,"")</f>
        <v>23</v>
      </c>
      <c r="BX5" s="11">
        <f>IF(SUM(BA5,BE5,BI5)&gt;0,SUM(BA5,BE5,BI5),"")</f>
        <v>17.600000000000001</v>
      </c>
      <c r="BY5" s="11">
        <f>IF(SUM(BV5,BW5)&gt;0,SUM(BV5,BW5),"")</f>
        <v>72.3</v>
      </c>
      <c r="BZ5" s="11">
        <f>IF(SUM(BM5,BQ5)&gt;0,SUM(BM5,BQ5),"")</f>
        <v>9.3000000000000007</v>
      </c>
      <c r="CA5" s="11">
        <f>IF(SUM(BL5:BM5,BO5:BQ5,BS5)-SUM(BN5,BR5)&gt;0,SUM(BL5:BM5,BO5:BQ5,BS5)-SUM(BN5,BR5),"")</f>
        <v>42.4</v>
      </c>
      <c r="CB5" s="11">
        <f>IF(SUM(BV5,BW5,CA5)&gt;0,SUM(BV5,BW5,CA5),"")</f>
        <v>114.69999999999999</v>
      </c>
      <c r="CC5" s="19">
        <v>18</v>
      </c>
      <c r="CD5" s="19">
        <v>6</v>
      </c>
      <c r="CE5" s="19">
        <v>0</v>
      </c>
      <c r="CF5" s="19">
        <v>0.3</v>
      </c>
      <c r="CG5" s="19">
        <v>18.8</v>
      </c>
      <c r="CH5" s="19">
        <v>5.2</v>
      </c>
      <c r="CI5" s="19">
        <v>0</v>
      </c>
      <c r="CJ5" s="19">
        <v>0</v>
      </c>
      <c r="CK5" s="19">
        <v>18.3</v>
      </c>
      <c r="CL5" s="19">
        <v>6.4</v>
      </c>
      <c r="CM5" s="19">
        <v>0</v>
      </c>
      <c r="CN5" s="19">
        <v>0</v>
      </c>
      <c r="CO5" s="19">
        <v>18.399999999999999</v>
      </c>
      <c r="CP5" s="19">
        <v>7.2</v>
      </c>
      <c r="CQ5" s="19">
        <v>0.2</v>
      </c>
      <c r="CR5" s="19">
        <v>0.3</v>
      </c>
      <c r="CS5" s="19">
        <v>18.600000000000001</v>
      </c>
      <c r="CT5" s="19">
        <v>6</v>
      </c>
      <c r="CU5" s="19">
        <v>0.6</v>
      </c>
      <c r="CV5" s="19">
        <v>0</v>
      </c>
      <c r="CW5" s="27"/>
      <c r="CX5" s="40">
        <f>IF(SUM(CD5,CH5)&gt;0,SUM(CD5,CH5),"")</f>
        <v>11.2</v>
      </c>
      <c r="CY5" s="40">
        <f>IF(SUM(CC5:CD5,CF5:CH5,CJ5)-CE5-CI5&gt;0,SUM(CC5:CD5,CF5:CH5,CJ5)-CE5-CI5,"")</f>
        <v>48.300000000000004</v>
      </c>
      <c r="CZ5" s="40">
        <f>IF(SUM(CK5:CL5,CN5)-CM5&gt;0,SUM(CK5:CL5,CN5)-CM5,"")</f>
        <v>24.700000000000003</v>
      </c>
      <c r="DA5" s="40">
        <f>IF(SUM(CD5,CH5,CL5)&gt;0,SUM(CD5,CH5,CL5),"")</f>
        <v>17.600000000000001</v>
      </c>
      <c r="DB5" s="40">
        <f>IF(SUM(CY5,CZ5)&gt;0,SUM(CY5,CZ5),"")</f>
        <v>73</v>
      </c>
      <c r="DC5" s="40">
        <f>IF(SUM(CP5,CT5)&gt;0,SUM(CP5,CT5),"")</f>
        <v>13.2</v>
      </c>
      <c r="DD5" s="40">
        <f>IF(SUM(CO5:CP5,CR5:CT5,CV5)-SUM(CQ5,CU5)&gt;0,SUM(CO5:CP5,CR5:CT5,CV5)-SUM(CQ5,CU5),"")</f>
        <v>49.7</v>
      </c>
      <c r="DE5" s="40">
        <f>IF(SUM(CY5,CZ5,DD5)&gt;0,SUM(CY5,CZ5,DD5),"")</f>
        <v>122.7</v>
      </c>
      <c r="DF5" s="50">
        <f>IF(MAX(ED5,FF5,GH5,HJ5,IL5,JN5,KP5,LR5,MT5,NV5,OX5,PZ5)-IF(N5="",0,N5)&gt;0.001,MAX(ED5,FF5,GH5,HJ5,IL5,JN5,KP5,LR5,MT5,NV5,OX5,PZ5)-IF(N5="",0,N5),"")</f>
        <v>0.10000000000000142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18.100000000000001</v>
      </c>
      <c r="DJ5" s="17">
        <v>5.6</v>
      </c>
      <c r="DK5" s="17">
        <v>0</v>
      </c>
      <c r="DL5" s="17">
        <v>0</v>
      </c>
      <c r="DM5" s="17">
        <v>17.5</v>
      </c>
      <c r="DN5" s="17">
        <v>6.8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12.399999999999999</v>
      </c>
      <c r="ED5" s="40">
        <f>IF(SUM(DI5:DJ5,DL5:DN5,DP5)-DK5-DO5&gt;0,SUM(DI5:DJ5,DL5:DN5,DP5)-DK5-DO5,"")</f>
        <v>48</v>
      </c>
      <c r="EE5" s="40" t="str">
        <f>IF(SUM(DQ5:DR5,DT5)-DS5&gt;0,SUM(DQ5:DR5,DT5)-DS5,"")</f>
        <v/>
      </c>
      <c r="EF5" s="40">
        <f>IF(SUM(DJ5,DN5,DR5)&gt;0,SUM(DJ5,DN5,DR5),"")</f>
        <v>12.399999999999999</v>
      </c>
      <c r="EG5" s="40">
        <f>IF(SUM(ED5,EE5)&gt;0,SUM(ED5,EE5),"")</f>
        <v>48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48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>
        <v>18.100000000000001</v>
      </c>
      <c r="JV5" s="17">
        <v>6.4</v>
      </c>
      <c r="JW5" s="17">
        <v>0</v>
      </c>
      <c r="JX5" s="17">
        <v>0</v>
      </c>
      <c r="JY5" s="17">
        <v>18.3</v>
      </c>
      <c r="JZ5" s="17">
        <v>5.2</v>
      </c>
      <c r="KA5" s="17">
        <v>0.8</v>
      </c>
      <c r="KB5" s="17">
        <v>0</v>
      </c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>
        <f>IF(SUM(JV5,JZ5)&gt;0,SUM(JV5,JZ5),"")</f>
        <v>11.600000000000001</v>
      </c>
      <c r="KP5" s="40">
        <f>IF(SUM(JU5:JV5,JX5:JZ5,KB5)-JW5-KA5&gt;0,SUM(JU5:JV5,JX5:JZ5,KB5)-JW5-KA5,"")</f>
        <v>47.2</v>
      </c>
      <c r="KQ5" s="40" t="str">
        <f>IF(SUM(KC5:KD5,KF5)-KE5&gt;0,SUM(KC5:KD5,KF5)-KE5,"")</f>
        <v/>
      </c>
      <c r="KR5" s="40">
        <f>IF(SUM(JV5,JZ5,KD5)&gt;0,SUM(JV5,JZ5,KD5),"")</f>
        <v>11.600000000000001</v>
      </c>
      <c r="KS5" s="40">
        <f>IF(SUM(KP5,KQ5)&gt;0,SUM(KP5,KQ5),"")</f>
        <v>47.2</v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>
        <f>IF(SUM(KP5,KQ5,KU5)&gt;0,SUM(KP5,KQ5,KU5),"")</f>
        <v>47.2</v>
      </c>
      <c r="KW5" s="18">
        <v>18.399999999999999</v>
      </c>
      <c r="KX5" s="18">
        <v>7.2</v>
      </c>
      <c r="KY5" s="18">
        <v>0</v>
      </c>
      <c r="KZ5" s="18">
        <v>0</v>
      </c>
      <c r="LA5" s="18">
        <v>18.399999999999999</v>
      </c>
      <c r="LB5" s="18">
        <v>6</v>
      </c>
      <c r="LC5" s="18">
        <v>0.6</v>
      </c>
      <c r="LD5" s="18">
        <v>0</v>
      </c>
      <c r="LE5" s="18">
        <v>18.100000000000001</v>
      </c>
      <c r="LF5" s="18">
        <v>6</v>
      </c>
      <c r="LG5" s="18">
        <v>0</v>
      </c>
      <c r="LH5" s="18">
        <v>0</v>
      </c>
      <c r="LI5" s="18">
        <v>18.399999999999999</v>
      </c>
      <c r="LJ5" s="18">
        <v>6.4</v>
      </c>
      <c r="LK5" s="18">
        <v>0</v>
      </c>
      <c r="LL5" s="18">
        <v>0</v>
      </c>
      <c r="LM5" s="18"/>
      <c r="LN5" s="18"/>
      <c r="LO5" s="18"/>
      <c r="LP5" s="18"/>
      <c r="LQ5" s="11">
        <f>IF(SUM(KX5,LB5)&gt;0,SUM(KX5,LB5),"")</f>
        <v>13.2</v>
      </c>
      <c r="LR5" s="11">
        <f>IF(SUM(KW5:KX5,KZ5:LB5,LD5)-KY5-LC5&gt;0,SUM(KW5:KX5,KZ5:LB5,LD5)-KY5-LC5,"")</f>
        <v>49.4</v>
      </c>
      <c r="LS5" s="11">
        <f>IF(SUM(LE5:LF5,LH5)-LG5&gt;0,SUM(LE5:LF5,LH5)-LG5,"")</f>
        <v>24.1</v>
      </c>
      <c r="LT5" s="11">
        <f>IF(SUM(KX5,LB5,LF5)&gt;0,SUM(KX5,LB5,LF5),"")</f>
        <v>19.2</v>
      </c>
      <c r="LU5" s="11">
        <f>IF(SUM(LR5,LS5)&gt;0,SUM(LR5,LS5),"")</f>
        <v>73.5</v>
      </c>
      <c r="LV5" s="11">
        <f>IF(SUM(LJ5,LN5)&gt;0,SUM(LJ5,LN5),"")</f>
        <v>6.4</v>
      </c>
      <c r="LW5" s="11">
        <f>IF(SUM(LI5:LJ5,LL5:LN5,LP5)-SUM(LK5,LO5)&gt;0,SUM(LI5:LJ5,LL5:LN5,LP5)-SUM(LK5,LO5),"")</f>
        <v>24.799999999999997</v>
      </c>
      <c r="LX5" s="11">
        <f>IF(SUM(LR5,LS5,LW5)&gt;0,SUM(LR5,LS5,LW5),"")</f>
        <v>98.3</v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6.2</v>
      </c>
      <c r="QI5" s="22">
        <f>IF($CW5="P",CE5,(CE5+BB5)/2)</f>
        <v>0</v>
      </c>
      <c r="QJ5" s="22">
        <f>IF($CW5="P",CF5,(CF5+BC5)/2)</f>
        <v>0.15</v>
      </c>
      <c r="QK5" s="22">
        <f>IF($CW5="P",CG5,(CG5+BD5)/2)</f>
        <v>18.5</v>
      </c>
      <c r="QL5" s="22">
        <f>IF($CW5="P",CH5,(CH5+BE5)/2)</f>
        <v>5.6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18.149999999999999</v>
      </c>
      <c r="QP5" s="22">
        <f>IF($CW5="P",CL5,(CL5+BI5)/2)</f>
        <v>5.8000000000000007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18.5</v>
      </c>
      <c r="QT5" s="22">
        <f>IF($CW5="P",CP5,(CP5+BM5)/2)</f>
        <v>6.8000000000000007</v>
      </c>
      <c r="QU5" s="22">
        <f>IF($CW5="P",CQ5,(CQ5+BN5)/2)</f>
        <v>0.1</v>
      </c>
      <c r="QV5" s="22">
        <f>IF($CW5="P",CR5,(CR5+BO5)/2)</f>
        <v>0.15</v>
      </c>
      <c r="QW5" s="22">
        <f>IF($CW5="P",CS5,(CS5+BP5)/2)</f>
        <v>17.450000000000003</v>
      </c>
      <c r="QX5" s="22">
        <f>IF($CW5="P",CT5,(CT5+BQ5)/2)</f>
        <v>4.45</v>
      </c>
      <c r="QY5" s="22">
        <f>IF($CW5="P",CU5,(CU5+BR5)/2)</f>
        <v>1.2</v>
      </c>
      <c r="QZ5" s="22">
        <f>IF($CW5="P",CV5,(CV5+BS5)/2)</f>
        <v>0</v>
      </c>
      <c r="RA5" s="27" t="s">
        <v>46</v>
      </c>
      <c r="RB5" s="40">
        <f>IF(SUM(QH5,QL5)&gt;0,SUM(QH5,QL5),"")</f>
        <v>11.8</v>
      </c>
      <c r="RC5" s="40">
        <f>IF(SUM(QG5:QH5,QJ5:QL5,QN5)-QI5-QM5&gt;0,SUM(QG5:QH5,QJ5:QL5,QN5)-QI5-QM5,"")</f>
        <v>48.8</v>
      </c>
      <c r="RD5" s="40">
        <f>IF(SUM(QO5:QP5,QR5)-QQ5&gt;0,SUM(QO5:QP5,QR5)-QQ5,"")</f>
        <v>23.849999999999998</v>
      </c>
      <c r="RE5" s="40">
        <f>IF(SUM(QH5,QL5,QP5)&gt;0,SUM(QH5,QL5,QP5),"")</f>
        <v>17.600000000000001</v>
      </c>
      <c r="RF5" s="40">
        <f>IF(SUM(RC5,RD5)&gt;0,SUM(RC5,RD5),"")</f>
        <v>72.649999999999991</v>
      </c>
      <c r="RG5" s="40">
        <f>IF(SUM(QT5,QX5)&gt;0,SUM(QT5,QX5),"")</f>
        <v>11.25</v>
      </c>
      <c r="RH5" s="40">
        <f>IF(SUM(QS5:QT5,QV5:QX5,QZ5)-SUM(QU5,QY5)&gt;0,SUM(QS5:QT5,QV5:QX5,QZ5)-SUM(QU5,QY5),"")</f>
        <v>46.050000000000011</v>
      </c>
      <c r="RI5" s="40">
        <f>IF(SUM(RC5,RD5,RH5)&gt;0,SUM(RC5,RD5,RH5),"")</f>
        <v>118.7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76</v>
      </c>
      <c r="D6" s="4" t="s">
        <v>5</v>
      </c>
      <c r="E6" s="4">
        <v>2004</v>
      </c>
      <c r="F6" s="9">
        <f>SUM(L6:T6)+SUM(L6:P6)*0.0000001+SUM(L6)*0.0000000000001</f>
        <v>167.90001197000487</v>
      </c>
      <c r="G6" s="66" t="s">
        <v>46</v>
      </c>
      <c r="H6" s="3" t="str">
        <f>IF(OR(AND(AR6&gt;=AY$29,AS6&gt;=AY$33,AR6&lt;&gt;"",AQ6=""),AND(AW6&gt;=AY$29,AX6&gt;=AY$33,AW6&lt;&gt;"",AQ6=""),AND(BU6&gt;=CB$29,BV6&gt;=CB$33,BU6&lt;&gt;"",BT6=""),AND(BZ6&gt;=CB$29,CA6&gt;=CB$33,BZ6&lt;&gt;"",BT6=""),AND(CX6&gt;=DE$29,CY6&gt;=DE$33,CX6&lt;&gt;"",CW6=""),AND(DC6&gt;=DE$29,DD6&gt;=DE$33,DC6&lt;&gt;""),AND(EC6&gt;=EJ$29,ED6&gt;=EJ$33,EC6&lt;&gt;""),AND(EH6&gt;=EJ$29,EI6&gt;=EJ$33,EH6&lt;&gt;""),AND(FE6&gt;=FL$29,FF6&gt;=FL$33,FE6&lt;&gt;""),AND(FJ6&gt;=FL$29,FK6&gt;=FL$33,FJ6&lt;&gt;""),AND(GG6&gt;=GN$29,GH6&gt;=GN$33,GG6&lt;&gt;""),AND(GL6&gt;=GN$29,GM6&gt;=GN$33,GL6&lt;&gt;""),AND(HI6&gt;=HP$29,HJ6&gt;=HP$33,HI6&lt;&gt;""),AND(HN6&gt;=HP$29,HO6&gt;=HP$33,HN6&lt;&gt;""),AND(IK6&gt;=IR$29,IL6&gt;=IR$33,IK6&lt;&gt;""),AND(IP6&gt;=IR$29,IQ6&gt;=IR$33,IP6&lt;&gt;""),AND(JM6&gt;=JT$29,JN6&gt;=JT$33,JM6&lt;&gt;""),AND(JR6&gt;=JT$29,JS6&gt;=JT$33,JR6&lt;&gt;""),AND(KO6&gt;=KV$29,KP6&gt;=KV$33,KO6&lt;&gt;""),AND(KT6&gt;=KV$29,KU6&gt;=KV$33,KT6&lt;&gt;""),AND(LQ6&gt;=LX$29,LR6&gt;=LX$33,LQ6&lt;&gt;""),AND(LV6&gt;=LX$29,LW6&gt;=LX$33,LV6&lt;&gt;""),AND(MS6&gt;=MZ$29,MT6&gt;=MZ$33,MS6&lt;&gt;""),AND(MX6&gt;=MZ$29,MY6&gt;=MZ$33,MX6&lt;&gt;""),AND(NU6&gt;=OB$29,NV6&gt;=OB$33,NU6&lt;&gt;""),AND(NZ6&gt;=OB$29,OA6&gt;=OB$33,NZ6&lt;&gt;""),AND(OW6&gt;=PD$29,OX6&gt;=PD$33,OW6&lt;&gt;""),AND(PB6&gt;=PD$29,PC6&gt;=PD$33,PB6&lt;&gt;""),AND(PY6&gt;=QF$29,PZ6&gt;=QF$33,PY6&lt;&gt;""),AND(QD6&gt;=QF$29,QE6&gt;=QF$33,QD6&lt;&gt;"")),"P","")</f>
        <v>P</v>
      </c>
      <c r="I6" s="3" t="str">
        <f>IF(OR(AND(AS6&gt;=AY$33,AS6&lt;&gt;"",AQ6=""),AND(AX6&gt;=AY$33,AX6&lt;&gt;"",AQ6=""),AND(BV6&gt;=CB$33,BV6&lt;&gt;"",BT6=""),AND(CA6&gt;=CB$33,CA6&lt;&gt;"",BT6=""),AND(CY6&gt;=DE$33,CY6&lt;&gt;"",CW6=""),AND(DD6&gt;=DE$33,DD6&lt;&gt;"",CW6=""),AND(ED6&gt;=EJ$33,ED6&lt;&gt;""),AND(EI6&gt;=EJ$33,EI6&lt;&gt;""),AND(FF6&gt;=FL$33,FF6&lt;&gt;""),AND(FK6&gt;=FL$33,FK6&lt;&gt;""),AND(GH6&gt;=GN$33,GH6&lt;&gt;""),AND(GM6&gt;=GN$33,GM6&lt;&gt;""),AND(HJ6&gt;=HP$33,HJ6&lt;&gt;""),AND(HO6&gt;=HP$33,HO6&lt;&gt;""),AND(IL6&gt;=IR$33,IL6&lt;&gt;""),AND(IQ6&gt;=IR$33,IQ6&lt;&gt;""),AND(JN6&gt;=JT$33,JN6&lt;&gt;""),AND(JS6&gt;=JT$33,JS6&lt;&gt;""),AND(KP6&gt;=KV$33,KP6&lt;&gt;""),AND(KU6&gt;=KV$33,KU6&lt;&gt;""),AND(LR6&gt;=LX$33,LR6&lt;&gt;""),AND(LW6&gt;=LX$33,LW6&lt;&gt;""),AND(MT6&gt;=MZ$33,MT6&lt;&gt;""),AND(MY6&gt;=MZ$33,MY6&lt;&gt;""),AND(NV6&gt;=OB$33,NV6&lt;&gt;""),AND(OA6&gt;=OB$33,OA6&lt;&gt;""),AND(OX6&gt;=PD$33,OX6&lt;&gt;""),AND(PC6&gt;=PD$33,PC6&lt;&gt;""),AND(PZ6&gt;=QF$33,PZ6&lt;&gt;""),AND(QE6&gt;=QF$33,QE6&lt;&gt;"")),"P","")</f>
        <v>P</v>
      </c>
      <c r="J6" s="36" t="str">
        <f>IF(AND(I6="P",H6=""),"No DD",IF(OR(AND(AU6&gt;=AY$32,AV6&gt;=AY$36,AU6&lt;&gt;"",AQ6=""),AND(BX6&gt;=CB$32,BY6&gt;=CB$36,BX6&lt;&gt;"",BT6=""),AND(DA6&gt;=DE$32,DB6&gt;=DE$36,DA6&lt;&gt;"",CW6=""),AND(EF6&gt;=EJ$32,EG6&gt;=EJ$36,EF6&lt;&gt;""),AND(FH6&gt;=FL$32,FI6&gt;=FL$36,FH6&lt;&gt;""),AND(GJ6&gt;=GN$32,GK6&gt;=GN$36,GJ6&lt;&gt;""),AND(HL6&gt;=HP$32,HM6&gt;=HP$36,HL6&lt;&gt;""),AND(IN6&gt;=IR$32,IO6&gt;=IR$36,IN6&lt;&gt;""),AND(JP6&gt;=JT$32,JQ6&gt;=JT$36,JP6&lt;&gt;""),AND(KR6&gt;=KV$32,KS6&gt;=KV$36,KR6&lt;&gt;""),AND(LT6&gt;=LX$32,LU6&gt;=LX$36,LT6&lt;&gt;""),AND(MV6&gt;=MZ$32,MW6&gt;=MZ$36,MV6&lt;&gt;""),AND(NX6&gt;=OB$32,NY6&gt;=OB$36,NX6&lt;&gt;""),AND(OZ6&gt;=PD$32,PA6&gt;=PD$36,OZ6&lt;&gt;""),AND(QB6&gt;=QF$32,QC6&gt;=QF$36,QB6&lt;&gt;"")),"Merit",IF(OR(AND(AU6&gt;=AY$31,AV6&gt;=AY$35,AU6&lt;&gt;"",AQ6=""),AND(BX6&gt;=CB$31,BY6&gt;=CB$35,BX6&lt;&gt;"",BT6=""),AND(DA6&gt;=DE$31,DB6&gt;=DE$35,DA6&lt;&gt;"",CW6=""),AND(EF6&gt;=EJ$31,EG6&gt;=EJ$35,EF6&lt;&gt;""),AND(FH6&gt;=FL$31,FI6&gt;=FL$35,FH6&lt;&gt;""),AND(GJ6&gt;=GN$31,GK6&gt;=GN$35,GJ6&lt;&gt;""),AND(HL6&gt;=HP$31,HM6&gt;=HP$35,HL6&lt;&gt;""),AND(IN6&gt;=IR$31,IO6&gt;=IR$35,IN6&lt;&gt;""),AND(JP6&gt;=JT$31,JQ6&gt;=JT$35,JP6&lt;&gt;""),AND(KR6&gt;=KV$31,KS6&gt;=KV$35,KR6&lt;&gt;""),AND(LT6&gt;=LX$31,LU6&gt;=LX$35,LT6&lt;&gt;""),AND(MV6&gt;=MZ$31,MW6&gt;=MZ$35,MV6&lt;&gt;""),AND(NX6&gt;=OB$31,NY6&gt;=OB$35,NX6&lt;&gt;""),AND(OZ6&gt;=PD$31,PA6&gt;=PD$35,OZ6&lt;&gt;""),AND(QB6&gt;=QF$31,QC6&gt;=QF$35,QB6&lt;&gt;"")),"Excellence",IF(K6="P","Worlds Team",IF(H6="P","National Team","")))))</f>
        <v>National Team</v>
      </c>
      <c r="K6" s="3" t="str">
        <f>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P","")</f>
        <v/>
      </c>
      <c r="L6" s="8">
        <f>IF(COUNT(AS6,BV6,CY6)&gt;0,LARGE((AS6,BV6,CY6),1),0)</f>
        <v>48.6</v>
      </c>
      <c r="M6" s="8" t="str">
        <f>IF(L6=0,"",IF(L6=CY6,$CC$1,IF(L6=BV6,$AZ$1,IF(L6=AS6,$W$1,""))))</f>
        <v>2023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24</v>
      </c>
      <c r="Q6" s="8" t="str">
        <f>IF(P6=0,"",IF(P6=CZ6,$CC$1,IF(P6=BW6,$AZ$1,IF(P6=AT6,$W$1,""))))</f>
        <v>2023 Elite Canada</v>
      </c>
      <c r="R6" s="8">
        <f>IF(MAX(AX6,CA6,DD6)&gt;0,MAX(AX6,CA6,DD6),0)</f>
        <v>47.1</v>
      </c>
      <c r="S6" s="8" t="str">
        <f>IF(R6=0,"",IF(R6=DD6,$CC$1,IF(R6=CA6,$AZ$1,IF(R6=AX6,$W$1,""))))</f>
        <v>2023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18.5</v>
      </c>
      <c r="X6" s="19">
        <v>6</v>
      </c>
      <c r="Y6" s="19">
        <v>0.2</v>
      </c>
      <c r="Z6" s="19">
        <v>0</v>
      </c>
      <c r="AA6" s="19">
        <v>18.7</v>
      </c>
      <c r="AB6" s="19">
        <v>5.6</v>
      </c>
      <c r="AC6" s="19">
        <v>0</v>
      </c>
      <c r="AD6" s="19">
        <v>0</v>
      </c>
      <c r="AE6" s="19">
        <v>18.8</v>
      </c>
      <c r="AF6" s="19">
        <v>5.2</v>
      </c>
      <c r="AG6" s="19">
        <v>0</v>
      </c>
      <c r="AH6" s="19">
        <v>0</v>
      </c>
      <c r="AI6" s="19">
        <v>18.2</v>
      </c>
      <c r="AJ6" s="19">
        <v>5.6</v>
      </c>
      <c r="AK6" s="19">
        <v>0.2</v>
      </c>
      <c r="AL6" s="19">
        <v>0</v>
      </c>
      <c r="AM6" s="19">
        <v>18.7</v>
      </c>
      <c r="AN6" s="19">
        <v>5.6</v>
      </c>
      <c r="AO6" s="19">
        <v>0.8</v>
      </c>
      <c r="AP6" s="19">
        <v>0</v>
      </c>
      <c r="AQ6" s="27"/>
      <c r="AR6" s="40">
        <f>IF(SUM(X6,AB6)&gt;0,SUM(X6,AB6),"")</f>
        <v>11.6</v>
      </c>
      <c r="AS6" s="40">
        <f>IF(SUM(W6:X6,Z6:AB6,AD6)-Y6-AC6&gt;0,SUM(W6:X6,Z6:AB6,AD6)-Y6-AC6,"")</f>
        <v>48.6</v>
      </c>
      <c r="AT6" s="40">
        <f>IF(SUM(AE6:AF6,AH6)-AG6&gt;0,SUM(AE6:AF6,AH6)-AG6,"")</f>
        <v>24</v>
      </c>
      <c r="AU6" s="40">
        <f>IF(SUM(X6,AB6,AF6)&gt;0,SUM(X6,AB6,AF6),"")</f>
        <v>16.8</v>
      </c>
      <c r="AV6" s="40">
        <f>IF(SUM(AS6,AT6)&gt;0,SUM(AS6,AT6),"")</f>
        <v>72.599999999999994</v>
      </c>
      <c r="AW6" s="40">
        <f>IF(SUM(AJ6,AN6)&gt;0,SUM(AJ6,AN6),"")</f>
        <v>11.2</v>
      </c>
      <c r="AX6" s="40">
        <f>IF(SUM(AI6:AJ6,AL6:AN6,AP6)-SUM(AK6,AO6)&gt;0,SUM(AI6:AJ6,AL6:AN6,AP6)-SUM(AK6,AO6),"")</f>
        <v>47.1</v>
      </c>
      <c r="AY6" s="40">
        <f>IF(SUM(AS6,AT6,AX6)&gt;0,SUM(AS6,AT6,AX6),"")</f>
        <v>119.69999999999999</v>
      </c>
      <c r="AZ6" s="18">
        <v>17</v>
      </c>
      <c r="BA6" s="18">
        <v>6.4</v>
      </c>
      <c r="BB6" s="18">
        <v>0.8</v>
      </c>
      <c r="BC6" s="18">
        <v>0</v>
      </c>
      <c r="BD6" s="18">
        <v>19.3</v>
      </c>
      <c r="BE6" s="18">
        <v>5.2</v>
      </c>
      <c r="BF6" s="18">
        <v>0</v>
      </c>
      <c r="BG6" s="18">
        <v>0</v>
      </c>
      <c r="BH6" s="18">
        <v>18.7</v>
      </c>
      <c r="BI6" s="18">
        <v>5.2</v>
      </c>
      <c r="BJ6" s="18">
        <v>0</v>
      </c>
      <c r="BK6" s="18">
        <v>0</v>
      </c>
      <c r="BL6" s="18">
        <v>17.600000000000001</v>
      </c>
      <c r="BM6" s="18">
        <v>2.8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0.6</v>
      </c>
      <c r="BS6" s="18">
        <v>0</v>
      </c>
      <c r="BT6" s="28"/>
      <c r="BU6" s="11">
        <f>IF(SUM(BA6,BE6)&gt;0,SUM(BA6,BE6),"")</f>
        <v>11.600000000000001</v>
      </c>
      <c r="BV6" s="11">
        <f>IF(SUM(AZ6:BA6,BC6:BE6,BG6)-BB6-BF6&gt;0,SUM(AZ6:BA6,BC6:BE6,BG6)-BB6-BF6,"")</f>
        <v>47.100000000000009</v>
      </c>
      <c r="BW6" s="11">
        <f>IF(SUM(BH6:BI6,BK6)-BJ6&gt;0,SUM(BH6:BI6,BK6)-BJ6,"")</f>
        <v>23.9</v>
      </c>
      <c r="BX6" s="11">
        <f>IF(SUM(BA6,BE6,BI6)&gt;0,SUM(BA6,BE6,BI6),"")</f>
        <v>16.8</v>
      </c>
      <c r="BY6" s="11">
        <f>IF(SUM(BV6,BW6)&gt;0,SUM(BV6,BW6),"")</f>
        <v>71</v>
      </c>
      <c r="BZ6" s="11">
        <f>IF(SUM(BM6,BQ6)&gt;0,SUM(BM6,BQ6),"")</f>
        <v>8.8000000000000007</v>
      </c>
      <c r="CA6" s="11">
        <f>IF(SUM(BL6:BM6,BO6:BQ6,BS6)-SUM(BN6,BR6)&gt;0,SUM(BL6:BM6,BO6:BQ6,BS6)-SUM(BN6,BR6),"")</f>
        <v>44.4</v>
      </c>
      <c r="CB6" s="11">
        <f>IF(SUM(BV6,BW6,CA6)&gt;0,SUM(BV6,BW6,CA6),"")</f>
        <v>115.4</v>
      </c>
      <c r="CC6" s="19">
        <v>18.600000000000001</v>
      </c>
      <c r="CD6" s="19">
        <v>6.4</v>
      </c>
      <c r="CE6" s="19">
        <v>0</v>
      </c>
      <c r="CF6" s="19">
        <v>0</v>
      </c>
      <c r="CG6" s="19">
        <v>18.100000000000001</v>
      </c>
      <c r="CH6" s="19">
        <v>4.4000000000000004</v>
      </c>
      <c r="CI6" s="19">
        <v>0.6</v>
      </c>
      <c r="CJ6" s="19">
        <v>0</v>
      </c>
      <c r="CK6" s="19">
        <v>18.100000000000001</v>
      </c>
      <c r="CL6" s="19">
        <v>5.2</v>
      </c>
      <c r="CM6" s="19">
        <v>0.6</v>
      </c>
      <c r="CN6" s="19">
        <v>0</v>
      </c>
      <c r="CO6" s="19">
        <v>18</v>
      </c>
      <c r="CP6" s="19">
        <v>6.4</v>
      </c>
      <c r="CQ6" s="19">
        <v>0.6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27"/>
      <c r="CX6" s="40">
        <f>IF(SUM(CD6,CH6)&gt;0,SUM(CD6,CH6),"")</f>
        <v>10.8</v>
      </c>
      <c r="CY6" s="40">
        <f>IF(SUM(CC6:CD6,CF6:CH6,CJ6)-CE6-CI6&gt;0,SUM(CC6:CD6,CF6:CH6,CJ6)-CE6-CI6,"")</f>
        <v>46.9</v>
      </c>
      <c r="CZ6" s="40">
        <f>IF(SUM(CK6:CL6,CN6)-CM6&gt;0,SUM(CK6:CL6,CN6)-CM6,"")</f>
        <v>22.7</v>
      </c>
      <c r="DA6" s="40">
        <f>IF(SUM(CD6,CH6,CL6)&gt;0,SUM(CD6,CH6,CL6),"")</f>
        <v>16</v>
      </c>
      <c r="DB6" s="40">
        <f>IF(SUM(CY6,CZ6)&gt;0,SUM(CY6,CZ6),"")</f>
        <v>69.599999999999994</v>
      </c>
      <c r="DC6" s="40">
        <f>IF(SUM(CP6,CT6)&gt;0,SUM(CP6,CT6),"")</f>
        <v>6.4</v>
      </c>
      <c r="DD6" s="40">
        <f>IF(SUM(CO6:CP6,CR6:CT6,CV6)-SUM(CQ6,CU6)&gt;0,SUM(CO6:CP6,CR6:CT6,CV6)-SUM(CQ6,CU6),"")</f>
        <v>23.799999999999997</v>
      </c>
      <c r="DE6" s="40">
        <f>IF(SUM(CY6,CZ6,DD6)&gt;0,SUM(CY6,CZ6,DD6),"")</f>
        <v>93.399999999999991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16.899999999999999</v>
      </c>
      <c r="FN6" s="17">
        <v>6</v>
      </c>
      <c r="FO6" s="17">
        <v>0.8</v>
      </c>
      <c r="FP6" s="17">
        <v>0</v>
      </c>
      <c r="FQ6" s="17">
        <v>18.8</v>
      </c>
      <c r="FR6" s="17">
        <v>5.6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11.6</v>
      </c>
      <c r="GH6" s="40">
        <f>IF(SUM(FM6:FN6,FP6:FR6,FT6)-FO6-FS6&gt;0,SUM(FM6:FN6,FP6:FR6,FT6)-FO6-FS6,"")</f>
        <v>46.500000000000007</v>
      </c>
      <c r="GI6" s="40" t="str">
        <f>IF(SUM(FU6:FV6,FX6)-FW6&gt;0,SUM(FU6:FV6,FX6)-FW6,"")</f>
        <v/>
      </c>
      <c r="GJ6" s="40">
        <f>IF(SUM(FN6,FR6,FV6)&gt;0,SUM(FN6,FR6,FV6),"")</f>
        <v>11.6</v>
      </c>
      <c r="GK6" s="40">
        <f>IF(SUM(GH6,GI6)&gt;0,SUM(GH6,GI6),"")</f>
        <v>46.500000000000007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46.500000000000007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>
        <v>16.7</v>
      </c>
      <c r="HB6" s="18">
        <v>6.9</v>
      </c>
      <c r="HC6" s="18">
        <v>0.2</v>
      </c>
      <c r="HD6" s="18">
        <v>0</v>
      </c>
      <c r="HE6" s="18">
        <v>17.600000000000001</v>
      </c>
      <c r="HF6" s="18">
        <v>2.8</v>
      </c>
      <c r="HG6" s="18">
        <v>0</v>
      </c>
      <c r="HH6" s="18">
        <v>0</v>
      </c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>
        <f>IF(SUM(HB6,HF6)&gt;0,SUM(HB6,HF6),"")</f>
        <v>9.6999999999999993</v>
      </c>
      <c r="HO6" s="11">
        <f>IF(SUM(HA6:HB6,HD6:HF6,HH6)-SUM(HC6,HG6)&gt;0,SUM(HA6:HB6,HD6:HF6,HH6)-SUM(HC6,HG6),"")</f>
        <v>43.8</v>
      </c>
      <c r="HP6" s="11">
        <f>IF(SUM(HJ6,HK6,HO6)&gt;0,SUM(HJ6,HK6,HO6),"")</f>
        <v>43.8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18.7</v>
      </c>
      <c r="IT6" s="18">
        <v>6.4</v>
      </c>
      <c r="IU6" s="18">
        <v>0.2</v>
      </c>
      <c r="IV6" s="18">
        <v>0</v>
      </c>
      <c r="IW6" s="18">
        <v>16.600000000000001</v>
      </c>
      <c r="IX6" s="18">
        <v>6.9</v>
      </c>
      <c r="IY6" s="18">
        <v>0.2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13.3</v>
      </c>
      <c r="JN6" s="11">
        <f>IF(SUM(IS6:IT6,IV6:IX6,IZ6)-IU6-IY6&gt;0,SUM(IS6:IT6,IV6:IX6,IZ6)-IU6-IY6,"")</f>
        <v>48.199999999999996</v>
      </c>
      <c r="JO6" s="11" t="str">
        <f>IF(SUM(JA6:JB6,JD6)-JC6&gt;0,SUM(JA6:JB6,JD6)-JC6,"")</f>
        <v/>
      </c>
      <c r="JP6" s="11">
        <f>IF(SUM(IT6,IX6,JB6)&gt;0,SUM(IT6,IX6,JB6),"")</f>
        <v>13.3</v>
      </c>
      <c r="JQ6" s="11">
        <f>IF(SUM(JN6,JO6)&gt;0,SUM(JN6,JO6),"")</f>
        <v>48.199999999999996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48.199999999999996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>
        <v>0</v>
      </c>
      <c r="LZ6" s="17">
        <v>0</v>
      </c>
      <c r="MA6" s="17">
        <v>0</v>
      </c>
      <c r="MB6" s="17">
        <v>0</v>
      </c>
      <c r="MC6" s="17">
        <v>17.399999999999999</v>
      </c>
      <c r="MD6" s="17">
        <v>2.8</v>
      </c>
      <c r="ME6" s="17">
        <v>0</v>
      </c>
      <c r="MF6" s="17">
        <v>0</v>
      </c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>
        <f>IF(SUM(LZ6,MD6)&gt;0,SUM(LZ6,MD6),"")</f>
        <v>2.8</v>
      </c>
      <c r="MT6" s="40">
        <f>IF(SUM(LY6:LZ6,MB6:MD6,MF6)-MA6-ME6&gt;0,SUM(LY6:LZ6,MB6:MD6,MF6)-MA6-ME6,"")</f>
        <v>20.2</v>
      </c>
      <c r="MU6" s="40" t="str">
        <f>IF(SUM(MG6:MH6,MJ6)-MI6&gt;0,SUM(MG6:MH6,MJ6)-MI6,"")</f>
        <v/>
      </c>
      <c r="MV6" s="40">
        <f>IF(SUM(LZ6,MD6,MH6)&gt;0,SUM(LZ6,MD6,MH6),"")</f>
        <v>2.8</v>
      </c>
      <c r="MW6" s="40">
        <f>IF(SUM(MT6,MU6)&gt;0,SUM(MT6,MU6),"")</f>
        <v>20.2</v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>
        <f>IF(SUM(MT6,MU6,MY6)&gt;0,SUM(MT6,MU6,MY6),"")</f>
        <v>20.2</v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18.700000000000003</v>
      </c>
      <c r="QL6" s="22">
        <f>IF($CW6="P",CH6,(CH6+BE6)/2)</f>
        <v>4.8000000000000007</v>
      </c>
      <c r="QM6" s="22">
        <f>IF($CW6="P",CI6,(CI6+BF6)/2)</f>
        <v>0.3</v>
      </c>
      <c r="QN6" s="22">
        <f>IF($CW6="P",CJ6,(CJ6+BG6)/2)</f>
        <v>0</v>
      </c>
      <c r="QO6" s="22">
        <f>IF($CW6="P",CK6,(CK6+BH6)/2)</f>
        <v>18.399999999999999</v>
      </c>
      <c r="QP6" s="22">
        <f>IF($CW6="P",CL6,(CL6+BI6)/2)</f>
        <v>5.2</v>
      </c>
      <c r="QQ6" s="22">
        <f>IF($CW6="P",CM6,(CM6+BJ6)/2)</f>
        <v>0.3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4.5999999999999996</v>
      </c>
      <c r="QU6" s="22">
        <f>IF($CW6="P",CQ6,(CQ6+BN6)/2)</f>
        <v>0.3</v>
      </c>
      <c r="QV6" s="22">
        <f>IF($CW6="P",CR6,(CR6+BO6)/2)</f>
        <v>0</v>
      </c>
      <c r="QW6" s="22">
        <f>IF($CW6="P",CS6,(CS6+BP6)/2)</f>
        <v>9.3000000000000007</v>
      </c>
      <c r="QX6" s="22">
        <f>IF($CW6="P",CT6,(CT6+BQ6)/2)</f>
        <v>3</v>
      </c>
      <c r="QY6" s="22">
        <f>IF($CW6="P",CU6,(CU6+BR6)/2)</f>
        <v>0.3</v>
      </c>
      <c r="QZ6" s="22">
        <f>IF($CW6="P",CV6,(CV6+BS6)/2)</f>
        <v>0</v>
      </c>
      <c r="RA6" s="27" t="s">
        <v>46</v>
      </c>
      <c r="RB6" s="40">
        <f>IF(SUM(QH6,QL6)&gt;0,SUM(QH6,QL6),"")</f>
        <v>11.200000000000001</v>
      </c>
      <c r="RC6" s="40">
        <f>IF(SUM(QG6:QH6,QJ6:QL6,QN6)-QI6-QM6&gt;0,SUM(QG6:QH6,QJ6:QL6,QN6)-QI6-QM6,"")</f>
        <v>47.000000000000007</v>
      </c>
      <c r="RD6" s="40">
        <f>IF(SUM(QO6:QP6,QR6)-QQ6&gt;0,SUM(QO6:QP6,QR6)-QQ6,"")</f>
        <v>23.299999999999997</v>
      </c>
      <c r="RE6" s="40">
        <f>IF(SUM(QH6,QL6,QP6)&gt;0,SUM(QH6,QL6,QP6),"")</f>
        <v>16.400000000000002</v>
      </c>
      <c r="RF6" s="40">
        <f>IF(SUM(RC6,RD6)&gt;0,SUM(RC6,RD6),"")</f>
        <v>70.300000000000011</v>
      </c>
      <c r="RG6" s="40">
        <f>IF(SUM(QT6,QX6)&gt;0,SUM(QT6,QX6),"")</f>
        <v>7.6</v>
      </c>
      <c r="RH6" s="40">
        <f>IF(SUM(QS6:QT6,QV6:QX6,QZ6)-SUM(QU6,QY6)&gt;0,SUM(QS6:QT6,QV6:QX6,QZ6)-SUM(QU6,QY6),"")</f>
        <v>34.1</v>
      </c>
      <c r="RI6" s="40">
        <f>IF(SUM(RC6,RD6,RH6)&gt;0,SUM(RC6,RD6,RH6),"")</f>
        <v>104.4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>1</v>
      </c>
      <c r="C7" s="5" t="s">
        <v>143</v>
      </c>
      <c r="D7" s="4" t="s">
        <v>6</v>
      </c>
      <c r="E7" s="4">
        <v>2002</v>
      </c>
      <c r="F7" s="9">
        <f>SUM(L7:T7)+SUM(L7:P7)*0.0000001+SUM(L7)*0.0000000000001</f>
        <v>166.20001184000472</v>
      </c>
      <c r="G7" s="66"/>
      <c r="H7" s="3" t="str">
        <f>IF(OR(AND(AR7&gt;=AY$29,AS7&gt;=AY$33,AR7&lt;&gt;"",AQ7=""),AND(AW7&gt;=AY$29,AX7&gt;=AY$33,AW7&lt;&gt;"",AQ7=""),AND(BU7&gt;=CB$29,BV7&gt;=CB$33,BU7&lt;&gt;"",BT7=""),AND(BZ7&gt;=CB$29,CA7&gt;=CB$33,BZ7&lt;&gt;"",BT7=""),AND(CX7&gt;=DE$29,CY7&gt;=DE$33,CX7&lt;&gt;"",CW7=""),AND(DC7&gt;=DE$29,DD7&gt;=DE$33,DC7&lt;&gt;""),AND(EC7&gt;=EJ$29,ED7&gt;=EJ$33,EC7&lt;&gt;""),AND(EH7&gt;=EJ$29,EI7&gt;=EJ$33,EH7&lt;&gt;""),AND(FE7&gt;=FL$29,FF7&gt;=FL$33,FE7&lt;&gt;""),AND(FJ7&gt;=FL$29,FK7&gt;=FL$33,FJ7&lt;&gt;""),AND(GG7&gt;=GN$29,GH7&gt;=GN$33,GG7&lt;&gt;""),AND(GL7&gt;=GN$29,GM7&gt;=GN$33,GL7&lt;&gt;""),AND(HI7&gt;=HP$29,HJ7&gt;=HP$33,HI7&lt;&gt;""),AND(HN7&gt;=HP$29,HO7&gt;=HP$33,HN7&lt;&gt;""),AND(IK7&gt;=IR$29,IL7&gt;=IR$33,IK7&lt;&gt;""),AND(IP7&gt;=IR$29,IQ7&gt;=IR$33,IP7&lt;&gt;""),AND(JM7&gt;=JT$29,JN7&gt;=JT$33,JM7&lt;&gt;""),AND(JR7&gt;=JT$29,JS7&gt;=JT$33,JR7&lt;&gt;""),AND(KO7&gt;=KV$29,KP7&gt;=KV$33,KO7&lt;&gt;""),AND(KT7&gt;=KV$29,KU7&gt;=KV$33,KT7&lt;&gt;""),AND(LQ7&gt;=LX$29,LR7&gt;=LX$33,LQ7&lt;&gt;""),AND(LV7&gt;=LX$29,LW7&gt;=LX$33,LV7&lt;&gt;""),AND(MS7&gt;=MZ$29,MT7&gt;=MZ$33,MS7&lt;&gt;""),AND(MX7&gt;=MZ$29,MY7&gt;=MZ$33,MX7&lt;&gt;""),AND(NU7&gt;=OB$29,NV7&gt;=OB$33,NU7&lt;&gt;""),AND(NZ7&gt;=OB$29,OA7&gt;=OB$33,NZ7&lt;&gt;""),AND(OW7&gt;=PD$29,OX7&gt;=PD$33,OW7&lt;&gt;""),AND(PB7&gt;=PD$29,PC7&gt;=PD$33,PB7&lt;&gt;""),AND(PY7&gt;=QF$29,PZ7&gt;=QF$33,PY7&lt;&gt;""),AND(QD7&gt;=QF$29,QE7&gt;=QF$33,QD7&lt;&gt;"")),"P","")</f>
        <v>P</v>
      </c>
      <c r="I7" s="3" t="str">
        <f>IF(OR(AND(AS7&gt;=AY$33,AS7&lt;&gt;"",AQ7=""),AND(AX7&gt;=AY$33,AX7&lt;&gt;"",AQ7=""),AND(BV7&gt;=CB$33,BV7&lt;&gt;"",BT7=""),AND(CA7&gt;=CB$33,CA7&lt;&gt;"",BT7=""),AND(CY7&gt;=DE$33,CY7&lt;&gt;"",CW7=""),AND(DD7&gt;=DE$33,DD7&lt;&gt;"",CW7=""),AND(ED7&gt;=EJ$33,ED7&lt;&gt;""),AND(EI7&gt;=EJ$33,EI7&lt;&gt;""),AND(FF7&gt;=FL$33,FF7&lt;&gt;""),AND(FK7&gt;=FL$33,FK7&lt;&gt;""),AND(GH7&gt;=GN$33,GH7&lt;&gt;""),AND(GM7&gt;=GN$33,GM7&lt;&gt;""),AND(HJ7&gt;=HP$33,HJ7&lt;&gt;""),AND(HO7&gt;=HP$33,HO7&lt;&gt;""),AND(IL7&gt;=IR$33,IL7&lt;&gt;""),AND(IQ7&gt;=IR$33,IQ7&lt;&gt;""),AND(JN7&gt;=JT$33,JN7&lt;&gt;""),AND(JS7&gt;=JT$33,JS7&lt;&gt;""),AND(KP7&gt;=KV$33,KP7&lt;&gt;""),AND(KU7&gt;=KV$33,KU7&lt;&gt;""),AND(LR7&gt;=LX$33,LR7&lt;&gt;""),AND(LW7&gt;=LX$33,LW7&lt;&gt;""),AND(MT7&gt;=MZ$33,MT7&lt;&gt;""),AND(MY7&gt;=MZ$33,MY7&lt;&gt;""),AND(NV7&gt;=OB$33,NV7&lt;&gt;""),AND(OA7&gt;=OB$33,OA7&lt;&gt;""),AND(OX7&gt;=PD$33,OX7&lt;&gt;""),AND(PC7&gt;=PD$33,PC7&lt;&gt;""),AND(PZ7&gt;=QF$33,PZ7&lt;&gt;""),AND(QE7&gt;=QF$33,QE7&lt;&gt;"")),"P","")</f>
        <v>P</v>
      </c>
      <c r="J7" s="36" t="str">
        <f>IF(AND(I7="P",H7=""),"No DD",IF(OR(AND(AU7&gt;=AY$32,AV7&gt;=AY$36,AU7&lt;&gt;"",AQ7=""),AND(BX7&gt;=CB$32,BY7&gt;=CB$36,BX7&lt;&gt;"",BT7=""),AND(DA7&gt;=DE$32,DB7&gt;=DE$36,DA7&lt;&gt;"",CW7=""),AND(EF7&gt;=EJ$32,EG7&gt;=EJ$36,EF7&lt;&gt;""),AND(FH7&gt;=FL$32,FI7&gt;=FL$36,FH7&lt;&gt;""),AND(GJ7&gt;=GN$32,GK7&gt;=GN$36,GJ7&lt;&gt;""),AND(HL7&gt;=HP$32,HM7&gt;=HP$36,HL7&lt;&gt;""),AND(IN7&gt;=IR$32,IO7&gt;=IR$36,IN7&lt;&gt;""),AND(JP7&gt;=JT$32,JQ7&gt;=JT$36,JP7&lt;&gt;""),AND(KR7&gt;=KV$32,KS7&gt;=KV$36,KR7&lt;&gt;""),AND(LT7&gt;=LX$32,LU7&gt;=LX$36,LT7&lt;&gt;""),AND(MV7&gt;=MZ$32,MW7&gt;=MZ$36,MV7&lt;&gt;""),AND(NX7&gt;=OB$32,NY7&gt;=OB$36,NX7&lt;&gt;""),AND(OZ7&gt;=PD$32,PA7&gt;=PD$36,OZ7&lt;&gt;""),AND(QB7&gt;=QF$32,QC7&gt;=QF$36,QB7&lt;&gt;"")),"Merit",IF(OR(AND(AU7&gt;=AY$31,AV7&gt;=AY$35,AU7&lt;&gt;"",AQ7=""),AND(BX7&gt;=CB$31,BY7&gt;=CB$35,BX7&lt;&gt;"",BT7=""),AND(DA7&gt;=DE$31,DB7&gt;=DE$35,DA7&lt;&gt;"",CW7=""),AND(EF7&gt;=EJ$31,EG7&gt;=EJ$35,EF7&lt;&gt;""),AND(FH7&gt;=FL$31,FI7&gt;=FL$35,FH7&lt;&gt;""),AND(GJ7&gt;=GN$31,GK7&gt;=GN$35,GJ7&lt;&gt;""),AND(HL7&gt;=HP$31,HM7&gt;=HP$35,HL7&lt;&gt;""),AND(IN7&gt;=IR$31,IO7&gt;=IR$35,IN7&lt;&gt;""),AND(JP7&gt;=JT$31,JQ7&gt;=JT$35,JP7&lt;&gt;""),AND(KR7&gt;=KV$31,KS7&gt;=KV$35,KR7&lt;&gt;""),AND(LT7&gt;=LX$31,LU7&gt;=LX$35,LT7&lt;&gt;""),AND(MV7&gt;=MZ$31,MW7&gt;=MZ$35,MV7&lt;&gt;""),AND(NX7&gt;=OB$31,NY7&gt;=OB$35,NX7&lt;&gt;""),AND(OZ7&gt;=PD$31,PA7&gt;=PD$35,OZ7&lt;&gt;""),AND(QB7&gt;=QF$31,QC7&gt;=QF$35,QB7&lt;&gt;"")),"Excellence",IF(K7="P","Worlds Team",IF(H7="P","National Team","")))))</f>
        <v>National Team</v>
      </c>
      <c r="K7" s="3" t="str">
        <f>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P","")</f>
        <v/>
      </c>
      <c r="L7" s="8">
        <f>IF(COUNT(AS7,BV7,CY7)&gt;0,LARGE((AS7,BV7,CY7),1),0)</f>
        <v>47.199999999999996</v>
      </c>
      <c r="M7" s="8" t="str">
        <f>IF(L7=0,"",IF(L7=CY7,$CC$1,IF(L7=BV7,$AZ$1,IF(L7=AS7,$W$1,""))))</f>
        <v>2023 Nationals</v>
      </c>
      <c r="N7" s="8">
        <f>IF(COUNT(AS7,BV7,CY7)&gt;1,LARGE((AS7,BV7,CY7),2),0)</f>
        <v>47</v>
      </c>
      <c r="O7" s="8" t="str">
        <f>IF(N7=0,"",IF(N7=CY7,$CC$1,IF(N7=BV7,$AZ$1,IF(N7=AS7,$W$1,""))))</f>
        <v>2023 Elite Canada</v>
      </c>
      <c r="P7" s="8">
        <f>IF(COUNT(AT7,BW7,CZ7)&gt;0,LARGE((AT7,BW7,CZ7),1),0)</f>
        <v>24.2</v>
      </c>
      <c r="Q7" s="8" t="str">
        <f>IF(P7=0,"",IF(P7=CZ7,$CC$1,IF(P7=BW7,$AZ$1,IF(P7=AT7,$W$1,""))))</f>
        <v>2023 3rd Domestic Trial</v>
      </c>
      <c r="R7" s="8">
        <f>IF(MAX(AX7,CA7,DD7)&gt;0,MAX(AX7,CA7,DD7),0)</f>
        <v>47.800000000000004</v>
      </c>
      <c r="S7" s="8" t="str">
        <f>IF(R7=0,"",IF(R7=DD7,$CC$1,IF(R7=CA7,$AZ$1,IF(R7=AX7,$W$1,""))))</f>
        <v>2023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18.2</v>
      </c>
      <c r="X7" s="19">
        <v>5.6</v>
      </c>
      <c r="Y7" s="19">
        <v>0.6</v>
      </c>
      <c r="Z7" s="19">
        <v>0</v>
      </c>
      <c r="AA7" s="19">
        <v>18.600000000000001</v>
      </c>
      <c r="AB7" s="19">
        <v>5.2</v>
      </c>
      <c r="AC7" s="19">
        <v>0</v>
      </c>
      <c r="AD7" s="19">
        <v>0</v>
      </c>
      <c r="AE7" s="19">
        <v>19</v>
      </c>
      <c r="AF7" s="19">
        <v>3.1</v>
      </c>
      <c r="AG7" s="19">
        <v>1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18.8</v>
      </c>
      <c r="AN7" s="19">
        <v>5.2</v>
      </c>
      <c r="AO7" s="19">
        <v>0.8</v>
      </c>
      <c r="AP7" s="19">
        <v>0</v>
      </c>
      <c r="AQ7" s="27"/>
      <c r="AR7" s="40">
        <f>IF(SUM(X7,AB7)&gt;0,SUM(X7,AB7),"")</f>
        <v>10.8</v>
      </c>
      <c r="AS7" s="40">
        <f>IF(SUM(W7:X7,Z7:AB7,AD7)-Y7-AC7&gt;0,SUM(W7:X7,Z7:AB7,AD7)-Y7-AC7,"")</f>
        <v>47</v>
      </c>
      <c r="AT7" s="40">
        <f>IF(SUM(AE7:AF7,AH7)-AG7&gt;0,SUM(AE7:AF7,AH7)-AG7,"")</f>
        <v>21.1</v>
      </c>
      <c r="AU7" s="40">
        <f>IF(SUM(X7,AB7,AF7)&gt;0,SUM(X7,AB7,AF7),"")</f>
        <v>13.9</v>
      </c>
      <c r="AV7" s="40">
        <f>IF(SUM(AS7,AT7)&gt;0,SUM(AS7,AT7),"")</f>
        <v>68.099999999999994</v>
      </c>
      <c r="AW7" s="40">
        <f>IF(SUM(AJ7,AN7)&gt;0,SUM(AJ7,AN7),"")</f>
        <v>5.2</v>
      </c>
      <c r="AX7" s="40">
        <f>IF(SUM(AI7:AJ7,AL7:AN7,AP7)-SUM(AK7,AO7)&gt;0,SUM(AI7:AJ7,AL7:AN7,AP7)-SUM(AK7,AO7),"")</f>
        <v>23.2</v>
      </c>
      <c r="AY7" s="40">
        <f>IF(SUM(AS7,AT7,AX7)&gt;0,SUM(AS7,AT7,AX7),"")</f>
        <v>91.3</v>
      </c>
      <c r="AZ7" s="18">
        <v>18.5</v>
      </c>
      <c r="BA7" s="18">
        <v>5.6</v>
      </c>
      <c r="BB7" s="18">
        <v>0</v>
      </c>
      <c r="BC7" s="18">
        <v>0</v>
      </c>
      <c r="BD7" s="18">
        <v>18.7</v>
      </c>
      <c r="BE7" s="18">
        <v>4.4000000000000004</v>
      </c>
      <c r="BF7" s="18">
        <v>0</v>
      </c>
      <c r="BG7" s="18">
        <v>0</v>
      </c>
      <c r="BH7" s="18">
        <v>19</v>
      </c>
      <c r="BI7" s="18">
        <v>3.5</v>
      </c>
      <c r="BJ7" s="18">
        <v>0.9</v>
      </c>
      <c r="BK7" s="18">
        <v>0</v>
      </c>
      <c r="BL7" s="18">
        <v>18.8</v>
      </c>
      <c r="BM7" s="18">
        <v>5.6</v>
      </c>
      <c r="BN7" s="18">
        <v>0.2</v>
      </c>
      <c r="BO7" s="18">
        <v>0</v>
      </c>
      <c r="BP7" s="18">
        <v>18.600000000000001</v>
      </c>
      <c r="BQ7" s="18">
        <v>5.2</v>
      </c>
      <c r="BR7" s="18">
        <v>0.2</v>
      </c>
      <c r="BS7" s="18">
        <v>0</v>
      </c>
      <c r="BT7" s="28"/>
      <c r="BU7" s="11">
        <f>IF(SUM(BA7,BE7)&gt;0,SUM(BA7,BE7),"")</f>
        <v>10</v>
      </c>
      <c r="BV7" s="11">
        <f>IF(SUM(AZ7:BA7,BC7:BE7,BG7)-BB7-BF7&gt;0,SUM(AZ7:BA7,BC7:BE7,BG7)-BB7-BF7,"")</f>
        <v>47.199999999999996</v>
      </c>
      <c r="BW7" s="11">
        <f>IF(SUM(BH7:BI7,BK7)-BJ7&gt;0,SUM(BH7:BI7,BK7)-BJ7,"")</f>
        <v>21.6</v>
      </c>
      <c r="BX7" s="11">
        <f>IF(SUM(BA7,BE7,BI7)&gt;0,SUM(BA7,BE7,BI7),"")</f>
        <v>13.5</v>
      </c>
      <c r="BY7" s="11">
        <f>IF(SUM(BV7,BW7)&gt;0,SUM(BV7,BW7),"")</f>
        <v>68.8</v>
      </c>
      <c r="BZ7" s="11">
        <f>IF(SUM(BM7,BQ7)&gt;0,SUM(BM7,BQ7),"")</f>
        <v>10.8</v>
      </c>
      <c r="CA7" s="11">
        <f>IF(SUM(BL7:BM7,BO7:BQ7,BS7)-SUM(BN7,BR7)&gt;0,SUM(BL7:BM7,BO7:BQ7,BS7)-SUM(BN7,BR7),"")</f>
        <v>47.800000000000004</v>
      </c>
      <c r="CB7" s="11">
        <f>IF(SUM(BV7,BW7,CA7)&gt;0,SUM(BV7,BW7,CA7),"")</f>
        <v>116.6</v>
      </c>
      <c r="CC7" s="19">
        <v>18.3</v>
      </c>
      <c r="CD7" s="19">
        <v>5.6</v>
      </c>
      <c r="CE7" s="19">
        <v>0</v>
      </c>
      <c r="CF7" s="19">
        <v>0</v>
      </c>
      <c r="CG7" s="19">
        <v>0</v>
      </c>
      <c r="CH7" s="19">
        <v>0</v>
      </c>
      <c r="CI7" s="19">
        <v>0</v>
      </c>
      <c r="CJ7" s="19">
        <v>0</v>
      </c>
      <c r="CK7" s="19">
        <v>19</v>
      </c>
      <c r="CL7" s="19">
        <v>5.2</v>
      </c>
      <c r="CM7" s="19">
        <v>0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5.6</v>
      </c>
      <c r="CY7" s="40">
        <f>IF(SUM(CC7:CD7,CF7:CH7,CJ7)-CE7-CI7&gt;0,SUM(CC7:CD7,CF7:CH7,CJ7)-CE7-CI7,"")</f>
        <v>23.9</v>
      </c>
      <c r="CZ7" s="40">
        <f>IF(SUM(CK7:CL7,CN7)-CM7&gt;0,SUM(CK7:CL7,CN7)-CM7,"")</f>
        <v>24.2</v>
      </c>
      <c r="DA7" s="40">
        <f>IF(SUM(CD7,CH7,CL7)&gt;0,SUM(CD7,CH7,CL7),"")</f>
        <v>10.8</v>
      </c>
      <c r="DB7" s="40">
        <f>IF(SUM(CY7,CZ7)&gt;0,SUM(CY7,CZ7),"")</f>
        <v>48.099999999999994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48.099999999999994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>
        <v>18.600000000000001</v>
      </c>
      <c r="LZ7" s="17">
        <v>5.6</v>
      </c>
      <c r="MA7" s="17">
        <v>0</v>
      </c>
      <c r="MB7" s="17">
        <v>0</v>
      </c>
      <c r="MC7" s="17">
        <v>18.5</v>
      </c>
      <c r="MD7" s="17">
        <v>5.2</v>
      </c>
      <c r="ME7" s="17">
        <v>1</v>
      </c>
      <c r="MF7" s="17">
        <v>0</v>
      </c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>
        <f>IF(SUM(LZ7,MD7)&gt;0,SUM(LZ7,MD7),"")</f>
        <v>10.8</v>
      </c>
      <c r="MT7" s="40">
        <f>IF(SUM(LY7:LZ7,MB7:MD7,MF7)-MA7-ME7&gt;0,SUM(LY7:LZ7,MB7:MD7,MF7)-MA7-ME7,"")</f>
        <v>46.900000000000006</v>
      </c>
      <c r="MU7" s="40" t="str">
        <f>IF(SUM(MG7:MH7,MJ7)-MI7&gt;0,SUM(MG7:MH7,MJ7)-MI7,"")</f>
        <v/>
      </c>
      <c r="MV7" s="40">
        <f>IF(SUM(LZ7,MD7,MH7)&gt;0,SUM(LZ7,MD7,MH7),"")</f>
        <v>10.8</v>
      </c>
      <c r="MW7" s="40">
        <f>IF(SUM(MT7,MU7)&gt;0,SUM(MT7,MU7),"")</f>
        <v>46.900000000000006</v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>
        <f>IF(SUM(MT7,MU7,MY7)&gt;0,SUM(MT7,MU7,MY7),"")</f>
        <v>46.900000000000006</v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18.399999999999999</v>
      </c>
      <c r="QH7" s="22">
        <f>IF($CW7="P",CD7,(CD7+BA7)/2)</f>
        <v>5.6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9.35</v>
      </c>
      <c r="QL7" s="22">
        <f>IF($CW7="P",CH7,(CH7+BE7)/2)</f>
        <v>2.2000000000000002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19</v>
      </c>
      <c r="QP7" s="22">
        <f>IF($CW7="P",CL7,(CL7+BI7)/2)</f>
        <v>4.3499999999999996</v>
      </c>
      <c r="QQ7" s="22">
        <f>IF($CW7="P",CM7,(CM7+BJ7)/2)</f>
        <v>0.45</v>
      </c>
      <c r="QR7" s="22">
        <f>IF($CW7="P",CN7,(CN7+BK7)/2)</f>
        <v>0</v>
      </c>
      <c r="QS7" s="22">
        <f>IF($CW7="P",CO7,(CO7+BL7)/2)</f>
        <v>9.4</v>
      </c>
      <c r="QT7" s="22">
        <f>IF($CW7="P",CP7,(CP7+BM7)/2)</f>
        <v>2.8</v>
      </c>
      <c r="QU7" s="22">
        <f>IF($CW7="P",CQ7,(CQ7+BN7)/2)</f>
        <v>0.1</v>
      </c>
      <c r="QV7" s="22">
        <f>IF($CW7="P",CR7,(CR7+BO7)/2)</f>
        <v>0</v>
      </c>
      <c r="QW7" s="22">
        <f>IF($CW7="P",CS7,(CS7+BP7)/2)</f>
        <v>9.3000000000000007</v>
      </c>
      <c r="QX7" s="22">
        <f>IF($CW7="P",CT7,(CT7+BQ7)/2)</f>
        <v>2.6</v>
      </c>
      <c r="QY7" s="22">
        <f>IF($CW7="P",CU7,(CU7+BR7)/2)</f>
        <v>0.1</v>
      </c>
      <c r="QZ7" s="22">
        <f>IF($CW7="P",CV7,(CV7+BS7)/2)</f>
        <v>0</v>
      </c>
      <c r="RA7" s="27" t="s">
        <v>46</v>
      </c>
      <c r="RB7" s="40">
        <f>IF(SUM(QH7,QL7)&gt;0,SUM(QH7,QL7),"")</f>
        <v>7.8</v>
      </c>
      <c r="RC7" s="40">
        <f>IF(SUM(QG7:QH7,QJ7:QL7,QN7)-QI7-QM7&gt;0,SUM(QG7:QH7,QJ7:QL7,QN7)-QI7-QM7,"")</f>
        <v>35.550000000000004</v>
      </c>
      <c r="RD7" s="40">
        <f>IF(SUM(QO7:QP7,QR7)-QQ7&gt;0,SUM(QO7:QP7,QR7)-QQ7,"")</f>
        <v>22.900000000000002</v>
      </c>
      <c r="RE7" s="40">
        <f>IF(SUM(QH7,QL7,QP7)&gt;0,SUM(QH7,QL7,QP7),"")</f>
        <v>12.149999999999999</v>
      </c>
      <c r="RF7" s="40">
        <f>IF(SUM(RC7,RD7)&gt;0,SUM(RC7,RD7),"")</f>
        <v>58.45</v>
      </c>
      <c r="RG7" s="40">
        <f>IF(SUM(QT7,QX7)&gt;0,SUM(QT7,QX7),"")</f>
        <v>5.4</v>
      </c>
      <c r="RH7" s="40">
        <f>IF(SUM(QS7:QT7,QV7:QX7,QZ7)-SUM(QU7,QY7)&gt;0,SUM(QS7:QT7,QV7:QX7,QZ7)-SUM(QU7,QY7),"")</f>
        <v>23.900000000000002</v>
      </c>
      <c r="RI7" s="40">
        <f>IF(SUM(RC7,RD7,RH7)&gt;0,SUM(RC7,RD7,RH7),"")</f>
        <v>82.350000000000009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>2</v>
      </c>
      <c r="C8" s="5" t="s">
        <v>180</v>
      </c>
      <c r="D8" s="4" t="s">
        <v>4</v>
      </c>
      <c r="E8" s="4">
        <v>2006</v>
      </c>
      <c r="F8" s="9">
        <f>SUM(L8:T8)+SUM(L8:P8)*0.0000001+SUM(L8)*0.0000000000001</f>
        <v>165.30001176000485</v>
      </c>
      <c r="G8" s="66"/>
      <c r="H8" s="3" t="str">
        <f>IF(OR(AND(AR8&gt;=AY$29,AS8&gt;=AY$33,AR8&lt;&gt;"",AQ8=""),AND(AW8&gt;=AY$29,AX8&gt;=AY$33,AW8&lt;&gt;"",AQ8=""),AND(BU8&gt;=CB$29,BV8&gt;=CB$33,BU8&lt;&gt;"",BT8=""),AND(BZ8&gt;=CB$29,CA8&gt;=CB$33,BZ8&lt;&gt;"",BT8=""),AND(CX8&gt;=DE$29,CY8&gt;=DE$33,CX8&lt;&gt;"",CW8=""),AND(DC8&gt;=DE$29,DD8&gt;=DE$33,DC8&lt;&gt;""),AND(EC8&gt;=EJ$29,ED8&gt;=EJ$33,EC8&lt;&gt;""),AND(EH8&gt;=EJ$29,EI8&gt;=EJ$33,EH8&lt;&gt;""),AND(FE8&gt;=FL$29,FF8&gt;=FL$33,FE8&lt;&gt;""),AND(FJ8&gt;=FL$29,FK8&gt;=FL$33,FJ8&lt;&gt;""),AND(GG8&gt;=GN$29,GH8&gt;=GN$33,GG8&lt;&gt;""),AND(GL8&gt;=GN$29,GM8&gt;=GN$33,GL8&lt;&gt;""),AND(HI8&gt;=HP$29,HJ8&gt;=HP$33,HI8&lt;&gt;""),AND(HN8&gt;=HP$29,HO8&gt;=HP$33,HN8&lt;&gt;""),AND(IK8&gt;=IR$29,IL8&gt;=IR$33,IK8&lt;&gt;""),AND(IP8&gt;=IR$29,IQ8&gt;=IR$33,IP8&lt;&gt;""),AND(JM8&gt;=JT$29,JN8&gt;=JT$33,JM8&lt;&gt;""),AND(JR8&gt;=JT$29,JS8&gt;=JT$33,JR8&lt;&gt;""),AND(KO8&gt;=KV$29,KP8&gt;=KV$33,KO8&lt;&gt;""),AND(KT8&gt;=KV$29,KU8&gt;=KV$33,KT8&lt;&gt;""),AND(LQ8&gt;=LX$29,LR8&gt;=LX$33,LQ8&lt;&gt;""),AND(LV8&gt;=LX$29,LW8&gt;=LX$33,LV8&lt;&gt;""),AND(MS8&gt;=MZ$29,MT8&gt;=MZ$33,MS8&lt;&gt;""),AND(MX8&gt;=MZ$29,MY8&gt;=MZ$33,MX8&lt;&gt;""),AND(NU8&gt;=OB$29,NV8&gt;=OB$33,NU8&lt;&gt;""),AND(NZ8&gt;=OB$29,OA8&gt;=OB$33,NZ8&lt;&gt;""),AND(OW8&gt;=PD$29,OX8&gt;=PD$33,OW8&lt;&gt;""),AND(PB8&gt;=PD$29,PC8&gt;=PD$33,PB8&lt;&gt;""),AND(PY8&gt;=QF$29,PZ8&gt;=QF$33,PY8&lt;&gt;""),AND(QD8&gt;=QF$29,QE8&gt;=QF$33,QD8&lt;&gt;"")),"P","")</f>
        <v>P</v>
      </c>
      <c r="I8" s="3" t="str">
        <f>IF(OR(AND(AS8&gt;=AY$33,AS8&lt;&gt;"",AQ8=""),AND(AX8&gt;=AY$33,AX8&lt;&gt;"",AQ8=""),AND(BV8&gt;=CB$33,BV8&lt;&gt;"",BT8=""),AND(CA8&gt;=CB$33,CA8&lt;&gt;"",BT8=""),AND(CY8&gt;=DE$33,CY8&lt;&gt;"",CW8=""),AND(DD8&gt;=DE$33,DD8&lt;&gt;"",CW8=""),AND(ED8&gt;=EJ$33,ED8&lt;&gt;""),AND(EI8&gt;=EJ$33,EI8&lt;&gt;""),AND(FF8&gt;=FL$33,FF8&lt;&gt;""),AND(FK8&gt;=FL$33,FK8&lt;&gt;""),AND(GH8&gt;=GN$33,GH8&lt;&gt;""),AND(GM8&gt;=GN$33,GM8&lt;&gt;""),AND(HJ8&gt;=HP$33,HJ8&lt;&gt;""),AND(HO8&gt;=HP$33,HO8&lt;&gt;""),AND(IL8&gt;=IR$33,IL8&lt;&gt;""),AND(IQ8&gt;=IR$33,IQ8&lt;&gt;""),AND(JN8&gt;=JT$33,JN8&lt;&gt;""),AND(JS8&gt;=JT$33,JS8&lt;&gt;""),AND(KP8&gt;=KV$33,KP8&lt;&gt;""),AND(KU8&gt;=KV$33,KU8&lt;&gt;""),AND(LR8&gt;=LX$33,LR8&lt;&gt;""),AND(LW8&gt;=LX$33,LW8&lt;&gt;""),AND(MT8&gt;=MZ$33,MT8&lt;&gt;""),AND(MY8&gt;=MZ$33,MY8&lt;&gt;""),AND(NV8&gt;=OB$33,NV8&lt;&gt;""),AND(OA8&gt;=OB$33,OA8&lt;&gt;""),AND(OX8&gt;=PD$33,OX8&lt;&gt;""),AND(PC8&gt;=PD$33,PC8&lt;&gt;""),AND(PZ8&gt;=QF$33,PZ8&lt;&gt;""),AND(QE8&gt;=QF$33,QE8&lt;&gt;"")),"P","")</f>
        <v>P</v>
      </c>
      <c r="J8" s="36" t="str">
        <f>IF(AND(I8="P",H8=""),"No DD",IF(OR(AND(AU8&gt;=AY$32,AV8&gt;=AY$36,AU8&lt;&gt;"",AQ8=""),AND(BX8&gt;=CB$32,BY8&gt;=CB$36,BX8&lt;&gt;"",BT8=""),AND(DA8&gt;=DE$32,DB8&gt;=DE$36,DA8&lt;&gt;"",CW8=""),AND(EF8&gt;=EJ$32,EG8&gt;=EJ$36,EF8&lt;&gt;""),AND(FH8&gt;=FL$32,FI8&gt;=FL$36,FH8&lt;&gt;""),AND(GJ8&gt;=GN$32,GK8&gt;=GN$36,GJ8&lt;&gt;""),AND(HL8&gt;=HP$32,HM8&gt;=HP$36,HL8&lt;&gt;""),AND(IN8&gt;=IR$32,IO8&gt;=IR$36,IN8&lt;&gt;""),AND(JP8&gt;=JT$32,JQ8&gt;=JT$36,JP8&lt;&gt;""),AND(KR8&gt;=KV$32,KS8&gt;=KV$36,KR8&lt;&gt;""),AND(LT8&gt;=LX$32,LU8&gt;=LX$36,LT8&lt;&gt;""),AND(MV8&gt;=MZ$32,MW8&gt;=MZ$36,MV8&lt;&gt;""),AND(NX8&gt;=OB$32,NY8&gt;=OB$36,NX8&lt;&gt;""),AND(OZ8&gt;=PD$32,PA8&gt;=PD$36,OZ8&lt;&gt;""),AND(QB8&gt;=QF$32,QC8&gt;=QF$36,QB8&lt;&gt;"")),"Merit",IF(OR(AND(AU8&gt;=AY$31,AV8&gt;=AY$35,AU8&lt;&gt;"",AQ8=""),AND(BX8&gt;=CB$31,BY8&gt;=CB$35,BX8&lt;&gt;"",BT8=""),AND(DA8&gt;=DE$31,DB8&gt;=DE$35,DA8&lt;&gt;"",CW8=""),AND(EF8&gt;=EJ$31,EG8&gt;=EJ$35,EF8&lt;&gt;""),AND(FH8&gt;=FL$31,FI8&gt;=FL$35,FH8&lt;&gt;""),AND(GJ8&gt;=GN$31,GK8&gt;=GN$35,GJ8&lt;&gt;""),AND(HL8&gt;=HP$31,HM8&gt;=HP$35,HL8&lt;&gt;""),AND(IN8&gt;=IR$31,IO8&gt;=IR$35,IN8&lt;&gt;""),AND(JP8&gt;=JT$31,JQ8&gt;=JT$35,JP8&lt;&gt;""),AND(KR8&gt;=KV$31,KS8&gt;=KV$35,KR8&lt;&gt;""),AND(LT8&gt;=LX$31,LU8&gt;=LX$35,LT8&lt;&gt;""),AND(MV8&gt;=MZ$31,MW8&gt;=MZ$35,MV8&lt;&gt;""),AND(NX8&gt;=OB$31,NY8&gt;=OB$35,NX8&lt;&gt;""),AND(OZ8&gt;=PD$31,PA8&gt;=PD$35,OZ8&lt;&gt;""),AND(QB8&gt;=QF$31,QC8&gt;=QF$35,QB8&lt;&gt;"")),"Excellence",IF(K8="P","Worlds Team",IF(H8="P","National Team","")))))</f>
        <v>National Team</v>
      </c>
      <c r="K8" s="3" t="str">
        <f>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46.6</v>
      </c>
      <c r="O8" s="8" t="str">
        <f>IF(N8=0,"",IF(N8=CY8,$CC$1,IF(N8=BV8,$AZ$1,IF(N8=AS8,$W$1,""))))</f>
        <v>2023 Nationals</v>
      </c>
      <c r="P8" s="8">
        <f>IF(COUNT(AT8,BW8,CZ8)&gt;0,LARGE((AT8,BW8,CZ8),1),0)</f>
        <v>22.4</v>
      </c>
      <c r="Q8" s="8" t="str">
        <f>IF(P8=0,"",IF(P8=CZ8,$CC$1,IF(P8=BW8,$AZ$1,IF(P8=AT8,$W$1,""))))</f>
        <v>2023 Nationals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>IF(SUM(X8,AB8)&gt;0,SUM(X8,AB8),"")</f>
        <v/>
      </c>
      <c r="AS8" s="40" t="str">
        <f>IF(SUM(W8:X8,Z8:AB8,AD8)-Y8-AC8&gt;0,SUM(W8:X8,Z8:AB8,AD8)-Y8-AC8,"")</f>
        <v/>
      </c>
      <c r="AT8" s="40" t="str">
        <f>IF(SUM(AE8:AF8,AH8)-AG8&gt;0,SUM(AE8:AF8,AH8)-AG8,"")</f>
        <v/>
      </c>
      <c r="AU8" s="40" t="str">
        <f>IF(SUM(X8,AB8,AF8)&gt;0,SUM(X8,AB8,AF8),"")</f>
        <v/>
      </c>
      <c r="AV8" s="40" t="str">
        <f>IF(SUM(AS8,AT8)&gt;0,SUM(AS8,AT8),"")</f>
        <v/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 t="str">
        <f>IF(SUM(AS8,AT8,AX8)&gt;0,SUM(AS8,AT8,AX8),"")</f>
        <v/>
      </c>
      <c r="AZ8" s="18">
        <v>18.399999999999999</v>
      </c>
      <c r="BA8" s="18">
        <v>5.6</v>
      </c>
      <c r="BB8" s="18">
        <v>0.8</v>
      </c>
      <c r="BC8" s="18">
        <v>0</v>
      </c>
      <c r="BD8" s="18">
        <v>18.399999999999999</v>
      </c>
      <c r="BE8" s="18">
        <v>6</v>
      </c>
      <c r="BF8" s="18">
        <v>1</v>
      </c>
      <c r="BG8" s="18">
        <v>0</v>
      </c>
      <c r="BH8" s="18">
        <v>17.7</v>
      </c>
      <c r="BI8" s="18">
        <v>5.2</v>
      </c>
      <c r="BJ8" s="18">
        <v>0.8</v>
      </c>
      <c r="BK8" s="18">
        <v>0.3</v>
      </c>
      <c r="BL8" s="18">
        <v>18</v>
      </c>
      <c r="BM8" s="18">
        <v>4.8</v>
      </c>
      <c r="BN8" s="18">
        <v>0.2</v>
      </c>
      <c r="BO8" s="18">
        <v>0</v>
      </c>
      <c r="BP8" s="18">
        <v>18</v>
      </c>
      <c r="BQ8" s="18">
        <v>5.2</v>
      </c>
      <c r="BR8" s="18">
        <v>0.8</v>
      </c>
      <c r="BS8" s="18">
        <v>0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46.6</v>
      </c>
      <c r="BW8" s="11">
        <f>IF(SUM(BH8:BI8,BK8)-BJ8&gt;0,SUM(BH8:BI8,BK8)-BJ8,"")</f>
        <v>22.4</v>
      </c>
      <c r="BX8" s="11">
        <f>IF(SUM(BA8,BE8,BI8)&gt;0,SUM(BA8,BE8,BI8),"")</f>
        <v>16.8</v>
      </c>
      <c r="BY8" s="11">
        <f>IF(SUM(BV8,BW8)&gt;0,SUM(BV8,BW8),"")</f>
        <v>69</v>
      </c>
      <c r="BZ8" s="11">
        <f>IF(SUM(BM8,BQ8)&gt;0,SUM(BM8,BQ8),"")</f>
        <v>10</v>
      </c>
      <c r="CA8" s="11">
        <f>IF(SUM(BL8:BM8,BO8:BQ8,BS8)-SUM(BN8,BR8)&gt;0,SUM(BL8:BM8,BO8:BQ8,BS8)-SUM(BN8,BR8),"")</f>
        <v>45</v>
      </c>
      <c r="CB8" s="11">
        <f>IF(SUM(BV8,BW8,CA8)&gt;0,SUM(BV8,BW8,CA8),"")</f>
        <v>114</v>
      </c>
      <c r="CC8" s="19">
        <v>18.7</v>
      </c>
      <c r="CD8" s="19">
        <v>5.6</v>
      </c>
      <c r="CE8" s="19">
        <v>0</v>
      </c>
      <c r="CF8" s="19">
        <v>0</v>
      </c>
      <c r="CG8" s="19">
        <v>18.3</v>
      </c>
      <c r="CH8" s="19">
        <v>6</v>
      </c>
      <c r="CI8" s="19">
        <v>0</v>
      </c>
      <c r="CJ8" s="19">
        <v>0</v>
      </c>
      <c r="CK8" s="19">
        <v>17.2</v>
      </c>
      <c r="CL8" s="19">
        <v>2</v>
      </c>
      <c r="CM8" s="19">
        <v>0</v>
      </c>
      <c r="CN8" s="19">
        <v>0</v>
      </c>
      <c r="CO8" s="19">
        <v>18.3</v>
      </c>
      <c r="CP8" s="19">
        <v>5.6</v>
      </c>
      <c r="CQ8" s="19">
        <v>0</v>
      </c>
      <c r="CR8" s="19">
        <v>0</v>
      </c>
      <c r="CS8" s="19">
        <v>18.399999999999999</v>
      </c>
      <c r="CT8" s="19">
        <v>6</v>
      </c>
      <c r="CU8" s="19">
        <v>0.6</v>
      </c>
      <c r="CV8" s="19">
        <v>0</v>
      </c>
      <c r="CW8" s="27"/>
      <c r="CX8" s="40">
        <f>IF(SUM(CD8,CH8)&gt;0,SUM(CD8,CH8),"")</f>
        <v>11.6</v>
      </c>
      <c r="CY8" s="40">
        <f>IF(SUM(CC8:CD8,CF8:CH8,CJ8)-CE8-CI8&gt;0,SUM(CC8:CD8,CF8:CH8,CJ8)-CE8-CI8,"")</f>
        <v>48.599999999999994</v>
      </c>
      <c r="CZ8" s="40">
        <f>IF(SUM(CK8:CL8,CN8)-CM8&gt;0,SUM(CK8:CL8,CN8)-CM8,"")</f>
        <v>19.2</v>
      </c>
      <c r="DA8" s="40">
        <f>IF(SUM(CD8,CH8,CL8)&gt;0,SUM(CD8,CH8,CL8),"")</f>
        <v>13.6</v>
      </c>
      <c r="DB8" s="40">
        <f>IF(SUM(CY8,CZ8)&gt;0,SUM(CY8,CZ8),"")</f>
        <v>67.8</v>
      </c>
      <c r="DC8" s="40">
        <f>IF(SUM(CP8,CT8)&gt;0,SUM(CP8,CT8),"")</f>
        <v>11.6</v>
      </c>
      <c r="DD8" s="40">
        <f>IF(SUM(CO8:CP8,CR8:CT8,CV8)-SUM(CQ8,CU8)&gt;0,SUM(CO8:CP8,CR8:CT8,CV8)-SUM(CQ8,CU8),"")</f>
        <v>47.699999999999996</v>
      </c>
      <c r="DE8" s="40">
        <f>IF(SUM(CY8,CZ8,DD8)&gt;0,SUM(CY8,CZ8,DD8),"")</f>
        <v>115.5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18.549999999999997</v>
      </c>
      <c r="QH8" s="22">
        <f>IF($CW8="P",CD8,(CD8+BA8)/2)</f>
        <v>5.6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18.350000000000001</v>
      </c>
      <c r="QL8" s="22">
        <f>IF($CW8="P",CH8,(CH8+BE8)/2)</f>
        <v>6</v>
      </c>
      <c r="QM8" s="22">
        <f>IF($CW8="P",CI8,(CI8+BF8)/2)</f>
        <v>0.5</v>
      </c>
      <c r="QN8" s="22">
        <f>IF($CW8="P",CJ8,(CJ8+BG8)/2)</f>
        <v>0</v>
      </c>
      <c r="QO8" s="22">
        <f>IF($CW8="P",CK8,(CK8+BH8)/2)</f>
        <v>17.45</v>
      </c>
      <c r="QP8" s="22">
        <f>IF($CW8="P",CL8,(CL8+BI8)/2)</f>
        <v>3.6</v>
      </c>
      <c r="QQ8" s="22">
        <f>IF($CW8="P",CM8,(CM8+BJ8)/2)</f>
        <v>0.4</v>
      </c>
      <c r="QR8" s="22">
        <f>IF($CW8="P",CN8,(CN8+BK8)/2)</f>
        <v>0.15</v>
      </c>
      <c r="QS8" s="22">
        <f>IF($CW8="P",CO8,(CO8+BL8)/2)</f>
        <v>18.149999999999999</v>
      </c>
      <c r="QT8" s="22">
        <f>IF($CW8="P",CP8,(CP8+BM8)/2)</f>
        <v>5.1999999999999993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18.2</v>
      </c>
      <c r="QX8" s="22">
        <f>IF($CW8="P",CT8,(CT8+BQ8)/2)</f>
        <v>5.6</v>
      </c>
      <c r="QY8" s="22">
        <f>IF($CW8="P",CU8,(CU8+BR8)/2)</f>
        <v>0.7</v>
      </c>
      <c r="QZ8" s="22">
        <f>IF($CW8="P",CV8,(CV8+BS8)/2)</f>
        <v>0</v>
      </c>
      <c r="RA8" s="27" t="s">
        <v>46</v>
      </c>
      <c r="RB8" s="40">
        <f>IF(SUM(QH8,QL8)&gt;0,SUM(QH8,QL8),"")</f>
        <v>11.6</v>
      </c>
      <c r="RC8" s="40">
        <f>IF(SUM(QG8:QH8,QJ8:QL8,QN8)-QI8-QM8&gt;0,SUM(QG8:QH8,QJ8:QL8,QN8)-QI8-QM8,"")</f>
        <v>47.6</v>
      </c>
      <c r="RD8" s="40">
        <f>IF(SUM(QO8:QP8,QR8)-QQ8&gt;0,SUM(QO8:QP8,QR8)-QQ8,"")</f>
        <v>20.8</v>
      </c>
      <c r="RE8" s="40">
        <f>IF(SUM(QH8,QL8,QP8)&gt;0,SUM(QH8,QL8,QP8),"")</f>
        <v>15.2</v>
      </c>
      <c r="RF8" s="40">
        <f>IF(SUM(RC8,RD8)&gt;0,SUM(RC8,RD8),"")</f>
        <v>68.400000000000006</v>
      </c>
      <c r="RG8" s="40">
        <f>IF(SUM(QT8,QX8)&gt;0,SUM(QT8,QX8),"")</f>
        <v>10.799999999999999</v>
      </c>
      <c r="RH8" s="40">
        <f>IF(SUM(QS8:QT8,QV8:QX8,QZ8)-SUM(QU8,QY8)&gt;0,SUM(QS8:QT8,QV8:QX8,QZ8)-SUM(QU8,QY8),"")</f>
        <v>46.35</v>
      </c>
      <c r="RI8" s="40">
        <f>IF(SUM(RC8,RD8,RH8)&gt;0,SUM(RC8,RD8,RH8),"")</f>
        <v>114.75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3</v>
      </c>
      <c r="C9" s="5" t="s">
        <v>181</v>
      </c>
      <c r="D9" s="4" t="s">
        <v>4</v>
      </c>
      <c r="E9" s="4">
        <v>2005</v>
      </c>
      <c r="F9" s="9">
        <f>SUM(L9:T9)+SUM(L9:P9)*0.0000001+SUM(L9)*0.0000000000001</f>
        <v>164.20001161000471</v>
      </c>
      <c r="G9" s="66"/>
      <c r="H9" s="3" t="str">
        <f>IF(OR(AND(AR9&gt;=AY$29,AS9&gt;=AY$33,AR9&lt;&gt;"",AQ9=""),AND(AW9&gt;=AY$29,AX9&gt;=AY$33,AW9&lt;&gt;"",AQ9=""),AND(BU9&gt;=CB$29,BV9&gt;=CB$33,BU9&lt;&gt;"",BT9=""),AND(BZ9&gt;=CB$29,CA9&gt;=CB$33,BZ9&lt;&gt;"",BT9=""),AND(CX9&gt;=DE$29,CY9&gt;=DE$33,CX9&lt;&gt;"",CW9=""),AND(DC9&gt;=DE$29,DD9&gt;=DE$33,DC9&lt;&gt;""),AND(EC9&gt;=EJ$29,ED9&gt;=EJ$33,EC9&lt;&gt;""),AND(EH9&gt;=EJ$29,EI9&gt;=EJ$33,EH9&lt;&gt;""),AND(FE9&gt;=FL$29,FF9&gt;=FL$33,FE9&lt;&gt;""),AND(FJ9&gt;=FL$29,FK9&gt;=FL$33,FJ9&lt;&gt;""),AND(GG9&gt;=GN$29,GH9&gt;=GN$33,GG9&lt;&gt;""),AND(GL9&gt;=GN$29,GM9&gt;=GN$33,GL9&lt;&gt;""),AND(HI9&gt;=HP$29,HJ9&gt;=HP$33,HI9&lt;&gt;""),AND(HN9&gt;=HP$29,HO9&gt;=HP$33,HN9&lt;&gt;""),AND(IK9&gt;=IR$29,IL9&gt;=IR$33,IK9&lt;&gt;""),AND(IP9&gt;=IR$29,IQ9&gt;=IR$33,IP9&lt;&gt;""),AND(JM9&gt;=JT$29,JN9&gt;=JT$33,JM9&lt;&gt;""),AND(JR9&gt;=JT$29,JS9&gt;=JT$33,JR9&lt;&gt;""),AND(KO9&gt;=KV$29,KP9&gt;=KV$33,KO9&lt;&gt;""),AND(KT9&gt;=KV$29,KU9&gt;=KV$33,KT9&lt;&gt;""),AND(LQ9&gt;=LX$29,LR9&gt;=LX$33,LQ9&lt;&gt;""),AND(LV9&gt;=LX$29,LW9&gt;=LX$33,LV9&lt;&gt;""),AND(MS9&gt;=MZ$29,MT9&gt;=MZ$33,MS9&lt;&gt;""),AND(MX9&gt;=MZ$29,MY9&gt;=MZ$33,MX9&lt;&gt;""),AND(NU9&gt;=OB$29,NV9&gt;=OB$33,NU9&lt;&gt;""),AND(NZ9&gt;=OB$29,OA9&gt;=OB$33,NZ9&lt;&gt;""),AND(OW9&gt;=PD$29,OX9&gt;=PD$33,OW9&lt;&gt;""),AND(PB9&gt;=PD$29,PC9&gt;=PD$33,PB9&lt;&gt;""),AND(PY9&gt;=QF$29,PZ9&gt;=QF$33,PY9&lt;&gt;""),AND(QD9&gt;=QF$29,QE9&gt;=QF$33,QD9&lt;&gt;"")),"P","")</f>
        <v>P</v>
      </c>
      <c r="I9" s="3" t="str">
        <f>IF(OR(AND(AS9&gt;=AY$33,AS9&lt;&gt;"",AQ9=""),AND(AX9&gt;=AY$33,AX9&lt;&gt;"",AQ9=""),AND(BV9&gt;=CB$33,BV9&lt;&gt;"",BT9=""),AND(CA9&gt;=CB$33,CA9&lt;&gt;"",BT9=""),AND(CY9&gt;=DE$33,CY9&lt;&gt;"",CW9=""),AND(DD9&gt;=DE$33,DD9&lt;&gt;"",CW9=""),AND(ED9&gt;=EJ$33,ED9&lt;&gt;""),AND(EI9&gt;=EJ$33,EI9&lt;&gt;""),AND(FF9&gt;=FL$33,FF9&lt;&gt;""),AND(FK9&gt;=FL$33,FK9&lt;&gt;""),AND(GH9&gt;=GN$33,GH9&lt;&gt;""),AND(GM9&gt;=GN$33,GM9&lt;&gt;""),AND(HJ9&gt;=HP$33,HJ9&lt;&gt;""),AND(HO9&gt;=HP$33,HO9&lt;&gt;""),AND(IL9&gt;=IR$33,IL9&lt;&gt;""),AND(IQ9&gt;=IR$33,IQ9&lt;&gt;""),AND(JN9&gt;=JT$33,JN9&lt;&gt;""),AND(JS9&gt;=JT$33,JS9&lt;&gt;""),AND(KP9&gt;=KV$33,KP9&lt;&gt;""),AND(KU9&gt;=KV$33,KU9&lt;&gt;""),AND(LR9&gt;=LX$33,LR9&lt;&gt;""),AND(LW9&gt;=LX$33,LW9&lt;&gt;""),AND(MT9&gt;=MZ$33,MT9&lt;&gt;""),AND(MY9&gt;=MZ$33,MY9&lt;&gt;""),AND(NV9&gt;=OB$33,NV9&lt;&gt;""),AND(OA9&gt;=OB$33,OA9&lt;&gt;""),AND(OX9&gt;=PD$33,OX9&lt;&gt;""),AND(PC9&gt;=PD$33,PC9&lt;&gt;""),AND(PZ9&gt;=QF$33,PZ9&lt;&gt;""),AND(QE9&gt;=QF$33,QE9&lt;&gt;"")),"P","")</f>
        <v>P</v>
      </c>
      <c r="J9" s="36" t="str">
        <f>IF(AND(I9="P",H9=""),"No DD",IF(OR(AND(AU9&gt;=AY$32,AV9&gt;=AY$36,AU9&lt;&gt;"",AQ9=""),AND(BX9&gt;=CB$32,BY9&gt;=CB$36,BX9&lt;&gt;"",BT9=""),AND(DA9&gt;=DE$32,DB9&gt;=DE$36,DA9&lt;&gt;"",CW9=""),AND(EF9&gt;=EJ$32,EG9&gt;=EJ$36,EF9&lt;&gt;""),AND(FH9&gt;=FL$32,FI9&gt;=FL$36,FH9&lt;&gt;""),AND(GJ9&gt;=GN$32,GK9&gt;=GN$36,GJ9&lt;&gt;""),AND(HL9&gt;=HP$32,HM9&gt;=HP$36,HL9&lt;&gt;""),AND(IN9&gt;=IR$32,IO9&gt;=IR$36,IN9&lt;&gt;""),AND(JP9&gt;=JT$32,JQ9&gt;=JT$36,JP9&lt;&gt;""),AND(KR9&gt;=KV$32,KS9&gt;=KV$36,KR9&lt;&gt;""),AND(LT9&gt;=LX$32,LU9&gt;=LX$36,LT9&lt;&gt;""),AND(MV9&gt;=MZ$32,MW9&gt;=MZ$36,MV9&lt;&gt;""),AND(NX9&gt;=OB$32,NY9&gt;=OB$36,NX9&lt;&gt;""),AND(OZ9&gt;=PD$32,PA9&gt;=PD$36,OZ9&lt;&gt;""),AND(QB9&gt;=QF$32,QC9&gt;=QF$36,QB9&lt;&gt;"")),"Merit",IF(OR(AND(AU9&gt;=AY$31,AV9&gt;=AY$35,AU9&lt;&gt;"",AQ9=""),AND(BX9&gt;=CB$31,BY9&gt;=CB$35,BX9&lt;&gt;"",BT9=""),AND(DA9&gt;=DE$31,DB9&gt;=DE$35,DA9&lt;&gt;"",CW9=""),AND(EF9&gt;=EJ$31,EG9&gt;=EJ$35,EF9&lt;&gt;""),AND(FH9&gt;=FL$31,FI9&gt;=FL$35,FH9&lt;&gt;""),AND(GJ9&gt;=GN$31,GK9&gt;=GN$35,GJ9&lt;&gt;""),AND(HL9&gt;=HP$31,HM9&gt;=HP$35,HL9&lt;&gt;""),AND(IN9&gt;=IR$31,IO9&gt;=IR$35,IN9&lt;&gt;""),AND(JP9&gt;=JT$31,JQ9&gt;=JT$35,JP9&lt;&gt;""),AND(KR9&gt;=KV$31,KS9&gt;=KV$35,KR9&lt;&gt;""),AND(LT9&gt;=LX$31,LU9&gt;=LX$35,LT9&lt;&gt;""),AND(MV9&gt;=MZ$31,MW9&gt;=MZ$35,MV9&lt;&gt;""),AND(NX9&gt;=OB$31,NY9&gt;=OB$35,NX9&lt;&gt;""),AND(OZ9&gt;=PD$31,PA9&gt;=PD$35,OZ9&lt;&gt;""),AND(QB9&gt;=QF$31,QC9&gt;=QF$35,QB9&lt;&gt;"")),"Excellence",IF(K9="P","Worlds Team",IF(H9="P","National Team","")))))</f>
        <v>National Team</v>
      </c>
      <c r="K9" s="3" t="str">
        <f>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P","")</f>
        <v/>
      </c>
      <c r="L9" s="8">
        <f>IF(COUNT(AS9,BV9,CY9)&gt;0,LARGE((AS9,BV9,CY9),1),0)</f>
        <v>47.199999999999996</v>
      </c>
      <c r="M9" s="8" t="str">
        <f>IF(L9=0,"",IF(L9=CY9,$CC$1,IF(L9=BV9,$AZ$1,IF(L9=AS9,$W$1,""))))</f>
        <v>2023 Nationals</v>
      </c>
      <c r="N9" s="8">
        <f>IF(COUNT(AS9,BV9,CY9)&gt;1,LARGE((AS9,BV9,CY9),2),0)</f>
        <v>46.999999999999993</v>
      </c>
      <c r="O9" s="8" t="str">
        <f>IF(N9=0,"",IF(N9=CY9,$CC$1,IF(N9=BV9,$AZ$1,IF(N9=AS9,$W$1,""))))</f>
        <v>2023 Elite Canada</v>
      </c>
      <c r="P9" s="8">
        <f>IF(COUNT(AT9,BW9,CZ9)&gt;0,LARGE((AT9,BW9,CZ9),1),0)</f>
        <v>21.9</v>
      </c>
      <c r="Q9" s="8" t="str">
        <f>IF(P9=0,"",IF(P9=CZ9,$CC$1,IF(P9=BW9,$AZ$1,IF(P9=AT9,$W$1,""))))</f>
        <v>2023 Elite Canada</v>
      </c>
      <c r="R9" s="8">
        <f>IF(MAX(AX9,CA9,DD9)&gt;0,MAX(AX9,CA9,DD9),0)</f>
        <v>47.3</v>
      </c>
      <c r="S9" s="8" t="str">
        <f>IF(R9=0,"",IF(R9=DD9,$CC$1,IF(R9=CA9,$AZ$1,IF(R9=AX9,$W$1,""))))</f>
        <v>2023 Nationals</v>
      </c>
      <c r="T9" s="8">
        <f>IF(MAX(DF9:DH9)&gt;0,MAX(DF9:DH9),"")</f>
        <v>0.80000000000001137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18.7</v>
      </c>
      <c r="X9" s="19">
        <v>5.2</v>
      </c>
      <c r="Y9" s="19">
        <v>0.2</v>
      </c>
      <c r="Z9" s="19">
        <v>0</v>
      </c>
      <c r="AA9" s="19">
        <v>18.399999999999999</v>
      </c>
      <c r="AB9" s="19">
        <v>5.2</v>
      </c>
      <c r="AC9" s="19">
        <v>0.6</v>
      </c>
      <c r="AD9" s="19">
        <v>0.3</v>
      </c>
      <c r="AE9" s="19">
        <v>18.399999999999999</v>
      </c>
      <c r="AF9" s="19">
        <v>3.5</v>
      </c>
      <c r="AG9" s="19">
        <v>0</v>
      </c>
      <c r="AH9" s="19">
        <v>0</v>
      </c>
      <c r="AI9" s="19">
        <v>18.100000000000001</v>
      </c>
      <c r="AJ9" s="19">
        <v>5.2</v>
      </c>
      <c r="AK9" s="19">
        <v>0.8</v>
      </c>
      <c r="AL9" s="19">
        <v>0</v>
      </c>
      <c r="AM9" s="19">
        <v>18.7</v>
      </c>
      <c r="AN9" s="19">
        <v>5.2</v>
      </c>
      <c r="AO9" s="19">
        <v>0.6</v>
      </c>
      <c r="AP9" s="19">
        <v>0.3</v>
      </c>
      <c r="AQ9" s="27"/>
      <c r="AR9" s="40">
        <f>IF(SUM(X9,AB9)&gt;0,SUM(X9,AB9),"")</f>
        <v>10.4</v>
      </c>
      <c r="AS9" s="40">
        <f>IF(SUM(W9:X9,Z9:AB9,AD9)-Y9-AC9&gt;0,SUM(W9:X9,Z9:AB9,AD9)-Y9-AC9,"")</f>
        <v>46.999999999999993</v>
      </c>
      <c r="AT9" s="40">
        <f>IF(SUM(AE9:AF9,AH9)-AG9&gt;0,SUM(AE9:AF9,AH9)-AG9,"")</f>
        <v>21.9</v>
      </c>
      <c r="AU9" s="40">
        <f>IF(SUM(X9,AB9,AF9)&gt;0,SUM(X9,AB9,AF9),"")</f>
        <v>13.9</v>
      </c>
      <c r="AV9" s="40">
        <f>IF(SUM(AS9,AT9)&gt;0,SUM(AS9,AT9),"")</f>
        <v>68.899999999999991</v>
      </c>
      <c r="AW9" s="40">
        <f>IF(SUM(AJ9,AN9)&gt;0,SUM(AJ9,AN9),"")</f>
        <v>10.4</v>
      </c>
      <c r="AX9" s="40">
        <f>IF(SUM(AI9:AJ9,AL9:AN9,AP9)-SUM(AK9,AO9)&gt;0,SUM(AI9:AJ9,AL9:AN9,AP9)-SUM(AK9,AO9),"")</f>
        <v>46.1</v>
      </c>
      <c r="AY9" s="40">
        <f>IF(SUM(AS9,AT9,AX9)&gt;0,SUM(AS9,AT9,AX9),"")</f>
        <v>115</v>
      </c>
      <c r="AZ9" s="18">
        <v>18.399999999999999</v>
      </c>
      <c r="BA9" s="18">
        <v>6</v>
      </c>
      <c r="BB9" s="18">
        <v>0.6</v>
      </c>
      <c r="BC9" s="18">
        <v>0</v>
      </c>
      <c r="BD9" s="18">
        <v>18.5</v>
      </c>
      <c r="BE9" s="18">
        <v>5.6</v>
      </c>
      <c r="BF9" s="18">
        <v>1</v>
      </c>
      <c r="BG9" s="18">
        <v>0.3</v>
      </c>
      <c r="BH9" s="18">
        <v>17.2</v>
      </c>
      <c r="BI9" s="18">
        <v>2.4</v>
      </c>
      <c r="BJ9" s="18">
        <v>0</v>
      </c>
      <c r="BK9" s="18">
        <v>0</v>
      </c>
      <c r="BL9" s="18">
        <v>18.399999999999999</v>
      </c>
      <c r="BM9" s="18">
        <v>6</v>
      </c>
      <c r="BN9" s="18">
        <v>1</v>
      </c>
      <c r="BO9" s="18">
        <v>0</v>
      </c>
      <c r="BP9" s="18">
        <v>18.600000000000001</v>
      </c>
      <c r="BQ9" s="18">
        <v>5.6</v>
      </c>
      <c r="BR9" s="18">
        <v>0.6</v>
      </c>
      <c r="BS9" s="18">
        <v>0.3</v>
      </c>
      <c r="BT9" s="28"/>
      <c r="BU9" s="11">
        <f>IF(SUM(BA9,BE9)&gt;0,SUM(BA9,BE9),"")</f>
        <v>11.6</v>
      </c>
      <c r="BV9" s="11">
        <f>IF(SUM(AZ9:BA9,BC9:BE9,BG9)-BB9-BF9&gt;0,SUM(AZ9:BA9,BC9:BE9,BG9)-BB9-BF9,"")</f>
        <v>47.199999999999996</v>
      </c>
      <c r="BW9" s="11">
        <f>IF(SUM(BH9:BI9,BK9)-BJ9&gt;0,SUM(BH9:BI9,BK9)-BJ9,"")</f>
        <v>19.599999999999998</v>
      </c>
      <c r="BX9" s="11">
        <f>IF(SUM(BA9,BE9,BI9)&gt;0,SUM(BA9,BE9,BI9),"")</f>
        <v>14</v>
      </c>
      <c r="BY9" s="11">
        <f>IF(SUM(BV9,BW9)&gt;0,SUM(BV9,BW9),"")</f>
        <v>66.8</v>
      </c>
      <c r="BZ9" s="11">
        <f>IF(SUM(BM9,BQ9)&gt;0,SUM(BM9,BQ9),"")</f>
        <v>11.6</v>
      </c>
      <c r="CA9" s="11">
        <f>IF(SUM(BL9:BM9,BO9:BQ9,BS9)-SUM(BN9,BR9)&gt;0,SUM(BL9:BM9,BO9:BQ9,BS9)-SUM(BN9,BR9),"")</f>
        <v>47.3</v>
      </c>
      <c r="CB9" s="11">
        <f>IF(SUM(BV9,BW9,CA9)&gt;0,SUM(BV9,BW9,CA9),"")</f>
        <v>114.1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>
        <f>IF(MAX(ED9,FF9,GH9,HJ9,IL9,JN9,KP9,LR9,MT9,NV9,OX9,PZ9)-IF(N9="",0,N9)&gt;0.001,MAX(ED9,FF9,GH9,HJ9,IL9,JN9,KP9,LR9,MT9,NV9,OX9,PZ9)-IF(N9="",0,N9),"")</f>
        <v>0.80000000000001137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>
        <v>18.3</v>
      </c>
      <c r="LZ9" s="17">
        <v>6</v>
      </c>
      <c r="MA9" s="17">
        <v>0.8</v>
      </c>
      <c r="MB9" s="17">
        <v>0</v>
      </c>
      <c r="MC9" s="17">
        <v>18.7</v>
      </c>
      <c r="MD9" s="17">
        <v>5.6</v>
      </c>
      <c r="ME9" s="17">
        <v>0</v>
      </c>
      <c r="MF9" s="17">
        <v>0</v>
      </c>
      <c r="MG9" s="17"/>
      <c r="MH9" s="17"/>
      <c r="MI9" s="17"/>
      <c r="MJ9" s="17"/>
      <c r="MK9" s="17">
        <v>18.2</v>
      </c>
      <c r="ML9" s="17">
        <v>6</v>
      </c>
      <c r="MM9" s="17">
        <v>0.8</v>
      </c>
      <c r="MN9" s="17">
        <v>0</v>
      </c>
      <c r="MO9" s="17"/>
      <c r="MP9" s="17"/>
      <c r="MQ9" s="17"/>
      <c r="MR9" s="17"/>
      <c r="MS9" s="40">
        <f>IF(SUM(LZ9,MD9)&gt;0,SUM(LZ9,MD9),"")</f>
        <v>11.6</v>
      </c>
      <c r="MT9" s="40">
        <f>IF(SUM(LY9:LZ9,MB9:MD9,MF9)-MA9-ME9&gt;0,SUM(LY9:LZ9,MB9:MD9,MF9)-MA9-ME9,"")</f>
        <v>47.800000000000004</v>
      </c>
      <c r="MU9" s="40" t="str">
        <f>IF(SUM(MG9:MH9,MJ9)-MI9&gt;0,SUM(MG9:MH9,MJ9)-MI9,"")</f>
        <v/>
      </c>
      <c r="MV9" s="40">
        <f>IF(SUM(LZ9,MD9,MH9)&gt;0,SUM(LZ9,MD9,MH9),"")</f>
        <v>11.6</v>
      </c>
      <c r="MW9" s="40">
        <f>IF(SUM(MT9,MU9)&gt;0,SUM(MT9,MU9),"")</f>
        <v>47.800000000000004</v>
      </c>
      <c r="MX9" s="40">
        <f>IF(SUM(ML9,MP9)&gt;0,SUM(ML9,MP9),"")</f>
        <v>6</v>
      </c>
      <c r="MY9" s="40">
        <f>IF(SUM(MK9:ML9,MN9:MP9,MR9)-SUM(MM9,MQ9)&gt;0,SUM(MK9:ML9,MN9:MP9,MR9)-SUM(MM9,MQ9),"")</f>
        <v>23.4</v>
      </c>
      <c r="MZ9" s="40">
        <f>IF(SUM(MT9,MU9,MY9)&gt;0,SUM(MT9,MU9,MY9),"")</f>
        <v>71.2</v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9.1999999999999993</v>
      </c>
      <c r="QH9" s="22">
        <f>IF($CW9="P",CD9,(CD9+BA9)/2)</f>
        <v>3</v>
      </c>
      <c r="QI9" s="22">
        <f>IF($CW9="P",CE9,(CE9+BB9)/2)</f>
        <v>0.3</v>
      </c>
      <c r="QJ9" s="22">
        <f>IF($CW9="P",CF9,(CF9+BC9)/2)</f>
        <v>0</v>
      </c>
      <c r="QK9" s="22">
        <f>IF($CW9="P",CG9,(CG9+BD9)/2)</f>
        <v>9.25</v>
      </c>
      <c r="QL9" s="22">
        <f>IF($CW9="P",CH9,(CH9+BE9)/2)</f>
        <v>2.8</v>
      </c>
      <c r="QM9" s="22">
        <f>IF($CW9="P",CI9,(CI9+BF9)/2)</f>
        <v>0.5</v>
      </c>
      <c r="QN9" s="22">
        <f>IF($CW9="P",CJ9,(CJ9+BG9)/2)</f>
        <v>0.15</v>
      </c>
      <c r="QO9" s="22">
        <f>IF($CW9="P",CK9,(CK9+BH9)/2)</f>
        <v>8.6</v>
      </c>
      <c r="QP9" s="22">
        <f>IF($CW9="P",CL9,(CL9+BI9)/2)</f>
        <v>1.2</v>
      </c>
      <c r="QQ9" s="22">
        <f>IF($CW9="P",CM9,(CM9+BJ9)/2)</f>
        <v>0</v>
      </c>
      <c r="QR9" s="22">
        <f>IF($CW9="P",CN9,(CN9+BK9)/2)</f>
        <v>0</v>
      </c>
      <c r="QS9" s="22">
        <f>IF($CW9="P",CO9,(CO9+BL9)/2)</f>
        <v>9.1999999999999993</v>
      </c>
      <c r="QT9" s="22">
        <f>IF($CW9="P",CP9,(CP9+BM9)/2)</f>
        <v>3</v>
      </c>
      <c r="QU9" s="22">
        <f>IF($CW9="P",CQ9,(CQ9+BN9)/2)</f>
        <v>0.5</v>
      </c>
      <c r="QV9" s="22">
        <f>IF($CW9="P",CR9,(CR9+BO9)/2)</f>
        <v>0</v>
      </c>
      <c r="QW9" s="22">
        <f>IF($CW9="P",CS9,(CS9+BP9)/2)</f>
        <v>9.3000000000000007</v>
      </c>
      <c r="QX9" s="22">
        <f>IF($CW9="P",CT9,(CT9+BQ9)/2)</f>
        <v>2.8</v>
      </c>
      <c r="QY9" s="22">
        <f>IF($CW9="P",CU9,(CU9+BR9)/2)</f>
        <v>0.3</v>
      </c>
      <c r="QZ9" s="22">
        <f>IF($CW9="P",CV9,(CV9+BS9)/2)</f>
        <v>0.15</v>
      </c>
      <c r="RA9" s="27" t="s">
        <v>46</v>
      </c>
      <c r="RB9" s="40">
        <f>IF(SUM(QH9,QL9)&gt;0,SUM(QH9,QL9),"")</f>
        <v>5.8</v>
      </c>
      <c r="RC9" s="40">
        <f>IF(SUM(QG9:QH9,QJ9:QL9,QN9)-QI9-QM9&gt;0,SUM(QG9:QH9,QJ9:QL9,QN9)-QI9-QM9,"")</f>
        <v>23.599999999999998</v>
      </c>
      <c r="RD9" s="40">
        <f>IF(SUM(QO9:QP9,QR9)-QQ9&gt;0,SUM(QO9:QP9,QR9)-QQ9,"")</f>
        <v>9.7999999999999989</v>
      </c>
      <c r="RE9" s="40">
        <f>IF(SUM(QH9,QL9,QP9)&gt;0,SUM(QH9,QL9,QP9),"")</f>
        <v>7</v>
      </c>
      <c r="RF9" s="40">
        <f>IF(SUM(RC9,RD9)&gt;0,SUM(RC9,RD9),"")</f>
        <v>33.4</v>
      </c>
      <c r="RG9" s="40">
        <f>IF(SUM(QT9,QX9)&gt;0,SUM(QT9,QX9),"")</f>
        <v>5.8</v>
      </c>
      <c r="RH9" s="40">
        <f>IF(SUM(QS9:QT9,QV9:QX9,QZ9)-SUM(QU9,QY9)&gt;0,SUM(QS9:QT9,QV9:QX9,QZ9)-SUM(QU9,QY9),"")</f>
        <v>23.65</v>
      </c>
      <c r="RI9" s="40">
        <f>IF(SUM(RC9,RD9,RH9)&gt;0,SUM(RC9,RD9,RH9),"")</f>
        <v>57.05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4</v>
      </c>
      <c r="C10" s="5" t="s">
        <v>197</v>
      </c>
      <c r="D10" s="4" t="s">
        <v>5</v>
      </c>
      <c r="E10" s="4">
        <v>2005</v>
      </c>
      <c r="F10" s="9">
        <f>SUM(L10:T10)+SUM(L10:P10)*0.0000001+SUM(L10)*0.0000000000001</f>
        <v>161.10001153000468</v>
      </c>
      <c r="G10" s="66"/>
      <c r="H10" s="3" t="str">
        <f>IF(OR(AND(AR10&gt;=AY$29,AS10&gt;=AY$33,AR10&lt;&gt;"",AQ10=""),AND(AW10&gt;=AY$29,AX10&gt;=AY$33,AW10&lt;&gt;"",AQ10=""),AND(BU10&gt;=CB$29,BV10&gt;=CB$33,BU10&lt;&gt;"",BT10=""),AND(BZ10&gt;=CB$29,CA10&gt;=CB$33,BZ10&lt;&gt;"",BT10=""),AND(CX10&gt;=DE$29,CY10&gt;=DE$33,CX10&lt;&gt;"",CW10=""),AND(DC10&gt;=DE$29,DD10&gt;=DE$33,DC10&lt;&gt;""),AND(EC10&gt;=EJ$29,ED10&gt;=EJ$33,EC10&lt;&gt;""),AND(EH10&gt;=EJ$29,EI10&gt;=EJ$33,EH10&lt;&gt;""),AND(FE10&gt;=FL$29,FF10&gt;=FL$33,FE10&lt;&gt;""),AND(FJ10&gt;=FL$29,FK10&gt;=FL$33,FJ10&lt;&gt;""),AND(GG10&gt;=GN$29,GH10&gt;=GN$33,GG10&lt;&gt;""),AND(GL10&gt;=GN$29,GM10&gt;=GN$33,GL10&lt;&gt;""),AND(HI10&gt;=HP$29,HJ10&gt;=HP$33,HI10&lt;&gt;""),AND(HN10&gt;=HP$29,HO10&gt;=HP$33,HN10&lt;&gt;""),AND(IK10&gt;=IR$29,IL10&gt;=IR$33,IK10&lt;&gt;""),AND(IP10&gt;=IR$29,IQ10&gt;=IR$33,IP10&lt;&gt;""),AND(JM10&gt;=JT$29,JN10&gt;=JT$33,JM10&lt;&gt;""),AND(JR10&gt;=JT$29,JS10&gt;=JT$33,JR10&lt;&gt;""),AND(KO10&gt;=KV$29,KP10&gt;=KV$33,KO10&lt;&gt;""),AND(KT10&gt;=KV$29,KU10&gt;=KV$33,KT10&lt;&gt;""),AND(LQ10&gt;=LX$29,LR10&gt;=LX$33,LQ10&lt;&gt;""),AND(LV10&gt;=LX$29,LW10&gt;=LX$33,LV10&lt;&gt;""),AND(MS10&gt;=MZ$29,MT10&gt;=MZ$33,MS10&lt;&gt;""),AND(MX10&gt;=MZ$29,MY10&gt;=MZ$33,MX10&lt;&gt;""),AND(NU10&gt;=OB$29,NV10&gt;=OB$33,NU10&lt;&gt;""),AND(NZ10&gt;=OB$29,OA10&gt;=OB$33,NZ10&lt;&gt;""),AND(OW10&gt;=PD$29,OX10&gt;=PD$33,OW10&lt;&gt;""),AND(PB10&gt;=PD$29,PC10&gt;=PD$33,PB10&lt;&gt;""),AND(PY10&gt;=QF$29,PZ10&gt;=QF$33,PY10&lt;&gt;""),AND(QD10&gt;=QF$29,QE10&gt;=QF$33,QD10&lt;&gt;"")),"P","")</f>
        <v>P</v>
      </c>
      <c r="I10" s="3" t="str">
        <f>IF(OR(AND(AS10&gt;=AY$33,AS10&lt;&gt;"",AQ10=""),AND(AX10&gt;=AY$33,AX10&lt;&gt;"",AQ10=""),AND(BV10&gt;=CB$33,BV10&lt;&gt;"",BT10=""),AND(CA10&gt;=CB$33,CA10&lt;&gt;"",BT10=""),AND(CY10&gt;=DE$33,CY10&lt;&gt;"",CW10=""),AND(DD10&gt;=DE$33,DD10&lt;&gt;"",CW10=""),AND(ED10&gt;=EJ$33,ED10&lt;&gt;""),AND(EI10&gt;=EJ$33,EI10&lt;&gt;""),AND(FF10&gt;=FL$33,FF10&lt;&gt;""),AND(FK10&gt;=FL$33,FK10&lt;&gt;""),AND(GH10&gt;=GN$33,GH10&lt;&gt;""),AND(GM10&gt;=GN$33,GM10&lt;&gt;""),AND(HJ10&gt;=HP$33,HJ10&lt;&gt;""),AND(HO10&gt;=HP$33,HO10&lt;&gt;""),AND(IL10&gt;=IR$33,IL10&lt;&gt;""),AND(IQ10&gt;=IR$33,IQ10&lt;&gt;""),AND(JN10&gt;=JT$33,JN10&lt;&gt;""),AND(JS10&gt;=JT$33,JS10&lt;&gt;""),AND(KP10&gt;=KV$33,KP10&lt;&gt;""),AND(KU10&gt;=KV$33,KU10&lt;&gt;""),AND(LR10&gt;=LX$33,LR10&lt;&gt;""),AND(LW10&gt;=LX$33,LW10&lt;&gt;""),AND(MT10&gt;=MZ$33,MT10&lt;&gt;""),AND(MY10&gt;=MZ$33,MY10&lt;&gt;""),AND(NV10&gt;=OB$33,NV10&lt;&gt;""),AND(OA10&gt;=OB$33,OA10&lt;&gt;""),AND(OX10&gt;=PD$33,OX10&lt;&gt;""),AND(PC10&gt;=PD$33,PC10&lt;&gt;""),AND(PZ10&gt;=QF$33,PZ10&lt;&gt;""),AND(QE10&gt;=QF$33,QE10&lt;&gt;"")),"P","")</f>
        <v>P</v>
      </c>
      <c r="J10" s="36" t="str">
        <f>IF(AND(I10="P",H10=""),"No DD",IF(OR(AND(AU10&gt;=AY$32,AV10&gt;=AY$36,AU10&lt;&gt;"",AQ10=""),AND(BX10&gt;=CB$32,BY10&gt;=CB$36,BX10&lt;&gt;"",BT10=""),AND(DA10&gt;=DE$32,DB10&gt;=DE$36,DA10&lt;&gt;"",CW10=""),AND(EF10&gt;=EJ$32,EG10&gt;=EJ$36,EF10&lt;&gt;""),AND(FH10&gt;=FL$32,FI10&gt;=FL$36,FH10&lt;&gt;""),AND(GJ10&gt;=GN$32,GK10&gt;=GN$36,GJ10&lt;&gt;""),AND(HL10&gt;=HP$32,HM10&gt;=HP$36,HL10&lt;&gt;""),AND(IN10&gt;=IR$32,IO10&gt;=IR$36,IN10&lt;&gt;""),AND(JP10&gt;=JT$32,JQ10&gt;=JT$36,JP10&lt;&gt;""),AND(KR10&gt;=KV$32,KS10&gt;=KV$36,KR10&lt;&gt;""),AND(LT10&gt;=LX$32,LU10&gt;=LX$36,LT10&lt;&gt;""),AND(MV10&gt;=MZ$32,MW10&gt;=MZ$36,MV10&lt;&gt;""),AND(NX10&gt;=OB$32,NY10&gt;=OB$36,NX10&lt;&gt;""),AND(OZ10&gt;=PD$32,PA10&gt;=PD$36,OZ10&lt;&gt;""),AND(QB10&gt;=QF$32,QC10&gt;=QF$36,QB10&lt;&gt;"")),"Merit",IF(OR(AND(AU10&gt;=AY$31,AV10&gt;=AY$35,AU10&lt;&gt;"",AQ10=""),AND(BX10&gt;=CB$31,BY10&gt;=CB$35,BX10&lt;&gt;"",BT10=""),AND(DA10&gt;=DE$31,DB10&gt;=DE$35,DA10&lt;&gt;"",CW10=""),AND(EF10&gt;=EJ$31,EG10&gt;=EJ$35,EF10&lt;&gt;""),AND(FH10&gt;=FL$31,FI10&gt;=FL$35,FH10&lt;&gt;""),AND(GJ10&gt;=GN$31,GK10&gt;=GN$35,GJ10&lt;&gt;""),AND(HL10&gt;=HP$31,HM10&gt;=HP$35,HL10&lt;&gt;""),AND(IN10&gt;=IR$31,IO10&gt;=IR$35,IN10&lt;&gt;""),AND(JP10&gt;=JT$31,JQ10&gt;=JT$35,JP10&lt;&gt;""),AND(KR10&gt;=KV$31,KS10&gt;=KV$35,KR10&lt;&gt;""),AND(LT10&gt;=LX$31,LU10&gt;=LX$35,LT10&lt;&gt;""),AND(MV10&gt;=MZ$31,MW10&gt;=MZ$35,MV10&lt;&gt;""),AND(NX10&gt;=OB$31,NY10&gt;=OB$35,NX10&lt;&gt;""),AND(OZ10&gt;=PD$31,PA10&gt;=PD$35,OZ10&lt;&gt;""),AND(QB10&gt;=QF$31,QC10&gt;=QF$35,QB10&lt;&gt;"")),"Excellence",IF(K10="P","Worlds Team",IF(H10="P","National Team","")))))</f>
        <v>National Team</v>
      </c>
      <c r="K10" s="3" t="str">
        <f>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P","")</f>
        <v/>
      </c>
      <c r="L10" s="8">
        <f>IF(COUNT(AS10,BV10,CY10)&gt;0,LARGE((AS10,BV10,CY10),1),0)</f>
        <v>47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46.6</v>
      </c>
      <c r="O10" s="8" t="str">
        <f>IF(N10=0,"",IF(N10=CY10,$CC$1,IF(N10=BV10,$AZ$1,IF(N10=AS10,$W$1,""))))</f>
        <v>2023 Nationals</v>
      </c>
      <c r="P10" s="8">
        <f>IF(COUNT(AT10,BW10,CZ10)&gt;0,LARGE((AT10,BW10,CZ10),1),0)</f>
        <v>21.7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45.8</v>
      </c>
      <c r="S10" s="8" t="str">
        <f>IF(R10=0,"",IF(R10=DD10,$CC$1,IF(R10=CA10,$AZ$1,IF(R10=AX10,$W$1,""))))</f>
        <v>2023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18.600000000000001</v>
      </c>
      <c r="BA10" s="18">
        <v>5.2</v>
      </c>
      <c r="BB10" s="18">
        <v>0.2</v>
      </c>
      <c r="BC10" s="18">
        <v>0</v>
      </c>
      <c r="BD10" s="18">
        <v>18.3</v>
      </c>
      <c r="BE10" s="18">
        <v>5.2</v>
      </c>
      <c r="BF10" s="18">
        <v>0.8</v>
      </c>
      <c r="BG10" s="18">
        <v>0.3</v>
      </c>
      <c r="BH10" s="18">
        <v>18.8</v>
      </c>
      <c r="BI10" s="18">
        <v>3.7</v>
      </c>
      <c r="BJ10" s="18">
        <v>0.8</v>
      </c>
      <c r="BK10" s="18">
        <v>0</v>
      </c>
      <c r="BL10" s="18">
        <v>17.5</v>
      </c>
      <c r="BM10" s="18">
        <v>5.2</v>
      </c>
      <c r="BN10" s="18">
        <v>0.8</v>
      </c>
      <c r="BO10" s="18">
        <v>0</v>
      </c>
      <c r="BP10" s="18">
        <v>18.8</v>
      </c>
      <c r="BQ10" s="18">
        <v>5.6</v>
      </c>
      <c r="BR10" s="18">
        <v>0.8</v>
      </c>
      <c r="BS10" s="18">
        <v>0.3</v>
      </c>
      <c r="BT10" s="28"/>
      <c r="BU10" s="11">
        <f>IF(SUM(BA10,BE10)&gt;0,SUM(BA10,BE10),"")</f>
        <v>10.4</v>
      </c>
      <c r="BV10" s="11">
        <f>IF(SUM(AZ10:BA10,BC10:BE10,BG10)-BB10-BF10&gt;0,SUM(AZ10:BA10,BC10:BE10,BG10)-BB10-BF10,"")</f>
        <v>46.6</v>
      </c>
      <c r="BW10" s="11">
        <f>IF(SUM(BH10:BI10,BK10)-BJ10&gt;0,SUM(BH10:BI10,BK10)-BJ10,"")</f>
        <v>21.7</v>
      </c>
      <c r="BX10" s="11">
        <f>IF(SUM(BA10,BE10,BI10)&gt;0,SUM(BA10,BE10,BI10),"")</f>
        <v>14.100000000000001</v>
      </c>
      <c r="BY10" s="11">
        <f>IF(SUM(BV10,BW10)&gt;0,SUM(BV10,BW10),"")</f>
        <v>68.3</v>
      </c>
      <c r="BZ10" s="11">
        <f>IF(SUM(BM10,BQ10)&gt;0,SUM(BM10,BQ10),"")</f>
        <v>10.8</v>
      </c>
      <c r="CA10" s="11">
        <f>IF(SUM(BL10:BM10,BO10:BQ10,BS10)-SUM(BN10,BR10)&gt;0,SUM(BL10:BM10,BO10:BQ10,BS10)-SUM(BN10,BR10),"")</f>
        <v>45.8</v>
      </c>
      <c r="CB10" s="11">
        <f>IF(SUM(BV10,BW10,CA10)&gt;0,SUM(BV10,BW10,CA10),"")</f>
        <v>114.1</v>
      </c>
      <c r="CC10" s="19">
        <v>18.600000000000001</v>
      </c>
      <c r="CD10" s="19">
        <v>5.1999999999999993</v>
      </c>
      <c r="CE10" s="19">
        <v>0.2</v>
      </c>
      <c r="CF10" s="19">
        <v>0</v>
      </c>
      <c r="CG10" s="19">
        <v>18.7</v>
      </c>
      <c r="CH10" s="19">
        <v>5.1999999999999993</v>
      </c>
      <c r="CI10" s="19">
        <v>0.8</v>
      </c>
      <c r="CJ10" s="19">
        <v>0.3</v>
      </c>
      <c r="CK10" s="19">
        <v>16.8</v>
      </c>
      <c r="CL10" s="19">
        <v>3.3</v>
      </c>
      <c r="CM10" s="19">
        <v>1</v>
      </c>
      <c r="CN10" s="19">
        <v>0</v>
      </c>
      <c r="CO10" s="19">
        <v>16.8</v>
      </c>
      <c r="CP10" s="19">
        <v>5.1999999999999993</v>
      </c>
      <c r="CQ10" s="19">
        <v>0.8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>IF(SUM(CD10,CH10)&gt;0,SUM(CD10,CH10),"")</f>
        <v>10.399999999999999</v>
      </c>
      <c r="CY10" s="40">
        <f>IF(SUM(CC10:CD10,CF10:CH10,CJ10)-CE10-CI10&gt;0,SUM(CC10:CD10,CF10:CH10,CJ10)-CE10-CI10,"")</f>
        <v>47</v>
      </c>
      <c r="CZ10" s="40">
        <f>IF(SUM(CK10:CL10,CN10)-CM10&gt;0,SUM(CK10:CL10,CN10)-CM10,"")</f>
        <v>19.100000000000001</v>
      </c>
      <c r="DA10" s="40">
        <f>IF(SUM(CD10,CH10,CL10)&gt;0,SUM(CD10,CH10,CL10),"")</f>
        <v>13.7</v>
      </c>
      <c r="DB10" s="40">
        <f>IF(SUM(CY10,CZ10)&gt;0,SUM(CY10,CZ10),"")</f>
        <v>66.099999999999994</v>
      </c>
      <c r="DC10" s="40">
        <f>IF(SUM(CP10,CT10)&gt;0,SUM(CP10,CT10),"")</f>
        <v>5.1999999999999993</v>
      </c>
      <c r="DD10" s="40">
        <f>IF(SUM(CO10:CP10,CR10:CT10,CV10)-SUM(CQ10,CU10)&gt;0,SUM(CO10:CP10,CR10:CT10,CV10)-SUM(CQ10,CU10),"")</f>
        <v>21.2</v>
      </c>
      <c r="DE10" s="40">
        <f>IF(SUM(CY10,CZ10,DD10)&gt;0,SUM(CY10,CZ10,DD10),"")</f>
        <v>87.3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>
        <v>16.8</v>
      </c>
      <c r="LZ10" s="17">
        <v>5.2</v>
      </c>
      <c r="MA10" s="17">
        <v>0.8</v>
      </c>
      <c r="MB10" s="17">
        <v>0</v>
      </c>
      <c r="MC10" s="17">
        <v>16.7</v>
      </c>
      <c r="MD10" s="17">
        <v>5.2</v>
      </c>
      <c r="ME10" s="17">
        <v>0.2</v>
      </c>
      <c r="MF10" s="17">
        <v>0</v>
      </c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>
        <f>IF(SUM(LZ10,MD10)&gt;0,SUM(LZ10,MD10),"")</f>
        <v>10.4</v>
      </c>
      <c r="MT10" s="40">
        <f>IF(SUM(LY10:LZ10,MB10:MD10,MF10)-MA10-ME10&gt;0,SUM(LY10:LZ10,MB10:MD10,MF10)-MA10-ME10,"")</f>
        <v>42.900000000000006</v>
      </c>
      <c r="MU10" s="40" t="str">
        <f>IF(SUM(MG10:MH10,MJ10)-MI10&gt;0,SUM(MG10:MH10,MJ10)-MI10,"")</f>
        <v/>
      </c>
      <c r="MV10" s="40">
        <f>IF(SUM(LZ10,MD10,MH10)&gt;0,SUM(LZ10,MD10,MH10),"")</f>
        <v>10.4</v>
      </c>
      <c r="MW10" s="40">
        <f>IF(SUM(MT10,MU10)&gt;0,SUM(MT10,MU10),"")</f>
        <v>42.900000000000006</v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>
        <f>IF(SUM(MT10,MU10,MY10)&gt;0,SUM(MT10,MU10,MY10),"")</f>
        <v>42.900000000000006</v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18.600000000000001</v>
      </c>
      <c r="QH10" s="22">
        <f>IF($CW10="P",CD10,(CD10+BA10)/2)</f>
        <v>5.1999999999999993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18.5</v>
      </c>
      <c r="QL10" s="22">
        <f>IF($CW10="P",CH10,(CH10+BE10)/2)</f>
        <v>5.1999999999999993</v>
      </c>
      <c r="QM10" s="22">
        <f>IF($CW10="P",CI10,(CI10+BF10)/2)</f>
        <v>0.8</v>
      </c>
      <c r="QN10" s="22">
        <f>IF($CW10="P",CJ10,(CJ10+BG10)/2)</f>
        <v>0.3</v>
      </c>
      <c r="QO10" s="22">
        <f>IF($CW10="P",CK10,(CK10+BH10)/2)</f>
        <v>17.8</v>
      </c>
      <c r="QP10" s="22">
        <f>IF($CW10="P",CL10,(CL10+BI10)/2)</f>
        <v>3.5</v>
      </c>
      <c r="QQ10" s="22">
        <f>IF($CW10="P",CM10,(CM10+BJ10)/2)</f>
        <v>0.9</v>
      </c>
      <c r="QR10" s="22">
        <f>IF($CW10="P",CN10,(CN10+BK10)/2)</f>
        <v>0</v>
      </c>
      <c r="QS10" s="22">
        <f>IF($CW10="P",CO10,(CO10+BL10)/2)</f>
        <v>17.149999999999999</v>
      </c>
      <c r="QT10" s="22">
        <f>IF($CW10="P",CP10,(CP10+BM10)/2)</f>
        <v>5.1999999999999993</v>
      </c>
      <c r="QU10" s="22">
        <f>IF($CW10="P",CQ10,(CQ10+BN10)/2)</f>
        <v>0.8</v>
      </c>
      <c r="QV10" s="22">
        <f>IF($CW10="P",CR10,(CR10+BO10)/2)</f>
        <v>0</v>
      </c>
      <c r="QW10" s="22">
        <f>IF($CW10="P",CS10,(CS10+BP10)/2)</f>
        <v>9.4</v>
      </c>
      <c r="QX10" s="22">
        <f>IF($CW10="P",CT10,(CT10+BQ10)/2)</f>
        <v>2.8</v>
      </c>
      <c r="QY10" s="22">
        <f>IF($CW10="P",CU10,(CU10+BR10)/2)</f>
        <v>0.4</v>
      </c>
      <c r="QZ10" s="22">
        <f>IF($CW10="P",CV10,(CV10+BS10)/2)</f>
        <v>0.15</v>
      </c>
      <c r="RA10" s="27" t="s">
        <v>46</v>
      </c>
      <c r="RB10" s="40">
        <f>IF(SUM(QH10,QL10)&gt;0,SUM(QH10,QL10),"")</f>
        <v>10.399999999999999</v>
      </c>
      <c r="RC10" s="40">
        <f>IF(SUM(QG10:QH10,QJ10:QL10,QN10)-QI10-QM10&gt;0,SUM(QG10:QH10,QJ10:QL10,QN10)-QI10-QM10,"")</f>
        <v>46.8</v>
      </c>
      <c r="RD10" s="40">
        <f>IF(SUM(QO10:QP10,QR10)-QQ10&gt;0,SUM(QO10:QP10,QR10)-QQ10,"")</f>
        <v>20.400000000000002</v>
      </c>
      <c r="RE10" s="40">
        <f>IF(SUM(QH10,QL10,QP10)&gt;0,SUM(QH10,QL10,QP10),"")</f>
        <v>13.899999999999999</v>
      </c>
      <c r="RF10" s="40">
        <f>IF(SUM(RC10,RD10)&gt;0,SUM(RC10,RD10),"")</f>
        <v>67.2</v>
      </c>
      <c r="RG10" s="40">
        <f>IF(SUM(QT10,QX10)&gt;0,SUM(QT10,QX10),"")</f>
        <v>7.9999999999999991</v>
      </c>
      <c r="RH10" s="40">
        <f>IF(SUM(QS10:QT10,QV10:QX10,QZ10)-SUM(QU10,QY10)&gt;0,SUM(QS10:QT10,QV10:QX10,QZ10)-SUM(QU10,QY10),"")</f>
        <v>33.499999999999993</v>
      </c>
      <c r="RI10" s="40">
        <f>IF(SUM(RC10,RD10,RH10)&gt;0,SUM(RC10,RD10,RH10),"")</f>
        <v>100.69999999999999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5</v>
      </c>
      <c r="C11" s="5" t="s">
        <v>147</v>
      </c>
      <c r="D11" s="4" t="s">
        <v>3</v>
      </c>
      <c r="E11" s="4">
        <v>2002</v>
      </c>
      <c r="F11" s="9">
        <f>SUM(L11:T11)+SUM(L11:P11)*0.0000001+SUM(L11)*0.0000000000001</f>
        <v>155.50001123000476</v>
      </c>
      <c r="G11" s="66"/>
      <c r="H11" s="3" t="str">
        <f>IF(OR(AND(AR11&gt;=AY$29,AS11&gt;=AY$33,AR11&lt;&gt;"",AQ11=""),AND(AW11&gt;=AY$29,AX11&gt;=AY$33,AW11&lt;&gt;"",AQ11=""),AND(BU11&gt;=CB$29,BV11&gt;=CB$33,BU11&lt;&gt;"",BT11=""),AND(BZ11&gt;=CB$29,CA11&gt;=CB$33,BZ11&lt;&gt;"",BT11=""),AND(CX11&gt;=DE$29,CY11&gt;=DE$33,CX11&lt;&gt;"",CW11=""),AND(DC11&gt;=DE$29,DD11&gt;=DE$33,DC11&lt;&gt;""),AND(EC11&gt;=EJ$29,ED11&gt;=EJ$33,EC11&lt;&gt;""),AND(EH11&gt;=EJ$29,EI11&gt;=EJ$33,EH11&lt;&gt;""),AND(FE11&gt;=FL$29,FF11&gt;=FL$33,FE11&lt;&gt;""),AND(FJ11&gt;=FL$29,FK11&gt;=FL$33,FJ11&lt;&gt;""),AND(GG11&gt;=GN$29,GH11&gt;=GN$33,GG11&lt;&gt;""),AND(GL11&gt;=GN$29,GM11&gt;=GN$33,GL11&lt;&gt;""),AND(HI11&gt;=HP$29,HJ11&gt;=HP$33,HI11&lt;&gt;""),AND(HN11&gt;=HP$29,HO11&gt;=HP$33,HN11&lt;&gt;""),AND(IK11&gt;=IR$29,IL11&gt;=IR$33,IK11&lt;&gt;""),AND(IP11&gt;=IR$29,IQ11&gt;=IR$33,IP11&lt;&gt;""),AND(JM11&gt;=JT$29,JN11&gt;=JT$33,JM11&lt;&gt;""),AND(JR11&gt;=JT$29,JS11&gt;=JT$33,JR11&lt;&gt;""),AND(KO11&gt;=KV$29,KP11&gt;=KV$33,KO11&lt;&gt;""),AND(KT11&gt;=KV$29,KU11&gt;=KV$33,KT11&lt;&gt;""),AND(LQ11&gt;=LX$29,LR11&gt;=LX$33,LQ11&lt;&gt;""),AND(LV11&gt;=LX$29,LW11&gt;=LX$33,LV11&lt;&gt;""),AND(MS11&gt;=MZ$29,MT11&gt;=MZ$33,MS11&lt;&gt;""),AND(MX11&gt;=MZ$29,MY11&gt;=MZ$33,MX11&lt;&gt;""),AND(NU11&gt;=OB$29,NV11&gt;=OB$33,NU11&lt;&gt;""),AND(NZ11&gt;=OB$29,OA11&gt;=OB$33,NZ11&lt;&gt;""),AND(OW11&gt;=PD$29,OX11&gt;=PD$33,OW11&lt;&gt;""),AND(PB11&gt;=PD$29,PC11&gt;=PD$33,PB11&lt;&gt;""),AND(PY11&gt;=QF$29,PZ11&gt;=QF$33,PY11&lt;&gt;""),AND(QD11&gt;=QF$29,QE11&gt;=QF$33,QD11&lt;&gt;"")),"P","")</f>
        <v>P</v>
      </c>
      <c r="I11" s="3" t="str">
        <f>IF(OR(AND(AS11&gt;=AY$33,AS11&lt;&gt;"",AQ11=""),AND(AX11&gt;=AY$33,AX11&lt;&gt;"",AQ11=""),AND(BV11&gt;=CB$33,BV11&lt;&gt;"",BT11=""),AND(CA11&gt;=CB$33,CA11&lt;&gt;"",BT11=""),AND(CY11&gt;=DE$33,CY11&lt;&gt;"",CW11=""),AND(DD11&gt;=DE$33,DD11&lt;&gt;"",CW11=""),AND(ED11&gt;=EJ$33,ED11&lt;&gt;""),AND(EI11&gt;=EJ$33,EI11&lt;&gt;""),AND(FF11&gt;=FL$33,FF11&lt;&gt;""),AND(FK11&gt;=FL$33,FK11&lt;&gt;""),AND(GH11&gt;=GN$33,GH11&lt;&gt;""),AND(GM11&gt;=GN$33,GM11&lt;&gt;""),AND(HJ11&gt;=HP$33,HJ11&lt;&gt;""),AND(HO11&gt;=HP$33,HO11&lt;&gt;""),AND(IL11&gt;=IR$33,IL11&lt;&gt;""),AND(IQ11&gt;=IR$33,IQ11&lt;&gt;""),AND(JN11&gt;=JT$33,JN11&lt;&gt;""),AND(JS11&gt;=JT$33,JS11&lt;&gt;""),AND(KP11&gt;=KV$33,KP11&lt;&gt;""),AND(KU11&gt;=KV$33,KU11&lt;&gt;""),AND(LR11&gt;=LX$33,LR11&lt;&gt;""),AND(LW11&gt;=LX$33,LW11&lt;&gt;""),AND(MT11&gt;=MZ$33,MT11&lt;&gt;""),AND(MY11&gt;=MZ$33,MY11&lt;&gt;""),AND(NV11&gt;=OB$33,NV11&lt;&gt;""),AND(OA11&gt;=OB$33,OA11&lt;&gt;""),AND(OX11&gt;=PD$33,OX11&lt;&gt;""),AND(PC11&gt;=PD$33,PC11&lt;&gt;""),AND(PZ11&gt;=QF$33,PZ11&lt;&gt;""),AND(QE11&gt;=QF$33,QE11&lt;&gt;"")),"P","")</f>
        <v>P</v>
      </c>
      <c r="J11" s="36" t="str">
        <f>IF(AND(I11="P",H11=""),"No DD",IF(OR(AND(AU11&gt;=AY$32,AV11&gt;=AY$36,AU11&lt;&gt;"",AQ11=""),AND(BX11&gt;=CB$32,BY11&gt;=CB$36,BX11&lt;&gt;"",BT11=""),AND(DA11&gt;=DE$32,DB11&gt;=DE$36,DA11&lt;&gt;"",CW11=""),AND(EF11&gt;=EJ$32,EG11&gt;=EJ$36,EF11&lt;&gt;""),AND(FH11&gt;=FL$32,FI11&gt;=FL$36,FH11&lt;&gt;""),AND(GJ11&gt;=GN$32,GK11&gt;=GN$36,GJ11&lt;&gt;""),AND(HL11&gt;=HP$32,HM11&gt;=HP$36,HL11&lt;&gt;""),AND(IN11&gt;=IR$32,IO11&gt;=IR$36,IN11&lt;&gt;""),AND(JP11&gt;=JT$32,JQ11&gt;=JT$36,JP11&lt;&gt;""),AND(KR11&gt;=KV$32,KS11&gt;=KV$36,KR11&lt;&gt;""),AND(LT11&gt;=LX$32,LU11&gt;=LX$36,LT11&lt;&gt;""),AND(MV11&gt;=MZ$32,MW11&gt;=MZ$36,MV11&lt;&gt;""),AND(NX11&gt;=OB$32,NY11&gt;=OB$36,NX11&lt;&gt;""),AND(OZ11&gt;=PD$32,PA11&gt;=PD$36,OZ11&lt;&gt;""),AND(QB11&gt;=QF$32,QC11&gt;=QF$36,QB11&lt;&gt;"")),"Merit",IF(OR(AND(AU11&gt;=AY$31,AV11&gt;=AY$35,AU11&lt;&gt;"",AQ11=""),AND(BX11&gt;=CB$31,BY11&gt;=CB$35,BX11&lt;&gt;"",BT11=""),AND(DA11&gt;=DE$31,DB11&gt;=DE$35,DA11&lt;&gt;"",CW11=""),AND(EF11&gt;=EJ$31,EG11&gt;=EJ$35,EF11&lt;&gt;""),AND(FH11&gt;=FL$31,FI11&gt;=FL$35,FH11&lt;&gt;""),AND(GJ11&gt;=GN$31,GK11&gt;=GN$35,GJ11&lt;&gt;""),AND(HL11&gt;=HP$31,HM11&gt;=HP$35,HL11&lt;&gt;""),AND(IN11&gt;=IR$31,IO11&gt;=IR$35,IN11&lt;&gt;""),AND(JP11&gt;=JT$31,JQ11&gt;=JT$35,JP11&lt;&gt;""),AND(KR11&gt;=KV$31,KS11&gt;=KV$35,KR11&lt;&gt;""),AND(LT11&gt;=LX$31,LU11&gt;=LX$35,LT11&lt;&gt;""),AND(MV11&gt;=MZ$31,MW11&gt;=MZ$35,MV11&lt;&gt;""),AND(NX11&gt;=OB$31,NY11&gt;=OB$35,NX11&lt;&gt;""),AND(OZ11&gt;=PD$31,PA11&gt;=PD$35,OZ11&lt;&gt;""),AND(QB11&gt;=QF$31,QC11&gt;=QF$35,QB11&lt;&gt;"")),"Excellence",IF(K11="P","Worlds Team",IF(H11="P","National Team","")))))</f>
        <v>National Team</v>
      </c>
      <c r="K11" s="3" t="str">
        <f>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P","")</f>
        <v/>
      </c>
      <c r="L11" s="8">
        <f>IF(COUNT(AS11,BV11,CY11)&gt;0,LARGE((AS11,BV11,CY11),1),0)</f>
        <v>47.699999999999996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43.5</v>
      </c>
      <c r="O11" s="8" t="str">
        <f>IF(N11=0,"",IF(N11=CY11,$CC$1,IF(N11=BV11,$AZ$1,IF(N11=AS11,$W$1,""))))</f>
        <v>2023 Nationals</v>
      </c>
      <c r="P11" s="8">
        <f>IF(COUNT(AT11,BW11,CZ11)&gt;0,LARGE((AT11,BW11,CZ11),1),0)</f>
        <v>21.099999999999998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43.199999999999996</v>
      </c>
      <c r="S11" s="8" t="str">
        <f>IF(R11=0,"",IF(R11=DD11,$CC$1,IF(R11=CA11,$AZ$1,IF(R11=AX11,$W$1,""))))</f>
        <v>2023 3rd Domestic Trial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17.8</v>
      </c>
      <c r="BA11" s="18">
        <v>4.8</v>
      </c>
      <c r="BB11" s="18">
        <v>1</v>
      </c>
      <c r="BC11" s="18">
        <v>0.3</v>
      </c>
      <c r="BD11" s="18">
        <v>16.600000000000001</v>
      </c>
      <c r="BE11" s="18">
        <v>5.2</v>
      </c>
      <c r="BF11" s="18">
        <v>0.2</v>
      </c>
      <c r="BG11" s="18">
        <v>0</v>
      </c>
      <c r="BH11" s="18">
        <v>17</v>
      </c>
      <c r="BI11" s="18">
        <v>3.9</v>
      </c>
      <c r="BJ11" s="18">
        <v>0.2</v>
      </c>
      <c r="BK11" s="18">
        <v>0</v>
      </c>
      <c r="BL11" s="18">
        <v>17.399999999999999</v>
      </c>
      <c r="BM11" s="18">
        <v>2.8</v>
      </c>
      <c r="BN11" s="18">
        <v>0</v>
      </c>
      <c r="BO11" s="18">
        <v>0.3</v>
      </c>
      <c r="BP11" s="18">
        <v>18.399999999999999</v>
      </c>
      <c r="BQ11" s="18">
        <v>2.7</v>
      </c>
      <c r="BR11" s="18">
        <v>0.3</v>
      </c>
      <c r="BS11" s="18">
        <v>0</v>
      </c>
      <c r="BT11" s="28"/>
      <c r="BU11" s="11">
        <f>IF(SUM(BA11,BE11)&gt;0,SUM(BA11,BE11),"")</f>
        <v>10</v>
      </c>
      <c r="BV11" s="11">
        <f>IF(SUM(AZ11:BA11,BC11:BE11,BG11)-BB11-BF11&gt;0,SUM(AZ11:BA11,BC11:BE11,BG11)-BB11-BF11,"")</f>
        <v>43.5</v>
      </c>
      <c r="BW11" s="11">
        <f>IF(SUM(BH11:BI11,BK11)-BJ11&gt;0,SUM(BH11:BI11,BK11)-BJ11,"")</f>
        <v>20.7</v>
      </c>
      <c r="BX11" s="11">
        <f>IF(SUM(BA11,BE11,BI11)&gt;0,SUM(BA11,BE11,BI11),"")</f>
        <v>13.9</v>
      </c>
      <c r="BY11" s="11">
        <f>IF(SUM(BV11,BW11)&gt;0,SUM(BV11,BW11),"")</f>
        <v>64.2</v>
      </c>
      <c r="BZ11" s="11">
        <f>IF(SUM(BM11,BQ11)&gt;0,SUM(BM11,BQ11),"")</f>
        <v>5.5</v>
      </c>
      <c r="CA11" s="11">
        <f>IF(SUM(BL11:BM11,BO11:BQ11,BS11)-SUM(BN11,BR11)&gt;0,SUM(BL11:BM11,BO11:BQ11,BS11)-SUM(BN11,BR11),"")</f>
        <v>41.300000000000004</v>
      </c>
      <c r="CB11" s="11">
        <f>IF(SUM(BV11,BW11,CA11)&gt;0,SUM(BV11,BW11,CA11),"")</f>
        <v>105.5</v>
      </c>
      <c r="CC11" s="19">
        <v>18.899999999999999</v>
      </c>
      <c r="CD11" s="19">
        <v>5.1999999999999993</v>
      </c>
      <c r="CE11" s="19">
        <v>0.6</v>
      </c>
      <c r="CF11" s="19">
        <v>0.3</v>
      </c>
      <c r="CG11" s="19">
        <v>18.7</v>
      </c>
      <c r="CH11" s="19">
        <v>5.1999999999999993</v>
      </c>
      <c r="CI11" s="19">
        <v>0</v>
      </c>
      <c r="CJ11" s="19">
        <v>0</v>
      </c>
      <c r="CK11" s="19">
        <v>18</v>
      </c>
      <c r="CL11" s="19">
        <v>3.9000000000000004</v>
      </c>
      <c r="CM11" s="19">
        <v>0.8</v>
      </c>
      <c r="CN11" s="19">
        <v>0</v>
      </c>
      <c r="CO11" s="19">
        <v>18.5</v>
      </c>
      <c r="CP11" s="19">
        <v>4.8</v>
      </c>
      <c r="CQ11" s="19">
        <v>0.6</v>
      </c>
      <c r="CR11" s="19">
        <v>0.3</v>
      </c>
      <c r="CS11" s="19">
        <v>18.399999999999999</v>
      </c>
      <c r="CT11" s="19">
        <v>2.4</v>
      </c>
      <c r="CU11" s="19">
        <v>0.6</v>
      </c>
      <c r="CV11" s="19">
        <v>0</v>
      </c>
      <c r="CW11" s="27"/>
      <c r="CX11" s="40">
        <f>IF(SUM(CD11,CH11)&gt;0,SUM(CD11,CH11),"")</f>
        <v>10.399999999999999</v>
      </c>
      <c r="CY11" s="40">
        <f>IF(SUM(CC11:CD11,CF11:CH11,CJ11)-CE11-CI11&gt;0,SUM(CC11:CD11,CF11:CH11,CJ11)-CE11-CI11,"")</f>
        <v>47.699999999999996</v>
      </c>
      <c r="CZ11" s="40">
        <f>IF(SUM(CK11:CL11,CN11)-CM11&gt;0,SUM(CK11:CL11,CN11)-CM11,"")</f>
        <v>21.099999999999998</v>
      </c>
      <c r="DA11" s="40">
        <f>IF(SUM(CD11,CH11,CL11)&gt;0,SUM(CD11,CH11,CL11),"")</f>
        <v>14.299999999999999</v>
      </c>
      <c r="DB11" s="40">
        <f>IF(SUM(CY11,CZ11)&gt;0,SUM(CY11,CZ11),"")</f>
        <v>68.8</v>
      </c>
      <c r="DC11" s="40">
        <f>IF(SUM(CP11,CT11)&gt;0,SUM(CP11,CT11),"")</f>
        <v>7.1999999999999993</v>
      </c>
      <c r="DD11" s="40">
        <f>IF(SUM(CO11:CP11,CR11:CT11,CV11)-SUM(CQ11,CU11)&gt;0,SUM(CO11:CP11,CR11:CT11,CV11)-SUM(CQ11,CU11),"")</f>
        <v>43.199999999999996</v>
      </c>
      <c r="DE11" s="40">
        <f>IF(SUM(CY11,CZ11,DD11)&gt;0,SUM(CY11,CZ11,DD11),"")</f>
        <v>112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18.350000000000001</v>
      </c>
      <c r="QH11" s="22">
        <f>IF($CW11="P",CD11,(CD11+BA11)/2)</f>
        <v>5</v>
      </c>
      <c r="QI11" s="22">
        <f>IF($CW11="P",CE11,(CE11+BB11)/2)</f>
        <v>0.8</v>
      </c>
      <c r="QJ11" s="22">
        <f>IF($CW11="P",CF11,(CF11+BC11)/2)</f>
        <v>0.3</v>
      </c>
      <c r="QK11" s="22">
        <f>IF($CW11="P",CG11,(CG11+BD11)/2)</f>
        <v>17.649999999999999</v>
      </c>
      <c r="QL11" s="22">
        <f>IF($CW11="P",CH11,(CH11+BE11)/2)</f>
        <v>5.1999999999999993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17.5</v>
      </c>
      <c r="QP11" s="22">
        <f>IF($CW11="P",CL11,(CL11+BI11)/2)</f>
        <v>3.9000000000000004</v>
      </c>
      <c r="QQ11" s="22">
        <f>IF($CW11="P",CM11,(CM11+BJ11)/2)</f>
        <v>0.5</v>
      </c>
      <c r="QR11" s="22">
        <f>IF($CW11="P",CN11,(CN11+BK11)/2)</f>
        <v>0</v>
      </c>
      <c r="QS11" s="22">
        <f>IF($CW11="P",CO11,(CO11+BL11)/2)</f>
        <v>17.95</v>
      </c>
      <c r="QT11" s="22">
        <f>IF($CW11="P",CP11,(CP11+BM11)/2)</f>
        <v>3.8</v>
      </c>
      <c r="QU11" s="22">
        <f>IF($CW11="P",CQ11,(CQ11+BN11)/2)</f>
        <v>0.3</v>
      </c>
      <c r="QV11" s="22">
        <f>IF($CW11="P",CR11,(CR11+BO11)/2)</f>
        <v>0.3</v>
      </c>
      <c r="QW11" s="22">
        <f>IF($CW11="P",CS11,(CS11+BP11)/2)</f>
        <v>18.399999999999999</v>
      </c>
      <c r="QX11" s="22">
        <f>IF($CW11="P",CT11,(CT11+BQ11)/2)</f>
        <v>2.5499999999999998</v>
      </c>
      <c r="QY11" s="22">
        <f>IF($CW11="P",CU11,(CU11+BR11)/2)</f>
        <v>0.44999999999999996</v>
      </c>
      <c r="QZ11" s="22">
        <f>IF($CW11="P",CV11,(CV11+BS11)/2)</f>
        <v>0</v>
      </c>
      <c r="RA11" s="27" t="s">
        <v>46</v>
      </c>
      <c r="RB11" s="40">
        <f>IF(SUM(QH11,QL11)&gt;0,SUM(QH11,QL11),"")</f>
        <v>10.199999999999999</v>
      </c>
      <c r="RC11" s="40">
        <f>IF(SUM(QG11:QH11,QJ11:QL11,QN11)-QI11-QM11&gt;0,SUM(QG11:QH11,QJ11:QL11,QN11)-QI11-QM11,"")</f>
        <v>45.6</v>
      </c>
      <c r="RD11" s="40">
        <f>IF(SUM(QO11:QP11,QR11)-QQ11&gt;0,SUM(QO11:QP11,QR11)-QQ11,"")</f>
        <v>20.9</v>
      </c>
      <c r="RE11" s="40">
        <f>IF(SUM(QH11,QL11,QP11)&gt;0,SUM(QH11,QL11,QP11),"")</f>
        <v>14.1</v>
      </c>
      <c r="RF11" s="40">
        <f>IF(SUM(RC11,RD11)&gt;0,SUM(RC11,RD11),"")</f>
        <v>66.5</v>
      </c>
      <c r="RG11" s="40">
        <f>IF(SUM(QT11,QX11)&gt;0,SUM(QT11,QX11),"")</f>
        <v>6.35</v>
      </c>
      <c r="RH11" s="40">
        <f>IF(SUM(QS11:QT11,QV11:QX11,QZ11)-SUM(QU11,QY11)&gt;0,SUM(QS11:QT11,QV11:QX11,QZ11)-SUM(QU11,QY11),"")</f>
        <v>42.25</v>
      </c>
      <c r="RI11" s="40">
        <f>IF(SUM(RC11,RD11,RH11)&gt;0,SUM(RC11,RD11,RH11),"")</f>
        <v>108.75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6</v>
      </c>
      <c r="C12" s="5" t="s">
        <v>72</v>
      </c>
      <c r="D12" s="4" t="s">
        <v>5</v>
      </c>
      <c r="E12" s="4">
        <v>2003</v>
      </c>
      <c r="F12" s="9">
        <f>SUM(L12:T12)+SUM(L12:P12)*0.0000001+SUM(L12)*0.0000000000001</f>
        <v>47.400000000000006</v>
      </c>
      <c r="G12" s="66"/>
      <c r="H12" s="3" t="str">
        <f>IF(OR(AND(AR12&gt;=AY$29,AS12&gt;=AY$33,AR12&lt;&gt;"",AQ12=""),AND(AW12&gt;=AY$29,AX12&gt;=AY$33,AW12&lt;&gt;"",AQ12=""),AND(BU12&gt;=CB$29,BV12&gt;=CB$33,BU12&lt;&gt;"",BT12=""),AND(BZ12&gt;=CB$29,CA12&gt;=CB$33,BZ12&lt;&gt;"",BT12=""),AND(CX12&gt;=DE$29,CY12&gt;=DE$33,CX12&lt;&gt;"",CW12=""),AND(DC12&gt;=DE$29,DD12&gt;=DE$33,DC12&lt;&gt;""),AND(EC12&gt;=EJ$29,ED12&gt;=EJ$33,EC12&lt;&gt;""),AND(EH12&gt;=EJ$29,EI12&gt;=EJ$33,EH12&lt;&gt;""),AND(FE12&gt;=FL$29,FF12&gt;=FL$33,FE12&lt;&gt;""),AND(FJ12&gt;=FL$29,FK12&gt;=FL$33,FJ12&lt;&gt;""),AND(GG12&gt;=GN$29,GH12&gt;=GN$33,GG12&lt;&gt;""),AND(GL12&gt;=GN$29,GM12&gt;=GN$33,GL12&lt;&gt;""),AND(HI12&gt;=HP$29,HJ12&gt;=HP$33,HI12&lt;&gt;""),AND(HN12&gt;=HP$29,HO12&gt;=HP$33,HN12&lt;&gt;""),AND(IK12&gt;=IR$29,IL12&gt;=IR$33,IK12&lt;&gt;""),AND(IP12&gt;=IR$29,IQ12&gt;=IR$33,IP12&lt;&gt;""),AND(JM12&gt;=JT$29,JN12&gt;=JT$33,JM12&lt;&gt;""),AND(JR12&gt;=JT$29,JS12&gt;=JT$33,JR12&lt;&gt;""),AND(KO12&gt;=KV$29,KP12&gt;=KV$33,KO12&lt;&gt;""),AND(KT12&gt;=KV$29,KU12&gt;=KV$33,KT12&lt;&gt;""),AND(LQ12&gt;=LX$29,LR12&gt;=LX$33,LQ12&lt;&gt;""),AND(LV12&gt;=LX$29,LW12&gt;=LX$33,LV12&lt;&gt;""),AND(MS12&gt;=MZ$29,MT12&gt;=MZ$33,MS12&lt;&gt;""),AND(MX12&gt;=MZ$29,MY12&gt;=MZ$33,MX12&lt;&gt;""),AND(NU12&gt;=OB$29,NV12&gt;=OB$33,NU12&lt;&gt;""),AND(NZ12&gt;=OB$29,OA12&gt;=OB$33,NZ12&lt;&gt;""),AND(OW12&gt;=PD$29,OX12&gt;=PD$33,OW12&lt;&gt;""),AND(PB12&gt;=PD$29,PC12&gt;=PD$33,PB12&lt;&gt;""),AND(PY12&gt;=QF$29,PZ12&gt;=QF$33,PY12&lt;&gt;""),AND(QD12&gt;=QF$29,QE12&gt;=QF$33,QD12&lt;&gt;"")),"P","")</f>
        <v>P</v>
      </c>
      <c r="I12" s="3" t="str">
        <f>IF(OR(AND(AS12&gt;=AY$33,AS12&lt;&gt;"",AQ12=""),AND(AX12&gt;=AY$33,AX12&lt;&gt;"",AQ12=""),AND(BV12&gt;=CB$33,BV12&lt;&gt;"",BT12=""),AND(CA12&gt;=CB$33,CA12&lt;&gt;"",BT12=""),AND(CY12&gt;=DE$33,CY12&lt;&gt;"",CW12=""),AND(DD12&gt;=DE$33,DD12&lt;&gt;"",CW12=""),AND(ED12&gt;=EJ$33,ED12&lt;&gt;""),AND(EI12&gt;=EJ$33,EI12&lt;&gt;""),AND(FF12&gt;=FL$33,FF12&lt;&gt;""),AND(FK12&gt;=FL$33,FK12&lt;&gt;""),AND(GH12&gt;=GN$33,GH12&lt;&gt;""),AND(GM12&gt;=GN$33,GM12&lt;&gt;""),AND(HJ12&gt;=HP$33,HJ12&lt;&gt;""),AND(HO12&gt;=HP$33,HO12&lt;&gt;""),AND(IL12&gt;=IR$33,IL12&lt;&gt;""),AND(IQ12&gt;=IR$33,IQ12&lt;&gt;""),AND(JN12&gt;=JT$33,JN12&lt;&gt;""),AND(JS12&gt;=JT$33,JS12&lt;&gt;""),AND(KP12&gt;=KV$33,KP12&lt;&gt;""),AND(KU12&gt;=KV$33,KU12&lt;&gt;""),AND(LR12&gt;=LX$33,LR12&lt;&gt;""),AND(LW12&gt;=LX$33,LW12&lt;&gt;""),AND(MT12&gt;=MZ$33,MT12&lt;&gt;""),AND(MY12&gt;=MZ$33,MY12&lt;&gt;""),AND(NV12&gt;=OB$33,NV12&lt;&gt;""),AND(OA12&gt;=OB$33,OA12&lt;&gt;""),AND(OX12&gt;=PD$33,OX12&lt;&gt;""),AND(PC12&gt;=PD$33,PC12&lt;&gt;""),AND(PZ12&gt;=QF$33,PZ12&lt;&gt;""),AND(QE12&gt;=QF$33,QE12&lt;&gt;"")),"P","")</f>
        <v>P</v>
      </c>
      <c r="J12" s="36" t="str">
        <f>IF(AND(I12="P",H12=""),"No DD",IF(OR(AND(AU12&gt;=AY$32,AV12&gt;=AY$36,AU12&lt;&gt;"",AQ12=""),AND(BX12&gt;=CB$32,BY12&gt;=CB$36,BX12&lt;&gt;"",BT12=""),AND(DA12&gt;=DE$32,DB12&gt;=DE$36,DA12&lt;&gt;"",CW12=""),AND(EF12&gt;=EJ$32,EG12&gt;=EJ$36,EF12&lt;&gt;""),AND(FH12&gt;=FL$32,FI12&gt;=FL$36,FH12&lt;&gt;""),AND(GJ12&gt;=GN$32,GK12&gt;=GN$36,GJ12&lt;&gt;""),AND(HL12&gt;=HP$32,HM12&gt;=HP$36,HL12&lt;&gt;""),AND(IN12&gt;=IR$32,IO12&gt;=IR$36,IN12&lt;&gt;""),AND(JP12&gt;=JT$32,JQ12&gt;=JT$36,JP12&lt;&gt;""),AND(KR12&gt;=KV$32,KS12&gt;=KV$36,KR12&lt;&gt;""),AND(LT12&gt;=LX$32,LU12&gt;=LX$36,LT12&lt;&gt;""),AND(MV12&gt;=MZ$32,MW12&gt;=MZ$36,MV12&lt;&gt;""),AND(NX12&gt;=OB$32,NY12&gt;=OB$36,NX12&lt;&gt;""),AND(OZ12&gt;=PD$32,PA12&gt;=PD$36,OZ12&lt;&gt;""),AND(QB12&gt;=QF$32,QC12&gt;=QF$36,QB12&lt;&gt;"")),"Merit",IF(OR(AND(AU12&gt;=AY$31,AV12&gt;=AY$35,AU12&lt;&gt;"",AQ12=""),AND(BX12&gt;=CB$31,BY12&gt;=CB$35,BX12&lt;&gt;"",BT12=""),AND(DA12&gt;=DE$31,DB12&gt;=DE$35,DA12&lt;&gt;"",CW12=""),AND(EF12&gt;=EJ$31,EG12&gt;=EJ$35,EF12&lt;&gt;""),AND(FH12&gt;=FL$31,FI12&gt;=FL$35,FH12&lt;&gt;""),AND(GJ12&gt;=GN$31,GK12&gt;=GN$35,GJ12&lt;&gt;""),AND(HL12&gt;=HP$31,HM12&gt;=HP$35,HL12&lt;&gt;""),AND(IN12&gt;=IR$31,IO12&gt;=IR$35,IN12&lt;&gt;""),AND(JP12&gt;=JT$31,JQ12&gt;=JT$35,JP12&lt;&gt;""),AND(KR12&gt;=KV$31,KS12&gt;=KV$35,KR12&lt;&gt;""),AND(LT12&gt;=LX$31,LU12&gt;=LX$35,LT12&lt;&gt;""),AND(MV12&gt;=MZ$31,MW12&gt;=MZ$35,MV12&lt;&gt;""),AND(NX12&gt;=OB$31,NY12&gt;=OB$35,NX12&lt;&gt;""),AND(OZ12&gt;=PD$31,PA12&gt;=PD$35,OZ12&lt;&gt;""),AND(QB12&gt;=QF$31,QC12&gt;=QF$35,QB12&lt;&gt;"")),"Excellence",IF(K12="P","Worlds Team",IF(H12="P","National Team","")))))</f>
        <v>National Team</v>
      </c>
      <c r="K12" s="3" t="str">
        <f>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P","")</f>
        <v/>
      </c>
      <c r="L12" s="8">
        <f>IF(COUNT(AS12,BV12,CY12)&gt;0,LARGE((AS12,BV12,CY12),1),0)</f>
        <v>0</v>
      </c>
      <c r="M12" s="8" t="str">
        <f>IF(L12=0,"",IF(L12=CY12,$CC$1,IF(L12=BV12,$AZ$1,IF(L12=AS12,$W$1,""))))</f>
        <v/>
      </c>
      <c r="N12" s="8">
        <f>IF(COUNT(AS12,BV12,CY12)&gt;1,LARGE((AS12,BV12,CY12),2),0)</f>
        <v>0</v>
      </c>
      <c r="O12" s="8" t="str">
        <f>IF(N12=0,"",IF(N12=CY12,$CC$1,IF(N12=BV12,$AZ$1,IF(N12=AS12,$W$1,""))))</f>
        <v/>
      </c>
      <c r="P12" s="8">
        <f>IF(COUNT(AT12,BW12,CZ12)&gt;0,LARGE((AT12,BW12,CZ12),1),0)</f>
        <v>0</v>
      </c>
      <c r="Q12" s="8" t="str">
        <f>IF(P12=0,"",IF(P12=CZ12,$CC$1,IF(P12=BW12,$AZ$1,IF(P12=AT12,$W$1,""))))</f>
        <v/>
      </c>
      <c r="R12" s="8">
        <f>IF(MAX(AX12,CA12,DD12)&gt;0,MAX(AX12,CA12,DD12),0)</f>
        <v>0</v>
      </c>
      <c r="S12" s="8" t="str">
        <f>IF(R12=0,"",IF(R12=DD12,$CC$1,IF(R12=CA12,$AZ$1,IF(R12=AX12,$W$1,""))))</f>
        <v/>
      </c>
      <c r="T12" s="8">
        <f>IF(MAX(DF12:DH12)&gt;0,MAX(DF12:DH12),"")</f>
        <v>47.400000000000006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2022 WAGC (Nov 23)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47.400000000000006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>
        <v>18.100000000000001</v>
      </c>
      <c r="FN12" s="17">
        <v>6</v>
      </c>
      <c r="FO12" s="17">
        <v>0</v>
      </c>
      <c r="FP12" s="17">
        <v>0</v>
      </c>
      <c r="FQ12" s="17">
        <v>18.3</v>
      </c>
      <c r="FR12" s="17">
        <v>5.6</v>
      </c>
      <c r="FS12" s="17">
        <v>0.6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>IF(SUM(FN12,FR12)&gt;0,SUM(FN12,FR12),"")</f>
        <v>11.6</v>
      </c>
      <c r="GH12" s="40">
        <f>IF(SUM(FM12:FN12,FP12:FR12,FT12)-FO12-FS12&gt;0,SUM(FM12:FN12,FP12:FR12,FT12)-FO12-FS12,"")</f>
        <v>47.400000000000006</v>
      </c>
      <c r="GI12" s="40" t="str">
        <f>IF(SUM(FU12:FV12,FX12)-FW12&gt;0,SUM(FU12:FV12,FX12)-FW12,"")</f>
        <v/>
      </c>
      <c r="GJ12" s="40">
        <f>IF(SUM(FN12,FR12,FV12)&gt;0,SUM(FN12,FR12,FV12),"")</f>
        <v>11.6</v>
      </c>
      <c r="GK12" s="40">
        <f>IF(SUM(GH12,GI12)&gt;0,SUM(GH12,GI12),"")</f>
        <v>47.400000000000006</v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>
        <f>IF(SUM(GH12,GI12,GM12)&gt;0,SUM(GH12,GI12,GM12),"")</f>
        <v>47.400000000000006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0</v>
      </c>
      <c r="QH12" s="22">
        <f>IF($CW12="P",CD12,(CD12+BA12)/2)</f>
        <v>0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0</v>
      </c>
      <c r="QL12" s="22">
        <f>IF($CW12="P",CH12,(CH12+BE12)/2)</f>
        <v>0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0</v>
      </c>
      <c r="QP12" s="22">
        <f>IF($CW12="P",CL12,(CL12+BI12)/2)</f>
        <v>0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0</v>
      </c>
      <c r="QT12" s="22">
        <f>IF($CW12="P",CP12,(CP12+BM12)/2)</f>
        <v>0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 t="str">
        <f>IF(SUM(QH12,QL12)&gt;0,SUM(QH12,QL12),"")</f>
        <v/>
      </c>
      <c r="RC12" s="40" t="str">
        <f>IF(SUM(QG12:QH12,QJ12:QL12,QN12)-QI12-QM12&gt;0,SUM(QG12:QH12,QJ12:QL12,QN12)-QI12-QM12,"")</f>
        <v/>
      </c>
      <c r="RD12" s="40" t="str">
        <f>IF(SUM(QO12:QP12,QR12)-QQ12&gt;0,SUM(QO12:QP12,QR12)-QQ12,"")</f>
        <v/>
      </c>
      <c r="RE12" s="40" t="str">
        <f>IF(SUM(QH12,QL12,QP12)&gt;0,SUM(QH12,QL12,QP12),"")</f>
        <v/>
      </c>
      <c r="RF12" s="40" t="str">
        <f>IF(SUM(RC12,RD12)&gt;0,SUM(RC12,RD12),"")</f>
        <v/>
      </c>
      <c r="RG12" s="40" t="str">
        <f>IF(SUM(QT12,QX12)&gt;0,SUM(QT12,QX12),"")</f>
        <v/>
      </c>
      <c r="RH12" s="40" t="str">
        <f>IF(SUM(QS12:QT12,QV12:QX12,QZ12)-SUM(QU12,QY12)&gt;0,SUM(QS12:QT12,QV12:QX12,QZ12)-SUM(QU12,QY12),"")</f>
        <v/>
      </c>
      <c r="RI12" s="40" t="str">
        <f>IF(SUM(RC12,RD12,RH12)&gt;0,SUM(RC12,RD12,RH12),"")</f>
        <v/>
      </c>
    </row>
    <row r="13" spans="1:477" x14ac:dyDescent="0.2">
      <c r="A13" s="4" t="str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/>
      </c>
      <c r="B13" s="4" t="str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/>
      </c>
      <c r="C13" s="5" t="s">
        <v>139</v>
      </c>
      <c r="D13" s="4" t="s">
        <v>4</v>
      </c>
      <c r="E13" s="4">
        <v>2005</v>
      </c>
      <c r="F13" s="9">
        <f>SUM(L13:T13)+SUM(L13:P13)*0.0000001+SUM(L13)*0.0000000000001</f>
        <v>156.70001119000452</v>
      </c>
      <c r="G13" s="66"/>
      <c r="H13" s="3" t="str">
        <f>IF(OR(AND(AR13&gt;=AY$29,AS13&gt;=AY$33,AR13&lt;&gt;"",AQ13=""),AND(AW13&gt;=AY$29,AX13&gt;=AY$33,AW13&lt;&gt;"",AQ13=""),AND(BU13&gt;=CB$29,BV13&gt;=CB$33,BU13&lt;&gt;"",BT13=""),AND(BZ13&gt;=CB$29,CA13&gt;=CB$33,BZ13&lt;&gt;"",BT13=""),AND(CX13&gt;=DE$29,CY13&gt;=DE$33,CX13&lt;&gt;"",CW13=""),AND(DC13&gt;=DE$29,DD13&gt;=DE$33,DC13&lt;&gt;""),AND(EC13&gt;=EJ$29,ED13&gt;=EJ$33,EC13&lt;&gt;""),AND(EH13&gt;=EJ$29,EI13&gt;=EJ$33,EH13&lt;&gt;""),AND(FE13&gt;=FL$29,FF13&gt;=FL$33,FE13&lt;&gt;""),AND(FJ13&gt;=FL$29,FK13&gt;=FL$33,FJ13&lt;&gt;""),AND(GG13&gt;=GN$29,GH13&gt;=GN$33,GG13&lt;&gt;""),AND(GL13&gt;=GN$29,GM13&gt;=GN$33,GL13&lt;&gt;""),AND(HI13&gt;=HP$29,HJ13&gt;=HP$33,HI13&lt;&gt;""),AND(HN13&gt;=HP$29,HO13&gt;=HP$33,HN13&lt;&gt;""),AND(IK13&gt;=IR$29,IL13&gt;=IR$33,IK13&lt;&gt;""),AND(IP13&gt;=IR$29,IQ13&gt;=IR$33,IP13&lt;&gt;""),AND(JM13&gt;=JT$29,JN13&gt;=JT$33,JM13&lt;&gt;""),AND(JR13&gt;=JT$29,JS13&gt;=JT$33,JR13&lt;&gt;""),AND(KO13&gt;=KV$29,KP13&gt;=KV$33,KO13&lt;&gt;""),AND(KT13&gt;=KV$29,KU13&gt;=KV$33,KT13&lt;&gt;""),AND(LQ13&gt;=LX$29,LR13&gt;=LX$33,LQ13&lt;&gt;""),AND(LV13&gt;=LX$29,LW13&gt;=LX$33,LV13&lt;&gt;""),AND(MS13&gt;=MZ$29,MT13&gt;=MZ$33,MS13&lt;&gt;""),AND(MX13&gt;=MZ$29,MY13&gt;=MZ$33,MX13&lt;&gt;""),AND(NU13&gt;=OB$29,NV13&gt;=OB$33,NU13&lt;&gt;""),AND(NZ13&gt;=OB$29,OA13&gt;=OB$33,NZ13&lt;&gt;""),AND(OW13&gt;=PD$29,OX13&gt;=PD$33,OW13&lt;&gt;""),AND(PB13&gt;=PD$29,PC13&gt;=PD$33,PB13&lt;&gt;""),AND(PY13&gt;=QF$29,PZ13&gt;=QF$33,PY13&lt;&gt;""),AND(QD13&gt;=QF$29,QE13&gt;=QF$33,QD13&lt;&gt;"")),"P","")</f>
        <v/>
      </c>
      <c r="I13" s="3" t="str">
        <f>IF(OR(AND(AS13&gt;=AY$33,AS13&lt;&gt;"",AQ13=""),AND(AX13&gt;=AY$33,AX13&lt;&gt;"",AQ13=""),AND(BV13&gt;=CB$33,BV13&lt;&gt;"",BT13=""),AND(CA13&gt;=CB$33,CA13&lt;&gt;"",BT13=""),AND(CY13&gt;=DE$33,CY13&lt;&gt;"",CW13=""),AND(DD13&gt;=DE$33,DD13&lt;&gt;"",CW13=""),AND(ED13&gt;=EJ$33,ED13&lt;&gt;""),AND(EI13&gt;=EJ$33,EI13&lt;&gt;""),AND(FF13&gt;=FL$33,FF13&lt;&gt;""),AND(FK13&gt;=FL$33,FK13&lt;&gt;""),AND(GH13&gt;=GN$33,GH13&lt;&gt;""),AND(GM13&gt;=GN$33,GM13&lt;&gt;""),AND(HJ13&gt;=HP$33,HJ13&lt;&gt;""),AND(HO13&gt;=HP$33,HO13&lt;&gt;""),AND(IL13&gt;=IR$33,IL13&lt;&gt;""),AND(IQ13&gt;=IR$33,IQ13&lt;&gt;""),AND(JN13&gt;=JT$33,JN13&lt;&gt;""),AND(JS13&gt;=JT$33,JS13&lt;&gt;""),AND(KP13&gt;=KV$33,KP13&lt;&gt;""),AND(KU13&gt;=KV$33,KU13&lt;&gt;""),AND(LR13&gt;=LX$33,LR13&lt;&gt;""),AND(LW13&gt;=LX$33,LW13&lt;&gt;""),AND(MT13&gt;=MZ$33,MT13&lt;&gt;""),AND(MY13&gt;=MZ$33,MY13&lt;&gt;""),AND(NV13&gt;=OB$33,NV13&lt;&gt;""),AND(OA13&gt;=OB$33,OA13&lt;&gt;""),AND(OX13&gt;=PD$33,OX13&lt;&gt;""),AND(PC13&gt;=PD$33,PC13&lt;&gt;""),AND(PZ13&gt;=QF$33,PZ13&lt;&gt;""),AND(QE13&gt;=QF$33,QE13&lt;&gt;"")),"P","")</f>
        <v/>
      </c>
      <c r="J13" s="36" t="str">
        <f>IF(AND(I13="P",H13=""),"No DD",IF(OR(AND(AU13&gt;=AY$32,AV13&gt;=AY$36,AU13&lt;&gt;"",AQ13=""),AND(BX13&gt;=CB$32,BY13&gt;=CB$36,BX13&lt;&gt;"",BT13=""),AND(DA13&gt;=DE$32,DB13&gt;=DE$36,DA13&lt;&gt;"",CW13=""),AND(EF13&gt;=EJ$32,EG13&gt;=EJ$36,EF13&lt;&gt;""),AND(FH13&gt;=FL$32,FI13&gt;=FL$36,FH13&lt;&gt;""),AND(GJ13&gt;=GN$32,GK13&gt;=GN$36,GJ13&lt;&gt;""),AND(HL13&gt;=HP$32,HM13&gt;=HP$36,HL13&lt;&gt;""),AND(IN13&gt;=IR$32,IO13&gt;=IR$36,IN13&lt;&gt;""),AND(JP13&gt;=JT$32,JQ13&gt;=JT$36,JP13&lt;&gt;""),AND(KR13&gt;=KV$32,KS13&gt;=KV$36,KR13&lt;&gt;""),AND(LT13&gt;=LX$32,LU13&gt;=LX$36,LT13&lt;&gt;""),AND(MV13&gt;=MZ$32,MW13&gt;=MZ$36,MV13&lt;&gt;""),AND(NX13&gt;=OB$32,NY13&gt;=OB$36,NX13&lt;&gt;""),AND(OZ13&gt;=PD$32,PA13&gt;=PD$36,OZ13&lt;&gt;""),AND(QB13&gt;=QF$32,QC13&gt;=QF$36,QB13&lt;&gt;"")),"Merit",IF(OR(AND(AU13&gt;=AY$31,AV13&gt;=AY$35,AU13&lt;&gt;"",AQ13=""),AND(BX13&gt;=CB$31,BY13&gt;=CB$35,BX13&lt;&gt;"",BT13=""),AND(DA13&gt;=DE$31,DB13&gt;=DE$35,DA13&lt;&gt;"",CW13=""),AND(EF13&gt;=EJ$31,EG13&gt;=EJ$35,EF13&lt;&gt;""),AND(FH13&gt;=FL$31,FI13&gt;=FL$35,FH13&lt;&gt;""),AND(GJ13&gt;=GN$31,GK13&gt;=GN$35,GJ13&lt;&gt;""),AND(HL13&gt;=HP$31,HM13&gt;=HP$35,HL13&lt;&gt;""),AND(IN13&gt;=IR$31,IO13&gt;=IR$35,IN13&lt;&gt;""),AND(JP13&gt;=JT$31,JQ13&gt;=JT$35,JP13&lt;&gt;""),AND(KR13&gt;=KV$31,KS13&gt;=KV$35,KR13&lt;&gt;""),AND(LT13&gt;=LX$31,LU13&gt;=LX$35,LT13&lt;&gt;""),AND(MV13&gt;=MZ$31,MW13&gt;=MZ$35,MV13&lt;&gt;""),AND(NX13&gt;=OB$31,NY13&gt;=OB$35,NX13&lt;&gt;""),AND(OZ13&gt;=PD$31,PA13&gt;=PD$35,OZ13&lt;&gt;""),AND(QB13&gt;=QF$31,QC13&gt;=QF$35,QB13&lt;&gt;"")),"Excellence",IF(K13="P","Worlds Team",IF(H13="P","National Team","")))))</f>
        <v/>
      </c>
      <c r="K13" s="3" t="str">
        <f>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P","")</f>
        <v/>
      </c>
      <c r="L13" s="8">
        <f>IF(COUNT(AS13,BV13,CY13)&gt;0,LARGE((AS13,BV13,CY13),1),0)</f>
        <v>45.1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44.7</v>
      </c>
      <c r="O13" s="8" t="str">
        <f>IF(N13=0,"",IF(N13=CY13,$CC$1,IF(N13=BV13,$AZ$1,IF(N13=AS13,$W$1,""))))</f>
        <v>2023 Elite Canada</v>
      </c>
      <c r="P13" s="8">
        <f>IF(COUNT(AT13,BW13,CZ13)&gt;0,LARGE((AT13,BW13,CZ13),1),0)</f>
        <v>22.099999999999998</v>
      </c>
      <c r="Q13" s="8" t="str">
        <f>IF(P13=0,"",IF(P13=CZ13,$CC$1,IF(P13=BW13,$AZ$1,IF(P13=AT13,$W$1,""))))</f>
        <v>2023 Elite Canada</v>
      </c>
      <c r="R13" s="8">
        <f>IF(MAX(AX13,CA13,DD13)&gt;0,MAX(AX13,CA13,DD13),0)</f>
        <v>44.79999999999999</v>
      </c>
      <c r="S13" s="8" t="str">
        <f>IF(R13=0,"",IF(R13=DD13,$CC$1,IF(R13=CA13,$AZ$1,IF(R13=AX13,$W$1,""))))</f>
        <v>2023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19</v>
      </c>
      <c r="X13" s="19">
        <v>3.5</v>
      </c>
      <c r="Y13" s="19">
        <v>0</v>
      </c>
      <c r="Z13" s="19">
        <v>0</v>
      </c>
      <c r="AA13" s="19">
        <v>18.2</v>
      </c>
      <c r="AB13" s="19">
        <v>4.8</v>
      </c>
      <c r="AC13" s="19">
        <v>0.8</v>
      </c>
      <c r="AD13" s="19">
        <v>0</v>
      </c>
      <c r="AE13" s="19">
        <v>17.899999999999999</v>
      </c>
      <c r="AF13" s="19">
        <v>4.4000000000000004</v>
      </c>
      <c r="AG13" s="19">
        <v>0.2</v>
      </c>
      <c r="AH13" s="19">
        <v>0</v>
      </c>
      <c r="AI13" s="19">
        <v>18.7</v>
      </c>
      <c r="AJ13" s="19">
        <v>3.5</v>
      </c>
      <c r="AK13" s="19">
        <v>0</v>
      </c>
      <c r="AL13" s="19">
        <v>0</v>
      </c>
      <c r="AM13" s="19">
        <v>18.399999999999999</v>
      </c>
      <c r="AN13" s="19">
        <v>4.8</v>
      </c>
      <c r="AO13" s="19">
        <v>0.6</v>
      </c>
      <c r="AP13" s="19">
        <v>0</v>
      </c>
      <c r="AQ13" s="27"/>
      <c r="AR13" s="40">
        <f>IF(SUM(X13,AB13)&gt;0,SUM(X13,AB13),"")</f>
        <v>8.3000000000000007</v>
      </c>
      <c r="AS13" s="40">
        <f>IF(SUM(W13:X13,Z13:AB13,AD13)-Y13-AC13&gt;0,SUM(W13:X13,Z13:AB13,AD13)-Y13-AC13,"")</f>
        <v>44.7</v>
      </c>
      <c r="AT13" s="40">
        <f>IF(SUM(AE13:AF13,AH13)-AG13&gt;0,SUM(AE13:AF13,AH13)-AG13,"")</f>
        <v>22.099999999999998</v>
      </c>
      <c r="AU13" s="40">
        <f>IF(SUM(X13,AB13,AF13)&gt;0,SUM(X13,AB13,AF13),"")</f>
        <v>12.700000000000001</v>
      </c>
      <c r="AV13" s="40">
        <f>IF(SUM(AS13,AT13)&gt;0,SUM(AS13,AT13),"")</f>
        <v>66.8</v>
      </c>
      <c r="AW13" s="40">
        <f>IF(SUM(AJ13,AN13)&gt;0,SUM(AJ13,AN13),"")</f>
        <v>8.3000000000000007</v>
      </c>
      <c r="AX13" s="40">
        <f>IF(SUM(AI13:AJ13,AL13:AN13,AP13)-SUM(AK13,AO13)&gt;0,SUM(AI13:AJ13,AL13:AN13,AP13)-SUM(AK13,AO13),"")</f>
        <v>44.79999999999999</v>
      </c>
      <c r="AY13" s="40">
        <f>IF(SUM(AS13,AT13,AX13)&gt;0,SUM(AS13,AT13,AX13),"")</f>
        <v>111.6</v>
      </c>
      <c r="AZ13" s="18">
        <v>19.2</v>
      </c>
      <c r="BA13" s="18">
        <v>3.5</v>
      </c>
      <c r="BB13" s="18">
        <v>0</v>
      </c>
      <c r="BC13" s="18">
        <v>0</v>
      </c>
      <c r="BD13" s="18">
        <v>18.8</v>
      </c>
      <c r="BE13" s="18">
        <v>3.6</v>
      </c>
      <c r="BF13" s="18">
        <v>0</v>
      </c>
      <c r="BG13" s="18">
        <v>0</v>
      </c>
      <c r="BH13" s="18">
        <v>0</v>
      </c>
      <c r="BI13" s="18">
        <v>0</v>
      </c>
      <c r="BJ13" s="18">
        <v>0</v>
      </c>
      <c r="BK13" s="18">
        <v>0</v>
      </c>
      <c r="BL13" s="18"/>
      <c r="BM13" s="18"/>
      <c r="BN13" s="18"/>
      <c r="BO13" s="18"/>
      <c r="BP13" s="18"/>
      <c r="BQ13" s="18"/>
      <c r="BR13" s="18"/>
      <c r="BS13" s="18"/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45.1</v>
      </c>
      <c r="BW13" s="11" t="str">
        <f>IF(SUM(BH13:BI13,BK13)-BJ13&gt;0,SUM(BH13:BI13,BK13)-BJ13,"")</f>
        <v/>
      </c>
      <c r="BX13" s="11">
        <f>IF(SUM(BA13,BE13,BI13)&gt;0,SUM(BA13,BE13,BI13),"")</f>
        <v>7.1</v>
      </c>
      <c r="BY13" s="11">
        <f>IF(SUM(BV13,BW13)&gt;0,SUM(BV13,BW13),"")</f>
        <v>45.1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45.1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9.6</v>
      </c>
      <c r="QH13" s="22">
        <f>IF($CW13="P",CD13,(CD13+BA13)/2)</f>
        <v>1.75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9.4</v>
      </c>
      <c r="QL13" s="22">
        <f>IF($CW13="P",CH13,(CH13+BE13)/2)</f>
        <v>1.8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0</v>
      </c>
      <c r="QP13" s="22">
        <f>IF($CW13="P",CL13,(CL13+BI13)/2)</f>
        <v>0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0</v>
      </c>
      <c r="QT13" s="22">
        <f>IF($CW13="P",CP13,(CP13+BM13)/2)</f>
        <v>0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0</v>
      </c>
      <c r="QX13" s="22">
        <f>IF($CW13="P",CT13,(CT13+BQ13)/2)</f>
        <v>0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22.55</v>
      </c>
      <c r="RD13" s="40" t="str">
        <f>IF(SUM(QO13:QP13,QR13)-QQ13&gt;0,SUM(QO13:QP13,QR13)-QQ13,"")</f>
        <v/>
      </c>
      <c r="RE13" s="40">
        <f>IF(SUM(QH13,QL13,QP13)&gt;0,SUM(QH13,QL13,QP13),"")</f>
        <v>3.55</v>
      </c>
      <c r="RF13" s="40">
        <f>IF(SUM(RC13,RD13)&gt;0,SUM(RC13,RD13),"")</f>
        <v>22.55</v>
      </c>
      <c r="RG13" s="40" t="str">
        <f>IF(SUM(QT13,QX13)&gt;0,SUM(QT13,QX13),"")</f>
        <v/>
      </c>
      <c r="RH13" s="40" t="str">
        <f>IF(SUM(QS13:QT13,QV13:QX13,QZ13)-SUM(QU13,QY13)&gt;0,SUM(QS13:QT13,QV13:QX13,QZ13)-SUM(QU13,QY13),"")</f>
        <v/>
      </c>
      <c r="RI13" s="40">
        <f>IF(SUM(RC13,RD13,RH13)&gt;0,SUM(RC13,RD13,RH13),"")</f>
        <v>22.55</v>
      </c>
    </row>
    <row r="14" spans="1:477" x14ac:dyDescent="0.2">
      <c r="A14" s="4" t="str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/>
      </c>
      <c r="B14" s="4" t="str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/>
      </c>
      <c r="C14" s="5" t="s">
        <v>189</v>
      </c>
      <c r="D14" s="4" t="s">
        <v>31</v>
      </c>
      <c r="E14" s="4">
        <v>2006</v>
      </c>
      <c r="F14" s="9">
        <f>SUM(L14:T14)+SUM(L14:P14)*0.0000001+SUM(L14)*0.0000000000001</f>
        <v>155.10001102000444</v>
      </c>
      <c r="G14" s="66"/>
      <c r="H14" s="3" t="str">
        <f>IF(OR(AND(AR14&gt;=AY$29,AS14&gt;=AY$33,AR14&lt;&gt;"",AQ14=""),AND(AW14&gt;=AY$29,AX14&gt;=AY$33,AW14&lt;&gt;"",AQ14=""),AND(BU14&gt;=CB$29,BV14&gt;=CB$33,BU14&lt;&gt;"",BT14=""),AND(BZ14&gt;=CB$29,CA14&gt;=CB$33,BZ14&lt;&gt;"",BT14=""),AND(CX14&gt;=DE$29,CY14&gt;=DE$33,CX14&lt;&gt;"",CW14=""),AND(DC14&gt;=DE$29,DD14&gt;=DE$33,DC14&lt;&gt;""),AND(EC14&gt;=EJ$29,ED14&gt;=EJ$33,EC14&lt;&gt;""),AND(EH14&gt;=EJ$29,EI14&gt;=EJ$33,EH14&lt;&gt;""),AND(FE14&gt;=FL$29,FF14&gt;=FL$33,FE14&lt;&gt;""),AND(FJ14&gt;=FL$29,FK14&gt;=FL$33,FJ14&lt;&gt;""),AND(GG14&gt;=GN$29,GH14&gt;=GN$33,GG14&lt;&gt;""),AND(GL14&gt;=GN$29,GM14&gt;=GN$33,GL14&lt;&gt;""),AND(HI14&gt;=HP$29,HJ14&gt;=HP$33,HI14&lt;&gt;""),AND(HN14&gt;=HP$29,HO14&gt;=HP$33,HN14&lt;&gt;""),AND(IK14&gt;=IR$29,IL14&gt;=IR$33,IK14&lt;&gt;""),AND(IP14&gt;=IR$29,IQ14&gt;=IR$33,IP14&lt;&gt;""),AND(JM14&gt;=JT$29,JN14&gt;=JT$33,JM14&lt;&gt;""),AND(JR14&gt;=JT$29,JS14&gt;=JT$33,JR14&lt;&gt;""),AND(KO14&gt;=KV$29,KP14&gt;=KV$33,KO14&lt;&gt;""),AND(KT14&gt;=KV$29,KU14&gt;=KV$33,KT14&lt;&gt;""),AND(LQ14&gt;=LX$29,LR14&gt;=LX$33,LQ14&lt;&gt;""),AND(LV14&gt;=LX$29,LW14&gt;=LX$33,LV14&lt;&gt;""),AND(MS14&gt;=MZ$29,MT14&gt;=MZ$33,MS14&lt;&gt;""),AND(MX14&gt;=MZ$29,MY14&gt;=MZ$33,MX14&lt;&gt;""),AND(NU14&gt;=OB$29,NV14&gt;=OB$33,NU14&lt;&gt;""),AND(NZ14&gt;=OB$29,OA14&gt;=OB$33,NZ14&lt;&gt;""),AND(OW14&gt;=PD$29,OX14&gt;=PD$33,OW14&lt;&gt;""),AND(PB14&gt;=PD$29,PC14&gt;=PD$33,PB14&lt;&gt;""),AND(PY14&gt;=QF$29,PZ14&gt;=QF$33,PY14&lt;&gt;""),AND(QD14&gt;=QF$29,QE14&gt;=QF$33,QD14&lt;&gt;"")),"P","")</f>
        <v/>
      </c>
      <c r="I14" s="3" t="str">
        <f>IF(OR(AND(AS14&gt;=AY$33,AS14&lt;&gt;"",AQ14=""),AND(AX14&gt;=AY$33,AX14&lt;&gt;"",AQ14=""),AND(BV14&gt;=CB$33,BV14&lt;&gt;"",BT14=""),AND(CA14&gt;=CB$33,CA14&lt;&gt;"",BT14=""),AND(CY14&gt;=DE$33,CY14&lt;&gt;"",CW14=""),AND(DD14&gt;=DE$33,DD14&lt;&gt;"",CW14=""),AND(ED14&gt;=EJ$33,ED14&lt;&gt;""),AND(EI14&gt;=EJ$33,EI14&lt;&gt;""),AND(FF14&gt;=FL$33,FF14&lt;&gt;""),AND(FK14&gt;=FL$33,FK14&lt;&gt;""),AND(GH14&gt;=GN$33,GH14&lt;&gt;""),AND(GM14&gt;=GN$33,GM14&lt;&gt;""),AND(HJ14&gt;=HP$33,HJ14&lt;&gt;""),AND(HO14&gt;=HP$33,HO14&lt;&gt;""),AND(IL14&gt;=IR$33,IL14&lt;&gt;""),AND(IQ14&gt;=IR$33,IQ14&lt;&gt;""),AND(JN14&gt;=JT$33,JN14&lt;&gt;""),AND(JS14&gt;=JT$33,JS14&lt;&gt;""),AND(KP14&gt;=KV$33,KP14&lt;&gt;""),AND(KU14&gt;=KV$33,KU14&lt;&gt;""),AND(LR14&gt;=LX$33,LR14&lt;&gt;""),AND(LW14&gt;=LX$33,LW14&lt;&gt;""),AND(MT14&gt;=MZ$33,MT14&lt;&gt;""),AND(MY14&gt;=MZ$33,MY14&lt;&gt;""),AND(NV14&gt;=OB$33,NV14&lt;&gt;""),AND(OA14&gt;=OB$33,OA14&lt;&gt;""),AND(OX14&gt;=PD$33,OX14&lt;&gt;""),AND(PC14&gt;=PD$33,PC14&lt;&gt;""),AND(PZ14&gt;=QF$33,PZ14&lt;&gt;""),AND(QE14&gt;=QF$33,QE14&lt;&gt;"")),"P","")</f>
        <v/>
      </c>
      <c r="J14" s="36" t="str">
        <f>IF(AND(I14="P",H14=""),"No DD",IF(OR(AND(AU14&gt;=AY$32,AV14&gt;=AY$36,AU14&lt;&gt;"",AQ14=""),AND(BX14&gt;=CB$32,BY14&gt;=CB$36,BX14&lt;&gt;"",BT14=""),AND(DA14&gt;=DE$32,DB14&gt;=DE$36,DA14&lt;&gt;"",CW14=""),AND(EF14&gt;=EJ$32,EG14&gt;=EJ$36,EF14&lt;&gt;""),AND(FH14&gt;=FL$32,FI14&gt;=FL$36,FH14&lt;&gt;""),AND(GJ14&gt;=GN$32,GK14&gt;=GN$36,GJ14&lt;&gt;""),AND(HL14&gt;=HP$32,HM14&gt;=HP$36,HL14&lt;&gt;""),AND(IN14&gt;=IR$32,IO14&gt;=IR$36,IN14&lt;&gt;""),AND(JP14&gt;=JT$32,JQ14&gt;=JT$36,JP14&lt;&gt;""),AND(KR14&gt;=KV$32,KS14&gt;=KV$36,KR14&lt;&gt;""),AND(LT14&gt;=LX$32,LU14&gt;=LX$36,LT14&lt;&gt;""),AND(MV14&gt;=MZ$32,MW14&gt;=MZ$36,MV14&lt;&gt;""),AND(NX14&gt;=OB$32,NY14&gt;=OB$36,NX14&lt;&gt;""),AND(OZ14&gt;=PD$32,PA14&gt;=PD$36,OZ14&lt;&gt;""),AND(QB14&gt;=QF$32,QC14&gt;=QF$36,QB14&lt;&gt;"")),"Merit",IF(OR(AND(AU14&gt;=AY$31,AV14&gt;=AY$35,AU14&lt;&gt;"",AQ14=""),AND(BX14&gt;=CB$31,BY14&gt;=CB$35,BX14&lt;&gt;"",BT14=""),AND(DA14&gt;=DE$31,DB14&gt;=DE$35,DA14&lt;&gt;"",CW14=""),AND(EF14&gt;=EJ$31,EG14&gt;=EJ$35,EF14&lt;&gt;""),AND(FH14&gt;=FL$31,FI14&gt;=FL$35,FH14&lt;&gt;""),AND(GJ14&gt;=GN$31,GK14&gt;=GN$35,GJ14&lt;&gt;""),AND(HL14&gt;=HP$31,HM14&gt;=HP$35,HL14&lt;&gt;""),AND(IN14&gt;=IR$31,IO14&gt;=IR$35,IN14&lt;&gt;""),AND(JP14&gt;=JT$31,JQ14&gt;=JT$35,JP14&lt;&gt;""),AND(KR14&gt;=KV$31,KS14&gt;=KV$35,KR14&lt;&gt;""),AND(LT14&gt;=LX$31,LU14&gt;=LX$35,LT14&lt;&gt;""),AND(MV14&gt;=MZ$31,MW14&gt;=MZ$35,MV14&lt;&gt;""),AND(NX14&gt;=OB$31,NY14&gt;=OB$35,NX14&lt;&gt;""),AND(OZ14&gt;=PD$31,PA14&gt;=PD$35,OZ14&lt;&gt;""),AND(QB14&gt;=QF$31,QC14&gt;=QF$35,QB14&lt;&gt;"")),"Excellence",IF(K14="P","Worlds Team",IF(H14="P","National Team","")))))</f>
        <v/>
      </c>
      <c r="K14" s="3" t="str">
        <f>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P","")</f>
        <v/>
      </c>
      <c r="L14" s="8">
        <f>IF(COUNT(AS14,BV14,CY14)&gt;0,LARGE((AS14,BV14,CY14),1),0)</f>
        <v>44.2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43.3</v>
      </c>
      <c r="O14" s="8" t="str">
        <f>IF(N14=0,"",IF(N14=CY14,$CC$1,IF(N14=BV14,$AZ$1,IF(N14=AS14,$W$1,""))))</f>
        <v>2023 Elite Canada</v>
      </c>
      <c r="P14" s="8">
        <f>IF(COUNT(AT14,BW14,CZ14)&gt;0,LARGE((AT14,BW14,CZ14),1),0)</f>
        <v>22.7</v>
      </c>
      <c r="Q14" s="8" t="str">
        <f>IF(P14=0,"",IF(P14=CZ14,$CC$1,IF(P14=BW14,$AZ$1,IF(P14=AT14,$W$1,""))))</f>
        <v>2023 Nationals</v>
      </c>
      <c r="R14" s="8">
        <f>IF(MAX(AX14,CA14,DD14)&gt;0,MAX(AX14,CA14,DD14),0)</f>
        <v>44.900000000000006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18.2</v>
      </c>
      <c r="X14" s="19">
        <v>3.5</v>
      </c>
      <c r="Y14" s="19">
        <v>0.2</v>
      </c>
      <c r="Z14" s="19">
        <v>0</v>
      </c>
      <c r="AA14" s="19">
        <v>18.2</v>
      </c>
      <c r="AB14" s="19">
        <v>3.6</v>
      </c>
      <c r="AC14" s="19">
        <v>0</v>
      </c>
      <c r="AD14" s="19">
        <v>0</v>
      </c>
      <c r="AE14" s="19">
        <v>18.5</v>
      </c>
      <c r="AF14" s="19">
        <v>3.7</v>
      </c>
      <c r="AG14" s="19">
        <v>0.2</v>
      </c>
      <c r="AH14" s="19">
        <v>0</v>
      </c>
      <c r="AI14" s="19">
        <v>18.600000000000001</v>
      </c>
      <c r="AJ14" s="19">
        <v>3.5</v>
      </c>
      <c r="AK14" s="19">
        <v>0</v>
      </c>
      <c r="AL14" s="19">
        <v>0</v>
      </c>
      <c r="AM14" s="19">
        <v>18.600000000000001</v>
      </c>
      <c r="AN14" s="19">
        <v>3.6</v>
      </c>
      <c r="AO14" s="19">
        <v>0</v>
      </c>
      <c r="AP14" s="19">
        <v>0</v>
      </c>
      <c r="AQ14" s="27"/>
      <c r="AR14" s="40">
        <f>IF(SUM(X14,AB14)&gt;0,SUM(X14,AB14),"")</f>
        <v>7.1</v>
      </c>
      <c r="AS14" s="40">
        <f>IF(SUM(W14:X14,Z14:AB14,AD14)-Y14-AC14&gt;0,SUM(W14:X14,Z14:AB14,AD14)-Y14-AC14,"")</f>
        <v>43.3</v>
      </c>
      <c r="AT14" s="40">
        <f>IF(SUM(AE14:AF14,AH14)-AG14&gt;0,SUM(AE14:AF14,AH14)-AG14,"")</f>
        <v>22</v>
      </c>
      <c r="AU14" s="40">
        <f>IF(SUM(X14,AB14,AF14)&gt;0,SUM(X14,AB14,AF14),"")</f>
        <v>10.8</v>
      </c>
      <c r="AV14" s="40">
        <f>IF(SUM(AS14,AT14)&gt;0,SUM(AS14,AT14),"")</f>
        <v>65.3</v>
      </c>
      <c r="AW14" s="40">
        <f>IF(SUM(AJ14,AN14)&gt;0,SUM(AJ14,AN14),"")</f>
        <v>7.1</v>
      </c>
      <c r="AX14" s="40">
        <f>IF(SUM(AI14:AJ14,AL14:AN14,AP14)-SUM(AK14,AO14)&gt;0,SUM(AI14:AJ14,AL14:AN14,AP14)-SUM(AK14,AO14),"")</f>
        <v>44.300000000000004</v>
      </c>
      <c r="AY14" s="40">
        <f>IF(SUM(AS14,AT14,AX14)&gt;0,SUM(AS14,AT14,AX14),"")</f>
        <v>109.6</v>
      </c>
      <c r="AZ14" s="18">
        <v>18.5</v>
      </c>
      <c r="BA14" s="18">
        <v>3.6</v>
      </c>
      <c r="BB14" s="18">
        <v>0.2</v>
      </c>
      <c r="BC14" s="18">
        <v>0</v>
      </c>
      <c r="BD14" s="18">
        <v>18.8</v>
      </c>
      <c r="BE14" s="18">
        <v>3.5</v>
      </c>
      <c r="BF14" s="18">
        <v>0</v>
      </c>
      <c r="BG14" s="18">
        <v>0</v>
      </c>
      <c r="BH14" s="18">
        <v>19</v>
      </c>
      <c r="BI14" s="18">
        <v>3.7</v>
      </c>
      <c r="BJ14" s="18">
        <v>0</v>
      </c>
      <c r="BK14" s="18">
        <v>0</v>
      </c>
      <c r="BL14" s="18">
        <v>19.100000000000001</v>
      </c>
      <c r="BM14" s="18">
        <v>3.5</v>
      </c>
      <c r="BN14" s="18">
        <v>0</v>
      </c>
      <c r="BO14" s="18">
        <v>0</v>
      </c>
      <c r="BP14" s="18">
        <v>18.600000000000001</v>
      </c>
      <c r="BQ14" s="18">
        <v>3.7</v>
      </c>
      <c r="BR14" s="18">
        <v>0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44.2</v>
      </c>
      <c r="BW14" s="11">
        <f>IF(SUM(BH14:BI14,BK14)-BJ14&gt;0,SUM(BH14:BI14,BK14)-BJ14,"")</f>
        <v>22.7</v>
      </c>
      <c r="BX14" s="11">
        <f>IF(SUM(BA14,BE14,BI14)&gt;0,SUM(BA14,BE14,BI14),"")</f>
        <v>10.8</v>
      </c>
      <c r="BY14" s="11">
        <f>IF(SUM(BV14,BW14)&gt;0,SUM(BV14,BW14),"")</f>
        <v>66.900000000000006</v>
      </c>
      <c r="BZ14" s="11">
        <f>IF(SUM(BM14,BQ14)&gt;0,SUM(BM14,BQ14),"")</f>
        <v>7.2</v>
      </c>
      <c r="CA14" s="11">
        <f>IF(SUM(BL14:BM14,BO14:BQ14,BS14)-SUM(BN14,BR14)&gt;0,SUM(BL14:BM14,BO14:BQ14,BS14)-SUM(BN14,BR14),"")</f>
        <v>44.900000000000006</v>
      </c>
      <c r="CB14" s="11">
        <f>IF(SUM(BV14,BW14,CA14)&gt;0,SUM(BV14,BW14,CA14),"")</f>
        <v>111.80000000000001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>IF(SUM(CD14,CH14)&gt;0,SUM(CD14,CH14),"")</f>
        <v/>
      </c>
      <c r="CY14" s="40" t="str">
        <f>IF(SUM(CC14:CD14,CF14:CH14,CJ14)-CE14-CI14&gt;0,SUM(CC14:CD14,CF14:CH14,CJ14)-CE14-CI14,"")</f>
        <v/>
      </c>
      <c r="CZ14" s="40" t="str">
        <f>IF(SUM(CK14:CL14,CN14)-CM14&gt;0,SUM(CK14:CL14,CN14)-CM14,"")</f>
        <v/>
      </c>
      <c r="DA14" s="40" t="str">
        <f>IF(SUM(CD14,CH14,CL14)&gt;0,SUM(CD14,CH14,CL14),"")</f>
        <v/>
      </c>
      <c r="DB14" s="40" t="str">
        <f>IF(SUM(CY14,CZ14)&gt;0,SUM(CY14,CZ14),"")</f>
        <v/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 t="str">
        <f>IF(SUM(CY14,CZ14,DD14)&gt;0,SUM(CY14,CZ14,DD14),"")</f>
        <v/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9.25</v>
      </c>
      <c r="QH14" s="22">
        <f>IF($CW14="P",CD14,(CD14+BA14)/2)</f>
        <v>1.8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9.4</v>
      </c>
      <c r="QL14" s="22">
        <f>IF($CW14="P",CH14,(CH14+BE14)/2)</f>
        <v>1.75</v>
      </c>
      <c r="QM14" s="22">
        <f>IF($CW14="P",CI14,(CI14+BF14)/2)</f>
        <v>0</v>
      </c>
      <c r="QN14" s="22">
        <f>IF($CW14="P",CJ14,(CJ14+BG14)/2)</f>
        <v>0</v>
      </c>
      <c r="QO14" s="22">
        <f>IF($CW14="P",CK14,(CK14+BH14)/2)</f>
        <v>9.5</v>
      </c>
      <c r="QP14" s="22">
        <f>IF($CW14="P",CL14,(CL14+BI14)/2)</f>
        <v>1.85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9.5500000000000007</v>
      </c>
      <c r="QT14" s="22">
        <f>IF($CW14="P",CP14,(CP14+BM14)/2)</f>
        <v>1.75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9.3000000000000007</v>
      </c>
      <c r="QX14" s="22">
        <f>IF($CW14="P",CT14,(CT14+BQ14)/2)</f>
        <v>1.85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3.55</v>
      </c>
      <c r="RC14" s="40">
        <f>IF(SUM(QG14:QH14,QJ14:QL14,QN14)-QI14-QM14&gt;0,SUM(QG14:QH14,QJ14:QL14,QN14)-QI14-QM14,"")</f>
        <v>22.1</v>
      </c>
      <c r="RD14" s="40">
        <f>IF(SUM(QO14:QP14,QR14)-QQ14&gt;0,SUM(QO14:QP14,QR14)-QQ14,"")</f>
        <v>11.35</v>
      </c>
      <c r="RE14" s="40">
        <f>IF(SUM(QH14,QL14,QP14)&gt;0,SUM(QH14,QL14,QP14),"")</f>
        <v>5.4</v>
      </c>
      <c r="RF14" s="40">
        <f>IF(SUM(RC14,RD14)&gt;0,SUM(RC14,RD14),"")</f>
        <v>33.450000000000003</v>
      </c>
      <c r="RG14" s="40">
        <f>IF(SUM(QT14,QX14)&gt;0,SUM(QT14,QX14),"")</f>
        <v>3.6</v>
      </c>
      <c r="RH14" s="40">
        <f>IF(SUM(QS14:QT14,QV14:QX14,QZ14)-SUM(QU14,QY14)&gt;0,SUM(QS14:QT14,QV14:QX14,QZ14)-SUM(QU14,QY14),"")</f>
        <v>22.450000000000003</v>
      </c>
      <c r="RI14" s="40">
        <f>IF(SUM(RC14,RD14,RH14)&gt;0,SUM(RC14,RD14,RH14),"")</f>
        <v>55.900000000000006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144</v>
      </c>
      <c r="D15" s="4" t="s">
        <v>31</v>
      </c>
      <c r="E15" s="4">
        <v>2003</v>
      </c>
      <c r="F15" s="9">
        <f>SUM(L15:T15)+SUM(L15:P15)*0.0000001+SUM(L15)*0.0000000000001</f>
        <v>154.00001094000453</v>
      </c>
      <c r="G15" s="66"/>
      <c r="H15" s="3" t="str">
        <f>IF(OR(AND(AR15&gt;=AY$29,AS15&gt;=AY$33,AR15&lt;&gt;"",AQ15=""),AND(AW15&gt;=AY$29,AX15&gt;=AY$33,AW15&lt;&gt;"",AQ15=""),AND(BU15&gt;=CB$29,BV15&gt;=CB$33,BU15&lt;&gt;"",BT15=""),AND(BZ15&gt;=CB$29,CA15&gt;=CB$33,BZ15&lt;&gt;"",BT15=""),AND(CX15&gt;=DE$29,CY15&gt;=DE$33,CX15&lt;&gt;"",CW15=""),AND(DC15&gt;=DE$29,DD15&gt;=DE$33,DC15&lt;&gt;""),AND(EC15&gt;=EJ$29,ED15&gt;=EJ$33,EC15&lt;&gt;""),AND(EH15&gt;=EJ$29,EI15&gt;=EJ$33,EH15&lt;&gt;""),AND(FE15&gt;=FL$29,FF15&gt;=FL$33,FE15&lt;&gt;""),AND(FJ15&gt;=FL$29,FK15&gt;=FL$33,FJ15&lt;&gt;""),AND(GG15&gt;=GN$29,GH15&gt;=GN$33,GG15&lt;&gt;""),AND(GL15&gt;=GN$29,GM15&gt;=GN$33,GL15&lt;&gt;""),AND(HI15&gt;=HP$29,HJ15&gt;=HP$33,HI15&lt;&gt;""),AND(HN15&gt;=HP$29,HO15&gt;=HP$33,HN15&lt;&gt;""),AND(IK15&gt;=IR$29,IL15&gt;=IR$33,IK15&lt;&gt;""),AND(IP15&gt;=IR$29,IQ15&gt;=IR$33,IP15&lt;&gt;""),AND(JM15&gt;=JT$29,JN15&gt;=JT$33,JM15&lt;&gt;""),AND(JR15&gt;=JT$29,JS15&gt;=JT$33,JR15&lt;&gt;""),AND(KO15&gt;=KV$29,KP15&gt;=KV$33,KO15&lt;&gt;""),AND(KT15&gt;=KV$29,KU15&gt;=KV$33,KT15&lt;&gt;""),AND(LQ15&gt;=LX$29,LR15&gt;=LX$33,LQ15&lt;&gt;""),AND(LV15&gt;=LX$29,LW15&gt;=LX$33,LV15&lt;&gt;""),AND(MS15&gt;=MZ$29,MT15&gt;=MZ$33,MS15&lt;&gt;""),AND(MX15&gt;=MZ$29,MY15&gt;=MZ$33,MX15&lt;&gt;""),AND(NU15&gt;=OB$29,NV15&gt;=OB$33,NU15&lt;&gt;""),AND(NZ15&gt;=OB$29,OA15&gt;=OB$33,NZ15&lt;&gt;""),AND(OW15&gt;=PD$29,OX15&gt;=PD$33,OW15&lt;&gt;""),AND(PB15&gt;=PD$29,PC15&gt;=PD$33,PB15&lt;&gt;""),AND(PY15&gt;=QF$29,PZ15&gt;=QF$33,PY15&lt;&gt;""),AND(QD15&gt;=QF$29,QE15&gt;=QF$33,QD15&lt;&gt;"")),"P","")</f>
        <v/>
      </c>
      <c r="I15" s="3" t="str">
        <f>IF(OR(AND(AS15&gt;=AY$33,AS15&lt;&gt;"",AQ15=""),AND(AX15&gt;=AY$33,AX15&lt;&gt;"",AQ15=""),AND(BV15&gt;=CB$33,BV15&lt;&gt;"",BT15=""),AND(CA15&gt;=CB$33,CA15&lt;&gt;"",BT15=""),AND(CY15&gt;=DE$33,CY15&lt;&gt;"",CW15=""),AND(DD15&gt;=DE$33,DD15&lt;&gt;"",CW15=""),AND(ED15&gt;=EJ$33,ED15&lt;&gt;""),AND(EI15&gt;=EJ$33,EI15&lt;&gt;""),AND(FF15&gt;=FL$33,FF15&lt;&gt;""),AND(FK15&gt;=FL$33,FK15&lt;&gt;""),AND(GH15&gt;=GN$33,GH15&lt;&gt;""),AND(GM15&gt;=GN$33,GM15&lt;&gt;""),AND(HJ15&gt;=HP$33,HJ15&lt;&gt;""),AND(HO15&gt;=HP$33,HO15&lt;&gt;""),AND(IL15&gt;=IR$33,IL15&lt;&gt;""),AND(IQ15&gt;=IR$33,IQ15&lt;&gt;""),AND(JN15&gt;=JT$33,JN15&lt;&gt;""),AND(JS15&gt;=JT$33,JS15&lt;&gt;""),AND(KP15&gt;=KV$33,KP15&lt;&gt;""),AND(KU15&gt;=KV$33,KU15&lt;&gt;""),AND(LR15&gt;=LX$33,LR15&lt;&gt;""),AND(LW15&gt;=LX$33,LW15&lt;&gt;""),AND(MT15&gt;=MZ$33,MT15&lt;&gt;""),AND(MY15&gt;=MZ$33,MY15&lt;&gt;""),AND(NV15&gt;=OB$33,NV15&lt;&gt;""),AND(OA15&gt;=OB$33,OA15&lt;&gt;""),AND(OX15&gt;=PD$33,OX15&lt;&gt;""),AND(PC15&gt;=PD$33,PC15&lt;&gt;""),AND(PZ15&gt;=QF$33,PZ15&lt;&gt;""),AND(QE15&gt;=QF$33,QE15&lt;&gt;"")),"P","")</f>
        <v/>
      </c>
      <c r="J15" s="36" t="str">
        <f>IF(AND(I15="P",H15=""),"No DD",IF(OR(AND(AU15&gt;=AY$32,AV15&gt;=AY$36,AU15&lt;&gt;"",AQ15=""),AND(BX15&gt;=CB$32,BY15&gt;=CB$36,BX15&lt;&gt;"",BT15=""),AND(DA15&gt;=DE$32,DB15&gt;=DE$36,DA15&lt;&gt;"",CW15=""),AND(EF15&gt;=EJ$32,EG15&gt;=EJ$36,EF15&lt;&gt;""),AND(FH15&gt;=FL$32,FI15&gt;=FL$36,FH15&lt;&gt;""),AND(GJ15&gt;=GN$32,GK15&gt;=GN$36,GJ15&lt;&gt;""),AND(HL15&gt;=HP$32,HM15&gt;=HP$36,HL15&lt;&gt;""),AND(IN15&gt;=IR$32,IO15&gt;=IR$36,IN15&lt;&gt;""),AND(JP15&gt;=JT$32,JQ15&gt;=JT$36,JP15&lt;&gt;""),AND(KR15&gt;=KV$32,KS15&gt;=KV$36,KR15&lt;&gt;""),AND(LT15&gt;=LX$32,LU15&gt;=LX$36,LT15&lt;&gt;""),AND(MV15&gt;=MZ$32,MW15&gt;=MZ$36,MV15&lt;&gt;""),AND(NX15&gt;=OB$32,NY15&gt;=OB$36,NX15&lt;&gt;""),AND(OZ15&gt;=PD$32,PA15&gt;=PD$36,OZ15&lt;&gt;""),AND(QB15&gt;=QF$32,QC15&gt;=QF$36,QB15&lt;&gt;"")),"Merit",IF(OR(AND(AU15&gt;=AY$31,AV15&gt;=AY$35,AU15&lt;&gt;"",AQ15=""),AND(BX15&gt;=CB$31,BY15&gt;=CB$35,BX15&lt;&gt;"",BT15=""),AND(DA15&gt;=DE$31,DB15&gt;=DE$35,DA15&lt;&gt;"",CW15=""),AND(EF15&gt;=EJ$31,EG15&gt;=EJ$35,EF15&lt;&gt;""),AND(FH15&gt;=FL$31,FI15&gt;=FL$35,FH15&lt;&gt;""),AND(GJ15&gt;=GN$31,GK15&gt;=GN$35,GJ15&lt;&gt;""),AND(HL15&gt;=HP$31,HM15&gt;=HP$35,HL15&lt;&gt;""),AND(IN15&gt;=IR$31,IO15&gt;=IR$35,IN15&lt;&gt;""),AND(JP15&gt;=JT$31,JQ15&gt;=JT$35,JP15&lt;&gt;""),AND(KR15&gt;=KV$31,KS15&gt;=KV$35,KR15&lt;&gt;""),AND(LT15&gt;=LX$31,LU15&gt;=LX$35,LT15&lt;&gt;""),AND(MV15&gt;=MZ$31,MW15&gt;=MZ$35,MV15&lt;&gt;""),AND(NX15&gt;=OB$31,NY15&gt;=OB$35,NX15&lt;&gt;""),AND(OZ15&gt;=PD$31,PA15&gt;=PD$35,OZ15&lt;&gt;""),AND(QB15&gt;=QF$31,QC15&gt;=QF$35,QB15&lt;&gt;"")),"Excellence",IF(K15="P","Worlds Team",IF(H15="P","National Team","")))))</f>
        <v/>
      </c>
      <c r="K15" s="3" t="str">
        <f>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P","")</f>
        <v/>
      </c>
      <c r="L15" s="8">
        <f>IF(COUNT(AS15,BV15,CY15)&gt;0,LARGE((AS15,BV15,CY15),1),0)</f>
        <v>45.300000000000011</v>
      </c>
      <c r="M15" s="8" t="str">
        <f>IF(L15=0,"",IF(L15=CY15,$CC$1,IF(L15=BV15,$AZ$1,IF(L15=AS15,$W$1,""))))</f>
        <v>2023 Elite Canada</v>
      </c>
      <c r="N15" s="8">
        <f>IF(COUNT(AS15,BV15,CY15)&gt;1,LARGE((AS15,BV15,CY15),2),0)</f>
        <v>41.8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22.3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44.600000000000009</v>
      </c>
      <c r="S15" s="8" t="str">
        <f>IF(R15=0,"",IF(R15=DD15,$CC$1,IF(R15=CA15,$AZ$1,IF(R15=AX15,$W$1,""))))</f>
        <v>2023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18.100000000000001</v>
      </c>
      <c r="X15" s="19">
        <v>5.2</v>
      </c>
      <c r="Y15" s="19">
        <v>0.8</v>
      </c>
      <c r="Z15" s="19">
        <v>0.3</v>
      </c>
      <c r="AA15" s="19">
        <v>18.100000000000001</v>
      </c>
      <c r="AB15" s="19">
        <v>5.2</v>
      </c>
      <c r="AC15" s="19">
        <v>0.8</v>
      </c>
      <c r="AD15" s="19">
        <v>0</v>
      </c>
      <c r="AE15" s="19">
        <v>18.600000000000001</v>
      </c>
      <c r="AF15" s="19">
        <v>3.7</v>
      </c>
      <c r="AG15" s="19">
        <v>0</v>
      </c>
      <c r="AH15" s="19">
        <v>0</v>
      </c>
      <c r="AI15" s="19">
        <v>18.600000000000001</v>
      </c>
      <c r="AJ15" s="19">
        <v>5.2</v>
      </c>
      <c r="AK15" s="19">
        <v>0.2</v>
      </c>
      <c r="AL15" s="19">
        <v>0.3</v>
      </c>
      <c r="AM15" s="19">
        <v>16.3</v>
      </c>
      <c r="AN15" s="19">
        <v>5.2</v>
      </c>
      <c r="AO15" s="19">
        <v>0.8</v>
      </c>
      <c r="AP15" s="19">
        <v>0</v>
      </c>
      <c r="AQ15" s="27"/>
      <c r="AR15" s="40">
        <f>IF(SUM(X15,AB15)&gt;0,SUM(X15,AB15),"")</f>
        <v>10.4</v>
      </c>
      <c r="AS15" s="40">
        <f>IF(SUM(W15:X15,Z15:AB15,AD15)-Y15-AC15&gt;0,SUM(W15:X15,Z15:AB15,AD15)-Y15-AC15,"")</f>
        <v>45.300000000000011</v>
      </c>
      <c r="AT15" s="40">
        <f>IF(SUM(AE15:AF15,AH15)-AG15&gt;0,SUM(AE15:AF15,AH15)-AG15,"")</f>
        <v>22.3</v>
      </c>
      <c r="AU15" s="40">
        <f>IF(SUM(X15,AB15,AF15)&gt;0,SUM(X15,AB15,AF15),"")</f>
        <v>14.100000000000001</v>
      </c>
      <c r="AV15" s="40">
        <f>IF(SUM(AS15,AT15)&gt;0,SUM(AS15,AT15),"")</f>
        <v>67.600000000000009</v>
      </c>
      <c r="AW15" s="40">
        <f>IF(SUM(AJ15,AN15)&gt;0,SUM(AJ15,AN15),"")</f>
        <v>10.4</v>
      </c>
      <c r="AX15" s="40">
        <f>IF(SUM(AI15:AJ15,AL15:AN15,AP15)-SUM(AK15,AO15)&gt;0,SUM(AI15:AJ15,AL15:AN15,AP15)-SUM(AK15,AO15),"")</f>
        <v>44.600000000000009</v>
      </c>
      <c r="AY15" s="40">
        <f>IF(SUM(AS15,AT15,AX15)&gt;0,SUM(AS15,AT15,AX15),"")</f>
        <v>112.20000000000002</v>
      </c>
      <c r="AZ15" s="18">
        <v>17.3</v>
      </c>
      <c r="BA15" s="18">
        <v>2.8</v>
      </c>
      <c r="BB15" s="18">
        <v>0</v>
      </c>
      <c r="BC15" s="18">
        <v>0.3</v>
      </c>
      <c r="BD15" s="18">
        <v>17.2</v>
      </c>
      <c r="BE15" s="18">
        <v>2.4</v>
      </c>
      <c r="BF15" s="18">
        <v>0</v>
      </c>
      <c r="BG15" s="18">
        <v>0</v>
      </c>
      <c r="BH15" s="18">
        <v>17.399999999999999</v>
      </c>
      <c r="BI15" s="18">
        <v>0.9</v>
      </c>
      <c r="BJ15" s="18">
        <v>0</v>
      </c>
      <c r="BK15" s="18">
        <v>0</v>
      </c>
      <c r="BL15" s="18"/>
      <c r="BM15" s="18"/>
      <c r="BN15" s="18"/>
      <c r="BO15" s="18"/>
      <c r="BP15" s="18"/>
      <c r="BQ15" s="18"/>
      <c r="BR15" s="18"/>
      <c r="BS15" s="18"/>
      <c r="BT15" s="28"/>
      <c r="BU15" s="11">
        <f>IF(SUM(BA15,BE15)&gt;0,SUM(BA15,BE15),"")</f>
        <v>5.1999999999999993</v>
      </c>
      <c r="BV15" s="11">
        <f>IF(SUM(AZ15:BA15,BC15:BE15,BG15)-BB15-BF15&gt;0,SUM(AZ15:BA15,BC15:BE15,BG15)-BB15-BF15,"")</f>
        <v>40</v>
      </c>
      <c r="BW15" s="11">
        <f>IF(SUM(BH15:BI15,BK15)-BJ15&gt;0,SUM(BH15:BI15,BK15)-BJ15,"")</f>
        <v>18.299999999999997</v>
      </c>
      <c r="BX15" s="11">
        <f>IF(SUM(BA15,BE15,BI15)&gt;0,SUM(BA15,BE15,BI15),"")</f>
        <v>6.1</v>
      </c>
      <c r="BY15" s="11">
        <f>IF(SUM(BV15,BW15)&gt;0,SUM(BV15,BW15),"")</f>
        <v>58.3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58.3</v>
      </c>
      <c r="CC15" s="19">
        <v>17.600000000000001</v>
      </c>
      <c r="CD15" s="19">
        <v>5.1999999999999993</v>
      </c>
      <c r="CE15" s="19">
        <v>0.8</v>
      </c>
      <c r="CF15" s="19">
        <v>0</v>
      </c>
      <c r="CG15" s="19">
        <v>17.2</v>
      </c>
      <c r="CH15" s="19">
        <v>2.8</v>
      </c>
      <c r="CI15" s="19">
        <v>0.2</v>
      </c>
      <c r="CJ15" s="19">
        <v>0</v>
      </c>
      <c r="CK15" s="19">
        <v>18.600000000000001</v>
      </c>
      <c r="CL15" s="19">
        <v>3.6999999999999997</v>
      </c>
      <c r="CM15" s="19">
        <v>0</v>
      </c>
      <c r="CN15" s="19">
        <v>0</v>
      </c>
      <c r="CO15" s="19">
        <v>18.2</v>
      </c>
      <c r="CP15" s="19">
        <v>4.4000000000000004</v>
      </c>
      <c r="CQ15" s="19">
        <v>0.4</v>
      </c>
      <c r="CR15" s="19">
        <v>0</v>
      </c>
      <c r="CS15" s="19">
        <v>17.2</v>
      </c>
      <c r="CT15" s="19">
        <v>0</v>
      </c>
      <c r="CU15" s="19">
        <v>0</v>
      </c>
      <c r="CV15" s="19">
        <v>0</v>
      </c>
      <c r="CW15" s="27"/>
      <c r="CX15" s="40">
        <f>IF(SUM(CD15,CH15)&gt;0,SUM(CD15,CH15),"")</f>
        <v>7.9999999999999991</v>
      </c>
      <c r="CY15" s="40">
        <f>IF(SUM(CC15:CD15,CF15:CH15,CJ15)-CE15-CI15&gt;0,SUM(CC15:CD15,CF15:CH15,CJ15)-CE15-CI15,"")</f>
        <v>41.8</v>
      </c>
      <c r="CZ15" s="40">
        <f>IF(SUM(CK15:CL15,CN15)-CM15&gt;0,SUM(CK15:CL15,CN15)-CM15,"")</f>
        <v>22.3</v>
      </c>
      <c r="DA15" s="40">
        <f>IF(SUM(CD15,CH15,CL15)&gt;0,SUM(CD15,CH15,CL15),"")</f>
        <v>11.7</v>
      </c>
      <c r="DB15" s="40">
        <f>IF(SUM(CY15,CZ15)&gt;0,SUM(CY15,CZ15),"")</f>
        <v>64.099999999999994</v>
      </c>
      <c r="DC15" s="40">
        <f>IF(SUM(CP15,CT15)&gt;0,SUM(CP15,CT15),"")</f>
        <v>4.4000000000000004</v>
      </c>
      <c r="DD15" s="40">
        <f>IF(SUM(CO15:CP15,CR15:CT15,CV15)-SUM(CQ15,CU15)&gt;0,SUM(CO15:CP15,CR15:CT15,CV15)-SUM(CQ15,CU15),"")</f>
        <v>39.4</v>
      </c>
      <c r="DE15" s="40">
        <f>IF(SUM(CY15,CZ15,DD15)&gt;0,SUM(CY15,CZ15,DD15),"")</f>
        <v>103.5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17.450000000000003</v>
      </c>
      <c r="QH15" s="22">
        <f>IF($CW15="P",CD15,(CD15+BA15)/2)</f>
        <v>3.9999999999999996</v>
      </c>
      <c r="QI15" s="22">
        <f>IF($CW15="P",CE15,(CE15+BB15)/2)</f>
        <v>0.4</v>
      </c>
      <c r="QJ15" s="22">
        <f>IF($CW15="P",CF15,(CF15+BC15)/2)</f>
        <v>0.15</v>
      </c>
      <c r="QK15" s="22">
        <f>IF($CW15="P",CG15,(CG15+BD15)/2)</f>
        <v>17.2</v>
      </c>
      <c r="QL15" s="22">
        <f>IF($CW15="P",CH15,(CH15+BE15)/2)</f>
        <v>2.5999999999999996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18</v>
      </c>
      <c r="QP15" s="22">
        <f>IF($CW15="P",CL15,(CL15+BI15)/2)</f>
        <v>2.2999999999999998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9.1</v>
      </c>
      <c r="QT15" s="22">
        <f>IF($CW15="P",CP15,(CP15+BM15)/2)</f>
        <v>2.2000000000000002</v>
      </c>
      <c r="QU15" s="22">
        <f>IF($CW15="P",CQ15,(CQ15+BN15)/2)</f>
        <v>0.2</v>
      </c>
      <c r="QV15" s="22">
        <f>IF($CW15="P",CR15,(CR15+BO15)/2)</f>
        <v>0</v>
      </c>
      <c r="QW15" s="22">
        <f>IF($CW15="P",CS15,(CS15+BP15)/2)</f>
        <v>8.6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6.6</v>
      </c>
      <c r="RC15" s="40">
        <f>IF(SUM(QG15:QH15,QJ15:QL15,QN15)-QI15-QM15&gt;0,SUM(QG15:QH15,QJ15:QL15,QN15)-QI15-QM15,"")</f>
        <v>40.9</v>
      </c>
      <c r="RD15" s="40">
        <f>IF(SUM(QO15:QP15,QR15)-QQ15&gt;0,SUM(QO15:QP15,QR15)-QQ15,"")</f>
        <v>20.3</v>
      </c>
      <c r="RE15" s="40">
        <f>IF(SUM(QH15,QL15,QP15)&gt;0,SUM(QH15,QL15,QP15),"")</f>
        <v>8.8999999999999986</v>
      </c>
      <c r="RF15" s="40">
        <f>IF(SUM(RC15,RD15)&gt;0,SUM(RC15,RD15),"")</f>
        <v>61.2</v>
      </c>
      <c r="RG15" s="40">
        <f>IF(SUM(QT15,QX15)&gt;0,SUM(QT15,QX15),"")</f>
        <v>2.2000000000000002</v>
      </c>
      <c r="RH15" s="40">
        <f>IF(SUM(QS15:QT15,QV15:QX15,QZ15)-SUM(QU15,QY15)&gt;0,SUM(QS15:QT15,QV15:QX15,QZ15)-SUM(QU15,QY15),"")</f>
        <v>19.7</v>
      </c>
      <c r="RI15" s="40">
        <f>IF(SUM(RC15,RD15,RH15)&gt;0,SUM(RC15,RD15,RH15),"")</f>
        <v>80.900000000000006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158</v>
      </c>
      <c r="D16" s="4" t="s">
        <v>5</v>
      </c>
      <c r="E16" s="4">
        <v>2005</v>
      </c>
      <c r="F16" s="9">
        <f>SUM(L16:T16)+SUM(L16:P16)*0.0000001+SUM(L16)*0.0000000000001</f>
        <v>153.00001103000443</v>
      </c>
      <c r="G16" s="66"/>
      <c r="H16" s="3" t="str">
        <f>IF(OR(AND(AR16&gt;=AY$29,AS16&gt;=AY$33,AR16&lt;&gt;"",AQ16=""),AND(AW16&gt;=AY$29,AX16&gt;=AY$33,AW16&lt;&gt;"",AQ16=""),AND(BU16&gt;=CB$29,BV16&gt;=CB$33,BU16&lt;&gt;"",BT16=""),AND(BZ16&gt;=CB$29,CA16&gt;=CB$33,BZ16&lt;&gt;"",BT16=""),AND(CX16&gt;=DE$29,CY16&gt;=DE$33,CX16&lt;&gt;"",CW16=""),AND(DC16&gt;=DE$29,DD16&gt;=DE$33,DC16&lt;&gt;""),AND(EC16&gt;=EJ$29,ED16&gt;=EJ$33,EC16&lt;&gt;""),AND(EH16&gt;=EJ$29,EI16&gt;=EJ$33,EH16&lt;&gt;""),AND(FE16&gt;=FL$29,FF16&gt;=FL$33,FE16&lt;&gt;""),AND(FJ16&gt;=FL$29,FK16&gt;=FL$33,FJ16&lt;&gt;""),AND(GG16&gt;=GN$29,GH16&gt;=GN$33,GG16&lt;&gt;""),AND(GL16&gt;=GN$29,GM16&gt;=GN$33,GL16&lt;&gt;""),AND(HI16&gt;=HP$29,HJ16&gt;=HP$33,HI16&lt;&gt;""),AND(HN16&gt;=HP$29,HO16&gt;=HP$33,HN16&lt;&gt;""),AND(IK16&gt;=IR$29,IL16&gt;=IR$33,IK16&lt;&gt;""),AND(IP16&gt;=IR$29,IQ16&gt;=IR$33,IP16&lt;&gt;""),AND(JM16&gt;=JT$29,JN16&gt;=JT$33,JM16&lt;&gt;""),AND(JR16&gt;=JT$29,JS16&gt;=JT$33,JR16&lt;&gt;""),AND(KO16&gt;=KV$29,KP16&gt;=KV$33,KO16&lt;&gt;""),AND(KT16&gt;=KV$29,KU16&gt;=KV$33,KT16&lt;&gt;""),AND(LQ16&gt;=LX$29,LR16&gt;=LX$33,LQ16&lt;&gt;""),AND(LV16&gt;=LX$29,LW16&gt;=LX$33,LV16&lt;&gt;""),AND(MS16&gt;=MZ$29,MT16&gt;=MZ$33,MS16&lt;&gt;""),AND(MX16&gt;=MZ$29,MY16&gt;=MZ$33,MX16&lt;&gt;""),AND(NU16&gt;=OB$29,NV16&gt;=OB$33,NU16&lt;&gt;""),AND(NZ16&gt;=OB$29,OA16&gt;=OB$33,NZ16&lt;&gt;""),AND(OW16&gt;=PD$29,OX16&gt;=PD$33,OW16&lt;&gt;""),AND(PB16&gt;=PD$29,PC16&gt;=PD$33,PB16&lt;&gt;""),AND(PY16&gt;=QF$29,PZ16&gt;=QF$33,PY16&lt;&gt;""),AND(QD16&gt;=QF$29,QE16&gt;=QF$33,QD16&lt;&gt;"")),"P","")</f>
        <v/>
      </c>
      <c r="I16" s="3" t="str">
        <f>IF(OR(AND(AS16&gt;=AY$33,AS16&lt;&gt;"",AQ16=""),AND(AX16&gt;=AY$33,AX16&lt;&gt;"",AQ16=""),AND(BV16&gt;=CB$33,BV16&lt;&gt;"",BT16=""),AND(CA16&gt;=CB$33,CA16&lt;&gt;"",BT16=""),AND(CY16&gt;=DE$33,CY16&lt;&gt;"",CW16=""),AND(DD16&gt;=DE$33,DD16&lt;&gt;"",CW16=""),AND(ED16&gt;=EJ$33,ED16&lt;&gt;""),AND(EI16&gt;=EJ$33,EI16&lt;&gt;""),AND(FF16&gt;=FL$33,FF16&lt;&gt;""),AND(FK16&gt;=FL$33,FK16&lt;&gt;""),AND(GH16&gt;=GN$33,GH16&lt;&gt;""),AND(GM16&gt;=GN$33,GM16&lt;&gt;""),AND(HJ16&gt;=HP$33,HJ16&lt;&gt;""),AND(HO16&gt;=HP$33,HO16&lt;&gt;""),AND(IL16&gt;=IR$33,IL16&lt;&gt;""),AND(IQ16&gt;=IR$33,IQ16&lt;&gt;""),AND(JN16&gt;=JT$33,JN16&lt;&gt;""),AND(JS16&gt;=JT$33,JS16&lt;&gt;""),AND(KP16&gt;=KV$33,KP16&lt;&gt;""),AND(KU16&gt;=KV$33,KU16&lt;&gt;""),AND(LR16&gt;=LX$33,LR16&lt;&gt;""),AND(LW16&gt;=LX$33,LW16&lt;&gt;""),AND(MT16&gt;=MZ$33,MT16&lt;&gt;""),AND(MY16&gt;=MZ$33,MY16&lt;&gt;""),AND(NV16&gt;=OB$33,NV16&lt;&gt;""),AND(OA16&gt;=OB$33,OA16&lt;&gt;""),AND(OX16&gt;=PD$33,OX16&lt;&gt;""),AND(PC16&gt;=PD$33,PC16&lt;&gt;""),AND(PZ16&gt;=QF$33,PZ16&lt;&gt;""),AND(QE16&gt;=QF$33,QE16&lt;&gt;"")),"P","")</f>
        <v/>
      </c>
      <c r="J16" s="36" t="str">
        <f>IF(AND(I16="P",H16=""),"No DD",IF(OR(AND(AU16&gt;=AY$32,AV16&gt;=AY$36,AU16&lt;&gt;"",AQ16=""),AND(BX16&gt;=CB$32,BY16&gt;=CB$36,BX16&lt;&gt;"",BT16=""),AND(DA16&gt;=DE$32,DB16&gt;=DE$36,DA16&lt;&gt;"",CW16=""),AND(EF16&gt;=EJ$32,EG16&gt;=EJ$36,EF16&lt;&gt;""),AND(FH16&gt;=FL$32,FI16&gt;=FL$36,FH16&lt;&gt;""),AND(GJ16&gt;=GN$32,GK16&gt;=GN$36,GJ16&lt;&gt;""),AND(HL16&gt;=HP$32,HM16&gt;=HP$36,HL16&lt;&gt;""),AND(IN16&gt;=IR$32,IO16&gt;=IR$36,IN16&lt;&gt;""),AND(JP16&gt;=JT$32,JQ16&gt;=JT$36,JP16&lt;&gt;""),AND(KR16&gt;=KV$32,KS16&gt;=KV$36,KR16&lt;&gt;""),AND(LT16&gt;=LX$32,LU16&gt;=LX$36,LT16&lt;&gt;""),AND(MV16&gt;=MZ$32,MW16&gt;=MZ$36,MV16&lt;&gt;""),AND(NX16&gt;=OB$32,NY16&gt;=OB$36,NX16&lt;&gt;""),AND(OZ16&gt;=PD$32,PA16&gt;=PD$36,OZ16&lt;&gt;""),AND(QB16&gt;=QF$32,QC16&gt;=QF$36,QB16&lt;&gt;"")),"Merit",IF(OR(AND(AU16&gt;=AY$31,AV16&gt;=AY$35,AU16&lt;&gt;"",AQ16=""),AND(BX16&gt;=CB$31,BY16&gt;=CB$35,BX16&lt;&gt;"",BT16=""),AND(DA16&gt;=DE$31,DB16&gt;=DE$35,DA16&lt;&gt;"",CW16=""),AND(EF16&gt;=EJ$31,EG16&gt;=EJ$35,EF16&lt;&gt;""),AND(FH16&gt;=FL$31,FI16&gt;=FL$35,FH16&lt;&gt;""),AND(GJ16&gt;=GN$31,GK16&gt;=GN$35,GJ16&lt;&gt;""),AND(HL16&gt;=HP$31,HM16&gt;=HP$35,HL16&lt;&gt;""),AND(IN16&gt;=IR$31,IO16&gt;=IR$35,IN16&lt;&gt;""),AND(JP16&gt;=JT$31,JQ16&gt;=JT$35,JP16&lt;&gt;""),AND(KR16&gt;=KV$31,KS16&gt;=KV$35,KR16&lt;&gt;""),AND(LT16&gt;=LX$31,LU16&gt;=LX$35,LT16&lt;&gt;""),AND(MV16&gt;=MZ$31,MW16&gt;=MZ$35,MV16&lt;&gt;""),AND(NX16&gt;=OB$31,NY16&gt;=OB$35,NX16&lt;&gt;""),AND(OZ16&gt;=PD$31,PA16&gt;=PD$35,OZ16&lt;&gt;""),AND(QB16&gt;=QF$31,QC16&gt;=QF$35,QB16&lt;&gt;"")),"Excellence",IF(K16="P","Worlds Team",IF(H16="P","National Team","")))))</f>
        <v/>
      </c>
      <c r="K16" s="3" t="str">
        <f>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P","")</f>
        <v/>
      </c>
      <c r="L16" s="8">
        <f>IF(COUNT(AS16,BV16,CY16)&gt;0,LARGE((AS16,BV16,CY16),1),0)</f>
        <v>44.3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43.6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22.4</v>
      </c>
      <c r="Q16" s="8" t="str">
        <f>IF(P16=0,"",IF(P16=CZ16,$CC$1,IF(P16=BW16,$AZ$1,IF(P16=AT16,$W$1,""))))</f>
        <v>2023 Elite Canada</v>
      </c>
      <c r="R16" s="8">
        <f>IF(MAX(AX16,CA16,DD16)&gt;0,MAX(AX16,CA16,DD16),0)</f>
        <v>42.7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17</v>
      </c>
      <c r="X16" s="19">
        <v>2.4</v>
      </c>
      <c r="Y16" s="19">
        <v>0</v>
      </c>
      <c r="Z16" s="19">
        <v>0</v>
      </c>
      <c r="AA16" s="19">
        <v>18.600000000000001</v>
      </c>
      <c r="AB16" s="19">
        <v>3.6</v>
      </c>
      <c r="AC16" s="19">
        <v>0</v>
      </c>
      <c r="AD16" s="19">
        <v>0</v>
      </c>
      <c r="AE16" s="19">
        <v>18.899999999999999</v>
      </c>
      <c r="AF16" s="19">
        <v>3.5</v>
      </c>
      <c r="AG16" s="19">
        <v>0</v>
      </c>
      <c r="AH16" s="19">
        <v>0</v>
      </c>
      <c r="AI16" s="19">
        <v>18.2</v>
      </c>
      <c r="AJ16" s="19">
        <v>2.7</v>
      </c>
      <c r="AK16" s="19">
        <v>0.3</v>
      </c>
      <c r="AL16" s="19">
        <v>0</v>
      </c>
      <c r="AM16" s="19">
        <v>18.5</v>
      </c>
      <c r="AN16" s="19">
        <v>3.6</v>
      </c>
      <c r="AO16" s="19">
        <v>0</v>
      </c>
      <c r="AP16" s="19">
        <v>0</v>
      </c>
      <c r="AQ16" s="27"/>
      <c r="AR16" s="40">
        <f>IF(SUM(X16,AB16)&gt;0,SUM(X16,AB16),"")</f>
        <v>6</v>
      </c>
      <c r="AS16" s="40">
        <f>IF(SUM(W16:X16,Z16:AB16,AD16)-Y16-AC16&gt;0,SUM(W16:X16,Z16:AB16,AD16)-Y16-AC16,"")</f>
        <v>41.6</v>
      </c>
      <c r="AT16" s="40">
        <f>IF(SUM(AE16:AF16,AH16)-AG16&gt;0,SUM(AE16:AF16,AH16)-AG16,"")</f>
        <v>22.4</v>
      </c>
      <c r="AU16" s="40">
        <f>IF(SUM(X16,AB16,AF16)&gt;0,SUM(X16,AB16,AF16),"")</f>
        <v>9.5</v>
      </c>
      <c r="AV16" s="40">
        <f>IF(SUM(AS16,AT16)&gt;0,SUM(AS16,AT16),"")</f>
        <v>64</v>
      </c>
      <c r="AW16" s="40">
        <f>IF(SUM(AJ16,AN16)&gt;0,SUM(AJ16,AN16),"")</f>
        <v>6.3000000000000007</v>
      </c>
      <c r="AX16" s="40">
        <f>IF(SUM(AI16:AJ16,AL16:AN16,AP16)-SUM(AK16,AO16)&gt;0,SUM(AI16:AJ16,AL16:AN16,AP16)-SUM(AK16,AO16),"")</f>
        <v>42.7</v>
      </c>
      <c r="AY16" s="40">
        <f>IF(SUM(AS16,AT16,AX16)&gt;0,SUM(AS16,AT16,AX16),"")</f>
        <v>106.7</v>
      </c>
      <c r="AZ16" s="18">
        <v>18.3</v>
      </c>
      <c r="BA16" s="18">
        <v>3.1</v>
      </c>
      <c r="BB16" s="18">
        <v>0</v>
      </c>
      <c r="BC16" s="18">
        <v>0</v>
      </c>
      <c r="BD16" s="18">
        <v>17.8</v>
      </c>
      <c r="BE16" s="18">
        <v>4.4000000000000004</v>
      </c>
      <c r="BF16" s="18">
        <v>0</v>
      </c>
      <c r="BG16" s="18">
        <v>0</v>
      </c>
      <c r="BH16" s="18">
        <v>18.899999999999999</v>
      </c>
      <c r="BI16" s="18">
        <v>1.2</v>
      </c>
      <c r="BJ16" s="18">
        <v>1.2</v>
      </c>
      <c r="BK16" s="18">
        <v>0</v>
      </c>
      <c r="BL16" s="18">
        <v>17.7</v>
      </c>
      <c r="BM16" s="18">
        <v>4.4000000000000004</v>
      </c>
      <c r="BN16" s="18">
        <v>0.4</v>
      </c>
      <c r="BO16" s="18">
        <v>0</v>
      </c>
      <c r="BP16" s="18">
        <v>17.2</v>
      </c>
      <c r="BQ16" s="18">
        <v>2.8</v>
      </c>
      <c r="BR16" s="18">
        <v>0</v>
      </c>
      <c r="BS16" s="18">
        <v>0.3</v>
      </c>
      <c r="BT16" s="28"/>
      <c r="BU16" s="11">
        <f>IF(SUM(BA16,BE16)&gt;0,SUM(BA16,BE16),"")</f>
        <v>7.5</v>
      </c>
      <c r="BV16" s="11">
        <f>IF(SUM(AZ16:BA16,BC16:BE16,BG16)-BB16-BF16&gt;0,SUM(AZ16:BA16,BC16:BE16,BG16)-BB16-BF16,"")</f>
        <v>43.6</v>
      </c>
      <c r="BW16" s="11">
        <f>IF(SUM(BH16:BI16,BK16)-BJ16&gt;0,SUM(BH16:BI16,BK16)-BJ16,"")</f>
        <v>18.899999999999999</v>
      </c>
      <c r="BX16" s="11">
        <f>IF(SUM(BA16,BE16,BI16)&gt;0,SUM(BA16,BE16,BI16),"")</f>
        <v>8.6999999999999993</v>
      </c>
      <c r="BY16" s="11">
        <f>IF(SUM(BV16,BW16)&gt;0,SUM(BV16,BW16),"")</f>
        <v>62.5</v>
      </c>
      <c r="BZ16" s="11">
        <f>IF(SUM(BM16,BQ16)&gt;0,SUM(BM16,BQ16),"")</f>
        <v>7.2</v>
      </c>
      <c r="CA16" s="11">
        <f>IF(SUM(BL16:BM16,BO16:BQ16,BS16)-SUM(BN16,BR16)&gt;0,SUM(BL16:BM16,BO16:BQ16,BS16)-SUM(BN16,BR16),"")</f>
        <v>41.999999999999993</v>
      </c>
      <c r="CB16" s="11">
        <f>IF(SUM(BV16,BW16,CA16)&gt;0,SUM(BV16,BW16,CA16),"")</f>
        <v>104.5</v>
      </c>
      <c r="CC16" s="19">
        <v>18.2</v>
      </c>
      <c r="CD16" s="19">
        <v>4.4000000000000004</v>
      </c>
      <c r="CE16" s="19">
        <v>0.8</v>
      </c>
      <c r="CF16" s="19">
        <v>0</v>
      </c>
      <c r="CG16" s="19">
        <v>17.2</v>
      </c>
      <c r="CH16" s="19">
        <v>5.1999999999999993</v>
      </c>
      <c r="CI16" s="19">
        <v>0.2</v>
      </c>
      <c r="CJ16" s="19">
        <v>0.3</v>
      </c>
      <c r="CK16" s="19">
        <v>17.5</v>
      </c>
      <c r="CL16" s="19">
        <v>1.2</v>
      </c>
      <c r="CM16" s="19">
        <v>0</v>
      </c>
      <c r="CN16" s="19">
        <v>0</v>
      </c>
      <c r="CO16" s="19">
        <v>18.399999999999999</v>
      </c>
      <c r="CP16" s="19">
        <v>3.2</v>
      </c>
      <c r="CQ16" s="19">
        <v>0.2</v>
      </c>
      <c r="CR16" s="19">
        <v>0</v>
      </c>
      <c r="CS16" s="19">
        <v>17</v>
      </c>
      <c r="CT16" s="19">
        <v>2.4</v>
      </c>
      <c r="CU16" s="19">
        <v>0</v>
      </c>
      <c r="CV16" s="19">
        <v>0</v>
      </c>
      <c r="CW16" s="27"/>
      <c r="CX16" s="40">
        <f>IF(SUM(CD16,CH16)&gt;0,SUM(CD16,CH16),"")</f>
        <v>9.6</v>
      </c>
      <c r="CY16" s="40">
        <f>IF(SUM(CC16:CD16,CF16:CH16,CJ16)-CE16-CI16&gt;0,SUM(CC16:CD16,CF16:CH16,CJ16)-CE16-CI16,"")</f>
        <v>44.3</v>
      </c>
      <c r="CZ16" s="40">
        <f>IF(SUM(CK16:CL16,CN16)-CM16&gt;0,SUM(CK16:CL16,CN16)-CM16,"")</f>
        <v>18.7</v>
      </c>
      <c r="DA16" s="40">
        <f>IF(SUM(CD16,CH16,CL16)&gt;0,SUM(CD16,CH16,CL16),"")</f>
        <v>10.799999999999999</v>
      </c>
      <c r="DB16" s="40">
        <f>IF(SUM(CY16,CZ16)&gt;0,SUM(CY16,CZ16),"")</f>
        <v>63</v>
      </c>
      <c r="DC16" s="40">
        <f>IF(SUM(CP16,CT16)&gt;0,SUM(CP16,CT16),"")</f>
        <v>5.6</v>
      </c>
      <c r="DD16" s="40">
        <f>IF(SUM(CO16:CP16,CR16:CT16,CV16)-SUM(CQ16,CU16)&gt;0,SUM(CO16:CP16,CR16:CT16,CV16)-SUM(CQ16,CU16),"")</f>
        <v>40.79999999999999</v>
      </c>
      <c r="DE16" s="40">
        <f>IF(SUM(CY16,CZ16,DD16)&gt;0,SUM(CY16,CZ16,DD16),"")</f>
        <v>103.79999999999998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18.25</v>
      </c>
      <c r="QH16" s="22">
        <f>IF($CW16="P",CD16,(CD16+BA16)/2)</f>
        <v>3.75</v>
      </c>
      <c r="QI16" s="22">
        <f>IF($CW16="P",CE16,(CE16+BB16)/2)</f>
        <v>0.4</v>
      </c>
      <c r="QJ16" s="22">
        <f>IF($CW16="P",CF16,(CF16+BC16)/2)</f>
        <v>0</v>
      </c>
      <c r="QK16" s="22">
        <f>IF($CW16="P",CG16,(CG16+BD16)/2)</f>
        <v>17.5</v>
      </c>
      <c r="QL16" s="22">
        <f>IF($CW16="P",CH16,(CH16+BE16)/2)</f>
        <v>4.8</v>
      </c>
      <c r="QM16" s="22">
        <f>IF($CW16="P",CI16,(CI16+BF16)/2)</f>
        <v>0.1</v>
      </c>
      <c r="QN16" s="22">
        <f>IF($CW16="P",CJ16,(CJ16+BG16)/2)</f>
        <v>0.15</v>
      </c>
      <c r="QO16" s="22">
        <f>IF($CW16="P",CK16,(CK16+BH16)/2)</f>
        <v>18.2</v>
      </c>
      <c r="QP16" s="22">
        <f>IF($CW16="P",CL16,(CL16+BI16)/2)</f>
        <v>1.2</v>
      </c>
      <c r="QQ16" s="22">
        <f>IF($CW16="P",CM16,(CM16+BJ16)/2)</f>
        <v>0.6</v>
      </c>
      <c r="QR16" s="22">
        <f>IF($CW16="P",CN16,(CN16+BK16)/2)</f>
        <v>0</v>
      </c>
      <c r="QS16" s="22">
        <f>IF($CW16="P",CO16,(CO16+BL16)/2)</f>
        <v>18.049999999999997</v>
      </c>
      <c r="QT16" s="22">
        <f>IF($CW16="P",CP16,(CP16+BM16)/2)</f>
        <v>3.8000000000000003</v>
      </c>
      <c r="QU16" s="22">
        <f>IF($CW16="P",CQ16,(CQ16+BN16)/2)</f>
        <v>0.30000000000000004</v>
      </c>
      <c r="QV16" s="22">
        <f>IF($CW16="P",CR16,(CR16+BO16)/2)</f>
        <v>0</v>
      </c>
      <c r="QW16" s="22">
        <f>IF($CW16="P",CS16,(CS16+BP16)/2)</f>
        <v>17.100000000000001</v>
      </c>
      <c r="QX16" s="22">
        <f>IF($CW16="P",CT16,(CT16+BQ16)/2)</f>
        <v>2.5999999999999996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8.5500000000000007</v>
      </c>
      <c r="RC16" s="40">
        <f>IF(SUM(QG16:QH16,QJ16:QL16,QN16)-QI16-QM16&gt;0,SUM(QG16:QH16,QJ16:QL16,QN16)-QI16-QM16,"")</f>
        <v>43.949999999999996</v>
      </c>
      <c r="RD16" s="40">
        <f>IF(SUM(QO16:QP16,QR16)-QQ16&gt;0,SUM(QO16:QP16,QR16)-QQ16,"")</f>
        <v>18.799999999999997</v>
      </c>
      <c r="RE16" s="40">
        <f>IF(SUM(QH16,QL16,QP16)&gt;0,SUM(QH16,QL16,QP16),"")</f>
        <v>9.75</v>
      </c>
      <c r="RF16" s="40">
        <f>IF(SUM(RC16,RD16)&gt;0,SUM(RC16,RD16),"")</f>
        <v>62.749999999999993</v>
      </c>
      <c r="RG16" s="40">
        <f>IF(SUM(QT16,QX16)&gt;0,SUM(QT16,QX16),"")</f>
        <v>6.4</v>
      </c>
      <c r="RH16" s="40">
        <f>IF(SUM(QS16:QT16,QV16:QX16,QZ16)-SUM(QU16,QY16)&gt;0,SUM(QS16:QT16,QV16:QX16,QZ16)-SUM(QU16,QY16),"")</f>
        <v>41.400000000000006</v>
      </c>
      <c r="RI16" s="40">
        <f>IF(SUM(RC16,RD16,RH16)&gt;0,SUM(RC16,RD16,RH16),"")</f>
        <v>104.15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161</v>
      </c>
      <c r="D17" s="4" t="s">
        <v>31</v>
      </c>
      <c r="E17" s="4">
        <v>2005</v>
      </c>
      <c r="F17" s="9">
        <f>SUM(L17:T17)+SUM(L17:P17)*0.0000001+SUM(L17)*0.0000000000001</f>
        <v>151.80001069000437</v>
      </c>
      <c r="G17" s="66"/>
      <c r="H17" s="3" t="str">
        <f>IF(OR(AND(AR17&gt;=AY$29,AS17&gt;=AY$33,AR17&lt;&gt;"",AQ17=""),AND(AW17&gt;=AY$29,AX17&gt;=AY$33,AW17&lt;&gt;"",AQ17=""),AND(BU17&gt;=CB$29,BV17&gt;=CB$33,BU17&lt;&gt;"",BT17=""),AND(BZ17&gt;=CB$29,CA17&gt;=CB$33,BZ17&lt;&gt;"",BT17=""),AND(CX17&gt;=DE$29,CY17&gt;=DE$33,CX17&lt;&gt;"",CW17=""),AND(DC17&gt;=DE$29,DD17&gt;=DE$33,DC17&lt;&gt;""),AND(EC17&gt;=EJ$29,ED17&gt;=EJ$33,EC17&lt;&gt;""),AND(EH17&gt;=EJ$29,EI17&gt;=EJ$33,EH17&lt;&gt;""),AND(FE17&gt;=FL$29,FF17&gt;=FL$33,FE17&lt;&gt;""),AND(FJ17&gt;=FL$29,FK17&gt;=FL$33,FJ17&lt;&gt;""),AND(GG17&gt;=GN$29,GH17&gt;=GN$33,GG17&lt;&gt;""),AND(GL17&gt;=GN$29,GM17&gt;=GN$33,GL17&lt;&gt;""),AND(HI17&gt;=HP$29,HJ17&gt;=HP$33,HI17&lt;&gt;""),AND(HN17&gt;=HP$29,HO17&gt;=HP$33,HN17&lt;&gt;""),AND(IK17&gt;=IR$29,IL17&gt;=IR$33,IK17&lt;&gt;""),AND(IP17&gt;=IR$29,IQ17&gt;=IR$33,IP17&lt;&gt;""),AND(JM17&gt;=JT$29,JN17&gt;=JT$33,JM17&lt;&gt;""),AND(JR17&gt;=JT$29,JS17&gt;=JT$33,JR17&lt;&gt;""),AND(KO17&gt;=KV$29,KP17&gt;=KV$33,KO17&lt;&gt;""),AND(KT17&gt;=KV$29,KU17&gt;=KV$33,KT17&lt;&gt;""),AND(LQ17&gt;=LX$29,LR17&gt;=LX$33,LQ17&lt;&gt;""),AND(LV17&gt;=LX$29,LW17&gt;=LX$33,LV17&lt;&gt;""),AND(MS17&gt;=MZ$29,MT17&gt;=MZ$33,MS17&lt;&gt;""),AND(MX17&gt;=MZ$29,MY17&gt;=MZ$33,MX17&lt;&gt;""),AND(NU17&gt;=OB$29,NV17&gt;=OB$33,NU17&lt;&gt;""),AND(NZ17&gt;=OB$29,OA17&gt;=OB$33,NZ17&lt;&gt;""),AND(OW17&gt;=PD$29,OX17&gt;=PD$33,OW17&lt;&gt;""),AND(PB17&gt;=PD$29,PC17&gt;=PD$33,PB17&lt;&gt;""),AND(PY17&gt;=QF$29,PZ17&gt;=QF$33,PY17&lt;&gt;""),AND(QD17&gt;=QF$29,QE17&gt;=QF$33,QD17&lt;&gt;"")),"P","")</f>
        <v/>
      </c>
      <c r="I17" s="3" t="str">
        <f>IF(OR(AND(AS17&gt;=AY$33,AS17&lt;&gt;"",AQ17=""),AND(AX17&gt;=AY$33,AX17&lt;&gt;"",AQ17=""),AND(BV17&gt;=CB$33,BV17&lt;&gt;"",BT17=""),AND(CA17&gt;=CB$33,CA17&lt;&gt;"",BT17=""),AND(CY17&gt;=DE$33,CY17&lt;&gt;"",CW17=""),AND(DD17&gt;=DE$33,DD17&lt;&gt;"",CW17=""),AND(ED17&gt;=EJ$33,ED17&lt;&gt;""),AND(EI17&gt;=EJ$33,EI17&lt;&gt;""),AND(FF17&gt;=FL$33,FF17&lt;&gt;""),AND(FK17&gt;=FL$33,FK17&lt;&gt;""),AND(GH17&gt;=GN$33,GH17&lt;&gt;""),AND(GM17&gt;=GN$33,GM17&lt;&gt;""),AND(HJ17&gt;=HP$33,HJ17&lt;&gt;""),AND(HO17&gt;=HP$33,HO17&lt;&gt;""),AND(IL17&gt;=IR$33,IL17&lt;&gt;""),AND(IQ17&gt;=IR$33,IQ17&lt;&gt;""),AND(JN17&gt;=JT$33,JN17&lt;&gt;""),AND(JS17&gt;=JT$33,JS17&lt;&gt;""),AND(KP17&gt;=KV$33,KP17&lt;&gt;""),AND(KU17&gt;=KV$33,KU17&lt;&gt;""),AND(LR17&gt;=LX$33,LR17&lt;&gt;""),AND(LW17&gt;=LX$33,LW17&lt;&gt;""),AND(MT17&gt;=MZ$33,MT17&lt;&gt;""),AND(MY17&gt;=MZ$33,MY17&lt;&gt;""),AND(NV17&gt;=OB$33,NV17&lt;&gt;""),AND(OA17&gt;=OB$33,OA17&lt;&gt;""),AND(OX17&gt;=PD$33,OX17&lt;&gt;""),AND(PC17&gt;=PD$33,PC17&lt;&gt;""),AND(PZ17&gt;=QF$33,PZ17&lt;&gt;""),AND(QE17&gt;=QF$33,QE17&lt;&gt;"")),"P","")</f>
        <v/>
      </c>
      <c r="J17" s="36" t="str">
        <f>IF(AND(I17="P",H17=""),"No DD",IF(OR(AND(AU17&gt;=AY$32,AV17&gt;=AY$36,AU17&lt;&gt;"",AQ17=""),AND(BX17&gt;=CB$32,BY17&gt;=CB$36,BX17&lt;&gt;"",BT17=""),AND(DA17&gt;=DE$32,DB17&gt;=DE$36,DA17&lt;&gt;"",CW17=""),AND(EF17&gt;=EJ$32,EG17&gt;=EJ$36,EF17&lt;&gt;""),AND(FH17&gt;=FL$32,FI17&gt;=FL$36,FH17&lt;&gt;""),AND(GJ17&gt;=GN$32,GK17&gt;=GN$36,GJ17&lt;&gt;""),AND(HL17&gt;=HP$32,HM17&gt;=HP$36,HL17&lt;&gt;""),AND(IN17&gt;=IR$32,IO17&gt;=IR$36,IN17&lt;&gt;""),AND(JP17&gt;=JT$32,JQ17&gt;=JT$36,JP17&lt;&gt;""),AND(KR17&gt;=KV$32,KS17&gt;=KV$36,KR17&lt;&gt;""),AND(LT17&gt;=LX$32,LU17&gt;=LX$36,LT17&lt;&gt;""),AND(MV17&gt;=MZ$32,MW17&gt;=MZ$36,MV17&lt;&gt;""),AND(NX17&gt;=OB$32,NY17&gt;=OB$36,NX17&lt;&gt;""),AND(OZ17&gt;=PD$32,PA17&gt;=PD$36,OZ17&lt;&gt;""),AND(QB17&gt;=QF$32,QC17&gt;=QF$36,QB17&lt;&gt;"")),"Merit",IF(OR(AND(AU17&gt;=AY$31,AV17&gt;=AY$35,AU17&lt;&gt;"",AQ17=""),AND(BX17&gt;=CB$31,BY17&gt;=CB$35,BX17&lt;&gt;"",BT17=""),AND(DA17&gt;=DE$31,DB17&gt;=DE$35,DA17&lt;&gt;"",CW17=""),AND(EF17&gt;=EJ$31,EG17&gt;=EJ$35,EF17&lt;&gt;""),AND(FH17&gt;=FL$31,FI17&gt;=FL$35,FH17&lt;&gt;""),AND(GJ17&gt;=GN$31,GK17&gt;=GN$35,GJ17&lt;&gt;""),AND(HL17&gt;=HP$31,HM17&gt;=HP$35,HL17&lt;&gt;""),AND(IN17&gt;=IR$31,IO17&gt;=IR$35,IN17&lt;&gt;""),AND(JP17&gt;=JT$31,JQ17&gt;=JT$35,JP17&lt;&gt;""),AND(KR17&gt;=KV$31,KS17&gt;=KV$35,KR17&lt;&gt;""),AND(LT17&gt;=LX$31,LU17&gt;=LX$35,LT17&lt;&gt;""),AND(MV17&gt;=MZ$31,MW17&gt;=MZ$35,MV17&lt;&gt;""),AND(NX17&gt;=OB$31,NY17&gt;=OB$35,NX17&lt;&gt;""),AND(OZ17&gt;=PD$31,PA17&gt;=PD$35,OZ17&lt;&gt;""),AND(QB17&gt;=QF$31,QC17&gt;=QF$35,QB17&lt;&gt;"")),"Excellence",IF(K17="P","Worlds Team",IF(H17="P","National Team","")))))</f>
        <v/>
      </c>
      <c r="K17" s="3" t="str">
        <f>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P","")</f>
        <v/>
      </c>
      <c r="L17" s="8">
        <f>IF(COUNT(AS17,BV17,CY17)&gt;0,LARGE((AS17,BV17,CY17),1),0)</f>
        <v>43.5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41.5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21.900000000000002</v>
      </c>
      <c r="Q17" s="8" t="str">
        <f>IF(P17=0,"",IF(P17=CZ17,$CC$1,IF(P17=BW17,$AZ$1,IF(P17=AT17,$W$1,""))))</f>
        <v>2023 Nationals</v>
      </c>
      <c r="R17" s="8">
        <f>IF(MAX(AX17,CA17,DD17)&gt;0,MAX(AX17,CA17,DD17),0)</f>
        <v>44.9</v>
      </c>
      <c r="S17" s="8" t="str">
        <f>IF(R17=0,"",IF(R17=DD17,$CC$1,IF(R17=CA17,$AZ$1,IF(R17=AX17,$W$1,""))))</f>
        <v>2023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</v>
      </c>
      <c r="X17" s="19">
        <v>4</v>
      </c>
      <c r="Y17" s="19">
        <v>0.8</v>
      </c>
      <c r="Z17" s="19">
        <v>0</v>
      </c>
      <c r="AA17" s="19">
        <v>16.2</v>
      </c>
      <c r="AB17" s="19">
        <v>4.4000000000000004</v>
      </c>
      <c r="AC17" s="19">
        <v>0.6</v>
      </c>
      <c r="AD17" s="19">
        <v>0</v>
      </c>
      <c r="AE17" s="19">
        <v>18</v>
      </c>
      <c r="AF17" s="19">
        <v>3.5</v>
      </c>
      <c r="AG17" s="19">
        <v>0.8</v>
      </c>
      <c r="AH17" s="19">
        <v>0</v>
      </c>
      <c r="AI17" s="19">
        <v>18.2</v>
      </c>
      <c r="AJ17" s="19">
        <v>4</v>
      </c>
      <c r="AK17" s="19">
        <v>0.2</v>
      </c>
      <c r="AL17" s="19">
        <v>0</v>
      </c>
      <c r="AM17" s="19">
        <v>18.5</v>
      </c>
      <c r="AN17" s="19">
        <v>4.4000000000000004</v>
      </c>
      <c r="AO17" s="19">
        <v>0</v>
      </c>
      <c r="AP17" s="19">
        <v>0</v>
      </c>
      <c r="AQ17" s="27"/>
      <c r="AR17" s="40">
        <f>IF(SUM(X17,AB17)&gt;0,SUM(X17,AB17),"")</f>
        <v>8.4</v>
      </c>
      <c r="AS17" s="40">
        <f>IF(SUM(W17:X17,Z17:AB17,AD17)-Y17-AC17&gt;0,SUM(W17:X17,Z17:AB17,AD17)-Y17-AC17,"")</f>
        <v>41.5</v>
      </c>
      <c r="AT17" s="40">
        <f>IF(SUM(AE17:AF17,AH17)-AG17&gt;0,SUM(AE17:AF17,AH17)-AG17,"")</f>
        <v>20.7</v>
      </c>
      <c r="AU17" s="40">
        <f>IF(SUM(X17,AB17,AF17)&gt;0,SUM(X17,AB17,AF17),"")</f>
        <v>11.9</v>
      </c>
      <c r="AV17" s="40">
        <f>IF(SUM(AS17,AT17)&gt;0,SUM(AS17,AT17),"")</f>
        <v>62.2</v>
      </c>
      <c r="AW17" s="40">
        <f>IF(SUM(AJ17,AN17)&gt;0,SUM(AJ17,AN17),"")</f>
        <v>8.4</v>
      </c>
      <c r="AX17" s="40">
        <f>IF(SUM(AI17:AJ17,AL17:AN17,AP17)-SUM(AK17,AO17)&gt;0,SUM(AI17:AJ17,AL17:AN17,AP17)-SUM(AK17,AO17),"")</f>
        <v>44.9</v>
      </c>
      <c r="AY17" s="40">
        <f>IF(SUM(AS17,AT17,AX17)&gt;0,SUM(AS17,AT17,AX17),"")</f>
        <v>107.1</v>
      </c>
      <c r="AZ17" s="18">
        <v>16.2</v>
      </c>
      <c r="BA17" s="18">
        <v>5.2</v>
      </c>
      <c r="BB17" s="18">
        <v>1</v>
      </c>
      <c r="BC17" s="18">
        <v>0.3</v>
      </c>
      <c r="BD17" s="18">
        <v>18.399999999999999</v>
      </c>
      <c r="BE17" s="18">
        <v>5.2</v>
      </c>
      <c r="BF17" s="18">
        <v>0.8</v>
      </c>
      <c r="BG17" s="18">
        <v>0</v>
      </c>
      <c r="BH17" s="18">
        <v>18.600000000000001</v>
      </c>
      <c r="BI17" s="18">
        <v>3.5</v>
      </c>
      <c r="BJ17" s="18">
        <v>0.2</v>
      </c>
      <c r="BK17" s="18">
        <v>0</v>
      </c>
      <c r="BL17" s="18">
        <v>18</v>
      </c>
      <c r="BM17" s="18">
        <v>5.2</v>
      </c>
      <c r="BN17" s="18">
        <v>0.8</v>
      </c>
      <c r="BO17" s="18">
        <v>0</v>
      </c>
      <c r="BP17" s="18">
        <v>16.399999999999999</v>
      </c>
      <c r="BQ17" s="18">
        <v>3.5</v>
      </c>
      <c r="BR17" s="18">
        <v>0.2</v>
      </c>
      <c r="BS17" s="18">
        <v>0</v>
      </c>
      <c r="BT17" s="28"/>
      <c r="BU17" s="11">
        <f>IF(SUM(BA17,BE17)&gt;0,SUM(BA17,BE17),"")</f>
        <v>10.4</v>
      </c>
      <c r="BV17" s="11">
        <f>IF(SUM(AZ17:BA17,BC17:BE17,BG17)-BB17-BF17&gt;0,SUM(AZ17:BA17,BC17:BE17,BG17)-BB17-BF17,"")</f>
        <v>43.5</v>
      </c>
      <c r="BW17" s="11">
        <f>IF(SUM(BH17:BI17,BK17)-BJ17&gt;0,SUM(BH17:BI17,BK17)-BJ17,"")</f>
        <v>21.900000000000002</v>
      </c>
      <c r="BX17" s="11">
        <f>IF(SUM(BA17,BE17,BI17)&gt;0,SUM(BA17,BE17,BI17),"")</f>
        <v>13.9</v>
      </c>
      <c r="BY17" s="11">
        <f>IF(SUM(BV17,BW17)&gt;0,SUM(BV17,BW17),"")</f>
        <v>65.400000000000006</v>
      </c>
      <c r="BZ17" s="11">
        <f>IF(SUM(BM17,BQ17)&gt;0,SUM(BM17,BQ17),"")</f>
        <v>8.6999999999999993</v>
      </c>
      <c r="CA17" s="11">
        <f>IF(SUM(BL17:BM17,BO17:BQ17,BS17)-SUM(BN17,BR17)&gt;0,SUM(BL17:BM17,BO17:BQ17,BS17)-SUM(BN17,BR17),"")</f>
        <v>42.099999999999994</v>
      </c>
      <c r="CB17" s="11">
        <f>IF(SUM(BV17,BW17,CA17)&gt;0,SUM(BV17,BW17,CA17),"")</f>
        <v>107.5</v>
      </c>
      <c r="CC17" s="19">
        <v>18</v>
      </c>
      <c r="CD17" s="19">
        <v>5.1999999999999993</v>
      </c>
      <c r="CE17" s="19">
        <v>0.6</v>
      </c>
      <c r="CF17" s="19">
        <v>0</v>
      </c>
      <c r="CG17" s="19">
        <v>16.2</v>
      </c>
      <c r="CH17" s="19">
        <v>2</v>
      </c>
      <c r="CI17" s="19">
        <v>2</v>
      </c>
      <c r="CJ17" s="19">
        <v>0</v>
      </c>
      <c r="CK17" s="19">
        <v>18.100000000000001</v>
      </c>
      <c r="CL17" s="19">
        <v>3.5</v>
      </c>
      <c r="CM17" s="19">
        <v>0.6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>IF(SUM(CD17,CH17)&gt;0,SUM(CD17,CH17),"")</f>
        <v>7.1999999999999993</v>
      </c>
      <c r="CY17" s="40">
        <f>IF(SUM(CC17:CD17,CF17:CH17,CJ17)-CE17-CI17&gt;0,SUM(CC17:CD17,CF17:CH17,CJ17)-CE17-CI17,"")</f>
        <v>38.799999999999997</v>
      </c>
      <c r="CZ17" s="40">
        <f>IF(SUM(CK17:CL17,CN17)-CM17&gt;0,SUM(CK17:CL17,CN17)-CM17,"")</f>
        <v>21</v>
      </c>
      <c r="DA17" s="40">
        <f>IF(SUM(CD17,CH17,CL17)&gt;0,SUM(CD17,CH17,CL17),"")</f>
        <v>10.7</v>
      </c>
      <c r="DB17" s="40">
        <f>IF(SUM(CY17,CZ17)&gt;0,SUM(CY17,CZ17),"")</f>
        <v>59.8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59.8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17.100000000000001</v>
      </c>
      <c r="QH17" s="22">
        <f>IF($CW17="P",CD17,(CD17+BA17)/2)</f>
        <v>5.1999999999999993</v>
      </c>
      <c r="QI17" s="22">
        <f>IF($CW17="P",CE17,(CE17+BB17)/2)</f>
        <v>0.8</v>
      </c>
      <c r="QJ17" s="22">
        <f>IF($CW17="P",CF17,(CF17+BC17)/2)</f>
        <v>0.15</v>
      </c>
      <c r="QK17" s="22">
        <f>IF($CW17="P",CG17,(CG17+BD17)/2)</f>
        <v>17.299999999999997</v>
      </c>
      <c r="QL17" s="22">
        <f>IF($CW17="P",CH17,(CH17+BE17)/2)</f>
        <v>3.6</v>
      </c>
      <c r="QM17" s="22">
        <f>IF($CW17="P",CI17,(CI17+BF17)/2)</f>
        <v>1.4</v>
      </c>
      <c r="QN17" s="22">
        <f>IF($CW17="P",CJ17,(CJ17+BG17)/2)</f>
        <v>0</v>
      </c>
      <c r="QO17" s="22">
        <f>IF($CW17="P",CK17,(CK17+BH17)/2)</f>
        <v>18.350000000000001</v>
      </c>
      <c r="QP17" s="22">
        <f>IF($CW17="P",CL17,(CL17+BI17)/2)</f>
        <v>3.5</v>
      </c>
      <c r="QQ17" s="22">
        <f>IF($CW17="P",CM17,(CM17+BJ17)/2)</f>
        <v>0.4</v>
      </c>
      <c r="QR17" s="22">
        <f>IF($CW17="P",CN17,(CN17+BK17)/2)</f>
        <v>0</v>
      </c>
      <c r="QS17" s="22">
        <f>IF($CW17="P",CO17,(CO17+BL17)/2)</f>
        <v>9</v>
      </c>
      <c r="QT17" s="22">
        <f>IF($CW17="P",CP17,(CP17+BM17)/2)</f>
        <v>2.6</v>
      </c>
      <c r="QU17" s="22">
        <f>IF($CW17="P",CQ17,(CQ17+BN17)/2)</f>
        <v>0.4</v>
      </c>
      <c r="QV17" s="22">
        <f>IF($CW17="P",CR17,(CR17+BO17)/2)</f>
        <v>0</v>
      </c>
      <c r="QW17" s="22">
        <f>IF($CW17="P",CS17,(CS17+BP17)/2)</f>
        <v>8.1999999999999993</v>
      </c>
      <c r="QX17" s="22">
        <f>IF($CW17="P",CT17,(CT17+BQ17)/2)</f>
        <v>1.75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8.7999999999999989</v>
      </c>
      <c r="RC17" s="40">
        <f>IF(SUM(QG17:QH17,QJ17:QL17,QN17)-QI17-QM17&gt;0,SUM(QG17:QH17,QJ17:QL17,QN17)-QI17-QM17,"")</f>
        <v>41.150000000000006</v>
      </c>
      <c r="RD17" s="40">
        <f>IF(SUM(QO17:QP17,QR17)-QQ17&gt;0,SUM(QO17:QP17,QR17)-QQ17,"")</f>
        <v>21.450000000000003</v>
      </c>
      <c r="RE17" s="40">
        <f>IF(SUM(QH17,QL17,QP17)&gt;0,SUM(QH17,QL17,QP17),"")</f>
        <v>12.299999999999999</v>
      </c>
      <c r="RF17" s="40">
        <f>IF(SUM(RC17,RD17)&gt;0,SUM(RC17,RD17),"")</f>
        <v>62.600000000000009</v>
      </c>
      <c r="RG17" s="40">
        <f>IF(SUM(QT17,QX17)&gt;0,SUM(QT17,QX17),"")</f>
        <v>4.3499999999999996</v>
      </c>
      <c r="RH17" s="40">
        <f>IF(SUM(QS17:QT17,QV17:QX17,QZ17)-SUM(QU17,QY17)&gt;0,SUM(QS17:QT17,QV17:QX17,QZ17)-SUM(QU17,QY17),"")</f>
        <v>21.049999999999997</v>
      </c>
      <c r="RI17" s="40">
        <f>IF(SUM(RC17,RD17,RH17)&gt;0,SUM(RC17,RD17,RH17),"")</f>
        <v>83.65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191</v>
      </c>
      <c r="D18" s="4" t="s">
        <v>5</v>
      </c>
      <c r="E18" s="4">
        <v>2006</v>
      </c>
      <c r="F18" s="9">
        <f>SUM(L18:T18)+SUM(L18:P18)*0.0000001+SUM(L18)*0.0000000000001</f>
        <v>151.00001077000431</v>
      </c>
      <c r="G18" s="66"/>
      <c r="H18" s="3" t="str">
        <f>IF(OR(AND(AR18&gt;=AY$29,AS18&gt;=AY$33,AR18&lt;&gt;"",AQ18=""),AND(AW18&gt;=AY$29,AX18&gt;=AY$33,AW18&lt;&gt;"",AQ18=""),AND(BU18&gt;=CB$29,BV18&gt;=CB$33,BU18&lt;&gt;"",BT18=""),AND(BZ18&gt;=CB$29,CA18&gt;=CB$33,BZ18&lt;&gt;"",BT18=""),AND(CX18&gt;=DE$29,CY18&gt;=DE$33,CX18&lt;&gt;"",CW18=""),AND(DC18&gt;=DE$29,DD18&gt;=DE$33,DC18&lt;&gt;""),AND(EC18&gt;=EJ$29,ED18&gt;=EJ$33,EC18&lt;&gt;""),AND(EH18&gt;=EJ$29,EI18&gt;=EJ$33,EH18&lt;&gt;""),AND(FE18&gt;=FL$29,FF18&gt;=FL$33,FE18&lt;&gt;""),AND(FJ18&gt;=FL$29,FK18&gt;=FL$33,FJ18&lt;&gt;""),AND(GG18&gt;=GN$29,GH18&gt;=GN$33,GG18&lt;&gt;""),AND(GL18&gt;=GN$29,GM18&gt;=GN$33,GL18&lt;&gt;""),AND(HI18&gt;=HP$29,HJ18&gt;=HP$33,HI18&lt;&gt;""),AND(HN18&gt;=HP$29,HO18&gt;=HP$33,HN18&lt;&gt;""),AND(IK18&gt;=IR$29,IL18&gt;=IR$33,IK18&lt;&gt;""),AND(IP18&gt;=IR$29,IQ18&gt;=IR$33,IP18&lt;&gt;""),AND(JM18&gt;=JT$29,JN18&gt;=JT$33,JM18&lt;&gt;""),AND(JR18&gt;=JT$29,JS18&gt;=JT$33,JR18&lt;&gt;""),AND(KO18&gt;=KV$29,KP18&gt;=KV$33,KO18&lt;&gt;""),AND(KT18&gt;=KV$29,KU18&gt;=KV$33,KT18&lt;&gt;""),AND(LQ18&gt;=LX$29,LR18&gt;=LX$33,LQ18&lt;&gt;""),AND(LV18&gt;=LX$29,LW18&gt;=LX$33,LV18&lt;&gt;""),AND(MS18&gt;=MZ$29,MT18&gt;=MZ$33,MS18&lt;&gt;""),AND(MX18&gt;=MZ$29,MY18&gt;=MZ$33,MX18&lt;&gt;""),AND(NU18&gt;=OB$29,NV18&gt;=OB$33,NU18&lt;&gt;""),AND(NZ18&gt;=OB$29,OA18&gt;=OB$33,NZ18&lt;&gt;""),AND(OW18&gt;=PD$29,OX18&gt;=PD$33,OW18&lt;&gt;""),AND(PB18&gt;=PD$29,PC18&gt;=PD$33,PB18&lt;&gt;""),AND(PY18&gt;=QF$29,PZ18&gt;=QF$33,PY18&lt;&gt;""),AND(QD18&gt;=QF$29,QE18&gt;=QF$33,QD18&lt;&gt;"")),"P","")</f>
        <v/>
      </c>
      <c r="I18" s="3" t="str">
        <f>IF(OR(AND(AS18&gt;=AY$33,AS18&lt;&gt;"",AQ18=""),AND(AX18&gt;=AY$33,AX18&lt;&gt;"",AQ18=""),AND(BV18&gt;=CB$33,BV18&lt;&gt;"",BT18=""),AND(CA18&gt;=CB$33,CA18&lt;&gt;"",BT18=""),AND(CY18&gt;=DE$33,CY18&lt;&gt;"",CW18=""),AND(DD18&gt;=DE$33,DD18&lt;&gt;"",CW18=""),AND(ED18&gt;=EJ$33,ED18&lt;&gt;""),AND(EI18&gt;=EJ$33,EI18&lt;&gt;""),AND(FF18&gt;=FL$33,FF18&lt;&gt;""),AND(FK18&gt;=FL$33,FK18&lt;&gt;""),AND(GH18&gt;=GN$33,GH18&lt;&gt;""),AND(GM18&gt;=GN$33,GM18&lt;&gt;""),AND(HJ18&gt;=HP$33,HJ18&lt;&gt;""),AND(HO18&gt;=HP$33,HO18&lt;&gt;""),AND(IL18&gt;=IR$33,IL18&lt;&gt;""),AND(IQ18&gt;=IR$33,IQ18&lt;&gt;""),AND(JN18&gt;=JT$33,JN18&lt;&gt;""),AND(JS18&gt;=JT$33,JS18&lt;&gt;""),AND(KP18&gt;=KV$33,KP18&lt;&gt;""),AND(KU18&gt;=KV$33,KU18&lt;&gt;""),AND(LR18&gt;=LX$33,LR18&lt;&gt;""),AND(LW18&gt;=LX$33,LW18&lt;&gt;""),AND(MT18&gt;=MZ$33,MT18&lt;&gt;""),AND(MY18&gt;=MZ$33,MY18&lt;&gt;""),AND(NV18&gt;=OB$33,NV18&lt;&gt;""),AND(OA18&gt;=OB$33,OA18&lt;&gt;""),AND(OX18&gt;=PD$33,OX18&lt;&gt;""),AND(PC18&gt;=PD$33,PC18&lt;&gt;""),AND(PZ18&gt;=QF$33,PZ18&lt;&gt;""),AND(QE18&gt;=QF$33,QE18&lt;&gt;"")),"P","")</f>
        <v/>
      </c>
      <c r="J18" s="36" t="str">
        <f>IF(AND(I18="P",H18=""),"No DD",IF(OR(AND(AU18&gt;=AY$32,AV18&gt;=AY$36,AU18&lt;&gt;"",AQ18=""),AND(BX18&gt;=CB$32,BY18&gt;=CB$36,BX18&lt;&gt;"",BT18=""),AND(DA18&gt;=DE$32,DB18&gt;=DE$36,DA18&lt;&gt;"",CW18=""),AND(EF18&gt;=EJ$32,EG18&gt;=EJ$36,EF18&lt;&gt;""),AND(FH18&gt;=FL$32,FI18&gt;=FL$36,FH18&lt;&gt;""),AND(GJ18&gt;=GN$32,GK18&gt;=GN$36,GJ18&lt;&gt;""),AND(HL18&gt;=HP$32,HM18&gt;=HP$36,HL18&lt;&gt;""),AND(IN18&gt;=IR$32,IO18&gt;=IR$36,IN18&lt;&gt;""),AND(JP18&gt;=JT$32,JQ18&gt;=JT$36,JP18&lt;&gt;""),AND(KR18&gt;=KV$32,KS18&gt;=KV$36,KR18&lt;&gt;""),AND(LT18&gt;=LX$32,LU18&gt;=LX$36,LT18&lt;&gt;""),AND(MV18&gt;=MZ$32,MW18&gt;=MZ$36,MV18&lt;&gt;""),AND(NX18&gt;=OB$32,NY18&gt;=OB$36,NX18&lt;&gt;""),AND(OZ18&gt;=PD$32,PA18&gt;=PD$36,OZ18&lt;&gt;""),AND(QB18&gt;=QF$32,QC18&gt;=QF$36,QB18&lt;&gt;"")),"Merit",IF(OR(AND(AU18&gt;=AY$31,AV18&gt;=AY$35,AU18&lt;&gt;"",AQ18=""),AND(BX18&gt;=CB$31,BY18&gt;=CB$35,BX18&lt;&gt;"",BT18=""),AND(DA18&gt;=DE$31,DB18&gt;=DE$35,DA18&lt;&gt;"",CW18=""),AND(EF18&gt;=EJ$31,EG18&gt;=EJ$35,EF18&lt;&gt;""),AND(FH18&gt;=FL$31,FI18&gt;=FL$35,FH18&lt;&gt;""),AND(GJ18&gt;=GN$31,GK18&gt;=GN$35,GJ18&lt;&gt;""),AND(HL18&gt;=HP$31,HM18&gt;=HP$35,HL18&lt;&gt;""),AND(IN18&gt;=IR$31,IO18&gt;=IR$35,IN18&lt;&gt;""),AND(JP18&gt;=JT$31,JQ18&gt;=JT$35,JP18&lt;&gt;""),AND(KR18&gt;=KV$31,KS18&gt;=KV$35,KR18&lt;&gt;""),AND(LT18&gt;=LX$31,LU18&gt;=LX$35,LT18&lt;&gt;""),AND(MV18&gt;=MZ$31,MW18&gt;=MZ$35,MV18&lt;&gt;""),AND(NX18&gt;=OB$31,NY18&gt;=OB$35,NX18&lt;&gt;""),AND(OZ18&gt;=PD$31,PA18&gt;=PD$35,OZ18&lt;&gt;""),AND(QB18&gt;=QF$31,QC18&gt;=QF$35,QB18&lt;&gt;"")),"Excellence",IF(K18="P","Worlds Team",IF(H18="P","National Team","")))))</f>
        <v/>
      </c>
      <c r="K18" s="3" t="str">
        <f>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P","")</f>
        <v/>
      </c>
      <c r="L18" s="8">
        <f>IF(COUNT(AS18,BV18,CY18)&gt;0,LARGE((AS18,BV18,CY18),1),0)</f>
        <v>43.599999999999987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41.79999999999999</v>
      </c>
      <c r="O18" s="8" t="str">
        <f>IF(N18=0,"",IF(N18=CY18,$CC$1,IF(N18=BV18,$AZ$1,IF(N18=AS18,$W$1,""))))</f>
        <v>2023 Nationals</v>
      </c>
      <c r="P18" s="8">
        <f>IF(COUNT(AT18,BW18,CZ18)&gt;0,LARGE((AT18,BW18,CZ18),1),0)</f>
        <v>22.3</v>
      </c>
      <c r="Q18" s="8" t="str">
        <f>IF(P18=0,"",IF(P18=CZ18,$CC$1,IF(P18=BW18,$AZ$1,IF(P18=AT18,$W$1,""))))</f>
        <v>2023 Nationals</v>
      </c>
      <c r="R18" s="8">
        <f>IF(MAX(AX18,CA18,DD18)&gt;0,MAX(AX18,CA18,DD18),0)</f>
        <v>43.29999999999999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18.899999999999999</v>
      </c>
      <c r="X18" s="19">
        <v>5.2</v>
      </c>
      <c r="Y18" s="19">
        <v>0.2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5.2</v>
      </c>
      <c r="AS18" s="40">
        <f>IF(SUM(W18:X18,Z18:AB18,AD18)-Y18-AC18&gt;0,SUM(W18:X18,Z18:AB18,AD18)-Y18-AC18,"")</f>
        <v>23.9</v>
      </c>
      <c r="AT18" s="40" t="str">
        <f>IF(SUM(AE18:AF18,AH18)-AG18&gt;0,SUM(AE18:AF18,AH18)-AG18,"")</f>
        <v/>
      </c>
      <c r="AU18" s="40">
        <f>IF(SUM(X18,AB18,AF18)&gt;0,SUM(X18,AB18,AF18),"")</f>
        <v>5.2</v>
      </c>
      <c r="AV18" s="40">
        <f>IF(SUM(AS18,AT18)&gt;0,SUM(AS18,AT18),"")</f>
        <v>23.9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23.9</v>
      </c>
      <c r="AZ18" s="18">
        <v>16.899999999999999</v>
      </c>
      <c r="BA18" s="18">
        <v>4.8</v>
      </c>
      <c r="BB18" s="18">
        <v>0.2</v>
      </c>
      <c r="BC18" s="18">
        <v>0</v>
      </c>
      <c r="BD18" s="18">
        <v>17.2</v>
      </c>
      <c r="BE18" s="18">
        <v>2.8</v>
      </c>
      <c r="BF18" s="18">
        <v>0</v>
      </c>
      <c r="BG18" s="18">
        <v>0.3</v>
      </c>
      <c r="BH18" s="18">
        <v>19</v>
      </c>
      <c r="BI18" s="18">
        <v>3.5</v>
      </c>
      <c r="BJ18" s="18">
        <v>0.2</v>
      </c>
      <c r="BK18" s="18">
        <v>0</v>
      </c>
      <c r="BL18" s="18">
        <v>18.100000000000001</v>
      </c>
      <c r="BM18" s="18">
        <v>4.4000000000000004</v>
      </c>
      <c r="BN18" s="18">
        <v>0.2</v>
      </c>
      <c r="BO18" s="18">
        <v>0</v>
      </c>
      <c r="BP18" s="18">
        <v>18.3</v>
      </c>
      <c r="BQ18" s="18">
        <v>2.8</v>
      </c>
      <c r="BR18" s="18">
        <v>0.4</v>
      </c>
      <c r="BS18" s="18">
        <v>0.3</v>
      </c>
      <c r="BT18" s="28"/>
      <c r="BU18" s="11">
        <f>IF(SUM(BA18,BE18)&gt;0,SUM(BA18,BE18),"")</f>
        <v>7.6</v>
      </c>
      <c r="BV18" s="11">
        <f>IF(SUM(AZ18:BA18,BC18:BE18,BG18)-BB18-BF18&gt;0,SUM(AZ18:BA18,BC18:BE18,BG18)-BB18-BF18,"")</f>
        <v>41.79999999999999</v>
      </c>
      <c r="BW18" s="11">
        <f>IF(SUM(BH18:BI18,BK18)-BJ18&gt;0,SUM(BH18:BI18,BK18)-BJ18,"")</f>
        <v>22.3</v>
      </c>
      <c r="BX18" s="11">
        <f>IF(SUM(BA18,BE18,BI18)&gt;0,SUM(BA18,BE18,BI18),"")</f>
        <v>11.1</v>
      </c>
      <c r="BY18" s="11">
        <f>IF(SUM(BV18,BW18)&gt;0,SUM(BV18,BW18),"")</f>
        <v>64.099999999999994</v>
      </c>
      <c r="BZ18" s="11">
        <f>IF(SUM(BM18,BQ18)&gt;0,SUM(BM18,BQ18),"")</f>
        <v>7.2</v>
      </c>
      <c r="CA18" s="11">
        <f>IF(SUM(BL18:BM18,BO18:BQ18,BS18)-SUM(BN18,BR18)&gt;0,SUM(BL18:BM18,BO18:BQ18,BS18)-SUM(BN18,BR18),"")</f>
        <v>43.29999999999999</v>
      </c>
      <c r="CB18" s="11">
        <f>IF(SUM(BV18,BW18,CA18)&gt;0,SUM(BV18,BW18,CA18),"")</f>
        <v>107.39999999999998</v>
      </c>
      <c r="CC18" s="19">
        <v>18.5</v>
      </c>
      <c r="CD18" s="19">
        <v>4.4000000000000004</v>
      </c>
      <c r="CE18" s="19">
        <v>0.2</v>
      </c>
      <c r="CF18" s="19">
        <v>0</v>
      </c>
      <c r="CG18" s="19">
        <v>18</v>
      </c>
      <c r="CH18" s="19">
        <v>2.8</v>
      </c>
      <c r="CI18" s="19">
        <v>0.2</v>
      </c>
      <c r="CJ18" s="19">
        <v>0.3</v>
      </c>
      <c r="CK18" s="19">
        <v>19.100000000000001</v>
      </c>
      <c r="CL18" s="19">
        <v>1.2999999999999998</v>
      </c>
      <c r="CM18" s="19">
        <v>3.6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19">
        <v>0</v>
      </c>
      <c r="CV18" s="19">
        <v>0</v>
      </c>
      <c r="CW18" s="27"/>
      <c r="CX18" s="40">
        <f>IF(SUM(CD18,CH18)&gt;0,SUM(CD18,CH18),"")</f>
        <v>7.2</v>
      </c>
      <c r="CY18" s="40">
        <f>IF(SUM(CC18:CD18,CF18:CH18,CJ18)-CE18-CI18&gt;0,SUM(CC18:CD18,CF18:CH18,CJ18)-CE18-CI18,"")</f>
        <v>43.599999999999987</v>
      </c>
      <c r="CZ18" s="40">
        <f>IF(SUM(CK18:CL18,CN18)-CM18&gt;0,SUM(CK18:CL18,CN18)-CM18,"")</f>
        <v>16.8</v>
      </c>
      <c r="DA18" s="40">
        <f>IF(SUM(CD18,CH18,CL18)&gt;0,SUM(CD18,CH18,CL18),"")</f>
        <v>8.5</v>
      </c>
      <c r="DB18" s="40">
        <f>IF(SUM(CY18,CZ18)&gt;0,SUM(CY18,CZ18),"")</f>
        <v>60.399999999999991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60.399999999999991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17.7</v>
      </c>
      <c r="QH18" s="22">
        <f>IF($CW18="P",CD18,(CD18+BA18)/2)</f>
        <v>4.5999999999999996</v>
      </c>
      <c r="QI18" s="22">
        <f>IF($CW18="P",CE18,(CE18+BB18)/2)</f>
        <v>0.2</v>
      </c>
      <c r="QJ18" s="22">
        <f>IF($CW18="P",CF18,(CF18+BC18)/2)</f>
        <v>0</v>
      </c>
      <c r="QK18" s="22">
        <f>IF($CW18="P",CG18,(CG18+BD18)/2)</f>
        <v>17.600000000000001</v>
      </c>
      <c r="QL18" s="22">
        <f>IF($CW18="P",CH18,(CH18+BE18)/2)</f>
        <v>2.8</v>
      </c>
      <c r="QM18" s="22">
        <f>IF($CW18="P",CI18,(CI18+BF18)/2)</f>
        <v>0.1</v>
      </c>
      <c r="QN18" s="22">
        <f>IF($CW18="P",CJ18,(CJ18+BG18)/2)</f>
        <v>0.3</v>
      </c>
      <c r="QO18" s="22">
        <f>IF($CW18="P",CK18,(CK18+BH18)/2)</f>
        <v>19.05</v>
      </c>
      <c r="QP18" s="22">
        <f>IF($CW18="P",CL18,(CL18+BI18)/2)</f>
        <v>2.4</v>
      </c>
      <c r="QQ18" s="22">
        <f>IF($CW18="P",CM18,(CM18+BJ18)/2)</f>
        <v>1.9000000000000001</v>
      </c>
      <c r="QR18" s="22">
        <f>IF($CW18="P",CN18,(CN18+BK18)/2)</f>
        <v>0</v>
      </c>
      <c r="QS18" s="22">
        <f>IF($CW18="P",CO18,(CO18+BL18)/2)</f>
        <v>9.0500000000000007</v>
      </c>
      <c r="QT18" s="22">
        <f>IF($CW18="P",CP18,(CP18+BM18)/2)</f>
        <v>2.2000000000000002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9.15</v>
      </c>
      <c r="QX18" s="22">
        <f>IF($CW18="P",CT18,(CT18+BQ18)/2)</f>
        <v>1.4</v>
      </c>
      <c r="QY18" s="22">
        <f>IF($CW18="P",CU18,(CU18+BR18)/2)</f>
        <v>0.2</v>
      </c>
      <c r="QZ18" s="22">
        <f>IF($CW18="P",CV18,(CV18+BS18)/2)</f>
        <v>0.15</v>
      </c>
      <c r="RA18" s="27" t="s">
        <v>46</v>
      </c>
      <c r="RB18" s="40">
        <f>IF(SUM(QH18,QL18)&gt;0,SUM(QH18,QL18),"")</f>
        <v>7.3999999999999995</v>
      </c>
      <c r="RC18" s="40">
        <f>IF(SUM(QG18:QH18,QJ18:QL18,QN18)-QI18-QM18&gt;0,SUM(QG18:QH18,QJ18:QL18,QN18)-QI18-QM18,"")</f>
        <v>42.699999999999989</v>
      </c>
      <c r="RD18" s="40">
        <f>IF(SUM(QO18:QP18,QR18)-QQ18&gt;0,SUM(QO18:QP18,QR18)-QQ18,"")</f>
        <v>19.55</v>
      </c>
      <c r="RE18" s="40">
        <f>IF(SUM(QH18,QL18,QP18)&gt;0,SUM(QH18,QL18,QP18),"")</f>
        <v>9.7999999999999989</v>
      </c>
      <c r="RF18" s="40">
        <f>IF(SUM(RC18,RD18)&gt;0,SUM(RC18,RD18),"")</f>
        <v>62.249999999999986</v>
      </c>
      <c r="RG18" s="40">
        <f>IF(SUM(QT18,QX18)&gt;0,SUM(QT18,QX18),"")</f>
        <v>3.6</v>
      </c>
      <c r="RH18" s="40">
        <f>IF(SUM(QS18:QT18,QV18:QX18,QZ18)-SUM(QU18,QY18)&gt;0,SUM(QS18:QT18,QV18:QX18,QZ18)-SUM(QU18,QY18),"")</f>
        <v>21.649999999999995</v>
      </c>
      <c r="RI18" s="40">
        <f>IF(SUM(RC18,RD18,RH18)&gt;0,SUM(RC18,RD18,RH18),"")</f>
        <v>83.899999999999977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159</v>
      </c>
      <c r="D19" s="4" t="s">
        <v>4</v>
      </c>
      <c r="E19" s="4">
        <v>2002</v>
      </c>
      <c r="F19" s="9">
        <f>SUM(L19:T19)+SUM(L19:P19)*0.0000001+SUM(L19)*0.0000000000001</f>
        <v>146.70001050000425</v>
      </c>
      <c r="G19" s="66"/>
      <c r="H19" s="3" t="str">
        <f>IF(OR(AND(AR19&gt;=AY$29,AS19&gt;=AY$33,AR19&lt;&gt;"",AQ19=""),AND(AW19&gt;=AY$29,AX19&gt;=AY$33,AW19&lt;&gt;"",AQ19=""),AND(BU19&gt;=CB$29,BV19&gt;=CB$33,BU19&lt;&gt;"",BT19=""),AND(BZ19&gt;=CB$29,CA19&gt;=CB$33,BZ19&lt;&gt;"",BT19=""),AND(CX19&gt;=DE$29,CY19&gt;=DE$33,CX19&lt;&gt;"",CW19=""),AND(DC19&gt;=DE$29,DD19&gt;=DE$33,DC19&lt;&gt;""),AND(EC19&gt;=EJ$29,ED19&gt;=EJ$33,EC19&lt;&gt;""),AND(EH19&gt;=EJ$29,EI19&gt;=EJ$33,EH19&lt;&gt;""),AND(FE19&gt;=FL$29,FF19&gt;=FL$33,FE19&lt;&gt;""),AND(FJ19&gt;=FL$29,FK19&gt;=FL$33,FJ19&lt;&gt;""),AND(GG19&gt;=GN$29,GH19&gt;=GN$33,GG19&lt;&gt;""),AND(GL19&gt;=GN$29,GM19&gt;=GN$33,GL19&lt;&gt;""),AND(HI19&gt;=HP$29,HJ19&gt;=HP$33,HI19&lt;&gt;""),AND(HN19&gt;=HP$29,HO19&gt;=HP$33,HN19&lt;&gt;""),AND(IK19&gt;=IR$29,IL19&gt;=IR$33,IK19&lt;&gt;""),AND(IP19&gt;=IR$29,IQ19&gt;=IR$33,IP19&lt;&gt;""),AND(JM19&gt;=JT$29,JN19&gt;=JT$33,JM19&lt;&gt;""),AND(JR19&gt;=JT$29,JS19&gt;=JT$33,JR19&lt;&gt;""),AND(KO19&gt;=KV$29,KP19&gt;=KV$33,KO19&lt;&gt;""),AND(KT19&gt;=KV$29,KU19&gt;=KV$33,KT19&lt;&gt;""),AND(LQ19&gt;=LX$29,LR19&gt;=LX$33,LQ19&lt;&gt;""),AND(LV19&gt;=LX$29,LW19&gt;=LX$33,LV19&lt;&gt;""),AND(MS19&gt;=MZ$29,MT19&gt;=MZ$33,MS19&lt;&gt;""),AND(MX19&gt;=MZ$29,MY19&gt;=MZ$33,MX19&lt;&gt;""),AND(NU19&gt;=OB$29,NV19&gt;=OB$33,NU19&lt;&gt;""),AND(NZ19&gt;=OB$29,OA19&gt;=OB$33,NZ19&lt;&gt;""),AND(OW19&gt;=PD$29,OX19&gt;=PD$33,OW19&lt;&gt;""),AND(PB19&gt;=PD$29,PC19&gt;=PD$33,PB19&lt;&gt;""),AND(PY19&gt;=QF$29,PZ19&gt;=QF$33,PY19&lt;&gt;""),AND(QD19&gt;=QF$29,QE19&gt;=QF$33,QD19&lt;&gt;"")),"P","")</f>
        <v/>
      </c>
      <c r="I19" s="3" t="str">
        <f>IF(OR(AND(AS19&gt;=AY$33,AS19&lt;&gt;"",AQ19=""),AND(AX19&gt;=AY$33,AX19&lt;&gt;"",AQ19=""),AND(BV19&gt;=CB$33,BV19&lt;&gt;"",BT19=""),AND(CA19&gt;=CB$33,CA19&lt;&gt;"",BT19=""),AND(CY19&gt;=DE$33,CY19&lt;&gt;"",CW19=""),AND(DD19&gt;=DE$33,DD19&lt;&gt;"",CW19=""),AND(ED19&gt;=EJ$33,ED19&lt;&gt;""),AND(EI19&gt;=EJ$33,EI19&lt;&gt;""),AND(FF19&gt;=FL$33,FF19&lt;&gt;""),AND(FK19&gt;=FL$33,FK19&lt;&gt;""),AND(GH19&gt;=GN$33,GH19&lt;&gt;""),AND(GM19&gt;=GN$33,GM19&lt;&gt;""),AND(HJ19&gt;=HP$33,HJ19&lt;&gt;""),AND(HO19&gt;=HP$33,HO19&lt;&gt;""),AND(IL19&gt;=IR$33,IL19&lt;&gt;""),AND(IQ19&gt;=IR$33,IQ19&lt;&gt;""),AND(JN19&gt;=JT$33,JN19&lt;&gt;""),AND(JS19&gt;=JT$33,JS19&lt;&gt;""),AND(KP19&gt;=KV$33,KP19&lt;&gt;""),AND(KU19&gt;=KV$33,KU19&lt;&gt;""),AND(LR19&gt;=LX$33,LR19&lt;&gt;""),AND(LW19&gt;=LX$33,LW19&lt;&gt;""),AND(MT19&gt;=MZ$33,MT19&lt;&gt;""),AND(MY19&gt;=MZ$33,MY19&lt;&gt;""),AND(NV19&gt;=OB$33,NV19&lt;&gt;""),AND(OA19&gt;=OB$33,OA19&lt;&gt;""),AND(OX19&gt;=PD$33,OX19&lt;&gt;""),AND(PC19&gt;=PD$33,PC19&lt;&gt;""),AND(PZ19&gt;=QF$33,PZ19&lt;&gt;""),AND(QE19&gt;=QF$33,QE19&lt;&gt;"")),"P","")</f>
        <v/>
      </c>
      <c r="J19" s="36" t="str">
        <f>IF(AND(I19="P",H19=""),"No DD",IF(OR(AND(AU19&gt;=AY$32,AV19&gt;=AY$36,AU19&lt;&gt;"",AQ19=""),AND(BX19&gt;=CB$32,BY19&gt;=CB$36,BX19&lt;&gt;"",BT19=""),AND(DA19&gt;=DE$32,DB19&gt;=DE$36,DA19&lt;&gt;"",CW19=""),AND(EF19&gt;=EJ$32,EG19&gt;=EJ$36,EF19&lt;&gt;""),AND(FH19&gt;=FL$32,FI19&gt;=FL$36,FH19&lt;&gt;""),AND(GJ19&gt;=GN$32,GK19&gt;=GN$36,GJ19&lt;&gt;""),AND(HL19&gt;=HP$32,HM19&gt;=HP$36,HL19&lt;&gt;""),AND(IN19&gt;=IR$32,IO19&gt;=IR$36,IN19&lt;&gt;""),AND(JP19&gt;=JT$32,JQ19&gt;=JT$36,JP19&lt;&gt;""),AND(KR19&gt;=KV$32,KS19&gt;=KV$36,KR19&lt;&gt;""),AND(LT19&gt;=LX$32,LU19&gt;=LX$36,LT19&lt;&gt;""),AND(MV19&gt;=MZ$32,MW19&gt;=MZ$36,MV19&lt;&gt;""),AND(NX19&gt;=OB$32,NY19&gt;=OB$36,NX19&lt;&gt;""),AND(OZ19&gt;=PD$32,PA19&gt;=PD$36,OZ19&lt;&gt;""),AND(QB19&gt;=QF$32,QC19&gt;=QF$36,QB19&lt;&gt;"")),"Merit",IF(OR(AND(AU19&gt;=AY$31,AV19&gt;=AY$35,AU19&lt;&gt;"",AQ19=""),AND(BX19&gt;=CB$31,BY19&gt;=CB$35,BX19&lt;&gt;"",BT19=""),AND(DA19&gt;=DE$31,DB19&gt;=DE$35,DA19&lt;&gt;"",CW19=""),AND(EF19&gt;=EJ$31,EG19&gt;=EJ$35,EF19&lt;&gt;""),AND(FH19&gt;=FL$31,FI19&gt;=FL$35,FH19&lt;&gt;""),AND(GJ19&gt;=GN$31,GK19&gt;=GN$35,GJ19&lt;&gt;""),AND(HL19&gt;=HP$31,HM19&gt;=HP$35,HL19&lt;&gt;""),AND(IN19&gt;=IR$31,IO19&gt;=IR$35,IN19&lt;&gt;""),AND(JP19&gt;=JT$31,JQ19&gt;=JT$35,JP19&lt;&gt;""),AND(KR19&gt;=KV$31,KS19&gt;=KV$35,KR19&lt;&gt;""),AND(LT19&gt;=LX$31,LU19&gt;=LX$35,LT19&lt;&gt;""),AND(MV19&gt;=MZ$31,MW19&gt;=MZ$35,MV19&lt;&gt;""),AND(NX19&gt;=OB$31,NY19&gt;=OB$35,NX19&lt;&gt;""),AND(OZ19&gt;=PD$31,PA19&gt;=PD$35,OZ19&lt;&gt;""),AND(QB19&gt;=QF$31,QC19&gt;=QF$35,QB19&lt;&gt;"")),"Excellence",IF(K19="P","Worlds Team",IF(H19="P","National Team","")))))</f>
        <v/>
      </c>
      <c r="K19" s="3" t="str">
        <f>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P","")</f>
        <v/>
      </c>
      <c r="L19" s="8">
        <f>IF(COUNT(AS19,BV19,CY19)&gt;0,LARGE((AS19,BV19,CY19),1),0)</f>
        <v>42.5</v>
      </c>
      <c r="M19" s="8" t="str">
        <f>IF(L19=0,"",IF(L19=CY19,$CC$1,IF(L19=BV19,$AZ$1,IF(L19=AS19,$W$1,""))))</f>
        <v>2023 Elite Canada</v>
      </c>
      <c r="N19" s="8">
        <f>IF(COUNT(AS19,BV19,CY19)&gt;1,LARGE((AS19,BV19,CY19),2),0)</f>
        <v>40.9</v>
      </c>
      <c r="O19" s="8" t="str">
        <f>IF(N19=0,"",IF(N19=CY19,$CC$1,IF(N19=BV19,$AZ$1,IF(N19=AS19,$W$1,""))))</f>
        <v>2023 Nationals</v>
      </c>
      <c r="P19" s="8">
        <f>IF(COUNT(AT19,BW19,CZ19)&gt;0,LARGE((AT19,BW19,CZ19),1),0)</f>
        <v>21.6</v>
      </c>
      <c r="Q19" s="8" t="str">
        <f>IF(P19=0,"",IF(P19=CZ19,$CC$1,IF(P19=BW19,$AZ$1,IF(P19=AT19,$W$1,""))))</f>
        <v>2023 Elite Canada</v>
      </c>
      <c r="R19" s="8">
        <f>IF(MAX(AX19,CA19,DD19)&gt;0,MAX(AX19,CA19,DD19),0)</f>
        <v>41.699999999999996</v>
      </c>
      <c r="S19" s="8" t="str">
        <f>IF(R19=0,"",IF(R19=DD19,$CC$1,IF(R19=CA19,$AZ$1,IF(R19=AX19,$W$1,""))))</f>
        <v>2023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18.399999999999999</v>
      </c>
      <c r="X19" s="19">
        <v>3.5</v>
      </c>
      <c r="Y19" s="19">
        <v>0</v>
      </c>
      <c r="Z19" s="19">
        <v>0</v>
      </c>
      <c r="AA19" s="19">
        <v>18.2</v>
      </c>
      <c r="AB19" s="19">
        <v>2.7</v>
      </c>
      <c r="AC19" s="19">
        <v>0.3</v>
      </c>
      <c r="AD19" s="19">
        <v>0</v>
      </c>
      <c r="AE19" s="19">
        <v>18.600000000000001</v>
      </c>
      <c r="AF19" s="19">
        <v>3</v>
      </c>
      <c r="AG19" s="19">
        <v>0</v>
      </c>
      <c r="AH19" s="19">
        <v>0</v>
      </c>
      <c r="AI19" s="19">
        <v>18.399999999999999</v>
      </c>
      <c r="AJ19" s="19">
        <v>2.7</v>
      </c>
      <c r="AK19" s="19">
        <v>0.3</v>
      </c>
      <c r="AL19" s="19">
        <v>0</v>
      </c>
      <c r="AM19" s="19">
        <v>18.7</v>
      </c>
      <c r="AN19" s="19">
        <v>3</v>
      </c>
      <c r="AO19" s="19">
        <v>0.8</v>
      </c>
      <c r="AP19" s="19">
        <v>0</v>
      </c>
      <c r="AQ19" s="27"/>
      <c r="AR19" s="40">
        <f>IF(SUM(X19,AB19)&gt;0,SUM(X19,AB19),"")</f>
        <v>6.2</v>
      </c>
      <c r="AS19" s="40">
        <f>IF(SUM(W19:X19,Z19:AB19,AD19)-Y19-AC19&gt;0,SUM(W19:X19,Z19:AB19,AD19)-Y19-AC19,"")</f>
        <v>42.5</v>
      </c>
      <c r="AT19" s="40">
        <f>IF(SUM(AE19:AF19,AH19)-AG19&gt;0,SUM(AE19:AF19,AH19)-AG19,"")</f>
        <v>21.6</v>
      </c>
      <c r="AU19" s="40">
        <f>IF(SUM(X19,AB19,AF19)&gt;0,SUM(X19,AB19,AF19),"")</f>
        <v>9.1999999999999993</v>
      </c>
      <c r="AV19" s="40">
        <f>IF(SUM(AS19,AT19)&gt;0,SUM(AS19,AT19),"")</f>
        <v>64.099999999999994</v>
      </c>
      <c r="AW19" s="40">
        <f>IF(SUM(AJ19,AN19)&gt;0,SUM(AJ19,AN19),"")</f>
        <v>5.7</v>
      </c>
      <c r="AX19" s="40">
        <f>IF(SUM(AI19:AJ19,AL19:AN19,AP19)-SUM(AK19,AO19)&gt;0,SUM(AI19:AJ19,AL19:AN19,AP19)-SUM(AK19,AO19),"")</f>
        <v>41.699999999999996</v>
      </c>
      <c r="AY19" s="40">
        <f>IF(SUM(AS19,AT19,AX19)&gt;0,SUM(AS19,AT19,AX19),"")</f>
        <v>105.79999999999998</v>
      </c>
      <c r="AZ19" s="18">
        <v>18</v>
      </c>
      <c r="BA19" s="18">
        <v>3.5</v>
      </c>
      <c r="BB19" s="18">
        <v>0.2</v>
      </c>
      <c r="BC19" s="18">
        <v>0</v>
      </c>
      <c r="BD19" s="18">
        <v>18</v>
      </c>
      <c r="BE19" s="18">
        <v>2.7</v>
      </c>
      <c r="BF19" s="18">
        <v>1.1000000000000001</v>
      </c>
      <c r="BG19" s="18">
        <v>0</v>
      </c>
      <c r="BH19" s="18">
        <v>17.600000000000001</v>
      </c>
      <c r="BI19" s="18">
        <v>0.6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6.2</v>
      </c>
      <c r="BV19" s="11">
        <f>IF(SUM(AZ19:BA19,BC19:BE19,BG19)-BB19-BF19&gt;0,SUM(AZ19:BA19,BC19:BE19,BG19)-BB19-BF19,"")</f>
        <v>40.9</v>
      </c>
      <c r="BW19" s="11">
        <f>IF(SUM(BH19:BI19,BK19)-BJ19&gt;0,SUM(BH19:BI19,BK19)-BJ19,"")</f>
        <v>18.200000000000003</v>
      </c>
      <c r="BX19" s="11">
        <f>IF(SUM(BA19,BE19,BI19)&gt;0,SUM(BA19,BE19,BI19),"")</f>
        <v>6.8</v>
      </c>
      <c r="BY19" s="11">
        <f>IF(SUM(BV19,BW19)&gt;0,SUM(BV19,BW19),"")</f>
        <v>59.1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59.1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</v>
      </c>
      <c r="QH19" s="22">
        <f>IF($CW19="P",CD19,(CD19+BA19)/2)</f>
        <v>1.75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9</v>
      </c>
      <c r="QL19" s="22">
        <f>IF($CW19="P",CH19,(CH19+BE19)/2)</f>
        <v>1.35</v>
      </c>
      <c r="QM19" s="22">
        <f>IF($CW19="P",CI19,(CI19+BF19)/2)</f>
        <v>0.55000000000000004</v>
      </c>
      <c r="QN19" s="22">
        <f>IF($CW19="P",CJ19,(CJ19+BG19)/2)</f>
        <v>0</v>
      </c>
      <c r="QO19" s="22">
        <f>IF($CW19="P",CK19,(CK19+BH19)/2)</f>
        <v>8.8000000000000007</v>
      </c>
      <c r="QP19" s="22">
        <f>IF($CW19="P",CL19,(CL19+BI19)/2)</f>
        <v>0.3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3.1</v>
      </c>
      <c r="RC19" s="40">
        <f>IF(SUM(QG19:QH19,QJ19:QL19,QN19)-QI19-QM19&gt;0,SUM(QG19:QH19,QJ19:QL19,QN19)-QI19-QM19,"")</f>
        <v>20.45</v>
      </c>
      <c r="RD19" s="40">
        <f>IF(SUM(QO19:QP19,QR19)-QQ19&gt;0,SUM(QO19:QP19,QR19)-QQ19,"")</f>
        <v>9.1000000000000014</v>
      </c>
      <c r="RE19" s="40">
        <f>IF(SUM(QH19,QL19,QP19)&gt;0,SUM(QH19,QL19,QP19),"")</f>
        <v>3.4</v>
      </c>
      <c r="RF19" s="40">
        <f>IF(SUM(RC19,RD19)&gt;0,SUM(RC19,RD19),"")</f>
        <v>29.55</v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>
        <f>IF(SUM(RC19,RD19,RH19)&gt;0,SUM(RC19,RD19,RH19),"")</f>
        <v>29.55</v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141</v>
      </c>
      <c r="D20" s="4" t="s">
        <v>4</v>
      </c>
      <c r="E20" s="4">
        <v>2004</v>
      </c>
      <c r="F20" s="9">
        <f>SUM(L20:T20)+SUM(L20:P20)*0.0000001+SUM(L20)*0.0000000000001</f>
        <v>140.30000991000398</v>
      </c>
      <c r="G20" s="66"/>
      <c r="H20" s="3" t="str">
        <f>IF(OR(AND(AR20&gt;=AY$29,AS20&gt;=AY$33,AR20&lt;&gt;"",AQ20=""),AND(AW20&gt;=AY$29,AX20&gt;=AY$33,AW20&lt;&gt;"",AQ20=""),AND(BU20&gt;=CB$29,BV20&gt;=CB$33,BU20&lt;&gt;"",BT20=""),AND(BZ20&gt;=CB$29,CA20&gt;=CB$33,BZ20&lt;&gt;"",BT20=""),AND(CX20&gt;=DE$29,CY20&gt;=DE$33,CX20&lt;&gt;"",CW20=""),AND(DC20&gt;=DE$29,DD20&gt;=DE$33,DC20&lt;&gt;""),AND(EC20&gt;=EJ$29,ED20&gt;=EJ$33,EC20&lt;&gt;""),AND(EH20&gt;=EJ$29,EI20&gt;=EJ$33,EH20&lt;&gt;""),AND(FE20&gt;=FL$29,FF20&gt;=FL$33,FE20&lt;&gt;""),AND(FJ20&gt;=FL$29,FK20&gt;=FL$33,FJ20&lt;&gt;""),AND(GG20&gt;=GN$29,GH20&gt;=GN$33,GG20&lt;&gt;""),AND(GL20&gt;=GN$29,GM20&gt;=GN$33,GL20&lt;&gt;""),AND(HI20&gt;=HP$29,HJ20&gt;=HP$33,HI20&lt;&gt;""),AND(HN20&gt;=HP$29,HO20&gt;=HP$33,HN20&lt;&gt;""),AND(IK20&gt;=IR$29,IL20&gt;=IR$33,IK20&lt;&gt;""),AND(IP20&gt;=IR$29,IQ20&gt;=IR$33,IP20&lt;&gt;""),AND(JM20&gt;=JT$29,JN20&gt;=JT$33,JM20&lt;&gt;""),AND(JR20&gt;=JT$29,JS20&gt;=JT$33,JR20&lt;&gt;""),AND(KO20&gt;=KV$29,KP20&gt;=KV$33,KO20&lt;&gt;""),AND(KT20&gt;=KV$29,KU20&gt;=KV$33,KT20&lt;&gt;""),AND(LQ20&gt;=LX$29,LR20&gt;=LX$33,LQ20&lt;&gt;""),AND(LV20&gt;=LX$29,LW20&gt;=LX$33,LV20&lt;&gt;""),AND(MS20&gt;=MZ$29,MT20&gt;=MZ$33,MS20&lt;&gt;""),AND(MX20&gt;=MZ$29,MY20&gt;=MZ$33,MX20&lt;&gt;""),AND(NU20&gt;=OB$29,NV20&gt;=OB$33,NU20&lt;&gt;""),AND(NZ20&gt;=OB$29,OA20&gt;=OB$33,NZ20&lt;&gt;""),AND(OW20&gt;=PD$29,OX20&gt;=PD$33,OW20&lt;&gt;""),AND(PB20&gt;=PD$29,PC20&gt;=PD$33,PB20&lt;&gt;""),AND(PY20&gt;=QF$29,PZ20&gt;=QF$33,PY20&lt;&gt;""),AND(QD20&gt;=QF$29,QE20&gt;=QF$33,QD20&lt;&gt;"")),"P","")</f>
        <v/>
      </c>
      <c r="I20" s="3" t="str">
        <f>IF(OR(AND(AS20&gt;=AY$33,AS20&lt;&gt;"",AQ20=""),AND(AX20&gt;=AY$33,AX20&lt;&gt;"",AQ20=""),AND(BV20&gt;=CB$33,BV20&lt;&gt;"",BT20=""),AND(CA20&gt;=CB$33,CA20&lt;&gt;"",BT20=""),AND(CY20&gt;=DE$33,CY20&lt;&gt;"",CW20=""),AND(DD20&gt;=DE$33,DD20&lt;&gt;"",CW20=""),AND(ED20&gt;=EJ$33,ED20&lt;&gt;""),AND(EI20&gt;=EJ$33,EI20&lt;&gt;""),AND(FF20&gt;=FL$33,FF20&lt;&gt;""),AND(FK20&gt;=FL$33,FK20&lt;&gt;""),AND(GH20&gt;=GN$33,GH20&lt;&gt;""),AND(GM20&gt;=GN$33,GM20&lt;&gt;""),AND(HJ20&gt;=HP$33,HJ20&lt;&gt;""),AND(HO20&gt;=HP$33,HO20&lt;&gt;""),AND(IL20&gt;=IR$33,IL20&lt;&gt;""),AND(IQ20&gt;=IR$33,IQ20&lt;&gt;""),AND(JN20&gt;=JT$33,JN20&lt;&gt;""),AND(JS20&gt;=JT$33,JS20&lt;&gt;""),AND(KP20&gt;=KV$33,KP20&lt;&gt;""),AND(KU20&gt;=KV$33,KU20&lt;&gt;""),AND(LR20&gt;=LX$33,LR20&lt;&gt;""),AND(LW20&gt;=LX$33,LW20&lt;&gt;""),AND(MT20&gt;=MZ$33,MT20&lt;&gt;""),AND(MY20&gt;=MZ$33,MY20&lt;&gt;""),AND(NV20&gt;=OB$33,NV20&lt;&gt;""),AND(OA20&gt;=OB$33,OA20&lt;&gt;""),AND(OX20&gt;=PD$33,OX20&lt;&gt;""),AND(PC20&gt;=PD$33,PC20&lt;&gt;""),AND(PZ20&gt;=QF$33,PZ20&lt;&gt;""),AND(QE20&gt;=QF$33,QE20&lt;&gt;"")),"P","")</f>
        <v/>
      </c>
      <c r="J20" s="36" t="str">
        <f>IF(AND(I20="P",H20=""),"No DD",IF(OR(AND(AU20&gt;=AY$32,AV20&gt;=AY$36,AU20&lt;&gt;"",AQ20=""),AND(BX20&gt;=CB$32,BY20&gt;=CB$36,BX20&lt;&gt;"",BT20=""),AND(DA20&gt;=DE$32,DB20&gt;=DE$36,DA20&lt;&gt;"",CW20=""),AND(EF20&gt;=EJ$32,EG20&gt;=EJ$36,EF20&lt;&gt;""),AND(FH20&gt;=FL$32,FI20&gt;=FL$36,FH20&lt;&gt;""),AND(GJ20&gt;=GN$32,GK20&gt;=GN$36,GJ20&lt;&gt;""),AND(HL20&gt;=HP$32,HM20&gt;=HP$36,HL20&lt;&gt;""),AND(IN20&gt;=IR$32,IO20&gt;=IR$36,IN20&lt;&gt;""),AND(JP20&gt;=JT$32,JQ20&gt;=JT$36,JP20&lt;&gt;""),AND(KR20&gt;=KV$32,KS20&gt;=KV$36,KR20&lt;&gt;""),AND(LT20&gt;=LX$32,LU20&gt;=LX$36,LT20&lt;&gt;""),AND(MV20&gt;=MZ$32,MW20&gt;=MZ$36,MV20&lt;&gt;""),AND(NX20&gt;=OB$32,NY20&gt;=OB$36,NX20&lt;&gt;""),AND(OZ20&gt;=PD$32,PA20&gt;=PD$36,OZ20&lt;&gt;""),AND(QB20&gt;=QF$32,QC20&gt;=QF$36,QB20&lt;&gt;"")),"Merit",IF(OR(AND(AU20&gt;=AY$31,AV20&gt;=AY$35,AU20&lt;&gt;"",AQ20=""),AND(BX20&gt;=CB$31,BY20&gt;=CB$35,BX20&lt;&gt;"",BT20=""),AND(DA20&gt;=DE$31,DB20&gt;=DE$35,DA20&lt;&gt;"",CW20=""),AND(EF20&gt;=EJ$31,EG20&gt;=EJ$35,EF20&lt;&gt;""),AND(FH20&gt;=FL$31,FI20&gt;=FL$35,FH20&lt;&gt;""),AND(GJ20&gt;=GN$31,GK20&gt;=GN$35,GJ20&lt;&gt;""),AND(HL20&gt;=HP$31,HM20&gt;=HP$35,HL20&lt;&gt;""),AND(IN20&gt;=IR$31,IO20&gt;=IR$35,IN20&lt;&gt;""),AND(JP20&gt;=JT$31,JQ20&gt;=JT$35,JP20&lt;&gt;""),AND(KR20&gt;=KV$31,KS20&gt;=KV$35,KR20&lt;&gt;""),AND(LT20&gt;=LX$31,LU20&gt;=LX$35,LT20&lt;&gt;""),AND(MV20&gt;=MZ$31,MW20&gt;=MZ$35,MV20&lt;&gt;""),AND(NX20&gt;=OB$31,NY20&gt;=OB$35,NX20&lt;&gt;""),AND(OZ20&gt;=PD$31,PA20&gt;=PD$35,OZ20&lt;&gt;""),AND(QB20&gt;=QF$31,QC20&gt;=QF$35,QB20&lt;&gt;"")),"Excellence",IF(K20="P","Worlds Team",IF(H20="P","National Team","")))))</f>
        <v/>
      </c>
      <c r="K20" s="3" t="str">
        <f>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P","")</f>
        <v/>
      </c>
      <c r="L20" s="8">
        <f>IF(COUNT(AS20,BV20,CY20)&gt;0,LARGE((AS20,BV20,CY20),1),0)</f>
        <v>39.700000000000003</v>
      </c>
      <c r="M20" s="8" t="str">
        <f>IF(L20=0,"",IF(L20=CY20,$CC$1,IF(L20=BV20,$AZ$1,IF(L20=AS20,$W$1,""))))</f>
        <v>2023 Elite Canada</v>
      </c>
      <c r="N20" s="8">
        <f>IF(COUNT(AS20,BV20,CY20)&gt;1,LARGE((AS20,BV20,CY20),2),0)</f>
        <v>37.300000000000004</v>
      </c>
      <c r="O20" s="8" t="str">
        <f>IF(N20=0,"",IF(N20=CY20,$CC$1,IF(N20=BV20,$AZ$1,IF(N20=AS20,$W$1,""))))</f>
        <v>2023 Nationals</v>
      </c>
      <c r="P20" s="8">
        <f>IF(COUNT(AT20,BW20,CZ20)&gt;0,LARGE((AT20,BW20,CZ20),1),0)</f>
        <v>22.1</v>
      </c>
      <c r="Q20" s="8" t="str">
        <f>IF(P20=0,"",IF(P20=CZ20,$CC$1,IF(P20=BW20,$AZ$1,IF(P20=AT20,$W$1,""))))</f>
        <v>2023 Nationals</v>
      </c>
      <c r="R20" s="8">
        <f>IF(MAX(AX20,CA20,DD20)&gt;0,MAX(AX20,CA20,DD20),0)</f>
        <v>41.2</v>
      </c>
      <c r="S20" s="8" t="str">
        <f>IF(R20=0,"",IF(R20=DD20,$CC$1,IF(R20=CA20,$AZ$1,IF(R20=AX20,$W$1,""))))</f>
        <v>2023 Elite Canada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18.7</v>
      </c>
      <c r="X20" s="19">
        <v>2.7</v>
      </c>
      <c r="Y20" s="19">
        <v>0.3</v>
      </c>
      <c r="Z20" s="19">
        <v>0</v>
      </c>
      <c r="AA20" s="19">
        <v>17.399999999999999</v>
      </c>
      <c r="AB20" s="19">
        <v>1.2</v>
      </c>
      <c r="AC20" s="19">
        <v>0</v>
      </c>
      <c r="AD20" s="19">
        <v>0</v>
      </c>
      <c r="AE20" s="19">
        <v>18.399999999999999</v>
      </c>
      <c r="AF20" s="19">
        <v>3.3</v>
      </c>
      <c r="AG20" s="19">
        <v>0</v>
      </c>
      <c r="AH20" s="19">
        <v>0</v>
      </c>
      <c r="AI20" s="19">
        <v>18.600000000000001</v>
      </c>
      <c r="AJ20" s="19">
        <v>2.7</v>
      </c>
      <c r="AK20" s="19">
        <v>0.3</v>
      </c>
      <c r="AL20" s="19">
        <v>0</v>
      </c>
      <c r="AM20" s="19">
        <v>16.8</v>
      </c>
      <c r="AN20" s="19">
        <v>3.6</v>
      </c>
      <c r="AO20" s="19">
        <v>0.2</v>
      </c>
      <c r="AP20" s="19">
        <v>0</v>
      </c>
      <c r="AQ20" s="27"/>
      <c r="AR20" s="40">
        <f>IF(SUM(X20,AB20)&gt;0,SUM(X20,AB20),"")</f>
        <v>3.9000000000000004</v>
      </c>
      <c r="AS20" s="40">
        <f>IF(SUM(W20:X20,Z20:AB20,AD20)-Y20-AC20&gt;0,SUM(W20:X20,Z20:AB20,AD20)-Y20-AC20,"")</f>
        <v>39.700000000000003</v>
      </c>
      <c r="AT20" s="40">
        <f>IF(SUM(AE20:AF20,AH20)-AG20&gt;0,SUM(AE20:AF20,AH20)-AG20,"")</f>
        <v>21.7</v>
      </c>
      <c r="AU20" s="40">
        <f>IF(SUM(X20,AB20,AF20)&gt;0,SUM(X20,AB20,AF20),"")</f>
        <v>7.2</v>
      </c>
      <c r="AV20" s="40">
        <f>IF(SUM(AS20,AT20)&gt;0,SUM(AS20,AT20),"")</f>
        <v>61.400000000000006</v>
      </c>
      <c r="AW20" s="40">
        <f>IF(SUM(AJ20,AN20)&gt;0,SUM(AJ20,AN20),"")</f>
        <v>6.3000000000000007</v>
      </c>
      <c r="AX20" s="40">
        <f>IF(SUM(AI20:AJ20,AL20:AN20,AP20)-SUM(AK20,AO20)&gt;0,SUM(AI20:AJ20,AL20:AN20,AP20)-SUM(AK20,AO20),"")</f>
        <v>41.2</v>
      </c>
      <c r="AY20" s="40">
        <f>IF(SUM(AS20,AT20,AX20)&gt;0,SUM(AS20,AT20,AX20),"")</f>
        <v>102.60000000000001</v>
      </c>
      <c r="AZ20" s="18">
        <v>17.8</v>
      </c>
      <c r="BA20" s="18">
        <v>0.7</v>
      </c>
      <c r="BB20" s="18">
        <v>0</v>
      </c>
      <c r="BC20" s="18">
        <v>0</v>
      </c>
      <c r="BD20" s="18">
        <v>17.600000000000001</v>
      </c>
      <c r="BE20" s="18">
        <v>1.2</v>
      </c>
      <c r="BF20" s="18">
        <v>0</v>
      </c>
      <c r="BG20" s="18">
        <v>0</v>
      </c>
      <c r="BH20" s="18">
        <v>18.8</v>
      </c>
      <c r="BI20" s="18">
        <v>3.3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1.9</v>
      </c>
      <c r="BV20" s="11">
        <f>IF(SUM(AZ20:BA20,BC20:BE20,BG20)-BB20-BF20&gt;0,SUM(AZ20:BA20,BC20:BE20,BG20)-BB20-BF20,"")</f>
        <v>37.300000000000004</v>
      </c>
      <c r="BW20" s="11">
        <f>IF(SUM(BH20:BI20,BK20)-BJ20&gt;0,SUM(BH20:BI20,BK20)-BJ20,"")</f>
        <v>22.1</v>
      </c>
      <c r="BX20" s="11">
        <f>IF(SUM(BA20,BE20,BI20)&gt;0,SUM(BA20,BE20,BI20),"")</f>
        <v>5.1999999999999993</v>
      </c>
      <c r="BY20" s="11">
        <f>IF(SUM(BV20,BW20)&gt;0,SUM(BV20,BW20),"")</f>
        <v>59.400000000000006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59.400000000000006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8.9</v>
      </c>
      <c r="QH20" s="22">
        <f>IF($CW20="P",CD20,(CD20+BA20)/2)</f>
        <v>0.35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8.8000000000000007</v>
      </c>
      <c r="QL20" s="22">
        <f>IF($CW20="P",CH20,(CH20+BE20)/2)</f>
        <v>0.6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9.4</v>
      </c>
      <c r="QP20" s="22">
        <f>IF($CW20="P",CL20,(CL20+BI20)/2)</f>
        <v>1.65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0.95</v>
      </c>
      <c r="RC20" s="40">
        <f>IF(SUM(QG20:QH20,QJ20:QL20,QN20)-QI20-QM20&gt;0,SUM(QG20:QH20,QJ20:QL20,QN20)-QI20-QM20,"")</f>
        <v>18.650000000000002</v>
      </c>
      <c r="RD20" s="40">
        <f>IF(SUM(QO20:QP20,QR20)-QQ20&gt;0,SUM(QO20:QP20,QR20)-QQ20,"")</f>
        <v>11.05</v>
      </c>
      <c r="RE20" s="40">
        <f>IF(SUM(QH20,QL20,QP20)&gt;0,SUM(QH20,QL20,QP20),"")</f>
        <v>2.5999999999999996</v>
      </c>
      <c r="RF20" s="40">
        <f>IF(SUM(RC20,RD20)&gt;0,SUM(RC20,RD20),"")</f>
        <v>29.700000000000003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29.700000000000003</v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73</v>
      </c>
      <c r="D21" s="4" t="s">
        <v>5</v>
      </c>
      <c r="E21" s="4">
        <v>2003</v>
      </c>
      <c r="F21" s="9">
        <f>SUM(L21:T21)+SUM(L21:P21)*0.0000001+SUM(L21)*0.0000000000001</f>
        <v>110.6000110600045</v>
      </c>
      <c r="G21" s="66"/>
      <c r="H21" s="3" t="str">
        <f>IF(OR(AND(AR21&gt;=AY$29,AS21&gt;=AY$33,AR21&lt;&gt;"",AQ21=""),AND(AW21&gt;=AY$29,AX21&gt;=AY$33,AW21&lt;&gt;"",AQ21=""),AND(BU21&gt;=CB$29,BV21&gt;=CB$33,BU21&lt;&gt;"",BT21=""),AND(BZ21&gt;=CB$29,CA21&gt;=CB$33,BZ21&lt;&gt;"",BT21=""),AND(CX21&gt;=DE$29,CY21&gt;=DE$33,CX21&lt;&gt;"",CW21=""),AND(DC21&gt;=DE$29,DD21&gt;=DE$33,DC21&lt;&gt;""),AND(EC21&gt;=EJ$29,ED21&gt;=EJ$33,EC21&lt;&gt;""),AND(EH21&gt;=EJ$29,EI21&gt;=EJ$33,EH21&lt;&gt;""),AND(FE21&gt;=FL$29,FF21&gt;=FL$33,FE21&lt;&gt;""),AND(FJ21&gt;=FL$29,FK21&gt;=FL$33,FJ21&lt;&gt;""),AND(GG21&gt;=GN$29,GH21&gt;=GN$33,GG21&lt;&gt;""),AND(GL21&gt;=GN$29,GM21&gt;=GN$33,GL21&lt;&gt;""),AND(HI21&gt;=HP$29,HJ21&gt;=HP$33,HI21&lt;&gt;""),AND(HN21&gt;=HP$29,HO21&gt;=HP$33,HN21&lt;&gt;""),AND(IK21&gt;=IR$29,IL21&gt;=IR$33,IK21&lt;&gt;""),AND(IP21&gt;=IR$29,IQ21&gt;=IR$33,IP21&lt;&gt;""),AND(JM21&gt;=JT$29,JN21&gt;=JT$33,JM21&lt;&gt;""),AND(JR21&gt;=JT$29,JS21&gt;=JT$33,JR21&lt;&gt;""),AND(KO21&gt;=KV$29,KP21&gt;=KV$33,KO21&lt;&gt;""),AND(KT21&gt;=KV$29,KU21&gt;=KV$33,KT21&lt;&gt;""),AND(LQ21&gt;=LX$29,LR21&gt;=LX$33,LQ21&lt;&gt;""),AND(LV21&gt;=LX$29,LW21&gt;=LX$33,LV21&lt;&gt;""),AND(MS21&gt;=MZ$29,MT21&gt;=MZ$33,MS21&lt;&gt;""),AND(MX21&gt;=MZ$29,MY21&gt;=MZ$33,MX21&lt;&gt;""),AND(NU21&gt;=OB$29,NV21&gt;=OB$33,NU21&lt;&gt;""),AND(NZ21&gt;=OB$29,OA21&gt;=OB$33,NZ21&lt;&gt;""),AND(OW21&gt;=PD$29,OX21&gt;=PD$33,OW21&lt;&gt;""),AND(PB21&gt;=PD$29,PC21&gt;=PD$33,PB21&lt;&gt;""),AND(PY21&gt;=QF$29,PZ21&gt;=QF$33,PY21&lt;&gt;""),AND(QD21&gt;=QF$29,QE21&gt;=QF$33,QD21&lt;&gt;"")),"P","")</f>
        <v/>
      </c>
      <c r="I21" s="3" t="str">
        <f>IF(OR(AND(AS21&gt;=AY$33,AS21&lt;&gt;"",AQ21=""),AND(AX21&gt;=AY$33,AX21&lt;&gt;"",AQ21=""),AND(BV21&gt;=CB$33,BV21&lt;&gt;"",BT21=""),AND(CA21&gt;=CB$33,CA21&lt;&gt;"",BT21=""),AND(CY21&gt;=DE$33,CY21&lt;&gt;"",CW21=""),AND(DD21&gt;=DE$33,DD21&lt;&gt;"",CW21=""),AND(ED21&gt;=EJ$33,ED21&lt;&gt;""),AND(EI21&gt;=EJ$33,EI21&lt;&gt;""),AND(FF21&gt;=FL$33,FF21&lt;&gt;""),AND(FK21&gt;=FL$33,FK21&lt;&gt;""),AND(GH21&gt;=GN$33,GH21&lt;&gt;""),AND(GM21&gt;=GN$33,GM21&lt;&gt;""),AND(HJ21&gt;=HP$33,HJ21&lt;&gt;""),AND(HO21&gt;=HP$33,HO21&lt;&gt;""),AND(IL21&gt;=IR$33,IL21&lt;&gt;""),AND(IQ21&gt;=IR$33,IQ21&lt;&gt;""),AND(JN21&gt;=JT$33,JN21&lt;&gt;""),AND(JS21&gt;=JT$33,JS21&lt;&gt;""),AND(KP21&gt;=KV$33,KP21&lt;&gt;""),AND(KU21&gt;=KV$33,KU21&lt;&gt;""),AND(LR21&gt;=LX$33,LR21&lt;&gt;""),AND(LW21&gt;=LX$33,LW21&lt;&gt;""),AND(MT21&gt;=MZ$33,MT21&lt;&gt;""),AND(MY21&gt;=MZ$33,MY21&lt;&gt;""),AND(NV21&gt;=OB$33,NV21&lt;&gt;""),AND(OA21&gt;=OB$33,OA21&lt;&gt;""),AND(OX21&gt;=PD$33,OX21&lt;&gt;""),AND(PC21&gt;=PD$33,PC21&lt;&gt;""),AND(PZ21&gt;=QF$33,PZ21&lt;&gt;""),AND(QE21&gt;=QF$33,QE21&lt;&gt;"")),"P","")</f>
        <v/>
      </c>
      <c r="J21" s="36" t="str">
        <f>IF(AND(I21="P",H21=""),"No DD",IF(OR(AND(AU21&gt;=AY$32,AV21&gt;=AY$36,AU21&lt;&gt;"",AQ21=""),AND(BX21&gt;=CB$32,BY21&gt;=CB$36,BX21&lt;&gt;"",BT21=""),AND(DA21&gt;=DE$32,DB21&gt;=DE$36,DA21&lt;&gt;"",CW21=""),AND(EF21&gt;=EJ$32,EG21&gt;=EJ$36,EF21&lt;&gt;""),AND(FH21&gt;=FL$32,FI21&gt;=FL$36,FH21&lt;&gt;""),AND(GJ21&gt;=GN$32,GK21&gt;=GN$36,GJ21&lt;&gt;""),AND(HL21&gt;=HP$32,HM21&gt;=HP$36,HL21&lt;&gt;""),AND(IN21&gt;=IR$32,IO21&gt;=IR$36,IN21&lt;&gt;""),AND(JP21&gt;=JT$32,JQ21&gt;=JT$36,JP21&lt;&gt;""),AND(KR21&gt;=KV$32,KS21&gt;=KV$36,KR21&lt;&gt;""),AND(LT21&gt;=LX$32,LU21&gt;=LX$36,LT21&lt;&gt;""),AND(MV21&gt;=MZ$32,MW21&gt;=MZ$36,MV21&lt;&gt;""),AND(NX21&gt;=OB$32,NY21&gt;=OB$36,NX21&lt;&gt;""),AND(OZ21&gt;=PD$32,PA21&gt;=PD$36,OZ21&lt;&gt;""),AND(QB21&gt;=QF$32,QC21&gt;=QF$36,QB21&lt;&gt;"")),"Merit",IF(OR(AND(AU21&gt;=AY$31,AV21&gt;=AY$35,AU21&lt;&gt;"",AQ21=""),AND(BX21&gt;=CB$31,BY21&gt;=CB$35,BX21&lt;&gt;"",BT21=""),AND(DA21&gt;=DE$31,DB21&gt;=DE$35,DA21&lt;&gt;"",CW21=""),AND(EF21&gt;=EJ$31,EG21&gt;=EJ$35,EF21&lt;&gt;""),AND(FH21&gt;=FL$31,FI21&gt;=FL$35,FH21&lt;&gt;""),AND(GJ21&gt;=GN$31,GK21&gt;=GN$35,GJ21&lt;&gt;""),AND(HL21&gt;=HP$31,HM21&gt;=HP$35,HL21&lt;&gt;""),AND(IN21&gt;=IR$31,IO21&gt;=IR$35,IN21&lt;&gt;""),AND(JP21&gt;=JT$31,JQ21&gt;=JT$35,JP21&lt;&gt;""),AND(KR21&gt;=KV$31,KS21&gt;=KV$35,KR21&lt;&gt;""),AND(LT21&gt;=LX$31,LU21&gt;=LX$35,LT21&lt;&gt;""),AND(MV21&gt;=MZ$31,MW21&gt;=MZ$35,MV21&lt;&gt;""),AND(NX21&gt;=OB$31,NY21&gt;=OB$35,NX21&lt;&gt;""),AND(OZ21&gt;=PD$31,PA21&gt;=PD$35,OZ21&lt;&gt;""),AND(QB21&gt;=QF$31,QC21&gt;=QF$35,QB21&lt;&gt;"")),"Excellence",IF(K21="P","Worlds Team",IF(H21="P","National Team","")))))</f>
        <v/>
      </c>
      <c r="K21" s="3" t="str">
        <f>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P","")</f>
        <v/>
      </c>
      <c r="L21" s="8">
        <f>IF(COUNT(AS21,BV21,CY21)&gt;0,LARGE((AS21,BV21,CY21),1),0)</f>
        <v>45.099999999999994</v>
      </c>
      <c r="M21" s="8" t="str">
        <f>IF(L21=0,"",IF(L21=CY21,$CC$1,IF(L21=BV21,$AZ$1,IF(L21=AS21,$W$1,""))))</f>
        <v>2023 Nationals</v>
      </c>
      <c r="N21" s="8">
        <f>IF(COUNT(AS21,BV21,CY21)&gt;1,LARGE((AS21,BV21,CY21),2),0)</f>
        <v>42.9</v>
      </c>
      <c r="O21" s="8" t="str">
        <f>IF(N21=0,"",IF(N21=CY21,$CC$1,IF(N21=BV21,$AZ$1,IF(N21=AS21,$W$1,""))))</f>
        <v>2023 Elite Canada</v>
      </c>
      <c r="P21" s="8">
        <f>IF(COUNT(AT21,BW21,CZ21)&gt;0,LARGE((AT21,BW21,CZ21),1),0)</f>
        <v>22.6</v>
      </c>
      <c r="Q21" s="8" t="str">
        <f>IF(P21=0,"",IF(P21=CZ21,$CC$1,IF(P21=BW21,$AZ$1,IF(P21=AT21,$W$1,""))))</f>
        <v>2023 Nationals</v>
      </c>
      <c r="R21" s="8">
        <f>IF(MAX(AX21,CA21,DD21)&gt;0,MAX(AX21,CA21,DD21),0)</f>
        <v>0</v>
      </c>
      <c r="S21" s="8" t="str">
        <f>IF(R21=0,"",IF(R21=DD21,$CC$1,IF(R21=CA21,$AZ$1,IF(R21=AX21,$W$1,""))))</f>
        <v/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17.399999999999999</v>
      </c>
      <c r="X21" s="19">
        <v>2.9</v>
      </c>
      <c r="Y21" s="19">
        <v>1.2</v>
      </c>
      <c r="Z21" s="19">
        <v>0</v>
      </c>
      <c r="AA21" s="19">
        <v>18.2</v>
      </c>
      <c r="AB21" s="19">
        <v>5.6</v>
      </c>
      <c r="AC21" s="19">
        <v>0</v>
      </c>
      <c r="AD21" s="19">
        <v>0</v>
      </c>
      <c r="AE21" s="19">
        <v>17</v>
      </c>
      <c r="AF21" s="19">
        <v>2.8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8.5</v>
      </c>
      <c r="AS21" s="40">
        <f>IF(SUM(W21:X21,Z21:AB21,AD21)-Y21-AC21&gt;0,SUM(W21:X21,Z21:AB21,AD21)-Y21-AC21,"")</f>
        <v>42.9</v>
      </c>
      <c r="AT21" s="40">
        <f>IF(SUM(AE21:AF21,AH21)-AG21&gt;0,SUM(AE21:AF21,AH21)-AG21,"")</f>
        <v>19.8</v>
      </c>
      <c r="AU21" s="40">
        <f>IF(SUM(X21,AB21,AF21)&gt;0,SUM(X21,AB21,AF21),"")</f>
        <v>11.3</v>
      </c>
      <c r="AV21" s="40">
        <f>IF(SUM(AS21,AT21)&gt;0,SUM(AS21,AT21),"")</f>
        <v>62.7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62.7</v>
      </c>
      <c r="AZ21" s="18">
        <v>18</v>
      </c>
      <c r="BA21" s="18">
        <v>5.6</v>
      </c>
      <c r="BB21" s="18">
        <v>0.2</v>
      </c>
      <c r="BC21" s="18">
        <v>0</v>
      </c>
      <c r="BD21" s="18">
        <v>16.2</v>
      </c>
      <c r="BE21" s="18">
        <v>6</v>
      </c>
      <c r="BF21" s="18">
        <v>0.8</v>
      </c>
      <c r="BG21" s="18">
        <v>0.3</v>
      </c>
      <c r="BH21" s="18">
        <v>18</v>
      </c>
      <c r="BI21" s="18">
        <v>4.8</v>
      </c>
      <c r="BJ21" s="18">
        <v>0.2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11.6</v>
      </c>
      <c r="BV21" s="11">
        <f>IF(SUM(AZ21:BA21,BC21:BE21,BG21)-BB21-BF21&gt;0,SUM(AZ21:BA21,BC21:BE21,BG21)-BB21-BF21,"")</f>
        <v>45.099999999999994</v>
      </c>
      <c r="BW21" s="11">
        <f>IF(SUM(BH21:BI21,BK21)-BJ21&gt;0,SUM(BH21:BI21,BK21)-BJ21,"")</f>
        <v>22.6</v>
      </c>
      <c r="BX21" s="11">
        <f>IF(SUM(BA21,BE21,BI21)&gt;0,SUM(BA21,BE21,BI21),"")</f>
        <v>16.399999999999999</v>
      </c>
      <c r="BY21" s="11">
        <f>IF(SUM(BV21,BW21)&gt;0,SUM(BV21,BW21),"")</f>
        <v>67.699999999999989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67.699999999999989</v>
      </c>
      <c r="CC21" s="19">
        <v>16.399999999999999</v>
      </c>
      <c r="CD21" s="19">
        <v>5.2</v>
      </c>
      <c r="CE21" s="19">
        <v>0.8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5.2</v>
      </c>
      <c r="CY21" s="40">
        <f>IF(SUM(CC21:CD21,CF21:CH21,CJ21)-CE21-CI21&gt;0,SUM(CC21:CD21,CF21:CH21,CJ21)-CE21-CI21,"")</f>
        <v>20.799999999999997</v>
      </c>
      <c r="CZ21" s="40" t="str">
        <f>IF(SUM(CK21:CL21,CN21)-CM21&gt;0,SUM(CK21:CL21,CN21)-CM21,"")</f>
        <v/>
      </c>
      <c r="DA21" s="40">
        <f>IF(SUM(CD21,CH21,CL21)&gt;0,SUM(CD21,CH21,CL21),"")</f>
        <v>5.2</v>
      </c>
      <c r="DB21" s="40">
        <f>IF(SUM(CY21,CZ21)&gt;0,SUM(CY21,CZ21),"")</f>
        <v>20.799999999999997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20.799999999999997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17.2</v>
      </c>
      <c r="QH21" s="22">
        <f>IF($CW21="P",CD21,(CD21+BA21)/2)</f>
        <v>5.4</v>
      </c>
      <c r="QI21" s="22">
        <f>IF($CW21="P",CE21,(CE21+BB21)/2)</f>
        <v>0.5</v>
      </c>
      <c r="QJ21" s="22">
        <f>IF($CW21="P",CF21,(CF21+BC21)/2)</f>
        <v>0</v>
      </c>
      <c r="QK21" s="22">
        <f>IF($CW21="P",CG21,(CG21+BD21)/2)</f>
        <v>8.1</v>
      </c>
      <c r="QL21" s="22">
        <f>IF($CW21="P",CH21,(CH21+BE21)/2)</f>
        <v>3</v>
      </c>
      <c r="QM21" s="22">
        <f>IF($CW21="P",CI21,(CI21+BF21)/2)</f>
        <v>0.4</v>
      </c>
      <c r="QN21" s="22">
        <f>IF($CW21="P",CJ21,(CJ21+BG21)/2)</f>
        <v>0.15</v>
      </c>
      <c r="QO21" s="22">
        <f>IF($CW21="P",CK21,(CK21+BH21)/2)</f>
        <v>9</v>
      </c>
      <c r="QP21" s="22">
        <f>IF($CW21="P",CL21,(CL21+BI21)/2)</f>
        <v>2.4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8.4</v>
      </c>
      <c r="RC21" s="40">
        <f>IF(SUM(QG21:QH21,QJ21:QL21,QN21)-QI21-QM21&gt;0,SUM(QG21:QH21,QJ21:QL21,QN21)-QI21-QM21,"")</f>
        <v>32.950000000000003</v>
      </c>
      <c r="RD21" s="40">
        <f>IF(SUM(QO21:QP21,QR21)-QQ21&gt;0,SUM(QO21:QP21,QR21)-QQ21,"")</f>
        <v>11.3</v>
      </c>
      <c r="RE21" s="40">
        <f>IF(SUM(QH21,QL21,QP21)&gt;0,SUM(QH21,QL21,QP21),"")</f>
        <v>10.8</v>
      </c>
      <c r="RF21" s="40">
        <f>IF(SUM(RC21,RD21)&gt;0,SUM(RC21,RD21),"")</f>
        <v>44.25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44.25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173</v>
      </c>
      <c r="D22" s="4" t="s">
        <v>31</v>
      </c>
      <c r="E22" s="4">
        <v>2006</v>
      </c>
      <c r="F22" s="9">
        <f>SUM(L22:T22)+SUM(L22:P22)*0.0000001+SUM(L22)*0.0000000000001</f>
        <v>108.10000645000426</v>
      </c>
      <c r="G22" s="66"/>
      <c r="H22" s="3" t="str">
        <f>IF(OR(AND(AR22&gt;=AY$29,AS22&gt;=AY$33,AR22&lt;&gt;"",AQ22=""),AND(AW22&gt;=AY$29,AX22&gt;=AY$33,AW22&lt;&gt;"",AQ22=""),AND(BU22&gt;=CB$29,BV22&gt;=CB$33,BU22&lt;&gt;"",BT22=""),AND(BZ22&gt;=CB$29,CA22&gt;=CB$33,BZ22&lt;&gt;"",BT22=""),AND(CX22&gt;=DE$29,CY22&gt;=DE$33,CX22&lt;&gt;"",CW22=""),AND(DC22&gt;=DE$29,DD22&gt;=DE$33,DC22&lt;&gt;""),AND(EC22&gt;=EJ$29,ED22&gt;=EJ$33,EC22&lt;&gt;""),AND(EH22&gt;=EJ$29,EI22&gt;=EJ$33,EH22&lt;&gt;""),AND(FE22&gt;=FL$29,FF22&gt;=FL$33,FE22&lt;&gt;""),AND(FJ22&gt;=FL$29,FK22&gt;=FL$33,FJ22&lt;&gt;""),AND(GG22&gt;=GN$29,GH22&gt;=GN$33,GG22&lt;&gt;""),AND(GL22&gt;=GN$29,GM22&gt;=GN$33,GL22&lt;&gt;""),AND(HI22&gt;=HP$29,HJ22&gt;=HP$33,HI22&lt;&gt;""),AND(HN22&gt;=HP$29,HO22&gt;=HP$33,HN22&lt;&gt;""),AND(IK22&gt;=IR$29,IL22&gt;=IR$33,IK22&lt;&gt;""),AND(IP22&gt;=IR$29,IQ22&gt;=IR$33,IP22&lt;&gt;""),AND(JM22&gt;=JT$29,JN22&gt;=JT$33,JM22&lt;&gt;""),AND(JR22&gt;=JT$29,JS22&gt;=JT$33,JR22&lt;&gt;""),AND(KO22&gt;=KV$29,KP22&gt;=KV$33,KO22&lt;&gt;""),AND(KT22&gt;=KV$29,KU22&gt;=KV$33,KT22&lt;&gt;""),AND(LQ22&gt;=LX$29,LR22&gt;=LX$33,LQ22&lt;&gt;""),AND(LV22&gt;=LX$29,LW22&gt;=LX$33,LV22&lt;&gt;""),AND(MS22&gt;=MZ$29,MT22&gt;=MZ$33,MS22&lt;&gt;""),AND(MX22&gt;=MZ$29,MY22&gt;=MZ$33,MX22&lt;&gt;""),AND(NU22&gt;=OB$29,NV22&gt;=OB$33,NU22&lt;&gt;""),AND(NZ22&gt;=OB$29,OA22&gt;=OB$33,NZ22&lt;&gt;""),AND(OW22&gt;=PD$29,OX22&gt;=PD$33,OW22&lt;&gt;""),AND(PB22&gt;=PD$29,PC22&gt;=PD$33,PB22&lt;&gt;""),AND(PY22&gt;=QF$29,PZ22&gt;=QF$33,PY22&lt;&gt;""),AND(QD22&gt;=QF$29,QE22&gt;=QF$33,QD22&lt;&gt;"")),"P","")</f>
        <v/>
      </c>
      <c r="I22" s="3" t="str">
        <f>IF(OR(AND(AS22&gt;=AY$33,AS22&lt;&gt;"",AQ22=""),AND(AX22&gt;=AY$33,AX22&lt;&gt;"",AQ22=""),AND(BV22&gt;=CB$33,BV22&lt;&gt;"",BT22=""),AND(CA22&gt;=CB$33,CA22&lt;&gt;"",BT22=""),AND(CY22&gt;=DE$33,CY22&lt;&gt;"",CW22=""),AND(DD22&gt;=DE$33,DD22&lt;&gt;"",CW22=""),AND(ED22&gt;=EJ$33,ED22&lt;&gt;""),AND(EI22&gt;=EJ$33,EI22&lt;&gt;""),AND(FF22&gt;=FL$33,FF22&lt;&gt;""),AND(FK22&gt;=FL$33,FK22&lt;&gt;""),AND(GH22&gt;=GN$33,GH22&lt;&gt;""),AND(GM22&gt;=GN$33,GM22&lt;&gt;""),AND(HJ22&gt;=HP$33,HJ22&lt;&gt;""),AND(HO22&gt;=HP$33,HO22&lt;&gt;""),AND(IL22&gt;=IR$33,IL22&lt;&gt;""),AND(IQ22&gt;=IR$33,IQ22&lt;&gt;""),AND(JN22&gt;=JT$33,JN22&lt;&gt;""),AND(JS22&gt;=JT$33,JS22&lt;&gt;""),AND(KP22&gt;=KV$33,KP22&lt;&gt;""),AND(KU22&gt;=KV$33,KU22&lt;&gt;""),AND(LR22&gt;=LX$33,LR22&lt;&gt;""),AND(LW22&gt;=LX$33,LW22&lt;&gt;""),AND(MT22&gt;=MZ$33,MT22&lt;&gt;""),AND(MY22&gt;=MZ$33,MY22&lt;&gt;""),AND(NV22&gt;=OB$33,NV22&lt;&gt;""),AND(OA22&gt;=OB$33,OA22&lt;&gt;""),AND(OX22&gt;=PD$33,OX22&lt;&gt;""),AND(PC22&gt;=PD$33,PC22&lt;&gt;""),AND(PZ22&gt;=QF$33,PZ22&lt;&gt;""),AND(QE22&gt;=QF$33,QE22&lt;&gt;"")),"P","")</f>
        <v/>
      </c>
      <c r="J22" s="36" t="str">
        <f>IF(AND(I22="P",H22=""),"No DD",IF(OR(AND(AU22&gt;=AY$32,AV22&gt;=AY$36,AU22&lt;&gt;"",AQ22=""),AND(BX22&gt;=CB$32,BY22&gt;=CB$36,BX22&lt;&gt;"",BT22=""),AND(DA22&gt;=DE$32,DB22&gt;=DE$36,DA22&lt;&gt;"",CW22=""),AND(EF22&gt;=EJ$32,EG22&gt;=EJ$36,EF22&lt;&gt;""),AND(FH22&gt;=FL$32,FI22&gt;=FL$36,FH22&lt;&gt;""),AND(GJ22&gt;=GN$32,GK22&gt;=GN$36,GJ22&lt;&gt;""),AND(HL22&gt;=HP$32,HM22&gt;=HP$36,HL22&lt;&gt;""),AND(IN22&gt;=IR$32,IO22&gt;=IR$36,IN22&lt;&gt;""),AND(JP22&gt;=JT$32,JQ22&gt;=JT$36,JP22&lt;&gt;""),AND(KR22&gt;=KV$32,KS22&gt;=KV$36,KR22&lt;&gt;""),AND(LT22&gt;=LX$32,LU22&gt;=LX$36,LT22&lt;&gt;""),AND(MV22&gt;=MZ$32,MW22&gt;=MZ$36,MV22&lt;&gt;""),AND(NX22&gt;=OB$32,NY22&gt;=OB$36,NX22&lt;&gt;""),AND(OZ22&gt;=PD$32,PA22&gt;=PD$36,OZ22&lt;&gt;""),AND(QB22&gt;=QF$32,QC22&gt;=QF$36,QB22&lt;&gt;"")),"Merit",IF(OR(AND(AU22&gt;=AY$31,AV22&gt;=AY$35,AU22&lt;&gt;"",AQ22=""),AND(BX22&gt;=CB$31,BY22&gt;=CB$35,BX22&lt;&gt;"",BT22=""),AND(DA22&gt;=DE$31,DB22&gt;=DE$35,DA22&lt;&gt;"",CW22=""),AND(EF22&gt;=EJ$31,EG22&gt;=EJ$35,EF22&lt;&gt;""),AND(FH22&gt;=FL$31,FI22&gt;=FL$35,FH22&lt;&gt;""),AND(GJ22&gt;=GN$31,GK22&gt;=GN$35,GJ22&lt;&gt;""),AND(HL22&gt;=HP$31,HM22&gt;=HP$35,HL22&lt;&gt;""),AND(IN22&gt;=IR$31,IO22&gt;=IR$35,IN22&lt;&gt;""),AND(JP22&gt;=JT$31,JQ22&gt;=JT$35,JP22&lt;&gt;""),AND(KR22&gt;=KV$31,KS22&gt;=KV$35,KR22&lt;&gt;""),AND(LT22&gt;=LX$31,LU22&gt;=LX$35,LT22&lt;&gt;""),AND(MV22&gt;=MZ$31,MW22&gt;=MZ$35,MV22&lt;&gt;""),AND(NX22&gt;=OB$31,NY22&gt;=OB$35,NX22&lt;&gt;""),AND(OZ22&gt;=PD$31,PA22&gt;=PD$35,OZ22&lt;&gt;""),AND(QB22&gt;=QF$31,QC22&gt;=QF$35,QB22&lt;&gt;"")),"Excellence",IF(K22="P","Worlds Team",IF(H22="P","National Team","")))))</f>
        <v/>
      </c>
      <c r="K22" s="3" t="str">
        <f>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P","")</f>
        <v/>
      </c>
      <c r="L22" s="8">
        <f>IF(COUNT(AS22,BV22,CY22)&gt;0,LARGE((AS22,BV22,CY22),1),0)</f>
        <v>42.6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21.900000000000002</v>
      </c>
      <c r="Q22" s="8" t="str">
        <f>IF(P22=0,"",IF(P22=CZ22,$CC$1,IF(P22=BW22,$AZ$1,IF(P22=AT22,$W$1,""))))</f>
        <v>2023 Nationals</v>
      </c>
      <c r="R22" s="8">
        <f>IF(MAX(AX22,CA22,DD22)&gt;0,MAX(AX22,CA22,DD22),0)</f>
        <v>43.599999999999994</v>
      </c>
      <c r="S22" s="8" t="str">
        <f>IF(R22=0,"",IF(R22=DD22,$CC$1,IF(R22=CA22,$AZ$1,IF(R22=AX22,$W$1,""))))</f>
        <v>2023 Nationals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>
        <v>18.600000000000001</v>
      </c>
      <c r="BA22" s="18">
        <v>3.2</v>
      </c>
      <c r="BB22" s="18">
        <v>0.6</v>
      </c>
      <c r="BC22" s="18">
        <v>0</v>
      </c>
      <c r="BD22" s="18">
        <v>18.3</v>
      </c>
      <c r="BE22" s="18">
        <v>3.1</v>
      </c>
      <c r="BF22" s="18">
        <v>0</v>
      </c>
      <c r="BG22" s="18">
        <v>0</v>
      </c>
      <c r="BH22" s="18">
        <v>18.600000000000001</v>
      </c>
      <c r="BI22" s="18">
        <v>3.3</v>
      </c>
      <c r="BJ22" s="18">
        <v>0</v>
      </c>
      <c r="BK22" s="18">
        <v>0</v>
      </c>
      <c r="BL22" s="18">
        <v>18.399999999999999</v>
      </c>
      <c r="BM22" s="18">
        <v>3.2</v>
      </c>
      <c r="BN22" s="18">
        <v>0</v>
      </c>
      <c r="BO22" s="18">
        <v>0</v>
      </c>
      <c r="BP22" s="18">
        <v>18.7</v>
      </c>
      <c r="BQ22" s="18">
        <v>3.3</v>
      </c>
      <c r="BR22" s="18">
        <v>0</v>
      </c>
      <c r="BS22" s="18">
        <v>0</v>
      </c>
      <c r="BT22" s="28"/>
      <c r="BU22" s="11">
        <f>IF(SUM(BA22,BE22)&gt;0,SUM(BA22,BE22),"")</f>
        <v>6.3000000000000007</v>
      </c>
      <c r="BV22" s="11">
        <f>IF(SUM(AZ22:BA22,BC22:BE22,BG22)-BB22-BF22&gt;0,SUM(AZ22:BA22,BC22:BE22,BG22)-BB22-BF22,"")</f>
        <v>42.6</v>
      </c>
      <c r="BW22" s="11">
        <f>IF(SUM(BH22:BI22,BK22)-BJ22&gt;0,SUM(BH22:BI22,BK22)-BJ22,"")</f>
        <v>21.900000000000002</v>
      </c>
      <c r="BX22" s="11">
        <f>IF(SUM(BA22,BE22,BI22)&gt;0,SUM(BA22,BE22,BI22),"")</f>
        <v>9.6000000000000014</v>
      </c>
      <c r="BY22" s="11">
        <f>IF(SUM(BV22,BW22)&gt;0,SUM(BV22,BW22),"")</f>
        <v>64.5</v>
      </c>
      <c r="BZ22" s="11">
        <f>IF(SUM(BM22,BQ22)&gt;0,SUM(BM22,BQ22),"")</f>
        <v>6.5</v>
      </c>
      <c r="CA22" s="11">
        <f>IF(SUM(BL22:BM22,BO22:BQ22,BS22)-SUM(BN22,BR22)&gt;0,SUM(BL22:BM22,BO22:BQ22,BS22)-SUM(BN22,BR22),"")</f>
        <v>43.599999999999994</v>
      </c>
      <c r="CB22" s="11">
        <f>IF(SUM(BV22,BW22,CA22)&gt;0,SUM(BV22,BW22,CA22),"")</f>
        <v>108.1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9.3000000000000007</v>
      </c>
      <c r="QH22" s="22">
        <f>IF($CW22="P",CD22,(CD22+BA22)/2)</f>
        <v>1.6</v>
      </c>
      <c r="QI22" s="22">
        <f>IF($CW22="P",CE22,(CE22+BB22)/2)</f>
        <v>0.3</v>
      </c>
      <c r="QJ22" s="22">
        <f>IF($CW22="P",CF22,(CF22+BC22)/2)</f>
        <v>0</v>
      </c>
      <c r="QK22" s="22">
        <f>IF($CW22="P",CG22,(CG22+BD22)/2)</f>
        <v>9.15</v>
      </c>
      <c r="QL22" s="22">
        <f>IF($CW22="P",CH22,(CH22+BE22)/2)</f>
        <v>1.55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9.3000000000000007</v>
      </c>
      <c r="QP22" s="22">
        <f>IF($CW22="P",CL22,(CL22+BI22)/2)</f>
        <v>1.65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9.1999999999999993</v>
      </c>
      <c r="QT22" s="22">
        <f>IF($CW22="P",CP22,(CP22+BM22)/2)</f>
        <v>1.6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9.35</v>
      </c>
      <c r="QX22" s="22">
        <f>IF($CW22="P",CT22,(CT22+BQ22)/2)</f>
        <v>1.65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3.1500000000000004</v>
      </c>
      <c r="RC22" s="40">
        <f>IF(SUM(QG22:QH22,QJ22:QL22,QN22)-QI22-QM22&gt;0,SUM(QG22:QH22,QJ22:QL22,QN22)-QI22-QM22,"")</f>
        <v>21.3</v>
      </c>
      <c r="RD22" s="40">
        <f>IF(SUM(QO22:QP22,QR22)-QQ22&gt;0,SUM(QO22:QP22,QR22)-QQ22,"")</f>
        <v>10.950000000000001</v>
      </c>
      <c r="RE22" s="40">
        <f>IF(SUM(QH22,QL22,QP22)&gt;0,SUM(QH22,QL22,QP22),"")</f>
        <v>4.8000000000000007</v>
      </c>
      <c r="RF22" s="40">
        <f>IF(SUM(RC22,RD22)&gt;0,SUM(RC22,RD22),"")</f>
        <v>32.25</v>
      </c>
      <c r="RG22" s="40">
        <f>IF(SUM(QT22,QX22)&gt;0,SUM(QT22,QX22),"")</f>
        <v>3.25</v>
      </c>
      <c r="RH22" s="40">
        <f>IF(SUM(QS22:QT22,QV22:QX22,QZ22)-SUM(QU22,QY22)&gt;0,SUM(QS22:QT22,QV22:QX22,QZ22)-SUM(QU22,QY22),"")</f>
        <v>21.799999999999997</v>
      </c>
      <c r="RI22" s="40">
        <f>IF(SUM(RC22,RD22,RH22)&gt;0,SUM(RC22,RD22,RH22),"")</f>
        <v>54.05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190</v>
      </c>
      <c r="D23" s="4" t="s">
        <v>5</v>
      </c>
      <c r="E23" s="4">
        <v>2002</v>
      </c>
      <c r="F23" s="9">
        <f>SUM(L23:T23)+SUM(L23:P23)*0.0000001+SUM(L23)*0.0000000000001</f>
        <v>107.6000063800043</v>
      </c>
      <c r="G23" s="66"/>
      <c r="H23" s="3" t="str">
        <f>IF(OR(AND(AR23&gt;=AY$29,AS23&gt;=AY$33,AR23&lt;&gt;"",AQ23=""),AND(AW23&gt;=AY$29,AX23&gt;=AY$33,AW23&lt;&gt;"",AQ23=""),AND(BU23&gt;=CB$29,BV23&gt;=CB$33,BU23&lt;&gt;"",BT23=""),AND(BZ23&gt;=CB$29,CA23&gt;=CB$33,BZ23&lt;&gt;"",BT23=""),AND(CX23&gt;=DE$29,CY23&gt;=DE$33,CX23&lt;&gt;"",CW23=""),AND(DC23&gt;=DE$29,DD23&gt;=DE$33,DC23&lt;&gt;""),AND(EC23&gt;=EJ$29,ED23&gt;=EJ$33,EC23&lt;&gt;""),AND(EH23&gt;=EJ$29,EI23&gt;=EJ$33,EH23&lt;&gt;""),AND(FE23&gt;=FL$29,FF23&gt;=FL$33,FE23&lt;&gt;""),AND(FJ23&gt;=FL$29,FK23&gt;=FL$33,FJ23&lt;&gt;""),AND(GG23&gt;=GN$29,GH23&gt;=GN$33,GG23&lt;&gt;""),AND(GL23&gt;=GN$29,GM23&gt;=GN$33,GL23&lt;&gt;""),AND(HI23&gt;=HP$29,HJ23&gt;=HP$33,HI23&lt;&gt;""),AND(HN23&gt;=HP$29,HO23&gt;=HP$33,HN23&lt;&gt;""),AND(IK23&gt;=IR$29,IL23&gt;=IR$33,IK23&lt;&gt;""),AND(IP23&gt;=IR$29,IQ23&gt;=IR$33,IP23&lt;&gt;""),AND(JM23&gt;=JT$29,JN23&gt;=JT$33,JM23&lt;&gt;""),AND(JR23&gt;=JT$29,JS23&gt;=JT$33,JR23&lt;&gt;""),AND(KO23&gt;=KV$29,KP23&gt;=KV$33,KO23&lt;&gt;""),AND(KT23&gt;=KV$29,KU23&gt;=KV$33,KT23&lt;&gt;""),AND(LQ23&gt;=LX$29,LR23&gt;=LX$33,LQ23&lt;&gt;""),AND(LV23&gt;=LX$29,LW23&gt;=LX$33,LV23&lt;&gt;""),AND(MS23&gt;=MZ$29,MT23&gt;=MZ$33,MS23&lt;&gt;""),AND(MX23&gt;=MZ$29,MY23&gt;=MZ$33,MX23&lt;&gt;""),AND(NU23&gt;=OB$29,NV23&gt;=OB$33,NU23&lt;&gt;""),AND(NZ23&gt;=OB$29,OA23&gt;=OB$33,NZ23&lt;&gt;""),AND(OW23&gt;=PD$29,OX23&gt;=PD$33,OW23&lt;&gt;""),AND(PB23&gt;=PD$29,PC23&gt;=PD$33,PB23&lt;&gt;""),AND(PY23&gt;=QF$29,PZ23&gt;=QF$33,PY23&lt;&gt;""),AND(QD23&gt;=QF$29,QE23&gt;=QF$33,QD23&lt;&gt;"")),"P","")</f>
        <v/>
      </c>
      <c r="I23" s="3" t="str">
        <f>IF(OR(AND(AS23&gt;=AY$33,AS23&lt;&gt;"",AQ23=""),AND(AX23&gt;=AY$33,AX23&lt;&gt;"",AQ23=""),AND(BV23&gt;=CB$33,BV23&lt;&gt;"",BT23=""),AND(CA23&gt;=CB$33,CA23&lt;&gt;"",BT23=""),AND(CY23&gt;=DE$33,CY23&lt;&gt;"",CW23=""),AND(DD23&gt;=DE$33,DD23&lt;&gt;"",CW23=""),AND(ED23&gt;=EJ$33,ED23&lt;&gt;""),AND(EI23&gt;=EJ$33,EI23&lt;&gt;""),AND(FF23&gt;=FL$33,FF23&lt;&gt;""),AND(FK23&gt;=FL$33,FK23&lt;&gt;""),AND(GH23&gt;=GN$33,GH23&lt;&gt;""),AND(GM23&gt;=GN$33,GM23&lt;&gt;""),AND(HJ23&gt;=HP$33,HJ23&lt;&gt;""),AND(HO23&gt;=HP$33,HO23&lt;&gt;""),AND(IL23&gt;=IR$33,IL23&lt;&gt;""),AND(IQ23&gt;=IR$33,IQ23&lt;&gt;""),AND(JN23&gt;=JT$33,JN23&lt;&gt;""),AND(JS23&gt;=JT$33,JS23&lt;&gt;""),AND(KP23&gt;=KV$33,KP23&lt;&gt;""),AND(KU23&gt;=KV$33,KU23&lt;&gt;""),AND(LR23&gt;=LX$33,LR23&lt;&gt;""),AND(LW23&gt;=LX$33,LW23&lt;&gt;""),AND(MT23&gt;=MZ$33,MT23&lt;&gt;""),AND(MY23&gt;=MZ$33,MY23&lt;&gt;""),AND(NV23&gt;=OB$33,NV23&lt;&gt;""),AND(OA23&gt;=OB$33,OA23&lt;&gt;""),AND(OX23&gt;=PD$33,OX23&lt;&gt;""),AND(PC23&gt;=PD$33,PC23&lt;&gt;""),AND(PZ23&gt;=QF$33,PZ23&lt;&gt;""),AND(QE23&gt;=QF$33,QE23&lt;&gt;"")),"P","")</f>
        <v/>
      </c>
      <c r="J23" s="36" t="str">
        <f>IF(AND(I23="P",H23=""),"No DD",IF(OR(AND(AU23&gt;=AY$32,AV23&gt;=AY$36,AU23&lt;&gt;"",AQ23=""),AND(BX23&gt;=CB$32,BY23&gt;=CB$36,BX23&lt;&gt;"",BT23=""),AND(DA23&gt;=DE$32,DB23&gt;=DE$36,DA23&lt;&gt;"",CW23=""),AND(EF23&gt;=EJ$32,EG23&gt;=EJ$36,EF23&lt;&gt;""),AND(FH23&gt;=FL$32,FI23&gt;=FL$36,FH23&lt;&gt;""),AND(GJ23&gt;=GN$32,GK23&gt;=GN$36,GJ23&lt;&gt;""),AND(HL23&gt;=HP$32,HM23&gt;=HP$36,HL23&lt;&gt;""),AND(IN23&gt;=IR$32,IO23&gt;=IR$36,IN23&lt;&gt;""),AND(JP23&gt;=JT$32,JQ23&gt;=JT$36,JP23&lt;&gt;""),AND(KR23&gt;=KV$32,KS23&gt;=KV$36,KR23&lt;&gt;""),AND(LT23&gt;=LX$32,LU23&gt;=LX$36,LT23&lt;&gt;""),AND(MV23&gt;=MZ$32,MW23&gt;=MZ$36,MV23&lt;&gt;""),AND(NX23&gt;=OB$32,NY23&gt;=OB$36,NX23&lt;&gt;""),AND(OZ23&gt;=PD$32,PA23&gt;=PD$36,OZ23&lt;&gt;""),AND(QB23&gt;=QF$32,QC23&gt;=QF$36,QB23&lt;&gt;"")),"Merit",IF(OR(AND(AU23&gt;=AY$31,AV23&gt;=AY$35,AU23&lt;&gt;"",AQ23=""),AND(BX23&gt;=CB$31,BY23&gt;=CB$35,BX23&lt;&gt;"",BT23=""),AND(DA23&gt;=DE$31,DB23&gt;=DE$35,DA23&lt;&gt;"",CW23=""),AND(EF23&gt;=EJ$31,EG23&gt;=EJ$35,EF23&lt;&gt;""),AND(FH23&gt;=FL$31,FI23&gt;=FL$35,FH23&lt;&gt;""),AND(GJ23&gt;=GN$31,GK23&gt;=GN$35,GJ23&lt;&gt;""),AND(HL23&gt;=HP$31,HM23&gt;=HP$35,HL23&lt;&gt;""),AND(IN23&gt;=IR$31,IO23&gt;=IR$35,IN23&lt;&gt;""),AND(JP23&gt;=JT$31,JQ23&gt;=JT$35,JP23&lt;&gt;""),AND(KR23&gt;=KV$31,KS23&gt;=KV$35,KR23&lt;&gt;""),AND(LT23&gt;=LX$31,LU23&gt;=LX$35,LT23&lt;&gt;""),AND(MV23&gt;=MZ$31,MW23&gt;=MZ$35,MV23&lt;&gt;""),AND(NX23&gt;=OB$31,NY23&gt;=OB$35,NX23&lt;&gt;""),AND(OZ23&gt;=PD$31,PA23&gt;=PD$35,OZ23&lt;&gt;""),AND(QB23&gt;=QF$31,QC23&gt;=QF$35,QB23&lt;&gt;"")),"Excellence",IF(K23="P","Worlds Team",IF(H23="P","National Team","")))))</f>
        <v/>
      </c>
      <c r="K23" s="3" t="str">
        <f>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P","")</f>
        <v/>
      </c>
      <c r="L23" s="8">
        <f>IF(COUNT(AS23,BV23,CY23)&gt;0,LARGE((AS23,BV23,CY23),1),0)</f>
        <v>43</v>
      </c>
      <c r="M23" s="8" t="str">
        <f>IF(L23=0,"",IF(L23=CY23,$CC$1,IF(L23=BV23,$AZ$1,IF(L23=AS23,$W$1,""))))</f>
        <v>2023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20.799999999999997</v>
      </c>
      <c r="Q23" s="8" t="str">
        <f>IF(P23=0,"",IF(P23=CZ23,$CC$1,IF(P23=BW23,$AZ$1,IF(P23=AT23,$W$1,""))))</f>
        <v>2023 Elite Canada</v>
      </c>
      <c r="R23" s="8">
        <f>IF(MAX(AX23,CA23,DD23)&gt;0,MAX(AX23,CA23,DD23),0)</f>
        <v>43.800000000000004</v>
      </c>
      <c r="S23" s="8" t="str">
        <f>IF(R23=0,"",IF(R23=DD23,$CC$1,IF(R23=CA23,$AZ$1,IF(R23=AX23,$W$1,""))))</f>
        <v>2023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18.8</v>
      </c>
      <c r="X23" s="19">
        <v>2.7</v>
      </c>
      <c r="Y23" s="19">
        <v>0.3</v>
      </c>
      <c r="Z23" s="19">
        <v>0</v>
      </c>
      <c r="AA23" s="19">
        <v>18.399999999999999</v>
      </c>
      <c r="AB23" s="19">
        <v>3.6</v>
      </c>
      <c r="AC23" s="19">
        <v>0.2</v>
      </c>
      <c r="AD23" s="19">
        <v>0</v>
      </c>
      <c r="AE23" s="19">
        <v>18</v>
      </c>
      <c r="AF23" s="19">
        <v>2.9</v>
      </c>
      <c r="AG23" s="19">
        <v>0.1</v>
      </c>
      <c r="AH23" s="19">
        <v>0</v>
      </c>
      <c r="AI23" s="19">
        <v>18.600000000000001</v>
      </c>
      <c r="AJ23" s="19">
        <v>3.1</v>
      </c>
      <c r="AK23" s="19">
        <v>0</v>
      </c>
      <c r="AL23" s="19">
        <v>0</v>
      </c>
      <c r="AM23" s="19">
        <v>18.899999999999999</v>
      </c>
      <c r="AN23" s="19">
        <v>3.2</v>
      </c>
      <c r="AO23" s="19">
        <v>0</v>
      </c>
      <c r="AP23" s="19">
        <v>0</v>
      </c>
      <c r="AQ23" s="27"/>
      <c r="AR23" s="40">
        <f>IF(SUM(X23,AB23)&gt;0,SUM(X23,AB23),"")</f>
        <v>6.3000000000000007</v>
      </c>
      <c r="AS23" s="40">
        <f>IF(SUM(W23:X23,Z23:AB23,AD23)-Y23-AC23&gt;0,SUM(W23:X23,Z23:AB23,AD23)-Y23-AC23,"")</f>
        <v>43</v>
      </c>
      <c r="AT23" s="40">
        <f>IF(SUM(AE23:AF23,AH23)-AG23&gt;0,SUM(AE23:AF23,AH23)-AG23,"")</f>
        <v>20.799999999999997</v>
      </c>
      <c r="AU23" s="40">
        <f>IF(SUM(X23,AB23,AF23)&gt;0,SUM(X23,AB23,AF23),"")</f>
        <v>9.2000000000000011</v>
      </c>
      <c r="AV23" s="40">
        <f>IF(SUM(AS23,AT23)&gt;0,SUM(AS23,AT23),"")</f>
        <v>63.8</v>
      </c>
      <c r="AW23" s="40">
        <f>IF(SUM(AJ23,AN23)&gt;0,SUM(AJ23,AN23),"")</f>
        <v>6.3000000000000007</v>
      </c>
      <c r="AX23" s="40">
        <f>IF(SUM(AI23:AJ23,AL23:AN23,AP23)-SUM(AK23,AO23)&gt;0,SUM(AI23:AJ23,AL23:AN23,AP23)-SUM(AK23,AO23),"")</f>
        <v>43.800000000000004</v>
      </c>
      <c r="AY23" s="40">
        <f>IF(SUM(AS23,AT23,AX23)&gt;0,SUM(AS23,AT23,AX23),"")</f>
        <v>107.6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160</v>
      </c>
      <c r="D24" s="4" t="s">
        <v>5</v>
      </c>
      <c r="E24" s="4">
        <v>2004</v>
      </c>
      <c r="F24" s="9">
        <f>SUM(L24:T24)+SUM(L24:P24)*0.0000001+SUM(L24)*0.0000000000001</f>
        <v>103.40001034000427</v>
      </c>
      <c r="G24" s="66"/>
      <c r="H24" s="3" t="str">
        <f>IF(OR(AND(AR24&gt;=AY$29,AS24&gt;=AY$33,AR24&lt;&gt;"",AQ24=""),AND(AW24&gt;=AY$29,AX24&gt;=AY$33,AW24&lt;&gt;"",AQ24=""),AND(BU24&gt;=CB$29,BV24&gt;=CB$33,BU24&lt;&gt;"",BT24=""),AND(BZ24&gt;=CB$29,CA24&gt;=CB$33,BZ24&lt;&gt;"",BT24=""),AND(CX24&gt;=DE$29,CY24&gt;=DE$33,CX24&lt;&gt;"",CW24=""),AND(DC24&gt;=DE$29,DD24&gt;=DE$33,DC24&lt;&gt;""),AND(EC24&gt;=EJ$29,ED24&gt;=EJ$33,EC24&lt;&gt;""),AND(EH24&gt;=EJ$29,EI24&gt;=EJ$33,EH24&lt;&gt;""),AND(FE24&gt;=FL$29,FF24&gt;=FL$33,FE24&lt;&gt;""),AND(FJ24&gt;=FL$29,FK24&gt;=FL$33,FJ24&lt;&gt;""),AND(GG24&gt;=GN$29,GH24&gt;=GN$33,GG24&lt;&gt;""),AND(GL24&gt;=GN$29,GM24&gt;=GN$33,GL24&lt;&gt;""),AND(HI24&gt;=HP$29,HJ24&gt;=HP$33,HI24&lt;&gt;""),AND(HN24&gt;=HP$29,HO24&gt;=HP$33,HN24&lt;&gt;""),AND(IK24&gt;=IR$29,IL24&gt;=IR$33,IK24&lt;&gt;""),AND(IP24&gt;=IR$29,IQ24&gt;=IR$33,IP24&lt;&gt;""),AND(JM24&gt;=JT$29,JN24&gt;=JT$33,JM24&lt;&gt;""),AND(JR24&gt;=JT$29,JS24&gt;=JT$33,JR24&lt;&gt;""),AND(KO24&gt;=KV$29,KP24&gt;=KV$33,KO24&lt;&gt;""),AND(KT24&gt;=KV$29,KU24&gt;=KV$33,KT24&lt;&gt;""),AND(LQ24&gt;=LX$29,LR24&gt;=LX$33,LQ24&lt;&gt;""),AND(LV24&gt;=LX$29,LW24&gt;=LX$33,LV24&lt;&gt;""),AND(MS24&gt;=MZ$29,MT24&gt;=MZ$33,MS24&lt;&gt;""),AND(MX24&gt;=MZ$29,MY24&gt;=MZ$33,MX24&lt;&gt;""),AND(NU24&gt;=OB$29,NV24&gt;=OB$33,NU24&lt;&gt;""),AND(NZ24&gt;=OB$29,OA24&gt;=OB$33,NZ24&lt;&gt;""),AND(OW24&gt;=PD$29,OX24&gt;=PD$33,OW24&lt;&gt;""),AND(PB24&gt;=PD$29,PC24&gt;=PD$33,PB24&lt;&gt;""),AND(PY24&gt;=QF$29,PZ24&gt;=QF$33,PY24&lt;&gt;""),AND(QD24&gt;=QF$29,QE24&gt;=QF$33,QD24&lt;&gt;"")),"P","")</f>
        <v/>
      </c>
      <c r="I24" s="3" t="str">
        <f>IF(OR(AND(AS24&gt;=AY$33,AS24&lt;&gt;"",AQ24=""),AND(AX24&gt;=AY$33,AX24&lt;&gt;"",AQ24=""),AND(BV24&gt;=CB$33,BV24&lt;&gt;"",BT24=""),AND(CA24&gt;=CB$33,CA24&lt;&gt;"",BT24=""),AND(CY24&gt;=DE$33,CY24&lt;&gt;"",CW24=""),AND(DD24&gt;=DE$33,DD24&lt;&gt;"",CW24=""),AND(ED24&gt;=EJ$33,ED24&lt;&gt;""),AND(EI24&gt;=EJ$33,EI24&lt;&gt;""),AND(FF24&gt;=FL$33,FF24&lt;&gt;""),AND(FK24&gt;=FL$33,FK24&lt;&gt;""),AND(GH24&gt;=GN$33,GH24&lt;&gt;""),AND(GM24&gt;=GN$33,GM24&lt;&gt;""),AND(HJ24&gt;=HP$33,HJ24&lt;&gt;""),AND(HO24&gt;=HP$33,HO24&lt;&gt;""),AND(IL24&gt;=IR$33,IL24&lt;&gt;""),AND(IQ24&gt;=IR$33,IQ24&lt;&gt;""),AND(JN24&gt;=JT$33,JN24&lt;&gt;""),AND(JS24&gt;=JT$33,JS24&lt;&gt;""),AND(KP24&gt;=KV$33,KP24&lt;&gt;""),AND(KU24&gt;=KV$33,KU24&lt;&gt;""),AND(LR24&gt;=LX$33,LR24&lt;&gt;""),AND(LW24&gt;=LX$33,LW24&lt;&gt;""),AND(MT24&gt;=MZ$33,MT24&lt;&gt;""),AND(MY24&gt;=MZ$33,MY24&lt;&gt;""),AND(NV24&gt;=OB$33,NV24&lt;&gt;""),AND(OA24&gt;=OB$33,OA24&lt;&gt;""),AND(OX24&gt;=PD$33,OX24&lt;&gt;""),AND(PC24&gt;=PD$33,PC24&lt;&gt;""),AND(PZ24&gt;=QF$33,PZ24&lt;&gt;""),AND(QE24&gt;=QF$33,QE24&lt;&gt;"")),"P","")</f>
        <v/>
      </c>
      <c r="J24" s="36" t="str">
        <f>IF(AND(I24="P",H24=""),"No DD",IF(OR(AND(AU24&gt;=AY$32,AV24&gt;=AY$36,AU24&lt;&gt;"",AQ24=""),AND(BX24&gt;=CB$32,BY24&gt;=CB$36,BX24&lt;&gt;"",BT24=""),AND(DA24&gt;=DE$32,DB24&gt;=DE$36,DA24&lt;&gt;"",CW24=""),AND(EF24&gt;=EJ$32,EG24&gt;=EJ$36,EF24&lt;&gt;""),AND(FH24&gt;=FL$32,FI24&gt;=FL$36,FH24&lt;&gt;""),AND(GJ24&gt;=GN$32,GK24&gt;=GN$36,GJ24&lt;&gt;""),AND(HL24&gt;=HP$32,HM24&gt;=HP$36,HL24&lt;&gt;""),AND(IN24&gt;=IR$32,IO24&gt;=IR$36,IN24&lt;&gt;""),AND(JP24&gt;=JT$32,JQ24&gt;=JT$36,JP24&lt;&gt;""),AND(KR24&gt;=KV$32,KS24&gt;=KV$36,KR24&lt;&gt;""),AND(LT24&gt;=LX$32,LU24&gt;=LX$36,LT24&lt;&gt;""),AND(MV24&gt;=MZ$32,MW24&gt;=MZ$36,MV24&lt;&gt;""),AND(NX24&gt;=OB$32,NY24&gt;=OB$36,NX24&lt;&gt;""),AND(OZ24&gt;=PD$32,PA24&gt;=PD$36,OZ24&lt;&gt;""),AND(QB24&gt;=QF$32,QC24&gt;=QF$36,QB24&lt;&gt;"")),"Merit",IF(OR(AND(AU24&gt;=AY$31,AV24&gt;=AY$35,AU24&lt;&gt;"",AQ24=""),AND(BX24&gt;=CB$31,BY24&gt;=CB$35,BX24&lt;&gt;"",BT24=""),AND(DA24&gt;=DE$31,DB24&gt;=DE$35,DA24&lt;&gt;"",CW24=""),AND(EF24&gt;=EJ$31,EG24&gt;=EJ$35,EF24&lt;&gt;""),AND(FH24&gt;=FL$31,FI24&gt;=FL$35,FH24&lt;&gt;""),AND(GJ24&gt;=GN$31,GK24&gt;=GN$35,GJ24&lt;&gt;""),AND(HL24&gt;=HP$31,HM24&gt;=HP$35,HL24&lt;&gt;""),AND(IN24&gt;=IR$31,IO24&gt;=IR$35,IN24&lt;&gt;""),AND(JP24&gt;=JT$31,JQ24&gt;=JT$35,JP24&lt;&gt;""),AND(KR24&gt;=KV$31,KS24&gt;=KV$35,KR24&lt;&gt;""),AND(LT24&gt;=LX$31,LU24&gt;=LX$35,LT24&lt;&gt;""),AND(MV24&gt;=MZ$31,MW24&gt;=MZ$35,MV24&lt;&gt;""),AND(NX24&gt;=OB$31,NY24&gt;=OB$35,NX24&lt;&gt;""),AND(OZ24&gt;=PD$31,PA24&gt;=PD$35,OZ24&lt;&gt;""),AND(QB24&gt;=QF$31,QC24&gt;=QF$35,QB24&lt;&gt;"")),"Excellence",IF(K24="P","Worlds Team",IF(H24="P","National Team","")))))</f>
        <v/>
      </c>
      <c r="K24" s="3" t="str">
        <f>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P","")</f>
        <v/>
      </c>
      <c r="L24" s="8">
        <f>IF(COUNT(AS24,BV24,CY24)&gt;0,LARGE((AS24,BV24,CY24),1),0)</f>
        <v>42.6</v>
      </c>
      <c r="M24" s="8" t="str">
        <f>IF(L24=0,"",IF(L24=CY24,$CC$1,IF(L24=BV24,$AZ$1,IF(L24=AS24,$W$1,""))))</f>
        <v>2023 Nationals</v>
      </c>
      <c r="N24" s="8">
        <f>IF(COUNT(AS24,BV24,CY24)&gt;1,LARGE((AS24,BV24,CY24),2),0)</f>
        <v>39.400000000000006</v>
      </c>
      <c r="O24" s="8" t="str">
        <f>IF(N24=0,"",IF(N24=CY24,$CC$1,IF(N24=BV24,$AZ$1,IF(N24=AS24,$W$1,""))))</f>
        <v>2023 Elite Canada</v>
      </c>
      <c r="P24" s="8">
        <f>IF(COUNT(AT24,BW24,CZ24)&gt;0,LARGE((AT24,BW24,CZ24),1),0)</f>
        <v>21.4</v>
      </c>
      <c r="Q24" s="8" t="str">
        <f>IF(P24=0,"",IF(P24=CZ24,$CC$1,IF(P24=BW24,$AZ$1,IF(P24=AT24,$W$1,""))))</f>
        <v>2023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</v>
      </c>
      <c r="X24" s="19">
        <v>3.1</v>
      </c>
      <c r="Y24" s="19">
        <v>0</v>
      </c>
      <c r="Z24" s="19">
        <v>0</v>
      </c>
      <c r="AA24" s="19">
        <v>17.8</v>
      </c>
      <c r="AB24" s="19">
        <v>1.7</v>
      </c>
      <c r="AC24" s="19">
        <v>1.2</v>
      </c>
      <c r="AD24" s="19">
        <v>0</v>
      </c>
      <c r="AE24" s="19">
        <v>18.399999999999999</v>
      </c>
      <c r="AF24" s="19">
        <v>3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4.8</v>
      </c>
      <c r="AS24" s="40">
        <f>IF(SUM(W24:X24,Z24:AB24,AD24)-Y24-AC24&gt;0,SUM(W24:X24,Z24:AB24,AD24)-Y24-AC24,"")</f>
        <v>39.400000000000006</v>
      </c>
      <c r="AT24" s="40">
        <f>IF(SUM(AE24:AF24,AH24)-AG24&gt;0,SUM(AE24:AF24,AH24)-AG24,"")</f>
        <v>21.4</v>
      </c>
      <c r="AU24" s="40">
        <f>IF(SUM(X24,AB24,AF24)&gt;0,SUM(X24,AB24,AF24),"")</f>
        <v>7.8</v>
      </c>
      <c r="AV24" s="40">
        <f>IF(SUM(AS24,AT24)&gt;0,SUM(AS24,AT24),"")</f>
        <v>60.800000000000004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60.800000000000004</v>
      </c>
      <c r="AZ24" s="18">
        <v>18.8</v>
      </c>
      <c r="BA24" s="18">
        <v>2.7</v>
      </c>
      <c r="BB24" s="18">
        <v>0.9</v>
      </c>
      <c r="BC24" s="18">
        <v>0</v>
      </c>
      <c r="BD24" s="18">
        <v>18.399999999999999</v>
      </c>
      <c r="BE24" s="18">
        <v>3.6</v>
      </c>
      <c r="BF24" s="18">
        <v>0</v>
      </c>
      <c r="BG24" s="18">
        <v>0</v>
      </c>
      <c r="BH24" s="18">
        <v>17.600000000000001</v>
      </c>
      <c r="BI24" s="18">
        <v>0.7</v>
      </c>
      <c r="BJ24" s="18">
        <v>0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6.3000000000000007</v>
      </c>
      <c r="BV24" s="11">
        <f>IF(SUM(AZ24:BA24,BC24:BE24,BG24)-BB24-BF24&gt;0,SUM(AZ24:BA24,BC24:BE24,BG24)-BB24-BF24,"")</f>
        <v>42.6</v>
      </c>
      <c r="BW24" s="11">
        <f>IF(SUM(BH24:BI24,BK24)-BJ24&gt;0,SUM(BH24:BI24,BK24)-BJ24,"")</f>
        <v>18.3</v>
      </c>
      <c r="BX24" s="11">
        <f>IF(SUM(BA24,BE24,BI24)&gt;0,SUM(BA24,BE24,BI24),"")</f>
        <v>7.0000000000000009</v>
      </c>
      <c r="BY24" s="11">
        <f>IF(SUM(BV24,BW24)&gt;0,SUM(BV24,BW24),"")</f>
        <v>60.900000000000006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60.900000000000006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</v>
      </c>
      <c r="QH24" s="22">
        <f>IF($CW24="P",CD24,(CD24+BA24)/2)</f>
        <v>1.35</v>
      </c>
      <c r="QI24" s="22">
        <f>IF($CW24="P",CE24,(CE24+BB24)/2)</f>
        <v>0.45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1.8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8.8000000000000007</v>
      </c>
      <c r="QP24" s="22">
        <f>IF($CW24="P",CL24,(CL24+BI24)/2)</f>
        <v>0.35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3.1500000000000004</v>
      </c>
      <c r="RC24" s="40">
        <f>IF(SUM(QG24:QH24,QJ24:QL24,QN24)-QI24-QM24&gt;0,SUM(QG24:QH24,QJ24:QL24,QN24)-QI24-QM24,"")</f>
        <v>21.3</v>
      </c>
      <c r="RD24" s="40">
        <f>IF(SUM(QO24:QP24,QR24)-QQ24&gt;0,SUM(QO24:QP24,QR24)-QQ24,"")</f>
        <v>9.15</v>
      </c>
      <c r="RE24" s="40">
        <f>IF(SUM(QH24,QL24,QP24)&gt;0,SUM(QH24,QL24,QP24),"")</f>
        <v>3.5000000000000004</v>
      </c>
      <c r="RF24" s="40">
        <f>IF(SUM(RC24,RD24)&gt;0,SUM(RC24,RD24),"")</f>
        <v>30.450000000000003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30.450000000000003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162</v>
      </c>
      <c r="D25" s="4" t="s">
        <v>4</v>
      </c>
      <c r="E25" s="4">
        <v>2003</v>
      </c>
      <c r="F25" s="9">
        <f>SUM(L25:T25)+SUM(L25:P25)*0.0000001+SUM(L25)*0.0000000000001</f>
        <v>99.60000996000413</v>
      </c>
      <c r="G25" s="66"/>
      <c r="H25" s="3" t="str">
        <f>IF(OR(AND(AR25&gt;=AY$29,AS25&gt;=AY$33,AR25&lt;&gt;"",AQ25=""),AND(AW25&gt;=AY$29,AX25&gt;=AY$33,AW25&lt;&gt;"",AQ25=""),AND(BU25&gt;=CB$29,BV25&gt;=CB$33,BU25&lt;&gt;"",BT25=""),AND(BZ25&gt;=CB$29,CA25&gt;=CB$33,BZ25&lt;&gt;"",BT25=""),AND(CX25&gt;=DE$29,CY25&gt;=DE$33,CX25&lt;&gt;"",CW25=""),AND(DC25&gt;=DE$29,DD25&gt;=DE$33,DC25&lt;&gt;""),AND(EC25&gt;=EJ$29,ED25&gt;=EJ$33,EC25&lt;&gt;""),AND(EH25&gt;=EJ$29,EI25&gt;=EJ$33,EH25&lt;&gt;""),AND(FE25&gt;=FL$29,FF25&gt;=FL$33,FE25&lt;&gt;""),AND(FJ25&gt;=FL$29,FK25&gt;=FL$33,FJ25&lt;&gt;""),AND(GG25&gt;=GN$29,GH25&gt;=GN$33,GG25&lt;&gt;""),AND(GL25&gt;=GN$29,GM25&gt;=GN$33,GL25&lt;&gt;""),AND(HI25&gt;=HP$29,HJ25&gt;=HP$33,HI25&lt;&gt;""),AND(HN25&gt;=HP$29,HO25&gt;=HP$33,HN25&lt;&gt;""),AND(IK25&gt;=IR$29,IL25&gt;=IR$33,IK25&lt;&gt;""),AND(IP25&gt;=IR$29,IQ25&gt;=IR$33,IP25&lt;&gt;""),AND(JM25&gt;=JT$29,JN25&gt;=JT$33,JM25&lt;&gt;""),AND(JR25&gt;=JT$29,JS25&gt;=JT$33,JR25&lt;&gt;""),AND(KO25&gt;=KV$29,KP25&gt;=KV$33,KO25&lt;&gt;""),AND(KT25&gt;=KV$29,KU25&gt;=KV$33,KT25&lt;&gt;""),AND(LQ25&gt;=LX$29,LR25&gt;=LX$33,LQ25&lt;&gt;""),AND(LV25&gt;=LX$29,LW25&gt;=LX$33,LV25&lt;&gt;""),AND(MS25&gt;=MZ$29,MT25&gt;=MZ$33,MS25&lt;&gt;""),AND(MX25&gt;=MZ$29,MY25&gt;=MZ$33,MX25&lt;&gt;""),AND(NU25&gt;=OB$29,NV25&gt;=OB$33,NU25&lt;&gt;""),AND(NZ25&gt;=OB$29,OA25&gt;=OB$33,NZ25&lt;&gt;""),AND(OW25&gt;=PD$29,OX25&gt;=PD$33,OW25&lt;&gt;""),AND(PB25&gt;=PD$29,PC25&gt;=PD$33,PB25&lt;&gt;""),AND(PY25&gt;=QF$29,PZ25&gt;=QF$33,PY25&lt;&gt;""),AND(QD25&gt;=QF$29,QE25&gt;=QF$33,QD25&lt;&gt;"")),"P","")</f>
        <v/>
      </c>
      <c r="I25" s="3" t="str">
        <f>IF(OR(AND(AS25&gt;=AY$33,AS25&lt;&gt;"",AQ25=""),AND(AX25&gt;=AY$33,AX25&lt;&gt;"",AQ25=""),AND(BV25&gt;=CB$33,BV25&lt;&gt;"",BT25=""),AND(CA25&gt;=CB$33,CA25&lt;&gt;"",BT25=""),AND(CY25&gt;=DE$33,CY25&lt;&gt;"",CW25=""),AND(DD25&gt;=DE$33,DD25&lt;&gt;"",CW25=""),AND(ED25&gt;=EJ$33,ED25&lt;&gt;""),AND(EI25&gt;=EJ$33,EI25&lt;&gt;""),AND(FF25&gt;=FL$33,FF25&lt;&gt;""),AND(FK25&gt;=FL$33,FK25&lt;&gt;""),AND(GH25&gt;=GN$33,GH25&lt;&gt;""),AND(GM25&gt;=GN$33,GM25&lt;&gt;""),AND(HJ25&gt;=HP$33,HJ25&lt;&gt;""),AND(HO25&gt;=HP$33,HO25&lt;&gt;""),AND(IL25&gt;=IR$33,IL25&lt;&gt;""),AND(IQ25&gt;=IR$33,IQ25&lt;&gt;""),AND(JN25&gt;=JT$33,JN25&lt;&gt;""),AND(JS25&gt;=JT$33,JS25&lt;&gt;""),AND(KP25&gt;=KV$33,KP25&lt;&gt;""),AND(KU25&gt;=KV$33,KU25&lt;&gt;""),AND(LR25&gt;=LX$33,LR25&lt;&gt;""),AND(LW25&gt;=LX$33,LW25&lt;&gt;""),AND(MT25&gt;=MZ$33,MT25&lt;&gt;""),AND(MY25&gt;=MZ$33,MY25&lt;&gt;""),AND(NV25&gt;=OB$33,NV25&lt;&gt;""),AND(OA25&gt;=OB$33,OA25&lt;&gt;""),AND(OX25&gt;=PD$33,OX25&lt;&gt;""),AND(PC25&gt;=PD$33,PC25&lt;&gt;""),AND(PZ25&gt;=QF$33,PZ25&lt;&gt;""),AND(QE25&gt;=QF$33,QE25&lt;&gt;"")),"P","")</f>
        <v/>
      </c>
      <c r="J25" s="36" t="str">
        <f>IF(AND(I25="P",H25=""),"No DD",IF(OR(AND(AU25&gt;=AY$32,AV25&gt;=AY$36,AU25&lt;&gt;"",AQ25=""),AND(BX25&gt;=CB$32,BY25&gt;=CB$36,BX25&lt;&gt;"",BT25=""),AND(DA25&gt;=DE$32,DB25&gt;=DE$36,DA25&lt;&gt;"",CW25=""),AND(EF25&gt;=EJ$32,EG25&gt;=EJ$36,EF25&lt;&gt;""),AND(FH25&gt;=FL$32,FI25&gt;=FL$36,FH25&lt;&gt;""),AND(GJ25&gt;=GN$32,GK25&gt;=GN$36,GJ25&lt;&gt;""),AND(HL25&gt;=HP$32,HM25&gt;=HP$36,HL25&lt;&gt;""),AND(IN25&gt;=IR$32,IO25&gt;=IR$36,IN25&lt;&gt;""),AND(JP25&gt;=JT$32,JQ25&gt;=JT$36,JP25&lt;&gt;""),AND(KR25&gt;=KV$32,KS25&gt;=KV$36,KR25&lt;&gt;""),AND(LT25&gt;=LX$32,LU25&gt;=LX$36,LT25&lt;&gt;""),AND(MV25&gt;=MZ$32,MW25&gt;=MZ$36,MV25&lt;&gt;""),AND(NX25&gt;=OB$32,NY25&gt;=OB$36,NX25&lt;&gt;""),AND(OZ25&gt;=PD$32,PA25&gt;=PD$36,OZ25&lt;&gt;""),AND(QB25&gt;=QF$32,QC25&gt;=QF$36,QB25&lt;&gt;"")),"Merit",IF(OR(AND(AU25&gt;=AY$31,AV25&gt;=AY$35,AU25&lt;&gt;"",AQ25=""),AND(BX25&gt;=CB$31,BY25&gt;=CB$35,BX25&lt;&gt;"",BT25=""),AND(DA25&gt;=DE$31,DB25&gt;=DE$35,DA25&lt;&gt;"",CW25=""),AND(EF25&gt;=EJ$31,EG25&gt;=EJ$35,EF25&lt;&gt;""),AND(FH25&gt;=FL$31,FI25&gt;=FL$35,FH25&lt;&gt;""),AND(GJ25&gt;=GN$31,GK25&gt;=GN$35,GJ25&lt;&gt;""),AND(HL25&gt;=HP$31,HM25&gt;=HP$35,HL25&lt;&gt;""),AND(IN25&gt;=IR$31,IO25&gt;=IR$35,IN25&lt;&gt;""),AND(JP25&gt;=JT$31,JQ25&gt;=JT$35,JP25&lt;&gt;""),AND(KR25&gt;=KV$31,KS25&gt;=KV$35,KR25&lt;&gt;""),AND(LT25&gt;=LX$31,LU25&gt;=LX$35,LT25&lt;&gt;""),AND(MV25&gt;=MZ$31,MW25&gt;=MZ$35,MV25&lt;&gt;""),AND(NX25&gt;=OB$31,NY25&gt;=OB$35,NX25&lt;&gt;""),AND(OZ25&gt;=PD$31,PA25&gt;=PD$35,OZ25&lt;&gt;""),AND(QB25&gt;=QF$31,QC25&gt;=QF$35,QB25&lt;&gt;"")),"Excellence",IF(K25="P","Worlds Team",IF(H25="P","National Team","")))))</f>
        <v/>
      </c>
      <c r="K25" s="3" t="str">
        <f>IF(OR(AND(AU25&gt;=AY$30,AV25&gt;=AY$34,AU25&lt;&gt;"",AQ25=""),AND(BX25&gt;=CB$30,BY25&gt;=CB$34,BX25&lt;&gt;"",BT25=""),AND(DA25&gt;=DE$30,DB25&gt;=DE$34,DA25&lt;&gt;"",CW25=""),AND(EF25&gt;=EJ$30,EG25&gt;=EJ$34,EF25&lt;&gt;""),AND(FH25&gt;=FL$30,FI25&gt;=FL$34,FH25&lt;&gt;""),AND(GJ25&gt;=GN$30,GK25&gt;=GN$34,GJ25&lt;&gt;""),AND(HL25&gt;=HP$30,HM25&gt;=HP$34,HL25&lt;&gt;""),AND(IN25&gt;=IR$30,IO25&gt;=IR$34,IN25&lt;&gt;""),AND(JP25&gt;=JT$30,JQ25&gt;=JT$34,JP25&lt;&gt;""),AND(KR25&gt;=KV$30,KS25&gt;=KV$34,KR25&lt;&gt;""),AND(LT25&gt;=LX$30,LU25&gt;=LX$34,LT25&lt;&gt;""),AND(MV25&gt;=MZ$30,MW25&gt;=MZ$34,MV25&lt;&gt;""),AND(NX25&gt;=OB$30,NY25&gt;=OB$34,NX25&lt;&gt;""),AND(OZ25&gt;=PD$30,PA25&gt;=PD$34,OZ25&lt;&gt;""),AND(QB25&gt;=QF$30,QC25&gt;=QF$34,QB25&lt;&gt;"")),"P","")</f>
        <v/>
      </c>
      <c r="L25" s="8">
        <f>IF(COUNT(AS25,BV25,CY25)&gt;0,LARGE((AS25,BV25,CY25),1),0)</f>
        <v>41.000000000000007</v>
      </c>
      <c r="M25" s="8" t="str">
        <f>IF(L25=0,"",IF(L25=CY25,$CC$1,IF(L25=BV25,$AZ$1,IF(L25=AS25,$W$1,""))))</f>
        <v>2023 Nationals</v>
      </c>
      <c r="N25" s="8">
        <f>IF(COUNT(AS25,BV25,CY25)&gt;1,LARGE((AS25,BV25,CY25),2),0)</f>
        <v>37.700000000000003</v>
      </c>
      <c r="O25" s="8" t="str">
        <f>IF(N25=0,"",IF(N25=CY25,$CC$1,IF(N25=BV25,$AZ$1,IF(N25=AS25,$W$1,""))))</f>
        <v>2023 Elite Canada</v>
      </c>
      <c r="P25" s="8">
        <f>IF(COUNT(AT25,BW25,CZ25)&gt;0,LARGE((AT25,BW25,CZ25),1),0)</f>
        <v>20.9</v>
      </c>
      <c r="Q25" s="8" t="str">
        <f>IF(P25=0,"",IF(P25=CZ25,$CC$1,IF(P25=BW25,$AZ$1,IF(P25=AT25,$W$1,""))))</f>
        <v>2023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18.2</v>
      </c>
      <c r="X25" s="19">
        <v>2.7</v>
      </c>
      <c r="Y25" s="19">
        <v>1.1000000000000001</v>
      </c>
      <c r="Z25" s="19">
        <v>0</v>
      </c>
      <c r="AA25" s="19">
        <v>17.3</v>
      </c>
      <c r="AB25" s="19">
        <v>0.6</v>
      </c>
      <c r="AC25" s="19">
        <v>0</v>
      </c>
      <c r="AD25" s="19">
        <v>0</v>
      </c>
      <c r="AE25" s="19">
        <v>17.399999999999999</v>
      </c>
      <c r="AF25" s="19">
        <v>1.1000000000000001</v>
      </c>
      <c r="AG25" s="19">
        <v>0.6</v>
      </c>
      <c r="AH25" s="19">
        <v>3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3.3000000000000003</v>
      </c>
      <c r="AS25" s="40">
        <f>IF(SUM(W25:X25,Z25:AB25,AD25)-Y25-AC25&gt;0,SUM(W25:X25,Z25:AB25,AD25)-Y25-AC25,"")</f>
        <v>37.700000000000003</v>
      </c>
      <c r="AT25" s="40">
        <f>IF(SUM(AE25:AF25,AH25)-AG25&gt;0,SUM(AE25:AF25,AH25)-AG25,"")</f>
        <v>20.9</v>
      </c>
      <c r="AU25" s="40">
        <f>IF(SUM(X25,AB25,AF25)&gt;0,SUM(X25,AB25,AF25),"")</f>
        <v>4.4000000000000004</v>
      </c>
      <c r="AV25" s="40">
        <f>IF(SUM(AS25,AT25)&gt;0,SUM(AS25,AT25),"")</f>
        <v>58.6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58.6</v>
      </c>
      <c r="AZ25" s="18">
        <v>18.8</v>
      </c>
      <c r="BA25" s="18">
        <v>3</v>
      </c>
      <c r="BB25" s="18">
        <v>0</v>
      </c>
      <c r="BC25" s="18">
        <v>0</v>
      </c>
      <c r="BD25" s="18">
        <v>17.600000000000001</v>
      </c>
      <c r="BE25" s="18">
        <v>2.5</v>
      </c>
      <c r="BF25" s="18">
        <v>0.9</v>
      </c>
      <c r="BG25" s="18">
        <v>0</v>
      </c>
      <c r="BH25" s="18">
        <v>17.5</v>
      </c>
      <c r="BI25" s="18">
        <v>0.7</v>
      </c>
      <c r="BJ25" s="18">
        <v>0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5.5</v>
      </c>
      <c r="BV25" s="11">
        <f>IF(SUM(AZ25:BA25,BC25:BE25,BG25)-BB25-BF25&gt;0,SUM(AZ25:BA25,BC25:BE25,BG25)-BB25-BF25,"")</f>
        <v>41.000000000000007</v>
      </c>
      <c r="BW25" s="11">
        <f>IF(SUM(BH25:BI25,BK25)-BJ25&gt;0,SUM(BH25:BI25,BK25)-BJ25,"")</f>
        <v>18.2</v>
      </c>
      <c r="BX25" s="11">
        <f>IF(SUM(BA25,BE25,BI25)&gt;0,SUM(BA25,BE25,BI25),"")</f>
        <v>6.2</v>
      </c>
      <c r="BY25" s="11">
        <f>IF(SUM(BV25,BW25)&gt;0,SUM(BV25,BW25),"")</f>
        <v>59.2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59.2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9.4</v>
      </c>
      <c r="QH25" s="22">
        <f>IF($CW25="P",CD25,(CD25+BA25)/2)</f>
        <v>1.5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8.8000000000000007</v>
      </c>
      <c r="QL25" s="22">
        <f>IF($CW25="P",CH25,(CH25+BE25)/2)</f>
        <v>1.25</v>
      </c>
      <c r="QM25" s="22">
        <f>IF($CW25="P",CI25,(CI25+BF25)/2)</f>
        <v>0.45</v>
      </c>
      <c r="QN25" s="22">
        <f>IF($CW25="P",CJ25,(CJ25+BG25)/2)</f>
        <v>0</v>
      </c>
      <c r="QO25" s="22">
        <f>IF($CW25="P",CK25,(CK25+BH25)/2)</f>
        <v>8.75</v>
      </c>
      <c r="QP25" s="22">
        <f>IF($CW25="P",CL25,(CL25+BI25)/2)</f>
        <v>0.35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2.75</v>
      </c>
      <c r="RC25" s="40">
        <f>IF(SUM(QG25:QH25,QJ25:QL25,QN25)-QI25-QM25&gt;0,SUM(QG25:QH25,QJ25:QL25,QN25)-QI25-QM25,"")</f>
        <v>20.500000000000004</v>
      </c>
      <c r="RD25" s="40">
        <f>IF(SUM(QO25:QP25,QR25)-QQ25&gt;0,SUM(QO25:QP25,QR25)-QQ25,"")</f>
        <v>9.1</v>
      </c>
      <c r="RE25" s="40">
        <f>IF(SUM(QH25,QL25,QP25)&gt;0,SUM(QH25,QL25,QP25),"")</f>
        <v>3.1</v>
      </c>
      <c r="RF25" s="40">
        <f>IF(SUM(RC25,RD25)&gt;0,SUM(RC25,RD25),"")</f>
        <v>29.6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29.6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163</v>
      </c>
      <c r="D26" s="4" t="s">
        <v>4</v>
      </c>
      <c r="E26" s="4">
        <v>2005</v>
      </c>
      <c r="F26" s="9">
        <f>SUM(L26:T26)+SUM(L26:P26)*0.0000001+SUM(L26)*0.0000000000001</f>
        <v>59.800005980004194</v>
      </c>
      <c r="G26" s="66"/>
      <c r="H26" s="3" t="str">
        <f>IF(OR(AND(AR26&gt;=AY$29,AS26&gt;=AY$33,AR26&lt;&gt;"",AQ26=""),AND(AW26&gt;=AY$29,AX26&gt;=AY$33,AW26&lt;&gt;"",AQ26=""),AND(BU26&gt;=CB$29,BV26&gt;=CB$33,BU26&lt;&gt;"",BT26=""),AND(BZ26&gt;=CB$29,CA26&gt;=CB$33,BZ26&lt;&gt;"",BT26=""),AND(CX26&gt;=DE$29,CY26&gt;=DE$33,CX26&lt;&gt;"",CW26=""),AND(DC26&gt;=DE$29,DD26&gt;=DE$33,DC26&lt;&gt;""),AND(EC26&gt;=EJ$29,ED26&gt;=EJ$33,EC26&lt;&gt;""),AND(EH26&gt;=EJ$29,EI26&gt;=EJ$33,EH26&lt;&gt;""),AND(FE26&gt;=FL$29,FF26&gt;=FL$33,FE26&lt;&gt;""),AND(FJ26&gt;=FL$29,FK26&gt;=FL$33,FJ26&lt;&gt;""),AND(GG26&gt;=GN$29,GH26&gt;=GN$33,GG26&lt;&gt;""),AND(GL26&gt;=GN$29,GM26&gt;=GN$33,GL26&lt;&gt;""),AND(HI26&gt;=HP$29,HJ26&gt;=HP$33,HI26&lt;&gt;""),AND(HN26&gt;=HP$29,HO26&gt;=HP$33,HN26&lt;&gt;""),AND(IK26&gt;=IR$29,IL26&gt;=IR$33,IK26&lt;&gt;""),AND(IP26&gt;=IR$29,IQ26&gt;=IR$33,IP26&lt;&gt;""),AND(JM26&gt;=JT$29,JN26&gt;=JT$33,JM26&lt;&gt;""),AND(JR26&gt;=JT$29,JS26&gt;=JT$33,JR26&lt;&gt;""),AND(KO26&gt;=KV$29,KP26&gt;=KV$33,KO26&lt;&gt;""),AND(KT26&gt;=KV$29,KU26&gt;=KV$33,KT26&lt;&gt;""),AND(LQ26&gt;=LX$29,LR26&gt;=LX$33,LQ26&lt;&gt;""),AND(LV26&gt;=LX$29,LW26&gt;=LX$33,LV26&lt;&gt;""),AND(MS26&gt;=MZ$29,MT26&gt;=MZ$33,MS26&lt;&gt;""),AND(MX26&gt;=MZ$29,MY26&gt;=MZ$33,MX26&lt;&gt;""),AND(NU26&gt;=OB$29,NV26&gt;=OB$33,NU26&lt;&gt;""),AND(NZ26&gt;=OB$29,OA26&gt;=OB$33,NZ26&lt;&gt;""),AND(OW26&gt;=PD$29,OX26&gt;=PD$33,OW26&lt;&gt;""),AND(PB26&gt;=PD$29,PC26&gt;=PD$33,PB26&lt;&gt;""),AND(PY26&gt;=QF$29,PZ26&gt;=QF$33,PY26&lt;&gt;""),AND(QD26&gt;=QF$29,QE26&gt;=QF$33,QD26&lt;&gt;"")),"P","")</f>
        <v/>
      </c>
      <c r="I26" s="3" t="str">
        <f>IF(OR(AND(AS26&gt;=AY$33,AS26&lt;&gt;"",AQ26=""),AND(AX26&gt;=AY$33,AX26&lt;&gt;"",AQ26=""),AND(BV26&gt;=CB$33,BV26&lt;&gt;"",BT26=""),AND(CA26&gt;=CB$33,CA26&lt;&gt;"",BT26=""),AND(CY26&gt;=DE$33,CY26&lt;&gt;"",CW26=""),AND(DD26&gt;=DE$33,DD26&lt;&gt;"",CW26=""),AND(ED26&gt;=EJ$33,ED26&lt;&gt;""),AND(EI26&gt;=EJ$33,EI26&lt;&gt;""),AND(FF26&gt;=FL$33,FF26&lt;&gt;""),AND(FK26&gt;=FL$33,FK26&lt;&gt;""),AND(GH26&gt;=GN$33,GH26&lt;&gt;""),AND(GM26&gt;=GN$33,GM26&lt;&gt;""),AND(HJ26&gt;=HP$33,HJ26&lt;&gt;""),AND(HO26&gt;=HP$33,HO26&lt;&gt;""),AND(IL26&gt;=IR$33,IL26&lt;&gt;""),AND(IQ26&gt;=IR$33,IQ26&lt;&gt;""),AND(JN26&gt;=JT$33,JN26&lt;&gt;""),AND(JS26&gt;=JT$33,JS26&lt;&gt;""),AND(KP26&gt;=KV$33,KP26&lt;&gt;""),AND(KU26&gt;=KV$33,KU26&lt;&gt;""),AND(LR26&gt;=LX$33,LR26&lt;&gt;""),AND(LW26&gt;=LX$33,LW26&lt;&gt;""),AND(MT26&gt;=MZ$33,MT26&lt;&gt;""),AND(MY26&gt;=MZ$33,MY26&lt;&gt;""),AND(NV26&gt;=OB$33,NV26&lt;&gt;""),AND(OA26&gt;=OB$33,OA26&lt;&gt;""),AND(OX26&gt;=PD$33,OX26&lt;&gt;""),AND(PC26&gt;=PD$33,PC26&lt;&gt;""),AND(PZ26&gt;=QF$33,PZ26&lt;&gt;""),AND(QE26&gt;=QF$33,QE26&lt;&gt;"")),"P","")</f>
        <v/>
      </c>
      <c r="J26" s="36" t="str">
        <f>IF(AND(I26="P",H26=""),"No DD",IF(OR(AND(AU26&gt;=AY$32,AV26&gt;=AY$36,AU26&lt;&gt;"",AQ26=""),AND(BX26&gt;=CB$32,BY26&gt;=CB$36,BX26&lt;&gt;"",BT26=""),AND(DA26&gt;=DE$32,DB26&gt;=DE$36,DA26&lt;&gt;"",CW26=""),AND(EF26&gt;=EJ$32,EG26&gt;=EJ$36,EF26&lt;&gt;""),AND(FH26&gt;=FL$32,FI26&gt;=FL$36,FH26&lt;&gt;""),AND(GJ26&gt;=GN$32,GK26&gt;=GN$36,GJ26&lt;&gt;""),AND(HL26&gt;=HP$32,HM26&gt;=HP$36,HL26&lt;&gt;""),AND(IN26&gt;=IR$32,IO26&gt;=IR$36,IN26&lt;&gt;""),AND(JP26&gt;=JT$32,JQ26&gt;=JT$36,JP26&lt;&gt;""),AND(KR26&gt;=KV$32,KS26&gt;=KV$36,KR26&lt;&gt;""),AND(LT26&gt;=LX$32,LU26&gt;=LX$36,LT26&lt;&gt;""),AND(MV26&gt;=MZ$32,MW26&gt;=MZ$36,MV26&lt;&gt;""),AND(NX26&gt;=OB$32,NY26&gt;=OB$36,NX26&lt;&gt;""),AND(OZ26&gt;=PD$32,PA26&gt;=PD$36,OZ26&lt;&gt;""),AND(QB26&gt;=QF$32,QC26&gt;=QF$36,QB26&lt;&gt;"")),"Merit",IF(OR(AND(AU26&gt;=AY$31,AV26&gt;=AY$35,AU26&lt;&gt;"",AQ26=""),AND(BX26&gt;=CB$31,BY26&gt;=CB$35,BX26&lt;&gt;"",BT26=""),AND(DA26&gt;=DE$31,DB26&gt;=DE$35,DA26&lt;&gt;"",CW26=""),AND(EF26&gt;=EJ$31,EG26&gt;=EJ$35,EF26&lt;&gt;""),AND(FH26&gt;=FL$31,FI26&gt;=FL$35,FH26&lt;&gt;""),AND(GJ26&gt;=GN$31,GK26&gt;=GN$35,GJ26&lt;&gt;""),AND(HL26&gt;=HP$31,HM26&gt;=HP$35,HL26&lt;&gt;""),AND(IN26&gt;=IR$31,IO26&gt;=IR$35,IN26&lt;&gt;""),AND(JP26&gt;=JT$31,JQ26&gt;=JT$35,JP26&lt;&gt;""),AND(KR26&gt;=KV$31,KS26&gt;=KV$35,KR26&lt;&gt;""),AND(LT26&gt;=LX$31,LU26&gt;=LX$35,LT26&lt;&gt;""),AND(MV26&gt;=MZ$31,MW26&gt;=MZ$35,MV26&lt;&gt;""),AND(NX26&gt;=OB$31,NY26&gt;=OB$35,NX26&lt;&gt;""),AND(OZ26&gt;=PD$31,PA26&gt;=PD$35,OZ26&lt;&gt;""),AND(QB26&gt;=QF$31,QC26&gt;=QF$35,QB26&lt;&gt;"")),"Excellence",IF(K26="P","Worlds Team",IF(H26="P","National Team","")))))</f>
        <v/>
      </c>
      <c r="K26" s="3" t="str">
        <f>IF(OR(AND(AU26&gt;=AY$30,AV26&gt;=AY$34,AU26&lt;&gt;"",AQ26=""),AND(BX26&gt;=CB$30,BY26&gt;=CB$34,BX26&lt;&gt;"",BT26=""),AND(DA26&gt;=DE$30,DB26&gt;=DE$34,DA26&lt;&gt;"",CW26=""),AND(EF26&gt;=EJ$30,EG26&gt;=EJ$34,EF26&lt;&gt;""),AND(FH26&gt;=FL$30,FI26&gt;=FL$34,FH26&lt;&gt;""),AND(GJ26&gt;=GN$30,GK26&gt;=GN$34,GJ26&lt;&gt;""),AND(HL26&gt;=HP$30,HM26&gt;=HP$34,HL26&lt;&gt;""),AND(IN26&gt;=IR$30,IO26&gt;=IR$34,IN26&lt;&gt;""),AND(JP26&gt;=JT$30,JQ26&gt;=JT$34,JP26&lt;&gt;""),AND(KR26&gt;=KV$30,KS26&gt;=KV$34,KR26&lt;&gt;""),AND(LT26&gt;=LX$30,LU26&gt;=LX$34,LT26&lt;&gt;""),AND(MV26&gt;=MZ$30,MW26&gt;=MZ$34,MV26&lt;&gt;""),AND(NX26&gt;=OB$30,NY26&gt;=OB$34,NX26&lt;&gt;""),AND(OZ26&gt;=PD$30,PA26&gt;=PD$34,OZ26&lt;&gt;""),AND(QB26&gt;=QF$30,QC26&gt;=QF$34,QB26&lt;&gt;"")),"P","")</f>
        <v/>
      </c>
      <c r="L26" s="8">
        <f>IF(COUNT(AS26,BV26,CY26)&gt;0,LARGE((AS26,BV26,CY26),1),0)</f>
        <v>41.900000000000006</v>
      </c>
      <c r="M26" s="8" t="str">
        <f>IF(L26=0,"",IF(L26=CY26,$CC$1,IF(L26=BV26,$AZ$1,IF(L26=AS26,$W$1,""))))</f>
        <v>2023 Elite Canada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17.899999999999999</v>
      </c>
      <c r="Q26" s="8" t="str">
        <f>IF(P26=0,"",IF(P26=CZ26,$CC$1,IF(P26=BW26,$AZ$1,IF(P26=AT26,$W$1,""))))</f>
        <v>2023 Elite Canada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17.600000000000001</v>
      </c>
      <c r="X26" s="19">
        <v>3.3</v>
      </c>
      <c r="Y26" s="19">
        <v>0.2</v>
      </c>
      <c r="Z26" s="19">
        <v>0</v>
      </c>
      <c r="AA26" s="19">
        <v>18</v>
      </c>
      <c r="AB26" s="19">
        <v>3.2</v>
      </c>
      <c r="AC26" s="19">
        <v>0</v>
      </c>
      <c r="AD26" s="19">
        <v>0</v>
      </c>
      <c r="AE26" s="19">
        <v>17.2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6.5</v>
      </c>
      <c r="AS26" s="40">
        <f>IF(SUM(W26:X26,Z26:AB26,AD26)-Y26-AC26&gt;0,SUM(W26:X26,Z26:AB26,AD26)-Y26-AC26,"")</f>
        <v>41.900000000000006</v>
      </c>
      <c r="AT26" s="40">
        <f>IF(SUM(AE26:AF26,AH26)-AG26&gt;0,SUM(AE26:AF26,AH26)-AG26,"")</f>
        <v>17.899999999999999</v>
      </c>
      <c r="AU26" s="40">
        <f>IF(SUM(X26,AB26,AF26)&gt;0,SUM(X26,AB26,AF26),"")</f>
        <v>7.2</v>
      </c>
      <c r="AV26" s="40">
        <f>IF(SUM(AS26,AT26)&gt;0,SUM(AS26,AT26),"")</f>
        <v>59.800000000000004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59.800000000000004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9.6</v>
      </c>
      <c r="BU29" s="4"/>
      <c r="CB29" s="42">
        <v>9.6</v>
      </c>
      <c r="CX29" s="4"/>
      <c r="DE29" s="42">
        <v>9.6</v>
      </c>
      <c r="EC29" s="4"/>
      <c r="EJ29" s="42">
        <v>10</v>
      </c>
      <c r="FE29" s="4"/>
      <c r="FL29" s="42">
        <v>10</v>
      </c>
      <c r="GG29" s="4"/>
      <c r="GN29" s="42">
        <v>10</v>
      </c>
      <c r="HI29" s="4"/>
      <c r="HP29" s="42">
        <v>9.6</v>
      </c>
      <c r="IK29" s="4"/>
      <c r="IR29" s="42">
        <v>9.6</v>
      </c>
      <c r="JM29" s="4"/>
      <c r="JT29" s="42">
        <v>9.6</v>
      </c>
      <c r="KO29" s="4"/>
      <c r="KV29" s="42">
        <v>9.6</v>
      </c>
      <c r="LQ29" s="4"/>
      <c r="LX29" s="42">
        <v>9.6</v>
      </c>
      <c r="MS29" s="4"/>
      <c r="MZ29" s="42">
        <v>9.6</v>
      </c>
      <c r="NU29" s="4"/>
      <c r="OB29" s="42">
        <v>9.6</v>
      </c>
      <c r="OW29" s="4"/>
      <c r="PD29" s="42">
        <v>9.6</v>
      </c>
      <c r="PY29" s="4"/>
      <c r="QF29" s="42">
        <v>9.6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62">
        <v>1000</v>
      </c>
      <c r="BU32" s="4"/>
      <c r="CB32" s="62">
        <v>1000</v>
      </c>
      <c r="CX32" s="4"/>
      <c r="DE32" s="62">
        <v>1000</v>
      </c>
      <c r="EC32" s="4"/>
      <c r="EJ32" s="62">
        <v>1000</v>
      </c>
      <c r="FE32" s="4"/>
      <c r="FL32" s="62">
        <v>1000</v>
      </c>
      <c r="GG32" s="4"/>
      <c r="GN32" s="62">
        <v>1000</v>
      </c>
      <c r="HI32" s="4"/>
      <c r="HP32" s="62">
        <v>1000</v>
      </c>
      <c r="IK32" s="4"/>
      <c r="IR32" s="62">
        <v>1000</v>
      </c>
      <c r="JM32" s="4"/>
      <c r="JT32" s="62">
        <v>1000</v>
      </c>
      <c r="KO32" s="4"/>
      <c r="KV32" s="62">
        <v>1000</v>
      </c>
      <c r="LQ32" s="4"/>
      <c r="LX32" s="62">
        <v>1000</v>
      </c>
      <c r="MS32" s="4"/>
      <c r="MZ32" s="62">
        <v>1000</v>
      </c>
      <c r="NU32" s="4"/>
      <c r="OB32" s="62">
        <v>1000</v>
      </c>
      <c r="OW32" s="4"/>
      <c r="PD32" s="62">
        <v>1000</v>
      </c>
      <c r="PY32" s="4"/>
      <c r="QF32" s="62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63">
        <v>46.5</v>
      </c>
      <c r="BU33" s="4"/>
      <c r="CB33" s="63">
        <v>46.5</v>
      </c>
      <c r="CX33" s="4"/>
      <c r="DE33" s="63">
        <v>46.5</v>
      </c>
      <c r="EC33" s="4"/>
      <c r="EJ33" s="63">
        <v>46.8</v>
      </c>
      <c r="FE33" s="4"/>
      <c r="FL33" s="63">
        <v>46.8</v>
      </c>
      <c r="GG33" s="4"/>
      <c r="GN33" s="63">
        <v>46.8</v>
      </c>
      <c r="HI33" s="4"/>
      <c r="HP33" s="63">
        <v>46.5</v>
      </c>
      <c r="IK33" s="4"/>
      <c r="IR33" s="63">
        <v>46.5</v>
      </c>
      <c r="JM33" s="4"/>
      <c r="JT33" s="63">
        <v>46.5</v>
      </c>
      <c r="KO33" s="4"/>
      <c r="KV33" s="63">
        <v>46.5</v>
      </c>
      <c r="LQ33" s="4"/>
      <c r="LX33" s="63">
        <v>46.5</v>
      </c>
      <c r="MS33" s="4"/>
      <c r="MZ33" s="63">
        <v>46.5</v>
      </c>
      <c r="NU33" s="4"/>
      <c r="OB33" s="63">
        <v>46.5</v>
      </c>
      <c r="OW33" s="4"/>
      <c r="PD33" s="63">
        <v>46.5</v>
      </c>
      <c r="PY33" s="4"/>
      <c r="QF33" s="63">
        <v>46.5</v>
      </c>
    </row>
    <row r="34" spans="1:458" ht="17" hidden="1" x14ac:dyDescent="0.2">
      <c r="A34" s="5"/>
      <c r="B34" s="5"/>
      <c r="C34" s="24" t="s">
        <v>42</v>
      </c>
      <c r="D34" s="20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</row>
    <row r="41" spans="1:458" x14ac:dyDescent="0.2">
      <c r="A41" s="5"/>
      <c r="B41" s="5"/>
      <c r="C41" s="5"/>
      <c r="D41" s="5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6">
      <sortCondition descending="1" ref="H1:H27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26">
    <cfRule type="expression" dxfId="28" priority="6" stopIfTrue="1">
      <formula>IF($AQ4&lt;&gt;"",1,0)</formula>
    </cfRule>
  </conditionalFormatting>
  <conditionalFormatting sqref="AZ4:CB26">
    <cfRule type="expression" dxfId="27" priority="11" stopIfTrue="1">
      <formula>IF($BT4&lt;&gt;"",1,0)</formula>
    </cfRule>
  </conditionalFormatting>
  <conditionalFormatting sqref="O1:O3 Q1:Q3 M1:M1048576 S1:S1048576 O4:Q1048576">
    <cfRule type="expression" dxfId="26" priority="18">
      <formula>IF(M1=$CC$1,1,0)</formula>
    </cfRule>
    <cfRule type="expression" dxfId="25" priority="19">
      <formula>IF(M1=$AZ$1,1,0)</formula>
    </cfRule>
    <cfRule type="expression" dxfId="24" priority="20">
      <formula>IF(M1=$W$1,1,0)</formula>
    </cfRule>
  </conditionalFormatting>
  <conditionalFormatting sqref="CC4:DE26">
    <cfRule type="expression" dxfId="23" priority="12" stopIfTrue="1">
      <formula>IF($CW4&lt;&gt;"",1,0)</formula>
    </cfRule>
  </conditionalFormatting>
  <conditionalFormatting sqref="A4:B1048576">
    <cfRule type="expression" dxfId="22" priority="21" stopIfTrue="1">
      <formula>AND($I4="P",$H4="")</formula>
    </cfRule>
  </conditionalFormatting>
  <conditionalFormatting sqref="J1:J1048576">
    <cfRule type="containsText" dxfId="21" priority="13" operator="containsText" text="No DD">
      <formula>NOT(ISERROR(SEARCH("No DD",J1)))</formula>
    </cfRule>
    <cfRule type="containsText" dxfId="20" priority="14" operator="containsText" text="Merit">
      <formula>NOT(ISERROR(SEARCH("Merit",J1)))</formula>
    </cfRule>
    <cfRule type="containsText" dxfId="19" priority="15" operator="containsText" text="Excellence">
      <formula>NOT(ISERROR(SEARCH("Excellence",J1)))</formula>
    </cfRule>
    <cfRule type="containsText" dxfId="18" priority="16" operator="containsText" text="Worlds Team">
      <formula>NOT(ISERROR(SEARCH("Worlds Team",J1)))</formula>
    </cfRule>
    <cfRule type="containsText" dxfId="17" priority="17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JQ1:JQ1048576 KS1:KS1048576 LU1:LU1048576 MW1:MW1048576 NY1:NY1048576 PA1:PA1048576 QC1:QC1048576 AV1:AV35">
    <cfRule type="cellIs" dxfId="16" priority="60353" operator="between">
      <formula>AY$36</formula>
      <formula>1000</formula>
    </cfRule>
    <cfRule type="cellIs" dxfId="15" priority="60354" operator="between">
      <formula>AY$35</formula>
      <formula>AY$36</formula>
    </cfRule>
    <cfRule type="cellIs" dxfId="14" priority="60355" operator="between">
      <formula>AY$34</formula>
      <formula>AY$35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3" priority="109661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2" priority="109706" operator="between">
      <formula>AY$33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1" priority="109751" operator="between">
      <formula>AY$29</formula>
      <formula>AY$30</formula>
    </cfRule>
    <cfRule type="cellIs" dxfId="10" priority="109752" operator="between">
      <formula>AY$30</formula>
      <formula>AY$31</formula>
    </cfRule>
    <cfRule type="cellIs" dxfId="9" priority="109753" operator="between">
      <formula>AY$31</formula>
      <formula>AY$32</formula>
    </cfRule>
    <cfRule type="cellIs" dxfId="8" priority="109754" operator="between">
      <formula>AY$32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7" priority="109931" operator="between">
      <formula>AY$33</formula>
      <formula>AY$34</formula>
    </cfRule>
    <cfRule type="cellIs" dxfId="6" priority="109932" operator="between">
      <formula>AY$34</formula>
      <formula>AY$35</formula>
    </cfRule>
    <cfRule type="cellIs" dxfId="5" priority="109933" operator="between">
      <formula>AY$35</formula>
      <formula>AY$36</formula>
    </cfRule>
    <cfRule type="cellIs" dxfId="4" priority="109934" operator="between">
      <formula>AY$36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" priority="110111" operator="between">
      <formula>AY$32</formula>
      <formula>1000</formula>
    </cfRule>
    <cfRule type="cellIs" dxfId="2" priority="110112" operator="between">
      <formula>AY$31</formula>
      <formula>AY$32</formula>
    </cfRule>
    <cfRule type="cellIs" dxfId="1" priority="110113" operator="between">
      <formula>AY$30</formula>
      <formula>AY$31</formula>
    </cfRule>
  </conditionalFormatting>
  <conditionalFormatting sqref="A1:B3">
    <cfRule type="expression" dxfId="0" priority="1">
      <formula>AND(I1&lt;&gt;"",H1="")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2023-11-21T00:12:01Z</dcterms:modified>
</cp:coreProperties>
</file>