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007C84F-7987-934E-BB00-AF68618D4A9E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'TRA-M'!$A$1:$TV$30</definedName>
    <definedName name="_xlnm._FilterDatabase" localSheetId="2" hidden="1">'TRA-W'!$A$1:$TV$24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20" i="21" l="1"/>
  <c r="AQ20" i="21"/>
  <c r="AR20" i="21"/>
  <c r="AT20" i="21" s="1"/>
  <c r="AS20" i="21"/>
  <c r="AU20" i="21"/>
  <c r="AV20" i="21"/>
  <c r="BS20" i="21"/>
  <c r="BT20" i="21"/>
  <c r="BU20" i="21"/>
  <c r="BV20" i="21"/>
  <c r="BW20" i="21"/>
  <c r="BX20" i="21"/>
  <c r="BY20" i="21"/>
  <c r="CV20" i="21"/>
  <c r="CW20" i="21"/>
  <c r="CX20" i="21"/>
  <c r="CY20" i="21"/>
  <c r="DA20" i="21"/>
  <c r="DB20" i="21"/>
  <c r="DZ20" i="21"/>
  <c r="EA20" i="21"/>
  <c r="EB20" i="21"/>
  <c r="EC20" i="21"/>
  <c r="EE20" i="21"/>
  <c r="EF20" i="21"/>
  <c r="FB20" i="21"/>
  <c r="FC20" i="21"/>
  <c r="FD20" i="21"/>
  <c r="FE20" i="21"/>
  <c r="FF20" i="21"/>
  <c r="FG20" i="21"/>
  <c r="FH20" i="21"/>
  <c r="FI20" i="21" s="1"/>
  <c r="GD20" i="21"/>
  <c r="GE20" i="21"/>
  <c r="GF20" i="21"/>
  <c r="GG20" i="21"/>
  <c r="GI20" i="21"/>
  <c r="GJ20" i="21"/>
  <c r="HF20" i="21"/>
  <c r="HG20" i="21"/>
  <c r="HH20" i="21"/>
  <c r="HI20" i="21"/>
  <c r="HK20" i="21"/>
  <c r="HL20" i="21"/>
  <c r="IH20" i="21"/>
  <c r="II20" i="21"/>
  <c r="IJ20" i="21"/>
  <c r="IK20" i="21"/>
  <c r="IM20" i="21"/>
  <c r="IN20" i="21"/>
  <c r="JJ20" i="21"/>
  <c r="JK20" i="21"/>
  <c r="JL20" i="21"/>
  <c r="JM20" i="21"/>
  <c r="JO20" i="21"/>
  <c r="JP20" i="21"/>
  <c r="KL20" i="21"/>
  <c r="KM20" i="21"/>
  <c r="KN20" i="21"/>
  <c r="KO20" i="21"/>
  <c r="KQ20" i="21"/>
  <c r="KR20" i="21"/>
  <c r="LN20" i="21"/>
  <c r="LO20" i="21"/>
  <c r="LP20" i="21"/>
  <c r="LQ20" i="21"/>
  <c r="LS20" i="21"/>
  <c r="LT20" i="21"/>
  <c r="MP20" i="21"/>
  <c r="MQ20" i="21"/>
  <c r="MR20" i="21"/>
  <c r="MS20" i="21"/>
  <c r="MU20" i="21"/>
  <c r="MV20" i="21"/>
  <c r="NR20" i="21"/>
  <c r="NS20" i="21"/>
  <c r="NT20" i="21"/>
  <c r="NU20" i="21"/>
  <c r="NW20" i="21"/>
  <c r="NX20" i="21"/>
  <c r="OT20" i="21"/>
  <c r="OU20" i="21"/>
  <c r="OV20" i="21"/>
  <c r="OW20" i="21"/>
  <c r="OY20" i="21"/>
  <c r="OZ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AP27" i="21"/>
  <c r="AQ27" i="21"/>
  <c r="AR27" i="21"/>
  <c r="AS27" i="21"/>
  <c r="AU27" i="21"/>
  <c r="AV27" i="21"/>
  <c r="BS27" i="21"/>
  <c r="BT27" i="21"/>
  <c r="BU27" i="21"/>
  <c r="BV27" i="21"/>
  <c r="BX27" i="21"/>
  <c r="BY27" i="21"/>
  <c r="CV27" i="21"/>
  <c r="CW27" i="21"/>
  <c r="CX27" i="21"/>
  <c r="CY27" i="21"/>
  <c r="DA27" i="21"/>
  <c r="DB27" i="21"/>
  <c r="DZ27" i="21"/>
  <c r="EA27" i="21"/>
  <c r="EB27" i="21"/>
  <c r="EC27" i="21"/>
  <c r="EE27" i="21"/>
  <c r="EF27" i="21"/>
  <c r="FB27" i="21"/>
  <c r="FC27" i="21"/>
  <c r="FD27" i="21"/>
  <c r="FE27" i="21"/>
  <c r="FG27" i="21"/>
  <c r="FH27" i="21"/>
  <c r="GD27" i="21"/>
  <c r="GE27" i="21"/>
  <c r="GF27" i="21"/>
  <c r="GG27" i="21"/>
  <c r="GI27" i="21"/>
  <c r="GJ27" i="21"/>
  <c r="HF27" i="21"/>
  <c r="HG27" i="21"/>
  <c r="HH27" i="21"/>
  <c r="HI27" i="21"/>
  <c r="HK27" i="21"/>
  <c r="HL27" i="21"/>
  <c r="IH27" i="21"/>
  <c r="II27" i="21"/>
  <c r="IJ27" i="21"/>
  <c r="IK27" i="21"/>
  <c r="IM27" i="21"/>
  <c r="IN27" i="21"/>
  <c r="JJ27" i="21"/>
  <c r="JK27" i="21"/>
  <c r="JL27" i="21"/>
  <c r="JM27" i="21"/>
  <c r="JO27" i="21"/>
  <c r="JP27" i="21"/>
  <c r="KL27" i="21"/>
  <c r="KM27" i="21"/>
  <c r="KN27" i="21"/>
  <c r="KO27" i="21"/>
  <c r="KQ27" i="21"/>
  <c r="KR27" i="21"/>
  <c r="LN27" i="21"/>
  <c r="LO27" i="21"/>
  <c r="LP27" i="21"/>
  <c r="LQ27" i="21"/>
  <c r="LS27" i="21"/>
  <c r="LT27" i="21"/>
  <c r="MP27" i="21"/>
  <c r="MQ27" i="21"/>
  <c r="MT27" i="21" s="1"/>
  <c r="MR27" i="21"/>
  <c r="MS27" i="21"/>
  <c r="MU27" i="21"/>
  <c r="MV27" i="21"/>
  <c r="NR27" i="21"/>
  <c r="NS27" i="21"/>
  <c r="NT27" i="21"/>
  <c r="NU27" i="21"/>
  <c r="NW27" i="21"/>
  <c r="NX27" i="21"/>
  <c r="OT27" i="21"/>
  <c r="OU27" i="21"/>
  <c r="OV27" i="21"/>
  <c r="OW27" i="21"/>
  <c r="OY27" i="21"/>
  <c r="OZ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DZ21" i="21"/>
  <c r="EA21" i="21"/>
  <c r="EB21" i="21"/>
  <c r="EC21" i="21"/>
  <c r="EE21" i="21"/>
  <c r="EF21" i="21"/>
  <c r="FB21" i="21"/>
  <c r="FC21" i="21"/>
  <c r="FD21" i="21"/>
  <c r="FE21" i="21"/>
  <c r="FG21" i="21"/>
  <c r="FH21" i="21"/>
  <c r="GD21" i="21"/>
  <c r="GE21" i="21"/>
  <c r="GF21" i="21"/>
  <c r="GG21" i="21"/>
  <c r="GI21" i="21"/>
  <c r="GJ21" i="21"/>
  <c r="HF21" i="21"/>
  <c r="HG21" i="21"/>
  <c r="HH21" i="21"/>
  <c r="HI21" i="21"/>
  <c r="HK21" i="21"/>
  <c r="HL21" i="21"/>
  <c r="IH21" i="21"/>
  <c r="II21" i="21"/>
  <c r="IJ21" i="21"/>
  <c r="IK21" i="21"/>
  <c r="IM21" i="21"/>
  <c r="IN21" i="21"/>
  <c r="JJ21" i="21"/>
  <c r="JK21" i="21"/>
  <c r="JL21" i="21"/>
  <c r="JM21" i="21"/>
  <c r="JO21" i="21"/>
  <c r="JP21" i="21"/>
  <c r="KL21" i="21"/>
  <c r="KM21" i="21"/>
  <c r="KN21" i="21"/>
  <c r="KO21" i="21"/>
  <c r="KQ21" i="21"/>
  <c r="KR21" i="21"/>
  <c r="LN21" i="21"/>
  <c r="LO21" i="21"/>
  <c r="LP21" i="21"/>
  <c r="LQ21" i="21"/>
  <c r="LS21" i="21"/>
  <c r="LT21" i="21"/>
  <c r="MP21" i="21"/>
  <c r="MQ21" i="21"/>
  <c r="MR21" i="21"/>
  <c r="MS21" i="21"/>
  <c r="MU21" i="21"/>
  <c r="MV21" i="21"/>
  <c r="NR21" i="21"/>
  <c r="NS21" i="21"/>
  <c r="NT21" i="21"/>
  <c r="NU21" i="21"/>
  <c r="NW21" i="21"/>
  <c r="NX21" i="21"/>
  <c r="OT21" i="21"/>
  <c r="OU21" i="21"/>
  <c r="OV21" i="21"/>
  <c r="OW21" i="21"/>
  <c r="OY21" i="21"/>
  <c r="OZ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AP24" i="2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DZ24" i="21"/>
  <c r="EA24" i="21"/>
  <c r="EB24" i="21"/>
  <c r="EC24" i="21"/>
  <c r="EE24" i="21"/>
  <c r="EF24" i="21"/>
  <c r="FB24" i="21"/>
  <c r="FC24" i="21"/>
  <c r="FD24" i="21"/>
  <c r="FE24" i="21"/>
  <c r="FG24" i="21"/>
  <c r="FH24" i="21"/>
  <c r="GD24" i="21"/>
  <c r="GE24" i="21"/>
  <c r="GF24" i="21"/>
  <c r="GG24" i="21"/>
  <c r="GI24" i="21"/>
  <c r="GJ24" i="21"/>
  <c r="HF24" i="21"/>
  <c r="HG24" i="21"/>
  <c r="HH24" i="21"/>
  <c r="HI24" i="21"/>
  <c r="HK24" i="21"/>
  <c r="HL24" i="21"/>
  <c r="IH24" i="21"/>
  <c r="II24" i="21"/>
  <c r="IJ24" i="21"/>
  <c r="IK24" i="21"/>
  <c r="IM24" i="21"/>
  <c r="IN24" i="21"/>
  <c r="JJ24" i="21"/>
  <c r="JK24" i="21"/>
  <c r="JL24" i="21"/>
  <c r="JM24" i="21"/>
  <c r="JO24" i="21"/>
  <c r="JP24" i="21"/>
  <c r="KL24" i="21"/>
  <c r="KM24" i="21"/>
  <c r="KN24" i="21"/>
  <c r="KO24" i="21"/>
  <c r="KQ24" i="21"/>
  <c r="KR24" i="21"/>
  <c r="LN24" i="21"/>
  <c r="LO24" i="21"/>
  <c r="LP24" i="21"/>
  <c r="LQ24" i="21"/>
  <c r="LS24" i="21"/>
  <c r="LT24" i="21"/>
  <c r="MP24" i="21"/>
  <c r="MQ24" i="21"/>
  <c r="MR24" i="21"/>
  <c r="MS24" i="21"/>
  <c r="MU24" i="21"/>
  <c r="MV24" i="21"/>
  <c r="NR24" i="21"/>
  <c r="NS24" i="21"/>
  <c r="NT24" i="21"/>
  <c r="NU24" i="21"/>
  <c r="NW24" i="21"/>
  <c r="NX24" i="21"/>
  <c r="OT24" i="21"/>
  <c r="OU24" i="21"/>
  <c r="OV24" i="21"/>
  <c r="OW24" i="21"/>
  <c r="OY24" i="21"/>
  <c r="OZ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P35" i="21"/>
  <c r="AQ35" i="21"/>
  <c r="AR35" i="21"/>
  <c r="AS35" i="21"/>
  <c r="AU35" i="21"/>
  <c r="AV35" i="21"/>
  <c r="BS35" i="21"/>
  <c r="BT35" i="21"/>
  <c r="BU35" i="21"/>
  <c r="BV35" i="21"/>
  <c r="BX35" i="21"/>
  <c r="BY35" i="21"/>
  <c r="CV35" i="21"/>
  <c r="CW35" i="21"/>
  <c r="CX35" i="21"/>
  <c r="CY35" i="21"/>
  <c r="DA35" i="21"/>
  <c r="DB35" i="21"/>
  <c r="DZ35" i="21"/>
  <c r="EA35" i="21"/>
  <c r="EB35" i="21"/>
  <c r="EC35" i="21"/>
  <c r="EE35" i="21"/>
  <c r="EF35" i="21"/>
  <c r="FB35" i="21"/>
  <c r="FC35" i="21"/>
  <c r="FD35" i="21"/>
  <c r="FE35" i="21"/>
  <c r="FG35" i="21"/>
  <c r="FH35" i="21"/>
  <c r="GD35" i="21"/>
  <c r="GE35" i="21"/>
  <c r="GF35" i="21"/>
  <c r="GG35" i="21"/>
  <c r="GI35" i="21"/>
  <c r="GJ35" i="21"/>
  <c r="HF35" i="21"/>
  <c r="HG35" i="21"/>
  <c r="HH35" i="21"/>
  <c r="HI35" i="21"/>
  <c r="HK35" i="21"/>
  <c r="HL35" i="21"/>
  <c r="IH35" i="21"/>
  <c r="II35" i="21"/>
  <c r="IJ35" i="21"/>
  <c r="IK35" i="21"/>
  <c r="IM35" i="21"/>
  <c r="IN35" i="21"/>
  <c r="JJ35" i="21"/>
  <c r="JK35" i="21"/>
  <c r="JL35" i="21"/>
  <c r="JM35" i="21"/>
  <c r="JO35" i="21"/>
  <c r="JP35" i="21"/>
  <c r="KL35" i="21"/>
  <c r="KM35" i="21"/>
  <c r="KN35" i="21"/>
  <c r="KO35" i="21"/>
  <c r="KQ35" i="21"/>
  <c r="KR35" i="21"/>
  <c r="LN35" i="21"/>
  <c r="LO35" i="21"/>
  <c r="LP35" i="21"/>
  <c r="LQ35" i="21"/>
  <c r="LS35" i="21"/>
  <c r="LT35" i="21"/>
  <c r="MP35" i="21"/>
  <c r="MQ35" i="21"/>
  <c r="MR35" i="21"/>
  <c r="MS35" i="21"/>
  <c r="MU35" i="21"/>
  <c r="MV35" i="21"/>
  <c r="NR35" i="21"/>
  <c r="NS35" i="21"/>
  <c r="NT35" i="21"/>
  <c r="NU35" i="21"/>
  <c r="NW35" i="21"/>
  <c r="NX35" i="21"/>
  <c r="OT35" i="21"/>
  <c r="OU35" i="21"/>
  <c r="OV35" i="21"/>
  <c r="OW35" i="21"/>
  <c r="OY35" i="21"/>
  <c r="OZ35" i="21"/>
  <c r="PV35" i="21"/>
  <c r="PW35" i="21"/>
  <c r="PX35" i="21"/>
  <c r="PY35" i="21"/>
  <c r="QA35" i="21"/>
  <c r="QB35" i="21"/>
  <c r="QD35" i="21"/>
  <c r="QE35" i="21"/>
  <c r="QF35" i="21"/>
  <c r="QG35" i="21"/>
  <c r="QH35" i="21"/>
  <c r="QI35" i="21"/>
  <c r="QJ35" i="21"/>
  <c r="QK35" i="21"/>
  <c r="QL35" i="21"/>
  <c r="QM35" i="21"/>
  <c r="QN35" i="21"/>
  <c r="QO35" i="21"/>
  <c r="QP35" i="21"/>
  <c r="QQ35" i="21"/>
  <c r="QR35" i="21"/>
  <c r="QS35" i="21"/>
  <c r="QT35" i="21"/>
  <c r="QU35" i="21"/>
  <c r="QV35" i="21"/>
  <c r="QW35" i="21"/>
  <c r="AP11" i="21"/>
  <c r="AQ11" i="21"/>
  <c r="AR11" i="21"/>
  <c r="AS11" i="21"/>
  <c r="AU11" i="21"/>
  <c r="AV11" i="21"/>
  <c r="BS11" i="21"/>
  <c r="BT11" i="21"/>
  <c r="BU11" i="21"/>
  <c r="BV11" i="21"/>
  <c r="BX11" i="21"/>
  <c r="BY11" i="21"/>
  <c r="CV11" i="21"/>
  <c r="CW11" i="21"/>
  <c r="CX11" i="21"/>
  <c r="CY11" i="21"/>
  <c r="DA11" i="21"/>
  <c r="DB11" i="21"/>
  <c r="DZ11" i="21"/>
  <c r="EA11" i="21"/>
  <c r="EB11" i="21"/>
  <c r="EC11" i="21"/>
  <c r="EE11" i="21"/>
  <c r="EF11" i="21"/>
  <c r="FB11" i="21"/>
  <c r="FC11" i="21"/>
  <c r="FD11" i="21"/>
  <c r="FE11" i="21"/>
  <c r="FG11" i="21"/>
  <c r="FH11" i="21"/>
  <c r="GD11" i="21"/>
  <c r="GE11" i="21"/>
  <c r="GF11" i="21"/>
  <c r="GG11" i="21"/>
  <c r="GI11" i="21"/>
  <c r="GJ11" i="21"/>
  <c r="HF11" i="21"/>
  <c r="HG11" i="21"/>
  <c r="HH11" i="21"/>
  <c r="HI11" i="21"/>
  <c r="HK11" i="21"/>
  <c r="HL11" i="21"/>
  <c r="IH11" i="21"/>
  <c r="II11" i="21"/>
  <c r="IJ11" i="21"/>
  <c r="IK11" i="21"/>
  <c r="IM11" i="21"/>
  <c r="IN11" i="21"/>
  <c r="JJ11" i="21"/>
  <c r="JK11" i="21"/>
  <c r="JL11" i="21"/>
  <c r="JM11" i="21"/>
  <c r="JO11" i="21"/>
  <c r="JP11" i="21"/>
  <c r="KL11" i="21"/>
  <c r="KM11" i="21"/>
  <c r="KN11" i="21"/>
  <c r="KO11" i="21"/>
  <c r="KQ11" i="21"/>
  <c r="KR11" i="21"/>
  <c r="LN11" i="21"/>
  <c r="LO11" i="21"/>
  <c r="LP11" i="21"/>
  <c r="LQ11" i="21"/>
  <c r="LS11" i="21"/>
  <c r="LT11" i="21"/>
  <c r="MP11" i="21"/>
  <c r="MQ11" i="21"/>
  <c r="MR11" i="21"/>
  <c r="MS11" i="21"/>
  <c r="MU11" i="21"/>
  <c r="MV11" i="21"/>
  <c r="NR11" i="21"/>
  <c r="NS11" i="21"/>
  <c r="NT11" i="21"/>
  <c r="NU11" i="21"/>
  <c r="NW11" i="21"/>
  <c r="NX11" i="21"/>
  <c r="OT11" i="21"/>
  <c r="OU11" i="21"/>
  <c r="OV11" i="21"/>
  <c r="OW11" i="21"/>
  <c r="OY11" i="21"/>
  <c r="OZ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AP27" i="19"/>
  <c r="AQ27" i="19"/>
  <c r="AR27" i="19"/>
  <c r="AS27" i="19"/>
  <c r="AU27" i="19"/>
  <c r="AV27" i="19"/>
  <c r="BS27" i="19"/>
  <c r="BT27" i="19"/>
  <c r="BU27" i="19"/>
  <c r="BV27" i="19"/>
  <c r="BX27" i="19"/>
  <c r="BY27" i="19"/>
  <c r="CV27" i="19"/>
  <c r="CW27" i="19"/>
  <c r="CX27" i="19"/>
  <c r="CY27" i="19"/>
  <c r="CZ27" i="19"/>
  <c r="DA27" i="19"/>
  <c r="DB27" i="19"/>
  <c r="DZ27" i="19"/>
  <c r="EA27" i="19"/>
  <c r="EB27" i="19"/>
  <c r="EC27" i="19"/>
  <c r="EE27" i="19"/>
  <c r="EF27" i="19"/>
  <c r="FB27" i="19"/>
  <c r="FC27" i="19"/>
  <c r="FD27" i="19"/>
  <c r="FE27" i="19"/>
  <c r="FG27" i="19"/>
  <c r="FH27" i="19"/>
  <c r="GD27" i="19"/>
  <c r="GE27" i="19"/>
  <c r="GF27" i="19"/>
  <c r="GG27" i="19"/>
  <c r="GI27" i="19"/>
  <c r="GJ27" i="19"/>
  <c r="HF27" i="19"/>
  <c r="HG27" i="19"/>
  <c r="HH27" i="19"/>
  <c r="HI27" i="19"/>
  <c r="HK27" i="19"/>
  <c r="HL27" i="19"/>
  <c r="IH27" i="19"/>
  <c r="II27" i="19"/>
  <c r="IJ27" i="19"/>
  <c r="IK27" i="19"/>
  <c r="IM27" i="19"/>
  <c r="IN27" i="19"/>
  <c r="JJ27" i="19"/>
  <c r="JK27" i="19"/>
  <c r="JN27" i="19" s="1"/>
  <c r="JL27" i="19"/>
  <c r="JM27" i="19"/>
  <c r="JO27" i="19"/>
  <c r="JP27" i="19"/>
  <c r="KL27" i="19"/>
  <c r="KM27" i="19"/>
  <c r="KN27" i="19"/>
  <c r="KO27" i="19"/>
  <c r="KQ27" i="19"/>
  <c r="KR27" i="19"/>
  <c r="LN27" i="19"/>
  <c r="LO27" i="19"/>
  <c r="LP27" i="19"/>
  <c r="LQ27" i="19"/>
  <c r="LS27" i="19"/>
  <c r="LT27" i="19"/>
  <c r="MP27" i="19"/>
  <c r="MQ27" i="19"/>
  <c r="MR27" i="19"/>
  <c r="MS27" i="19"/>
  <c r="MU27" i="19"/>
  <c r="MV27" i="19"/>
  <c r="NR27" i="19"/>
  <c r="NS27" i="19"/>
  <c r="NV27" i="19" s="1"/>
  <c r="NT27" i="19"/>
  <c r="NU27" i="19"/>
  <c r="NW27" i="19"/>
  <c r="NX27" i="19"/>
  <c r="OT27" i="19"/>
  <c r="OU27" i="19"/>
  <c r="OV27" i="19"/>
  <c r="OW27" i="19"/>
  <c r="OY27" i="19"/>
  <c r="OZ27" i="19"/>
  <c r="PV27" i="19"/>
  <c r="PW27" i="19"/>
  <c r="PZ27" i="19" s="1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AP28" i="19"/>
  <c r="AQ28" i="19"/>
  <c r="AT28" i="19" s="1"/>
  <c r="AR28" i="19"/>
  <c r="AS28" i="19"/>
  <c r="AU28" i="19"/>
  <c r="AV28" i="19"/>
  <c r="BS28" i="19"/>
  <c r="BT28" i="19"/>
  <c r="BU28" i="19"/>
  <c r="BV28" i="19"/>
  <c r="BX28" i="19"/>
  <c r="BY28" i="19"/>
  <c r="CV28" i="19"/>
  <c r="CW28" i="19"/>
  <c r="CX28" i="19"/>
  <c r="CY28" i="19"/>
  <c r="DA28" i="19"/>
  <c r="DB28" i="19"/>
  <c r="DZ28" i="19"/>
  <c r="EA28" i="19"/>
  <c r="EB28" i="19"/>
  <c r="EC28" i="19"/>
  <c r="EE28" i="19"/>
  <c r="EF28" i="19"/>
  <c r="FB28" i="19"/>
  <c r="FC28" i="19"/>
  <c r="FD28" i="19"/>
  <c r="FE28" i="19"/>
  <c r="FG28" i="19"/>
  <c r="FH28" i="19"/>
  <c r="GD28" i="19"/>
  <c r="GE28" i="19"/>
  <c r="GF28" i="19"/>
  <c r="GG28" i="19"/>
  <c r="GI28" i="19"/>
  <c r="GJ28" i="19"/>
  <c r="HF28" i="19"/>
  <c r="HG28" i="19"/>
  <c r="HH28" i="19"/>
  <c r="HI28" i="19"/>
  <c r="HK28" i="19"/>
  <c r="HL28" i="19"/>
  <c r="IH28" i="19"/>
  <c r="II28" i="19"/>
  <c r="IJ28" i="19"/>
  <c r="IK28" i="19"/>
  <c r="IM28" i="19"/>
  <c r="IN28" i="19"/>
  <c r="JJ28" i="19"/>
  <c r="JK28" i="19"/>
  <c r="JL28" i="19"/>
  <c r="JM28" i="19"/>
  <c r="JO28" i="19"/>
  <c r="JP28" i="19"/>
  <c r="KL28" i="19"/>
  <c r="KM28" i="19"/>
  <c r="KN28" i="19"/>
  <c r="KO28" i="19"/>
  <c r="KQ28" i="19"/>
  <c r="KR28" i="19"/>
  <c r="LN28" i="19"/>
  <c r="LO28" i="19"/>
  <c r="LP28" i="19"/>
  <c r="LQ28" i="19"/>
  <c r="LS28" i="19"/>
  <c r="LT28" i="19"/>
  <c r="MP28" i="19"/>
  <c r="MQ28" i="19"/>
  <c r="MR28" i="19"/>
  <c r="MS28" i="19"/>
  <c r="MU28" i="19"/>
  <c r="MV28" i="19"/>
  <c r="NR28" i="19"/>
  <c r="NS28" i="19"/>
  <c r="NT28" i="19"/>
  <c r="NU28" i="19"/>
  <c r="NW28" i="19"/>
  <c r="NX28" i="19"/>
  <c r="OT28" i="19"/>
  <c r="OU28" i="19"/>
  <c r="OV28" i="19"/>
  <c r="OW28" i="19"/>
  <c r="OY28" i="19"/>
  <c r="OZ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AP29" i="19"/>
  <c r="AQ29" i="19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DZ29" i="19"/>
  <c r="EA29" i="19"/>
  <c r="EB29" i="19"/>
  <c r="EC29" i="19"/>
  <c r="EE29" i="19"/>
  <c r="EF29" i="19"/>
  <c r="FB29" i="19"/>
  <c r="FC29" i="19"/>
  <c r="FD29" i="19"/>
  <c r="FE29" i="19"/>
  <c r="FG29" i="19"/>
  <c r="FH29" i="19"/>
  <c r="GD29" i="19"/>
  <c r="GE29" i="19"/>
  <c r="GF29" i="19"/>
  <c r="GG29" i="19"/>
  <c r="GI29" i="19"/>
  <c r="GJ29" i="19"/>
  <c r="HF29" i="19"/>
  <c r="HG29" i="19"/>
  <c r="HH29" i="19"/>
  <c r="HI29" i="19"/>
  <c r="HK29" i="19"/>
  <c r="HL29" i="19"/>
  <c r="IH29" i="19"/>
  <c r="II29" i="19"/>
  <c r="IJ29" i="19"/>
  <c r="IK29" i="19"/>
  <c r="IM29" i="19"/>
  <c r="IN29" i="19"/>
  <c r="JJ29" i="19"/>
  <c r="JK29" i="19"/>
  <c r="JL29" i="19"/>
  <c r="JM29" i="19"/>
  <c r="JO29" i="19"/>
  <c r="JP29" i="19"/>
  <c r="KL29" i="19"/>
  <c r="KM29" i="19"/>
  <c r="KN29" i="19"/>
  <c r="KO29" i="19"/>
  <c r="KQ29" i="19"/>
  <c r="KR29" i="19"/>
  <c r="LN29" i="19"/>
  <c r="LO29" i="19"/>
  <c r="LP29" i="19"/>
  <c r="LQ29" i="19"/>
  <c r="LS29" i="19"/>
  <c r="LT29" i="19"/>
  <c r="MP29" i="19"/>
  <c r="MQ29" i="19"/>
  <c r="MR29" i="19"/>
  <c r="MS29" i="19"/>
  <c r="MU29" i="19"/>
  <c r="MV29" i="19"/>
  <c r="NR29" i="19"/>
  <c r="NS29" i="19"/>
  <c r="NT29" i="19"/>
  <c r="NU29" i="19"/>
  <c r="NW29" i="19"/>
  <c r="NX29" i="19"/>
  <c r="OT29" i="19"/>
  <c r="OU29" i="19"/>
  <c r="OV29" i="19"/>
  <c r="OW29" i="19"/>
  <c r="OY29" i="19"/>
  <c r="OZ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AP33" i="19"/>
  <c r="AQ33" i="19"/>
  <c r="AR33" i="19"/>
  <c r="AS33" i="19"/>
  <c r="AU33" i="19"/>
  <c r="AV33" i="19"/>
  <c r="BS33" i="19"/>
  <c r="BT33" i="19"/>
  <c r="BU33" i="19"/>
  <c r="BV33" i="19"/>
  <c r="BX33" i="19"/>
  <c r="BY33" i="19"/>
  <c r="CV33" i="19"/>
  <c r="CW33" i="19"/>
  <c r="CX33" i="19"/>
  <c r="CY33" i="19"/>
  <c r="DA33" i="19"/>
  <c r="DB33" i="19"/>
  <c r="DZ33" i="19"/>
  <c r="EA33" i="19"/>
  <c r="EB33" i="19"/>
  <c r="EC33" i="19"/>
  <c r="EE33" i="19"/>
  <c r="EF33" i="19"/>
  <c r="FB33" i="19"/>
  <c r="FC33" i="19"/>
  <c r="FD33" i="19"/>
  <c r="FE33" i="19"/>
  <c r="FG33" i="19"/>
  <c r="FH33" i="19"/>
  <c r="GD33" i="19"/>
  <c r="GE33" i="19"/>
  <c r="GF33" i="19"/>
  <c r="GH33" i="19" s="1"/>
  <c r="GG33" i="19"/>
  <c r="GI33" i="19"/>
  <c r="GJ33" i="19"/>
  <c r="HF33" i="19"/>
  <c r="HG33" i="19"/>
  <c r="HH33" i="19"/>
  <c r="HI33" i="19"/>
  <c r="HK33" i="19"/>
  <c r="HL33" i="19"/>
  <c r="IH33" i="19"/>
  <c r="II33" i="19"/>
  <c r="IJ33" i="19"/>
  <c r="IK33" i="19"/>
  <c r="IM33" i="19"/>
  <c r="IN33" i="19"/>
  <c r="JJ33" i="19"/>
  <c r="JK33" i="19"/>
  <c r="JN33" i="19" s="1"/>
  <c r="JL33" i="19"/>
  <c r="JM33" i="19"/>
  <c r="JO33" i="19"/>
  <c r="JP33" i="19"/>
  <c r="KL33" i="19"/>
  <c r="KM33" i="19"/>
  <c r="KN33" i="19"/>
  <c r="KO33" i="19"/>
  <c r="KQ33" i="19"/>
  <c r="KR33" i="19"/>
  <c r="LN33" i="19"/>
  <c r="LO33" i="19"/>
  <c r="LR33" i="19" s="1"/>
  <c r="LP33" i="19"/>
  <c r="LQ33" i="19"/>
  <c r="LS33" i="19"/>
  <c r="LT33" i="19"/>
  <c r="MP33" i="19"/>
  <c r="MQ33" i="19"/>
  <c r="MR33" i="19"/>
  <c r="MS33" i="19"/>
  <c r="MU33" i="19"/>
  <c r="MV33" i="19"/>
  <c r="NR33" i="19"/>
  <c r="NS33" i="19"/>
  <c r="NT33" i="19"/>
  <c r="NU33" i="19"/>
  <c r="NW33" i="19"/>
  <c r="NX33" i="19"/>
  <c r="OT33" i="19"/>
  <c r="OU33" i="19"/>
  <c r="OV33" i="19"/>
  <c r="OW33" i="19"/>
  <c r="OY33" i="19"/>
  <c r="OZ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DZ16" i="27"/>
  <c r="EA16" i="27"/>
  <c r="EB16" i="27"/>
  <c r="EC16" i="27"/>
  <c r="EE16" i="27"/>
  <c r="EF16" i="27"/>
  <c r="FB16" i="27"/>
  <c r="FC16" i="27"/>
  <c r="FD16" i="27"/>
  <c r="FE16" i="27"/>
  <c r="FF16" i="27"/>
  <c r="FG16" i="27"/>
  <c r="FH16" i="27"/>
  <c r="GD16" i="27"/>
  <c r="GE16" i="27"/>
  <c r="GF16" i="27"/>
  <c r="GG16" i="27"/>
  <c r="GI16" i="27"/>
  <c r="GJ16" i="27"/>
  <c r="HF16" i="27"/>
  <c r="HG16" i="27"/>
  <c r="HH16" i="27"/>
  <c r="HI16" i="27"/>
  <c r="HK16" i="27"/>
  <c r="HL16" i="27"/>
  <c r="IH16" i="27"/>
  <c r="II16" i="27"/>
  <c r="IJ16" i="27"/>
  <c r="IK16" i="27"/>
  <c r="IM16" i="27"/>
  <c r="IN16" i="27"/>
  <c r="JJ16" i="27"/>
  <c r="JK16" i="27"/>
  <c r="JL16" i="27"/>
  <c r="JM16" i="27"/>
  <c r="JO16" i="27"/>
  <c r="JP16" i="27"/>
  <c r="KL16" i="27"/>
  <c r="KM16" i="27"/>
  <c r="KN16" i="27"/>
  <c r="KO16" i="27"/>
  <c r="KQ16" i="27"/>
  <c r="KR16" i="27"/>
  <c r="LN16" i="27"/>
  <c r="LO16" i="27"/>
  <c r="LP16" i="27"/>
  <c r="LQ16" i="27"/>
  <c r="LS16" i="27"/>
  <c r="LT16" i="27"/>
  <c r="MP16" i="27"/>
  <c r="MQ16" i="27"/>
  <c r="MR16" i="27"/>
  <c r="MS16" i="27"/>
  <c r="MU16" i="27"/>
  <c r="MV16" i="27"/>
  <c r="NR16" i="27"/>
  <c r="NS16" i="27"/>
  <c r="NT16" i="27"/>
  <c r="NU16" i="27"/>
  <c r="NW16" i="27"/>
  <c r="NX16" i="27"/>
  <c r="OT16" i="27"/>
  <c r="OU16" i="27"/>
  <c r="OV16" i="27"/>
  <c r="OW16" i="27"/>
  <c r="OY16" i="27"/>
  <c r="OZ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DZ19" i="27"/>
  <c r="EA19" i="27"/>
  <c r="EB19" i="27"/>
  <c r="EC19" i="27"/>
  <c r="EE19" i="27"/>
  <c r="EF19" i="27"/>
  <c r="FB19" i="27"/>
  <c r="FC19" i="27"/>
  <c r="FD19" i="27"/>
  <c r="FE19" i="27"/>
  <c r="FG19" i="27"/>
  <c r="FH19" i="27"/>
  <c r="GD19" i="27"/>
  <c r="GE19" i="27"/>
  <c r="GF19" i="27"/>
  <c r="GG19" i="27"/>
  <c r="GI19" i="27"/>
  <c r="GJ19" i="27"/>
  <c r="HF19" i="27"/>
  <c r="HG19" i="27"/>
  <c r="HH19" i="27"/>
  <c r="HI19" i="27"/>
  <c r="HK19" i="27"/>
  <c r="HL19" i="27"/>
  <c r="IH19" i="27"/>
  <c r="II19" i="27"/>
  <c r="IJ19" i="27"/>
  <c r="IK19" i="27"/>
  <c r="IM19" i="27"/>
  <c r="IN19" i="27"/>
  <c r="JJ19" i="27"/>
  <c r="JK19" i="27"/>
  <c r="JL19" i="27"/>
  <c r="JM19" i="27"/>
  <c r="JO19" i="27"/>
  <c r="JP19" i="27"/>
  <c r="KL19" i="27"/>
  <c r="KM19" i="27"/>
  <c r="KN19" i="27"/>
  <c r="KO19" i="27"/>
  <c r="KQ19" i="27"/>
  <c r="KR19" i="27"/>
  <c r="LN19" i="27"/>
  <c r="LO19" i="27"/>
  <c r="LP19" i="27"/>
  <c r="LQ19" i="27"/>
  <c r="LS19" i="27"/>
  <c r="LT19" i="27"/>
  <c r="MP19" i="27"/>
  <c r="MQ19" i="27"/>
  <c r="MR19" i="27"/>
  <c r="MS19" i="27"/>
  <c r="MU19" i="27"/>
  <c r="MV19" i="27"/>
  <c r="NR19" i="27"/>
  <c r="NS19" i="27"/>
  <c r="NT19" i="27"/>
  <c r="NU19" i="27"/>
  <c r="NW19" i="27"/>
  <c r="NX19" i="27"/>
  <c r="OT19" i="27"/>
  <c r="OU19" i="27"/>
  <c r="OV19" i="27"/>
  <c r="OW19" i="27"/>
  <c r="OY19" i="27"/>
  <c r="OZ19" i="27"/>
  <c r="PV19" i="27"/>
  <c r="PW19" i="27"/>
  <c r="PX19" i="27"/>
  <c r="PY19" i="27"/>
  <c r="QA19" i="27"/>
  <c r="QB19" i="27"/>
  <c r="QD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DZ20" i="26"/>
  <c r="EA20" i="26"/>
  <c r="EB20" i="26"/>
  <c r="ED20" i="26" s="1"/>
  <c r="EC20" i="26"/>
  <c r="EE20" i="26"/>
  <c r="EF20" i="26"/>
  <c r="FB20" i="26"/>
  <c r="FC20" i="26"/>
  <c r="FD20" i="26"/>
  <c r="FE20" i="26"/>
  <c r="FG20" i="26"/>
  <c r="FH20" i="26"/>
  <c r="GD20" i="26"/>
  <c r="GE20" i="26"/>
  <c r="GF20" i="26"/>
  <c r="GG20" i="26"/>
  <c r="GI20" i="26"/>
  <c r="GJ20" i="26"/>
  <c r="HF20" i="26"/>
  <c r="HG20" i="26"/>
  <c r="HH20" i="26"/>
  <c r="HI20" i="26"/>
  <c r="HK20" i="26"/>
  <c r="HL20" i="26"/>
  <c r="IH20" i="26"/>
  <c r="II20" i="26"/>
  <c r="IJ20" i="26"/>
  <c r="IK20" i="26"/>
  <c r="IM20" i="26"/>
  <c r="IN20" i="26"/>
  <c r="JJ20" i="26"/>
  <c r="JK20" i="26"/>
  <c r="JL20" i="26"/>
  <c r="JM20" i="26"/>
  <c r="JO20" i="26"/>
  <c r="JP20" i="26"/>
  <c r="KL20" i="26"/>
  <c r="KM20" i="26"/>
  <c r="KN20" i="26"/>
  <c r="KO20" i="26"/>
  <c r="KQ20" i="26"/>
  <c r="KR20" i="26"/>
  <c r="LN20" i="26"/>
  <c r="LO20" i="26"/>
  <c r="LP20" i="26"/>
  <c r="LQ20" i="26"/>
  <c r="LS20" i="26"/>
  <c r="LT20" i="26"/>
  <c r="MP20" i="26"/>
  <c r="MQ20" i="26"/>
  <c r="MR20" i="26"/>
  <c r="MS20" i="26"/>
  <c r="MU20" i="26"/>
  <c r="MV20" i="26"/>
  <c r="NR20" i="26"/>
  <c r="NS20" i="26"/>
  <c r="NT20" i="26"/>
  <c r="NV20" i="26" s="1"/>
  <c r="NU20" i="26"/>
  <c r="NW20" i="26"/>
  <c r="NX20" i="26"/>
  <c r="OT20" i="26"/>
  <c r="OU20" i="26"/>
  <c r="OV20" i="26"/>
  <c r="OW20" i="26"/>
  <c r="OY20" i="26"/>
  <c r="OZ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AP19" i="26"/>
  <c r="AQ19" i="26"/>
  <c r="AR19" i="26"/>
  <c r="AS19" i="26"/>
  <c r="AT19" i="26"/>
  <c r="AU19" i="26"/>
  <c r="AV19" i="26"/>
  <c r="BS19" i="26"/>
  <c r="BT19" i="26"/>
  <c r="BU19" i="26"/>
  <c r="BV19" i="26"/>
  <c r="BX19" i="26"/>
  <c r="BY19" i="26"/>
  <c r="CV19" i="26"/>
  <c r="CW19" i="26"/>
  <c r="CX19" i="26"/>
  <c r="CY19" i="26"/>
  <c r="DA19" i="26"/>
  <c r="DB19" i="26"/>
  <c r="DZ19" i="26"/>
  <c r="EA19" i="26"/>
  <c r="EB19" i="26"/>
  <c r="EC19" i="26"/>
  <c r="EE19" i="26"/>
  <c r="EF19" i="26"/>
  <c r="FB19" i="26"/>
  <c r="FC19" i="26"/>
  <c r="FD19" i="26"/>
  <c r="FE19" i="26"/>
  <c r="FG19" i="26"/>
  <c r="FH19" i="26"/>
  <c r="GD19" i="26"/>
  <c r="GE19" i="26"/>
  <c r="GF19" i="26"/>
  <c r="GG19" i="26"/>
  <c r="GI19" i="26"/>
  <c r="GJ19" i="26"/>
  <c r="HF19" i="26"/>
  <c r="HG19" i="26"/>
  <c r="HH19" i="26"/>
  <c r="HI19" i="26"/>
  <c r="HK19" i="26"/>
  <c r="HL19" i="26"/>
  <c r="IH19" i="26"/>
  <c r="II19" i="26"/>
  <c r="IJ19" i="26"/>
  <c r="IK19" i="26"/>
  <c r="IM19" i="26"/>
  <c r="IN19" i="26"/>
  <c r="JJ19" i="26"/>
  <c r="JK19" i="26"/>
  <c r="JL19" i="26"/>
  <c r="JM19" i="26"/>
  <c r="JO19" i="26"/>
  <c r="JP19" i="26"/>
  <c r="KL19" i="26"/>
  <c r="KM19" i="26"/>
  <c r="KN19" i="26"/>
  <c r="KO19" i="26"/>
  <c r="KQ19" i="26"/>
  <c r="KR19" i="26"/>
  <c r="LN19" i="26"/>
  <c r="LO19" i="26"/>
  <c r="LP19" i="26"/>
  <c r="LQ19" i="26"/>
  <c r="LS19" i="26"/>
  <c r="LT19" i="26"/>
  <c r="MP19" i="26"/>
  <c r="MQ19" i="26"/>
  <c r="MR19" i="26"/>
  <c r="MS19" i="26"/>
  <c r="MU19" i="26"/>
  <c r="MV19" i="26"/>
  <c r="NR19" i="26"/>
  <c r="NS19" i="26"/>
  <c r="NT19" i="26"/>
  <c r="NU19" i="26"/>
  <c r="NW19" i="26"/>
  <c r="NX19" i="26"/>
  <c r="OT19" i="26"/>
  <c r="OU19" i="26"/>
  <c r="OV19" i="26"/>
  <c r="OW19" i="26"/>
  <c r="OY19" i="26"/>
  <c r="OZ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JN21" i="21" l="1"/>
  <c r="ED20" i="21"/>
  <c r="ED27" i="21"/>
  <c r="AW35" i="21"/>
  <c r="HJ21" i="21"/>
  <c r="HJ27" i="19"/>
  <c r="LR27" i="19"/>
  <c r="ED33" i="19"/>
  <c r="BW29" i="19"/>
  <c r="AW28" i="19"/>
  <c r="NV19" i="27"/>
  <c r="LR20" i="26"/>
  <c r="HJ20" i="26"/>
  <c r="AW20" i="21"/>
  <c r="CZ28" i="19"/>
  <c r="JQ27" i="19"/>
  <c r="LU27" i="19"/>
  <c r="HJ19" i="27"/>
  <c r="HJ16" i="27"/>
  <c r="JN19" i="27"/>
  <c r="JN16" i="27"/>
  <c r="LR19" i="27"/>
  <c r="CZ19" i="26"/>
  <c r="JN20" i="26"/>
  <c r="GH28" i="19"/>
  <c r="FF19" i="26"/>
  <c r="HJ19" i="26"/>
  <c r="AT16" i="27"/>
  <c r="CZ16" i="27"/>
  <c r="FF19" i="27"/>
  <c r="LR16" i="27"/>
  <c r="CZ35" i="21"/>
  <c r="CZ33" i="19"/>
  <c r="HJ33" i="19"/>
  <c r="FF33" i="19"/>
  <c r="HJ28" i="19"/>
  <c r="FF28" i="19"/>
  <c r="FF27" i="19"/>
  <c r="PZ28" i="19"/>
  <c r="OX27" i="19"/>
  <c r="NV28" i="19"/>
  <c r="IL29" i="19"/>
  <c r="AT33" i="19"/>
  <c r="JN28" i="19"/>
  <c r="MT27" i="19"/>
  <c r="LR28" i="19"/>
  <c r="FI28" i="19"/>
  <c r="HM33" i="19"/>
  <c r="HM28" i="19"/>
  <c r="JQ33" i="19"/>
  <c r="LU33" i="19"/>
  <c r="PZ16" i="27"/>
  <c r="AT19" i="27"/>
  <c r="JQ19" i="27"/>
  <c r="LU19" i="27"/>
  <c r="NV16" i="27"/>
  <c r="CZ19" i="27"/>
  <c r="HM19" i="27"/>
  <c r="AW19" i="27"/>
  <c r="PZ19" i="27"/>
  <c r="FI19" i="27"/>
  <c r="GH20" i="26"/>
  <c r="AW19" i="26"/>
  <c r="CZ11" i="21"/>
  <c r="PZ35" i="21"/>
  <c r="AT35" i="21"/>
  <c r="HJ11" i="21"/>
  <c r="LR35" i="21"/>
  <c r="FF11" i="21"/>
  <c r="FF21" i="21"/>
  <c r="HJ20" i="21"/>
  <c r="BW28" i="19"/>
  <c r="FI27" i="19"/>
  <c r="OX28" i="19"/>
  <c r="BW33" i="19"/>
  <c r="IL28" i="19"/>
  <c r="JQ28" i="19"/>
  <c r="HM27" i="19"/>
  <c r="PZ33" i="19"/>
  <c r="AT27" i="19"/>
  <c r="OX29" i="19"/>
  <c r="NV33" i="19"/>
  <c r="LU28" i="19"/>
  <c r="JN29" i="19"/>
  <c r="BW27" i="19"/>
  <c r="HJ29" i="19"/>
  <c r="NV29" i="19"/>
  <c r="PZ29" i="19"/>
  <c r="IL27" i="19"/>
  <c r="AW27" i="19"/>
  <c r="AT29" i="19"/>
  <c r="CZ29" i="19"/>
  <c r="LR29" i="19"/>
  <c r="FF29" i="19"/>
  <c r="ED28" i="19"/>
  <c r="OX19" i="27"/>
  <c r="AW16" i="27"/>
  <c r="FF20" i="26"/>
  <c r="OX20" i="26"/>
  <c r="BW20" i="26"/>
  <c r="CZ20" i="26"/>
  <c r="PZ20" i="26"/>
  <c r="AW20" i="26"/>
  <c r="LR19" i="26"/>
  <c r="ED19" i="26"/>
  <c r="FI20" i="26"/>
  <c r="AT20" i="26"/>
  <c r="GH19" i="26"/>
  <c r="NV19" i="26"/>
  <c r="BW19" i="26"/>
  <c r="PZ19" i="26"/>
  <c r="BW27" i="21"/>
  <c r="LR27" i="21"/>
  <c r="LR24" i="21"/>
  <c r="NV35" i="21"/>
  <c r="DC35" i="21"/>
  <c r="PZ24" i="21"/>
  <c r="HM11" i="21"/>
  <c r="FI11" i="21"/>
  <c r="PA27" i="21"/>
  <c r="JN20" i="21"/>
  <c r="JN27" i="21"/>
  <c r="NV24" i="21"/>
  <c r="PZ20" i="21"/>
  <c r="JQ11" i="21"/>
  <c r="OX27" i="21"/>
  <c r="LR20" i="21"/>
  <c r="NV20" i="21"/>
  <c r="LR11" i="21"/>
  <c r="FF24" i="21"/>
  <c r="FI21" i="21"/>
  <c r="HM20" i="21"/>
  <c r="HJ35" i="21"/>
  <c r="LU24" i="21"/>
  <c r="MT20" i="21"/>
  <c r="JQ20" i="21"/>
  <c r="CZ21" i="21"/>
  <c r="AT27" i="21"/>
  <c r="NV11" i="21"/>
  <c r="NY24" i="21"/>
  <c r="BZ27" i="21"/>
  <c r="L35" i="21"/>
  <c r="M35" i="21" s="1"/>
  <c r="QC24" i="21"/>
  <c r="OX21" i="21"/>
  <c r="ED11" i="21"/>
  <c r="LU35" i="21"/>
  <c r="ED35" i="21"/>
  <c r="HJ27" i="21"/>
  <c r="NY35" i="21"/>
  <c r="LU11" i="21"/>
  <c r="JQ27" i="21"/>
  <c r="LU20" i="21"/>
  <c r="PZ21" i="21"/>
  <c r="JN35" i="21"/>
  <c r="FF27" i="21"/>
  <c r="NY21" i="21"/>
  <c r="BW21" i="21"/>
  <c r="AT24" i="21"/>
  <c r="MW27" i="21"/>
  <c r="GK11" i="21"/>
  <c r="GH19" i="27"/>
  <c r="HM16" i="27"/>
  <c r="LU16" i="27"/>
  <c r="JQ16" i="27"/>
  <c r="FI16" i="27"/>
  <c r="MW24" i="21"/>
  <c r="KP24" i="21"/>
  <c r="GH21" i="21"/>
  <c r="OX11" i="21"/>
  <c r="IL21" i="21"/>
  <c r="KP21" i="21"/>
  <c r="BZ20" i="21"/>
  <c r="EG20" i="21"/>
  <c r="MT11" i="21"/>
  <c r="MT21" i="21"/>
  <c r="OX20" i="21"/>
  <c r="QY11" i="21"/>
  <c r="RD11" i="21"/>
  <c r="JN11" i="21"/>
  <c r="GH35" i="21"/>
  <c r="QY20" i="21"/>
  <c r="BZ24" i="21"/>
  <c r="RD24" i="21"/>
  <c r="OX35" i="21"/>
  <c r="MT35" i="21"/>
  <c r="QC21" i="21"/>
  <c r="KP27" i="21"/>
  <c r="IL27" i="21"/>
  <c r="FI27" i="21"/>
  <c r="HM35" i="21"/>
  <c r="ED24" i="21"/>
  <c r="AW24" i="21"/>
  <c r="JQ35" i="21"/>
  <c r="GH24" i="21"/>
  <c r="NV21" i="21"/>
  <c r="HM27" i="21"/>
  <c r="IO35" i="21"/>
  <c r="QZ20" i="21"/>
  <c r="QY27" i="21"/>
  <c r="BW11" i="21"/>
  <c r="RD35" i="21"/>
  <c r="IO20" i="21"/>
  <c r="GK20" i="21"/>
  <c r="ED21" i="21"/>
  <c r="RE35" i="21"/>
  <c r="P35" i="21"/>
  <c r="Q35" i="21" s="1"/>
  <c r="NV27" i="21"/>
  <c r="PZ11" i="21"/>
  <c r="QC35" i="21"/>
  <c r="HJ24" i="21"/>
  <c r="LU27" i="21"/>
  <c r="RB20" i="21"/>
  <c r="NY11" i="21"/>
  <c r="FI24" i="21"/>
  <c r="I24" i="21"/>
  <c r="LR21" i="21"/>
  <c r="HM21" i="21"/>
  <c r="PZ27" i="21"/>
  <c r="QC20" i="21"/>
  <c r="NY20" i="21"/>
  <c r="PA11" i="21"/>
  <c r="AW11" i="21"/>
  <c r="PA35" i="21"/>
  <c r="FF35" i="21"/>
  <c r="JN24" i="21"/>
  <c r="GK24" i="21"/>
  <c r="JQ21" i="21"/>
  <c r="DC21" i="21"/>
  <c r="L21" i="21"/>
  <c r="M21" i="21" s="1"/>
  <c r="KS27" i="21"/>
  <c r="P27" i="21"/>
  <c r="DE27" i="21" s="1"/>
  <c r="MW11" i="21"/>
  <c r="EG24" i="21"/>
  <c r="P24" i="21"/>
  <c r="Q24" i="21" s="1"/>
  <c r="MW21" i="21"/>
  <c r="KS21" i="21"/>
  <c r="GK21" i="21"/>
  <c r="QZ27" i="21"/>
  <c r="PA20" i="21"/>
  <c r="MW20" i="21"/>
  <c r="CZ20" i="21"/>
  <c r="KS35" i="21"/>
  <c r="KP20" i="21"/>
  <c r="EG11" i="21"/>
  <c r="KS24" i="21"/>
  <c r="IO24" i="21"/>
  <c r="IO21" i="21"/>
  <c r="GK35" i="21"/>
  <c r="BZ21" i="21"/>
  <c r="GH11" i="21"/>
  <c r="BZ11" i="21"/>
  <c r="MT24" i="21"/>
  <c r="BW24" i="21"/>
  <c r="P21" i="21"/>
  <c r="Q21" i="21" s="1"/>
  <c r="KP11" i="21"/>
  <c r="KP35" i="21"/>
  <c r="RD21" i="21"/>
  <c r="GH27" i="21"/>
  <c r="EG35" i="21"/>
  <c r="IL11" i="21"/>
  <c r="IL35" i="21"/>
  <c r="OX24" i="21"/>
  <c r="IL24" i="21"/>
  <c r="PA21" i="21"/>
  <c r="EG27" i="21"/>
  <c r="IL20" i="21"/>
  <c r="GH20" i="21"/>
  <c r="GH29" i="19"/>
  <c r="AW29" i="19"/>
  <c r="LU29" i="19"/>
  <c r="JQ29" i="19"/>
  <c r="FI29" i="19"/>
  <c r="HM29" i="19"/>
  <c r="AW33" i="19"/>
  <c r="FI33" i="19"/>
  <c r="ED27" i="19"/>
  <c r="PA27" i="19"/>
  <c r="MW27" i="19"/>
  <c r="KP27" i="19"/>
  <c r="GH27" i="19"/>
  <c r="EG27" i="19"/>
  <c r="BZ27" i="19"/>
  <c r="ED19" i="27"/>
  <c r="GH16" i="27"/>
  <c r="PA16" i="27"/>
  <c r="BW19" i="27"/>
  <c r="QY16" i="27"/>
  <c r="EG16" i="27"/>
  <c r="BZ16" i="27"/>
  <c r="OX16" i="27"/>
  <c r="ED16" i="27"/>
  <c r="BW16" i="27"/>
  <c r="QY19" i="27"/>
  <c r="MT16" i="27"/>
  <c r="OX19" i="26"/>
  <c r="HM20" i="26"/>
  <c r="JQ20" i="26"/>
  <c r="LU20" i="26"/>
  <c r="HM19" i="26"/>
  <c r="FI19" i="26"/>
  <c r="JQ19" i="26"/>
  <c r="LU19" i="26"/>
  <c r="JN19" i="26"/>
  <c r="MT20" i="26"/>
  <c r="IO20" i="26"/>
  <c r="QY19" i="26"/>
  <c r="QY20" i="26"/>
  <c r="PA20" i="26"/>
  <c r="EG20" i="26"/>
  <c r="BZ20" i="26"/>
  <c r="CZ24" i="21"/>
  <c r="QY35" i="21"/>
  <c r="H27" i="21"/>
  <c r="P11" i="21"/>
  <c r="Q11" i="21" s="1"/>
  <c r="RA11" i="21"/>
  <c r="RA20" i="21"/>
  <c r="H24" i="21"/>
  <c r="QZ11" i="21"/>
  <c r="DC24" i="21"/>
  <c r="I20" i="21"/>
  <c r="QZ24" i="21"/>
  <c r="QZ21" i="21"/>
  <c r="RB35" i="21"/>
  <c r="QY21" i="21"/>
  <c r="I35" i="21"/>
  <c r="H20" i="21"/>
  <c r="RA27" i="21"/>
  <c r="N27" i="21"/>
  <c r="O27" i="21" s="1"/>
  <c r="RB11" i="21"/>
  <c r="P20" i="21"/>
  <c r="Q20" i="21" s="1"/>
  <c r="DC11" i="21"/>
  <c r="QY24" i="21"/>
  <c r="L11" i="21"/>
  <c r="M11" i="21" s="1"/>
  <c r="RE21" i="21"/>
  <c r="QZ35" i="21"/>
  <c r="H35" i="21"/>
  <c r="RB27" i="21"/>
  <c r="CZ27" i="21"/>
  <c r="H11" i="21"/>
  <c r="RE24" i="21"/>
  <c r="N11" i="21"/>
  <c r="DC20" i="21"/>
  <c r="RA24" i="21"/>
  <c r="H21" i="21"/>
  <c r="RA21" i="21"/>
  <c r="RD27" i="21"/>
  <c r="RD20" i="21"/>
  <c r="N20" i="21"/>
  <c r="I21" i="21"/>
  <c r="L27" i="21"/>
  <c r="AT11" i="21"/>
  <c r="I27" i="21"/>
  <c r="L20" i="21"/>
  <c r="RA35" i="21"/>
  <c r="N35" i="21"/>
  <c r="I11" i="21"/>
  <c r="RB24" i="21"/>
  <c r="KS11" i="21"/>
  <c r="BZ35" i="21"/>
  <c r="JQ24" i="21"/>
  <c r="AW21" i="21"/>
  <c r="QC27" i="21"/>
  <c r="IO27" i="21"/>
  <c r="L24" i="21"/>
  <c r="RB21" i="21"/>
  <c r="LU21" i="21"/>
  <c r="EG21" i="21"/>
  <c r="RE27" i="21"/>
  <c r="DC27" i="21"/>
  <c r="KS20" i="21"/>
  <c r="MW35" i="21"/>
  <c r="FI35" i="21"/>
  <c r="QC11" i="21"/>
  <c r="IO11" i="21"/>
  <c r="PA24" i="21"/>
  <c r="HM24" i="21"/>
  <c r="N21" i="21"/>
  <c r="NY27" i="21"/>
  <c r="GK27" i="21"/>
  <c r="N24" i="21"/>
  <c r="RE11" i="21"/>
  <c r="BW35" i="21"/>
  <c r="AT21" i="21"/>
  <c r="AW27" i="21"/>
  <c r="RE20" i="21"/>
  <c r="QY27" i="19"/>
  <c r="RB27" i="19"/>
  <c r="QC27" i="19"/>
  <c r="NY27" i="19"/>
  <c r="IO27" i="19"/>
  <c r="GK27" i="19"/>
  <c r="RA27" i="19"/>
  <c r="P27" i="19"/>
  <c r="Q27" i="19" s="1"/>
  <c r="DC27" i="19"/>
  <c r="QZ27" i="19"/>
  <c r="RD27" i="19"/>
  <c r="I27" i="19"/>
  <c r="H27" i="19"/>
  <c r="N27" i="19"/>
  <c r="KS27" i="19"/>
  <c r="L27" i="19"/>
  <c r="RE27" i="19"/>
  <c r="KP28" i="19"/>
  <c r="IL33" i="19"/>
  <c r="MT28" i="19"/>
  <c r="PA28" i="19"/>
  <c r="OX33" i="19"/>
  <c r="RB28" i="19"/>
  <c r="QZ28" i="19"/>
  <c r="BZ28" i="19"/>
  <c r="QY33" i="19"/>
  <c r="EG28" i="19"/>
  <c r="QY28" i="19"/>
  <c r="QC28" i="19"/>
  <c r="NY28" i="19"/>
  <c r="MW28" i="19"/>
  <c r="IO28" i="19"/>
  <c r="GK28" i="19"/>
  <c r="P28" i="19"/>
  <c r="Q28" i="19" s="1"/>
  <c r="RA28" i="19"/>
  <c r="L28" i="19"/>
  <c r="M28" i="19" s="1"/>
  <c r="RD28" i="19"/>
  <c r="I28" i="19"/>
  <c r="H28" i="19"/>
  <c r="N28" i="19"/>
  <c r="KS28" i="19"/>
  <c r="RE28" i="19"/>
  <c r="DC28" i="19"/>
  <c r="QZ33" i="19"/>
  <c r="EG33" i="19"/>
  <c r="PA29" i="19"/>
  <c r="RB29" i="19"/>
  <c r="QZ29" i="19"/>
  <c r="BZ29" i="19"/>
  <c r="MT29" i="19"/>
  <c r="EG29" i="19"/>
  <c r="QY29" i="19"/>
  <c r="QC29" i="19"/>
  <c r="NY29" i="19"/>
  <c r="MW29" i="19"/>
  <c r="KP29" i="19"/>
  <c r="IO29" i="19"/>
  <c r="GK29" i="19"/>
  <c r="ED29" i="19"/>
  <c r="P29" i="19"/>
  <c r="Q29" i="19" s="1"/>
  <c r="DC29" i="19"/>
  <c r="RA29" i="19"/>
  <c r="H29" i="19"/>
  <c r="RD29" i="19"/>
  <c r="I29" i="19"/>
  <c r="N29" i="19"/>
  <c r="KS29" i="19"/>
  <c r="L29" i="19"/>
  <c r="RE29" i="19"/>
  <c r="MT33" i="19"/>
  <c r="PA33" i="19"/>
  <c r="RB33" i="19"/>
  <c r="BZ33" i="19"/>
  <c r="QC33" i="19"/>
  <c r="NY33" i="19"/>
  <c r="MW33" i="19"/>
  <c r="KP33" i="19"/>
  <c r="IO33" i="19"/>
  <c r="GK33" i="19"/>
  <c r="P33" i="19"/>
  <c r="Q33" i="19" s="1"/>
  <c r="DC33" i="19"/>
  <c r="RA33" i="19"/>
  <c r="RD33" i="19"/>
  <c r="H33" i="19"/>
  <c r="I33" i="19"/>
  <c r="N33" i="19"/>
  <c r="L33" i="19"/>
  <c r="KS33" i="19"/>
  <c r="RE33" i="19"/>
  <c r="QZ16" i="27"/>
  <c r="RB16" i="27"/>
  <c r="QC16" i="27"/>
  <c r="NY16" i="27"/>
  <c r="MW16" i="27"/>
  <c r="KP16" i="27"/>
  <c r="IO16" i="27"/>
  <c r="IL16" i="27"/>
  <c r="GK16" i="27"/>
  <c r="P16" i="27"/>
  <c r="Q16" i="27" s="1"/>
  <c r="DC16" i="27"/>
  <c r="RA16" i="27"/>
  <c r="RD16" i="27"/>
  <c r="H16" i="27"/>
  <c r="I16" i="27"/>
  <c r="N16" i="27"/>
  <c r="L16" i="27"/>
  <c r="KS16" i="27"/>
  <c r="RE16" i="27"/>
  <c r="PA19" i="27"/>
  <c r="RB19" i="27"/>
  <c r="MT19" i="27"/>
  <c r="EG19" i="27"/>
  <c r="QZ19" i="27"/>
  <c r="BZ19" i="27"/>
  <c r="QC19" i="27"/>
  <c r="NY19" i="27"/>
  <c r="MW19" i="27"/>
  <c r="KP19" i="27"/>
  <c r="IO19" i="27"/>
  <c r="IL19" i="27"/>
  <c r="GK19" i="27"/>
  <c r="P19" i="27"/>
  <c r="Q19" i="27" s="1"/>
  <c r="L19" i="27"/>
  <c r="M19" i="27" s="1"/>
  <c r="RA19" i="27"/>
  <c r="RD19" i="27"/>
  <c r="I19" i="27"/>
  <c r="H19" i="27"/>
  <c r="N19" i="27"/>
  <c r="KS19" i="27"/>
  <c r="RE19" i="27"/>
  <c r="DC19" i="27"/>
  <c r="RB20" i="26"/>
  <c r="QZ19" i="26"/>
  <c r="QZ20" i="26"/>
  <c r="P20" i="26"/>
  <c r="Q20" i="26" s="1"/>
  <c r="QC20" i="26"/>
  <c r="NY20" i="26"/>
  <c r="MW20" i="26"/>
  <c r="KP20" i="26"/>
  <c r="IL20" i="26"/>
  <c r="GK20" i="26"/>
  <c r="DC20" i="26"/>
  <c r="RA20" i="26"/>
  <c r="RD20" i="26"/>
  <c r="I20" i="26"/>
  <c r="H20" i="26"/>
  <c r="N20" i="26"/>
  <c r="L20" i="26"/>
  <c r="KS20" i="26"/>
  <c r="RE20" i="26"/>
  <c r="EG19" i="26"/>
  <c r="MT19" i="26"/>
  <c r="PA19" i="26"/>
  <c r="BZ19" i="26"/>
  <c r="RB19" i="26"/>
  <c r="QC19" i="26"/>
  <c r="NY19" i="26"/>
  <c r="MW19" i="26"/>
  <c r="KP19" i="26"/>
  <c r="IO19" i="26"/>
  <c r="IL19" i="26"/>
  <c r="GK19" i="26"/>
  <c r="P19" i="26"/>
  <c r="DE19" i="26" s="1"/>
  <c r="DC19" i="26"/>
  <c r="RA19" i="26"/>
  <c r="N19" i="26"/>
  <c r="DD19" i="26" s="1"/>
  <c r="RD19" i="26"/>
  <c r="H19" i="26"/>
  <c r="I19" i="26"/>
  <c r="L19" i="26"/>
  <c r="M19" i="26" s="1"/>
  <c r="KS19" i="26"/>
  <c r="RE19" i="26"/>
  <c r="BY33" i="21"/>
  <c r="BX33" i="21"/>
  <c r="BV33" i="21"/>
  <c r="BU33" i="21"/>
  <c r="BT33" i="21"/>
  <c r="BS33" i="21"/>
  <c r="BY30" i="21"/>
  <c r="BX30" i="21"/>
  <c r="BV30" i="21"/>
  <c r="BU30" i="21"/>
  <c r="BT30" i="21"/>
  <c r="BS30" i="21"/>
  <c r="BY31" i="21"/>
  <c r="BX31" i="21"/>
  <c r="BV31" i="21"/>
  <c r="BU31" i="21"/>
  <c r="BT31" i="21"/>
  <c r="BS31" i="21"/>
  <c r="BY34" i="21"/>
  <c r="BX34" i="21"/>
  <c r="BV34" i="21"/>
  <c r="BU34" i="21"/>
  <c r="BT34" i="21"/>
  <c r="BS34" i="21"/>
  <c r="BY32" i="21"/>
  <c r="BX32" i="21"/>
  <c r="BV32" i="21"/>
  <c r="BU32" i="21"/>
  <c r="BT32" i="21"/>
  <c r="BS32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18" i="21"/>
  <c r="BX18" i="21"/>
  <c r="BV18" i="21"/>
  <c r="BU18" i="21"/>
  <c r="BT18" i="21"/>
  <c r="BS18" i="21"/>
  <c r="BY22" i="21"/>
  <c r="BX22" i="21"/>
  <c r="BV22" i="21"/>
  <c r="BU22" i="21"/>
  <c r="BT22" i="21"/>
  <c r="BS22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17" i="21"/>
  <c r="BX17" i="21"/>
  <c r="BV17" i="21"/>
  <c r="BU17" i="21"/>
  <c r="BT17" i="21"/>
  <c r="BS17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3" i="21"/>
  <c r="BX23" i="21"/>
  <c r="BV23" i="21"/>
  <c r="BU23" i="21"/>
  <c r="BT23" i="21"/>
  <c r="BS23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5" i="21"/>
  <c r="BX5" i="21"/>
  <c r="BV5" i="21"/>
  <c r="BU5" i="21"/>
  <c r="BT5" i="21"/>
  <c r="BS5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33" i="21"/>
  <c r="AU33" i="21"/>
  <c r="AS33" i="21"/>
  <c r="AR33" i="21"/>
  <c r="AQ33" i="21"/>
  <c r="AP33" i="21"/>
  <c r="AV30" i="21"/>
  <c r="AU30" i="21"/>
  <c r="AS30" i="21"/>
  <c r="AR30" i="21"/>
  <c r="AQ30" i="21"/>
  <c r="AP30" i="21"/>
  <c r="AV31" i="21"/>
  <c r="AU31" i="21"/>
  <c r="AS31" i="21"/>
  <c r="AR31" i="21"/>
  <c r="AQ31" i="21"/>
  <c r="AP31" i="21"/>
  <c r="AV34" i="21"/>
  <c r="AU34" i="21"/>
  <c r="AS34" i="21"/>
  <c r="AR34" i="21"/>
  <c r="AQ34" i="21"/>
  <c r="AP34" i="21"/>
  <c r="AV32" i="21"/>
  <c r="AU32" i="21"/>
  <c r="AS32" i="21"/>
  <c r="AR32" i="21"/>
  <c r="AQ32" i="21"/>
  <c r="AP32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18" i="21"/>
  <c r="AU18" i="21"/>
  <c r="AS18" i="21"/>
  <c r="AR18" i="21"/>
  <c r="AQ18" i="21"/>
  <c r="AP18" i="21"/>
  <c r="AV22" i="21"/>
  <c r="AU22" i="21"/>
  <c r="AS22" i="21"/>
  <c r="AR22" i="21"/>
  <c r="AQ22" i="21"/>
  <c r="AP22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17" i="21"/>
  <c r="AU17" i="21"/>
  <c r="AS17" i="21"/>
  <c r="AR17" i="21"/>
  <c r="AQ17" i="21"/>
  <c r="AP17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3" i="21"/>
  <c r="AU23" i="21"/>
  <c r="AS23" i="21"/>
  <c r="AR23" i="21"/>
  <c r="AQ23" i="21"/>
  <c r="AP23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5" i="21"/>
  <c r="AU5" i="21"/>
  <c r="AS5" i="21"/>
  <c r="AR5" i="21"/>
  <c r="AQ5" i="21"/>
  <c r="AP5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40" i="19"/>
  <c r="BX40" i="19"/>
  <c r="BV40" i="19"/>
  <c r="BU40" i="19"/>
  <c r="BT40" i="19"/>
  <c r="BS40" i="19"/>
  <c r="BY37" i="19"/>
  <c r="BX37" i="19"/>
  <c r="BV37" i="19"/>
  <c r="BU37" i="19"/>
  <c r="BT37" i="19"/>
  <c r="BS37" i="19"/>
  <c r="BY39" i="19"/>
  <c r="BX39" i="19"/>
  <c r="BV39" i="19"/>
  <c r="BU39" i="19"/>
  <c r="BT39" i="19"/>
  <c r="BS39" i="19"/>
  <c r="BY25" i="19"/>
  <c r="BX25" i="19"/>
  <c r="BV25" i="19"/>
  <c r="BU25" i="19"/>
  <c r="BT25" i="19"/>
  <c r="BS25" i="19"/>
  <c r="BY35" i="19"/>
  <c r="BX35" i="19"/>
  <c r="BV35" i="19"/>
  <c r="BU35" i="19"/>
  <c r="BT35" i="19"/>
  <c r="BS35" i="19"/>
  <c r="BY34" i="19"/>
  <c r="BX34" i="19"/>
  <c r="BV34" i="19"/>
  <c r="BU34" i="19"/>
  <c r="BT34" i="19"/>
  <c r="BS34" i="19"/>
  <c r="BY31" i="19"/>
  <c r="BX31" i="19"/>
  <c r="BV31" i="19"/>
  <c r="BU31" i="19"/>
  <c r="BT31" i="19"/>
  <c r="BS31" i="19"/>
  <c r="BY36" i="19"/>
  <c r="BX36" i="19"/>
  <c r="BV36" i="19"/>
  <c r="BU36" i="19"/>
  <c r="BT36" i="19"/>
  <c r="BS36" i="19"/>
  <c r="BY32" i="19"/>
  <c r="BX32" i="19"/>
  <c r="BV32" i="19"/>
  <c r="BU32" i="19"/>
  <c r="BT32" i="19"/>
  <c r="BS32" i="19"/>
  <c r="BY26" i="19"/>
  <c r="BX26" i="19"/>
  <c r="BV26" i="19"/>
  <c r="BU26" i="19"/>
  <c r="BT26" i="19"/>
  <c r="BS26" i="19"/>
  <c r="BY30" i="19"/>
  <c r="BX30" i="19"/>
  <c r="BV30" i="19"/>
  <c r="BU30" i="19"/>
  <c r="BT30" i="19"/>
  <c r="BS30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41" i="19"/>
  <c r="BX41" i="19"/>
  <c r="BV41" i="19"/>
  <c r="BU41" i="19"/>
  <c r="BT41" i="19"/>
  <c r="BS41" i="19"/>
  <c r="BY13" i="19"/>
  <c r="BX13" i="19"/>
  <c r="BV13" i="19"/>
  <c r="BU13" i="19"/>
  <c r="BT13" i="19"/>
  <c r="BS13" i="19"/>
  <c r="BY21" i="19"/>
  <c r="BX21" i="19"/>
  <c r="BV21" i="19"/>
  <c r="BU21" i="19"/>
  <c r="BT21" i="19"/>
  <c r="BS21" i="19"/>
  <c r="BY17" i="19"/>
  <c r="BX17" i="19"/>
  <c r="BV17" i="19"/>
  <c r="BU17" i="19"/>
  <c r="BT17" i="19"/>
  <c r="BS17" i="19"/>
  <c r="BY38" i="19"/>
  <c r="BX38" i="19"/>
  <c r="BV38" i="19"/>
  <c r="BU38" i="19"/>
  <c r="BT38" i="19"/>
  <c r="BS3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40" i="19"/>
  <c r="AU40" i="19"/>
  <c r="AS40" i="19"/>
  <c r="AR40" i="19"/>
  <c r="AQ40" i="19"/>
  <c r="AP40" i="19"/>
  <c r="AV37" i="19"/>
  <c r="AU37" i="19"/>
  <c r="AS37" i="19"/>
  <c r="AR37" i="19"/>
  <c r="AQ37" i="19"/>
  <c r="AP37" i="19"/>
  <c r="AV39" i="19"/>
  <c r="AU39" i="19"/>
  <c r="AS39" i="19"/>
  <c r="AR39" i="19"/>
  <c r="AQ39" i="19"/>
  <c r="AP39" i="19"/>
  <c r="AV25" i="19"/>
  <c r="AU25" i="19"/>
  <c r="AS25" i="19"/>
  <c r="AR25" i="19"/>
  <c r="AQ25" i="19"/>
  <c r="AP25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1" i="19"/>
  <c r="AU31" i="19"/>
  <c r="AS31" i="19"/>
  <c r="AR31" i="19"/>
  <c r="AQ31" i="19"/>
  <c r="AP31" i="19"/>
  <c r="AV36" i="19"/>
  <c r="AU36" i="19"/>
  <c r="AS36" i="19"/>
  <c r="AR36" i="19"/>
  <c r="AQ36" i="19"/>
  <c r="AP36" i="19"/>
  <c r="AV32" i="19"/>
  <c r="AU32" i="19"/>
  <c r="AS32" i="19"/>
  <c r="AR32" i="19"/>
  <c r="AQ32" i="19"/>
  <c r="AP32" i="19"/>
  <c r="AV26" i="19"/>
  <c r="AU26" i="19"/>
  <c r="AS26" i="19"/>
  <c r="AR26" i="19"/>
  <c r="AQ26" i="19"/>
  <c r="AP26" i="19"/>
  <c r="AV30" i="19"/>
  <c r="AU30" i="19"/>
  <c r="AS30" i="19"/>
  <c r="AR30" i="19"/>
  <c r="AQ30" i="19"/>
  <c r="AP30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41" i="19"/>
  <c r="AU41" i="19"/>
  <c r="AS41" i="19"/>
  <c r="AR41" i="19"/>
  <c r="AQ41" i="19"/>
  <c r="AP41" i="19"/>
  <c r="AV13" i="19"/>
  <c r="AU13" i="19"/>
  <c r="AS13" i="19"/>
  <c r="AR13" i="19"/>
  <c r="AQ13" i="19"/>
  <c r="AP13" i="19"/>
  <c r="AV21" i="19"/>
  <c r="AU21" i="19"/>
  <c r="AS21" i="19"/>
  <c r="AR21" i="19"/>
  <c r="AQ21" i="19"/>
  <c r="AP21" i="19"/>
  <c r="AV17" i="19"/>
  <c r="AU17" i="19"/>
  <c r="AS17" i="19"/>
  <c r="AR17" i="19"/>
  <c r="AQ17" i="19"/>
  <c r="AP17" i="19"/>
  <c r="AV38" i="19"/>
  <c r="AU38" i="19"/>
  <c r="AS38" i="19"/>
  <c r="AR38" i="19"/>
  <c r="AQ38" i="19"/>
  <c r="AP3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13" i="27"/>
  <c r="BX13" i="27"/>
  <c r="BV13" i="27"/>
  <c r="BU13" i="27"/>
  <c r="BT13" i="27"/>
  <c r="BS13" i="27"/>
  <c r="BY20" i="27"/>
  <c r="BX20" i="27"/>
  <c r="BV20" i="27"/>
  <c r="BU20" i="27"/>
  <c r="BT20" i="27"/>
  <c r="BS20" i="27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9" i="27"/>
  <c r="BX9" i="27"/>
  <c r="BV9" i="27"/>
  <c r="BU9" i="27"/>
  <c r="BT9" i="27"/>
  <c r="BS9" i="27"/>
  <c r="BY12" i="27"/>
  <c r="BX12" i="27"/>
  <c r="BV12" i="27"/>
  <c r="BU12" i="27"/>
  <c r="BT12" i="27"/>
  <c r="BS12" i="27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5" i="27"/>
  <c r="BX5" i="27"/>
  <c r="BV5" i="27"/>
  <c r="BU5" i="27"/>
  <c r="BT5" i="27"/>
  <c r="BS5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3" i="27"/>
  <c r="AU13" i="27"/>
  <c r="AS13" i="27"/>
  <c r="AR13" i="27"/>
  <c r="AQ13" i="27"/>
  <c r="AP13" i="27"/>
  <c r="AV20" i="27"/>
  <c r="AU20" i="27"/>
  <c r="AS20" i="27"/>
  <c r="AR20" i="27"/>
  <c r="AQ20" i="27"/>
  <c r="AP20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9" i="27"/>
  <c r="AU9" i="27"/>
  <c r="AS9" i="27"/>
  <c r="AR9" i="27"/>
  <c r="AQ9" i="27"/>
  <c r="AP9" i="27"/>
  <c r="AV12" i="27"/>
  <c r="AU12" i="27"/>
  <c r="AS12" i="27"/>
  <c r="AR12" i="27"/>
  <c r="AQ12" i="27"/>
  <c r="AP12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5" i="27"/>
  <c r="AU5" i="27"/>
  <c r="AS5" i="27"/>
  <c r="AR5" i="27"/>
  <c r="AQ5" i="27"/>
  <c r="AP5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18" i="26"/>
  <c r="BX18" i="26"/>
  <c r="BV18" i="26"/>
  <c r="BU18" i="26"/>
  <c r="BT18" i="26"/>
  <c r="BS18" i="26"/>
  <c r="BY14" i="26"/>
  <c r="BX14" i="26"/>
  <c r="BV14" i="26"/>
  <c r="BU14" i="26"/>
  <c r="BT14" i="26"/>
  <c r="BS14" i="26"/>
  <c r="BY15" i="26"/>
  <c r="BX15" i="26"/>
  <c r="BV15" i="26"/>
  <c r="BU15" i="26"/>
  <c r="BT15" i="26"/>
  <c r="BS15" i="26"/>
  <c r="BY16" i="26"/>
  <c r="BX16" i="26"/>
  <c r="BV16" i="26"/>
  <c r="BU16" i="26"/>
  <c r="BT16" i="26"/>
  <c r="BS16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18" i="26"/>
  <c r="AU18" i="26"/>
  <c r="AS18" i="26"/>
  <c r="AR18" i="26"/>
  <c r="AQ18" i="26"/>
  <c r="AP18" i="26"/>
  <c r="AV14" i="26"/>
  <c r="AU14" i="26"/>
  <c r="AS14" i="26"/>
  <c r="AR14" i="26"/>
  <c r="AQ14" i="26"/>
  <c r="AP14" i="26"/>
  <c r="AV15" i="26"/>
  <c r="AU15" i="26"/>
  <c r="AS15" i="26"/>
  <c r="AR15" i="26"/>
  <c r="AQ15" i="26"/>
  <c r="AP15" i="26"/>
  <c r="AV16" i="26"/>
  <c r="AU16" i="26"/>
  <c r="AS16" i="26"/>
  <c r="AR16" i="26"/>
  <c r="AQ16" i="26"/>
  <c r="AP16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35" i="22"/>
  <c r="BX35" i="22"/>
  <c r="BW35" i="22"/>
  <c r="BU35" i="22"/>
  <c r="BT35" i="22"/>
  <c r="BS35" i="22"/>
  <c r="BR35" i="22"/>
  <c r="BV35" i="22" s="1"/>
  <c r="BQ35" i="22"/>
  <c r="BP35" i="22"/>
  <c r="BY33" i="22"/>
  <c r="BX33" i="22"/>
  <c r="BW33" i="22"/>
  <c r="BU33" i="22"/>
  <c r="BT33" i="22"/>
  <c r="BS33" i="22"/>
  <c r="BR33" i="22"/>
  <c r="BV33" i="22" s="1"/>
  <c r="BQ33" i="22"/>
  <c r="BP33" i="22"/>
  <c r="BY32" i="22"/>
  <c r="BX32" i="22"/>
  <c r="BW32" i="22"/>
  <c r="BU32" i="22"/>
  <c r="BT32" i="22"/>
  <c r="BS32" i="22"/>
  <c r="BR32" i="22"/>
  <c r="BV32" i="22" s="1"/>
  <c r="BQ32" i="22"/>
  <c r="BP32" i="22"/>
  <c r="BY34" i="22"/>
  <c r="BX34" i="22"/>
  <c r="BW34" i="22"/>
  <c r="BU34" i="22"/>
  <c r="BT34" i="22"/>
  <c r="BS34" i="22"/>
  <c r="BR34" i="22"/>
  <c r="BV34" i="22" s="1"/>
  <c r="BQ34" i="22"/>
  <c r="BP34" i="22"/>
  <c r="BY29" i="22"/>
  <c r="BX29" i="22"/>
  <c r="BW29" i="22"/>
  <c r="BU29" i="22"/>
  <c r="BT29" i="22"/>
  <c r="BS29" i="22"/>
  <c r="BR29" i="22"/>
  <c r="BV29" i="22" s="1"/>
  <c r="BQ29" i="22"/>
  <c r="BP29" i="22"/>
  <c r="BY27" i="22"/>
  <c r="BX27" i="22"/>
  <c r="BW27" i="22"/>
  <c r="BU27" i="22"/>
  <c r="BT27" i="22"/>
  <c r="BS27" i="22"/>
  <c r="BR27" i="22"/>
  <c r="BV27" i="22" s="1"/>
  <c r="BQ27" i="22"/>
  <c r="BP27" i="22"/>
  <c r="BY31" i="22"/>
  <c r="BX31" i="22"/>
  <c r="BW31" i="22"/>
  <c r="BU31" i="22"/>
  <c r="BT31" i="22"/>
  <c r="BS31" i="22"/>
  <c r="BR31" i="22"/>
  <c r="BV31" i="22" s="1"/>
  <c r="BQ31" i="22"/>
  <c r="BP31" i="22"/>
  <c r="BY26" i="22"/>
  <c r="BX26" i="22"/>
  <c r="BW26" i="22"/>
  <c r="BU26" i="22"/>
  <c r="BT26" i="22"/>
  <c r="BS26" i="22"/>
  <c r="BR26" i="22"/>
  <c r="BV26" i="22" s="1"/>
  <c r="BQ26" i="22"/>
  <c r="BP26" i="22"/>
  <c r="BY28" i="22"/>
  <c r="BX28" i="22"/>
  <c r="BW28" i="22"/>
  <c r="BU28" i="22"/>
  <c r="BT28" i="22"/>
  <c r="BS28" i="22"/>
  <c r="BR28" i="22"/>
  <c r="BV28" i="22" s="1"/>
  <c r="BQ28" i="22"/>
  <c r="BP28" i="22"/>
  <c r="BY25" i="22"/>
  <c r="BX25" i="22"/>
  <c r="BW25" i="22"/>
  <c r="BU25" i="22"/>
  <c r="BT25" i="22"/>
  <c r="BS25" i="22"/>
  <c r="BR25" i="22"/>
  <c r="BV25" i="22" s="1"/>
  <c r="BQ25" i="22"/>
  <c r="BP25" i="22"/>
  <c r="BY23" i="22"/>
  <c r="BX23" i="22"/>
  <c r="BW23" i="22"/>
  <c r="BU23" i="22"/>
  <c r="BT23" i="22"/>
  <c r="BS23" i="22"/>
  <c r="BR23" i="22"/>
  <c r="BQ23" i="22"/>
  <c r="BP23" i="22"/>
  <c r="BY21" i="22"/>
  <c r="BX21" i="22"/>
  <c r="BW21" i="22"/>
  <c r="BU21" i="22"/>
  <c r="BT21" i="22"/>
  <c r="BS21" i="22"/>
  <c r="BR21" i="22"/>
  <c r="BV21" i="22" s="1"/>
  <c r="BQ21" i="22"/>
  <c r="BP21" i="22"/>
  <c r="BY30" i="22"/>
  <c r="BX30" i="22"/>
  <c r="BW30" i="22"/>
  <c r="BU30" i="22"/>
  <c r="BT30" i="22"/>
  <c r="BS30" i="22"/>
  <c r="BR30" i="22"/>
  <c r="BV30" i="22" s="1"/>
  <c r="BQ30" i="22"/>
  <c r="BP30" i="22"/>
  <c r="BY22" i="22"/>
  <c r="BX22" i="22"/>
  <c r="BW22" i="22"/>
  <c r="BU22" i="22"/>
  <c r="BT22" i="22"/>
  <c r="BS22" i="22"/>
  <c r="BR22" i="22"/>
  <c r="BV22" i="22" s="1"/>
  <c r="BQ22" i="22"/>
  <c r="BP22" i="22"/>
  <c r="BY20" i="22"/>
  <c r="BX20" i="22"/>
  <c r="BW20" i="22"/>
  <c r="BU20" i="22"/>
  <c r="BT20" i="22"/>
  <c r="BS20" i="22"/>
  <c r="BR20" i="22"/>
  <c r="BV20" i="22" s="1"/>
  <c r="BQ20" i="22"/>
  <c r="BP20" i="22"/>
  <c r="BY16" i="22"/>
  <c r="BX16" i="22"/>
  <c r="BW16" i="22"/>
  <c r="BU16" i="22"/>
  <c r="BT16" i="22"/>
  <c r="BS16" i="22"/>
  <c r="BR16" i="22"/>
  <c r="BV16" i="22" s="1"/>
  <c r="BQ16" i="22"/>
  <c r="BP16" i="22"/>
  <c r="BY24" i="22"/>
  <c r="BX24" i="22"/>
  <c r="BW24" i="22"/>
  <c r="BU24" i="22"/>
  <c r="BT24" i="22"/>
  <c r="BS24" i="22"/>
  <c r="BR24" i="22"/>
  <c r="BV24" i="22" s="1"/>
  <c r="BQ24" i="22"/>
  <c r="BP24" i="22"/>
  <c r="BY17" i="22"/>
  <c r="BX17" i="22"/>
  <c r="BW17" i="22"/>
  <c r="BU17" i="22"/>
  <c r="BT17" i="22"/>
  <c r="BS17" i="22"/>
  <c r="BR17" i="22"/>
  <c r="BQ17" i="22"/>
  <c r="BP17" i="22"/>
  <c r="BY19" i="22"/>
  <c r="BX19" i="22"/>
  <c r="BW19" i="22"/>
  <c r="BU19" i="22"/>
  <c r="BT19" i="22"/>
  <c r="BS19" i="22"/>
  <c r="BR19" i="22"/>
  <c r="BV19" i="22" s="1"/>
  <c r="BQ19" i="22"/>
  <c r="BP19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V12" i="22" s="1"/>
  <c r="BQ12" i="22"/>
  <c r="BP12" i="22"/>
  <c r="BY18" i="22"/>
  <c r="BX18" i="22"/>
  <c r="BW18" i="22"/>
  <c r="BU18" i="22"/>
  <c r="BT18" i="22"/>
  <c r="BS18" i="22"/>
  <c r="BR18" i="22"/>
  <c r="BQ18" i="22"/>
  <c r="BP18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33" i="22"/>
  <c r="AW33" i="22"/>
  <c r="AV33" i="22"/>
  <c r="AT33" i="22"/>
  <c r="AS33" i="22"/>
  <c r="AR33" i="22"/>
  <c r="AQ33" i="22"/>
  <c r="AP33" i="22"/>
  <c r="AO33" i="22"/>
  <c r="AX32" i="22"/>
  <c r="AW32" i="22"/>
  <c r="AV32" i="22"/>
  <c r="AT32" i="22"/>
  <c r="AS32" i="22"/>
  <c r="AR32" i="22"/>
  <c r="AQ32" i="22"/>
  <c r="AP32" i="22"/>
  <c r="AO32" i="22"/>
  <c r="AX34" i="22"/>
  <c r="AW34" i="22"/>
  <c r="AV34" i="22"/>
  <c r="AT34" i="22"/>
  <c r="AS34" i="22"/>
  <c r="AR34" i="22"/>
  <c r="AQ34" i="22"/>
  <c r="AP34" i="22"/>
  <c r="AO34" i="22"/>
  <c r="AX29" i="22"/>
  <c r="AW29" i="22"/>
  <c r="AV29" i="22"/>
  <c r="AT29" i="22"/>
  <c r="AS29" i="22"/>
  <c r="AR29" i="22"/>
  <c r="AQ29" i="22"/>
  <c r="AP29" i="22"/>
  <c r="AO29" i="22"/>
  <c r="AX27" i="22"/>
  <c r="AW27" i="22"/>
  <c r="AV27" i="22"/>
  <c r="AT27" i="22"/>
  <c r="AS27" i="22"/>
  <c r="AR27" i="22"/>
  <c r="AQ27" i="22"/>
  <c r="AP27" i="22"/>
  <c r="AO27" i="22"/>
  <c r="AX31" i="22"/>
  <c r="AW31" i="22"/>
  <c r="AV31" i="22"/>
  <c r="AT31" i="22"/>
  <c r="AS31" i="22"/>
  <c r="AR31" i="22"/>
  <c r="AQ31" i="22"/>
  <c r="AP31" i="22"/>
  <c r="AO31" i="22"/>
  <c r="AX26" i="22"/>
  <c r="AW26" i="22"/>
  <c r="AV26" i="22"/>
  <c r="AT26" i="22"/>
  <c r="AS26" i="22"/>
  <c r="AR26" i="22"/>
  <c r="AQ26" i="22"/>
  <c r="AP26" i="22"/>
  <c r="AO26" i="22"/>
  <c r="AX28" i="22"/>
  <c r="AW28" i="22"/>
  <c r="AV28" i="22"/>
  <c r="AT28" i="22"/>
  <c r="AS28" i="22"/>
  <c r="AR28" i="22"/>
  <c r="AQ28" i="22"/>
  <c r="AP28" i="22"/>
  <c r="AO28" i="22"/>
  <c r="AX25" i="22"/>
  <c r="AW25" i="22"/>
  <c r="AV25" i="22"/>
  <c r="AT25" i="22"/>
  <c r="AS25" i="22"/>
  <c r="AR25" i="22"/>
  <c r="AQ25" i="22"/>
  <c r="AP25" i="22"/>
  <c r="AO25" i="22"/>
  <c r="AX23" i="22"/>
  <c r="AW23" i="22"/>
  <c r="AV23" i="22"/>
  <c r="AT23" i="22"/>
  <c r="AS23" i="22"/>
  <c r="AR23" i="22"/>
  <c r="AQ23" i="22"/>
  <c r="AP23" i="22"/>
  <c r="AO23" i="22"/>
  <c r="AX21" i="22"/>
  <c r="AW21" i="22"/>
  <c r="AV21" i="22"/>
  <c r="AT21" i="22"/>
  <c r="AS21" i="22"/>
  <c r="AR21" i="22"/>
  <c r="AQ21" i="22"/>
  <c r="AP21" i="22"/>
  <c r="AO21" i="22"/>
  <c r="AX30" i="22"/>
  <c r="AW30" i="22"/>
  <c r="AV30" i="22"/>
  <c r="AT30" i="22"/>
  <c r="AS30" i="22"/>
  <c r="AR30" i="22"/>
  <c r="AQ30" i="22"/>
  <c r="AP30" i="22"/>
  <c r="AO30" i="22"/>
  <c r="AX22" i="22"/>
  <c r="AW22" i="22"/>
  <c r="AV22" i="22"/>
  <c r="AT22" i="22"/>
  <c r="AS22" i="22"/>
  <c r="AR22" i="22"/>
  <c r="AQ22" i="22"/>
  <c r="AP22" i="22"/>
  <c r="AO22" i="22"/>
  <c r="AX20" i="22"/>
  <c r="AW20" i="22"/>
  <c r="AV20" i="22"/>
  <c r="AT20" i="22"/>
  <c r="AS20" i="22"/>
  <c r="AR20" i="22"/>
  <c r="AQ20" i="22"/>
  <c r="AP20" i="22"/>
  <c r="AO20" i="22"/>
  <c r="AX16" i="22"/>
  <c r="AW16" i="22"/>
  <c r="AV16" i="22"/>
  <c r="AT16" i="22"/>
  <c r="AS16" i="22"/>
  <c r="AR16" i="22"/>
  <c r="AQ16" i="22"/>
  <c r="AP16" i="22"/>
  <c r="AO16" i="22"/>
  <c r="AX24" i="22"/>
  <c r="AW24" i="22"/>
  <c r="AV24" i="22"/>
  <c r="AT24" i="22"/>
  <c r="AS24" i="22"/>
  <c r="AR24" i="22"/>
  <c r="AQ24" i="22"/>
  <c r="AP24" i="22"/>
  <c r="AO24" i="22"/>
  <c r="AX17" i="22"/>
  <c r="AW17" i="22"/>
  <c r="AV17" i="22"/>
  <c r="AT17" i="22"/>
  <c r="AS17" i="22"/>
  <c r="AR17" i="22"/>
  <c r="AQ17" i="22"/>
  <c r="AP17" i="22"/>
  <c r="AO17" i="22"/>
  <c r="AX19" i="22"/>
  <c r="AW19" i="22"/>
  <c r="AV19" i="22"/>
  <c r="AT19" i="22"/>
  <c r="AS19" i="22"/>
  <c r="AR19" i="22"/>
  <c r="AQ19" i="22"/>
  <c r="AP19" i="22"/>
  <c r="AO19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8" i="22"/>
  <c r="AW18" i="22"/>
  <c r="AV18" i="22"/>
  <c r="AT18" i="22"/>
  <c r="AS18" i="22"/>
  <c r="AR18" i="22"/>
  <c r="AQ18" i="22"/>
  <c r="AP18" i="22"/>
  <c r="AO18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6" i="4"/>
  <c r="BX26" i="4"/>
  <c r="BW26" i="4"/>
  <c r="BU26" i="4"/>
  <c r="BT26" i="4"/>
  <c r="BS26" i="4"/>
  <c r="BR26" i="4"/>
  <c r="BV26" i="4" s="1"/>
  <c r="BQ26" i="4"/>
  <c r="BP26" i="4"/>
  <c r="BY36" i="4"/>
  <c r="BX36" i="4"/>
  <c r="BW36" i="4"/>
  <c r="BU36" i="4"/>
  <c r="BT36" i="4"/>
  <c r="BS36" i="4"/>
  <c r="BR36" i="4"/>
  <c r="BV36" i="4" s="1"/>
  <c r="BQ36" i="4"/>
  <c r="BP36" i="4"/>
  <c r="BY35" i="4"/>
  <c r="BX35" i="4"/>
  <c r="BW35" i="4"/>
  <c r="BU35" i="4"/>
  <c r="BT35" i="4"/>
  <c r="BS35" i="4"/>
  <c r="BR35" i="4"/>
  <c r="BV35" i="4" s="1"/>
  <c r="BQ35" i="4"/>
  <c r="BP35" i="4"/>
  <c r="BY33" i="4"/>
  <c r="BX33" i="4"/>
  <c r="BW33" i="4"/>
  <c r="BU33" i="4"/>
  <c r="BT33" i="4"/>
  <c r="BS33" i="4"/>
  <c r="BR33" i="4"/>
  <c r="BV33" i="4" s="1"/>
  <c r="BQ33" i="4"/>
  <c r="BP33" i="4"/>
  <c r="BY32" i="4"/>
  <c r="BX32" i="4"/>
  <c r="BW32" i="4"/>
  <c r="BU32" i="4"/>
  <c r="BT32" i="4"/>
  <c r="BS32" i="4"/>
  <c r="BR32" i="4"/>
  <c r="BV32" i="4" s="1"/>
  <c r="BQ32" i="4"/>
  <c r="BP32" i="4"/>
  <c r="BY31" i="4"/>
  <c r="BX31" i="4"/>
  <c r="BW31" i="4"/>
  <c r="BU31" i="4"/>
  <c r="BT31" i="4"/>
  <c r="BS31" i="4"/>
  <c r="BR31" i="4"/>
  <c r="BV31" i="4" s="1"/>
  <c r="BQ31" i="4"/>
  <c r="BP31" i="4"/>
  <c r="BY29" i="4"/>
  <c r="BX29" i="4"/>
  <c r="BW29" i="4"/>
  <c r="BU29" i="4"/>
  <c r="BT29" i="4"/>
  <c r="BS29" i="4"/>
  <c r="BR29" i="4"/>
  <c r="BV29" i="4" s="1"/>
  <c r="BQ29" i="4"/>
  <c r="BP29" i="4"/>
  <c r="BY28" i="4"/>
  <c r="BX28" i="4"/>
  <c r="BW28" i="4"/>
  <c r="BU28" i="4"/>
  <c r="BT28" i="4"/>
  <c r="BS28" i="4"/>
  <c r="BR28" i="4"/>
  <c r="BV28" i="4" s="1"/>
  <c r="BQ28" i="4"/>
  <c r="BP28" i="4"/>
  <c r="BY34" i="4"/>
  <c r="BX34" i="4"/>
  <c r="BW34" i="4"/>
  <c r="BU34" i="4"/>
  <c r="BT34" i="4"/>
  <c r="BS34" i="4"/>
  <c r="BR34" i="4"/>
  <c r="BV34" i="4" s="1"/>
  <c r="BQ34" i="4"/>
  <c r="BP34" i="4"/>
  <c r="BY38" i="4"/>
  <c r="BX38" i="4"/>
  <c r="BW38" i="4"/>
  <c r="BU38" i="4"/>
  <c r="BT38" i="4"/>
  <c r="BS38" i="4"/>
  <c r="BR38" i="4"/>
  <c r="BV38" i="4" s="1"/>
  <c r="BQ38" i="4"/>
  <c r="BP38" i="4"/>
  <c r="BY15" i="4"/>
  <c r="BX15" i="4"/>
  <c r="BW15" i="4"/>
  <c r="BU15" i="4"/>
  <c r="BT15" i="4"/>
  <c r="BS15" i="4"/>
  <c r="BR15" i="4"/>
  <c r="BQ15" i="4"/>
  <c r="BP15" i="4"/>
  <c r="BY23" i="4"/>
  <c r="BX23" i="4"/>
  <c r="BW23" i="4"/>
  <c r="BU23" i="4"/>
  <c r="BT23" i="4"/>
  <c r="BS23" i="4"/>
  <c r="BR23" i="4"/>
  <c r="BQ23" i="4"/>
  <c r="BP23" i="4"/>
  <c r="BY30" i="4"/>
  <c r="BX30" i="4"/>
  <c r="BW30" i="4"/>
  <c r="BU30" i="4"/>
  <c r="BT30" i="4"/>
  <c r="BS30" i="4"/>
  <c r="BR30" i="4"/>
  <c r="BV30" i="4" s="1"/>
  <c r="BQ30" i="4"/>
  <c r="BP30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Q20" i="4"/>
  <c r="BP20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3" i="4"/>
  <c r="BX13" i="4"/>
  <c r="BW13" i="4"/>
  <c r="BU13" i="4"/>
  <c r="BT13" i="4"/>
  <c r="BS13" i="4"/>
  <c r="BR13" i="4"/>
  <c r="BV13" i="4" s="1"/>
  <c r="BQ13" i="4"/>
  <c r="BP13" i="4"/>
  <c r="BY37" i="4"/>
  <c r="BX37" i="4"/>
  <c r="BW37" i="4"/>
  <c r="BU37" i="4"/>
  <c r="BT37" i="4"/>
  <c r="BS37" i="4"/>
  <c r="BR37" i="4"/>
  <c r="BV37" i="4" s="1"/>
  <c r="BQ37" i="4"/>
  <c r="BP37" i="4"/>
  <c r="BY10" i="4"/>
  <c r="BX10" i="4"/>
  <c r="BW10" i="4"/>
  <c r="BU10" i="4"/>
  <c r="BT10" i="4"/>
  <c r="BS10" i="4"/>
  <c r="BR10" i="4"/>
  <c r="BQ10" i="4"/>
  <c r="BP10" i="4"/>
  <c r="BY12" i="4"/>
  <c r="BX12" i="4"/>
  <c r="BW12" i="4"/>
  <c r="BU12" i="4"/>
  <c r="BT12" i="4"/>
  <c r="BS12" i="4"/>
  <c r="BR12" i="4"/>
  <c r="BV12" i="4" s="1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6" i="4"/>
  <c r="AW26" i="4"/>
  <c r="AV26" i="4"/>
  <c r="AT26" i="4"/>
  <c r="AS26" i="4"/>
  <c r="AR26" i="4"/>
  <c r="AQ26" i="4"/>
  <c r="AU26" i="4" s="1"/>
  <c r="AP26" i="4"/>
  <c r="AO26" i="4"/>
  <c r="AX36" i="4"/>
  <c r="AW36" i="4"/>
  <c r="AV36" i="4"/>
  <c r="AT36" i="4"/>
  <c r="AS36" i="4"/>
  <c r="AR36" i="4"/>
  <c r="AQ36" i="4"/>
  <c r="AP36" i="4"/>
  <c r="AO36" i="4"/>
  <c r="AX35" i="4"/>
  <c r="AW35" i="4"/>
  <c r="AV35" i="4"/>
  <c r="AT35" i="4"/>
  <c r="AS35" i="4"/>
  <c r="AR35" i="4"/>
  <c r="AQ35" i="4"/>
  <c r="AP35" i="4"/>
  <c r="AO35" i="4"/>
  <c r="AX33" i="4"/>
  <c r="AW33" i="4"/>
  <c r="AV33" i="4"/>
  <c r="AT33" i="4"/>
  <c r="AS33" i="4"/>
  <c r="AR33" i="4"/>
  <c r="AQ33" i="4"/>
  <c r="AP33" i="4"/>
  <c r="AO33" i="4"/>
  <c r="AX32" i="4"/>
  <c r="AW32" i="4"/>
  <c r="AV32" i="4"/>
  <c r="AT32" i="4"/>
  <c r="AS32" i="4"/>
  <c r="AR32" i="4"/>
  <c r="AQ32" i="4"/>
  <c r="AP32" i="4"/>
  <c r="AO32" i="4"/>
  <c r="AX31" i="4"/>
  <c r="AW31" i="4"/>
  <c r="AV31" i="4"/>
  <c r="AT31" i="4"/>
  <c r="AS31" i="4"/>
  <c r="AR31" i="4"/>
  <c r="AQ31" i="4"/>
  <c r="AP31" i="4"/>
  <c r="AO31" i="4"/>
  <c r="AX29" i="4"/>
  <c r="AW29" i="4"/>
  <c r="AV29" i="4"/>
  <c r="AT29" i="4"/>
  <c r="AS29" i="4"/>
  <c r="AR29" i="4"/>
  <c r="AQ29" i="4"/>
  <c r="AP29" i="4"/>
  <c r="AO29" i="4"/>
  <c r="AX28" i="4"/>
  <c r="AW28" i="4"/>
  <c r="AV28" i="4"/>
  <c r="AT28" i="4"/>
  <c r="AS28" i="4"/>
  <c r="AR28" i="4"/>
  <c r="AQ28" i="4"/>
  <c r="AP28" i="4"/>
  <c r="AO28" i="4"/>
  <c r="AX34" i="4"/>
  <c r="AW34" i="4"/>
  <c r="AV34" i="4"/>
  <c r="AT34" i="4"/>
  <c r="AS34" i="4"/>
  <c r="AR34" i="4"/>
  <c r="AQ34" i="4"/>
  <c r="AP34" i="4"/>
  <c r="AO34" i="4"/>
  <c r="AX38" i="4"/>
  <c r="AW38" i="4"/>
  <c r="AV38" i="4"/>
  <c r="AT38" i="4"/>
  <c r="AS38" i="4"/>
  <c r="AR38" i="4"/>
  <c r="AQ38" i="4"/>
  <c r="AP38" i="4"/>
  <c r="AO38" i="4"/>
  <c r="AX15" i="4"/>
  <c r="AW15" i="4"/>
  <c r="AV15" i="4"/>
  <c r="AT15" i="4"/>
  <c r="AS15" i="4"/>
  <c r="AR15" i="4"/>
  <c r="AQ15" i="4"/>
  <c r="AP15" i="4"/>
  <c r="AO15" i="4"/>
  <c r="AX23" i="4"/>
  <c r="AW23" i="4"/>
  <c r="AV23" i="4"/>
  <c r="AT23" i="4"/>
  <c r="AS23" i="4"/>
  <c r="AR23" i="4"/>
  <c r="AQ23" i="4"/>
  <c r="AP23" i="4"/>
  <c r="AO23" i="4"/>
  <c r="AX30" i="4"/>
  <c r="AW30" i="4"/>
  <c r="AV30" i="4"/>
  <c r="AT30" i="4"/>
  <c r="AS30" i="4"/>
  <c r="AR30" i="4"/>
  <c r="AQ30" i="4"/>
  <c r="AP30" i="4"/>
  <c r="AO30" i="4"/>
  <c r="AX22" i="4"/>
  <c r="AW22" i="4"/>
  <c r="AV22" i="4"/>
  <c r="AT22" i="4"/>
  <c r="AS22" i="4"/>
  <c r="AR22" i="4"/>
  <c r="AQ22" i="4"/>
  <c r="AU22" i="4" s="1"/>
  <c r="AP22" i="4"/>
  <c r="AO22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3" i="4"/>
  <c r="AW13" i="4"/>
  <c r="AV13" i="4"/>
  <c r="AT13" i="4"/>
  <c r="AS13" i="4"/>
  <c r="AR13" i="4"/>
  <c r="AQ13" i="4"/>
  <c r="AP13" i="4"/>
  <c r="AO13" i="4"/>
  <c r="AX37" i="4"/>
  <c r="AW37" i="4"/>
  <c r="AV37" i="4"/>
  <c r="AT37" i="4"/>
  <c r="AS37" i="4"/>
  <c r="AR37" i="4"/>
  <c r="AQ37" i="4"/>
  <c r="AU37" i="4" s="1"/>
  <c r="AP37" i="4"/>
  <c r="AO37" i="4"/>
  <c r="AX10" i="4"/>
  <c r="AW10" i="4"/>
  <c r="AV10" i="4"/>
  <c r="AT10" i="4"/>
  <c r="AS10" i="4"/>
  <c r="AR10" i="4"/>
  <c r="AQ10" i="4"/>
  <c r="AP10" i="4"/>
  <c r="AO10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V16" i="21"/>
  <c r="CW16" i="21"/>
  <c r="CX16" i="21"/>
  <c r="CY16" i="21"/>
  <c r="DA16" i="21"/>
  <c r="DB16" i="21"/>
  <c r="DZ16" i="21"/>
  <c r="EA16" i="21"/>
  <c r="EB16" i="21"/>
  <c r="EC16" i="21"/>
  <c r="EE16" i="21"/>
  <c r="EF16" i="21"/>
  <c r="FB16" i="21"/>
  <c r="FC16" i="21"/>
  <c r="FD16" i="21"/>
  <c r="FE16" i="21"/>
  <c r="FG16" i="21"/>
  <c r="FH16" i="21"/>
  <c r="GD16" i="21"/>
  <c r="GE16" i="21"/>
  <c r="GF16" i="21"/>
  <c r="GG16" i="21"/>
  <c r="GI16" i="21"/>
  <c r="GJ16" i="21"/>
  <c r="HF16" i="21"/>
  <c r="HG16" i="21"/>
  <c r="HH16" i="21"/>
  <c r="HI16" i="21"/>
  <c r="HK16" i="21"/>
  <c r="HL16" i="21"/>
  <c r="IH16" i="21"/>
  <c r="II16" i="21"/>
  <c r="IJ16" i="21"/>
  <c r="IK16" i="21"/>
  <c r="IM16" i="21"/>
  <c r="IN16" i="21"/>
  <c r="JJ16" i="21"/>
  <c r="JK16" i="21"/>
  <c r="JL16" i="21"/>
  <c r="JM16" i="21"/>
  <c r="JO16" i="21"/>
  <c r="JP16" i="21"/>
  <c r="KL16" i="21"/>
  <c r="KM16" i="21"/>
  <c r="KN16" i="21"/>
  <c r="KO16" i="21"/>
  <c r="KQ16" i="21"/>
  <c r="KR16" i="21"/>
  <c r="LN16" i="21"/>
  <c r="LO16" i="21"/>
  <c r="LP16" i="21"/>
  <c r="LQ16" i="21"/>
  <c r="LS16" i="21"/>
  <c r="LT16" i="21"/>
  <c r="MP16" i="21"/>
  <c r="MQ16" i="21"/>
  <c r="MR16" i="21"/>
  <c r="MS16" i="21"/>
  <c r="MU16" i="21"/>
  <c r="MV16" i="21"/>
  <c r="NR16" i="21"/>
  <c r="NS16" i="21"/>
  <c r="NT16" i="21"/>
  <c r="NU16" i="21"/>
  <c r="NW16" i="21"/>
  <c r="NX16" i="21"/>
  <c r="OT16" i="21"/>
  <c r="OU16" i="21"/>
  <c r="OV16" i="21"/>
  <c r="OW16" i="21"/>
  <c r="OY16" i="21"/>
  <c r="OZ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9" i="21"/>
  <c r="CW9" i="21"/>
  <c r="CX9" i="21"/>
  <c r="CY9" i="21"/>
  <c r="DA9" i="21"/>
  <c r="DB9" i="21"/>
  <c r="DZ9" i="21"/>
  <c r="EA9" i="21"/>
  <c r="EB9" i="21"/>
  <c r="EC9" i="21"/>
  <c r="EE9" i="21"/>
  <c r="EF9" i="21"/>
  <c r="FB9" i="21"/>
  <c r="FC9" i="21"/>
  <c r="FD9" i="21"/>
  <c r="FE9" i="21"/>
  <c r="FG9" i="21"/>
  <c r="FH9" i="21"/>
  <c r="GD9" i="21"/>
  <c r="GE9" i="21"/>
  <c r="GF9" i="21"/>
  <c r="GG9" i="21"/>
  <c r="GI9" i="21"/>
  <c r="GJ9" i="21"/>
  <c r="HF9" i="21"/>
  <c r="HG9" i="21"/>
  <c r="HH9" i="21"/>
  <c r="HI9" i="21"/>
  <c r="HK9" i="21"/>
  <c r="HL9" i="21"/>
  <c r="IH9" i="21"/>
  <c r="II9" i="21"/>
  <c r="IJ9" i="21"/>
  <c r="IK9" i="21"/>
  <c r="IM9" i="21"/>
  <c r="IN9" i="21"/>
  <c r="JJ9" i="21"/>
  <c r="JK9" i="21"/>
  <c r="JL9" i="21"/>
  <c r="JM9" i="21"/>
  <c r="JO9" i="21"/>
  <c r="JP9" i="21"/>
  <c r="KL9" i="21"/>
  <c r="KM9" i="21"/>
  <c r="KN9" i="21"/>
  <c r="KO9" i="21"/>
  <c r="KQ9" i="21"/>
  <c r="KR9" i="21"/>
  <c r="LN9" i="21"/>
  <c r="LO9" i="21"/>
  <c r="LP9" i="21"/>
  <c r="LQ9" i="21"/>
  <c r="LS9" i="21"/>
  <c r="LT9" i="21"/>
  <c r="MP9" i="21"/>
  <c r="MQ9" i="21"/>
  <c r="MR9" i="21"/>
  <c r="MS9" i="21"/>
  <c r="MU9" i="21"/>
  <c r="MV9" i="21"/>
  <c r="NR9" i="21"/>
  <c r="NS9" i="21"/>
  <c r="NT9" i="21"/>
  <c r="NU9" i="21"/>
  <c r="NW9" i="21"/>
  <c r="NX9" i="21"/>
  <c r="OT9" i="21"/>
  <c r="OU9" i="21"/>
  <c r="OV9" i="21"/>
  <c r="OW9" i="21"/>
  <c r="OY9" i="21"/>
  <c r="OZ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CV7" i="21"/>
  <c r="CW7" i="21"/>
  <c r="CX7" i="21"/>
  <c r="CY7" i="21"/>
  <c r="DA7" i="21"/>
  <c r="DB7" i="21"/>
  <c r="DZ7" i="21"/>
  <c r="EA7" i="21"/>
  <c r="EB7" i="21"/>
  <c r="EC7" i="21"/>
  <c r="EE7" i="21"/>
  <c r="EF7" i="21"/>
  <c r="FB7" i="21"/>
  <c r="FC7" i="21"/>
  <c r="FD7" i="21"/>
  <c r="FE7" i="21"/>
  <c r="FG7" i="21"/>
  <c r="FH7" i="21"/>
  <c r="GD7" i="21"/>
  <c r="GE7" i="21"/>
  <c r="GF7" i="21"/>
  <c r="GG7" i="21"/>
  <c r="GI7" i="21"/>
  <c r="GJ7" i="21"/>
  <c r="HF7" i="21"/>
  <c r="HG7" i="21"/>
  <c r="HH7" i="21"/>
  <c r="HI7" i="21"/>
  <c r="HK7" i="21"/>
  <c r="HL7" i="21"/>
  <c r="IH7" i="21"/>
  <c r="II7" i="21"/>
  <c r="IJ7" i="21"/>
  <c r="IK7" i="21"/>
  <c r="IM7" i="21"/>
  <c r="IN7" i="21"/>
  <c r="JJ7" i="21"/>
  <c r="JK7" i="21"/>
  <c r="JL7" i="21"/>
  <c r="JM7" i="21"/>
  <c r="JO7" i="21"/>
  <c r="JP7" i="21"/>
  <c r="KL7" i="21"/>
  <c r="KM7" i="21"/>
  <c r="KN7" i="21"/>
  <c r="KO7" i="21"/>
  <c r="KQ7" i="21"/>
  <c r="KR7" i="21"/>
  <c r="LN7" i="21"/>
  <c r="LO7" i="21"/>
  <c r="LP7" i="21"/>
  <c r="LQ7" i="21"/>
  <c r="LS7" i="21"/>
  <c r="LT7" i="21"/>
  <c r="MP7" i="21"/>
  <c r="MQ7" i="21"/>
  <c r="MR7" i="21"/>
  <c r="MS7" i="21"/>
  <c r="MU7" i="21"/>
  <c r="MV7" i="21"/>
  <c r="NR7" i="21"/>
  <c r="NS7" i="21"/>
  <c r="NT7" i="21"/>
  <c r="NU7" i="21"/>
  <c r="NW7" i="21"/>
  <c r="NX7" i="21"/>
  <c r="OT7" i="21"/>
  <c r="OU7" i="21"/>
  <c r="OV7" i="21"/>
  <c r="OW7" i="21"/>
  <c r="OY7" i="21"/>
  <c r="OZ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2" i="19"/>
  <c r="CW22" i="19"/>
  <c r="CX22" i="19"/>
  <c r="CY22" i="19"/>
  <c r="DA22" i="19"/>
  <c r="DB22" i="19"/>
  <c r="DZ22" i="19"/>
  <c r="EA22" i="19"/>
  <c r="EB22" i="19"/>
  <c r="EC22" i="19"/>
  <c r="EE22" i="19"/>
  <c r="EF22" i="19"/>
  <c r="FB22" i="19"/>
  <c r="FC22" i="19"/>
  <c r="FD22" i="19"/>
  <c r="FE22" i="19"/>
  <c r="FG22" i="19"/>
  <c r="FH22" i="19"/>
  <c r="GD22" i="19"/>
  <c r="GE22" i="19"/>
  <c r="GF22" i="19"/>
  <c r="GG22" i="19"/>
  <c r="GI22" i="19"/>
  <c r="GJ22" i="19"/>
  <c r="HF22" i="19"/>
  <c r="HG22" i="19"/>
  <c r="HH22" i="19"/>
  <c r="HI22" i="19"/>
  <c r="HK22" i="19"/>
  <c r="HL22" i="19"/>
  <c r="IH22" i="19"/>
  <c r="II22" i="19"/>
  <c r="IJ22" i="19"/>
  <c r="IK22" i="19"/>
  <c r="IM22" i="19"/>
  <c r="IN22" i="19"/>
  <c r="JJ22" i="19"/>
  <c r="JK22" i="19"/>
  <c r="JL22" i="19"/>
  <c r="JM22" i="19"/>
  <c r="JO22" i="19"/>
  <c r="JP22" i="19"/>
  <c r="KL22" i="19"/>
  <c r="KM22" i="19"/>
  <c r="KN22" i="19"/>
  <c r="KO22" i="19"/>
  <c r="KQ22" i="19"/>
  <c r="KR22" i="19"/>
  <c r="LN22" i="19"/>
  <c r="LO22" i="19"/>
  <c r="LP22" i="19"/>
  <c r="LQ22" i="19"/>
  <c r="LS22" i="19"/>
  <c r="LT22" i="19"/>
  <c r="MP22" i="19"/>
  <c r="MQ22" i="19"/>
  <c r="MR22" i="19"/>
  <c r="MS22" i="19"/>
  <c r="MU22" i="19"/>
  <c r="MV22" i="19"/>
  <c r="NR22" i="19"/>
  <c r="NS22" i="19"/>
  <c r="NT22" i="19"/>
  <c r="NU22" i="19"/>
  <c r="NW22" i="19"/>
  <c r="NX22" i="19"/>
  <c r="OT22" i="19"/>
  <c r="OU22" i="19"/>
  <c r="OV22" i="19"/>
  <c r="OW22" i="19"/>
  <c r="OY22" i="19"/>
  <c r="OZ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13" i="19"/>
  <c r="CW13" i="19"/>
  <c r="CX13" i="19"/>
  <c r="CY13" i="19"/>
  <c r="DA13" i="19"/>
  <c r="DB13" i="19"/>
  <c r="DZ13" i="19"/>
  <c r="EA13" i="19"/>
  <c r="EB13" i="19"/>
  <c r="EC13" i="19"/>
  <c r="EE13" i="19"/>
  <c r="EF13" i="19"/>
  <c r="FB13" i="19"/>
  <c r="FC13" i="19"/>
  <c r="FD13" i="19"/>
  <c r="FE13" i="19"/>
  <c r="FG13" i="19"/>
  <c r="FH13" i="19"/>
  <c r="GD13" i="19"/>
  <c r="GE13" i="19"/>
  <c r="GF13" i="19"/>
  <c r="GG13" i="19"/>
  <c r="GI13" i="19"/>
  <c r="GJ13" i="19"/>
  <c r="HF13" i="19"/>
  <c r="HG13" i="19"/>
  <c r="HH13" i="19"/>
  <c r="HI13" i="19"/>
  <c r="HK13" i="19"/>
  <c r="HL13" i="19"/>
  <c r="IH13" i="19"/>
  <c r="II13" i="19"/>
  <c r="IJ13" i="19"/>
  <c r="IK13" i="19"/>
  <c r="IM13" i="19"/>
  <c r="IN13" i="19"/>
  <c r="JJ13" i="19"/>
  <c r="JK13" i="19"/>
  <c r="JL13" i="19"/>
  <c r="JM13" i="19"/>
  <c r="JO13" i="19"/>
  <c r="JP13" i="19"/>
  <c r="KL13" i="19"/>
  <c r="KM13" i="19"/>
  <c r="KN13" i="19"/>
  <c r="KO13" i="19"/>
  <c r="KQ13" i="19"/>
  <c r="KR13" i="19"/>
  <c r="LN13" i="19"/>
  <c r="LO13" i="19"/>
  <c r="LP13" i="19"/>
  <c r="LQ13" i="19"/>
  <c r="LS13" i="19"/>
  <c r="LT13" i="19"/>
  <c r="MP13" i="19"/>
  <c r="MQ13" i="19"/>
  <c r="MR13" i="19"/>
  <c r="MS13" i="19"/>
  <c r="MU13" i="19"/>
  <c r="MV13" i="19"/>
  <c r="NR13" i="19"/>
  <c r="NS13" i="19"/>
  <c r="NT13" i="19"/>
  <c r="NU13" i="19"/>
  <c r="NW13" i="19"/>
  <c r="NX13" i="19"/>
  <c r="OT13" i="19"/>
  <c r="OU13" i="19"/>
  <c r="OV13" i="19"/>
  <c r="OW13" i="19"/>
  <c r="OY13" i="19"/>
  <c r="OZ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2" i="19"/>
  <c r="CW12" i="19"/>
  <c r="CX12" i="19"/>
  <c r="CY12" i="19"/>
  <c r="DA12" i="19"/>
  <c r="DB12" i="19"/>
  <c r="DZ12" i="19"/>
  <c r="EA12" i="19"/>
  <c r="EB12" i="19"/>
  <c r="EC12" i="19"/>
  <c r="EE12" i="19"/>
  <c r="EF12" i="19"/>
  <c r="FB12" i="19"/>
  <c r="FC12" i="19"/>
  <c r="FD12" i="19"/>
  <c r="FE12" i="19"/>
  <c r="FG12" i="19"/>
  <c r="FH12" i="19"/>
  <c r="GD12" i="19"/>
  <c r="GE12" i="19"/>
  <c r="GF12" i="19"/>
  <c r="GG12" i="19"/>
  <c r="GI12" i="19"/>
  <c r="GJ12" i="19"/>
  <c r="HF12" i="19"/>
  <c r="HG12" i="19"/>
  <c r="HH12" i="19"/>
  <c r="HI12" i="19"/>
  <c r="HK12" i="19"/>
  <c r="HL12" i="19"/>
  <c r="IH12" i="19"/>
  <c r="II12" i="19"/>
  <c r="IJ12" i="19"/>
  <c r="IK12" i="19"/>
  <c r="IM12" i="19"/>
  <c r="IN12" i="19"/>
  <c r="JJ12" i="19"/>
  <c r="JK12" i="19"/>
  <c r="JL12" i="19"/>
  <c r="JM12" i="19"/>
  <c r="JO12" i="19"/>
  <c r="JP12" i="19"/>
  <c r="KL12" i="19"/>
  <c r="KM12" i="19"/>
  <c r="KN12" i="19"/>
  <c r="KO12" i="19"/>
  <c r="KQ12" i="19"/>
  <c r="KR12" i="19"/>
  <c r="LN12" i="19"/>
  <c r="LO12" i="19"/>
  <c r="LP12" i="19"/>
  <c r="LQ12" i="19"/>
  <c r="LS12" i="19"/>
  <c r="LT12" i="19"/>
  <c r="MP12" i="19"/>
  <c r="MQ12" i="19"/>
  <c r="MR12" i="19"/>
  <c r="MS12" i="19"/>
  <c r="MU12" i="19"/>
  <c r="MV12" i="19"/>
  <c r="NR12" i="19"/>
  <c r="NS12" i="19"/>
  <c r="NT12" i="19"/>
  <c r="NU12" i="19"/>
  <c r="NW12" i="19"/>
  <c r="NX12" i="19"/>
  <c r="OT12" i="19"/>
  <c r="OU12" i="19"/>
  <c r="OV12" i="19"/>
  <c r="OW12" i="19"/>
  <c r="OY12" i="19"/>
  <c r="OZ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4" i="19"/>
  <c r="CW14" i="19"/>
  <c r="CX14" i="19"/>
  <c r="CY14" i="19"/>
  <c r="DA14" i="19"/>
  <c r="DB14" i="19"/>
  <c r="DZ14" i="19"/>
  <c r="EA14" i="19"/>
  <c r="EB14" i="19"/>
  <c r="EC14" i="19"/>
  <c r="EE14" i="19"/>
  <c r="EF14" i="19"/>
  <c r="FB14" i="19"/>
  <c r="FC14" i="19"/>
  <c r="FD14" i="19"/>
  <c r="FE14" i="19"/>
  <c r="FG14" i="19"/>
  <c r="FH14" i="19"/>
  <c r="GD14" i="19"/>
  <c r="GE14" i="19"/>
  <c r="GF14" i="19"/>
  <c r="GG14" i="19"/>
  <c r="GI14" i="19"/>
  <c r="GJ14" i="19"/>
  <c r="HF14" i="19"/>
  <c r="HG14" i="19"/>
  <c r="HH14" i="19"/>
  <c r="HI14" i="19"/>
  <c r="HK14" i="19"/>
  <c r="HL14" i="19"/>
  <c r="IH14" i="19"/>
  <c r="II14" i="19"/>
  <c r="IJ14" i="19"/>
  <c r="IK14" i="19"/>
  <c r="IM14" i="19"/>
  <c r="IN14" i="19"/>
  <c r="JJ14" i="19"/>
  <c r="JK14" i="19"/>
  <c r="JL14" i="19"/>
  <c r="JM14" i="19"/>
  <c r="JO14" i="19"/>
  <c r="JP14" i="19"/>
  <c r="KL14" i="19"/>
  <c r="KM14" i="19"/>
  <c r="KN14" i="19"/>
  <c r="KO14" i="19"/>
  <c r="KQ14" i="19"/>
  <c r="KR14" i="19"/>
  <c r="LN14" i="19"/>
  <c r="LO14" i="19"/>
  <c r="LP14" i="19"/>
  <c r="LQ14" i="19"/>
  <c r="LS14" i="19"/>
  <c r="LT14" i="19"/>
  <c r="MP14" i="19"/>
  <c r="MQ14" i="19"/>
  <c r="MR14" i="19"/>
  <c r="MS14" i="19"/>
  <c r="MU14" i="19"/>
  <c r="MV14" i="19"/>
  <c r="NR14" i="19"/>
  <c r="NS14" i="19"/>
  <c r="NT14" i="19"/>
  <c r="NU14" i="19"/>
  <c r="NW14" i="19"/>
  <c r="NX14" i="19"/>
  <c r="OT14" i="19"/>
  <c r="OU14" i="19"/>
  <c r="OV14" i="19"/>
  <c r="OW14" i="19"/>
  <c r="OY14" i="19"/>
  <c r="OZ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4" i="19"/>
  <c r="CW4" i="19"/>
  <c r="CX4" i="19"/>
  <c r="CY4" i="19"/>
  <c r="DA4" i="19"/>
  <c r="DB4" i="19"/>
  <c r="DZ4" i="19"/>
  <c r="EA4" i="19"/>
  <c r="EB4" i="19"/>
  <c r="EC4" i="19"/>
  <c r="EE4" i="19"/>
  <c r="EF4" i="19"/>
  <c r="FB4" i="19"/>
  <c r="FC4" i="19"/>
  <c r="FD4" i="19"/>
  <c r="FE4" i="19"/>
  <c r="FG4" i="19"/>
  <c r="FH4" i="19"/>
  <c r="GD4" i="19"/>
  <c r="GE4" i="19"/>
  <c r="GF4" i="19"/>
  <c r="GG4" i="19"/>
  <c r="GI4" i="19"/>
  <c r="GJ4" i="19"/>
  <c r="HF4" i="19"/>
  <c r="HG4" i="19"/>
  <c r="HH4" i="19"/>
  <c r="HI4" i="19"/>
  <c r="HK4" i="19"/>
  <c r="HL4" i="19"/>
  <c r="IH4" i="19"/>
  <c r="II4" i="19"/>
  <c r="IJ4" i="19"/>
  <c r="IK4" i="19"/>
  <c r="IM4" i="19"/>
  <c r="IN4" i="19"/>
  <c r="JJ4" i="19"/>
  <c r="JK4" i="19"/>
  <c r="JL4" i="19"/>
  <c r="JM4" i="19"/>
  <c r="JO4" i="19"/>
  <c r="JP4" i="19"/>
  <c r="KL4" i="19"/>
  <c r="KM4" i="19"/>
  <c r="KN4" i="19"/>
  <c r="KO4" i="19"/>
  <c r="KQ4" i="19"/>
  <c r="KR4" i="19"/>
  <c r="LN4" i="19"/>
  <c r="LO4" i="19"/>
  <c r="LP4" i="19"/>
  <c r="LQ4" i="19"/>
  <c r="LS4" i="19"/>
  <c r="LT4" i="19"/>
  <c r="MP4" i="19"/>
  <c r="MQ4" i="19"/>
  <c r="MR4" i="19"/>
  <c r="MS4" i="19"/>
  <c r="MU4" i="19"/>
  <c r="MV4" i="19"/>
  <c r="NR4" i="19"/>
  <c r="NS4" i="19"/>
  <c r="NT4" i="19"/>
  <c r="NU4" i="19"/>
  <c r="NW4" i="19"/>
  <c r="NX4" i="19"/>
  <c r="OT4" i="19"/>
  <c r="OU4" i="19"/>
  <c r="OV4" i="19"/>
  <c r="OW4" i="19"/>
  <c r="OY4" i="19"/>
  <c r="OZ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7" i="27"/>
  <c r="CW17" i="27"/>
  <c r="CX17" i="27"/>
  <c r="CY17" i="27"/>
  <c r="DA17" i="27"/>
  <c r="DB17" i="27"/>
  <c r="DZ17" i="27"/>
  <c r="EA17" i="27"/>
  <c r="EB17" i="27"/>
  <c r="EC17" i="27"/>
  <c r="EE17" i="27"/>
  <c r="EF17" i="27"/>
  <c r="FB17" i="27"/>
  <c r="FC17" i="27"/>
  <c r="FD17" i="27"/>
  <c r="FE17" i="27"/>
  <c r="FG17" i="27"/>
  <c r="FH17" i="27"/>
  <c r="GD17" i="27"/>
  <c r="GE17" i="27"/>
  <c r="GF17" i="27"/>
  <c r="GG17" i="27"/>
  <c r="GI17" i="27"/>
  <c r="GJ17" i="27"/>
  <c r="HF17" i="27"/>
  <c r="HG17" i="27"/>
  <c r="HH17" i="27"/>
  <c r="HI17" i="27"/>
  <c r="HK17" i="27"/>
  <c r="HL17" i="27"/>
  <c r="IH17" i="27"/>
  <c r="II17" i="27"/>
  <c r="IJ17" i="27"/>
  <c r="IK17" i="27"/>
  <c r="IM17" i="27"/>
  <c r="IN17" i="27"/>
  <c r="JJ17" i="27"/>
  <c r="JK17" i="27"/>
  <c r="JL17" i="27"/>
  <c r="JM17" i="27"/>
  <c r="JO17" i="27"/>
  <c r="JP17" i="27"/>
  <c r="KL17" i="27"/>
  <c r="KM17" i="27"/>
  <c r="KN17" i="27"/>
  <c r="KO17" i="27"/>
  <c r="KQ17" i="27"/>
  <c r="KR17" i="27"/>
  <c r="LN17" i="27"/>
  <c r="LO17" i="27"/>
  <c r="LP17" i="27"/>
  <c r="LQ17" i="27"/>
  <c r="LS17" i="27"/>
  <c r="LT17" i="27"/>
  <c r="MP17" i="27"/>
  <c r="MQ17" i="27"/>
  <c r="MR17" i="27"/>
  <c r="MS17" i="27"/>
  <c r="MU17" i="27"/>
  <c r="MV17" i="27"/>
  <c r="NR17" i="27"/>
  <c r="NS17" i="27"/>
  <c r="NT17" i="27"/>
  <c r="NU17" i="27"/>
  <c r="NW17" i="27"/>
  <c r="NX17" i="27"/>
  <c r="OT17" i="27"/>
  <c r="OU17" i="27"/>
  <c r="OV17" i="27"/>
  <c r="OW17" i="27"/>
  <c r="OY17" i="27"/>
  <c r="OZ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9" i="27"/>
  <c r="CW9" i="27"/>
  <c r="CX9" i="27"/>
  <c r="CY9" i="27"/>
  <c r="DA9" i="27"/>
  <c r="DB9" i="27"/>
  <c r="DZ9" i="27"/>
  <c r="EA9" i="27"/>
  <c r="EB9" i="27"/>
  <c r="EC9" i="27"/>
  <c r="EE9" i="27"/>
  <c r="EF9" i="27"/>
  <c r="FB9" i="27"/>
  <c r="FC9" i="27"/>
  <c r="FD9" i="27"/>
  <c r="FE9" i="27"/>
  <c r="FG9" i="27"/>
  <c r="FH9" i="27"/>
  <c r="GD9" i="27"/>
  <c r="GE9" i="27"/>
  <c r="GF9" i="27"/>
  <c r="GG9" i="27"/>
  <c r="GI9" i="27"/>
  <c r="GJ9" i="27"/>
  <c r="HF9" i="27"/>
  <c r="HG9" i="27"/>
  <c r="HH9" i="27"/>
  <c r="HI9" i="27"/>
  <c r="HK9" i="27"/>
  <c r="HL9" i="27"/>
  <c r="IH9" i="27"/>
  <c r="II9" i="27"/>
  <c r="IJ9" i="27"/>
  <c r="IK9" i="27"/>
  <c r="IM9" i="27"/>
  <c r="IN9" i="27"/>
  <c r="JJ9" i="27"/>
  <c r="JK9" i="27"/>
  <c r="JL9" i="27"/>
  <c r="JM9" i="27"/>
  <c r="JO9" i="27"/>
  <c r="JP9" i="27"/>
  <c r="KL9" i="27"/>
  <c r="KM9" i="27"/>
  <c r="KN9" i="27"/>
  <c r="KO9" i="27"/>
  <c r="KQ9" i="27"/>
  <c r="KR9" i="27"/>
  <c r="LN9" i="27"/>
  <c r="LO9" i="27"/>
  <c r="LP9" i="27"/>
  <c r="LQ9" i="27"/>
  <c r="LS9" i="27"/>
  <c r="LT9" i="27"/>
  <c r="MP9" i="27"/>
  <c r="MQ9" i="27"/>
  <c r="MR9" i="27"/>
  <c r="MS9" i="27"/>
  <c r="MU9" i="27"/>
  <c r="MV9" i="27"/>
  <c r="NR9" i="27"/>
  <c r="NS9" i="27"/>
  <c r="NT9" i="27"/>
  <c r="NU9" i="27"/>
  <c r="NW9" i="27"/>
  <c r="NX9" i="27"/>
  <c r="OT9" i="27"/>
  <c r="OU9" i="27"/>
  <c r="OV9" i="27"/>
  <c r="OW9" i="27"/>
  <c r="OY9" i="27"/>
  <c r="OZ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8" i="26"/>
  <c r="CW8" i="26"/>
  <c r="CX8" i="26"/>
  <c r="CY8" i="26"/>
  <c r="DA8" i="26"/>
  <c r="DB8" i="26"/>
  <c r="DZ8" i="26"/>
  <c r="EA8" i="26"/>
  <c r="EB8" i="26"/>
  <c r="EC8" i="26"/>
  <c r="EE8" i="26"/>
  <c r="EF8" i="26"/>
  <c r="FB8" i="26"/>
  <c r="FC8" i="26"/>
  <c r="FD8" i="26"/>
  <c r="FE8" i="26"/>
  <c r="FG8" i="26"/>
  <c r="FH8" i="26"/>
  <c r="GD8" i="26"/>
  <c r="GE8" i="26"/>
  <c r="GF8" i="26"/>
  <c r="GG8" i="26"/>
  <c r="GI8" i="26"/>
  <c r="GJ8" i="26"/>
  <c r="HF8" i="26"/>
  <c r="HG8" i="26"/>
  <c r="HH8" i="26"/>
  <c r="HI8" i="26"/>
  <c r="HK8" i="26"/>
  <c r="HL8" i="26"/>
  <c r="IH8" i="26"/>
  <c r="II8" i="26"/>
  <c r="IJ8" i="26"/>
  <c r="IK8" i="26"/>
  <c r="IM8" i="26"/>
  <c r="IN8" i="26"/>
  <c r="JJ8" i="26"/>
  <c r="JK8" i="26"/>
  <c r="JL8" i="26"/>
  <c r="JM8" i="26"/>
  <c r="JO8" i="26"/>
  <c r="JP8" i="26"/>
  <c r="KL8" i="26"/>
  <c r="KM8" i="26"/>
  <c r="KN8" i="26"/>
  <c r="KO8" i="26"/>
  <c r="KQ8" i="26"/>
  <c r="KR8" i="26"/>
  <c r="LN8" i="26"/>
  <c r="LO8" i="26"/>
  <c r="LP8" i="26"/>
  <c r="LQ8" i="26"/>
  <c r="LS8" i="26"/>
  <c r="LT8" i="26"/>
  <c r="MP8" i="26"/>
  <c r="MQ8" i="26"/>
  <c r="MR8" i="26"/>
  <c r="MS8" i="26"/>
  <c r="MU8" i="26"/>
  <c r="MV8" i="26"/>
  <c r="NR8" i="26"/>
  <c r="NS8" i="26"/>
  <c r="NT8" i="26"/>
  <c r="NU8" i="26"/>
  <c r="NW8" i="26"/>
  <c r="NX8" i="26"/>
  <c r="OT8" i="26"/>
  <c r="OU8" i="26"/>
  <c r="OV8" i="26"/>
  <c r="OW8" i="26"/>
  <c r="OY8" i="26"/>
  <c r="OZ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V10" i="26"/>
  <c r="CW10" i="26"/>
  <c r="CX10" i="26"/>
  <c r="CY10" i="26"/>
  <c r="DA10" i="26"/>
  <c r="DB10" i="26"/>
  <c r="DZ10" i="26"/>
  <c r="EA10" i="26"/>
  <c r="EB10" i="26"/>
  <c r="EC10" i="26"/>
  <c r="EE10" i="26"/>
  <c r="EF10" i="26"/>
  <c r="FB10" i="26"/>
  <c r="FC10" i="26"/>
  <c r="FD10" i="26"/>
  <c r="FE10" i="26"/>
  <c r="FG10" i="26"/>
  <c r="FH10" i="26"/>
  <c r="GD10" i="26"/>
  <c r="GE10" i="26"/>
  <c r="GF10" i="26"/>
  <c r="GG10" i="26"/>
  <c r="GI10" i="26"/>
  <c r="GJ10" i="26"/>
  <c r="HF10" i="26"/>
  <c r="HG10" i="26"/>
  <c r="HH10" i="26"/>
  <c r="HI10" i="26"/>
  <c r="HK10" i="26"/>
  <c r="HL10" i="26"/>
  <c r="IH10" i="26"/>
  <c r="II10" i="26"/>
  <c r="IJ10" i="26"/>
  <c r="IK10" i="26"/>
  <c r="IM10" i="26"/>
  <c r="IN10" i="26"/>
  <c r="JJ10" i="26"/>
  <c r="JK10" i="26"/>
  <c r="JL10" i="26"/>
  <c r="JM10" i="26"/>
  <c r="JO10" i="26"/>
  <c r="JP10" i="26"/>
  <c r="KL10" i="26"/>
  <c r="KM10" i="26"/>
  <c r="KN10" i="26"/>
  <c r="KO10" i="26"/>
  <c r="KQ10" i="26"/>
  <c r="KR10" i="26"/>
  <c r="LN10" i="26"/>
  <c r="LO10" i="26"/>
  <c r="LP10" i="26"/>
  <c r="LQ10" i="26"/>
  <c r="LS10" i="26"/>
  <c r="LT10" i="26"/>
  <c r="MP10" i="26"/>
  <c r="MQ10" i="26"/>
  <c r="MR10" i="26"/>
  <c r="MS10" i="26"/>
  <c r="MU10" i="26"/>
  <c r="MV10" i="26"/>
  <c r="NR10" i="26"/>
  <c r="NS10" i="26"/>
  <c r="NT10" i="26"/>
  <c r="NU10" i="26"/>
  <c r="NW10" i="26"/>
  <c r="NX10" i="26"/>
  <c r="OT10" i="26"/>
  <c r="OU10" i="26"/>
  <c r="OV10" i="26"/>
  <c r="OW10" i="26"/>
  <c r="OY10" i="26"/>
  <c r="OZ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V9" i="26"/>
  <c r="CW9" i="26"/>
  <c r="CX9" i="26"/>
  <c r="CY9" i="26"/>
  <c r="DA9" i="26"/>
  <c r="DB9" i="26"/>
  <c r="DZ9" i="26"/>
  <c r="EA9" i="26"/>
  <c r="EB9" i="26"/>
  <c r="EC9" i="26"/>
  <c r="EE9" i="26"/>
  <c r="EF9" i="26"/>
  <c r="FB9" i="26"/>
  <c r="FC9" i="26"/>
  <c r="FD9" i="26"/>
  <c r="FE9" i="26"/>
  <c r="FG9" i="26"/>
  <c r="FH9" i="26"/>
  <c r="GD9" i="26"/>
  <c r="GE9" i="26"/>
  <c r="GF9" i="26"/>
  <c r="GG9" i="26"/>
  <c r="GI9" i="26"/>
  <c r="GJ9" i="26"/>
  <c r="HF9" i="26"/>
  <c r="HG9" i="26"/>
  <c r="HH9" i="26"/>
  <c r="HI9" i="26"/>
  <c r="HK9" i="26"/>
  <c r="HL9" i="26"/>
  <c r="IH9" i="26"/>
  <c r="II9" i="26"/>
  <c r="IJ9" i="26"/>
  <c r="IK9" i="26"/>
  <c r="IM9" i="26"/>
  <c r="IN9" i="26"/>
  <c r="JJ9" i="26"/>
  <c r="JK9" i="26"/>
  <c r="JL9" i="26"/>
  <c r="JM9" i="26"/>
  <c r="JO9" i="26"/>
  <c r="JP9" i="26"/>
  <c r="KL9" i="26"/>
  <c r="KM9" i="26"/>
  <c r="KN9" i="26"/>
  <c r="KO9" i="26"/>
  <c r="KQ9" i="26"/>
  <c r="KR9" i="26"/>
  <c r="LN9" i="26"/>
  <c r="LO9" i="26"/>
  <c r="LP9" i="26"/>
  <c r="LQ9" i="26"/>
  <c r="LS9" i="26"/>
  <c r="LT9" i="26"/>
  <c r="MP9" i="26"/>
  <c r="MQ9" i="26"/>
  <c r="MR9" i="26"/>
  <c r="MS9" i="26"/>
  <c r="MU9" i="26"/>
  <c r="MV9" i="26"/>
  <c r="NR9" i="26"/>
  <c r="NS9" i="26"/>
  <c r="NT9" i="26"/>
  <c r="NU9" i="26"/>
  <c r="NW9" i="26"/>
  <c r="NX9" i="26"/>
  <c r="OT9" i="26"/>
  <c r="OU9" i="26"/>
  <c r="OV9" i="26"/>
  <c r="OW9" i="26"/>
  <c r="OY9" i="26"/>
  <c r="OZ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Q14" i="22"/>
  <c r="CR14" i="22"/>
  <c r="CS14" i="22"/>
  <c r="CW14" i="22" s="1"/>
  <c r="CT14" i="22"/>
  <c r="CU14" i="22"/>
  <c r="CV14" i="22"/>
  <c r="CX14" i="22"/>
  <c r="CY14" i="22"/>
  <c r="CZ14" i="22"/>
  <c r="DX14" i="22"/>
  <c r="DY14" i="22"/>
  <c r="DZ14" i="22"/>
  <c r="EA14" i="22"/>
  <c r="EB14" i="22"/>
  <c r="EC14" i="22"/>
  <c r="EE14" i="22"/>
  <c r="EF14" i="22"/>
  <c r="EG14" i="22"/>
  <c r="EH14" i="22"/>
  <c r="EI14" i="22"/>
  <c r="EJ14" i="22"/>
  <c r="FF14" i="22"/>
  <c r="FG14" i="22"/>
  <c r="FH14" i="22"/>
  <c r="FI14" i="22"/>
  <c r="FJ14" i="22"/>
  <c r="FK14" i="22"/>
  <c r="FM14" i="22"/>
  <c r="FN14" i="22"/>
  <c r="FO14" i="22"/>
  <c r="FP14" i="22"/>
  <c r="FQ14" i="22"/>
  <c r="FR14" i="22"/>
  <c r="GN14" i="22"/>
  <c r="GO14" i="22"/>
  <c r="GP14" i="22"/>
  <c r="GQ14" i="22"/>
  <c r="GR14" i="22"/>
  <c r="GS14" i="22"/>
  <c r="GU14" i="22"/>
  <c r="GV14" i="22"/>
  <c r="GW14" i="22"/>
  <c r="GX14" i="22"/>
  <c r="GY14" i="22"/>
  <c r="GZ14" i="22"/>
  <c r="HV14" i="22"/>
  <c r="HW14" i="22"/>
  <c r="HX14" i="22"/>
  <c r="HY14" i="22"/>
  <c r="HZ14" i="22"/>
  <c r="IA14" i="22"/>
  <c r="IC14" i="22"/>
  <c r="ID14" i="22"/>
  <c r="IE14" i="22"/>
  <c r="IF14" i="22"/>
  <c r="IG14" i="22"/>
  <c r="IH14" i="22"/>
  <c r="JD14" i="22"/>
  <c r="JE14" i="22"/>
  <c r="JF14" i="22"/>
  <c r="JG14" i="22"/>
  <c r="JH14" i="22"/>
  <c r="JI14" i="22"/>
  <c r="JK14" i="22"/>
  <c r="JL14" i="22"/>
  <c r="JM14" i="22"/>
  <c r="JN14" i="22"/>
  <c r="JO14" i="22"/>
  <c r="JP14" i="22"/>
  <c r="KL14" i="22"/>
  <c r="KM14" i="22"/>
  <c r="KN14" i="22"/>
  <c r="KO14" i="22"/>
  <c r="KP14" i="22"/>
  <c r="KQ14" i="22"/>
  <c r="KS14" i="22"/>
  <c r="KT14" i="22"/>
  <c r="KU14" i="22"/>
  <c r="KV14" i="22"/>
  <c r="KW14" i="22"/>
  <c r="KX14" i="22"/>
  <c r="LT14" i="22"/>
  <c r="LU14" i="22"/>
  <c r="LV14" i="22"/>
  <c r="LW14" i="22"/>
  <c r="LX14" i="22"/>
  <c r="LY14" i="22"/>
  <c r="MA14" i="22"/>
  <c r="MB14" i="22"/>
  <c r="MC14" i="22"/>
  <c r="MD14" i="22"/>
  <c r="ME14" i="22"/>
  <c r="MF14" i="22"/>
  <c r="NB14" i="22"/>
  <c r="NC14" i="22"/>
  <c r="ND14" i="22"/>
  <c r="NE14" i="22"/>
  <c r="NF14" i="22"/>
  <c r="NG14" i="22"/>
  <c r="NI14" i="22"/>
  <c r="NJ14" i="22"/>
  <c r="NK14" i="22"/>
  <c r="NL14" i="22"/>
  <c r="NM14" i="22"/>
  <c r="NN14" i="22"/>
  <c r="OJ14" i="22"/>
  <c r="OK14" i="22"/>
  <c r="OL14" i="22"/>
  <c r="OM14" i="22"/>
  <c r="ON14" i="22"/>
  <c r="OO14" i="22"/>
  <c r="OQ14" i="22"/>
  <c r="OR14" i="22"/>
  <c r="OS14" i="22"/>
  <c r="OT14" i="22"/>
  <c r="OU14" i="22"/>
  <c r="OV14" i="22"/>
  <c r="PR14" i="22"/>
  <c r="PS14" i="22"/>
  <c r="PT14" i="22"/>
  <c r="PU14" i="22"/>
  <c r="PV14" i="22"/>
  <c r="PW14" i="22"/>
  <c r="PY14" i="22"/>
  <c r="PZ14" i="22"/>
  <c r="QA14" i="22"/>
  <c r="QB14" i="22"/>
  <c r="QC14" i="22"/>
  <c r="QD14" i="22"/>
  <c r="QZ14" i="22"/>
  <c r="RA14" i="22"/>
  <c r="RB14" i="22"/>
  <c r="RC14" i="22"/>
  <c r="RD14" i="22"/>
  <c r="RE14" i="22"/>
  <c r="RG14" i="22"/>
  <c r="RH14" i="22"/>
  <c r="RI14" i="22"/>
  <c r="RJ14" i="22"/>
  <c r="RK14" i="22"/>
  <c r="RL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0" i="22"/>
  <c r="CR10" i="22"/>
  <c r="CS10" i="22"/>
  <c r="CT10" i="22"/>
  <c r="CU10" i="22"/>
  <c r="CV10" i="22"/>
  <c r="CX10" i="22"/>
  <c r="CY10" i="22"/>
  <c r="CZ10" i="22"/>
  <c r="DX10" i="22"/>
  <c r="DY10" i="22"/>
  <c r="DZ10" i="22"/>
  <c r="EA10" i="22"/>
  <c r="EB10" i="22"/>
  <c r="EC10" i="22"/>
  <c r="EE10" i="22"/>
  <c r="EF10" i="22"/>
  <c r="EG10" i="22"/>
  <c r="EH10" i="22"/>
  <c r="EI10" i="22"/>
  <c r="EJ10" i="22"/>
  <c r="FF10" i="22"/>
  <c r="FG10" i="22"/>
  <c r="FH10" i="22"/>
  <c r="FI10" i="22"/>
  <c r="FJ10" i="22"/>
  <c r="FK10" i="22"/>
  <c r="FM10" i="22"/>
  <c r="FN10" i="22"/>
  <c r="FO10" i="22"/>
  <c r="FP10" i="22"/>
  <c r="FQ10" i="22"/>
  <c r="FR10" i="22"/>
  <c r="GN10" i="22"/>
  <c r="GO10" i="22"/>
  <c r="GP10" i="22"/>
  <c r="GQ10" i="22"/>
  <c r="GR10" i="22"/>
  <c r="GS10" i="22"/>
  <c r="GU10" i="22"/>
  <c r="GV10" i="22"/>
  <c r="GW10" i="22"/>
  <c r="GX10" i="22"/>
  <c r="GY10" i="22"/>
  <c r="GZ10" i="22"/>
  <c r="HV10" i="22"/>
  <c r="HW10" i="22"/>
  <c r="HX10" i="22"/>
  <c r="HY10" i="22"/>
  <c r="HZ10" i="22"/>
  <c r="IA10" i="22"/>
  <c r="IC10" i="22"/>
  <c r="ID10" i="22"/>
  <c r="IE10" i="22"/>
  <c r="IF10" i="22"/>
  <c r="IG10" i="22"/>
  <c r="IH10" i="22"/>
  <c r="JD10" i="22"/>
  <c r="JE10" i="22"/>
  <c r="JF10" i="22"/>
  <c r="JG10" i="22"/>
  <c r="JH10" i="22"/>
  <c r="JI10" i="22"/>
  <c r="JK10" i="22"/>
  <c r="JL10" i="22"/>
  <c r="JM10" i="22"/>
  <c r="JN10" i="22"/>
  <c r="JO10" i="22"/>
  <c r="JP10" i="22"/>
  <c r="KL10" i="22"/>
  <c r="KM10" i="22"/>
  <c r="KN10" i="22"/>
  <c r="KO10" i="22"/>
  <c r="KP10" i="22"/>
  <c r="KQ10" i="22"/>
  <c r="KS10" i="22"/>
  <c r="KT10" i="22"/>
  <c r="KU10" i="22"/>
  <c r="KV10" i="22"/>
  <c r="KW10" i="22"/>
  <c r="KX10" i="22"/>
  <c r="LT10" i="22"/>
  <c r="LU10" i="22"/>
  <c r="LV10" i="22"/>
  <c r="LW10" i="22"/>
  <c r="LX10" i="22"/>
  <c r="LY10" i="22"/>
  <c r="MA10" i="22"/>
  <c r="MB10" i="22"/>
  <c r="MC10" i="22"/>
  <c r="MD10" i="22"/>
  <c r="ME10" i="22"/>
  <c r="MF10" i="22"/>
  <c r="NB10" i="22"/>
  <c r="NC10" i="22"/>
  <c r="ND10" i="22"/>
  <c r="NE10" i="22"/>
  <c r="NF10" i="22"/>
  <c r="NG10" i="22"/>
  <c r="NI10" i="22"/>
  <c r="NJ10" i="22"/>
  <c r="NK10" i="22"/>
  <c r="NL10" i="22"/>
  <c r="NM10" i="22"/>
  <c r="NN10" i="22"/>
  <c r="OJ10" i="22"/>
  <c r="OK10" i="22"/>
  <c r="OL10" i="22"/>
  <c r="OM10" i="22"/>
  <c r="ON10" i="22"/>
  <c r="OO10" i="22"/>
  <c r="OQ10" i="22"/>
  <c r="OR10" i="22"/>
  <c r="OS10" i="22"/>
  <c r="OT10" i="22"/>
  <c r="OU10" i="22"/>
  <c r="OV10" i="22"/>
  <c r="PR10" i="22"/>
  <c r="PS10" i="22"/>
  <c r="PT10" i="22"/>
  <c r="PU10" i="22"/>
  <c r="PV10" i="22"/>
  <c r="PW10" i="22"/>
  <c r="PY10" i="22"/>
  <c r="PZ10" i="22"/>
  <c r="QA10" i="22"/>
  <c r="QB10" i="22"/>
  <c r="QC10" i="22"/>
  <c r="QD10" i="22"/>
  <c r="QZ10" i="22"/>
  <c r="RA10" i="22"/>
  <c r="RB10" i="22"/>
  <c r="RC10" i="22"/>
  <c r="RD10" i="22"/>
  <c r="RE10" i="22"/>
  <c r="RG10" i="22"/>
  <c r="RH10" i="22"/>
  <c r="RI10" i="22"/>
  <c r="RJ10" i="22"/>
  <c r="RK10" i="22"/>
  <c r="RL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6" i="4"/>
  <c r="CR16" i="4"/>
  <c r="CS16" i="4"/>
  <c r="CT16" i="4"/>
  <c r="CU16" i="4"/>
  <c r="CV16" i="4"/>
  <c r="CX16" i="4"/>
  <c r="CY16" i="4"/>
  <c r="CZ16" i="4"/>
  <c r="DX16" i="4"/>
  <c r="DY16" i="4"/>
  <c r="DZ16" i="4"/>
  <c r="EA16" i="4"/>
  <c r="EB16" i="4"/>
  <c r="EC16" i="4"/>
  <c r="EE16" i="4"/>
  <c r="EF16" i="4"/>
  <c r="EG16" i="4"/>
  <c r="EH16" i="4"/>
  <c r="EI16" i="4"/>
  <c r="EJ16" i="4"/>
  <c r="FF16" i="4"/>
  <c r="FG16" i="4"/>
  <c r="FH16" i="4"/>
  <c r="FI16" i="4"/>
  <c r="FJ16" i="4"/>
  <c r="FK16" i="4"/>
  <c r="FM16" i="4"/>
  <c r="FN16" i="4"/>
  <c r="FO16" i="4"/>
  <c r="FP16" i="4"/>
  <c r="FQ16" i="4"/>
  <c r="FR16" i="4"/>
  <c r="GN16" i="4"/>
  <c r="GO16" i="4"/>
  <c r="GP16" i="4"/>
  <c r="GQ16" i="4"/>
  <c r="GR16" i="4"/>
  <c r="GS16" i="4"/>
  <c r="GU16" i="4"/>
  <c r="GV16" i="4"/>
  <c r="GW16" i="4"/>
  <c r="GX16" i="4"/>
  <c r="GY16" i="4"/>
  <c r="GZ16" i="4"/>
  <c r="HV16" i="4"/>
  <c r="HW16" i="4"/>
  <c r="HX16" i="4"/>
  <c r="HY16" i="4"/>
  <c r="HZ16" i="4"/>
  <c r="IA16" i="4"/>
  <c r="IC16" i="4"/>
  <c r="ID16" i="4"/>
  <c r="IE16" i="4"/>
  <c r="IF16" i="4"/>
  <c r="IG16" i="4"/>
  <c r="IH16" i="4"/>
  <c r="JD16" i="4"/>
  <c r="JE16" i="4"/>
  <c r="JF16" i="4"/>
  <c r="JG16" i="4"/>
  <c r="JH16" i="4"/>
  <c r="JI16" i="4"/>
  <c r="JK16" i="4"/>
  <c r="JL16" i="4"/>
  <c r="JM16" i="4"/>
  <c r="JN16" i="4"/>
  <c r="JO16" i="4"/>
  <c r="JP16" i="4"/>
  <c r="KL16" i="4"/>
  <c r="KM16" i="4"/>
  <c r="KN16" i="4"/>
  <c r="KO16" i="4"/>
  <c r="KP16" i="4"/>
  <c r="KQ16" i="4"/>
  <c r="KS16" i="4"/>
  <c r="KT16" i="4"/>
  <c r="KU16" i="4"/>
  <c r="KV16" i="4"/>
  <c r="KW16" i="4"/>
  <c r="KX16" i="4"/>
  <c r="LT16" i="4"/>
  <c r="LU16" i="4"/>
  <c r="LV16" i="4"/>
  <c r="LW16" i="4"/>
  <c r="LX16" i="4"/>
  <c r="LY16" i="4"/>
  <c r="MA16" i="4"/>
  <c r="MB16" i="4"/>
  <c r="MC16" i="4"/>
  <c r="MD16" i="4"/>
  <c r="ME16" i="4"/>
  <c r="MF16" i="4"/>
  <c r="NB16" i="4"/>
  <c r="NC16" i="4"/>
  <c r="ND16" i="4"/>
  <c r="NE16" i="4"/>
  <c r="NF16" i="4"/>
  <c r="NG16" i="4"/>
  <c r="NI16" i="4"/>
  <c r="NJ16" i="4"/>
  <c r="NK16" i="4"/>
  <c r="NL16" i="4"/>
  <c r="NM16" i="4"/>
  <c r="NN16" i="4"/>
  <c r="OJ16" i="4"/>
  <c r="OK16" i="4"/>
  <c r="OL16" i="4"/>
  <c r="OM16" i="4"/>
  <c r="ON16" i="4"/>
  <c r="OO16" i="4"/>
  <c r="OQ16" i="4"/>
  <c r="OR16" i="4"/>
  <c r="OS16" i="4"/>
  <c r="OT16" i="4"/>
  <c r="OU16" i="4"/>
  <c r="OV16" i="4"/>
  <c r="PR16" i="4"/>
  <c r="PS16" i="4"/>
  <c r="PT16" i="4"/>
  <c r="PU16" i="4"/>
  <c r="PV16" i="4"/>
  <c r="PW16" i="4"/>
  <c r="PY16" i="4"/>
  <c r="PZ16" i="4"/>
  <c r="QA16" i="4"/>
  <c r="QB16" i="4"/>
  <c r="QC16" i="4"/>
  <c r="QD16" i="4"/>
  <c r="QZ16" i="4"/>
  <c r="RA16" i="4"/>
  <c r="RB16" i="4"/>
  <c r="RC16" i="4"/>
  <c r="RD16" i="4"/>
  <c r="RE16" i="4"/>
  <c r="RG16" i="4"/>
  <c r="RH16" i="4"/>
  <c r="RI16" i="4"/>
  <c r="RJ16" i="4"/>
  <c r="RK16" i="4"/>
  <c r="RL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1" i="4"/>
  <c r="CR11" i="4"/>
  <c r="CS11" i="4"/>
  <c r="CT11" i="4"/>
  <c r="CU11" i="4"/>
  <c r="CV11" i="4"/>
  <c r="CX11" i="4"/>
  <c r="CY11" i="4"/>
  <c r="CZ11" i="4"/>
  <c r="DX11" i="4"/>
  <c r="DY11" i="4"/>
  <c r="DZ11" i="4"/>
  <c r="EA11" i="4"/>
  <c r="EB11" i="4"/>
  <c r="EC11" i="4"/>
  <c r="EE11" i="4"/>
  <c r="EF11" i="4"/>
  <c r="EG11" i="4"/>
  <c r="EH11" i="4"/>
  <c r="EI11" i="4"/>
  <c r="EJ11" i="4"/>
  <c r="FF11" i="4"/>
  <c r="FG11" i="4"/>
  <c r="FH11" i="4"/>
  <c r="FI11" i="4"/>
  <c r="FJ11" i="4"/>
  <c r="FK11" i="4"/>
  <c r="FM11" i="4"/>
  <c r="FN11" i="4"/>
  <c r="FO11" i="4"/>
  <c r="FP11" i="4"/>
  <c r="FQ11" i="4"/>
  <c r="FR11" i="4"/>
  <c r="GN11" i="4"/>
  <c r="GO11" i="4"/>
  <c r="GP11" i="4"/>
  <c r="GQ11" i="4"/>
  <c r="GR11" i="4"/>
  <c r="GS11" i="4"/>
  <c r="GU11" i="4"/>
  <c r="GV11" i="4"/>
  <c r="GW11" i="4"/>
  <c r="GX11" i="4"/>
  <c r="GY11" i="4"/>
  <c r="GZ11" i="4"/>
  <c r="HV11" i="4"/>
  <c r="HW11" i="4"/>
  <c r="HX11" i="4"/>
  <c r="HY11" i="4"/>
  <c r="HZ11" i="4"/>
  <c r="IA11" i="4"/>
  <c r="IC11" i="4"/>
  <c r="ID11" i="4"/>
  <c r="IE11" i="4"/>
  <c r="IF11" i="4"/>
  <c r="IG11" i="4"/>
  <c r="IH11" i="4"/>
  <c r="JD11" i="4"/>
  <c r="JE11" i="4"/>
  <c r="JF11" i="4"/>
  <c r="JG11" i="4"/>
  <c r="JH11" i="4"/>
  <c r="JI11" i="4"/>
  <c r="JK11" i="4"/>
  <c r="JL11" i="4"/>
  <c r="JM11" i="4"/>
  <c r="JN11" i="4"/>
  <c r="JO11" i="4"/>
  <c r="JP11" i="4"/>
  <c r="KL11" i="4"/>
  <c r="KM11" i="4"/>
  <c r="KN11" i="4"/>
  <c r="KO11" i="4"/>
  <c r="KP11" i="4"/>
  <c r="KQ11" i="4"/>
  <c r="KS11" i="4"/>
  <c r="KT11" i="4"/>
  <c r="KU11" i="4"/>
  <c r="KV11" i="4"/>
  <c r="KW11" i="4"/>
  <c r="KX11" i="4"/>
  <c r="LT11" i="4"/>
  <c r="LU11" i="4"/>
  <c r="LV11" i="4"/>
  <c r="LW11" i="4"/>
  <c r="LX11" i="4"/>
  <c r="LY11" i="4"/>
  <c r="MA11" i="4"/>
  <c r="MB11" i="4"/>
  <c r="MC11" i="4"/>
  <c r="MD11" i="4"/>
  <c r="ME11" i="4"/>
  <c r="MF11" i="4"/>
  <c r="NB11" i="4"/>
  <c r="NC11" i="4"/>
  <c r="ND11" i="4"/>
  <c r="NE11" i="4"/>
  <c r="NF11" i="4"/>
  <c r="NG11" i="4"/>
  <c r="NI11" i="4"/>
  <c r="NJ11" i="4"/>
  <c r="NK11" i="4"/>
  <c r="NL11" i="4"/>
  <c r="NM11" i="4"/>
  <c r="NN11" i="4"/>
  <c r="OJ11" i="4"/>
  <c r="OK11" i="4"/>
  <c r="OL11" i="4"/>
  <c r="OM11" i="4"/>
  <c r="ON11" i="4"/>
  <c r="OO11" i="4"/>
  <c r="OQ11" i="4"/>
  <c r="OR11" i="4"/>
  <c r="OS11" i="4"/>
  <c r="OT11" i="4"/>
  <c r="OU11" i="4"/>
  <c r="OV11" i="4"/>
  <c r="PR11" i="4"/>
  <c r="PS11" i="4"/>
  <c r="PT11" i="4"/>
  <c r="PU11" i="4"/>
  <c r="PV11" i="4"/>
  <c r="PW11" i="4"/>
  <c r="PY11" i="4"/>
  <c r="PZ11" i="4"/>
  <c r="QA11" i="4"/>
  <c r="QB11" i="4"/>
  <c r="QC11" i="4"/>
  <c r="QD11" i="4"/>
  <c r="QZ11" i="4"/>
  <c r="RA11" i="4"/>
  <c r="RB11" i="4"/>
  <c r="RC11" i="4"/>
  <c r="RD11" i="4"/>
  <c r="RE11" i="4"/>
  <c r="RG11" i="4"/>
  <c r="RH11" i="4"/>
  <c r="RI11" i="4"/>
  <c r="RJ11" i="4"/>
  <c r="RK11" i="4"/>
  <c r="RL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BV9" i="22" l="1"/>
  <c r="AT38" i="19"/>
  <c r="AT34" i="19"/>
  <c r="BW5" i="27"/>
  <c r="AT14" i="26"/>
  <c r="JJ14" i="22"/>
  <c r="AU10" i="4"/>
  <c r="AY10" i="4" s="1"/>
  <c r="NH10" i="22"/>
  <c r="NO10" i="22" s="1"/>
  <c r="AU19" i="22"/>
  <c r="AY19" i="22" s="1"/>
  <c r="BZ25" i="4"/>
  <c r="BZ32" i="4"/>
  <c r="AY26" i="4"/>
  <c r="BV15" i="4"/>
  <c r="BZ15" i="4" s="1"/>
  <c r="AU17" i="4"/>
  <c r="AY17" i="4" s="1"/>
  <c r="BV27" i="4"/>
  <c r="BZ27" i="4" s="1"/>
  <c r="BV23" i="4"/>
  <c r="BZ23" i="4" s="1"/>
  <c r="ED22" i="19"/>
  <c r="DE20" i="26"/>
  <c r="BZ20" i="22"/>
  <c r="AU16" i="22"/>
  <c r="AY16" i="22" s="1"/>
  <c r="BZ27" i="22"/>
  <c r="BZ33" i="4"/>
  <c r="AU8" i="4"/>
  <c r="AY8" i="4" s="1"/>
  <c r="BZ18" i="4"/>
  <c r="AU23" i="4"/>
  <c r="AY23" i="4" s="1"/>
  <c r="BV6" i="4"/>
  <c r="BZ6" i="4" s="1"/>
  <c r="BV21" i="4"/>
  <c r="BZ21" i="4" s="1"/>
  <c r="BZ36" i="4"/>
  <c r="GH7" i="21"/>
  <c r="Q27" i="21"/>
  <c r="DE24" i="21"/>
  <c r="K27" i="19"/>
  <c r="J27" i="19" s="1"/>
  <c r="K28" i="19"/>
  <c r="J28" i="19" s="1"/>
  <c r="A28" i="19" s="1" a="1"/>
  <c r="A28" i="19" s="1"/>
  <c r="JN12" i="19"/>
  <c r="LR10" i="26"/>
  <c r="PZ9" i="26"/>
  <c r="PZ10" i="26"/>
  <c r="BW14" i="21"/>
  <c r="BW32" i="21"/>
  <c r="DD27" i="21"/>
  <c r="R27" i="21" s="1"/>
  <c r="ED7" i="21"/>
  <c r="K11" i="21"/>
  <c r="J11" i="21" s="1"/>
  <c r="GH9" i="21"/>
  <c r="PZ16" i="21"/>
  <c r="IL16" i="21"/>
  <c r="AT7" i="21"/>
  <c r="AT15" i="21"/>
  <c r="AT19" i="21"/>
  <c r="AT32" i="21"/>
  <c r="RC20" i="21"/>
  <c r="K24" i="21"/>
  <c r="J24" i="21" s="1"/>
  <c r="A24" i="21" s="1" a="1"/>
  <c r="A24" i="21" s="1"/>
  <c r="NV9" i="21"/>
  <c r="OX7" i="21"/>
  <c r="HJ7" i="21"/>
  <c r="RC19" i="27"/>
  <c r="AT8" i="27"/>
  <c r="BZ11" i="27"/>
  <c r="FF17" i="27"/>
  <c r="AT13" i="27"/>
  <c r="BW8" i="27"/>
  <c r="BW20" i="27"/>
  <c r="AW12" i="27"/>
  <c r="K16" i="27"/>
  <c r="J16" i="27" s="1"/>
  <c r="AU32" i="22"/>
  <c r="AY32" i="22" s="1"/>
  <c r="BZ26" i="22"/>
  <c r="BZ33" i="22"/>
  <c r="AU15" i="22"/>
  <c r="AY15" i="22" s="1"/>
  <c r="AU25" i="22"/>
  <c r="AY25" i="22" s="1"/>
  <c r="BZ31" i="22"/>
  <c r="BZ29" i="22"/>
  <c r="AU12" i="22"/>
  <c r="AY12" i="22" s="1"/>
  <c r="BZ25" i="22"/>
  <c r="BV15" i="22"/>
  <c r="BZ15" i="22" s="1"/>
  <c r="AU5" i="4"/>
  <c r="AY5" i="4" s="1"/>
  <c r="AU20" i="4"/>
  <c r="AY20" i="4" s="1"/>
  <c r="BZ37" i="4"/>
  <c r="BV10" i="4"/>
  <c r="BZ10" i="4" s="1"/>
  <c r="BV17" i="4"/>
  <c r="BZ17" i="4" s="1"/>
  <c r="BZ29" i="4"/>
  <c r="BZ30" i="4"/>
  <c r="BZ38" i="4"/>
  <c r="AU24" i="4"/>
  <c r="AY24" i="4" s="1"/>
  <c r="AU29" i="4"/>
  <c r="AY29" i="4" s="1"/>
  <c r="BZ28" i="4"/>
  <c r="AT25" i="21"/>
  <c r="DE11" i="21"/>
  <c r="K20" i="21"/>
  <c r="J20" i="21" s="1"/>
  <c r="K21" i="21"/>
  <c r="J21" i="21" s="1"/>
  <c r="ED9" i="21"/>
  <c r="FI7" i="21"/>
  <c r="BW5" i="21"/>
  <c r="BW23" i="21"/>
  <c r="DE35" i="21"/>
  <c r="DE21" i="21"/>
  <c r="BW31" i="21"/>
  <c r="RF11" i="21"/>
  <c r="RF27" i="21"/>
  <c r="RC11" i="21"/>
  <c r="MT9" i="21"/>
  <c r="K35" i="21"/>
  <c r="J35" i="21" s="1"/>
  <c r="BW33" i="21"/>
  <c r="LR7" i="21"/>
  <c r="BZ5" i="21"/>
  <c r="BZ23" i="21"/>
  <c r="LU16" i="21"/>
  <c r="BZ31" i="21"/>
  <c r="BZ22" i="21"/>
  <c r="RC27" i="21"/>
  <c r="AT5" i="21"/>
  <c r="K27" i="21"/>
  <c r="J27" i="21" s="1"/>
  <c r="BZ12" i="21"/>
  <c r="RF20" i="21"/>
  <c r="AW26" i="21"/>
  <c r="IL22" i="19"/>
  <c r="BW6" i="19"/>
  <c r="BW12" i="19"/>
  <c r="BW21" i="19"/>
  <c r="BW30" i="19"/>
  <c r="BW25" i="19"/>
  <c r="BW9" i="19"/>
  <c r="K33" i="19"/>
  <c r="J33" i="19" s="1"/>
  <c r="A33" i="19" s="1" a="1"/>
  <c r="A33" i="19" s="1"/>
  <c r="DE33" i="19"/>
  <c r="GH13" i="19"/>
  <c r="GH22" i="19"/>
  <c r="K29" i="19"/>
  <c r="J29" i="19" s="1"/>
  <c r="A29" i="19" s="1" a="1"/>
  <c r="A29" i="19" s="1"/>
  <c r="RC16" i="27"/>
  <c r="AT10" i="27"/>
  <c r="BZ18" i="27"/>
  <c r="BZ13" i="27"/>
  <c r="K19" i="27"/>
  <c r="J19" i="27" s="1"/>
  <c r="BW6" i="27"/>
  <c r="RC20" i="26"/>
  <c r="RC19" i="26"/>
  <c r="K20" i="26"/>
  <c r="J20" i="26" s="1"/>
  <c r="BW8" i="26"/>
  <c r="BW14" i="26"/>
  <c r="BW4" i="26"/>
  <c r="BW7" i="26"/>
  <c r="BW17" i="26"/>
  <c r="ED10" i="26"/>
  <c r="AT7" i="26"/>
  <c r="BW16" i="26"/>
  <c r="BZ8" i="26"/>
  <c r="BZ11" i="26"/>
  <c r="BZ14" i="26"/>
  <c r="BZ21" i="26"/>
  <c r="AW11" i="26"/>
  <c r="K19" i="26"/>
  <c r="J19" i="26" s="1"/>
  <c r="AU10" i="22"/>
  <c r="AY10" i="22" s="1"/>
  <c r="AU21" i="22"/>
  <c r="AY21" i="22" s="1"/>
  <c r="BV4" i="22"/>
  <c r="BZ4" i="22" s="1"/>
  <c r="AU4" i="22"/>
  <c r="AY4" i="22" s="1"/>
  <c r="AU17" i="22"/>
  <c r="AY17" i="22" s="1"/>
  <c r="BZ24" i="22"/>
  <c r="BZ22" i="22"/>
  <c r="BV11" i="22"/>
  <c r="BZ11" i="22" s="1"/>
  <c r="BZ14" i="22"/>
  <c r="AU34" i="22"/>
  <c r="AY34" i="22" s="1"/>
  <c r="BV18" i="22"/>
  <c r="BZ18" i="22" s="1"/>
  <c r="AU23" i="22"/>
  <c r="AY23" i="22" s="1"/>
  <c r="BV10" i="22"/>
  <c r="BZ10" i="22" s="1"/>
  <c r="BZ28" i="22"/>
  <c r="AU18" i="22"/>
  <c r="AY18" i="22" s="1"/>
  <c r="AU28" i="22"/>
  <c r="AY28" i="22" s="1"/>
  <c r="BZ7" i="22"/>
  <c r="BZ21" i="22"/>
  <c r="BZ16" i="22"/>
  <c r="BZ30" i="22"/>
  <c r="AU8" i="22"/>
  <c r="AY8" i="22" s="1"/>
  <c r="AU26" i="22"/>
  <c r="AY26" i="22" s="1"/>
  <c r="BZ12" i="22"/>
  <c r="BZ19" i="22"/>
  <c r="AU5" i="22"/>
  <c r="AY5" i="22" s="1"/>
  <c r="AU22" i="22"/>
  <c r="AY22" i="22" s="1"/>
  <c r="BV5" i="22"/>
  <c r="BZ5" i="22" s="1"/>
  <c r="BV8" i="22"/>
  <c r="BZ8" i="22" s="1"/>
  <c r="AU11" i="22"/>
  <c r="AY11" i="22" s="1"/>
  <c r="AU24" i="22"/>
  <c r="AY24" i="22" s="1"/>
  <c r="AU35" i="22"/>
  <c r="AY35" i="22" s="1"/>
  <c r="BZ32" i="22"/>
  <c r="AU14" i="22"/>
  <c r="AY14" i="22" s="1"/>
  <c r="BV23" i="22"/>
  <c r="BZ23" i="22" s="1"/>
  <c r="AU27" i="22"/>
  <c r="AY27" i="22" s="1"/>
  <c r="BZ34" i="22"/>
  <c r="BZ35" i="22"/>
  <c r="AU9" i="22"/>
  <c r="AY9" i="22" s="1"/>
  <c r="AU20" i="22"/>
  <c r="AY20" i="22" s="1"/>
  <c r="AU31" i="22"/>
  <c r="AY31" i="22" s="1"/>
  <c r="BV13" i="22"/>
  <c r="BZ13" i="22" s="1"/>
  <c r="BV17" i="22"/>
  <c r="BZ17" i="22" s="1"/>
  <c r="AU7" i="22"/>
  <c r="AY7" i="22" s="1"/>
  <c r="AU13" i="22"/>
  <c r="AY13" i="22" s="1"/>
  <c r="AU29" i="22"/>
  <c r="AY29" i="22" s="1"/>
  <c r="AU6" i="22"/>
  <c r="AY6" i="22" s="1"/>
  <c r="AU30" i="22"/>
  <c r="AY30" i="22" s="1"/>
  <c r="AU33" i="22"/>
  <c r="AY33" i="22" s="1"/>
  <c r="BV6" i="22"/>
  <c r="BZ6" i="22" s="1"/>
  <c r="BZ9" i="22"/>
  <c r="AY37" i="4"/>
  <c r="AU32" i="4"/>
  <c r="AY32" i="4" s="1"/>
  <c r="BZ26" i="4"/>
  <c r="AU16" i="4"/>
  <c r="AY16" i="4" s="1"/>
  <c r="AU31" i="4"/>
  <c r="AY31" i="4" s="1"/>
  <c r="AU28" i="4"/>
  <c r="AY28" i="4" s="1"/>
  <c r="FL11" i="4"/>
  <c r="FS11" i="4" s="1"/>
  <c r="AU12" i="4"/>
  <c r="AY12" i="4" s="1"/>
  <c r="AU13" i="4"/>
  <c r="AY13" i="4" s="1"/>
  <c r="AU34" i="4"/>
  <c r="AY34" i="4" s="1"/>
  <c r="BV4" i="4"/>
  <c r="BZ4" i="4" s="1"/>
  <c r="BZ16" i="4"/>
  <c r="BZ12" i="4"/>
  <c r="BZ13" i="4"/>
  <c r="BZ35" i="4"/>
  <c r="AU38" i="4"/>
  <c r="AY38" i="4" s="1"/>
  <c r="BV8" i="4"/>
  <c r="BZ8" i="4" s="1"/>
  <c r="AU7" i="4"/>
  <c r="AY7" i="4" s="1"/>
  <c r="BV5" i="4"/>
  <c r="BZ5" i="4" s="1"/>
  <c r="BV20" i="4"/>
  <c r="BV24" i="4"/>
  <c r="BZ24" i="4" s="1"/>
  <c r="AU27" i="4"/>
  <c r="AY27" i="4" s="1"/>
  <c r="AU21" i="4"/>
  <c r="AY21" i="4" s="1"/>
  <c r="AU36" i="4"/>
  <c r="AY36" i="4" s="1"/>
  <c r="AU35" i="4"/>
  <c r="AY35" i="4" s="1"/>
  <c r="AU19" i="4"/>
  <c r="AY19" i="4" s="1"/>
  <c r="AU11" i="4"/>
  <c r="AY11" i="4" s="1"/>
  <c r="AU14" i="4"/>
  <c r="AY14" i="4" s="1"/>
  <c r="AU33" i="4"/>
  <c r="AY33" i="4" s="1"/>
  <c r="BV9" i="4"/>
  <c r="BZ9" i="4" s="1"/>
  <c r="BV22" i="4"/>
  <c r="BZ22" i="4" s="1"/>
  <c r="AU4" i="4"/>
  <c r="AY4" i="4" s="1"/>
  <c r="AU30" i="4"/>
  <c r="AY30" i="4" s="1"/>
  <c r="BZ20" i="4"/>
  <c r="BZ34" i="4"/>
  <c r="BZ31" i="4"/>
  <c r="AU6" i="4"/>
  <c r="AY6" i="4" s="1"/>
  <c r="BV11" i="4"/>
  <c r="BZ11" i="4" s="1"/>
  <c r="BV14" i="4"/>
  <c r="BZ14" i="4" s="1"/>
  <c r="BV19" i="4"/>
  <c r="BZ19" i="4" s="1"/>
  <c r="AU18" i="4"/>
  <c r="AY18" i="4" s="1"/>
  <c r="AY22" i="4"/>
  <c r="AU15" i="4"/>
  <c r="AY15" i="4" s="1"/>
  <c r="BV7" i="4"/>
  <c r="BZ7" i="4" s="1"/>
  <c r="AU9" i="4"/>
  <c r="AY9" i="4" s="1"/>
  <c r="AU25" i="4"/>
  <c r="AY25" i="4" s="1"/>
  <c r="RC21" i="21"/>
  <c r="RC24" i="21"/>
  <c r="RF21" i="21"/>
  <c r="DD11" i="21"/>
  <c r="O11" i="21"/>
  <c r="RF35" i="21"/>
  <c r="DE20" i="21"/>
  <c r="RF24" i="21"/>
  <c r="DD20" i="21"/>
  <c r="O20" i="21"/>
  <c r="RC35" i="21"/>
  <c r="DD35" i="21"/>
  <c r="O35" i="21"/>
  <c r="O24" i="21"/>
  <c r="DD24" i="21"/>
  <c r="M20" i="21"/>
  <c r="M24" i="21"/>
  <c r="O21" i="21"/>
  <c r="DD21" i="21"/>
  <c r="M27" i="21"/>
  <c r="AT6" i="21"/>
  <c r="AT14" i="21"/>
  <c r="BZ13" i="21"/>
  <c r="BZ17" i="21"/>
  <c r="FF7" i="21"/>
  <c r="PZ9" i="21"/>
  <c r="IL9" i="21"/>
  <c r="NV16" i="21"/>
  <c r="GH16" i="21"/>
  <c r="BZ7" i="21"/>
  <c r="BZ15" i="21"/>
  <c r="AW29" i="21"/>
  <c r="AT23" i="21"/>
  <c r="AT31" i="21"/>
  <c r="BZ16" i="21"/>
  <c r="BZ34" i="21"/>
  <c r="JN7" i="21"/>
  <c r="FI9" i="21"/>
  <c r="OX9" i="21"/>
  <c r="HJ9" i="21"/>
  <c r="MT16" i="21"/>
  <c r="FF16" i="21"/>
  <c r="BW25" i="21"/>
  <c r="JQ9" i="21"/>
  <c r="OX16" i="21"/>
  <c r="HJ16" i="21"/>
  <c r="BW10" i="21"/>
  <c r="NV7" i="21"/>
  <c r="AW9" i="21"/>
  <c r="AW15" i="21"/>
  <c r="AW28" i="21"/>
  <c r="AW19" i="21"/>
  <c r="AW22" i="21"/>
  <c r="AW32" i="21"/>
  <c r="AW30" i="21"/>
  <c r="PZ7" i="21"/>
  <c r="LU9" i="21"/>
  <c r="JQ16" i="21"/>
  <c r="AW8" i="21"/>
  <c r="AW16" i="21"/>
  <c r="BW7" i="21"/>
  <c r="BW15" i="21"/>
  <c r="AW4" i="21"/>
  <c r="BZ8" i="21"/>
  <c r="BZ28" i="21"/>
  <c r="BZ19" i="21"/>
  <c r="AW5" i="21"/>
  <c r="AW13" i="21"/>
  <c r="BZ32" i="21"/>
  <c r="AW18" i="21"/>
  <c r="AT33" i="21"/>
  <c r="BZ9" i="21"/>
  <c r="BZ26" i="21"/>
  <c r="AW7" i="21"/>
  <c r="AW23" i="21"/>
  <c r="AW17" i="21"/>
  <c r="BW6" i="21"/>
  <c r="BZ30" i="21"/>
  <c r="LU7" i="21"/>
  <c r="JQ7" i="21"/>
  <c r="HM7" i="21"/>
  <c r="HM9" i="21"/>
  <c r="HM16" i="21"/>
  <c r="FI16" i="21"/>
  <c r="AW34" i="21"/>
  <c r="BW29" i="21"/>
  <c r="AW31" i="21"/>
  <c r="AW12" i="21"/>
  <c r="BW18" i="21"/>
  <c r="LR9" i="21"/>
  <c r="JN9" i="21"/>
  <c r="LR16" i="21"/>
  <c r="JN16" i="21"/>
  <c r="AW10" i="21"/>
  <c r="BZ4" i="21"/>
  <c r="BW19" i="21"/>
  <c r="RC27" i="19"/>
  <c r="DE27" i="19"/>
  <c r="RF27" i="19"/>
  <c r="DE28" i="19"/>
  <c r="RC29" i="19"/>
  <c r="DD27" i="19"/>
  <c r="O27" i="19"/>
  <c r="M27" i="19"/>
  <c r="AT6" i="19"/>
  <c r="AT12" i="19"/>
  <c r="AT21" i="19"/>
  <c r="AT30" i="19"/>
  <c r="AT25" i="19"/>
  <c r="BW31" i="19"/>
  <c r="RC28" i="19"/>
  <c r="RC33" i="19"/>
  <c r="RF28" i="19"/>
  <c r="AT16" i="19"/>
  <c r="DD28" i="19"/>
  <c r="O28" i="19"/>
  <c r="BW39" i="19"/>
  <c r="BW41" i="19"/>
  <c r="BW32" i="19"/>
  <c r="BZ37" i="19"/>
  <c r="LR12" i="19"/>
  <c r="LR22" i="19"/>
  <c r="NV12" i="19"/>
  <c r="RF29" i="19"/>
  <c r="DE29" i="19"/>
  <c r="DD29" i="19"/>
  <c r="O29" i="19"/>
  <c r="M29" i="19"/>
  <c r="AW4" i="19"/>
  <c r="AW14" i="19"/>
  <c r="AW36" i="19"/>
  <c r="AW40" i="19"/>
  <c r="BZ17" i="19"/>
  <c r="BZ26" i="19"/>
  <c r="ED13" i="19"/>
  <c r="LU22" i="19"/>
  <c r="AW11" i="19"/>
  <c r="AW13" i="19"/>
  <c r="AW39" i="19"/>
  <c r="BW18" i="19"/>
  <c r="BZ35" i="19"/>
  <c r="AW20" i="19"/>
  <c r="AW24" i="19"/>
  <c r="PZ13" i="19"/>
  <c r="BZ6" i="19"/>
  <c r="AT5" i="19"/>
  <c r="OX22" i="19"/>
  <c r="CZ22" i="19"/>
  <c r="BZ5" i="19"/>
  <c r="BZ12" i="19"/>
  <c r="FI22" i="19"/>
  <c r="AW6" i="19"/>
  <c r="BZ7" i="19"/>
  <c r="BZ8" i="19"/>
  <c r="BZ21" i="19"/>
  <c r="BZ15" i="19"/>
  <c r="HM22" i="19"/>
  <c r="AW5" i="19"/>
  <c r="AW12" i="19"/>
  <c r="AW19" i="19"/>
  <c r="BZ4" i="19"/>
  <c r="BZ14" i="19"/>
  <c r="BZ38" i="19"/>
  <c r="BZ30" i="19"/>
  <c r="AT32" i="19"/>
  <c r="AT37" i="19"/>
  <c r="JQ22" i="19"/>
  <c r="AW7" i="19"/>
  <c r="AW8" i="19"/>
  <c r="AW21" i="19"/>
  <c r="AW15" i="19"/>
  <c r="BZ11" i="19"/>
  <c r="BZ13" i="19"/>
  <c r="BZ25" i="19"/>
  <c r="BZ40" i="19"/>
  <c r="RF33" i="19"/>
  <c r="DD33" i="19"/>
  <c r="O33" i="19"/>
  <c r="M33" i="19"/>
  <c r="AW23" i="19"/>
  <c r="NV13" i="19"/>
  <c r="HJ22" i="19"/>
  <c r="AT9" i="19"/>
  <c r="AW31" i="19"/>
  <c r="BW16" i="19"/>
  <c r="FF22" i="19"/>
  <c r="BW5" i="19"/>
  <c r="AW41" i="19"/>
  <c r="BW8" i="19"/>
  <c r="AT8" i="19"/>
  <c r="BW38" i="19"/>
  <c r="HJ4" i="19"/>
  <c r="PZ22" i="19"/>
  <c r="BZ10" i="19"/>
  <c r="BW22" i="19"/>
  <c r="AW10" i="19"/>
  <c r="AT22" i="19"/>
  <c r="BZ19" i="19"/>
  <c r="BW34" i="19"/>
  <c r="BZ36" i="19"/>
  <c r="AW30" i="19"/>
  <c r="BZ22" i="19"/>
  <c r="AW22" i="19"/>
  <c r="AW25" i="19"/>
  <c r="BZ34" i="19"/>
  <c r="AW38" i="19"/>
  <c r="JN13" i="19"/>
  <c r="AW17" i="19"/>
  <c r="AW26" i="19"/>
  <c r="AW34" i="19"/>
  <c r="BW20" i="19"/>
  <c r="BZ24" i="19"/>
  <c r="BZ39" i="19"/>
  <c r="LR13" i="19"/>
  <c r="AW18" i="19"/>
  <c r="AW35" i="19"/>
  <c r="BZ23" i="19"/>
  <c r="RF16" i="27"/>
  <c r="DE16" i="27"/>
  <c r="RF19" i="27"/>
  <c r="DE19" i="27"/>
  <c r="DD16" i="27"/>
  <c r="O16" i="27"/>
  <c r="M16" i="27"/>
  <c r="AT20" i="27"/>
  <c r="AT6" i="27"/>
  <c r="AT15" i="27"/>
  <c r="HJ17" i="27"/>
  <c r="AT5" i="27"/>
  <c r="AT18" i="27"/>
  <c r="AW4" i="27"/>
  <c r="AW5" i="27"/>
  <c r="AW14" i="27"/>
  <c r="AW18" i="27"/>
  <c r="AW11" i="27"/>
  <c r="DD19" i="27"/>
  <c r="O19" i="27"/>
  <c r="BZ4" i="27"/>
  <c r="BZ5" i="27"/>
  <c r="BZ20" i="27"/>
  <c r="BW14" i="27"/>
  <c r="BZ17" i="27"/>
  <c r="BZ10" i="27"/>
  <c r="BZ9" i="27"/>
  <c r="JN17" i="27"/>
  <c r="AW7" i="27"/>
  <c r="AW8" i="27"/>
  <c r="AW20" i="27"/>
  <c r="BW15" i="27"/>
  <c r="AW17" i="27"/>
  <c r="BW18" i="27"/>
  <c r="BZ7" i="27"/>
  <c r="AT9" i="27"/>
  <c r="BZ8" i="27"/>
  <c r="BZ12" i="27"/>
  <c r="RF20" i="26"/>
  <c r="R19" i="26"/>
  <c r="RF19" i="26"/>
  <c r="DD20" i="26"/>
  <c r="O20" i="26"/>
  <c r="M20" i="26"/>
  <c r="NV10" i="26"/>
  <c r="AT8" i="26"/>
  <c r="AW8" i="26"/>
  <c r="OX8" i="26"/>
  <c r="AW9" i="26"/>
  <c r="AW6" i="26"/>
  <c r="AW16" i="26"/>
  <c r="BZ18" i="26"/>
  <c r="JN10" i="26"/>
  <c r="AW18" i="26"/>
  <c r="BZ10" i="26"/>
  <c r="BZ15" i="26"/>
  <c r="AW10" i="26"/>
  <c r="AW15" i="26"/>
  <c r="FF8" i="26"/>
  <c r="AW14" i="26"/>
  <c r="BZ9" i="26"/>
  <c r="BZ16" i="26"/>
  <c r="Q19" i="26"/>
  <c r="O19" i="26"/>
  <c r="AT17" i="26"/>
  <c r="AT9" i="26"/>
  <c r="BW9" i="26"/>
  <c r="AT16" i="26"/>
  <c r="AW5" i="26"/>
  <c r="BZ5" i="26"/>
  <c r="AW21" i="26"/>
  <c r="BZ6" i="26"/>
  <c r="AW13" i="26"/>
  <c r="BZ13" i="26"/>
  <c r="AW12" i="26"/>
  <c r="BZ12" i="26"/>
  <c r="AW4" i="26"/>
  <c r="CW16" i="4"/>
  <c r="DA16" i="4" s="1"/>
  <c r="CZ16" i="21"/>
  <c r="CZ7" i="21"/>
  <c r="CZ9" i="21"/>
  <c r="BZ10" i="21"/>
  <c r="BZ29" i="21"/>
  <c r="BZ18" i="21"/>
  <c r="BZ33" i="21"/>
  <c r="BW12" i="21"/>
  <c r="BW8" i="21"/>
  <c r="BW16" i="21"/>
  <c r="BW34" i="21"/>
  <c r="BZ6" i="21"/>
  <c r="BZ14" i="21"/>
  <c r="BZ25" i="21"/>
  <c r="BW9" i="21"/>
  <c r="BW28" i="21"/>
  <c r="BW22" i="21"/>
  <c r="BW30" i="21"/>
  <c r="QY7" i="21"/>
  <c r="QY16" i="21"/>
  <c r="BW4" i="21"/>
  <c r="BW13" i="21"/>
  <c r="BW17" i="21"/>
  <c r="BW26" i="21"/>
  <c r="AT8" i="21"/>
  <c r="AT16" i="21"/>
  <c r="AT34" i="21"/>
  <c r="AT12" i="21"/>
  <c r="AW6" i="21"/>
  <c r="AW14" i="21"/>
  <c r="AW25" i="21"/>
  <c r="AT10" i="21"/>
  <c r="AT29" i="21"/>
  <c r="AT30" i="21"/>
  <c r="AT18" i="21"/>
  <c r="AT9" i="21"/>
  <c r="AT28" i="21"/>
  <c r="AT4" i="21"/>
  <c r="AT13" i="21"/>
  <c r="AT17" i="21"/>
  <c r="AT26" i="21"/>
  <c r="AT22" i="21"/>
  <c r="AW33" i="21"/>
  <c r="BW37" i="19"/>
  <c r="BW23" i="19"/>
  <c r="BZ9" i="19"/>
  <c r="BZ16" i="19"/>
  <c r="BZ41" i="19"/>
  <c r="BZ32" i="19"/>
  <c r="BW4" i="19"/>
  <c r="BW11" i="19"/>
  <c r="BW17" i="19"/>
  <c r="BW24" i="19"/>
  <c r="BW35" i="19"/>
  <c r="BZ20" i="19"/>
  <c r="BZ18" i="19"/>
  <c r="BZ31" i="19"/>
  <c r="BW7" i="19"/>
  <c r="BW14" i="19"/>
  <c r="BW13" i="19"/>
  <c r="BW26" i="19"/>
  <c r="BW10" i="19"/>
  <c r="BW19" i="19"/>
  <c r="BW15" i="19"/>
  <c r="BW36" i="19"/>
  <c r="BW40" i="19"/>
  <c r="AT20" i="19"/>
  <c r="AT18" i="19"/>
  <c r="AT23" i="19"/>
  <c r="AT31" i="19"/>
  <c r="AT41" i="19"/>
  <c r="AW9" i="19"/>
  <c r="AW16" i="19"/>
  <c r="AW32" i="19"/>
  <c r="AW37" i="19"/>
  <c r="AT4" i="19"/>
  <c r="AT11" i="19"/>
  <c r="AT17" i="19"/>
  <c r="AT24" i="19"/>
  <c r="AT35" i="19"/>
  <c r="AT7" i="19"/>
  <c r="AT14" i="19"/>
  <c r="AT13" i="19"/>
  <c r="AT26" i="19"/>
  <c r="AT39" i="19"/>
  <c r="AT10" i="19"/>
  <c r="AT19" i="19"/>
  <c r="AT15" i="19"/>
  <c r="AT36" i="19"/>
  <c r="AT40" i="19"/>
  <c r="BW10" i="27"/>
  <c r="BW9" i="27"/>
  <c r="BZ6" i="27"/>
  <c r="BZ15" i="27"/>
  <c r="BW11" i="27"/>
  <c r="BW17" i="27"/>
  <c r="BW4" i="27"/>
  <c r="BW13" i="27"/>
  <c r="BW7" i="27"/>
  <c r="BW12" i="27"/>
  <c r="BZ14" i="27"/>
  <c r="AT11" i="27"/>
  <c r="AT17" i="27"/>
  <c r="AW6" i="27"/>
  <c r="AW10" i="27"/>
  <c r="AW9" i="27"/>
  <c r="AT14" i="27"/>
  <c r="AT7" i="27"/>
  <c r="AT12" i="27"/>
  <c r="AT4" i="27"/>
  <c r="AW13" i="27"/>
  <c r="AW15" i="27"/>
  <c r="QY8" i="26"/>
  <c r="BW13" i="26"/>
  <c r="BW12" i="26"/>
  <c r="BZ4" i="26"/>
  <c r="BZ7" i="26"/>
  <c r="BZ17" i="26"/>
  <c r="BW10" i="26"/>
  <c r="BW15" i="26"/>
  <c r="BW6" i="26"/>
  <c r="BW18" i="26"/>
  <c r="BW5" i="26"/>
  <c r="BW11" i="26"/>
  <c r="BW21" i="26"/>
  <c r="AT4" i="26"/>
  <c r="AT13" i="26"/>
  <c r="AT12" i="26"/>
  <c r="AW7" i="26"/>
  <c r="AW17" i="26"/>
  <c r="AT10" i="26"/>
  <c r="AT15" i="26"/>
  <c r="AT18" i="26"/>
  <c r="AT6" i="26"/>
  <c r="AT5" i="26"/>
  <c r="AT11" i="26"/>
  <c r="AT21" i="26"/>
  <c r="FF12" i="19"/>
  <c r="FF4" i="19"/>
  <c r="CZ12" i="19"/>
  <c r="JN22" i="19"/>
  <c r="HJ12" i="19"/>
  <c r="FF13" i="19"/>
  <c r="CZ13" i="19"/>
  <c r="JQ13" i="19"/>
  <c r="LU13" i="19"/>
  <c r="HM13" i="19"/>
  <c r="FI12" i="19"/>
  <c r="HM12" i="19"/>
  <c r="NV22" i="19"/>
  <c r="JQ12" i="19"/>
  <c r="LU12" i="19"/>
  <c r="ED17" i="27"/>
  <c r="NV9" i="27"/>
  <c r="GH9" i="27"/>
  <c r="GH10" i="26"/>
  <c r="IL10" i="26"/>
  <c r="FL10" i="22"/>
  <c r="FS10" i="22" s="1"/>
  <c r="OP14" i="22"/>
  <c r="OW14" i="22" s="1"/>
  <c r="GT11" i="4"/>
  <c r="HA11" i="4" s="1"/>
  <c r="LZ16" i="4"/>
  <c r="MG16" i="4" s="1"/>
  <c r="FL16" i="4"/>
  <c r="FS16" i="4" s="1"/>
  <c r="GT16" i="4"/>
  <c r="HA16" i="4" s="1"/>
  <c r="KR16" i="4"/>
  <c r="KY16" i="4" s="1"/>
  <c r="LZ11" i="4"/>
  <c r="MG11" i="4" s="1"/>
  <c r="TN16" i="4"/>
  <c r="FI13" i="19"/>
  <c r="PZ12" i="19"/>
  <c r="QY22" i="19"/>
  <c r="HJ13" i="19"/>
  <c r="CZ14" i="19"/>
  <c r="PZ17" i="27"/>
  <c r="GH17" i="27"/>
  <c r="FF9" i="27"/>
  <c r="JN9" i="27"/>
  <c r="LR17" i="27"/>
  <c r="JQ17" i="27"/>
  <c r="LU17" i="27"/>
  <c r="FI17" i="27"/>
  <c r="OX17" i="27"/>
  <c r="HM17" i="27"/>
  <c r="OX9" i="27"/>
  <c r="IL8" i="26"/>
  <c r="GH8" i="26"/>
  <c r="OX10" i="26"/>
  <c r="JQ10" i="26"/>
  <c r="LR9" i="26"/>
  <c r="LU10" i="26"/>
  <c r="CZ10" i="26"/>
  <c r="LZ10" i="22"/>
  <c r="MG10" i="22" s="1"/>
  <c r="KR10" i="22"/>
  <c r="KY10" i="22" s="1"/>
  <c r="PX14" i="22"/>
  <c r="QE14" i="22" s="1"/>
  <c r="NH14" i="22"/>
  <c r="NO14" i="22" s="1"/>
  <c r="KR14" i="22"/>
  <c r="KY14" i="22" s="1"/>
  <c r="LZ14" i="22"/>
  <c r="MG14" i="22" s="1"/>
  <c r="OP11" i="4"/>
  <c r="OW11" i="4" s="1"/>
  <c r="NH11" i="4"/>
  <c r="NO11" i="4" s="1"/>
  <c r="NH16" i="4"/>
  <c r="NO16" i="4" s="1"/>
  <c r="OP16" i="4"/>
  <c r="OW16" i="4" s="1"/>
  <c r="KR11" i="4"/>
  <c r="KY11" i="4" s="1"/>
  <c r="PA16" i="21"/>
  <c r="MW16" i="21"/>
  <c r="EG16" i="21"/>
  <c r="HJ14" i="19"/>
  <c r="FI14" i="19"/>
  <c r="JQ14" i="19"/>
  <c r="NV14" i="19"/>
  <c r="FI4" i="19"/>
  <c r="IL13" i="19"/>
  <c r="PZ14" i="19"/>
  <c r="OX13" i="19"/>
  <c r="LR14" i="19"/>
  <c r="CZ4" i="19"/>
  <c r="ED12" i="19"/>
  <c r="IO22" i="19"/>
  <c r="LU14" i="19"/>
  <c r="NV4" i="19"/>
  <c r="MT22" i="19"/>
  <c r="PA22" i="19"/>
  <c r="EG22" i="19"/>
  <c r="HM14" i="19"/>
  <c r="PZ4" i="19"/>
  <c r="JN14" i="19"/>
  <c r="FF14" i="19"/>
  <c r="JQ4" i="19"/>
  <c r="LU4" i="19"/>
  <c r="OX12" i="19"/>
  <c r="QY12" i="19"/>
  <c r="RD22" i="19"/>
  <c r="HM4" i="19"/>
  <c r="LR9" i="27"/>
  <c r="NV17" i="27"/>
  <c r="PZ9" i="27"/>
  <c r="CZ9" i="27"/>
  <c r="HJ9" i="27"/>
  <c r="CZ17" i="27"/>
  <c r="EG17" i="27"/>
  <c r="ED9" i="27"/>
  <c r="LU9" i="27"/>
  <c r="JQ9" i="27"/>
  <c r="FI9" i="27"/>
  <c r="PA17" i="27"/>
  <c r="HM9" i="27"/>
  <c r="MT17" i="27"/>
  <c r="HM10" i="26"/>
  <c r="FI8" i="26"/>
  <c r="HJ9" i="26"/>
  <c r="NV8" i="26"/>
  <c r="FF10" i="26"/>
  <c r="HJ8" i="26"/>
  <c r="JN8" i="26"/>
  <c r="RB8" i="26"/>
  <c r="PZ8" i="26"/>
  <c r="CZ9" i="26"/>
  <c r="LR8" i="26"/>
  <c r="JN9" i="26"/>
  <c r="NV9" i="26"/>
  <c r="CZ8" i="26"/>
  <c r="FF9" i="26"/>
  <c r="MT8" i="26"/>
  <c r="PA8" i="26"/>
  <c r="OX9" i="26"/>
  <c r="JQ9" i="26"/>
  <c r="HM9" i="26"/>
  <c r="FI9" i="26"/>
  <c r="FI10" i="26"/>
  <c r="LU8" i="26"/>
  <c r="JQ8" i="26"/>
  <c r="QY9" i="26"/>
  <c r="LU9" i="26"/>
  <c r="RD8" i="26"/>
  <c r="HM8" i="26"/>
  <c r="GH9" i="26"/>
  <c r="HJ10" i="26"/>
  <c r="RF14" i="22"/>
  <c r="RM14" i="22" s="1"/>
  <c r="FL14" i="22"/>
  <c r="FS14" i="22" s="1"/>
  <c r="PX10" i="22"/>
  <c r="QE10" i="22" s="1"/>
  <c r="OP10" i="22"/>
  <c r="OW10" i="22" s="1"/>
  <c r="SN14" i="22"/>
  <c r="SU14" i="22" s="1"/>
  <c r="RF10" i="22"/>
  <c r="RM10" i="22" s="1"/>
  <c r="SN10" i="22"/>
  <c r="SU10" i="22" s="1"/>
  <c r="JJ10" i="22"/>
  <c r="JQ10" i="22" s="1"/>
  <c r="IB10" i="22"/>
  <c r="II10" i="22" s="1"/>
  <c r="TQ10" i="22"/>
  <c r="CW10" i="22"/>
  <c r="DA10" i="22" s="1"/>
  <c r="JQ14" i="22"/>
  <c r="IB14" i="22"/>
  <c r="II14" i="22" s="1"/>
  <c r="ED14" i="22"/>
  <c r="EK14" i="22" s="1"/>
  <c r="ED10" i="22"/>
  <c r="EK10" i="22" s="1"/>
  <c r="ED16" i="4"/>
  <c r="EK16" i="4" s="1"/>
  <c r="PX16" i="4"/>
  <c r="QE16" i="4" s="1"/>
  <c r="TN11" i="4"/>
  <c r="SN11" i="4"/>
  <c r="SU11" i="4" s="1"/>
  <c r="RF16" i="4"/>
  <c r="RM16" i="4" s="1"/>
  <c r="ED11" i="4"/>
  <c r="EK11" i="4" s="1"/>
  <c r="PX11" i="4"/>
  <c r="QE11" i="4" s="1"/>
  <c r="SN16" i="4"/>
  <c r="SU16" i="4" s="1"/>
  <c r="RF11" i="4"/>
  <c r="RM11" i="4" s="1"/>
  <c r="TQ16" i="4"/>
  <c r="JJ11" i="4"/>
  <c r="JQ11" i="4" s="1"/>
  <c r="JJ16" i="4"/>
  <c r="JQ16" i="4" s="1"/>
  <c r="CW11" i="4"/>
  <c r="DA11" i="4" s="1"/>
  <c r="QZ16" i="21"/>
  <c r="RD16" i="21"/>
  <c r="RB16" i="21"/>
  <c r="GH12" i="19"/>
  <c r="RB22" i="19"/>
  <c r="QY13" i="19"/>
  <c r="QZ9" i="27"/>
  <c r="RB17" i="27"/>
  <c r="QY17" i="27"/>
  <c r="QZ17" i="27"/>
  <c r="QY9" i="27"/>
  <c r="EG8" i="26"/>
  <c r="ED8" i="26"/>
  <c r="QY10" i="26"/>
  <c r="QZ8" i="26"/>
  <c r="GT14" i="22"/>
  <c r="HA14" i="22" s="1"/>
  <c r="TQ14" i="22"/>
  <c r="IB11" i="4"/>
  <c r="II11" i="4" s="1"/>
  <c r="IB16" i="4"/>
  <c r="II16" i="4" s="1"/>
  <c r="TQ11" i="4"/>
  <c r="QC16" i="21"/>
  <c r="NY16" i="21"/>
  <c r="KP16" i="21"/>
  <c r="IO16" i="21"/>
  <c r="GK16" i="21"/>
  <c r="ED16" i="21"/>
  <c r="P16" i="21"/>
  <c r="Q16" i="21" s="1"/>
  <c r="DC16" i="21"/>
  <c r="RA16" i="21"/>
  <c r="I16" i="21"/>
  <c r="H16" i="21"/>
  <c r="N16" i="21"/>
  <c r="L16" i="21"/>
  <c r="KS16" i="21"/>
  <c r="RE16" i="21"/>
  <c r="MW9" i="21"/>
  <c r="EG9" i="21"/>
  <c r="RD9" i="21"/>
  <c r="QY9" i="21"/>
  <c r="FF9" i="21"/>
  <c r="PA9" i="21"/>
  <c r="QC9" i="21"/>
  <c r="NY9" i="21"/>
  <c r="KP9" i="21"/>
  <c r="IO9" i="21"/>
  <c r="GK9" i="21"/>
  <c r="RE9" i="21"/>
  <c r="QZ9" i="21"/>
  <c r="DC9" i="21"/>
  <c r="RA9" i="21"/>
  <c r="RB9" i="21"/>
  <c r="P9" i="21"/>
  <c r="DE9" i="21" s="1"/>
  <c r="I9" i="21"/>
  <c r="H9" i="21"/>
  <c r="N9" i="21"/>
  <c r="KS9" i="21"/>
  <c r="L9" i="21"/>
  <c r="MT7" i="21"/>
  <c r="RB7" i="21"/>
  <c r="EG7" i="21"/>
  <c r="QZ7" i="21"/>
  <c r="PA7" i="21"/>
  <c r="QC7" i="21"/>
  <c r="NY7" i="21"/>
  <c r="MW7" i="21"/>
  <c r="KP7" i="21"/>
  <c r="IO7" i="21"/>
  <c r="IL7" i="21"/>
  <c r="GK7" i="21"/>
  <c r="P7" i="21"/>
  <c r="Q7" i="21" s="1"/>
  <c r="DC7" i="21"/>
  <c r="RA7" i="21"/>
  <c r="RD7" i="21"/>
  <c r="I7" i="21"/>
  <c r="H7" i="21"/>
  <c r="N7" i="21"/>
  <c r="KS7" i="21"/>
  <c r="L7" i="21"/>
  <c r="RE7" i="21"/>
  <c r="QC22" i="19"/>
  <c r="NY22" i="19"/>
  <c r="MW22" i="19"/>
  <c r="KP22" i="19"/>
  <c r="GK22" i="19"/>
  <c r="QZ22" i="19"/>
  <c r="DC22" i="19"/>
  <c r="RA22" i="19"/>
  <c r="P22" i="19"/>
  <c r="Q22" i="19" s="1"/>
  <c r="I22" i="19"/>
  <c r="H22" i="19"/>
  <c r="N22" i="19"/>
  <c r="KS22" i="19"/>
  <c r="L22" i="19"/>
  <c r="RE22" i="19"/>
  <c r="ED14" i="19"/>
  <c r="QZ13" i="19"/>
  <c r="GH14" i="19"/>
  <c r="LR4" i="19"/>
  <c r="JN4" i="19"/>
  <c r="QZ12" i="19"/>
  <c r="MT13" i="19"/>
  <c r="PA13" i="19"/>
  <c r="OX14" i="19"/>
  <c r="QY14" i="19"/>
  <c r="EG13" i="19"/>
  <c r="RB13" i="19"/>
  <c r="QC13" i="19"/>
  <c r="NY13" i="19"/>
  <c r="MW13" i="19"/>
  <c r="KP13" i="19"/>
  <c r="IO13" i="19"/>
  <c r="GK13" i="19"/>
  <c r="P13" i="19"/>
  <c r="Q13" i="19" s="1"/>
  <c r="DC13" i="19"/>
  <c r="RA13" i="19"/>
  <c r="RD13" i="19"/>
  <c r="I13" i="19"/>
  <c r="H13" i="19"/>
  <c r="N13" i="19"/>
  <c r="L13" i="19"/>
  <c r="KS13" i="19"/>
  <c r="RE13" i="19"/>
  <c r="QZ14" i="19"/>
  <c r="MT12" i="19"/>
  <c r="ED4" i="19"/>
  <c r="PA12" i="19"/>
  <c r="RB12" i="19"/>
  <c r="OX4" i="19"/>
  <c r="GK12" i="19"/>
  <c r="QY4" i="19"/>
  <c r="GH4" i="19"/>
  <c r="EG12" i="19"/>
  <c r="QC12" i="19"/>
  <c r="NY12" i="19"/>
  <c r="MW12" i="19"/>
  <c r="KP12" i="19"/>
  <c r="IO12" i="19"/>
  <c r="IL12" i="19"/>
  <c r="P12" i="19"/>
  <c r="Q12" i="19" s="1"/>
  <c r="DC12" i="19"/>
  <c r="RA12" i="19"/>
  <c r="RD12" i="19"/>
  <c r="I12" i="19"/>
  <c r="H12" i="19"/>
  <c r="N12" i="19"/>
  <c r="KS12" i="19"/>
  <c r="L12" i="19"/>
  <c r="RE12" i="19"/>
  <c r="PA14" i="19"/>
  <c r="QZ4" i="19"/>
  <c r="RB14" i="19"/>
  <c r="MT14" i="19"/>
  <c r="EG14" i="19"/>
  <c r="QC14" i="19"/>
  <c r="NY14" i="19"/>
  <c r="MW14" i="19"/>
  <c r="KP14" i="19"/>
  <c r="IO14" i="19"/>
  <c r="IL14" i="19"/>
  <c r="GK14" i="19"/>
  <c r="DC14" i="19"/>
  <c r="P14" i="19"/>
  <c r="Q14" i="19" s="1"/>
  <c r="RA14" i="19"/>
  <c r="RD14" i="19"/>
  <c r="I14" i="19"/>
  <c r="H14" i="19"/>
  <c r="N14" i="19"/>
  <c r="L14" i="19"/>
  <c r="KS14" i="19"/>
  <c r="RE14" i="19"/>
  <c r="MT4" i="19"/>
  <c r="RB4" i="19"/>
  <c r="PA4" i="19"/>
  <c r="EG4" i="19"/>
  <c r="QC4" i="19"/>
  <c r="NY4" i="19"/>
  <c r="MW4" i="19"/>
  <c r="KP4" i="19"/>
  <c r="IO4" i="19"/>
  <c r="IL4" i="19"/>
  <c r="GK4" i="19"/>
  <c r="P4" i="19"/>
  <c r="Q4" i="19" s="1"/>
  <c r="DC4" i="19"/>
  <c r="RA4" i="19"/>
  <c r="RD4" i="19"/>
  <c r="I4" i="19"/>
  <c r="H4" i="19"/>
  <c r="N4" i="19"/>
  <c r="KS4" i="19"/>
  <c r="L4" i="19"/>
  <c r="RE4" i="19"/>
  <c r="QC17" i="27"/>
  <c r="NY17" i="27"/>
  <c r="MW17" i="27"/>
  <c r="KP17" i="27"/>
  <c r="IO17" i="27"/>
  <c r="IL17" i="27"/>
  <c r="GK17" i="27"/>
  <c r="P17" i="27"/>
  <c r="Q17" i="27" s="1"/>
  <c r="DC17" i="27"/>
  <c r="RA17" i="27"/>
  <c r="RD17" i="27"/>
  <c r="I17" i="27"/>
  <c r="H17" i="27"/>
  <c r="N17" i="27"/>
  <c r="KS17" i="27"/>
  <c r="L17" i="27"/>
  <c r="RE17" i="27"/>
  <c r="PA9" i="27"/>
  <c r="MT9" i="27"/>
  <c r="RB9" i="27"/>
  <c r="EG9" i="27"/>
  <c r="QC9" i="27"/>
  <c r="NY9" i="27"/>
  <c r="MW9" i="27"/>
  <c r="KP9" i="27"/>
  <c r="IO9" i="27"/>
  <c r="IL9" i="27"/>
  <c r="GK9" i="27"/>
  <c r="P9" i="27"/>
  <c r="Q9" i="27" s="1"/>
  <c r="DC9" i="27"/>
  <c r="RA9" i="27"/>
  <c r="RD9" i="27"/>
  <c r="I9" i="27"/>
  <c r="H9" i="27"/>
  <c r="N9" i="27"/>
  <c r="KS9" i="27"/>
  <c r="L9" i="27"/>
  <c r="RE9" i="27"/>
  <c r="QC8" i="26"/>
  <c r="NY8" i="26"/>
  <c r="MW8" i="26"/>
  <c r="KP8" i="26"/>
  <c r="IO8" i="26"/>
  <c r="GK8" i="26"/>
  <c r="DC8" i="26"/>
  <c r="RA8" i="26"/>
  <c r="P8" i="26"/>
  <c r="DE8" i="26" s="1"/>
  <c r="I8" i="26"/>
  <c r="H8" i="26"/>
  <c r="N8" i="26"/>
  <c r="KS8" i="26"/>
  <c r="L8" i="26"/>
  <c r="RE8" i="26"/>
  <c r="MT10" i="26"/>
  <c r="PA10" i="26"/>
  <c r="RB10" i="26"/>
  <c r="QZ9" i="26"/>
  <c r="QZ10" i="26"/>
  <c r="EG9" i="26"/>
  <c r="EG10" i="26"/>
  <c r="ED9" i="26"/>
  <c r="QC10" i="26"/>
  <c r="NY10" i="26"/>
  <c r="MW10" i="26"/>
  <c r="KP10" i="26"/>
  <c r="IO10" i="26"/>
  <c r="GK10" i="26"/>
  <c r="P10" i="26"/>
  <c r="Q10" i="26" s="1"/>
  <c r="RA10" i="26"/>
  <c r="L10" i="26"/>
  <c r="M10" i="26" s="1"/>
  <c r="RD10" i="26"/>
  <c r="I10" i="26"/>
  <c r="H10" i="26"/>
  <c r="N10" i="26"/>
  <c r="KS10" i="26"/>
  <c r="RE10" i="26"/>
  <c r="DC10" i="26"/>
  <c r="MT9" i="26"/>
  <c r="RB9" i="26"/>
  <c r="PA9" i="26"/>
  <c r="QC9" i="26"/>
  <c r="NY9" i="26"/>
  <c r="MW9" i="26"/>
  <c r="KS9" i="26"/>
  <c r="IO9" i="26"/>
  <c r="IL9" i="26"/>
  <c r="GK9" i="26"/>
  <c r="P9" i="26"/>
  <c r="Q9" i="26" s="1"/>
  <c r="DC9" i="26"/>
  <c r="RA9" i="26"/>
  <c r="RD9" i="26"/>
  <c r="I9" i="26"/>
  <c r="H9" i="26"/>
  <c r="N9" i="26"/>
  <c r="L9" i="26"/>
  <c r="RE9" i="26"/>
  <c r="KP9" i="26"/>
  <c r="TN14" i="22"/>
  <c r="DA14" i="22"/>
  <c r="GT10" i="22"/>
  <c r="HA10" i="22" s="1"/>
  <c r="TU14" i="22"/>
  <c r="P14" i="22"/>
  <c r="Q14" i="22" s="1"/>
  <c r="H14" i="22"/>
  <c r="N14" i="22"/>
  <c r="T14" i="22"/>
  <c r="U14" i="22" s="1"/>
  <c r="R14" i="22"/>
  <c r="S14" i="22" s="1"/>
  <c r="L14" i="22"/>
  <c r="K14" i="22"/>
  <c r="I14" i="22"/>
  <c r="TN10" i="22"/>
  <c r="TU10" i="22"/>
  <c r="N10" i="22"/>
  <c r="O10" i="22" s="1"/>
  <c r="H10" i="22"/>
  <c r="K10" i="22"/>
  <c r="I10" i="22"/>
  <c r="T10" i="22"/>
  <c r="U10" i="22" s="1"/>
  <c r="R10" i="22"/>
  <c r="S10" i="22" s="1"/>
  <c r="P10" i="22"/>
  <c r="L10" i="22"/>
  <c r="N16" i="4"/>
  <c r="O16" i="4" s="1"/>
  <c r="TU16" i="4"/>
  <c r="R16" i="4"/>
  <c r="S16" i="4" s="1"/>
  <c r="H16" i="4"/>
  <c r="K16" i="4"/>
  <c r="T16" i="4"/>
  <c r="U16" i="4" s="1"/>
  <c r="P16" i="4"/>
  <c r="L16" i="4"/>
  <c r="I16" i="4"/>
  <c r="N11" i="4"/>
  <c r="O11" i="4" s="1"/>
  <c r="TU11" i="4"/>
  <c r="R11" i="4"/>
  <c r="S11" i="4" s="1"/>
  <c r="I11" i="4"/>
  <c r="H11" i="4"/>
  <c r="T11" i="4"/>
  <c r="U11" i="4" s="1"/>
  <c r="P11" i="4"/>
  <c r="K11" i="4"/>
  <c r="L11" i="4"/>
  <c r="T27" i="21" l="1"/>
  <c r="S27" i="21"/>
  <c r="S19" i="26"/>
  <c r="T19" i="26"/>
  <c r="R20" i="26"/>
  <c r="R11" i="21"/>
  <c r="R20" i="21"/>
  <c r="R21" i="21"/>
  <c r="R35" i="21"/>
  <c r="A27" i="21" a="1"/>
  <c r="A27" i="21" s="1"/>
  <c r="B27" i="21" a="1"/>
  <c r="B27" i="21" s="1"/>
  <c r="F27" i="21"/>
  <c r="R16" i="27"/>
  <c r="K16" i="21"/>
  <c r="J16" i="21" s="1"/>
  <c r="B16" i="21" s="1" a="1"/>
  <c r="B16" i="21" s="1"/>
  <c r="B20" i="21" a="1"/>
  <c r="B20" i="21" s="1"/>
  <c r="A20" i="21" a="1"/>
  <c r="A20" i="21" s="1"/>
  <c r="B24" i="21" a="1"/>
  <c r="B24" i="21" s="1"/>
  <c r="R24" i="21"/>
  <c r="B35" i="21" a="1"/>
  <c r="B35" i="21" s="1"/>
  <c r="A35" i="21" a="1"/>
  <c r="A35" i="21" s="1"/>
  <c r="A21" i="21" a="1"/>
  <c r="A21" i="21" s="1"/>
  <c r="B21" i="21" a="1"/>
  <c r="B21" i="21" s="1"/>
  <c r="K7" i="21"/>
  <c r="J7" i="21" s="1"/>
  <c r="R33" i="19"/>
  <c r="R27" i="19"/>
  <c r="A27" i="19" a="1"/>
  <c r="A27" i="19" s="1"/>
  <c r="B27" i="19" a="1"/>
  <c r="B27" i="19" s="1"/>
  <c r="B28" i="19" a="1"/>
  <c r="B28" i="19" s="1"/>
  <c r="R28" i="19"/>
  <c r="R29" i="19"/>
  <c r="B29" i="19" a="1"/>
  <c r="B29" i="19" s="1"/>
  <c r="B33" i="19" a="1"/>
  <c r="B33" i="19" s="1"/>
  <c r="R19" i="27"/>
  <c r="A16" i="27" a="1"/>
  <c r="A16" i="27" s="1"/>
  <c r="B16" i="27" a="1"/>
  <c r="B16" i="27" s="1"/>
  <c r="A19" i="27" a="1"/>
  <c r="A19" i="27" s="1"/>
  <c r="B19" i="27" a="1"/>
  <c r="B19" i="27" s="1"/>
  <c r="F20" i="26"/>
  <c r="F19" i="26"/>
  <c r="K9" i="21"/>
  <c r="J9" i="21" s="1"/>
  <c r="Q9" i="21"/>
  <c r="TR14" i="22"/>
  <c r="TV14" i="22" s="1"/>
  <c r="TR16" i="4"/>
  <c r="TV16" i="4" s="1"/>
  <c r="RC16" i="21"/>
  <c r="K13" i="19"/>
  <c r="J13" i="19" s="1"/>
  <c r="RC9" i="27"/>
  <c r="K17" i="27"/>
  <c r="TR11" i="4"/>
  <c r="TV11" i="4" s="1"/>
  <c r="K12" i="19"/>
  <c r="J12" i="19" s="1"/>
  <c r="RC14" i="19"/>
  <c r="K22" i="19"/>
  <c r="J22" i="19" s="1"/>
  <c r="RC17" i="27"/>
  <c r="K9" i="27"/>
  <c r="J9" i="27" s="1"/>
  <c r="K8" i="26"/>
  <c r="J8" i="26" s="1"/>
  <c r="DE10" i="26"/>
  <c r="Q8" i="26"/>
  <c r="TR10" i="22"/>
  <c r="TV10" i="22" s="1"/>
  <c r="DE16" i="21"/>
  <c r="RF9" i="21"/>
  <c r="RC22" i="19"/>
  <c r="RC13" i="19"/>
  <c r="DE22" i="19"/>
  <c r="RF22" i="19"/>
  <c r="RC12" i="19"/>
  <c r="DE17" i="27"/>
  <c r="RC8" i="26"/>
  <c r="RF8" i="26"/>
  <c r="K10" i="26"/>
  <c r="J10" i="26" s="1"/>
  <c r="RF16" i="21"/>
  <c r="DD16" i="21"/>
  <c r="O16" i="21"/>
  <c r="M16" i="21"/>
  <c r="RC9" i="21"/>
  <c r="DD9" i="21"/>
  <c r="R9" i="21" s="1"/>
  <c r="O9" i="21"/>
  <c r="M9" i="21"/>
  <c r="DE7" i="21"/>
  <c r="RC7" i="21"/>
  <c r="RF7" i="21"/>
  <c r="DD7" i="21"/>
  <c r="O7" i="21"/>
  <c r="M7" i="21"/>
  <c r="DD22" i="19"/>
  <c r="O22" i="19"/>
  <c r="M22" i="19"/>
  <c r="DE12" i="19"/>
  <c r="DE14" i="19"/>
  <c r="DE13" i="19"/>
  <c r="RF13" i="19"/>
  <c r="DD13" i="19"/>
  <c r="O13" i="19"/>
  <c r="M13" i="19"/>
  <c r="RC4" i="19"/>
  <c r="RF12" i="19"/>
  <c r="K14" i="19"/>
  <c r="J14" i="19" s="1"/>
  <c r="DD12" i="19"/>
  <c r="O12" i="19"/>
  <c r="M12" i="19"/>
  <c r="K4" i="19"/>
  <c r="J4" i="19" s="1"/>
  <c r="RF14" i="19"/>
  <c r="DD14" i="19"/>
  <c r="O14" i="19"/>
  <c r="M14" i="19"/>
  <c r="DE4" i="19"/>
  <c r="RF4" i="19"/>
  <c r="DD4" i="19"/>
  <c r="O4" i="19"/>
  <c r="M4" i="19"/>
  <c r="J17" i="27"/>
  <c r="RF17" i="27"/>
  <c r="DD17" i="27"/>
  <c r="O17" i="27"/>
  <c r="M17" i="27"/>
  <c r="DE9" i="27"/>
  <c r="RF9" i="27"/>
  <c r="DD9" i="27"/>
  <c r="O9" i="27"/>
  <c r="M9" i="27"/>
  <c r="DD8" i="26"/>
  <c r="O8" i="26"/>
  <c r="M8" i="26"/>
  <c r="RC10" i="26"/>
  <c r="RC9" i="26"/>
  <c r="RF10" i="26"/>
  <c r="DD10" i="26"/>
  <c r="O10" i="26"/>
  <c r="RF9" i="26"/>
  <c r="DE9" i="26"/>
  <c r="DD9" i="26"/>
  <c r="O9" i="26"/>
  <c r="M9" i="26"/>
  <c r="K9" i="26"/>
  <c r="J9" i="26" s="1"/>
  <c r="DC14" i="22"/>
  <c r="J14" i="22"/>
  <c r="A14" i="22" s="1" a="1"/>
  <c r="A14" i="22" s="1"/>
  <c r="M14" i="22"/>
  <c r="DB14" i="22"/>
  <c r="O14" i="22"/>
  <c r="J10" i="22"/>
  <c r="B10" i="22" s="1" a="1"/>
  <c r="B10" i="22" s="1"/>
  <c r="M10" i="22"/>
  <c r="Q10" i="22"/>
  <c r="DC10" i="22"/>
  <c r="DB10" i="22"/>
  <c r="J16" i="4"/>
  <c r="A16" i="4" s="1" a="1"/>
  <c r="A16" i="4" s="1"/>
  <c r="M16" i="4"/>
  <c r="Q16" i="4"/>
  <c r="DC16" i="4"/>
  <c r="DB16" i="4"/>
  <c r="M11" i="4"/>
  <c r="J11" i="4"/>
  <c r="Q11" i="4"/>
  <c r="DC11" i="4"/>
  <c r="DB11" i="4"/>
  <c r="T11" i="21" l="1"/>
  <c r="S11" i="21"/>
  <c r="F24" i="21"/>
  <c r="S24" i="21"/>
  <c r="T24" i="21"/>
  <c r="S21" i="21"/>
  <c r="T21" i="21"/>
  <c r="S35" i="21"/>
  <c r="T35" i="21"/>
  <c r="S20" i="21"/>
  <c r="T20" i="21"/>
  <c r="F35" i="21"/>
  <c r="T9" i="21"/>
  <c r="S9" i="21"/>
  <c r="F11" i="21"/>
  <c r="F21" i="21"/>
  <c r="T27" i="19"/>
  <c r="S27" i="19"/>
  <c r="S33" i="19"/>
  <c r="T33" i="19"/>
  <c r="F29" i="19"/>
  <c r="S29" i="19"/>
  <c r="T29" i="19"/>
  <c r="S28" i="19"/>
  <c r="T28" i="19"/>
  <c r="S16" i="27"/>
  <c r="T16" i="27"/>
  <c r="F16" i="27"/>
  <c r="T19" i="27"/>
  <c r="S19" i="27"/>
  <c r="S20" i="26"/>
  <c r="T20" i="26"/>
  <c r="F20" i="21"/>
  <c r="F27" i="19"/>
  <c r="F33" i="19"/>
  <c r="F19" i="27"/>
  <c r="F28" i="19"/>
  <c r="A16" i="21" a="1"/>
  <c r="A16" i="21" s="1"/>
  <c r="R16" i="21"/>
  <c r="R22" i="19"/>
  <c r="V14" i="22"/>
  <c r="W14" i="22" s="1"/>
  <c r="R17" i="27"/>
  <c r="R8" i="26"/>
  <c r="R9" i="26"/>
  <c r="R7" i="21"/>
  <c r="R12" i="19"/>
  <c r="R9" i="27"/>
  <c r="V10" i="22"/>
  <c r="X10" i="22" s="1"/>
  <c r="V11" i="4"/>
  <c r="W11" i="4" s="1"/>
  <c r="F9" i="21"/>
  <c r="R13" i="19"/>
  <c r="R14" i="19"/>
  <c r="R4" i="19"/>
  <c r="R10" i="26"/>
  <c r="B14" i="22" a="1"/>
  <c r="B14" i="22" s="1"/>
  <c r="A10" i="22" a="1"/>
  <c r="A10" i="22" s="1"/>
  <c r="V16" i="4"/>
  <c r="X16" i="4" s="1"/>
  <c r="B16" i="4" a="1"/>
  <c r="B16" i="4" s="1"/>
  <c r="W16" i="4"/>
  <c r="T16" i="21" l="1"/>
  <c r="S16" i="21"/>
  <c r="F7" i="21"/>
  <c r="S7" i="21"/>
  <c r="T7" i="21"/>
  <c r="F4" i="19"/>
  <c r="S4" i="19"/>
  <c r="T4" i="19"/>
  <c r="S22" i="19"/>
  <c r="T22" i="19"/>
  <c r="S14" i="19"/>
  <c r="T14" i="19"/>
  <c r="S13" i="19"/>
  <c r="T13" i="19"/>
  <c r="T12" i="19"/>
  <c r="S12" i="19"/>
  <c r="S9" i="27"/>
  <c r="T9" i="27"/>
  <c r="S17" i="27"/>
  <c r="T17" i="27"/>
  <c r="T9" i="26"/>
  <c r="S9" i="26"/>
  <c r="S8" i="26"/>
  <c r="T8" i="26"/>
  <c r="S10" i="26"/>
  <c r="T10" i="26"/>
  <c r="F16" i="4"/>
  <c r="F17" i="27"/>
  <c r="F14" i="22"/>
  <c r="X14" i="22"/>
  <c r="F22" i="19"/>
  <c r="F8" i="26"/>
  <c r="F11" i="4"/>
  <c r="F16" i="21"/>
  <c r="F10" i="22"/>
  <c r="F12" i="19"/>
  <c r="F13" i="19"/>
  <c r="F9" i="26"/>
  <c r="W10" i="22"/>
  <c r="F9" i="27"/>
  <c r="X11" i="4"/>
  <c r="F10" i="26"/>
  <c r="F14" i="19"/>
  <c r="OZ17" i="21" l="1"/>
  <c r="OY17" i="21"/>
  <c r="OW17" i="21"/>
  <c r="OV17" i="21"/>
  <c r="OU17" i="21"/>
  <c r="OT17" i="21"/>
  <c r="OZ33" i="21"/>
  <c r="OY33" i="21"/>
  <c r="OW33" i="21"/>
  <c r="OV33" i="21"/>
  <c r="OU33" i="21"/>
  <c r="OT33" i="21"/>
  <c r="OZ30" i="21"/>
  <c r="OY30" i="21"/>
  <c r="OW30" i="21"/>
  <c r="OV30" i="21"/>
  <c r="OU30" i="21"/>
  <c r="OT30" i="21"/>
  <c r="OZ31" i="21"/>
  <c r="OY31" i="21"/>
  <c r="OW31" i="21"/>
  <c r="OV31" i="21"/>
  <c r="OU31" i="21"/>
  <c r="OT31" i="21"/>
  <c r="OZ34" i="21"/>
  <c r="OY34" i="21"/>
  <c r="OW34" i="21"/>
  <c r="OV34" i="21"/>
  <c r="OU34" i="21"/>
  <c r="OT34" i="21"/>
  <c r="OZ32" i="21"/>
  <c r="OY32" i="21"/>
  <c r="OW32" i="21"/>
  <c r="OV32" i="21"/>
  <c r="OU32" i="21"/>
  <c r="OT32" i="21"/>
  <c r="OZ13" i="21"/>
  <c r="OY13" i="21"/>
  <c r="OW13" i="21"/>
  <c r="OV13" i="21"/>
  <c r="OU13" i="21"/>
  <c r="OT13" i="21"/>
  <c r="OZ25" i="21"/>
  <c r="OY25" i="21"/>
  <c r="OW25" i="21"/>
  <c r="OV25" i="21"/>
  <c r="OU25" i="21"/>
  <c r="OT25" i="21"/>
  <c r="OZ26" i="21"/>
  <c r="OY26" i="21"/>
  <c r="OW26" i="21"/>
  <c r="OV26" i="21"/>
  <c r="OU26" i="21"/>
  <c r="OT26" i="21"/>
  <c r="OZ18" i="21"/>
  <c r="OY18" i="21"/>
  <c r="OW18" i="21"/>
  <c r="OV18" i="21"/>
  <c r="OU18" i="21"/>
  <c r="OT18" i="21"/>
  <c r="OZ22" i="21"/>
  <c r="OY22" i="21"/>
  <c r="OW22" i="21"/>
  <c r="OV22" i="21"/>
  <c r="OU22" i="21"/>
  <c r="OT22" i="21"/>
  <c r="OZ19" i="21"/>
  <c r="OY19" i="21"/>
  <c r="OW19" i="21"/>
  <c r="OV19" i="21"/>
  <c r="OU19" i="21"/>
  <c r="OT19" i="21"/>
  <c r="OZ29" i="21"/>
  <c r="OY29" i="21"/>
  <c r="OW29" i="21"/>
  <c r="OV29" i="21"/>
  <c r="OU29" i="21"/>
  <c r="OT29" i="21"/>
  <c r="OZ12" i="21"/>
  <c r="OY12" i="21"/>
  <c r="OW12" i="21"/>
  <c r="OV12" i="21"/>
  <c r="OU12" i="21"/>
  <c r="OT12" i="21"/>
  <c r="OZ28" i="21"/>
  <c r="OY28" i="21"/>
  <c r="OW28" i="21"/>
  <c r="OV28" i="21"/>
  <c r="OU28" i="21"/>
  <c r="OT28" i="21"/>
  <c r="OZ15" i="21"/>
  <c r="OY15" i="21"/>
  <c r="OW15" i="21"/>
  <c r="OV15" i="21"/>
  <c r="OU15" i="21"/>
  <c r="OT15" i="21"/>
  <c r="OZ23" i="21"/>
  <c r="OY23" i="21"/>
  <c r="OW23" i="21"/>
  <c r="OV23" i="21"/>
  <c r="OU23" i="21"/>
  <c r="OT23" i="21"/>
  <c r="OZ14" i="21"/>
  <c r="OY14" i="21"/>
  <c r="OW14" i="21"/>
  <c r="OV14" i="21"/>
  <c r="OU14" i="21"/>
  <c r="OT14" i="21"/>
  <c r="OZ10" i="21"/>
  <c r="OY10" i="21"/>
  <c r="OW10" i="21"/>
  <c r="OV10" i="21"/>
  <c r="OU10" i="21"/>
  <c r="OT10" i="21"/>
  <c r="OZ5" i="21"/>
  <c r="OY5" i="21"/>
  <c r="OW5" i="21"/>
  <c r="OV5" i="21"/>
  <c r="OU5" i="21"/>
  <c r="OT5" i="21"/>
  <c r="OZ8" i="21"/>
  <c r="OY8" i="21"/>
  <c r="OW8" i="21"/>
  <c r="OV8" i="21"/>
  <c r="OU8" i="21"/>
  <c r="OT8" i="21"/>
  <c r="OZ6" i="21"/>
  <c r="OY6" i="21"/>
  <c r="OW6" i="21"/>
  <c r="OV6" i="21"/>
  <c r="OU6" i="21"/>
  <c r="OT6" i="21"/>
  <c r="OZ4" i="21"/>
  <c r="OY4" i="21"/>
  <c r="OW4" i="21"/>
  <c r="OV4" i="21"/>
  <c r="OU4" i="21"/>
  <c r="OT4" i="21"/>
  <c r="NX17" i="21"/>
  <c r="NW17" i="21"/>
  <c r="NU17" i="21"/>
  <c r="NT17" i="21"/>
  <c r="NS17" i="21"/>
  <c r="NR17" i="21"/>
  <c r="NX33" i="21"/>
  <c r="NW33" i="21"/>
  <c r="NU33" i="21"/>
  <c r="NT33" i="21"/>
  <c r="NS33" i="21"/>
  <c r="NR33" i="21"/>
  <c r="NX30" i="21"/>
  <c r="NW30" i="21"/>
  <c r="NU30" i="21"/>
  <c r="NT30" i="21"/>
  <c r="NS30" i="21"/>
  <c r="NR30" i="21"/>
  <c r="NX31" i="21"/>
  <c r="NW31" i="21"/>
  <c r="NU31" i="21"/>
  <c r="NT31" i="21"/>
  <c r="NS31" i="21"/>
  <c r="NR31" i="21"/>
  <c r="NX34" i="21"/>
  <c r="NW34" i="21"/>
  <c r="NU34" i="21"/>
  <c r="NT34" i="21"/>
  <c r="NS34" i="21"/>
  <c r="NR34" i="21"/>
  <c r="NX32" i="21"/>
  <c r="NW32" i="21"/>
  <c r="NU32" i="21"/>
  <c r="NT32" i="21"/>
  <c r="NS32" i="21"/>
  <c r="NR32" i="21"/>
  <c r="NX13" i="21"/>
  <c r="NW13" i="21"/>
  <c r="NU13" i="21"/>
  <c r="NT13" i="21"/>
  <c r="NS13" i="21"/>
  <c r="NR13" i="21"/>
  <c r="NX25" i="21"/>
  <c r="NW25" i="21"/>
  <c r="NU25" i="21"/>
  <c r="NT25" i="21"/>
  <c r="NS25" i="21"/>
  <c r="NR25" i="21"/>
  <c r="NX26" i="21"/>
  <c r="NW26" i="21"/>
  <c r="NU26" i="21"/>
  <c r="NT26" i="21"/>
  <c r="NS26" i="21"/>
  <c r="NR26" i="21"/>
  <c r="NX18" i="21"/>
  <c r="NW18" i="21"/>
  <c r="NU18" i="21"/>
  <c r="NT18" i="21"/>
  <c r="NS18" i="21"/>
  <c r="NR18" i="21"/>
  <c r="NX22" i="21"/>
  <c r="NW22" i="21"/>
  <c r="NU22" i="21"/>
  <c r="NT22" i="21"/>
  <c r="NS22" i="21"/>
  <c r="NR22" i="21"/>
  <c r="NX19" i="21"/>
  <c r="NW19" i="21"/>
  <c r="NU19" i="21"/>
  <c r="NT19" i="21"/>
  <c r="NS19" i="21"/>
  <c r="NR19" i="21"/>
  <c r="NX29" i="21"/>
  <c r="NW29" i="21"/>
  <c r="NU29" i="21"/>
  <c r="NT29" i="21"/>
  <c r="NS29" i="21"/>
  <c r="NR29" i="21"/>
  <c r="NX12" i="21"/>
  <c r="NW12" i="21"/>
  <c r="NU12" i="21"/>
  <c r="NT12" i="21"/>
  <c r="NS12" i="21"/>
  <c r="NR12" i="21"/>
  <c r="NX28" i="21"/>
  <c r="NW28" i="21"/>
  <c r="NU28" i="21"/>
  <c r="NT28" i="21"/>
  <c r="NS28" i="21"/>
  <c r="NR28" i="21"/>
  <c r="NX15" i="21"/>
  <c r="NW15" i="21"/>
  <c r="NU15" i="21"/>
  <c r="NT15" i="21"/>
  <c r="NS15" i="21"/>
  <c r="NR15" i="21"/>
  <c r="NX23" i="21"/>
  <c r="NW23" i="21"/>
  <c r="NU23" i="21"/>
  <c r="NT23" i="21"/>
  <c r="NS23" i="21"/>
  <c r="NR23" i="21"/>
  <c r="NX14" i="21"/>
  <c r="NW14" i="21"/>
  <c r="NU14" i="21"/>
  <c r="NT14" i="21"/>
  <c r="NS14" i="21"/>
  <c r="NR14" i="21"/>
  <c r="NX10" i="21"/>
  <c r="NW10" i="21"/>
  <c r="NU10" i="21"/>
  <c r="NT10" i="21"/>
  <c r="NS10" i="21"/>
  <c r="NR10" i="21"/>
  <c r="NX5" i="21"/>
  <c r="NW5" i="21"/>
  <c r="NU5" i="21"/>
  <c r="NT5" i="21"/>
  <c r="NS5" i="21"/>
  <c r="NR5" i="21"/>
  <c r="NX8" i="21"/>
  <c r="NW8" i="21"/>
  <c r="NU8" i="21"/>
  <c r="NT8" i="21"/>
  <c r="NS8" i="21"/>
  <c r="NR8" i="21"/>
  <c r="NX6" i="21"/>
  <c r="NW6" i="21"/>
  <c r="NU6" i="21"/>
  <c r="NT6" i="21"/>
  <c r="NS6" i="21"/>
  <c r="NR6" i="21"/>
  <c r="NX4" i="21"/>
  <c r="NW4" i="21"/>
  <c r="NU4" i="21"/>
  <c r="NT4" i="21"/>
  <c r="NS4" i="21"/>
  <c r="NR4" i="21"/>
  <c r="MV17" i="21"/>
  <c r="MU17" i="21"/>
  <c r="MS17" i="21"/>
  <c r="MR17" i="21"/>
  <c r="MQ17" i="21"/>
  <c r="MP17" i="21"/>
  <c r="MV33" i="21"/>
  <c r="MU33" i="21"/>
  <c r="MS33" i="21"/>
  <c r="MR33" i="21"/>
  <c r="MQ33" i="21"/>
  <c r="MP33" i="21"/>
  <c r="MV30" i="21"/>
  <c r="MU30" i="21"/>
  <c r="MS30" i="21"/>
  <c r="MR30" i="21"/>
  <c r="MQ30" i="21"/>
  <c r="MP30" i="21"/>
  <c r="MV31" i="21"/>
  <c r="MU31" i="21"/>
  <c r="MS31" i="21"/>
  <c r="MR31" i="21"/>
  <c r="MQ31" i="21"/>
  <c r="MP31" i="21"/>
  <c r="MV34" i="21"/>
  <c r="MU34" i="21"/>
  <c r="MS34" i="21"/>
  <c r="MR34" i="21"/>
  <c r="MQ34" i="21"/>
  <c r="MP34" i="21"/>
  <c r="MV32" i="21"/>
  <c r="MU32" i="21"/>
  <c r="MS32" i="21"/>
  <c r="MR32" i="21"/>
  <c r="MQ32" i="21"/>
  <c r="MP32" i="21"/>
  <c r="MV13" i="21"/>
  <c r="MU13" i="21"/>
  <c r="MS13" i="21"/>
  <c r="MR13" i="21"/>
  <c r="MQ13" i="21"/>
  <c r="MP13" i="21"/>
  <c r="MV25" i="21"/>
  <c r="MU25" i="21"/>
  <c r="MS25" i="21"/>
  <c r="MR25" i="21"/>
  <c r="MQ25" i="21"/>
  <c r="MP25" i="21"/>
  <c r="MV26" i="21"/>
  <c r="MU26" i="21"/>
  <c r="MS26" i="21"/>
  <c r="MR26" i="21"/>
  <c r="MQ26" i="21"/>
  <c r="MP26" i="21"/>
  <c r="MV18" i="21"/>
  <c r="MU18" i="21"/>
  <c r="MS18" i="21"/>
  <c r="MR18" i="21"/>
  <c r="MQ18" i="21"/>
  <c r="MP18" i="21"/>
  <c r="MV22" i="21"/>
  <c r="MU22" i="21"/>
  <c r="MS22" i="21"/>
  <c r="MR22" i="21"/>
  <c r="MQ22" i="21"/>
  <c r="MP22" i="21"/>
  <c r="MV19" i="21"/>
  <c r="MU19" i="21"/>
  <c r="MS19" i="21"/>
  <c r="MR19" i="21"/>
  <c r="MQ19" i="21"/>
  <c r="MP19" i="21"/>
  <c r="MV29" i="21"/>
  <c r="MU29" i="21"/>
  <c r="MS29" i="21"/>
  <c r="MR29" i="21"/>
  <c r="MQ29" i="21"/>
  <c r="MP29" i="21"/>
  <c r="MV12" i="21"/>
  <c r="MU12" i="21"/>
  <c r="MS12" i="21"/>
  <c r="MR12" i="21"/>
  <c r="MQ12" i="21"/>
  <c r="MP12" i="21"/>
  <c r="MV28" i="21"/>
  <c r="MU28" i="21"/>
  <c r="MS28" i="21"/>
  <c r="MR28" i="21"/>
  <c r="MQ28" i="21"/>
  <c r="MP28" i="21"/>
  <c r="MV15" i="21"/>
  <c r="MU15" i="21"/>
  <c r="MS15" i="21"/>
  <c r="MR15" i="21"/>
  <c r="MQ15" i="21"/>
  <c r="MP15" i="21"/>
  <c r="MV23" i="21"/>
  <c r="MU23" i="21"/>
  <c r="MS23" i="21"/>
  <c r="MR23" i="21"/>
  <c r="MQ23" i="21"/>
  <c r="MP23" i="21"/>
  <c r="MV14" i="21"/>
  <c r="MU14" i="21"/>
  <c r="MS14" i="21"/>
  <c r="MR14" i="21"/>
  <c r="MQ14" i="21"/>
  <c r="MP14" i="21"/>
  <c r="MV10" i="21"/>
  <c r="MU10" i="21"/>
  <c r="MS10" i="21"/>
  <c r="MR10" i="21"/>
  <c r="MQ10" i="21"/>
  <c r="MP10" i="21"/>
  <c r="MV5" i="21"/>
  <c r="MU5" i="21"/>
  <c r="MS5" i="21"/>
  <c r="MR5" i="21"/>
  <c r="MQ5" i="21"/>
  <c r="MP5" i="21"/>
  <c r="MV8" i="21"/>
  <c r="MU8" i="21"/>
  <c r="MS8" i="21"/>
  <c r="MR8" i="21"/>
  <c r="MQ8" i="21"/>
  <c r="MP8" i="21"/>
  <c r="MV6" i="21"/>
  <c r="MU6" i="21"/>
  <c r="MS6" i="21"/>
  <c r="MR6" i="21"/>
  <c r="MQ6" i="21"/>
  <c r="MP6" i="21"/>
  <c r="MV4" i="21"/>
  <c r="MU4" i="21"/>
  <c r="MS4" i="21"/>
  <c r="MR4" i="21"/>
  <c r="MQ4" i="21"/>
  <c r="MP4" i="21"/>
  <c r="LT17" i="21"/>
  <c r="LS17" i="21"/>
  <c r="LQ17" i="21"/>
  <c r="LP17" i="21"/>
  <c r="LO17" i="21"/>
  <c r="LN17" i="21"/>
  <c r="LT33" i="21"/>
  <c r="LS33" i="21"/>
  <c r="LQ33" i="21"/>
  <c r="LP33" i="21"/>
  <c r="LO33" i="21"/>
  <c r="LN33" i="21"/>
  <c r="LT30" i="21"/>
  <c r="LS30" i="21"/>
  <c r="LQ30" i="21"/>
  <c r="LP30" i="21"/>
  <c r="LO30" i="21"/>
  <c r="LN30" i="21"/>
  <c r="LT31" i="21"/>
  <c r="LS31" i="21"/>
  <c r="LQ31" i="21"/>
  <c r="LP31" i="21"/>
  <c r="LO31" i="21"/>
  <c r="LN31" i="21"/>
  <c r="LT34" i="21"/>
  <c r="LS34" i="21"/>
  <c r="LQ34" i="21"/>
  <c r="LP34" i="21"/>
  <c r="LO34" i="21"/>
  <c r="LN34" i="21"/>
  <c r="LT32" i="21"/>
  <c r="LS32" i="21"/>
  <c r="LQ32" i="21"/>
  <c r="LP32" i="21"/>
  <c r="LO32" i="21"/>
  <c r="LN32" i="21"/>
  <c r="LT13" i="21"/>
  <c r="LS13" i="21"/>
  <c r="LQ13" i="21"/>
  <c r="LP13" i="21"/>
  <c r="LO13" i="21"/>
  <c r="LN13" i="21"/>
  <c r="LT25" i="21"/>
  <c r="LS25" i="21"/>
  <c r="LQ25" i="21"/>
  <c r="LP25" i="21"/>
  <c r="LO25" i="21"/>
  <c r="LN25" i="21"/>
  <c r="LT26" i="21"/>
  <c r="LS26" i="21"/>
  <c r="LQ26" i="21"/>
  <c r="LP26" i="21"/>
  <c r="LO26" i="21"/>
  <c r="LN26" i="21"/>
  <c r="LT18" i="21"/>
  <c r="LS18" i="21"/>
  <c r="LQ18" i="21"/>
  <c r="LP18" i="21"/>
  <c r="LO18" i="21"/>
  <c r="LN18" i="21"/>
  <c r="LT22" i="21"/>
  <c r="LS22" i="21"/>
  <c r="LQ22" i="21"/>
  <c r="LP22" i="21"/>
  <c r="LO22" i="21"/>
  <c r="LN22" i="21"/>
  <c r="LT19" i="21"/>
  <c r="LS19" i="21"/>
  <c r="LQ19" i="21"/>
  <c r="LP19" i="21"/>
  <c r="LO19" i="21"/>
  <c r="LN19" i="21"/>
  <c r="LT29" i="21"/>
  <c r="LS29" i="21"/>
  <c r="LQ29" i="21"/>
  <c r="LP29" i="21"/>
  <c r="LO29" i="21"/>
  <c r="LN29" i="21"/>
  <c r="LT12" i="21"/>
  <c r="LS12" i="21"/>
  <c r="LQ12" i="21"/>
  <c r="LP12" i="21"/>
  <c r="LO12" i="21"/>
  <c r="LN12" i="21"/>
  <c r="LT28" i="21"/>
  <c r="LS28" i="21"/>
  <c r="LQ28" i="21"/>
  <c r="LP28" i="21"/>
  <c r="LO28" i="21"/>
  <c r="LN28" i="21"/>
  <c r="LT15" i="21"/>
  <c r="LS15" i="21"/>
  <c r="LQ15" i="21"/>
  <c r="LP15" i="21"/>
  <c r="LO15" i="21"/>
  <c r="LN15" i="21"/>
  <c r="LT23" i="21"/>
  <c r="LS23" i="21"/>
  <c r="LQ23" i="21"/>
  <c r="LP23" i="21"/>
  <c r="LO23" i="21"/>
  <c r="LN23" i="21"/>
  <c r="LT14" i="21"/>
  <c r="LS14" i="21"/>
  <c r="LQ14" i="21"/>
  <c r="LP14" i="21"/>
  <c r="LO14" i="21"/>
  <c r="LN14" i="21"/>
  <c r="LT10" i="21"/>
  <c r="LS10" i="21"/>
  <c r="LQ10" i="21"/>
  <c r="LP10" i="21"/>
  <c r="LO10" i="21"/>
  <c r="LN10" i="21"/>
  <c r="LT5" i="21"/>
  <c r="LS5" i="21"/>
  <c r="LQ5" i="21"/>
  <c r="LP5" i="21"/>
  <c r="LO5" i="21"/>
  <c r="LN5" i="21"/>
  <c r="LT8" i="21"/>
  <c r="LS8" i="21"/>
  <c r="LQ8" i="21"/>
  <c r="LP8" i="21"/>
  <c r="LO8" i="21"/>
  <c r="LN8" i="21"/>
  <c r="LT6" i="21"/>
  <c r="LS6" i="21"/>
  <c r="LQ6" i="21"/>
  <c r="LP6" i="21"/>
  <c r="LO6" i="21"/>
  <c r="LN6" i="21"/>
  <c r="LT4" i="21"/>
  <c r="LS4" i="21"/>
  <c r="LQ4" i="21"/>
  <c r="LP4" i="21"/>
  <c r="LO4" i="21"/>
  <c r="LN4" i="21"/>
  <c r="KR17" i="21"/>
  <c r="KQ17" i="21"/>
  <c r="KO17" i="21"/>
  <c r="KN17" i="21"/>
  <c r="KM17" i="21"/>
  <c r="KL17" i="21"/>
  <c r="KR33" i="21"/>
  <c r="KQ33" i="21"/>
  <c r="KO33" i="21"/>
  <c r="KN33" i="21"/>
  <c r="KM33" i="21"/>
  <c r="KL33" i="21"/>
  <c r="KR30" i="21"/>
  <c r="KQ30" i="21"/>
  <c r="KO30" i="21"/>
  <c r="KN30" i="21"/>
  <c r="KM30" i="21"/>
  <c r="KL30" i="21"/>
  <c r="KR31" i="21"/>
  <c r="KQ31" i="21"/>
  <c r="KO31" i="21"/>
  <c r="KN31" i="21"/>
  <c r="KM31" i="21"/>
  <c r="KL31" i="21"/>
  <c r="KR34" i="21"/>
  <c r="KQ34" i="21"/>
  <c r="KO34" i="21"/>
  <c r="KN34" i="21"/>
  <c r="KM34" i="21"/>
  <c r="KL34" i="21"/>
  <c r="KR32" i="21"/>
  <c r="KQ32" i="21"/>
  <c r="KO32" i="21"/>
  <c r="KN32" i="21"/>
  <c r="KM32" i="21"/>
  <c r="KL32" i="21"/>
  <c r="KR13" i="21"/>
  <c r="KQ13" i="21"/>
  <c r="KO13" i="21"/>
  <c r="KN13" i="21"/>
  <c r="KM13" i="21"/>
  <c r="KL13" i="21"/>
  <c r="KR25" i="21"/>
  <c r="KQ25" i="21"/>
  <c r="KO25" i="21"/>
  <c r="KN25" i="21"/>
  <c r="KM25" i="21"/>
  <c r="KL25" i="21"/>
  <c r="KR26" i="21"/>
  <c r="KQ26" i="21"/>
  <c r="KO26" i="21"/>
  <c r="KN26" i="21"/>
  <c r="KM26" i="21"/>
  <c r="KL26" i="21"/>
  <c r="KR18" i="21"/>
  <c r="KQ18" i="21"/>
  <c r="KO18" i="21"/>
  <c r="KN18" i="21"/>
  <c r="KM18" i="21"/>
  <c r="KL18" i="21"/>
  <c r="KR22" i="21"/>
  <c r="KQ22" i="21"/>
  <c r="KO22" i="21"/>
  <c r="KN22" i="21"/>
  <c r="KM22" i="21"/>
  <c r="KL22" i="21"/>
  <c r="KR19" i="21"/>
  <c r="KQ19" i="21"/>
  <c r="KO19" i="21"/>
  <c r="KN19" i="21"/>
  <c r="KM19" i="21"/>
  <c r="KL19" i="21"/>
  <c r="KR29" i="21"/>
  <c r="KQ29" i="21"/>
  <c r="KO29" i="21"/>
  <c r="KN29" i="21"/>
  <c r="KM29" i="21"/>
  <c r="KL29" i="21"/>
  <c r="KR12" i="21"/>
  <c r="KQ12" i="21"/>
  <c r="KO12" i="21"/>
  <c r="KN12" i="21"/>
  <c r="KM12" i="21"/>
  <c r="KL12" i="21"/>
  <c r="KR28" i="21"/>
  <c r="KQ28" i="21"/>
  <c r="KO28" i="21"/>
  <c r="KN28" i="21"/>
  <c r="KM28" i="21"/>
  <c r="KL28" i="21"/>
  <c r="KR15" i="21"/>
  <c r="KQ15" i="21"/>
  <c r="KO15" i="21"/>
  <c r="KN15" i="21"/>
  <c r="KM15" i="21"/>
  <c r="KL15" i="21"/>
  <c r="KR23" i="21"/>
  <c r="KQ23" i="21"/>
  <c r="KO23" i="21"/>
  <c r="KN23" i="21"/>
  <c r="KM23" i="21"/>
  <c r="KL23" i="21"/>
  <c r="KR14" i="21"/>
  <c r="KQ14" i="21"/>
  <c r="KO14" i="21"/>
  <c r="KN14" i="21"/>
  <c r="KM14" i="21"/>
  <c r="KL14" i="21"/>
  <c r="KR10" i="21"/>
  <c r="KQ10" i="21"/>
  <c r="KO10" i="21"/>
  <c r="KN10" i="21"/>
  <c r="KM10" i="21"/>
  <c r="KL10" i="21"/>
  <c r="KR5" i="21"/>
  <c r="KQ5" i="21"/>
  <c r="KO5" i="21"/>
  <c r="KN5" i="21"/>
  <c r="KM5" i="21"/>
  <c r="KL5" i="21"/>
  <c r="KR8" i="21"/>
  <c r="KQ8" i="21"/>
  <c r="KO8" i="21"/>
  <c r="KN8" i="21"/>
  <c r="KM8" i="21"/>
  <c r="KL8" i="21"/>
  <c r="KR6" i="21"/>
  <c r="KQ6" i="21"/>
  <c r="KO6" i="21"/>
  <c r="KN6" i="21"/>
  <c r="KM6" i="21"/>
  <c r="KL6" i="21"/>
  <c r="KR4" i="21"/>
  <c r="KQ4" i="21"/>
  <c r="KO4" i="21"/>
  <c r="KN4" i="21"/>
  <c r="KM4" i="21"/>
  <c r="KL4" i="21"/>
  <c r="JP17" i="21"/>
  <c r="JO17" i="21"/>
  <c r="JM17" i="21"/>
  <c r="JL17" i="21"/>
  <c r="JK17" i="21"/>
  <c r="JJ17" i="21"/>
  <c r="JP33" i="21"/>
  <c r="JO33" i="21"/>
  <c r="JM33" i="21"/>
  <c r="JL33" i="21"/>
  <c r="JK33" i="21"/>
  <c r="JJ33" i="21"/>
  <c r="JP30" i="21"/>
  <c r="JO30" i="21"/>
  <c r="JM30" i="21"/>
  <c r="JL30" i="21"/>
  <c r="JK30" i="21"/>
  <c r="JJ30" i="21"/>
  <c r="JP31" i="21"/>
  <c r="JO31" i="21"/>
  <c r="JM31" i="21"/>
  <c r="JL31" i="21"/>
  <c r="JK31" i="21"/>
  <c r="JJ31" i="21"/>
  <c r="JP34" i="21"/>
  <c r="JO34" i="21"/>
  <c r="JM34" i="21"/>
  <c r="JL34" i="21"/>
  <c r="JK34" i="21"/>
  <c r="JJ34" i="21"/>
  <c r="JP32" i="21"/>
  <c r="JO32" i="21"/>
  <c r="JM32" i="21"/>
  <c r="JL32" i="21"/>
  <c r="JK32" i="21"/>
  <c r="JJ32" i="21"/>
  <c r="JP13" i="21"/>
  <c r="JO13" i="21"/>
  <c r="JM13" i="21"/>
  <c r="JL13" i="21"/>
  <c r="JK13" i="21"/>
  <c r="JJ13" i="21"/>
  <c r="JP25" i="21"/>
  <c r="JO25" i="21"/>
  <c r="JM25" i="21"/>
  <c r="JL25" i="21"/>
  <c r="JK25" i="21"/>
  <c r="JJ25" i="21"/>
  <c r="JP26" i="21"/>
  <c r="JO26" i="21"/>
  <c r="JM26" i="21"/>
  <c r="JL26" i="21"/>
  <c r="JK26" i="21"/>
  <c r="JJ26" i="21"/>
  <c r="JP18" i="21"/>
  <c r="JO18" i="21"/>
  <c r="JM18" i="21"/>
  <c r="JL18" i="21"/>
  <c r="JK18" i="21"/>
  <c r="JJ18" i="21"/>
  <c r="JP22" i="21"/>
  <c r="JO22" i="21"/>
  <c r="JM22" i="21"/>
  <c r="JL22" i="21"/>
  <c r="JK22" i="21"/>
  <c r="JJ22" i="21"/>
  <c r="JP19" i="21"/>
  <c r="JO19" i="21"/>
  <c r="JM19" i="21"/>
  <c r="JL19" i="21"/>
  <c r="JK19" i="21"/>
  <c r="JJ19" i="21"/>
  <c r="JP29" i="21"/>
  <c r="JO29" i="21"/>
  <c r="JM29" i="21"/>
  <c r="JL29" i="21"/>
  <c r="JK29" i="21"/>
  <c r="JJ29" i="21"/>
  <c r="JP12" i="21"/>
  <c r="JO12" i="21"/>
  <c r="JM12" i="21"/>
  <c r="JL12" i="21"/>
  <c r="JK12" i="21"/>
  <c r="JJ12" i="21"/>
  <c r="JP28" i="21"/>
  <c r="JO28" i="21"/>
  <c r="JM28" i="21"/>
  <c r="JL28" i="21"/>
  <c r="JK28" i="21"/>
  <c r="JJ28" i="21"/>
  <c r="JP15" i="21"/>
  <c r="JO15" i="21"/>
  <c r="JM15" i="21"/>
  <c r="JL15" i="21"/>
  <c r="JK15" i="21"/>
  <c r="JJ15" i="21"/>
  <c r="JP23" i="21"/>
  <c r="JO23" i="21"/>
  <c r="JM23" i="21"/>
  <c r="JL23" i="21"/>
  <c r="JK23" i="21"/>
  <c r="JJ23" i="21"/>
  <c r="JP14" i="21"/>
  <c r="JO14" i="21"/>
  <c r="JM14" i="21"/>
  <c r="JL14" i="21"/>
  <c r="JK14" i="21"/>
  <c r="JJ14" i="21"/>
  <c r="JP10" i="21"/>
  <c r="JO10" i="21"/>
  <c r="JM10" i="21"/>
  <c r="JL10" i="21"/>
  <c r="JK10" i="21"/>
  <c r="JJ10" i="21"/>
  <c r="JP5" i="21"/>
  <c r="JO5" i="21"/>
  <c r="JM5" i="21"/>
  <c r="JL5" i="21"/>
  <c r="JK5" i="21"/>
  <c r="JJ5" i="21"/>
  <c r="JP8" i="21"/>
  <c r="JO8" i="21"/>
  <c r="JM8" i="21"/>
  <c r="JL8" i="21"/>
  <c r="JK8" i="21"/>
  <c r="JJ8" i="21"/>
  <c r="JP6" i="21"/>
  <c r="JO6" i="21"/>
  <c r="JM6" i="21"/>
  <c r="JL6" i="21"/>
  <c r="JK6" i="21"/>
  <c r="JJ6" i="21"/>
  <c r="JP4" i="21"/>
  <c r="JO4" i="21"/>
  <c r="JM4" i="21"/>
  <c r="JL4" i="21"/>
  <c r="JK4" i="21"/>
  <c r="JJ4" i="21"/>
  <c r="IN17" i="21"/>
  <c r="IM17" i="21"/>
  <c r="IK17" i="21"/>
  <c r="IJ17" i="21"/>
  <c r="II17" i="21"/>
  <c r="IH17" i="21"/>
  <c r="IN33" i="21"/>
  <c r="IM33" i="21"/>
  <c r="IK33" i="21"/>
  <c r="IJ33" i="21"/>
  <c r="II33" i="21"/>
  <c r="IH33" i="21"/>
  <c r="IN30" i="21"/>
  <c r="IM30" i="21"/>
  <c r="IK30" i="21"/>
  <c r="IJ30" i="21"/>
  <c r="II30" i="21"/>
  <c r="IH30" i="21"/>
  <c r="IN31" i="21"/>
  <c r="IM31" i="21"/>
  <c r="IK31" i="21"/>
  <c r="IJ31" i="21"/>
  <c r="II31" i="21"/>
  <c r="IH31" i="21"/>
  <c r="IN34" i="21"/>
  <c r="IM34" i="21"/>
  <c r="IK34" i="21"/>
  <c r="IJ34" i="21"/>
  <c r="II34" i="21"/>
  <c r="IH34" i="21"/>
  <c r="IN32" i="21"/>
  <c r="IM32" i="21"/>
  <c r="IK32" i="21"/>
  <c r="IJ32" i="21"/>
  <c r="II32" i="21"/>
  <c r="IH32" i="21"/>
  <c r="IN13" i="21"/>
  <c r="IM13" i="21"/>
  <c r="IK13" i="21"/>
  <c r="IJ13" i="21"/>
  <c r="II13" i="21"/>
  <c r="IH13" i="21"/>
  <c r="IN25" i="21"/>
  <c r="IM25" i="21"/>
  <c r="IK25" i="21"/>
  <c r="IJ25" i="21"/>
  <c r="II25" i="21"/>
  <c r="IH25" i="21"/>
  <c r="IN26" i="21"/>
  <c r="IM26" i="21"/>
  <c r="IK26" i="21"/>
  <c r="IJ26" i="21"/>
  <c r="II26" i="21"/>
  <c r="IH26" i="21"/>
  <c r="IN18" i="21"/>
  <c r="IM18" i="21"/>
  <c r="IK18" i="21"/>
  <c r="IJ18" i="21"/>
  <c r="II18" i="21"/>
  <c r="IH18" i="21"/>
  <c r="IN22" i="21"/>
  <c r="IM22" i="21"/>
  <c r="IK22" i="21"/>
  <c r="IJ22" i="21"/>
  <c r="II22" i="21"/>
  <c r="IH22" i="21"/>
  <c r="IN19" i="21"/>
  <c r="IM19" i="21"/>
  <c r="IK19" i="21"/>
  <c r="IJ19" i="21"/>
  <c r="II19" i="21"/>
  <c r="IH19" i="21"/>
  <c r="IN29" i="21"/>
  <c r="IM29" i="21"/>
  <c r="IK29" i="21"/>
  <c r="IJ29" i="21"/>
  <c r="II29" i="21"/>
  <c r="IH29" i="21"/>
  <c r="IN12" i="21"/>
  <c r="IM12" i="21"/>
  <c r="IK12" i="21"/>
  <c r="IJ12" i="21"/>
  <c r="II12" i="21"/>
  <c r="IH12" i="21"/>
  <c r="IN28" i="21"/>
  <c r="IM28" i="21"/>
  <c r="IK28" i="21"/>
  <c r="IJ28" i="21"/>
  <c r="II28" i="21"/>
  <c r="IH28" i="21"/>
  <c r="IN15" i="21"/>
  <c r="IM15" i="21"/>
  <c r="IK15" i="21"/>
  <c r="IJ15" i="21"/>
  <c r="II15" i="21"/>
  <c r="IH15" i="21"/>
  <c r="IN23" i="21"/>
  <c r="IM23" i="21"/>
  <c r="IK23" i="21"/>
  <c r="IJ23" i="21"/>
  <c r="II23" i="21"/>
  <c r="IH23" i="21"/>
  <c r="IN14" i="21"/>
  <c r="IM14" i="21"/>
  <c r="IK14" i="21"/>
  <c r="IJ14" i="21"/>
  <c r="II14" i="21"/>
  <c r="IH14" i="21"/>
  <c r="IN10" i="21"/>
  <c r="IM10" i="21"/>
  <c r="IK10" i="21"/>
  <c r="IJ10" i="21"/>
  <c r="II10" i="21"/>
  <c r="IH10" i="21"/>
  <c r="IN5" i="21"/>
  <c r="IM5" i="21"/>
  <c r="IK5" i="21"/>
  <c r="IJ5" i="21"/>
  <c r="II5" i="21"/>
  <c r="IH5" i="21"/>
  <c r="IN8" i="21"/>
  <c r="IM8" i="21"/>
  <c r="IK8" i="21"/>
  <c r="IJ8" i="21"/>
  <c r="II8" i="21"/>
  <c r="IH8" i="21"/>
  <c r="IN6" i="21"/>
  <c r="IM6" i="21"/>
  <c r="IK6" i="21"/>
  <c r="IJ6" i="21"/>
  <c r="II6" i="21"/>
  <c r="IH6" i="21"/>
  <c r="IN4" i="21"/>
  <c r="IM4" i="21"/>
  <c r="IK4" i="21"/>
  <c r="IJ4" i="21"/>
  <c r="II4" i="21"/>
  <c r="IH4" i="21"/>
  <c r="HL17" i="21"/>
  <c r="HK17" i="21"/>
  <c r="HI17" i="21"/>
  <c r="HH17" i="21"/>
  <c r="HG17" i="21"/>
  <c r="HF17" i="21"/>
  <c r="HL33" i="21"/>
  <c r="HK33" i="21"/>
  <c r="HI33" i="21"/>
  <c r="HH33" i="21"/>
  <c r="HG33" i="21"/>
  <c r="HF33" i="21"/>
  <c r="HL30" i="21"/>
  <c r="HK30" i="21"/>
  <c r="HI30" i="21"/>
  <c r="HH30" i="21"/>
  <c r="HG30" i="21"/>
  <c r="HF30" i="21"/>
  <c r="HL31" i="21"/>
  <c r="HK31" i="21"/>
  <c r="HI31" i="21"/>
  <c r="HH31" i="21"/>
  <c r="HG31" i="21"/>
  <c r="HF31" i="21"/>
  <c r="HL34" i="21"/>
  <c r="HK34" i="21"/>
  <c r="HI34" i="21"/>
  <c r="HH34" i="21"/>
  <c r="HG34" i="21"/>
  <c r="HF34" i="21"/>
  <c r="HL32" i="21"/>
  <c r="HK32" i="21"/>
  <c r="HI32" i="21"/>
  <c r="HH32" i="21"/>
  <c r="HG32" i="21"/>
  <c r="HF32" i="21"/>
  <c r="HL13" i="21"/>
  <c r="HK13" i="21"/>
  <c r="HI13" i="21"/>
  <c r="HH13" i="21"/>
  <c r="HG13" i="21"/>
  <c r="HF13" i="21"/>
  <c r="HL25" i="21"/>
  <c r="HK25" i="21"/>
  <c r="HI25" i="21"/>
  <c r="HH25" i="21"/>
  <c r="HG25" i="21"/>
  <c r="HF25" i="21"/>
  <c r="HL26" i="21"/>
  <c r="HK26" i="21"/>
  <c r="HI26" i="21"/>
  <c r="HH26" i="21"/>
  <c r="HG26" i="21"/>
  <c r="HF26" i="21"/>
  <c r="HL18" i="21"/>
  <c r="HK18" i="21"/>
  <c r="HI18" i="21"/>
  <c r="HH18" i="21"/>
  <c r="HG18" i="21"/>
  <c r="HF18" i="21"/>
  <c r="HL22" i="21"/>
  <c r="HK22" i="21"/>
  <c r="HI22" i="21"/>
  <c r="HH22" i="21"/>
  <c r="HG22" i="21"/>
  <c r="HF22" i="21"/>
  <c r="HL19" i="21"/>
  <c r="HK19" i="21"/>
  <c r="HI19" i="21"/>
  <c r="HH19" i="21"/>
  <c r="HG19" i="21"/>
  <c r="HF19" i="21"/>
  <c r="HL29" i="21"/>
  <c r="HK29" i="21"/>
  <c r="HI29" i="21"/>
  <c r="HH29" i="21"/>
  <c r="HG29" i="21"/>
  <c r="HF29" i="21"/>
  <c r="HL12" i="21"/>
  <c r="HK12" i="21"/>
  <c r="HI12" i="21"/>
  <c r="HH12" i="21"/>
  <c r="HG12" i="21"/>
  <c r="HF12" i="21"/>
  <c r="HL28" i="21"/>
  <c r="HK28" i="21"/>
  <c r="HI28" i="21"/>
  <c r="HH28" i="21"/>
  <c r="HG28" i="21"/>
  <c r="HF28" i="21"/>
  <c r="HL15" i="21"/>
  <c r="HK15" i="21"/>
  <c r="HI15" i="21"/>
  <c r="HH15" i="21"/>
  <c r="HG15" i="21"/>
  <c r="HF15" i="21"/>
  <c r="HL23" i="21"/>
  <c r="HK23" i="21"/>
  <c r="HI23" i="21"/>
  <c r="HH23" i="21"/>
  <c r="HG23" i="21"/>
  <c r="HF23" i="21"/>
  <c r="HL14" i="21"/>
  <c r="HK14" i="21"/>
  <c r="HI14" i="21"/>
  <c r="HH14" i="21"/>
  <c r="HG14" i="21"/>
  <c r="HF14" i="21"/>
  <c r="HL10" i="21"/>
  <c r="HK10" i="21"/>
  <c r="HI10" i="21"/>
  <c r="HH10" i="21"/>
  <c r="HG10" i="21"/>
  <c r="HF10" i="21"/>
  <c r="HL5" i="21"/>
  <c r="HK5" i="21"/>
  <c r="HI5" i="21"/>
  <c r="HH5" i="21"/>
  <c r="HG5" i="21"/>
  <c r="HF5" i="21"/>
  <c r="HL8" i="21"/>
  <c r="HK8" i="21"/>
  <c r="HI8" i="21"/>
  <c r="HH8" i="21"/>
  <c r="HG8" i="21"/>
  <c r="HF8" i="21"/>
  <c r="HL6" i="21"/>
  <c r="HK6" i="21"/>
  <c r="HI6" i="21"/>
  <c r="HH6" i="21"/>
  <c r="HG6" i="21"/>
  <c r="HF6" i="21"/>
  <c r="HL4" i="21"/>
  <c r="HK4" i="21"/>
  <c r="HI4" i="21"/>
  <c r="HH4" i="21"/>
  <c r="HG4" i="21"/>
  <c r="HF4" i="21"/>
  <c r="GJ17" i="21"/>
  <c r="GI17" i="21"/>
  <c r="GG17" i="21"/>
  <c r="GF17" i="21"/>
  <c r="GE17" i="21"/>
  <c r="GD17" i="21"/>
  <c r="GJ33" i="21"/>
  <c r="GI33" i="21"/>
  <c r="GG33" i="21"/>
  <c r="GF33" i="21"/>
  <c r="GE33" i="21"/>
  <c r="GD33" i="21"/>
  <c r="GJ30" i="21"/>
  <c r="GI30" i="21"/>
  <c r="GG30" i="21"/>
  <c r="GF30" i="21"/>
  <c r="GE30" i="21"/>
  <c r="GD30" i="21"/>
  <c r="GJ31" i="21"/>
  <c r="GI31" i="21"/>
  <c r="GG31" i="21"/>
  <c r="GF31" i="21"/>
  <c r="GE31" i="21"/>
  <c r="GD31" i="21"/>
  <c r="GJ34" i="21"/>
  <c r="GI34" i="21"/>
  <c r="GG34" i="21"/>
  <c r="GF34" i="21"/>
  <c r="GE34" i="21"/>
  <c r="GD34" i="21"/>
  <c r="GJ32" i="21"/>
  <c r="GI32" i="21"/>
  <c r="GG32" i="21"/>
  <c r="GF32" i="21"/>
  <c r="GE32" i="21"/>
  <c r="GD32" i="21"/>
  <c r="GJ13" i="21"/>
  <c r="GI13" i="21"/>
  <c r="GG13" i="21"/>
  <c r="GF13" i="21"/>
  <c r="GE13" i="21"/>
  <c r="GD13" i="21"/>
  <c r="GJ25" i="21"/>
  <c r="GI25" i="21"/>
  <c r="GG25" i="21"/>
  <c r="GF25" i="21"/>
  <c r="GE25" i="21"/>
  <c r="GD25" i="21"/>
  <c r="GJ26" i="21"/>
  <c r="GI26" i="21"/>
  <c r="GG26" i="21"/>
  <c r="GF26" i="21"/>
  <c r="GE26" i="21"/>
  <c r="GD26" i="21"/>
  <c r="GJ18" i="21"/>
  <c r="GI18" i="21"/>
  <c r="GG18" i="21"/>
  <c r="GF18" i="21"/>
  <c r="GE18" i="21"/>
  <c r="GD18" i="21"/>
  <c r="GJ22" i="21"/>
  <c r="GI22" i="21"/>
  <c r="GG22" i="21"/>
  <c r="GF22" i="21"/>
  <c r="GE22" i="21"/>
  <c r="GD22" i="21"/>
  <c r="GJ19" i="21"/>
  <c r="GI19" i="21"/>
  <c r="GG19" i="21"/>
  <c r="GF19" i="21"/>
  <c r="GE19" i="21"/>
  <c r="GD19" i="21"/>
  <c r="GJ29" i="21"/>
  <c r="GI29" i="21"/>
  <c r="GG29" i="21"/>
  <c r="GF29" i="21"/>
  <c r="GE29" i="21"/>
  <c r="GD29" i="21"/>
  <c r="GJ12" i="21"/>
  <c r="GI12" i="21"/>
  <c r="GG12" i="21"/>
  <c r="GF12" i="21"/>
  <c r="GE12" i="21"/>
  <c r="GD12" i="21"/>
  <c r="GJ28" i="21"/>
  <c r="GI28" i="21"/>
  <c r="GG28" i="21"/>
  <c r="GF28" i="21"/>
  <c r="GE28" i="21"/>
  <c r="GD28" i="21"/>
  <c r="GJ15" i="21"/>
  <c r="GI15" i="21"/>
  <c r="GG15" i="21"/>
  <c r="GF15" i="21"/>
  <c r="GE15" i="21"/>
  <c r="GD15" i="21"/>
  <c r="GJ23" i="21"/>
  <c r="GI23" i="21"/>
  <c r="GG23" i="21"/>
  <c r="GF23" i="21"/>
  <c r="GE23" i="21"/>
  <c r="GD23" i="21"/>
  <c r="GJ14" i="21"/>
  <c r="GI14" i="21"/>
  <c r="GG14" i="21"/>
  <c r="GF14" i="21"/>
  <c r="GE14" i="21"/>
  <c r="GD14" i="21"/>
  <c r="GJ10" i="21"/>
  <c r="GI10" i="21"/>
  <c r="GG10" i="21"/>
  <c r="GF10" i="21"/>
  <c r="GE10" i="21"/>
  <c r="GD10" i="21"/>
  <c r="GJ5" i="21"/>
  <c r="GI5" i="21"/>
  <c r="GG5" i="21"/>
  <c r="GF5" i="21"/>
  <c r="GE5" i="21"/>
  <c r="GD5" i="21"/>
  <c r="GJ8" i="21"/>
  <c r="GI8" i="21"/>
  <c r="GG8" i="21"/>
  <c r="GF8" i="21"/>
  <c r="GE8" i="21"/>
  <c r="GD8" i="21"/>
  <c r="GJ6" i="21"/>
  <c r="GI6" i="21"/>
  <c r="GG6" i="21"/>
  <c r="GF6" i="21"/>
  <c r="GE6" i="21"/>
  <c r="GD6" i="21"/>
  <c r="GJ4" i="21"/>
  <c r="GI4" i="21"/>
  <c r="GG4" i="21"/>
  <c r="GF4" i="21"/>
  <c r="GE4" i="21"/>
  <c r="GD4" i="21"/>
  <c r="FH17" i="21"/>
  <c r="FG17" i="21"/>
  <c r="FE17" i="21"/>
  <c r="FD17" i="21"/>
  <c r="FC17" i="21"/>
  <c r="FB17" i="21"/>
  <c r="FH33" i="21"/>
  <c r="FG33" i="21"/>
  <c r="FE33" i="21"/>
  <c r="FD33" i="21"/>
  <c r="FC33" i="21"/>
  <c r="FB33" i="21"/>
  <c r="FH30" i="21"/>
  <c r="FG30" i="21"/>
  <c r="FE30" i="21"/>
  <c r="FD30" i="21"/>
  <c r="FC30" i="21"/>
  <c r="FB30" i="21"/>
  <c r="FH31" i="21"/>
  <c r="FG31" i="21"/>
  <c r="FE31" i="21"/>
  <c r="FD31" i="21"/>
  <c r="FC31" i="21"/>
  <c r="FB31" i="21"/>
  <c r="FH34" i="21"/>
  <c r="FG34" i="21"/>
  <c r="FE34" i="21"/>
  <c r="FD34" i="21"/>
  <c r="FC34" i="21"/>
  <c r="FB34" i="21"/>
  <c r="FH32" i="21"/>
  <c r="FG32" i="21"/>
  <c r="FE32" i="21"/>
  <c r="FD32" i="21"/>
  <c r="FC32" i="21"/>
  <c r="FB32" i="21"/>
  <c r="FH13" i="21"/>
  <c r="FG13" i="21"/>
  <c r="FE13" i="21"/>
  <c r="FD13" i="21"/>
  <c r="FC13" i="21"/>
  <c r="FB13" i="21"/>
  <c r="FH25" i="21"/>
  <c r="FG25" i="21"/>
  <c r="FE25" i="21"/>
  <c r="FD25" i="21"/>
  <c r="FC25" i="21"/>
  <c r="FB25" i="21"/>
  <c r="FH26" i="21"/>
  <c r="FG26" i="21"/>
  <c r="FE26" i="21"/>
  <c r="FD26" i="21"/>
  <c r="FC26" i="21"/>
  <c r="FB26" i="21"/>
  <c r="FH18" i="21"/>
  <c r="FG18" i="21"/>
  <c r="FE18" i="21"/>
  <c r="FD18" i="21"/>
  <c r="FC18" i="21"/>
  <c r="FB18" i="21"/>
  <c r="FH22" i="21"/>
  <c r="FG22" i="21"/>
  <c r="FE22" i="21"/>
  <c r="FD22" i="21"/>
  <c r="FC22" i="21"/>
  <c r="FB22" i="21"/>
  <c r="FH19" i="21"/>
  <c r="FG19" i="21"/>
  <c r="FE19" i="21"/>
  <c r="FD19" i="21"/>
  <c r="FC19" i="21"/>
  <c r="FB19" i="21"/>
  <c r="FH29" i="21"/>
  <c r="FG29" i="21"/>
  <c r="FE29" i="21"/>
  <c r="FD29" i="21"/>
  <c r="FC29" i="21"/>
  <c r="FB29" i="21"/>
  <c r="FH12" i="21"/>
  <c r="FG12" i="21"/>
  <c r="FE12" i="21"/>
  <c r="FD12" i="21"/>
  <c r="FC12" i="21"/>
  <c r="FB12" i="21"/>
  <c r="FH28" i="21"/>
  <c r="FG28" i="21"/>
  <c r="FE28" i="21"/>
  <c r="FD28" i="21"/>
  <c r="FC28" i="21"/>
  <c r="FB28" i="21"/>
  <c r="FH15" i="21"/>
  <c r="FG15" i="21"/>
  <c r="FE15" i="21"/>
  <c r="FD15" i="21"/>
  <c r="FC15" i="21"/>
  <c r="FB15" i="21"/>
  <c r="FH23" i="21"/>
  <c r="FG23" i="21"/>
  <c r="FE23" i="21"/>
  <c r="FD23" i="21"/>
  <c r="FC23" i="21"/>
  <c r="FB23" i="21"/>
  <c r="FH14" i="21"/>
  <c r="FG14" i="21"/>
  <c r="FE14" i="21"/>
  <c r="FD14" i="21"/>
  <c r="FC14" i="21"/>
  <c r="FB14" i="21"/>
  <c r="FH10" i="21"/>
  <c r="FG10" i="21"/>
  <c r="FE10" i="21"/>
  <c r="FD10" i="21"/>
  <c r="FC10" i="21"/>
  <c r="FB10" i="21"/>
  <c r="FH5" i="21"/>
  <c r="FG5" i="21"/>
  <c r="FE5" i="21"/>
  <c r="FD5" i="21"/>
  <c r="FC5" i="21"/>
  <c r="FB5" i="21"/>
  <c r="FH8" i="21"/>
  <c r="FG8" i="21"/>
  <c r="FE8" i="21"/>
  <c r="FD8" i="21"/>
  <c r="FC8" i="21"/>
  <c r="FB8" i="21"/>
  <c r="FH6" i="21"/>
  <c r="FG6" i="21"/>
  <c r="FE6" i="21"/>
  <c r="FD6" i="21"/>
  <c r="FC6" i="21"/>
  <c r="FB6" i="21"/>
  <c r="FH4" i="21"/>
  <c r="FG4" i="21"/>
  <c r="FE4" i="21"/>
  <c r="FD4" i="21"/>
  <c r="FC4" i="21"/>
  <c r="FB4" i="21"/>
  <c r="EF17" i="21"/>
  <c r="EE17" i="21"/>
  <c r="EC17" i="21"/>
  <c r="EB17" i="21"/>
  <c r="EA17" i="21"/>
  <c r="DZ17" i="21"/>
  <c r="EF33" i="21"/>
  <c r="EE33" i="21"/>
  <c r="EC33" i="21"/>
  <c r="EB33" i="21"/>
  <c r="EA33" i="21"/>
  <c r="DZ33" i="21"/>
  <c r="EF30" i="21"/>
  <c r="EE30" i="21"/>
  <c r="EC30" i="21"/>
  <c r="EB30" i="21"/>
  <c r="EA30" i="21"/>
  <c r="DZ30" i="21"/>
  <c r="EF31" i="21"/>
  <c r="EE31" i="21"/>
  <c r="EC31" i="21"/>
  <c r="EB31" i="21"/>
  <c r="EA31" i="21"/>
  <c r="DZ31" i="21"/>
  <c r="EF34" i="21"/>
  <c r="EE34" i="21"/>
  <c r="EC34" i="21"/>
  <c r="EB34" i="21"/>
  <c r="EA34" i="21"/>
  <c r="DZ34" i="21"/>
  <c r="EF32" i="21"/>
  <c r="EE32" i="21"/>
  <c r="EC32" i="21"/>
  <c r="EB32" i="21"/>
  <c r="EA32" i="21"/>
  <c r="DZ32" i="21"/>
  <c r="EF13" i="21"/>
  <c r="EE13" i="21"/>
  <c r="EC13" i="21"/>
  <c r="EB13" i="21"/>
  <c r="EA13" i="21"/>
  <c r="DZ13" i="21"/>
  <c r="EF25" i="21"/>
  <c r="EE25" i="21"/>
  <c r="EC25" i="21"/>
  <c r="EB25" i="21"/>
  <c r="EA25" i="21"/>
  <c r="DZ25" i="21"/>
  <c r="EF26" i="21"/>
  <c r="EE26" i="21"/>
  <c r="EC26" i="21"/>
  <c r="EB26" i="21"/>
  <c r="EA26" i="21"/>
  <c r="DZ26" i="21"/>
  <c r="EF18" i="21"/>
  <c r="EE18" i="21"/>
  <c r="EC18" i="21"/>
  <c r="EB18" i="21"/>
  <c r="EA18" i="21"/>
  <c r="DZ18" i="21"/>
  <c r="EF22" i="21"/>
  <c r="EE22" i="21"/>
  <c r="EC22" i="21"/>
  <c r="EB22" i="21"/>
  <c r="EA22" i="21"/>
  <c r="DZ22" i="21"/>
  <c r="EF19" i="21"/>
  <c r="EE19" i="21"/>
  <c r="EC19" i="21"/>
  <c r="EB19" i="21"/>
  <c r="EA19" i="21"/>
  <c r="DZ19" i="21"/>
  <c r="EF29" i="21"/>
  <c r="EE29" i="21"/>
  <c r="EC29" i="21"/>
  <c r="EB29" i="21"/>
  <c r="EA29" i="21"/>
  <c r="DZ29" i="21"/>
  <c r="EF12" i="21"/>
  <c r="EE12" i="21"/>
  <c r="EC12" i="21"/>
  <c r="EB12" i="21"/>
  <c r="EA12" i="21"/>
  <c r="DZ12" i="21"/>
  <c r="EF28" i="21"/>
  <c r="EE28" i="21"/>
  <c r="EC28" i="21"/>
  <c r="EB28" i="21"/>
  <c r="EA28" i="21"/>
  <c r="DZ28" i="21"/>
  <c r="EF15" i="21"/>
  <c r="EE15" i="21"/>
  <c r="EC15" i="21"/>
  <c r="EB15" i="21"/>
  <c r="EA15" i="21"/>
  <c r="DZ15" i="21"/>
  <c r="EF23" i="21"/>
  <c r="EE23" i="21"/>
  <c r="EC23" i="21"/>
  <c r="EB23" i="21"/>
  <c r="EA23" i="21"/>
  <c r="DZ23" i="21"/>
  <c r="EF14" i="21"/>
  <c r="EE14" i="21"/>
  <c r="EC14" i="21"/>
  <c r="EB14" i="21"/>
  <c r="EA14" i="21"/>
  <c r="DZ14" i="21"/>
  <c r="EF10" i="21"/>
  <c r="EE10" i="21"/>
  <c r="EC10" i="21"/>
  <c r="EB10" i="21"/>
  <c r="EA10" i="21"/>
  <c r="DZ10" i="21"/>
  <c r="EF5" i="21"/>
  <c r="EE5" i="21"/>
  <c r="EC5" i="21"/>
  <c r="EB5" i="21"/>
  <c r="EA5" i="21"/>
  <c r="DZ5" i="21"/>
  <c r="EF8" i="21"/>
  <c r="EE8" i="21"/>
  <c r="EC8" i="21"/>
  <c r="EB8" i="21"/>
  <c r="EA8" i="21"/>
  <c r="DZ8" i="21"/>
  <c r="EF6" i="21"/>
  <c r="EE6" i="21"/>
  <c r="EC6" i="21"/>
  <c r="EB6" i="21"/>
  <c r="EA6" i="21"/>
  <c r="DZ6" i="21"/>
  <c r="EF4" i="21"/>
  <c r="EE4" i="21"/>
  <c r="EC4" i="21"/>
  <c r="EB4" i="21"/>
  <c r="EA4" i="21"/>
  <c r="DZ4" i="21"/>
  <c r="OZ40" i="19"/>
  <c r="OY40" i="19"/>
  <c r="OW40" i="19"/>
  <c r="OV40" i="19"/>
  <c r="OU40" i="19"/>
  <c r="OT40" i="19"/>
  <c r="OZ37" i="19"/>
  <c r="OY37" i="19"/>
  <c r="OW37" i="19"/>
  <c r="OV37" i="19"/>
  <c r="OU37" i="19"/>
  <c r="OT37" i="19"/>
  <c r="OZ39" i="19"/>
  <c r="OY39" i="19"/>
  <c r="OW39" i="19"/>
  <c r="OV39" i="19"/>
  <c r="OU39" i="19"/>
  <c r="OT39" i="19"/>
  <c r="OZ34" i="19"/>
  <c r="OY34" i="19"/>
  <c r="OW34" i="19"/>
  <c r="OV34" i="19"/>
  <c r="OU34" i="19"/>
  <c r="OT34" i="19"/>
  <c r="OZ15" i="19"/>
  <c r="OY15" i="19"/>
  <c r="OW15" i="19"/>
  <c r="OV15" i="19"/>
  <c r="OU15" i="19"/>
  <c r="OT15" i="19"/>
  <c r="OZ31" i="19"/>
  <c r="OY31" i="19"/>
  <c r="OW31" i="19"/>
  <c r="OV31" i="19"/>
  <c r="OU31" i="19"/>
  <c r="OT31" i="19"/>
  <c r="OZ36" i="19"/>
  <c r="OY36" i="19"/>
  <c r="OW36" i="19"/>
  <c r="OV36" i="19"/>
  <c r="OU36" i="19"/>
  <c r="OT36" i="19"/>
  <c r="OZ35" i="19"/>
  <c r="OY35" i="19"/>
  <c r="OW35" i="19"/>
  <c r="OV35" i="19"/>
  <c r="OU35" i="19"/>
  <c r="OT35" i="19"/>
  <c r="OZ32" i="19"/>
  <c r="OY32" i="19"/>
  <c r="OW32" i="19"/>
  <c r="OV32" i="19"/>
  <c r="OU32" i="19"/>
  <c r="OT32" i="19"/>
  <c r="OZ26" i="19"/>
  <c r="OY26" i="19"/>
  <c r="OW26" i="19"/>
  <c r="OV26" i="19"/>
  <c r="OU26" i="19"/>
  <c r="OT26" i="19"/>
  <c r="OZ23" i="19"/>
  <c r="OY23" i="19"/>
  <c r="OW23" i="19"/>
  <c r="OV23" i="19"/>
  <c r="OU23" i="19"/>
  <c r="OT23" i="19"/>
  <c r="OZ6" i="19"/>
  <c r="OY6" i="19"/>
  <c r="OW6" i="19"/>
  <c r="OV6" i="19"/>
  <c r="OU6" i="19"/>
  <c r="OT6" i="19"/>
  <c r="OZ25" i="19"/>
  <c r="OY25" i="19"/>
  <c r="OW25" i="19"/>
  <c r="OV25" i="19"/>
  <c r="OU25" i="19"/>
  <c r="OT25" i="19"/>
  <c r="OZ20" i="19"/>
  <c r="OY20" i="19"/>
  <c r="OW20" i="19"/>
  <c r="OV20" i="19"/>
  <c r="OU20" i="19"/>
  <c r="OT20" i="19"/>
  <c r="OZ18" i="19"/>
  <c r="OY18" i="19"/>
  <c r="OW18" i="19"/>
  <c r="OV18" i="19"/>
  <c r="OU18" i="19"/>
  <c r="OT18" i="19"/>
  <c r="OZ24" i="19"/>
  <c r="OY24" i="19"/>
  <c r="OW24" i="19"/>
  <c r="OV24" i="19"/>
  <c r="OU24" i="19"/>
  <c r="OT24" i="19"/>
  <c r="OZ19" i="19"/>
  <c r="OY19" i="19"/>
  <c r="OW19" i="19"/>
  <c r="OV19" i="19"/>
  <c r="OU19" i="19"/>
  <c r="OT19" i="19"/>
  <c r="OZ16" i="19"/>
  <c r="OY16" i="19"/>
  <c r="OW16" i="19"/>
  <c r="OV16" i="19"/>
  <c r="OU16" i="19"/>
  <c r="OT16" i="19"/>
  <c r="OZ21" i="19"/>
  <c r="OY21" i="19"/>
  <c r="OW21" i="19"/>
  <c r="OV21" i="19"/>
  <c r="OU21" i="19"/>
  <c r="OT21" i="19"/>
  <c r="OZ17" i="19"/>
  <c r="OY17" i="19"/>
  <c r="OW17" i="19"/>
  <c r="OV17" i="19"/>
  <c r="OU17" i="19"/>
  <c r="OT17" i="19"/>
  <c r="OZ30" i="19"/>
  <c r="OY30" i="19"/>
  <c r="OW30" i="19"/>
  <c r="OV30" i="19"/>
  <c r="OU30" i="19"/>
  <c r="OT30" i="19"/>
  <c r="OZ8" i="19"/>
  <c r="OY8" i="19"/>
  <c r="OW8" i="19"/>
  <c r="OV8" i="19"/>
  <c r="OU8" i="19"/>
  <c r="OT8" i="19"/>
  <c r="OZ41" i="19"/>
  <c r="OY41" i="19"/>
  <c r="OW41" i="19"/>
  <c r="OV41" i="19"/>
  <c r="OU41" i="19"/>
  <c r="OT41" i="19"/>
  <c r="OZ38" i="19"/>
  <c r="OY38" i="19"/>
  <c r="OW38" i="19"/>
  <c r="OV38" i="19"/>
  <c r="OU38" i="19"/>
  <c r="OT38" i="19"/>
  <c r="OZ11" i="19"/>
  <c r="OY11" i="19"/>
  <c r="OW11" i="19"/>
  <c r="OV11" i="19"/>
  <c r="OU11" i="19"/>
  <c r="OT11" i="19"/>
  <c r="OZ7" i="19"/>
  <c r="OY7" i="19"/>
  <c r="OW7" i="19"/>
  <c r="OV7" i="19"/>
  <c r="OU7" i="19"/>
  <c r="OT7" i="19"/>
  <c r="OZ10" i="19"/>
  <c r="OY10" i="19"/>
  <c r="OW10" i="19"/>
  <c r="OV10" i="19"/>
  <c r="OU10" i="19"/>
  <c r="OT10" i="19"/>
  <c r="OZ9" i="19"/>
  <c r="OY9" i="19"/>
  <c r="OW9" i="19"/>
  <c r="OV9" i="19"/>
  <c r="OU9" i="19"/>
  <c r="OT9" i="19"/>
  <c r="OZ5" i="19"/>
  <c r="OY5" i="19"/>
  <c r="OW5" i="19"/>
  <c r="OV5" i="19"/>
  <c r="OU5" i="19"/>
  <c r="OT5" i="19"/>
  <c r="NX40" i="19"/>
  <c r="NW40" i="19"/>
  <c r="NU40" i="19"/>
  <c r="NT40" i="19"/>
  <c r="NS40" i="19"/>
  <c r="NR40" i="19"/>
  <c r="NX37" i="19"/>
  <c r="NW37" i="19"/>
  <c r="NU37" i="19"/>
  <c r="NT37" i="19"/>
  <c r="NS37" i="19"/>
  <c r="NR37" i="19"/>
  <c r="NX39" i="19"/>
  <c r="NW39" i="19"/>
  <c r="NU39" i="19"/>
  <c r="NT39" i="19"/>
  <c r="NS39" i="19"/>
  <c r="NR39" i="19"/>
  <c r="NX34" i="19"/>
  <c r="NW34" i="19"/>
  <c r="NU34" i="19"/>
  <c r="NT34" i="19"/>
  <c r="NS34" i="19"/>
  <c r="NR34" i="19"/>
  <c r="NX15" i="19"/>
  <c r="NW15" i="19"/>
  <c r="NU15" i="19"/>
  <c r="NT15" i="19"/>
  <c r="NS15" i="19"/>
  <c r="NR15" i="19"/>
  <c r="NX31" i="19"/>
  <c r="NW31" i="19"/>
  <c r="NU31" i="19"/>
  <c r="NT31" i="19"/>
  <c r="NS31" i="19"/>
  <c r="NR31" i="19"/>
  <c r="NX36" i="19"/>
  <c r="NW36" i="19"/>
  <c r="NU36" i="19"/>
  <c r="NT36" i="19"/>
  <c r="NS36" i="19"/>
  <c r="NR36" i="19"/>
  <c r="NX35" i="19"/>
  <c r="NW35" i="19"/>
  <c r="NU35" i="19"/>
  <c r="NT35" i="19"/>
  <c r="NS35" i="19"/>
  <c r="NR35" i="19"/>
  <c r="NX32" i="19"/>
  <c r="NW32" i="19"/>
  <c r="NU32" i="19"/>
  <c r="NT32" i="19"/>
  <c r="NS32" i="19"/>
  <c r="NR32" i="19"/>
  <c r="NX26" i="19"/>
  <c r="NW26" i="19"/>
  <c r="NU26" i="19"/>
  <c r="NT26" i="19"/>
  <c r="NS26" i="19"/>
  <c r="NR26" i="19"/>
  <c r="NX23" i="19"/>
  <c r="NW23" i="19"/>
  <c r="NU23" i="19"/>
  <c r="NT23" i="19"/>
  <c r="NS23" i="19"/>
  <c r="NR23" i="19"/>
  <c r="NX6" i="19"/>
  <c r="NW6" i="19"/>
  <c r="NU6" i="19"/>
  <c r="NT6" i="19"/>
  <c r="NS6" i="19"/>
  <c r="NR6" i="19"/>
  <c r="NX25" i="19"/>
  <c r="NW25" i="19"/>
  <c r="NU25" i="19"/>
  <c r="NT25" i="19"/>
  <c r="NS25" i="19"/>
  <c r="NR25" i="19"/>
  <c r="NX20" i="19"/>
  <c r="NW20" i="19"/>
  <c r="NU20" i="19"/>
  <c r="NT20" i="19"/>
  <c r="NS20" i="19"/>
  <c r="NR20" i="19"/>
  <c r="NX18" i="19"/>
  <c r="NW18" i="19"/>
  <c r="NU18" i="19"/>
  <c r="NT18" i="19"/>
  <c r="NS18" i="19"/>
  <c r="NR18" i="19"/>
  <c r="NX24" i="19"/>
  <c r="NW24" i="19"/>
  <c r="NU24" i="19"/>
  <c r="NT24" i="19"/>
  <c r="NS24" i="19"/>
  <c r="NR24" i="19"/>
  <c r="NX19" i="19"/>
  <c r="NW19" i="19"/>
  <c r="NU19" i="19"/>
  <c r="NT19" i="19"/>
  <c r="NS19" i="19"/>
  <c r="NR19" i="19"/>
  <c r="NX16" i="19"/>
  <c r="NW16" i="19"/>
  <c r="NU16" i="19"/>
  <c r="NT16" i="19"/>
  <c r="NS16" i="19"/>
  <c r="NR16" i="19"/>
  <c r="NX21" i="19"/>
  <c r="NW21" i="19"/>
  <c r="NU21" i="19"/>
  <c r="NT21" i="19"/>
  <c r="NS21" i="19"/>
  <c r="NR21" i="19"/>
  <c r="NX17" i="19"/>
  <c r="NW17" i="19"/>
  <c r="NU17" i="19"/>
  <c r="NT17" i="19"/>
  <c r="NS17" i="19"/>
  <c r="NR17" i="19"/>
  <c r="NX30" i="19"/>
  <c r="NW30" i="19"/>
  <c r="NU30" i="19"/>
  <c r="NT30" i="19"/>
  <c r="NS30" i="19"/>
  <c r="NR30" i="19"/>
  <c r="NX8" i="19"/>
  <c r="NW8" i="19"/>
  <c r="NU8" i="19"/>
  <c r="NT8" i="19"/>
  <c r="NS8" i="19"/>
  <c r="NR8" i="19"/>
  <c r="NX41" i="19"/>
  <c r="NW41" i="19"/>
  <c r="NU41" i="19"/>
  <c r="NT41" i="19"/>
  <c r="NS41" i="19"/>
  <c r="NR41" i="19"/>
  <c r="NX38" i="19"/>
  <c r="NW38" i="19"/>
  <c r="NU38" i="19"/>
  <c r="NT38" i="19"/>
  <c r="NS38" i="19"/>
  <c r="NR38" i="19"/>
  <c r="NX11" i="19"/>
  <c r="NW11" i="19"/>
  <c r="NU11" i="19"/>
  <c r="NT11" i="19"/>
  <c r="NS11" i="19"/>
  <c r="NR11" i="19"/>
  <c r="NX7" i="19"/>
  <c r="NW7" i="19"/>
  <c r="NU7" i="19"/>
  <c r="NT7" i="19"/>
  <c r="NS7" i="19"/>
  <c r="NR7" i="19"/>
  <c r="NX10" i="19"/>
  <c r="NW10" i="19"/>
  <c r="NU10" i="19"/>
  <c r="NT10" i="19"/>
  <c r="NS10" i="19"/>
  <c r="NR10" i="19"/>
  <c r="NX9" i="19"/>
  <c r="NW9" i="19"/>
  <c r="NU9" i="19"/>
  <c r="NT9" i="19"/>
  <c r="NS9" i="19"/>
  <c r="NR9" i="19"/>
  <c r="NX5" i="19"/>
  <c r="NW5" i="19"/>
  <c r="NU5" i="19"/>
  <c r="NT5" i="19"/>
  <c r="NS5" i="19"/>
  <c r="NR5" i="19"/>
  <c r="MV40" i="19"/>
  <c r="MU40" i="19"/>
  <c r="MS40" i="19"/>
  <c r="MR40" i="19"/>
  <c r="MQ40" i="19"/>
  <c r="MP40" i="19"/>
  <c r="MV37" i="19"/>
  <c r="MU37" i="19"/>
  <c r="MS37" i="19"/>
  <c r="MR37" i="19"/>
  <c r="MQ37" i="19"/>
  <c r="MP37" i="19"/>
  <c r="MV39" i="19"/>
  <c r="MU39" i="19"/>
  <c r="MS39" i="19"/>
  <c r="MR39" i="19"/>
  <c r="MQ39" i="19"/>
  <c r="MP39" i="19"/>
  <c r="MV34" i="19"/>
  <c r="MU34" i="19"/>
  <c r="MS34" i="19"/>
  <c r="MR34" i="19"/>
  <c r="MQ34" i="19"/>
  <c r="MP34" i="19"/>
  <c r="MV15" i="19"/>
  <c r="MU15" i="19"/>
  <c r="MS15" i="19"/>
  <c r="MR15" i="19"/>
  <c r="MQ15" i="19"/>
  <c r="MP15" i="19"/>
  <c r="MV31" i="19"/>
  <c r="MU31" i="19"/>
  <c r="MS31" i="19"/>
  <c r="MR31" i="19"/>
  <c r="MQ31" i="19"/>
  <c r="MP31" i="19"/>
  <c r="MV36" i="19"/>
  <c r="MU36" i="19"/>
  <c r="MS36" i="19"/>
  <c r="MR36" i="19"/>
  <c r="MQ36" i="19"/>
  <c r="MP36" i="19"/>
  <c r="MV35" i="19"/>
  <c r="MU35" i="19"/>
  <c r="MS35" i="19"/>
  <c r="MR35" i="19"/>
  <c r="MQ35" i="19"/>
  <c r="MP35" i="19"/>
  <c r="MV32" i="19"/>
  <c r="MU32" i="19"/>
  <c r="MS32" i="19"/>
  <c r="MR32" i="19"/>
  <c r="MQ32" i="19"/>
  <c r="MP32" i="19"/>
  <c r="MV26" i="19"/>
  <c r="MU26" i="19"/>
  <c r="MS26" i="19"/>
  <c r="MR26" i="19"/>
  <c r="MQ26" i="19"/>
  <c r="MP26" i="19"/>
  <c r="MV23" i="19"/>
  <c r="MU23" i="19"/>
  <c r="MS23" i="19"/>
  <c r="MR23" i="19"/>
  <c r="MQ23" i="19"/>
  <c r="MP23" i="19"/>
  <c r="MV6" i="19"/>
  <c r="MU6" i="19"/>
  <c r="MS6" i="19"/>
  <c r="MR6" i="19"/>
  <c r="MQ6" i="19"/>
  <c r="MP6" i="19"/>
  <c r="MV25" i="19"/>
  <c r="MU25" i="19"/>
  <c r="MS25" i="19"/>
  <c r="MR25" i="19"/>
  <c r="MQ25" i="19"/>
  <c r="MP25" i="19"/>
  <c r="MV20" i="19"/>
  <c r="MU20" i="19"/>
  <c r="MS20" i="19"/>
  <c r="MR20" i="19"/>
  <c r="MQ20" i="19"/>
  <c r="MP20" i="19"/>
  <c r="MV18" i="19"/>
  <c r="MU18" i="19"/>
  <c r="MS18" i="19"/>
  <c r="MR18" i="19"/>
  <c r="MQ18" i="19"/>
  <c r="MP18" i="19"/>
  <c r="MV24" i="19"/>
  <c r="MU24" i="19"/>
  <c r="MS24" i="19"/>
  <c r="MR24" i="19"/>
  <c r="MQ24" i="19"/>
  <c r="MP24" i="19"/>
  <c r="MV19" i="19"/>
  <c r="MU19" i="19"/>
  <c r="MS19" i="19"/>
  <c r="MR19" i="19"/>
  <c r="MQ19" i="19"/>
  <c r="MP19" i="19"/>
  <c r="MV16" i="19"/>
  <c r="MU16" i="19"/>
  <c r="MS16" i="19"/>
  <c r="MR16" i="19"/>
  <c r="MQ16" i="19"/>
  <c r="MP16" i="19"/>
  <c r="MV21" i="19"/>
  <c r="MU21" i="19"/>
  <c r="MS21" i="19"/>
  <c r="MR21" i="19"/>
  <c r="MQ21" i="19"/>
  <c r="MP21" i="19"/>
  <c r="MV17" i="19"/>
  <c r="MU17" i="19"/>
  <c r="MS17" i="19"/>
  <c r="MR17" i="19"/>
  <c r="MQ17" i="19"/>
  <c r="MP17" i="19"/>
  <c r="MV30" i="19"/>
  <c r="MU30" i="19"/>
  <c r="MS30" i="19"/>
  <c r="MR30" i="19"/>
  <c r="MQ30" i="19"/>
  <c r="MP30" i="19"/>
  <c r="MV8" i="19"/>
  <c r="MU8" i="19"/>
  <c r="MS8" i="19"/>
  <c r="MR8" i="19"/>
  <c r="MQ8" i="19"/>
  <c r="MP8" i="19"/>
  <c r="MV41" i="19"/>
  <c r="MU41" i="19"/>
  <c r="MS41" i="19"/>
  <c r="MR41" i="19"/>
  <c r="MQ41" i="19"/>
  <c r="MP41" i="19"/>
  <c r="MV38" i="19"/>
  <c r="MU38" i="19"/>
  <c r="MS38" i="19"/>
  <c r="MR38" i="19"/>
  <c r="MQ38" i="19"/>
  <c r="MP38" i="19"/>
  <c r="MV11" i="19"/>
  <c r="MU11" i="19"/>
  <c r="MS11" i="19"/>
  <c r="MR11" i="19"/>
  <c r="MQ11" i="19"/>
  <c r="MP11" i="19"/>
  <c r="MV7" i="19"/>
  <c r="MU7" i="19"/>
  <c r="MS7" i="19"/>
  <c r="MR7" i="19"/>
  <c r="MQ7" i="19"/>
  <c r="MP7" i="19"/>
  <c r="MV10" i="19"/>
  <c r="MU10" i="19"/>
  <c r="MS10" i="19"/>
  <c r="MR10" i="19"/>
  <c r="MQ10" i="19"/>
  <c r="MP10" i="19"/>
  <c r="MV9" i="19"/>
  <c r="MU9" i="19"/>
  <c r="MS9" i="19"/>
  <c r="MR9" i="19"/>
  <c r="MQ9" i="19"/>
  <c r="MP9" i="19"/>
  <c r="MV5" i="19"/>
  <c r="MU5" i="19"/>
  <c r="MS5" i="19"/>
  <c r="MR5" i="19"/>
  <c r="MQ5" i="19"/>
  <c r="MP5" i="19"/>
  <c r="LT40" i="19"/>
  <c r="LS40" i="19"/>
  <c r="LQ40" i="19"/>
  <c r="LP40" i="19"/>
  <c r="LO40" i="19"/>
  <c r="LN40" i="19"/>
  <c r="LT37" i="19"/>
  <c r="LS37" i="19"/>
  <c r="LQ37" i="19"/>
  <c r="LP37" i="19"/>
  <c r="LO37" i="19"/>
  <c r="LN37" i="19"/>
  <c r="LT39" i="19"/>
  <c r="LS39" i="19"/>
  <c r="LQ39" i="19"/>
  <c r="LP39" i="19"/>
  <c r="LO39" i="19"/>
  <c r="LN39" i="19"/>
  <c r="LT34" i="19"/>
  <c r="LS34" i="19"/>
  <c r="LQ34" i="19"/>
  <c r="LP34" i="19"/>
  <c r="LO34" i="19"/>
  <c r="LN34" i="19"/>
  <c r="LT15" i="19"/>
  <c r="LS15" i="19"/>
  <c r="LQ15" i="19"/>
  <c r="LP15" i="19"/>
  <c r="LO15" i="19"/>
  <c r="LN15" i="19"/>
  <c r="LT31" i="19"/>
  <c r="LS31" i="19"/>
  <c r="LQ31" i="19"/>
  <c r="LP31" i="19"/>
  <c r="LO31" i="19"/>
  <c r="LN31" i="19"/>
  <c r="LT36" i="19"/>
  <c r="LS36" i="19"/>
  <c r="LQ36" i="19"/>
  <c r="LP36" i="19"/>
  <c r="LO36" i="19"/>
  <c r="LN36" i="19"/>
  <c r="LT35" i="19"/>
  <c r="LS35" i="19"/>
  <c r="LQ35" i="19"/>
  <c r="LP35" i="19"/>
  <c r="LO35" i="19"/>
  <c r="LN35" i="19"/>
  <c r="LT32" i="19"/>
  <c r="LS32" i="19"/>
  <c r="LQ32" i="19"/>
  <c r="LP32" i="19"/>
  <c r="LO32" i="19"/>
  <c r="LN32" i="19"/>
  <c r="LT26" i="19"/>
  <c r="LS26" i="19"/>
  <c r="LQ26" i="19"/>
  <c r="LP26" i="19"/>
  <c r="LO26" i="19"/>
  <c r="LN26" i="19"/>
  <c r="LT23" i="19"/>
  <c r="LS23" i="19"/>
  <c r="LQ23" i="19"/>
  <c r="LP23" i="19"/>
  <c r="LO23" i="19"/>
  <c r="LN23" i="19"/>
  <c r="LT6" i="19"/>
  <c r="LS6" i="19"/>
  <c r="LQ6" i="19"/>
  <c r="LP6" i="19"/>
  <c r="LO6" i="19"/>
  <c r="LN6" i="19"/>
  <c r="LT25" i="19"/>
  <c r="LS25" i="19"/>
  <c r="LQ25" i="19"/>
  <c r="LP25" i="19"/>
  <c r="LO25" i="19"/>
  <c r="LN25" i="19"/>
  <c r="LT20" i="19"/>
  <c r="LS20" i="19"/>
  <c r="LQ20" i="19"/>
  <c r="LP20" i="19"/>
  <c r="LO20" i="19"/>
  <c r="LN20" i="19"/>
  <c r="LT18" i="19"/>
  <c r="LS18" i="19"/>
  <c r="LQ18" i="19"/>
  <c r="LP18" i="19"/>
  <c r="LO18" i="19"/>
  <c r="LN18" i="19"/>
  <c r="LT24" i="19"/>
  <c r="LS24" i="19"/>
  <c r="LQ24" i="19"/>
  <c r="LP24" i="19"/>
  <c r="LO24" i="19"/>
  <c r="LN24" i="19"/>
  <c r="LT19" i="19"/>
  <c r="LS19" i="19"/>
  <c r="LQ19" i="19"/>
  <c r="LP19" i="19"/>
  <c r="LO19" i="19"/>
  <c r="LN19" i="19"/>
  <c r="LT16" i="19"/>
  <c r="LS16" i="19"/>
  <c r="LQ16" i="19"/>
  <c r="LP16" i="19"/>
  <c r="LO16" i="19"/>
  <c r="LN16" i="19"/>
  <c r="LT21" i="19"/>
  <c r="LS21" i="19"/>
  <c r="LQ21" i="19"/>
  <c r="LP21" i="19"/>
  <c r="LO21" i="19"/>
  <c r="LN21" i="19"/>
  <c r="LT17" i="19"/>
  <c r="LS17" i="19"/>
  <c r="LQ17" i="19"/>
  <c r="LP17" i="19"/>
  <c r="LO17" i="19"/>
  <c r="LN17" i="19"/>
  <c r="LT30" i="19"/>
  <c r="LS30" i="19"/>
  <c r="LQ30" i="19"/>
  <c r="LP30" i="19"/>
  <c r="LO30" i="19"/>
  <c r="LN30" i="19"/>
  <c r="LT8" i="19"/>
  <c r="LS8" i="19"/>
  <c r="LQ8" i="19"/>
  <c r="LP8" i="19"/>
  <c r="LO8" i="19"/>
  <c r="LN8" i="19"/>
  <c r="LT41" i="19"/>
  <c r="LS41" i="19"/>
  <c r="LQ41" i="19"/>
  <c r="LP41" i="19"/>
  <c r="LO41" i="19"/>
  <c r="LN41" i="19"/>
  <c r="LT38" i="19"/>
  <c r="LS38" i="19"/>
  <c r="LQ38" i="19"/>
  <c r="LP38" i="19"/>
  <c r="LO38" i="19"/>
  <c r="LN38" i="19"/>
  <c r="LT11" i="19"/>
  <c r="LS11" i="19"/>
  <c r="LQ11" i="19"/>
  <c r="LP11" i="19"/>
  <c r="LO11" i="19"/>
  <c r="LN11" i="19"/>
  <c r="LT7" i="19"/>
  <c r="LS7" i="19"/>
  <c r="LQ7" i="19"/>
  <c r="LP7" i="19"/>
  <c r="LO7" i="19"/>
  <c r="LN7" i="19"/>
  <c r="LT10" i="19"/>
  <c r="LS10" i="19"/>
  <c r="LQ10" i="19"/>
  <c r="LP10" i="19"/>
  <c r="LO10" i="19"/>
  <c r="LN10" i="19"/>
  <c r="LT9" i="19"/>
  <c r="LS9" i="19"/>
  <c r="LQ9" i="19"/>
  <c r="LP9" i="19"/>
  <c r="LO9" i="19"/>
  <c r="LN9" i="19"/>
  <c r="LT5" i="19"/>
  <c r="LS5" i="19"/>
  <c r="LQ5" i="19"/>
  <c r="LP5" i="19"/>
  <c r="LO5" i="19"/>
  <c r="LN5" i="19"/>
  <c r="KR40" i="19"/>
  <c r="KQ40" i="19"/>
  <c r="KO40" i="19"/>
  <c r="KN40" i="19"/>
  <c r="KM40" i="19"/>
  <c r="KL40" i="19"/>
  <c r="KR37" i="19"/>
  <c r="KQ37" i="19"/>
  <c r="KO37" i="19"/>
  <c r="KN37" i="19"/>
  <c r="KM37" i="19"/>
  <c r="KL37" i="19"/>
  <c r="KR39" i="19"/>
  <c r="KQ39" i="19"/>
  <c r="KO39" i="19"/>
  <c r="KN39" i="19"/>
  <c r="KM39" i="19"/>
  <c r="KL39" i="19"/>
  <c r="KR34" i="19"/>
  <c r="KQ34" i="19"/>
  <c r="KO34" i="19"/>
  <c r="KN34" i="19"/>
  <c r="KM34" i="19"/>
  <c r="KL34" i="19"/>
  <c r="KR15" i="19"/>
  <c r="KQ15" i="19"/>
  <c r="KO15" i="19"/>
  <c r="KN15" i="19"/>
  <c r="KM15" i="19"/>
  <c r="KL15" i="19"/>
  <c r="KR31" i="19"/>
  <c r="KQ31" i="19"/>
  <c r="KO31" i="19"/>
  <c r="KN31" i="19"/>
  <c r="KM31" i="19"/>
  <c r="KL31" i="19"/>
  <c r="KR36" i="19"/>
  <c r="KQ36" i="19"/>
  <c r="KO36" i="19"/>
  <c r="KN36" i="19"/>
  <c r="KM36" i="19"/>
  <c r="KL36" i="19"/>
  <c r="KR35" i="19"/>
  <c r="KQ35" i="19"/>
  <c r="KO35" i="19"/>
  <c r="KN35" i="19"/>
  <c r="KM35" i="19"/>
  <c r="KL35" i="19"/>
  <c r="KR32" i="19"/>
  <c r="KQ32" i="19"/>
  <c r="KO32" i="19"/>
  <c r="KN32" i="19"/>
  <c r="KM32" i="19"/>
  <c r="KL32" i="19"/>
  <c r="KR26" i="19"/>
  <c r="KQ26" i="19"/>
  <c r="KO26" i="19"/>
  <c r="KN26" i="19"/>
  <c r="KM26" i="19"/>
  <c r="KL26" i="19"/>
  <c r="KR23" i="19"/>
  <c r="KQ23" i="19"/>
  <c r="KO23" i="19"/>
  <c r="KN23" i="19"/>
  <c r="KM23" i="19"/>
  <c r="KL23" i="19"/>
  <c r="KR6" i="19"/>
  <c r="KQ6" i="19"/>
  <c r="KO6" i="19"/>
  <c r="KN6" i="19"/>
  <c r="KM6" i="19"/>
  <c r="KL6" i="19"/>
  <c r="KR25" i="19"/>
  <c r="KQ25" i="19"/>
  <c r="KO25" i="19"/>
  <c r="KN25" i="19"/>
  <c r="KM25" i="19"/>
  <c r="KL25" i="19"/>
  <c r="KR20" i="19"/>
  <c r="KQ20" i="19"/>
  <c r="KO20" i="19"/>
  <c r="KN20" i="19"/>
  <c r="KM20" i="19"/>
  <c r="KL20" i="19"/>
  <c r="KR18" i="19"/>
  <c r="KQ18" i="19"/>
  <c r="KO18" i="19"/>
  <c r="KN18" i="19"/>
  <c r="KM18" i="19"/>
  <c r="KL18" i="19"/>
  <c r="KR24" i="19"/>
  <c r="KQ24" i="19"/>
  <c r="KO24" i="19"/>
  <c r="KN24" i="19"/>
  <c r="KM24" i="19"/>
  <c r="KL24" i="19"/>
  <c r="KR19" i="19"/>
  <c r="KQ19" i="19"/>
  <c r="KO19" i="19"/>
  <c r="KN19" i="19"/>
  <c r="KM19" i="19"/>
  <c r="KL19" i="19"/>
  <c r="KR16" i="19"/>
  <c r="KQ16" i="19"/>
  <c r="KO16" i="19"/>
  <c r="KN16" i="19"/>
  <c r="KM16" i="19"/>
  <c r="KL16" i="19"/>
  <c r="KR21" i="19"/>
  <c r="KQ21" i="19"/>
  <c r="KO21" i="19"/>
  <c r="KN21" i="19"/>
  <c r="KM21" i="19"/>
  <c r="KL21" i="19"/>
  <c r="KR17" i="19"/>
  <c r="KQ17" i="19"/>
  <c r="KO17" i="19"/>
  <c r="KN17" i="19"/>
  <c r="KM17" i="19"/>
  <c r="KL17" i="19"/>
  <c r="KR30" i="19"/>
  <c r="KQ30" i="19"/>
  <c r="KO30" i="19"/>
  <c r="KN30" i="19"/>
  <c r="KM30" i="19"/>
  <c r="KL30" i="19"/>
  <c r="KR8" i="19"/>
  <c r="KQ8" i="19"/>
  <c r="KO8" i="19"/>
  <c r="KN8" i="19"/>
  <c r="KM8" i="19"/>
  <c r="KL8" i="19"/>
  <c r="KR41" i="19"/>
  <c r="KQ41" i="19"/>
  <c r="KO41" i="19"/>
  <c r="KN41" i="19"/>
  <c r="KM41" i="19"/>
  <c r="KL41" i="19"/>
  <c r="KR38" i="19"/>
  <c r="KQ38" i="19"/>
  <c r="KO38" i="19"/>
  <c r="KN38" i="19"/>
  <c r="KM38" i="19"/>
  <c r="KL38" i="19"/>
  <c r="KR11" i="19"/>
  <c r="KQ11" i="19"/>
  <c r="KO11" i="19"/>
  <c r="KN11" i="19"/>
  <c r="KM11" i="19"/>
  <c r="KL11" i="19"/>
  <c r="KR7" i="19"/>
  <c r="KQ7" i="19"/>
  <c r="KO7" i="19"/>
  <c r="KN7" i="19"/>
  <c r="KM7" i="19"/>
  <c r="KL7" i="19"/>
  <c r="KR10" i="19"/>
  <c r="KQ10" i="19"/>
  <c r="KO10" i="19"/>
  <c r="KN10" i="19"/>
  <c r="KM10" i="19"/>
  <c r="KL10" i="19"/>
  <c r="KR9" i="19"/>
  <c r="KQ9" i="19"/>
  <c r="KO9" i="19"/>
  <c r="KN9" i="19"/>
  <c r="KM9" i="19"/>
  <c r="KL9" i="19"/>
  <c r="KR5" i="19"/>
  <c r="KQ5" i="19"/>
  <c r="KO5" i="19"/>
  <c r="KN5" i="19"/>
  <c r="KM5" i="19"/>
  <c r="KL5" i="19"/>
  <c r="JP40" i="19"/>
  <c r="JO40" i="19"/>
  <c r="JM40" i="19"/>
  <c r="JL40" i="19"/>
  <c r="JK40" i="19"/>
  <c r="JJ40" i="19"/>
  <c r="JP37" i="19"/>
  <c r="JO37" i="19"/>
  <c r="JM37" i="19"/>
  <c r="JL37" i="19"/>
  <c r="JK37" i="19"/>
  <c r="JJ37" i="19"/>
  <c r="JP39" i="19"/>
  <c r="JO39" i="19"/>
  <c r="JM39" i="19"/>
  <c r="JL39" i="19"/>
  <c r="JK39" i="19"/>
  <c r="JJ39" i="19"/>
  <c r="JP34" i="19"/>
  <c r="JO34" i="19"/>
  <c r="JM34" i="19"/>
  <c r="JL34" i="19"/>
  <c r="JK34" i="19"/>
  <c r="JJ34" i="19"/>
  <c r="JP15" i="19"/>
  <c r="JO15" i="19"/>
  <c r="JM15" i="19"/>
  <c r="JL15" i="19"/>
  <c r="JK15" i="19"/>
  <c r="JJ15" i="19"/>
  <c r="JP31" i="19"/>
  <c r="JO31" i="19"/>
  <c r="JM31" i="19"/>
  <c r="JL31" i="19"/>
  <c r="JK31" i="19"/>
  <c r="JJ31" i="19"/>
  <c r="JP36" i="19"/>
  <c r="JO36" i="19"/>
  <c r="JM36" i="19"/>
  <c r="JL36" i="19"/>
  <c r="JK36" i="19"/>
  <c r="JJ36" i="19"/>
  <c r="JP35" i="19"/>
  <c r="JO35" i="19"/>
  <c r="JM35" i="19"/>
  <c r="JL35" i="19"/>
  <c r="JK35" i="19"/>
  <c r="JJ35" i="19"/>
  <c r="JP32" i="19"/>
  <c r="JO32" i="19"/>
  <c r="JM32" i="19"/>
  <c r="JL32" i="19"/>
  <c r="JK32" i="19"/>
  <c r="JJ32" i="19"/>
  <c r="JP26" i="19"/>
  <c r="JO26" i="19"/>
  <c r="JM26" i="19"/>
  <c r="JL26" i="19"/>
  <c r="JK26" i="19"/>
  <c r="JJ26" i="19"/>
  <c r="JP23" i="19"/>
  <c r="JO23" i="19"/>
  <c r="JM23" i="19"/>
  <c r="JL23" i="19"/>
  <c r="JK23" i="19"/>
  <c r="JJ23" i="19"/>
  <c r="JP6" i="19"/>
  <c r="JO6" i="19"/>
  <c r="JM6" i="19"/>
  <c r="JL6" i="19"/>
  <c r="JK6" i="19"/>
  <c r="JJ6" i="19"/>
  <c r="JP25" i="19"/>
  <c r="JO25" i="19"/>
  <c r="JM25" i="19"/>
  <c r="JL25" i="19"/>
  <c r="JK25" i="19"/>
  <c r="JJ25" i="19"/>
  <c r="JP20" i="19"/>
  <c r="JO20" i="19"/>
  <c r="JM20" i="19"/>
  <c r="JL20" i="19"/>
  <c r="JK20" i="19"/>
  <c r="JJ20" i="19"/>
  <c r="JP18" i="19"/>
  <c r="JO18" i="19"/>
  <c r="JM18" i="19"/>
  <c r="JL18" i="19"/>
  <c r="JK18" i="19"/>
  <c r="JJ18" i="19"/>
  <c r="JP24" i="19"/>
  <c r="JO24" i="19"/>
  <c r="JM24" i="19"/>
  <c r="JL24" i="19"/>
  <c r="JK24" i="19"/>
  <c r="JJ24" i="19"/>
  <c r="JP19" i="19"/>
  <c r="JO19" i="19"/>
  <c r="JM19" i="19"/>
  <c r="JL19" i="19"/>
  <c r="JK19" i="19"/>
  <c r="JJ19" i="19"/>
  <c r="JP16" i="19"/>
  <c r="JO16" i="19"/>
  <c r="JM16" i="19"/>
  <c r="JL16" i="19"/>
  <c r="JK16" i="19"/>
  <c r="JJ16" i="19"/>
  <c r="JP21" i="19"/>
  <c r="JO21" i="19"/>
  <c r="JM21" i="19"/>
  <c r="JL21" i="19"/>
  <c r="JK21" i="19"/>
  <c r="JJ21" i="19"/>
  <c r="JP17" i="19"/>
  <c r="JO17" i="19"/>
  <c r="JM17" i="19"/>
  <c r="JL17" i="19"/>
  <c r="JK17" i="19"/>
  <c r="JJ17" i="19"/>
  <c r="JP30" i="19"/>
  <c r="JO30" i="19"/>
  <c r="JM30" i="19"/>
  <c r="JL30" i="19"/>
  <c r="JK30" i="19"/>
  <c r="JJ30" i="19"/>
  <c r="JP8" i="19"/>
  <c r="JO8" i="19"/>
  <c r="JM8" i="19"/>
  <c r="JL8" i="19"/>
  <c r="JK8" i="19"/>
  <c r="JJ8" i="19"/>
  <c r="JP41" i="19"/>
  <c r="JO41" i="19"/>
  <c r="JM41" i="19"/>
  <c r="JL41" i="19"/>
  <c r="JK41" i="19"/>
  <c r="JJ41" i="19"/>
  <c r="JP38" i="19"/>
  <c r="JO38" i="19"/>
  <c r="JM38" i="19"/>
  <c r="JL38" i="19"/>
  <c r="JK38" i="19"/>
  <c r="JJ38" i="19"/>
  <c r="JP11" i="19"/>
  <c r="JO11" i="19"/>
  <c r="JM11" i="19"/>
  <c r="JL11" i="19"/>
  <c r="JK11" i="19"/>
  <c r="JJ11" i="19"/>
  <c r="JP7" i="19"/>
  <c r="JO7" i="19"/>
  <c r="JM7" i="19"/>
  <c r="JL7" i="19"/>
  <c r="JK7" i="19"/>
  <c r="JJ7" i="19"/>
  <c r="JP10" i="19"/>
  <c r="JO10" i="19"/>
  <c r="JM10" i="19"/>
  <c r="JL10" i="19"/>
  <c r="JK10" i="19"/>
  <c r="JJ10" i="19"/>
  <c r="JP9" i="19"/>
  <c r="JO9" i="19"/>
  <c r="JM9" i="19"/>
  <c r="JL9" i="19"/>
  <c r="JK9" i="19"/>
  <c r="JJ9" i="19"/>
  <c r="JP5" i="19"/>
  <c r="JO5" i="19"/>
  <c r="JM5" i="19"/>
  <c r="JL5" i="19"/>
  <c r="JK5" i="19"/>
  <c r="JJ5" i="19"/>
  <c r="IN40" i="19"/>
  <c r="IM40" i="19"/>
  <c r="IK40" i="19"/>
  <c r="IJ40" i="19"/>
  <c r="II40" i="19"/>
  <c r="IH40" i="19"/>
  <c r="IN37" i="19"/>
  <c r="IM37" i="19"/>
  <c r="IK37" i="19"/>
  <c r="IJ37" i="19"/>
  <c r="II37" i="19"/>
  <c r="IH37" i="19"/>
  <c r="IN39" i="19"/>
  <c r="IM39" i="19"/>
  <c r="IK39" i="19"/>
  <c r="IJ39" i="19"/>
  <c r="II39" i="19"/>
  <c r="IH39" i="19"/>
  <c r="IN34" i="19"/>
  <c r="IM34" i="19"/>
  <c r="IK34" i="19"/>
  <c r="IJ34" i="19"/>
  <c r="II34" i="19"/>
  <c r="IH34" i="19"/>
  <c r="IN15" i="19"/>
  <c r="IM15" i="19"/>
  <c r="IK15" i="19"/>
  <c r="IJ15" i="19"/>
  <c r="II15" i="19"/>
  <c r="IH15" i="19"/>
  <c r="IN31" i="19"/>
  <c r="IM31" i="19"/>
  <c r="IK31" i="19"/>
  <c r="IJ31" i="19"/>
  <c r="II31" i="19"/>
  <c r="IH31" i="19"/>
  <c r="IN36" i="19"/>
  <c r="IM36" i="19"/>
  <c r="IK36" i="19"/>
  <c r="IJ36" i="19"/>
  <c r="II36" i="19"/>
  <c r="IH36" i="19"/>
  <c r="IN35" i="19"/>
  <c r="IM35" i="19"/>
  <c r="IK35" i="19"/>
  <c r="IJ35" i="19"/>
  <c r="II35" i="19"/>
  <c r="IH35" i="19"/>
  <c r="IN32" i="19"/>
  <c r="IM32" i="19"/>
  <c r="IK32" i="19"/>
  <c r="IJ32" i="19"/>
  <c r="II32" i="19"/>
  <c r="IH32" i="19"/>
  <c r="IN26" i="19"/>
  <c r="IM26" i="19"/>
  <c r="IK26" i="19"/>
  <c r="IJ26" i="19"/>
  <c r="II26" i="19"/>
  <c r="IH26" i="19"/>
  <c r="IN23" i="19"/>
  <c r="IM23" i="19"/>
  <c r="IK23" i="19"/>
  <c r="IJ23" i="19"/>
  <c r="II23" i="19"/>
  <c r="IH23" i="19"/>
  <c r="IN6" i="19"/>
  <c r="IM6" i="19"/>
  <c r="IK6" i="19"/>
  <c r="IJ6" i="19"/>
  <c r="II6" i="19"/>
  <c r="IH6" i="19"/>
  <c r="IN25" i="19"/>
  <c r="IM25" i="19"/>
  <c r="IK25" i="19"/>
  <c r="IJ25" i="19"/>
  <c r="II25" i="19"/>
  <c r="IH25" i="19"/>
  <c r="IN20" i="19"/>
  <c r="IM20" i="19"/>
  <c r="IK20" i="19"/>
  <c r="IJ20" i="19"/>
  <c r="II20" i="19"/>
  <c r="IH20" i="19"/>
  <c r="IN18" i="19"/>
  <c r="IM18" i="19"/>
  <c r="IK18" i="19"/>
  <c r="IJ18" i="19"/>
  <c r="II18" i="19"/>
  <c r="IH18" i="19"/>
  <c r="IN24" i="19"/>
  <c r="IM24" i="19"/>
  <c r="IK24" i="19"/>
  <c r="IJ24" i="19"/>
  <c r="II24" i="19"/>
  <c r="IH24" i="19"/>
  <c r="IN19" i="19"/>
  <c r="IM19" i="19"/>
  <c r="IK19" i="19"/>
  <c r="IJ19" i="19"/>
  <c r="II19" i="19"/>
  <c r="IH19" i="19"/>
  <c r="IN16" i="19"/>
  <c r="IM16" i="19"/>
  <c r="IK16" i="19"/>
  <c r="IJ16" i="19"/>
  <c r="II16" i="19"/>
  <c r="IH16" i="19"/>
  <c r="IN21" i="19"/>
  <c r="IM21" i="19"/>
  <c r="IK21" i="19"/>
  <c r="IJ21" i="19"/>
  <c r="II21" i="19"/>
  <c r="IH21" i="19"/>
  <c r="IN17" i="19"/>
  <c r="IM17" i="19"/>
  <c r="IK17" i="19"/>
  <c r="IJ17" i="19"/>
  <c r="II17" i="19"/>
  <c r="IH17" i="19"/>
  <c r="IN30" i="19"/>
  <c r="IM30" i="19"/>
  <c r="IK30" i="19"/>
  <c r="IJ30" i="19"/>
  <c r="II30" i="19"/>
  <c r="IH30" i="19"/>
  <c r="IN8" i="19"/>
  <c r="IM8" i="19"/>
  <c r="IK8" i="19"/>
  <c r="IJ8" i="19"/>
  <c r="II8" i="19"/>
  <c r="IH8" i="19"/>
  <c r="IN41" i="19"/>
  <c r="IM41" i="19"/>
  <c r="IK41" i="19"/>
  <c r="IJ41" i="19"/>
  <c r="II41" i="19"/>
  <c r="IH41" i="19"/>
  <c r="IN38" i="19"/>
  <c r="IM38" i="19"/>
  <c r="IK38" i="19"/>
  <c r="IJ38" i="19"/>
  <c r="II38" i="19"/>
  <c r="IH38" i="19"/>
  <c r="IN11" i="19"/>
  <c r="IM11" i="19"/>
  <c r="IK11" i="19"/>
  <c r="IJ11" i="19"/>
  <c r="II11" i="19"/>
  <c r="IH11" i="19"/>
  <c r="IN7" i="19"/>
  <c r="IM7" i="19"/>
  <c r="IK7" i="19"/>
  <c r="IJ7" i="19"/>
  <c r="II7" i="19"/>
  <c r="IH7" i="19"/>
  <c r="IN10" i="19"/>
  <c r="IM10" i="19"/>
  <c r="IK10" i="19"/>
  <c r="IJ10" i="19"/>
  <c r="II10" i="19"/>
  <c r="IH10" i="19"/>
  <c r="IN9" i="19"/>
  <c r="IM9" i="19"/>
  <c r="IK9" i="19"/>
  <c r="IJ9" i="19"/>
  <c r="II9" i="19"/>
  <c r="IH9" i="19"/>
  <c r="IN5" i="19"/>
  <c r="IM5" i="19"/>
  <c r="IK5" i="19"/>
  <c r="IJ5" i="19"/>
  <c r="II5" i="19"/>
  <c r="IH5" i="19"/>
  <c r="HL40" i="19"/>
  <c r="HK40" i="19"/>
  <c r="HI40" i="19"/>
  <c r="HH40" i="19"/>
  <c r="HG40" i="19"/>
  <c r="HF40" i="19"/>
  <c r="HL37" i="19"/>
  <c r="HK37" i="19"/>
  <c r="HI37" i="19"/>
  <c r="HH37" i="19"/>
  <c r="HG37" i="19"/>
  <c r="HF37" i="19"/>
  <c r="HL39" i="19"/>
  <c r="HK39" i="19"/>
  <c r="HI39" i="19"/>
  <c r="HH39" i="19"/>
  <c r="HG39" i="19"/>
  <c r="HF39" i="19"/>
  <c r="HL34" i="19"/>
  <c r="HK34" i="19"/>
  <c r="HI34" i="19"/>
  <c r="HH34" i="19"/>
  <c r="HG34" i="19"/>
  <c r="HF34" i="19"/>
  <c r="HL15" i="19"/>
  <c r="HK15" i="19"/>
  <c r="HI15" i="19"/>
  <c r="HH15" i="19"/>
  <c r="HG15" i="19"/>
  <c r="HF15" i="19"/>
  <c r="HL31" i="19"/>
  <c r="HK31" i="19"/>
  <c r="HI31" i="19"/>
  <c r="HH31" i="19"/>
  <c r="HG31" i="19"/>
  <c r="HF31" i="19"/>
  <c r="HL36" i="19"/>
  <c r="HK36" i="19"/>
  <c r="HI36" i="19"/>
  <c r="HH36" i="19"/>
  <c r="HG36" i="19"/>
  <c r="HF36" i="19"/>
  <c r="HL35" i="19"/>
  <c r="HK35" i="19"/>
  <c r="HI35" i="19"/>
  <c r="HH35" i="19"/>
  <c r="HG35" i="19"/>
  <c r="HF35" i="19"/>
  <c r="HL32" i="19"/>
  <c r="HK32" i="19"/>
  <c r="HI32" i="19"/>
  <c r="HH32" i="19"/>
  <c r="HG32" i="19"/>
  <c r="HF32" i="19"/>
  <c r="HL26" i="19"/>
  <c r="HK26" i="19"/>
  <c r="HI26" i="19"/>
  <c r="HH26" i="19"/>
  <c r="HG26" i="19"/>
  <c r="HF26" i="19"/>
  <c r="HL23" i="19"/>
  <c r="HK23" i="19"/>
  <c r="HI23" i="19"/>
  <c r="HH23" i="19"/>
  <c r="HG23" i="19"/>
  <c r="HF23" i="19"/>
  <c r="HL6" i="19"/>
  <c r="HK6" i="19"/>
  <c r="HI6" i="19"/>
  <c r="HH6" i="19"/>
  <c r="HG6" i="19"/>
  <c r="HF6" i="19"/>
  <c r="HL25" i="19"/>
  <c r="HK25" i="19"/>
  <c r="HI25" i="19"/>
  <c r="HH25" i="19"/>
  <c r="HG25" i="19"/>
  <c r="HF25" i="19"/>
  <c r="HL20" i="19"/>
  <c r="HK20" i="19"/>
  <c r="HI20" i="19"/>
  <c r="HH20" i="19"/>
  <c r="HG20" i="19"/>
  <c r="HF20" i="19"/>
  <c r="HL18" i="19"/>
  <c r="HK18" i="19"/>
  <c r="HI18" i="19"/>
  <c r="HH18" i="19"/>
  <c r="HG18" i="19"/>
  <c r="HF18" i="19"/>
  <c r="HL24" i="19"/>
  <c r="HK24" i="19"/>
  <c r="HI24" i="19"/>
  <c r="HH24" i="19"/>
  <c r="HG24" i="19"/>
  <c r="HF24" i="19"/>
  <c r="HL19" i="19"/>
  <c r="HK19" i="19"/>
  <c r="HI19" i="19"/>
  <c r="HH19" i="19"/>
  <c r="HG19" i="19"/>
  <c r="HF19" i="19"/>
  <c r="HL16" i="19"/>
  <c r="HK16" i="19"/>
  <c r="HI16" i="19"/>
  <c r="HH16" i="19"/>
  <c r="HG16" i="19"/>
  <c r="HF16" i="19"/>
  <c r="HL21" i="19"/>
  <c r="HK21" i="19"/>
  <c r="HI21" i="19"/>
  <c r="HH21" i="19"/>
  <c r="HG21" i="19"/>
  <c r="HF21" i="19"/>
  <c r="HL17" i="19"/>
  <c r="HK17" i="19"/>
  <c r="HI17" i="19"/>
  <c r="HH17" i="19"/>
  <c r="HG17" i="19"/>
  <c r="HF17" i="19"/>
  <c r="HL30" i="19"/>
  <c r="HK30" i="19"/>
  <c r="HI30" i="19"/>
  <c r="HH30" i="19"/>
  <c r="HG30" i="19"/>
  <c r="HF30" i="19"/>
  <c r="HL8" i="19"/>
  <c r="HK8" i="19"/>
  <c r="HI8" i="19"/>
  <c r="HH8" i="19"/>
  <c r="HG8" i="19"/>
  <c r="HF8" i="19"/>
  <c r="HL41" i="19"/>
  <c r="HK41" i="19"/>
  <c r="HI41" i="19"/>
  <c r="HH41" i="19"/>
  <c r="HG41" i="19"/>
  <c r="HF41" i="19"/>
  <c r="HL38" i="19"/>
  <c r="HK38" i="19"/>
  <c r="HI38" i="19"/>
  <c r="HH38" i="19"/>
  <c r="HG38" i="19"/>
  <c r="HF38" i="19"/>
  <c r="HL11" i="19"/>
  <c r="HK11" i="19"/>
  <c r="HI11" i="19"/>
  <c r="HH11" i="19"/>
  <c r="HG11" i="19"/>
  <c r="HF11" i="19"/>
  <c r="HL7" i="19"/>
  <c r="HK7" i="19"/>
  <c r="HI7" i="19"/>
  <c r="HH7" i="19"/>
  <c r="HG7" i="19"/>
  <c r="HF7" i="19"/>
  <c r="HL10" i="19"/>
  <c r="HK10" i="19"/>
  <c r="HI10" i="19"/>
  <c r="HH10" i="19"/>
  <c r="HG10" i="19"/>
  <c r="HF10" i="19"/>
  <c r="HL9" i="19"/>
  <c r="HK9" i="19"/>
  <c r="HI9" i="19"/>
  <c r="HH9" i="19"/>
  <c r="HG9" i="19"/>
  <c r="HF9" i="19"/>
  <c r="HL5" i="19"/>
  <c r="HK5" i="19"/>
  <c r="HI5" i="19"/>
  <c r="HH5" i="19"/>
  <c r="HG5" i="19"/>
  <c r="HF5" i="19"/>
  <c r="GJ40" i="19"/>
  <c r="GI40" i="19"/>
  <c r="GG40" i="19"/>
  <c r="GF40" i="19"/>
  <c r="GE40" i="19"/>
  <c r="GD40" i="19"/>
  <c r="GJ37" i="19"/>
  <c r="GI37" i="19"/>
  <c r="GG37" i="19"/>
  <c r="GF37" i="19"/>
  <c r="GE37" i="19"/>
  <c r="GD37" i="19"/>
  <c r="GJ39" i="19"/>
  <c r="GI39" i="19"/>
  <c r="GG39" i="19"/>
  <c r="GF39" i="19"/>
  <c r="GE39" i="19"/>
  <c r="GD39" i="19"/>
  <c r="GJ34" i="19"/>
  <c r="GI34" i="19"/>
  <c r="GG34" i="19"/>
  <c r="GF34" i="19"/>
  <c r="GE34" i="19"/>
  <c r="GD34" i="19"/>
  <c r="GJ15" i="19"/>
  <c r="GI15" i="19"/>
  <c r="GG15" i="19"/>
  <c r="GF15" i="19"/>
  <c r="GE15" i="19"/>
  <c r="GD15" i="19"/>
  <c r="GJ31" i="19"/>
  <c r="GI31" i="19"/>
  <c r="GG31" i="19"/>
  <c r="GF31" i="19"/>
  <c r="GE31" i="19"/>
  <c r="GD31" i="19"/>
  <c r="GJ36" i="19"/>
  <c r="GI36" i="19"/>
  <c r="GG36" i="19"/>
  <c r="GF36" i="19"/>
  <c r="GE36" i="19"/>
  <c r="GD36" i="19"/>
  <c r="GJ35" i="19"/>
  <c r="GI35" i="19"/>
  <c r="GG35" i="19"/>
  <c r="GF35" i="19"/>
  <c r="GE35" i="19"/>
  <c r="GD35" i="19"/>
  <c r="GJ32" i="19"/>
  <c r="GI32" i="19"/>
  <c r="GG32" i="19"/>
  <c r="GF32" i="19"/>
  <c r="GE32" i="19"/>
  <c r="GD32" i="19"/>
  <c r="GJ26" i="19"/>
  <c r="GI26" i="19"/>
  <c r="GG26" i="19"/>
  <c r="GF26" i="19"/>
  <c r="GE26" i="19"/>
  <c r="GD26" i="19"/>
  <c r="GJ23" i="19"/>
  <c r="GI23" i="19"/>
  <c r="GG23" i="19"/>
  <c r="GF23" i="19"/>
  <c r="GE23" i="19"/>
  <c r="GD23" i="19"/>
  <c r="GJ6" i="19"/>
  <c r="GI6" i="19"/>
  <c r="GG6" i="19"/>
  <c r="GF6" i="19"/>
  <c r="GE6" i="19"/>
  <c r="GD6" i="19"/>
  <c r="GJ25" i="19"/>
  <c r="GI25" i="19"/>
  <c r="GG25" i="19"/>
  <c r="GF25" i="19"/>
  <c r="GE25" i="19"/>
  <c r="GD25" i="19"/>
  <c r="GJ20" i="19"/>
  <c r="GI20" i="19"/>
  <c r="GG20" i="19"/>
  <c r="GF20" i="19"/>
  <c r="GE20" i="19"/>
  <c r="GD20" i="19"/>
  <c r="GJ18" i="19"/>
  <c r="GI18" i="19"/>
  <c r="GG18" i="19"/>
  <c r="GF18" i="19"/>
  <c r="GE18" i="19"/>
  <c r="GD18" i="19"/>
  <c r="GJ24" i="19"/>
  <c r="GI24" i="19"/>
  <c r="GG24" i="19"/>
  <c r="GF24" i="19"/>
  <c r="GE24" i="19"/>
  <c r="GD24" i="19"/>
  <c r="GJ19" i="19"/>
  <c r="GI19" i="19"/>
  <c r="GG19" i="19"/>
  <c r="GF19" i="19"/>
  <c r="GE19" i="19"/>
  <c r="GD19" i="19"/>
  <c r="GJ16" i="19"/>
  <c r="GI16" i="19"/>
  <c r="GG16" i="19"/>
  <c r="GF16" i="19"/>
  <c r="GE16" i="19"/>
  <c r="GD16" i="19"/>
  <c r="GJ21" i="19"/>
  <c r="GI21" i="19"/>
  <c r="GG21" i="19"/>
  <c r="GF21" i="19"/>
  <c r="GE21" i="19"/>
  <c r="GD21" i="19"/>
  <c r="GJ17" i="19"/>
  <c r="GI17" i="19"/>
  <c r="GG17" i="19"/>
  <c r="GF17" i="19"/>
  <c r="GE17" i="19"/>
  <c r="GD17" i="19"/>
  <c r="GJ30" i="19"/>
  <c r="GI30" i="19"/>
  <c r="GG30" i="19"/>
  <c r="GF30" i="19"/>
  <c r="GE30" i="19"/>
  <c r="GD30" i="19"/>
  <c r="GJ8" i="19"/>
  <c r="GI8" i="19"/>
  <c r="GG8" i="19"/>
  <c r="GF8" i="19"/>
  <c r="GE8" i="19"/>
  <c r="GD8" i="19"/>
  <c r="GJ41" i="19"/>
  <c r="GI41" i="19"/>
  <c r="GG41" i="19"/>
  <c r="GF41" i="19"/>
  <c r="GE41" i="19"/>
  <c r="GD41" i="19"/>
  <c r="GJ38" i="19"/>
  <c r="GI38" i="19"/>
  <c r="GG38" i="19"/>
  <c r="GF38" i="19"/>
  <c r="GE38" i="19"/>
  <c r="GD38" i="19"/>
  <c r="GJ11" i="19"/>
  <c r="GI11" i="19"/>
  <c r="GG11" i="19"/>
  <c r="GF11" i="19"/>
  <c r="GE11" i="19"/>
  <c r="GD11" i="19"/>
  <c r="GJ7" i="19"/>
  <c r="GI7" i="19"/>
  <c r="GG7" i="19"/>
  <c r="GF7" i="19"/>
  <c r="GE7" i="19"/>
  <c r="GD7" i="19"/>
  <c r="GJ10" i="19"/>
  <c r="GI10" i="19"/>
  <c r="GG10" i="19"/>
  <c r="GF10" i="19"/>
  <c r="GE10" i="19"/>
  <c r="GD10" i="19"/>
  <c r="GJ9" i="19"/>
  <c r="GI9" i="19"/>
  <c r="GG9" i="19"/>
  <c r="GF9" i="19"/>
  <c r="GE9" i="19"/>
  <c r="GD9" i="19"/>
  <c r="GJ5" i="19"/>
  <c r="GI5" i="19"/>
  <c r="GG5" i="19"/>
  <c r="GF5" i="19"/>
  <c r="GE5" i="19"/>
  <c r="GD5" i="19"/>
  <c r="FH40" i="19"/>
  <c r="FG40" i="19"/>
  <c r="FE40" i="19"/>
  <c r="FD40" i="19"/>
  <c r="FC40" i="19"/>
  <c r="FB40" i="19"/>
  <c r="FH37" i="19"/>
  <c r="FG37" i="19"/>
  <c r="FE37" i="19"/>
  <c r="FD37" i="19"/>
  <c r="FC37" i="19"/>
  <c r="FB37" i="19"/>
  <c r="FH39" i="19"/>
  <c r="FG39" i="19"/>
  <c r="FE39" i="19"/>
  <c r="FD39" i="19"/>
  <c r="FC39" i="19"/>
  <c r="FB39" i="19"/>
  <c r="FH34" i="19"/>
  <c r="FG34" i="19"/>
  <c r="FE34" i="19"/>
  <c r="FD34" i="19"/>
  <c r="FC34" i="19"/>
  <c r="FB34" i="19"/>
  <c r="FH15" i="19"/>
  <c r="FG15" i="19"/>
  <c r="FE15" i="19"/>
  <c r="FD15" i="19"/>
  <c r="FC15" i="19"/>
  <c r="FB15" i="19"/>
  <c r="FH31" i="19"/>
  <c r="FG31" i="19"/>
  <c r="FE31" i="19"/>
  <c r="FD31" i="19"/>
  <c r="FC31" i="19"/>
  <c r="FB31" i="19"/>
  <c r="FH36" i="19"/>
  <c r="FG36" i="19"/>
  <c r="FE36" i="19"/>
  <c r="FD36" i="19"/>
  <c r="FC36" i="19"/>
  <c r="FB36" i="19"/>
  <c r="FH35" i="19"/>
  <c r="FG35" i="19"/>
  <c r="FE35" i="19"/>
  <c r="FD35" i="19"/>
  <c r="FC35" i="19"/>
  <c r="FB35" i="19"/>
  <c r="FH32" i="19"/>
  <c r="FG32" i="19"/>
  <c r="FE32" i="19"/>
  <c r="FD32" i="19"/>
  <c r="FC32" i="19"/>
  <c r="FB32" i="19"/>
  <c r="FH26" i="19"/>
  <c r="FG26" i="19"/>
  <c r="FE26" i="19"/>
  <c r="FD26" i="19"/>
  <c r="FC26" i="19"/>
  <c r="FB26" i="19"/>
  <c r="FH23" i="19"/>
  <c r="FG23" i="19"/>
  <c r="FE23" i="19"/>
  <c r="FD23" i="19"/>
  <c r="FC23" i="19"/>
  <c r="FB23" i="19"/>
  <c r="FH6" i="19"/>
  <c r="FG6" i="19"/>
  <c r="FE6" i="19"/>
  <c r="FD6" i="19"/>
  <c r="FC6" i="19"/>
  <c r="FB6" i="19"/>
  <c r="FH25" i="19"/>
  <c r="FG25" i="19"/>
  <c r="FE25" i="19"/>
  <c r="FD25" i="19"/>
  <c r="FC25" i="19"/>
  <c r="FB25" i="19"/>
  <c r="FH20" i="19"/>
  <c r="FG20" i="19"/>
  <c r="FE20" i="19"/>
  <c r="FD20" i="19"/>
  <c r="FC20" i="19"/>
  <c r="FB20" i="19"/>
  <c r="FH18" i="19"/>
  <c r="FG18" i="19"/>
  <c r="FE18" i="19"/>
  <c r="FD18" i="19"/>
  <c r="FC18" i="19"/>
  <c r="FB18" i="19"/>
  <c r="FH24" i="19"/>
  <c r="FG24" i="19"/>
  <c r="FE24" i="19"/>
  <c r="FD24" i="19"/>
  <c r="FC24" i="19"/>
  <c r="FB24" i="19"/>
  <c r="FH19" i="19"/>
  <c r="FG19" i="19"/>
  <c r="FE19" i="19"/>
  <c r="FD19" i="19"/>
  <c r="FC19" i="19"/>
  <c r="FB19" i="19"/>
  <c r="FH16" i="19"/>
  <c r="FG16" i="19"/>
  <c r="FE16" i="19"/>
  <c r="FD16" i="19"/>
  <c r="FC16" i="19"/>
  <c r="FB16" i="19"/>
  <c r="FH21" i="19"/>
  <c r="FG21" i="19"/>
  <c r="FE21" i="19"/>
  <c r="FD21" i="19"/>
  <c r="FC21" i="19"/>
  <c r="FB21" i="19"/>
  <c r="FH17" i="19"/>
  <c r="FG17" i="19"/>
  <c r="FE17" i="19"/>
  <c r="FD17" i="19"/>
  <c r="FC17" i="19"/>
  <c r="FB17" i="19"/>
  <c r="FH30" i="19"/>
  <c r="FG30" i="19"/>
  <c r="FE30" i="19"/>
  <c r="FD30" i="19"/>
  <c r="FC30" i="19"/>
  <c r="FB30" i="19"/>
  <c r="FH8" i="19"/>
  <c r="FG8" i="19"/>
  <c r="FE8" i="19"/>
  <c r="FD8" i="19"/>
  <c r="FC8" i="19"/>
  <c r="FB8" i="19"/>
  <c r="FH41" i="19"/>
  <c r="FG41" i="19"/>
  <c r="FE41" i="19"/>
  <c r="FD41" i="19"/>
  <c r="FC41" i="19"/>
  <c r="FB41" i="19"/>
  <c r="FH38" i="19"/>
  <c r="FG38" i="19"/>
  <c r="FE38" i="19"/>
  <c r="FD38" i="19"/>
  <c r="FC38" i="19"/>
  <c r="FB38" i="19"/>
  <c r="FH11" i="19"/>
  <c r="FG11" i="19"/>
  <c r="FE11" i="19"/>
  <c r="FD11" i="19"/>
  <c r="FC11" i="19"/>
  <c r="FB11" i="19"/>
  <c r="FH7" i="19"/>
  <c r="FG7" i="19"/>
  <c r="FE7" i="19"/>
  <c r="FD7" i="19"/>
  <c r="FC7" i="19"/>
  <c r="FB7" i="19"/>
  <c r="FH10" i="19"/>
  <c r="FG10" i="19"/>
  <c r="FE10" i="19"/>
  <c r="FD10" i="19"/>
  <c r="FC10" i="19"/>
  <c r="FB10" i="19"/>
  <c r="FH9" i="19"/>
  <c r="FG9" i="19"/>
  <c r="FE9" i="19"/>
  <c r="FD9" i="19"/>
  <c r="FC9" i="19"/>
  <c r="FB9" i="19"/>
  <c r="FH5" i="19"/>
  <c r="FG5" i="19"/>
  <c r="FE5" i="19"/>
  <c r="FD5" i="19"/>
  <c r="FC5" i="19"/>
  <c r="FB5" i="19"/>
  <c r="EF40" i="19"/>
  <c r="EE40" i="19"/>
  <c r="EC40" i="19"/>
  <c r="EB40" i="19"/>
  <c r="EA40" i="19"/>
  <c r="DZ40" i="19"/>
  <c r="EF37" i="19"/>
  <c r="EE37" i="19"/>
  <c r="EC37" i="19"/>
  <c r="EB37" i="19"/>
  <c r="EA37" i="19"/>
  <c r="DZ37" i="19"/>
  <c r="EF39" i="19"/>
  <c r="EE39" i="19"/>
  <c r="EC39" i="19"/>
  <c r="EB39" i="19"/>
  <c r="EA39" i="19"/>
  <c r="DZ39" i="19"/>
  <c r="EF34" i="19"/>
  <c r="EE34" i="19"/>
  <c r="EC34" i="19"/>
  <c r="EB34" i="19"/>
  <c r="EA34" i="19"/>
  <c r="DZ34" i="19"/>
  <c r="EF15" i="19"/>
  <c r="EE15" i="19"/>
  <c r="EC15" i="19"/>
  <c r="EB15" i="19"/>
  <c r="EA15" i="19"/>
  <c r="DZ15" i="19"/>
  <c r="EF31" i="19"/>
  <c r="EE31" i="19"/>
  <c r="EC31" i="19"/>
  <c r="EB31" i="19"/>
  <c r="EA31" i="19"/>
  <c r="DZ31" i="19"/>
  <c r="EF36" i="19"/>
  <c r="EE36" i="19"/>
  <c r="EC36" i="19"/>
  <c r="EB36" i="19"/>
  <c r="EA36" i="19"/>
  <c r="DZ36" i="19"/>
  <c r="EF35" i="19"/>
  <c r="EE35" i="19"/>
  <c r="EC35" i="19"/>
  <c r="EB35" i="19"/>
  <c r="EA35" i="19"/>
  <c r="DZ35" i="19"/>
  <c r="EF32" i="19"/>
  <c r="EE32" i="19"/>
  <c r="EC32" i="19"/>
  <c r="EB32" i="19"/>
  <c r="EA32" i="19"/>
  <c r="DZ32" i="19"/>
  <c r="EF26" i="19"/>
  <c r="EE26" i="19"/>
  <c r="EC26" i="19"/>
  <c r="EB26" i="19"/>
  <c r="EA26" i="19"/>
  <c r="DZ26" i="19"/>
  <c r="EF23" i="19"/>
  <c r="EE23" i="19"/>
  <c r="EC23" i="19"/>
  <c r="EB23" i="19"/>
  <c r="EA23" i="19"/>
  <c r="DZ23" i="19"/>
  <c r="EF6" i="19"/>
  <c r="EE6" i="19"/>
  <c r="EC6" i="19"/>
  <c r="EB6" i="19"/>
  <c r="EA6" i="19"/>
  <c r="DZ6" i="19"/>
  <c r="EF25" i="19"/>
  <c r="EE25" i="19"/>
  <c r="EC25" i="19"/>
  <c r="EB25" i="19"/>
  <c r="EA25" i="19"/>
  <c r="DZ25" i="19"/>
  <c r="EF20" i="19"/>
  <c r="EE20" i="19"/>
  <c r="EC20" i="19"/>
  <c r="EB20" i="19"/>
  <c r="EA20" i="19"/>
  <c r="DZ20" i="19"/>
  <c r="EF18" i="19"/>
  <c r="EE18" i="19"/>
  <c r="EC18" i="19"/>
  <c r="EB18" i="19"/>
  <c r="EA18" i="19"/>
  <c r="DZ18" i="19"/>
  <c r="EF24" i="19"/>
  <c r="EE24" i="19"/>
  <c r="EC24" i="19"/>
  <c r="EB24" i="19"/>
  <c r="EA24" i="19"/>
  <c r="DZ24" i="19"/>
  <c r="EF19" i="19"/>
  <c r="EE19" i="19"/>
  <c r="EC19" i="19"/>
  <c r="EB19" i="19"/>
  <c r="EA19" i="19"/>
  <c r="DZ19" i="19"/>
  <c r="EF16" i="19"/>
  <c r="EE16" i="19"/>
  <c r="EC16" i="19"/>
  <c r="EB16" i="19"/>
  <c r="EA16" i="19"/>
  <c r="DZ16" i="19"/>
  <c r="EF21" i="19"/>
  <c r="EE21" i="19"/>
  <c r="EC21" i="19"/>
  <c r="EB21" i="19"/>
  <c r="EA21" i="19"/>
  <c r="DZ21" i="19"/>
  <c r="EF17" i="19"/>
  <c r="EE17" i="19"/>
  <c r="EC17" i="19"/>
  <c r="EB17" i="19"/>
  <c r="EA17" i="19"/>
  <c r="DZ17" i="19"/>
  <c r="EF30" i="19"/>
  <c r="EE30" i="19"/>
  <c r="EC30" i="19"/>
  <c r="EB30" i="19"/>
  <c r="EA30" i="19"/>
  <c r="DZ30" i="19"/>
  <c r="EF8" i="19"/>
  <c r="EE8" i="19"/>
  <c r="EC8" i="19"/>
  <c r="EB8" i="19"/>
  <c r="EA8" i="19"/>
  <c r="DZ8" i="19"/>
  <c r="EF41" i="19"/>
  <c r="EE41" i="19"/>
  <c r="EC41" i="19"/>
  <c r="EB41" i="19"/>
  <c r="EA41" i="19"/>
  <c r="DZ41" i="19"/>
  <c r="EF38" i="19"/>
  <c r="EE38" i="19"/>
  <c r="EC38" i="19"/>
  <c r="EB38" i="19"/>
  <c r="EA38" i="19"/>
  <c r="DZ38" i="19"/>
  <c r="EF11" i="19"/>
  <c r="EE11" i="19"/>
  <c r="EC11" i="19"/>
  <c r="EB11" i="19"/>
  <c r="EA11" i="19"/>
  <c r="DZ11" i="19"/>
  <c r="EF7" i="19"/>
  <c r="EE7" i="19"/>
  <c r="EC7" i="19"/>
  <c r="EB7" i="19"/>
  <c r="EA7" i="19"/>
  <c r="DZ7" i="19"/>
  <c r="EF10" i="19"/>
  <c r="EE10" i="19"/>
  <c r="EC10" i="19"/>
  <c r="EB10" i="19"/>
  <c r="EA10" i="19"/>
  <c r="DZ10" i="19"/>
  <c r="EF9" i="19"/>
  <c r="EE9" i="19"/>
  <c r="EC9" i="19"/>
  <c r="EB9" i="19"/>
  <c r="EA9" i="19"/>
  <c r="DZ9" i="19"/>
  <c r="EF5" i="19"/>
  <c r="EE5" i="19"/>
  <c r="EC5" i="19"/>
  <c r="EB5" i="19"/>
  <c r="EA5" i="19"/>
  <c r="DZ5" i="19"/>
  <c r="OZ8" i="27"/>
  <c r="OY8" i="27"/>
  <c r="OW8" i="27"/>
  <c r="OV8" i="27"/>
  <c r="OU8" i="27"/>
  <c r="OT8" i="27"/>
  <c r="OZ13" i="27"/>
  <c r="OY13" i="27"/>
  <c r="OW13" i="27"/>
  <c r="OV13" i="27"/>
  <c r="OU13" i="27"/>
  <c r="OT13" i="27"/>
  <c r="OZ20" i="27"/>
  <c r="OY20" i="27"/>
  <c r="OW20" i="27"/>
  <c r="OV20" i="27"/>
  <c r="OU20" i="27"/>
  <c r="OT20" i="27"/>
  <c r="OZ18" i="27"/>
  <c r="OY18" i="27"/>
  <c r="OW18" i="27"/>
  <c r="OV18" i="27"/>
  <c r="OU18" i="27"/>
  <c r="OT18" i="27"/>
  <c r="OZ14" i="27"/>
  <c r="OY14" i="27"/>
  <c r="OW14" i="27"/>
  <c r="OV14" i="27"/>
  <c r="OU14" i="27"/>
  <c r="OT14" i="27"/>
  <c r="OZ12" i="27"/>
  <c r="OY12" i="27"/>
  <c r="OW12" i="27"/>
  <c r="OV12" i="27"/>
  <c r="OU12" i="27"/>
  <c r="OT12" i="27"/>
  <c r="OZ5" i="27"/>
  <c r="OY5" i="27"/>
  <c r="OW5" i="27"/>
  <c r="OV5" i="27"/>
  <c r="OU5" i="27"/>
  <c r="OT5" i="27"/>
  <c r="OZ11" i="27"/>
  <c r="OY11" i="27"/>
  <c r="OW11" i="27"/>
  <c r="OV11" i="27"/>
  <c r="OU11" i="27"/>
  <c r="OT11" i="27"/>
  <c r="OZ10" i="27"/>
  <c r="OY10" i="27"/>
  <c r="OW10" i="27"/>
  <c r="OV10" i="27"/>
  <c r="OU10" i="27"/>
  <c r="OT10" i="27"/>
  <c r="OZ7" i="27"/>
  <c r="OY7" i="27"/>
  <c r="OW7" i="27"/>
  <c r="OV7" i="27"/>
  <c r="OU7" i="27"/>
  <c r="OT7" i="27"/>
  <c r="OZ15" i="27"/>
  <c r="OY15" i="27"/>
  <c r="OW15" i="27"/>
  <c r="OV15" i="27"/>
  <c r="OU15" i="27"/>
  <c r="OT15" i="27"/>
  <c r="OZ6" i="27"/>
  <c r="OY6" i="27"/>
  <c r="OW6" i="27"/>
  <c r="OV6" i="27"/>
  <c r="OU6" i="27"/>
  <c r="OT6" i="27"/>
  <c r="OZ4" i="27"/>
  <c r="OY4" i="27"/>
  <c r="OW4" i="27"/>
  <c r="OV4" i="27"/>
  <c r="OU4" i="27"/>
  <c r="OT4" i="27"/>
  <c r="NX8" i="27"/>
  <c r="NW8" i="27"/>
  <c r="NU8" i="27"/>
  <c r="NT8" i="27"/>
  <c r="NS8" i="27"/>
  <c r="NR8" i="27"/>
  <c r="NX13" i="27"/>
  <c r="NW13" i="27"/>
  <c r="NU13" i="27"/>
  <c r="NT13" i="27"/>
  <c r="NS13" i="27"/>
  <c r="NR13" i="27"/>
  <c r="NX20" i="27"/>
  <c r="NW20" i="27"/>
  <c r="NU20" i="27"/>
  <c r="NT20" i="27"/>
  <c r="NS20" i="27"/>
  <c r="NR20" i="27"/>
  <c r="NX18" i="27"/>
  <c r="NW18" i="27"/>
  <c r="NU18" i="27"/>
  <c r="NT18" i="27"/>
  <c r="NS18" i="27"/>
  <c r="NR18" i="27"/>
  <c r="NX14" i="27"/>
  <c r="NW14" i="27"/>
  <c r="NU14" i="27"/>
  <c r="NT14" i="27"/>
  <c r="NS14" i="27"/>
  <c r="NR14" i="27"/>
  <c r="NX12" i="27"/>
  <c r="NW12" i="27"/>
  <c r="NU12" i="27"/>
  <c r="NT12" i="27"/>
  <c r="NS12" i="27"/>
  <c r="NR12" i="27"/>
  <c r="NX5" i="27"/>
  <c r="NW5" i="27"/>
  <c r="NU5" i="27"/>
  <c r="NT5" i="27"/>
  <c r="NS5" i="27"/>
  <c r="NR5" i="27"/>
  <c r="NX11" i="27"/>
  <c r="NW11" i="27"/>
  <c r="NU11" i="27"/>
  <c r="NT11" i="27"/>
  <c r="NS11" i="27"/>
  <c r="NR11" i="27"/>
  <c r="NX10" i="27"/>
  <c r="NW10" i="27"/>
  <c r="NU10" i="27"/>
  <c r="NT10" i="27"/>
  <c r="NS10" i="27"/>
  <c r="NR10" i="27"/>
  <c r="NX7" i="27"/>
  <c r="NW7" i="27"/>
  <c r="NU7" i="27"/>
  <c r="NT7" i="27"/>
  <c r="NS7" i="27"/>
  <c r="NR7" i="27"/>
  <c r="NX15" i="27"/>
  <c r="NW15" i="27"/>
  <c r="NU15" i="27"/>
  <c r="NT15" i="27"/>
  <c r="NS15" i="27"/>
  <c r="NR15" i="27"/>
  <c r="NX6" i="27"/>
  <c r="NW6" i="27"/>
  <c r="NU6" i="27"/>
  <c r="NT6" i="27"/>
  <c r="NS6" i="27"/>
  <c r="NR6" i="27"/>
  <c r="NX4" i="27"/>
  <c r="NW4" i="27"/>
  <c r="NU4" i="27"/>
  <c r="NT4" i="27"/>
  <c r="NS4" i="27"/>
  <c r="NR4" i="27"/>
  <c r="MV8" i="27"/>
  <c r="MU8" i="27"/>
  <c r="MS8" i="27"/>
  <c r="MR8" i="27"/>
  <c r="MQ8" i="27"/>
  <c r="MP8" i="27"/>
  <c r="MV13" i="27"/>
  <c r="MU13" i="27"/>
  <c r="MS13" i="27"/>
  <c r="MR13" i="27"/>
  <c r="MQ13" i="27"/>
  <c r="MP13" i="27"/>
  <c r="MV20" i="27"/>
  <c r="MU20" i="27"/>
  <c r="MS20" i="27"/>
  <c r="MR20" i="27"/>
  <c r="MQ20" i="27"/>
  <c r="MP20" i="27"/>
  <c r="MV18" i="27"/>
  <c r="MU18" i="27"/>
  <c r="MS18" i="27"/>
  <c r="MR18" i="27"/>
  <c r="MQ18" i="27"/>
  <c r="MP18" i="27"/>
  <c r="MV14" i="27"/>
  <c r="MU14" i="27"/>
  <c r="MS14" i="27"/>
  <c r="MR14" i="27"/>
  <c r="MQ14" i="27"/>
  <c r="MP14" i="27"/>
  <c r="MV12" i="27"/>
  <c r="MU12" i="27"/>
  <c r="MS12" i="27"/>
  <c r="MR12" i="27"/>
  <c r="MQ12" i="27"/>
  <c r="MP12" i="27"/>
  <c r="MV5" i="27"/>
  <c r="MU5" i="27"/>
  <c r="MS5" i="27"/>
  <c r="MR5" i="27"/>
  <c r="MQ5" i="27"/>
  <c r="MP5" i="27"/>
  <c r="MV11" i="27"/>
  <c r="MU11" i="27"/>
  <c r="MS11" i="27"/>
  <c r="MR11" i="27"/>
  <c r="MQ11" i="27"/>
  <c r="MP11" i="27"/>
  <c r="MV10" i="27"/>
  <c r="MU10" i="27"/>
  <c r="MS10" i="27"/>
  <c r="MR10" i="27"/>
  <c r="MQ10" i="27"/>
  <c r="MP10" i="27"/>
  <c r="MV7" i="27"/>
  <c r="MU7" i="27"/>
  <c r="MS7" i="27"/>
  <c r="MR7" i="27"/>
  <c r="MQ7" i="27"/>
  <c r="MP7" i="27"/>
  <c r="MV15" i="27"/>
  <c r="MU15" i="27"/>
  <c r="MS15" i="27"/>
  <c r="MR15" i="27"/>
  <c r="MQ15" i="27"/>
  <c r="MP15" i="27"/>
  <c r="MV6" i="27"/>
  <c r="MU6" i="27"/>
  <c r="MS6" i="27"/>
  <c r="MR6" i="27"/>
  <c r="MQ6" i="27"/>
  <c r="MP6" i="27"/>
  <c r="MV4" i="27"/>
  <c r="MU4" i="27"/>
  <c r="MS4" i="27"/>
  <c r="MR4" i="27"/>
  <c r="MQ4" i="27"/>
  <c r="MP4" i="27"/>
  <c r="LT8" i="27"/>
  <c r="LS8" i="27"/>
  <c r="LQ8" i="27"/>
  <c r="LP8" i="27"/>
  <c r="LO8" i="27"/>
  <c r="LN8" i="27"/>
  <c r="LT13" i="27"/>
  <c r="LS13" i="27"/>
  <c r="LQ13" i="27"/>
  <c r="LP13" i="27"/>
  <c r="LO13" i="27"/>
  <c r="LN13" i="27"/>
  <c r="LT20" i="27"/>
  <c r="LS20" i="27"/>
  <c r="LQ20" i="27"/>
  <c r="LP20" i="27"/>
  <c r="LO20" i="27"/>
  <c r="LN20" i="27"/>
  <c r="LT18" i="27"/>
  <c r="LS18" i="27"/>
  <c r="LQ18" i="27"/>
  <c r="LP18" i="27"/>
  <c r="LO18" i="27"/>
  <c r="LN18" i="27"/>
  <c r="LT14" i="27"/>
  <c r="LS14" i="27"/>
  <c r="LQ14" i="27"/>
  <c r="LP14" i="27"/>
  <c r="LO14" i="27"/>
  <c r="LN14" i="27"/>
  <c r="LT12" i="27"/>
  <c r="LS12" i="27"/>
  <c r="LQ12" i="27"/>
  <c r="LP12" i="27"/>
  <c r="LO12" i="27"/>
  <c r="LN12" i="27"/>
  <c r="LT5" i="27"/>
  <c r="LS5" i="27"/>
  <c r="LQ5" i="27"/>
  <c r="LP5" i="27"/>
  <c r="LO5" i="27"/>
  <c r="LN5" i="27"/>
  <c r="LT11" i="27"/>
  <c r="LS11" i="27"/>
  <c r="LQ11" i="27"/>
  <c r="LP11" i="27"/>
  <c r="LO11" i="27"/>
  <c r="LN11" i="27"/>
  <c r="LT10" i="27"/>
  <c r="LS10" i="27"/>
  <c r="LQ10" i="27"/>
  <c r="LP10" i="27"/>
  <c r="LO10" i="27"/>
  <c r="LN10" i="27"/>
  <c r="LT7" i="27"/>
  <c r="LS7" i="27"/>
  <c r="LQ7" i="27"/>
  <c r="LP7" i="27"/>
  <c r="LO7" i="27"/>
  <c r="LN7" i="27"/>
  <c r="LT15" i="27"/>
  <c r="LS15" i="27"/>
  <c r="LQ15" i="27"/>
  <c r="LP15" i="27"/>
  <c r="LO15" i="27"/>
  <c r="LN15" i="27"/>
  <c r="LT6" i="27"/>
  <c r="LS6" i="27"/>
  <c r="LQ6" i="27"/>
  <c r="LP6" i="27"/>
  <c r="LO6" i="27"/>
  <c r="LN6" i="27"/>
  <c r="LT4" i="27"/>
  <c r="LS4" i="27"/>
  <c r="LQ4" i="27"/>
  <c r="LP4" i="27"/>
  <c r="LO4" i="27"/>
  <c r="LN4" i="27"/>
  <c r="KR8" i="27"/>
  <c r="KQ8" i="27"/>
  <c r="KO8" i="27"/>
  <c r="KN8" i="27"/>
  <c r="KM8" i="27"/>
  <c r="KL8" i="27"/>
  <c r="KR13" i="27"/>
  <c r="KQ13" i="27"/>
  <c r="KO13" i="27"/>
  <c r="KN13" i="27"/>
  <c r="KM13" i="27"/>
  <c r="KL13" i="27"/>
  <c r="KR20" i="27"/>
  <c r="KQ20" i="27"/>
  <c r="KO20" i="27"/>
  <c r="KN20" i="27"/>
  <c r="KM20" i="27"/>
  <c r="KL20" i="27"/>
  <c r="KR18" i="27"/>
  <c r="KQ18" i="27"/>
  <c r="KO18" i="27"/>
  <c r="KN18" i="27"/>
  <c r="KM18" i="27"/>
  <c r="KL18" i="27"/>
  <c r="KR14" i="27"/>
  <c r="KQ14" i="27"/>
  <c r="KO14" i="27"/>
  <c r="KN14" i="27"/>
  <c r="KM14" i="27"/>
  <c r="KL14" i="27"/>
  <c r="KR12" i="27"/>
  <c r="KQ12" i="27"/>
  <c r="KO12" i="27"/>
  <c r="KN12" i="27"/>
  <c r="KM12" i="27"/>
  <c r="KL12" i="27"/>
  <c r="KR5" i="27"/>
  <c r="KQ5" i="27"/>
  <c r="KO5" i="27"/>
  <c r="KN5" i="27"/>
  <c r="KM5" i="27"/>
  <c r="KL5" i="27"/>
  <c r="KR11" i="27"/>
  <c r="KQ11" i="27"/>
  <c r="KO11" i="27"/>
  <c r="KN11" i="27"/>
  <c r="KM11" i="27"/>
  <c r="KL11" i="27"/>
  <c r="KR10" i="27"/>
  <c r="KQ10" i="27"/>
  <c r="KO10" i="27"/>
  <c r="KN10" i="27"/>
  <c r="KM10" i="27"/>
  <c r="KL10" i="27"/>
  <c r="KR7" i="27"/>
  <c r="KQ7" i="27"/>
  <c r="KO7" i="27"/>
  <c r="KN7" i="27"/>
  <c r="KM7" i="27"/>
  <c r="KL7" i="27"/>
  <c r="KR15" i="27"/>
  <c r="KQ15" i="27"/>
  <c r="KO15" i="27"/>
  <c r="KN15" i="27"/>
  <c r="KM15" i="27"/>
  <c r="KL15" i="27"/>
  <c r="KR6" i="27"/>
  <c r="KQ6" i="27"/>
  <c r="KO6" i="27"/>
  <c r="KN6" i="27"/>
  <c r="KM6" i="27"/>
  <c r="KL6" i="27"/>
  <c r="KR4" i="27"/>
  <c r="KQ4" i="27"/>
  <c r="KO4" i="27"/>
  <c r="KN4" i="27"/>
  <c r="KM4" i="27"/>
  <c r="KL4" i="27"/>
  <c r="JP8" i="27"/>
  <c r="JO8" i="27"/>
  <c r="JM8" i="27"/>
  <c r="JL8" i="27"/>
  <c r="JK8" i="27"/>
  <c r="JJ8" i="27"/>
  <c r="JP13" i="27"/>
  <c r="JO13" i="27"/>
  <c r="JM13" i="27"/>
  <c r="JL13" i="27"/>
  <c r="JK13" i="27"/>
  <c r="JJ13" i="27"/>
  <c r="JP20" i="27"/>
  <c r="JO20" i="27"/>
  <c r="JM20" i="27"/>
  <c r="JL20" i="27"/>
  <c r="JK20" i="27"/>
  <c r="JJ20" i="27"/>
  <c r="JP18" i="27"/>
  <c r="JO18" i="27"/>
  <c r="JM18" i="27"/>
  <c r="JL18" i="27"/>
  <c r="JK18" i="27"/>
  <c r="JJ18" i="27"/>
  <c r="JP14" i="27"/>
  <c r="JO14" i="27"/>
  <c r="JM14" i="27"/>
  <c r="JL14" i="27"/>
  <c r="JK14" i="27"/>
  <c r="JJ14" i="27"/>
  <c r="JP12" i="27"/>
  <c r="JO12" i="27"/>
  <c r="JM12" i="27"/>
  <c r="JL12" i="27"/>
  <c r="JK12" i="27"/>
  <c r="JJ12" i="27"/>
  <c r="JP5" i="27"/>
  <c r="JO5" i="27"/>
  <c r="JM5" i="27"/>
  <c r="JL5" i="27"/>
  <c r="JK5" i="27"/>
  <c r="JJ5" i="27"/>
  <c r="JP11" i="27"/>
  <c r="JO11" i="27"/>
  <c r="JM11" i="27"/>
  <c r="JL11" i="27"/>
  <c r="JK11" i="27"/>
  <c r="JJ11" i="27"/>
  <c r="JP10" i="27"/>
  <c r="JO10" i="27"/>
  <c r="JM10" i="27"/>
  <c r="JL10" i="27"/>
  <c r="JK10" i="27"/>
  <c r="JJ10" i="27"/>
  <c r="JP7" i="27"/>
  <c r="JO7" i="27"/>
  <c r="JM7" i="27"/>
  <c r="JL7" i="27"/>
  <c r="JK7" i="27"/>
  <c r="JJ7" i="27"/>
  <c r="JP15" i="27"/>
  <c r="JO15" i="27"/>
  <c r="JM15" i="27"/>
  <c r="JL15" i="27"/>
  <c r="JK15" i="27"/>
  <c r="JJ15" i="27"/>
  <c r="JP6" i="27"/>
  <c r="JO6" i="27"/>
  <c r="JM6" i="27"/>
  <c r="JL6" i="27"/>
  <c r="JK6" i="27"/>
  <c r="JJ6" i="27"/>
  <c r="JP4" i="27"/>
  <c r="JO4" i="27"/>
  <c r="JM4" i="27"/>
  <c r="JL4" i="27"/>
  <c r="JK4" i="27"/>
  <c r="JJ4" i="27"/>
  <c r="IN8" i="27"/>
  <c r="IM8" i="27"/>
  <c r="IK8" i="27"/>
  <c r="IJ8" i="27"/>
  <c r="II8" i="27"/>
  <c r="IH8" i="27"/>
  <c r="IN13" i="27"/>
  <c r="IM13" i="27"/>
  <c r="IK13" i="27"/>
  <c r="IJ13" i="27"/>
  <c r="II13" i="27"/>
  <c r="IH13" i="27"/>
  <c r="IN20" i="27"/>
  <c r="IM20" i="27"/>
  <c r="IK20" i="27"/>
  <c r="IJ20" i="27"/>
  <c r="II20" i="27"/>
  <c r="IH20" i="27"/>
  <c r="IN18" i="27"/>
  <c r="IM18" i="27"/>
  <c r="IK18" i="27"/>
  <c r="IJ18" i="27"/>
  <c r="II18" i="27"/>
  <c r="IH18" i="27"/>
  <c r="IN14" i="27"/>
  <c r="IM14" i="27"/>
  <c r="IK14" i="27"/>
  <c r="IJ14" i="27"/>
  <c r="II14" i="27"/>
  <c r="IH14" i="27"/>
  <c r="IN12" i="27"/>
  <c r="IM12" i="27"/>
  <c r="IK12" i="27"/>
  <c r="IJ12" i="27"/>
  <c r="II12" i="27"/>
  <c r="IH12" i="27"/>
  <c r="IN5" i="27"/>
  <c r="IM5" i="27"/>
  <c r="IK5" i="27"/>
  <c r="IJ5" i="27"/>
  <c r="II5" i="27"/>
  <c r="IH5" i="27"/>
  <c r="IN11" i="27"/>
  <c r="IM11" i="27"/>
  <c r="IK11" i="27"/>
  <c r="IJ11" i="27"/>
  <c r="II11" i="27"/>
  <c r="IH11" i="27"/>
  <c r="IN10" i="27"/>
  <c r="IM10" i="27"/>
  <c r="IK10" i="27"/>
  <c r="IJ10" i="27"/>
  <c r="II10" i="27"/>
  <c r="IH10" i="27"/>
  <c r="IN7" i="27"/>
  <c r="IM7" i="27"/>
  <c r="IK7" i="27"/>
  <c r="IJ7" i="27"/>
  <c r="II7" i="27"/>
  <c r="IH7" i="27"/>
  <c r="IN15" i="27"/>
  <c r="IM15" i="27"/>
  <c r="IK15" i="27"/>
  <c r="IJ15" i="27"/>
  <c r="II15" i="27"/>
  <c r="IH15" i="27"/>
  <c r="IN6" i="27"/>
  <c r="IM6" i="27"/>
  <c r="IK6" i="27"/>
  <c r="IJ6" i="27"/>
  <c r="II6" i="27"/>
  <c r="IH6" i="27"/>
  <c r="IN4" i="27"/>
  <c r="IM4" i="27"/>
  <c r="IK4" i="27"/>
  <c r="IJ4" i="27"/>
  <c r="II4" i="27"/>
  <c r="IH4" i="27"/>
  <c r="HL8" i="27"/>
  <c r="HK8" i="27"/>
  <c r="HI8" i="27"/>
  <c r="HH8" i="27"/>
  <c r="HG8" i="27"/>
  <c r="HF8" i="27"/>
  <c r="HL13" i="27"/>
  <c r="HK13" i="27"/>
  <c r="HI13" i="27"/>
  <c r="HH13" i="27"/>
  <c r="HG13" i="27"/>
  <c r="HF13" i="27"/>
  <c r="HL20" i="27"/>
  <c r="HK20" i="27"/>
  <c r="HI20" i="27"/>
  <c r="HH20" i="27"/>
  <c r="HG20" i="27"/>
  <c r="HF20" i="27"/>
  <c r="HL18" i="27"/>
  <c r="HK18" i="27"/>
  <c r="HI18" i="27"/>
  <c r="HH18" i="27"/>
  <c r="HG18" i="27"/>
  <c r="HF18" i="27"/>
  <c r="HL14" i="27"/>
  <c r="HK14" i="27"/>
  <c r="HI14" i="27"/>
  <c r="HH14" i="27"/>
  <c r="HG14" i="27"/>
  <c r="HF14" i="27"/>
  <c r="HL12" i="27"/>
  <c r="HK12" i="27"/>
  <c r="HI12" i="27"/>
  <c r="HH12" i="27"/>
  <c r="HG12" i="27"/>
  <c r="HF12" i="27"/>
  <c r="HL5" i="27"/>
  <c r="HK5" i="27"/>
  <c r="HI5" i="27"/>
  <c r="HH5" i="27"/>
  <c r="HG5" i="27"/>
  <c r="HF5" i="27"/>
  <c r="HL11" i="27"/>
  <c r="HK11" i="27"/>
  <c r="HI11" i="27"/>
  <c r="HH11" i="27"/>
  <c r="HG11" i="27"/>
  <c r="HF11" i="27"/>
  <c r="HL10" i="27"/>
  <c r="HK10" i="27"/>
  <c r="HI10" i="27"/>
  <c r="HH10" i="27"/>
  <c r="HG10" i="27"/>
  <c r="HF10" i="27"/>
  <c r="HL7" i="27"/>
  <c r="HK7" i="27"/>
  <c r="HI7" i="27"/>
  <c r="HH7" i="27"/>
  <c r="HG7" i="27"/>
  <c r="HF7" i="27"/>
  <c r="HL15" i="27"/>
  <c r="HK15" i="27"/>
  <c r="HI15" i="27"/>
  <c r="HH15" i="27"/>
  <c r="HG15" i="27"/>
  <c r="HF15" i="27"/>
  <c r="HL6" i="27"/>
  <c r="HK6" i="27"/>
  <c r="HI6" i="27"/>
  <c r="HH6" i="27"/>
  <c r="HG6" i="27"/>
  <c r="HF6" i="27"/>
  <c r="HL4" i="27"/>
  <c r="HK4" i="27"/>
  <c r="HI4" i="27"/>
  <c r="HH4" i="27"/>
  <c r="HG4" i="27"/>
  <c r="HF4" i="27"/>
  <c r="GJ8" i="27"/>
  <c r="GI8" i="27"/>
  <c r="GG8" i="27"/>
  <c r="GF8" i="27"/>
  <c r="GE8" i="27"/>
  <c r="GD8" i="27"/>
  <c r="GJ13" i="27"/>
  <c r="GI13" i="27"/>
  <c r="GG13" i="27"/>
  <c r="GF13" i="27"/>
  <c r="GE13" i="27"/>
  <c r="GD13" i="27"/>
  <c r="GJ20" i="27"/>
  <c r="GI20" i="27"/>
  <c r="GG20" i="27"/>
  <c r="GF20" i="27"/>
  <c r="GE20" i="27"/>
  <c r="GD20" i="27"/>
  <c r="GJ18" i="27"/>
  <c r="GI18" i="27"/>
  <c r="GG18" i="27"/>
  <c r="GF18" i="27"/>
  <c r="GE18" i="27"/>
  <c r="GD18" i="27"/>
  <c r="GJ14" i="27"/>
  <c r="GI14" i="27"/>
  <c r="GG14" i="27"/>
  <c r="GF14" i="27"/>
  <c r="GE14" i="27"/>
  <c r="GD14" i="27"/>
  <c r="GJ12" i="27"/>
  <c r="GI12" i="27"/>
  <c r="GG12" i="27"/>
  <c r="GF12" i="27"/>
  <c r="GE12" i="27"/>
  <c r="GD12" i="27"/>
  <c r="GJ5" i="27"/>
  <c r="GI5" i="27"/>
  <c r="GG5" i="27"/>
  <c r="GF5" i="27"/>
  <c r="GE5" i="27"/>
  <c r="GD5" i="27"/>
  <c r="GJ11" i="27"/>
  <c r="GI11" i="27"/>
  <c r="GG11" i="27"/>
  <c r="GF11" i="27"/>
  <c r="GE11" i="27"/>
  <c r="GD11" i="27"/>
  <c r="GJ10" i="27"/>
  <c r="GI10" i="27"/>
  <c r="GG10" i="27"/>
  <c r="GF10" i="27"/>
  <c r="GE10" i="27"/>
  <c r="GD10" i="27"/>
  <c r="GJ7" i="27"/>
  <c r="GI7" i="27"/>
  <c r="GG7" i="27"/>
  <c r="GF7" i="27"/>
  <c r="GE7" i="27"/>
  <c r="GD7" i="27"/>
  <c r="GJ15" i="27"/>
  <c r="GI15" i="27"/>
  <c r="GG15" i="27"/>
  <c r="GF15" i="27"/>
  <c r="GE15" i="27"/>
  <c r="GD15" i="27"/>
  <c r="GJ6" i="27"/>
  <c r="GI6" i="27"/>
  <c r="GG6" i="27"/>
  <c r="GF6" i="27"/>
  <c r="GE6" i="27"/>
  <c r="GD6" i="27"/>
  <c r="GJ4" i="27"/>
  <c r="GI4" i="27"/>
  <c r="GG4" i="27"/>
  <c r="GF4" i="27"/>
  <c r="GE4" i="27"/>
  <c r="GD4" i="27"/>
  <c r="FH8" i="27"/>
  <c r="FG8" i="27"/>
  <c r="FE8" i="27"/>
  <c r="FD8" i="27"/>
  <c r="FC8" i="27"/>
  <c r="FB8" i="27"/>
  <c r="FH13" i="27"/>
  <c r="FG13" i="27"/>
  <c r="FE13" i="27"/>
  <c r="FD13" i="27"/>
  <c r="FC13" i="27"/>
  <c r="FB13" i="27"/>
  <c r="FH20" i="27"/>
  <c r="FG20" i="27"/>
  <c r="FE20" i="27"/>
  <c r="FD20" i="27"/>
  <c r="FC20" i="27"/>
  <c r="FB20" i="27"/>
  <c r="FH18" i="27"/>
  <c r="FG18" i="27"/>
  <c r="FE18" i="27"/>
  <c r="FD18" i="27"/>
  <c r="FC18" i="27"/>
  <c r="FB18" i="27"/>
  <c r="FH14" i="27"/>
  <c r="FG14" i="27"/>
  <c r="FE14" i="27"/>
  <c r="FD14" i="27"/>
  <c r="FC14" i="27"/>
  <c r="FB14" i="27"/>
  <c r="FH12" i="27"/>
  <c r="FG12" i="27"/>
  <c r="FE12" i="27"/>
  <c r="FD12" i="27"/>
  <c r="FC12" i="27"/>
  <c r="FB12" i="27"/>
  <c r="FH5" i="27"/>
  <c r="FG5" i="27"/>
  <c r="FE5" i="27"/>
  <c r="FD5" i="27"/>
  <c r="FC5" i="27"/>
  <c r="FB5" i="27"/>
  <c r="FH11" i="27"/>
  <c r="FG11" i="27"/>
  <c r="FE11" i="27"/>
  <c r="FD11" i="27"/>
  <c r="FC11" i="27"/>
  <c r="FB11" i="27"/>
  <c r="FH10" i="27"/>
  <c r="FG10" i="27"/>
  <c r="FE10" i="27"/>
  <c r="FD10" i="27"/>
  <c r="FC10" i="27"/>
  <c r="FB10" i="27"/>
  <c r="FH7" i="27"/>
  <c r="FG7" i="27"/>
  <c r="FE7" i="27"/>
  <c r="FD7" i="27"/>
  <c r="FC7" i="27"/>
  <c r="FB7" i="27"/>
  <c r="FH15" i="27"/>
  <c r="FG15" i="27"/>
  <c r="FE15" i="27"/>
  <c r="FD15" i="27"/>
  <c r="FC15" i="27"/>
  <c r="FB15" i="27"/>
  <c r="FH6" i="27"/>
  <c r="FG6" i="27"/>
  <c r="FE6" i="27"/>
  <c r="FD6" i="27"/>
  <c r="FC6" i="27"/>
  <c r="FB6" i="27"/>
  <c r="FH4" i="27"/>
  <c r="FG4" i="27"/>
  <c r="FE4" i="27"/>
  <c r="FD4" i="27"/>
  <c r="FC4" i="27"/>
  <c r="FB4" i="27"/>
  <c r="EF8" i="27"/>
  <c r="EE8" i="27"/>
  <c r="EC8" i="27"/>
  <c r="EB8" i="27"/>
  <c r="EA8" i="27"/>
  <c r="DZ8" i="27"/>
  <c r="EF13" i="27"/>
  <c r="EE13" i="27"/>
  <c r="EC13" i="27"/>
  <c r="EB13" i="27"/>
  <c r="EA13" i="27"/>
  <c r="DZ13" i="27"/>
  <c r="EF20" i="27"/>
  <c r="EE20" i="27"/>
  <c r="EC20" i="27"/>
  <c r="EB20" i="27"/>
  <c r="EA20" i="27"/>
  <c r="DZ20" i="27"/>
  <c r="EF18" i="27"/>
  <c r="EE18" i="27"/>
  <c r="EC18" i="27"/>
  <c r="EB18" i="27"/>
  <c r="EA18" i="27"/>
  <c r="DZ18" i="27"/>
  <c r="EF14" i="27"/>
  <c r="EE14" i="27"/>
  <c r="EC14" i="27"/>
  <c r="EB14" i="27"/>
  <c r="EA14" i="27"/>
  <c r="DZ14" i="27"/>
  <c r="EF12" i="27"/>
  <c r="EE12" i="27"/>
  <c r="EC12" i="27"/>
  <c r="EB12" i="27"/>
  <c r="EA12" i="27"/>
  <c r="DZ12" i="27"/>
  <c r="EF5" i="27"/>
  <c r="EE5" i="27"/>
  <c r="EC5" i="27"/>
  <c r="EB5" i="27"/>
  <c r="EA5" i="27"/>
  <c r="DZ5" i="27"/>
  <c r="EF11" i="27"/>
  <c r="EE11" i="27"/>
  <c r="EC11" i="27"/>
  <c r="EB11" i="27"/>
  <c r="EA11" i="27"/>
  <c r="DZ11" i="27"/>
  <c r="EF10" i="27"/>
  <c r="EE10" i="27"/>
  <c r="EC10" i="27"/>
  <c r="EB10" i="27"/>
  <c r="EA10" i="27"/>
  <c r="DZ10" i="27"/>
  <c r="EF7" i="27"/>
  <c r="EE7" i="27"/>
  <c r="EC7" i="27"/>
  <c r="EB7" i="27"/>
  <c r="EA7" i="27"/>
  <c r="DZ7" i="27"/>
  <c r="EF15" i="27"/>
  <c r="EE15" i="27"/>
  <c r="EC15" i="27"/>
  <c r="EB15" i="27"/>
  <c r="EA15" i="27"/>
  <c r="DZ15" i="27"/>
  <c r="EF6" i="27"/>
  <c r="EE6" i="27"/>
  <c r="EC6" i="27"/>
  <c r="EB6" i="27"/>
  <c r="EA6" i="27"/>
  <c r="DZ6" i="27"/>
  <c r="EF4" i="27"/>
  <c r="EE4" i="27"/>
  <c r="EC4" i="27"/>
  <c r="EB4" i="27"/>
  <c r="EA4" i="27"/>
  <c r="DZ4" i="27"/>
  <c r="OZ21" i="26"/>
  <c r="OY21" i="26"/>
  <c r="OW21" i="26"/>
  <c r="OV21" i="26"/>
  <c r="OU21" i="26"/>
  <c r="OT21" i="26"/>
  <c r="OZ17" i="26"/>
  <c r="OY17" i="26"/>
  <c r="OW17" i="26"/>
  <c r="OV17" i="26"/>
  <c r="OU17" i="26"/>
  <c r="OT17" i="26"/>
  <c r="OZ18" i="26"/>
  <c r="OY18" i="26"/>
  <c r="OW18" i="26"/>
  <c r="OV18" i="26"/>
  <c r="OU18" i="26"/>
  <c r="OT18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T14" i="26"/>
  <c r="OZ12" i="26"/>
  <c r="OY12" i="26"/>
  <c r="OW12" i="26"/>
  <c r="OV12" i="26"/>
  <c r="OU12" i="26"/>
  <c r="OT12" i="26"/>
  <c r="OZ6" i="26"/>
  <c r="OY6" i="26"/>
  <c r="OW6" i="26"/>
  <c r="OV6" i="26"/>
  <c r="OU6" i="26"/>
  <c r="OT6" i="26"/>
  <c r="OZ11" i="26"/>
  <c r="OY11" i="26"/>
  <c r="OW11" i="26"/>
  <c r="OV11" i="26"/>
  <c r="OU11" i="26"/>
  <c r="OT11" i="26"/>
  <c r="OZ7" i="26"/>
  <c r="OY7" i="26"/>
  <c r="OW7" i="26"/>
  <c r="OV7" i="26"/>
  <c r="OU7" i="26"/>
  <c r="OT7" i="26"/>
  <c r="OZ13" i="26"/>
  <c r="OY13" i="26"/>
  <c r="OW13" i="26"/>
  <c r="OV13" i="26"/>
  <c r="OU13" i="26"/>
  <c r="OT13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21" i="26"/>
  <c r="NW21" i="26"/>
  <c r="NU21" i="26"/>
  <c r="NT21" i="26"/>
  <c r="NS21" i="26"/>
  <c r="NR21" i="26"/>
  <c r="NX17" i="26"/>
  <c r="NW17" i="26"/>
  <c r="NU17" i="26"/>
  <c r="NT17" i="26"/>
  <c r="NS17" i="26"/>
  <c r="NR17" i="26"/>
  <c r="NX18" i="26"/>
  <c r="NW18" i="26"/>
  <c r="NU18" i="26"/>
  <c r="NT18" i="26"/>
  <c r="NS18" i="26"/>
  <c r="NR18" i="26"/>
  <c r="NX16" i="26"/>
  <c r="NW16" i="26"/>
  <c r="NU16" i="26"/>
  <c r="NT16" i="26"/>
  <c r="NS16" i="26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2" i="26"/>
  <c r="NW12" i="26"/>
  <c r="NU12" i="26"/>
  <c r="NT12" i="26"/>
  <c r="NS12" i="26"/>
  <c r="NR12" i="26"/>
  <c r="NX6" i="26"/>
  <c r="NW6" i="26"/>
  <c r="NU6" i="26"/>
  <c r="NT6" i="26"/>
  <c r="NS6" i="26"/>
  <c r="NR6" i="26"/>
  <c r="NX11" i="26"/>
  <c r="NW11" i="26"/>
  <c r="NU11" i="26"/>
  <c r="NT11" i="26"/>
  <c r="NS11" i="26"/>
  <c r="NR11" i="26"/>
  <c r="NX7" i="26"/>
  <c r="NW7" i="26"/>
  <c r="NU7" i="26"/>
  <c r="NT7" i="26"/>
  <c r="NS7" i="26"/>
  <c r="NR7" i="26"/>
  <c r="NX13" i="26"/>
  <c r="NW13" i="26"/>
  <c r="NU13" i="26"/>
  <c r="NT13" i="26"/>
  <c r="NS13" i="26"/>
  <c r="NR13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21" i="26"/>
  <c r="MU21" i="26"/>
  <c r="MS21" i="26"/>
  <c r="MR21" i="26"/>
  <c r="MQ21" i="26"/>
  <c r="MP21" i="26"/>
  <c r="MV17" i="26"/>
  <c r="MU17" i="26"/>
  <c r="MS17" i="26"/>
  <c r="MR17" i="26"/>
  <c r="MQ17" i="26"/>
  <c r="MP17" i="26"/>
  <c r="MV18" i="26"/>
  <c r="MU18" i="26"/>
  <c r="MS18" i="26"/>
  <c r="MR18" i="26"/>
  <c r="MQ18" i="26"/>
  <c r="MP18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2" i="26"/>
  <c r="MU12" i="26"/>
  <c r="MS12" i="26"/>
  <c r="MR12" i="26"/>
  <c r="MQ12" i="26"/>
  <c r="MP12" i="26"/>
  <c r="MV6" i="26"/>
  <c r="MU6" i="26"/>
  <c r="MS6" i="26"/>
  <c r="MR6" i="26"/>
  <c r="MQ6" i="26"/>
  <c r="MP6" i="26"/>
  <c r="MV11" i="26"/>
  <c r="MU11" i="26"/>
  <c r="MS11" i="26"/>
  <c r="MR11" i="26"/>
  <c r="MQ11" i="26"/>
  <c r="MP11" i="26"/>
  <c r="MV7" i="26"/>
  <c r="MU7" i="26"/>
  <c r="MS7" i="26"/>
  <c r="MR7" i="26"/>
  <c r="MQ7" i="26"/>
  <c r="MP7" i="26"/>
  <c r="MV13" i="26"/>
  <c r="MU13" i="26"/>
  <c r="MS13" i="26"/>
  <c r="MR13" i="26"/>
  <c r="MQ13" i="26"/>
  <c r="MP13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21" i="26"/>
  <c r="LS21" i="26"/>
  <c r="LQ21" i="26"/>
  <c r="LP21" i="26"/>
  <c r="LO21" i="26"/>
  <c r="LN21" i="26"/>
  <c r="LT17" i="26"/>
  <c r="LS17" i="26"/>
  <c r="LQ17" i="26"/>
  <c r="LP17" i="26"/>
  <c r="LO17" i="26"/>
  <c r="LN17" i="26"/>
  <c r="LT18" i="26"/>
  <c r="LS18" i="26"/>
  <c r="LQ18" i="26"/>
  <c r="LP18" i="26"/>
  <c r="LO18" i="26"/>
  <c r="LN18" i="26"/>
  <c r="LT16" i="26"/>
  <c r="LS16" i="26"/>
  <c r="LQ16" i="26"/>
  <c r="LP16" i="26"/>
  <c r="LO16" i="26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2" i="26"/>
  <c r="LS12" i="26"/>
  <c r="LQ12" i="26"/>
  <c r="LP12" i="26"/>
  <c r="LO12" i="26"/>
  <c r="LN12" i="26"/>
  <c r="LT6" i="26"/>
  <c r="LS6" i="26"/>
  <c r="LQ6" i="26"/>
  <c r="LP6" i="26"/>
  <c r="LO6" i="26"/>
  <c r="LN6" i="26"/>
  <c r="LT11" i="26"/>
  <c r="LS11" i="26"/>
  <c r="LQ11" i="26"/>
  <c r="LP11" i="26"/>
  <c r="LO11" i="26"/>
  <c r="LN11" i="26"/>
  <c r="LT7" i="26"/>
  <c r="LS7" i="26"/>
  <c r="LQ7" i="26"/>
  <c r="LP7" i="26"/>
  <c r="LO7" i="26"/>
  <c r="LN7" i="26"/>
  <c r="LT13" i="26"/>
  <c r="LS13" i="26"/>
  <c r="LQ13" i="26"/>
  <c r="LP13" i="26"/>
  <c r="LO13" i="26"/>
  <c r="LN13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21" i="26"/>
  <c r="KQ21" i="26"/>
  <c r="KO21" i="26"/>
  <c r="KN21" i="26"/>
  <c r="KM21" i="26"/>
  <c r="KL21" i="26"/>
  <c r="KR17" i="26"/>
  <c r="KQ17" i="26"/>
  <c r="KO17" i="26"/>
  <c r="KN17" i="26"/>
  <c r="KM17" i="26"/>
  <c r="KL17" i="26"/>
  <c r="KR18" i="26"/>
  <c r="KQ18" i="26"/>
  <c r="KO18" i="26"/>
  <c r="KN18" i="26"/>
  <c r="KM18" i="26"/>
  <c r="KL18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2" i="26"/>
  <c r="KQ12" i="26"/>
  <c r="KO12" i="26"/>
  <c r="KN12" i="26"/>
  <c r="KM12" i="26"/>
  <c r="KL12" i="26"/>
  <c r="KR6" i="26"/>
  <c r="KQ6" i="26"/>
  <c r="KO6" i="26"/>
  <c r="KN6" i="26"/>
  <c r="KM6" i="26"/>
  <c r="KL6" i="26"/>
  <c r="KR11" i="26"/>
  <c r="KQ11" i="26"/>
  <c r="KO11" i="26"/>
  <c r="KN11" i="26"/>
  <c r="KM11" i="26"/>
  <c r="KL11" i="26"/>
  <c r="KR7" i="26"/>
  <c r="KQ7" i="26"/>
  <c r="KO7" i="26"/>
  <c r="KN7" i="26"/>
  <c r="KM7" i="26"/>
  <c r="KL7" i="26"/>
  <c r="KR13" i="26"/>
  <c r="KQ13" i="26"/>
  <c r="KO13" i="26"/>
  <c r="KN13" i="26"/>
  <c r="KM13" i="26"/>
  <c r="KL13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21" i="26"/>
  <c r="JO21" i="26"/>
  <c r="JM21" i="26"/>
  <c r="JL21" i="26"/>
  <c r="JK21" i="26"/>
  <c r="JJ21" i="26"/>
  <c r="JP17" i="26"/>
  <c r="JO17" i="26"/>
  <c r="JM17" i="26"/>
  <c r="JL17" i="26"/>
  <c r="JK17" i="26"/>
  <c r="JJ17" i="26"/>
  <c r="JP18" i="26"/>
  <c r="JO18" i="26"/>
  <c r="JM18" i="26"/>
  <c r="JL18" i="26"/>
  <c r="JK18" i="26"/>
  <c r="JJ18" i="26"/>
  <c r="JP16" i="26"/>
  <c r="JO16" i="26"/>
  <c r="JM16" i="26"/>
  <c r="JL16" i="26"/>
  <c r="JK16" i="26"/>
  <c r="JJ16" i="26"/>
  <c r="JP15" i="26"/>
  <c r="JO15" i="26"/>
  <c r="JM15" i="26"/>
  <c r="JL15" i="26"/>
  <c r="JK15" i="26"/>
  <c r="JJ15" i="26"/>
  <c r="JP14" i="26"/>
  <c r="JO14" i="26"/>
  <c r="JM14" i="26"/>
  <c r="JL14" i="26"/>
  <c r="JK14" i="26"/>
  <c r="JJ14" i="26"/>
  <c r="JP12" i="26"/>
  <c r="JO12" i="26"/>
  <c r="JM12" i="26"/>
  <c r="JL12" i="26"/>
  <c r="JK12" i="26"/>
  <c r="JJ12" i="26"/>
  <c r="JP6" i="26"/>
  <c r="JO6" i="26"/>
  <c r="JM6" i="26"/>
  <c r="JL6" i="26"/>
  <c r="JK6" i="26"/>
  <c r="JJ6" i="26"/>
  <c r="JP11" i="26"/>
  <c r="JO11" i="26"/>
  <c r="JM11" i="26"/>
  <c r="JL11" i="26"/>
  <c r="JK11" i="26"/>
  <c r="JJ11" i="26"/>
  <c r="JP7" i="26"/>
  <c r="JO7" i="26"/>
  <c r="JM7" i="26"/>
  <c r="JL7" i="26"/>
  <c r="JK7" i="26"/>
  <c r="JJ7" i="26"/>
  <c r="JP13" i="26"/>
  <c r="JO13" i="26"/>
  <c r="JM13" i="26"/>
  <c r="JL13" i="26"/>
  <c r="JK13" i="26"/>
  <c r="JJ13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21" i="26"/>
  <c r="IM21" i="26"/>
  <c r="IK21" i="26"/>
  <c r="IJ21" i="26"/>
  <c r="II21" i="26"/>
  <c r="IH21" i="26"/>
  <c r="IN17" i="26"/>
  <c r="IM17" i="26"/>
  <c r="IK17" i="26"/>
  <c r="IJ17" i="26"/>
  <c r="II17" i="26"/>
  <c r="IH17" i="26"/>
  <c r="IN18" i="26"/>
  <c r="IM18" i="26"/>
  <c r="IK18" i="26"/>
  <c r="IJ18" i="26"/>
  <c r="II18" i="26"/>
  <c r="IH18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2" i="26"/>
  <c r="IM12" i="26"/>
  <c r="IK12" i="26"/>
  <c r="IJ12" i="26"/>
  <c r="II12" i="26"/>
  <c r="IH12" i="26"/>
  <c r="IN6" i="26"/>
  <c r="IM6" i="26"/>
  <c r="IK6" i="26"/>
  <c r="IJ6" i="26"/>
  <c r="II6" i="26"/>
  <c r="IH6" i="26"/>
  <c r="IN11" i="26"/>
  <c r="IM11" i="26"/>
  <c r="IK11" i="26"/>
  <c r="IJ11" i="26"/>
  <c r="II11" i="26"/>
  <c r="IH11" i="26"/>
  <c r="IN7" i="26"/>
  <c r="IM7" i="26"/>
  <c r="IK7" i="26"/>
  <c r="IJ7" i="26"/>
  <c r="II7" i="26"/>
  <c r="IH7" i="26"/>
  <c r="IN13" i="26"/>
  <c r="IM13" i="26"/>
  <c r="IK13" i="26"/>
  <c r="IJ13" i="26"/>
  <c r="II13" i="26"/>
  <c r="IH13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21" i="26"/>
  <c r="HK21" i="26"/>
  <c r="HI21" i="26"/>
  <c r="HH21" i="26"/>
  <c r="HG21" i="26"/>
  <c r="HF21" i="26"/>
  <c r="HL17" i="26"/>
  <c r="HK17" i="26"/>
  <c r="HI17" i="26"/>
  <c r="HH17" i="26"/>
  <c r="HG17" i="26"/>
  <c r="HF17" i="26"/>
  <c r="HL18" i="26"/>
  <c r="HK18" i="26"/>
  <c r="HI18" i="26"/>
  <c r="HH18" i="26"/>
  <c r="HG18" i="26"/>
  <c r="HF18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2" i="26"/>
  <c r="HK12" i="26"/>
  <c r="HI12" i="26"/>
  <c r="HH12" i="26"/>
  <c r="HG12" i="26"/>
  <c r="HF12" i="26"/>
  <c r="HL6" i="26"/>
  <c r="HK6" i="26"/>
  <c r="HI6" i="26"/>
  <c r="HH6" i="26"/>
  <c r="HG6" i="26"/>
  <c r="HF6" i="26"/>
  <c r="HL11" i="26"/>
  <c r="HK11" i="26"/>
  <c r="HI11" i="26"/>
  <c r="HH11" i="26"/>
  <c r="HG11" i="26"/>
  <c r="HF11" i="26"/>
  <c r="HL7" i="26"/>
  <c r="HK7" i="26"/>
  <c r="HI7" i="26"/>
  <c r="HH7" i="26"/>
  <c r="HG7" i="26"/>
  <c r="HF7" i="26"/>
  <c r="HL13" i="26"/>
  <c r="HK13" i="26"/>
  <c r="HI13" i="26"/>
  <c r="HH13" i="26"/>
  <c r="HG13" i="26"/>
  <c r="HF13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21" i="26"/>
  <c r="GI21" i="26"/>
  <c r="GG21" i="26"/>
  <c r="GF21" i="26"/>
  <c r="GE21" i="26"/>
  <c r="GD21" i="26"/>
  <c r="GJ17" i="26"/>
  <c r="GI17" i="26"/>
  <c r="GG17" i="26"/>
  <c r="GF17" i="26"/>
  <c r="GE17" i="26"/>
  <c r="GD17" i="26"/>
  <c r="GJ18" i="26"/>
  <c r="GI18" i="26"/>
  <c r="GG18" i="26"/>
  <c r="GF18" i="26"/>
  <c r="GE18" i="26"/>
  <c r="GD18" i="26"/>
  <c r="GJ16" i="26"/>
  <c r="GI16" i="26"/>
  <c r="GG16" i="26"/>
  <c r="GF16" i="26"/>
  <c r="GE16" i="26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2" i="26"/>
  <c r="GI12" i="26"/>
  <c r="GG12" i="26"/>
  <c r="GF12" i="26"/>
  <c r="GE12" i="26"/>
  <c r="GD12" i="26"/>
  <c r="GJ6" i="26"/>
  <c r="GI6" i="26"/>
  <c r="GG6" i="26"/>
  <c r="GF6" i="26"/>
  <c r="GE6" i="26"/>
  <c r="GD6" i="26"/>
  <c r="GJ11" i="26"/>
  <c r="GI11" i="26"/>
  <c r="GG11" i="26"/>
  <c r="GF11" i="26"/>
  <c r="GE11" i="26"/>
  <c r="GD11" i="26"/>
  <c r="GJ7" i="26"/>
  <c r="GI7" i="26"/>
  <c r="GG7" i="26"/>
  <c r="GF7" i="26"/>
  <c r="GE7" i="26"/>
  <c r="GD7" i="26"/>
  <c r="GJ13" i="26"/>
  <c r="GI13" i="26"/>
  <c r="GG13" i="26"/>
  <c r="GF13" i="26"/>
  <c r="GE13" i="26"/>
  <c r="GD13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21" i="26"/>
  <c r="FG21" i="26"/>
  <c r="FE21" i="26"/>
  <c r="FD21" i="26"/>
  <c r="FC21" i="26"/>
  <c r="FB21" i="26"/>
  <c r="FH17" i="26"/>
  <c r="FG17" i="26"/>
  <c r="FE17" i="26"/>
  <c r="FD17" i="26"/>
  <c r="FC17" i="26"/>
  <c r="FB17" i="26"/>
  <c r="FH18" i="26"/>
  <c r="FG18" i="26"/>
  <c r="FE18" i="26"/>
  <c r="FD18" i="26"/>
  <c r="FC18" i="26"/>
  <c r="FB18" i="26"/>
  <c r="FH16" i="26"/>
  <c r="FG16" i="26"/>
  <c r="FE16" i="26"/>
  <c r="FD16" i="26"/>
  <c r="FC16" i="26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2" i="26"/>
  <c r="FG12" i="26"/>
  <c r="FE12" i="26"/>
  <c r="FD12" i="26"/>
  <c r="FC12" i="26"/>
  <c r="FB12" i="26"/>
  <c r="FH6" i="26"/>
  <c r="FG6" i="26"/>
  <c r="FE6" i="26"/>
  <c r="FD6" i="26"/>
  <c r="FC6" i="26"/>
  <c r="FB6" i="26"/>
  <c r="FH11" i="26"/>
  <c r="FG11" i="26"/>
  <c r="FE11" i="26"/>
  <c r="FD11" i="26"/>
  <c r="FC11" i="26"/>
  <c r="FB11" i="26"/>
  <c r="FH7" i="26"/>
  <c r="FG7" i="26"/>
  <c r="FE7" i="26"/>
  <c r="FD7" i="26"/>
  <c r="FC7" i="26"/>
  <c r="FB7" i="26"/>
  <c r="FH13" i="26"/>
  <c r="FG13" i="26"/>
  <c r="FE13" i="26"/>
  <c r="FD13" i="26"/>
  <c r="FC13" i="26"/>
  <c r="FB13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21" i="26"/>
  <c r="EE21" i="26"/>
  <c r="EC21" i="26"/>
  <c r="EB21" i="26"/>
  <c r="EA21" i="26"/>
  <c r="DZ21" i="26"/>
  <c r="EF17" i="26"/>
  <c r="EE17" i="26"/>
  <c r="EC17" i="26"/>
  <c r="EB17" i="26"/>
  <c r="EA17" i="26"/>
  <c r="DZ17" i="26"/>
  <c r="EF18" i="26"/>
  <c r="EE18" i="26"/>
  <c r="EC18" i="26"/>
  <c r="EB18" i="26"/>
  <c r="EA18" i="26"/>
  <c r="DZ18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2" i="26"/>
  <c r="EE12" i="26"/>
  <c r="EC12" i="26"/>
  <c r="EB12" i="26"/>
  <c r="EA12" i="26"/>
  <c r="DZ12" i="26"/>
  <c r="EF6" i="26"/>
  <c r="EE6" i="26"/>
  <c r="EC6" i="26"/>
  <c r="EB6" i="26"/>
  <c r="EA6" i="26"/>
  <c r="DZ6" i="26"/>
  <c r="EF11" i="26"/>
  <c r="EE11" i="26"/>
  <c r="EC11" i="26"/>
  <c r="EB11" i="26"/>
  <c r="EA11" i="26"/>
  <c r="DZ11" i="26"/>
  <c r="EF7" i="26"/>
  <c r="EE7" i="26"/>
  <c r="EC7" i="26"/>
  <c r="EB7" i="26"/>
  <c r="EA7" i="26"/>
  <c r="DZ7" i="26"/>
  <c r="EF13" i="26"/>
  <c r="EE13" i="26"/>
  <c r="EC13" i="26"/>
  <c r="EB13" i="26"/>
  <c r="EA13" i="26"/>
  <c r="DZ13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2" i="4"/>
  <c r="RK22" i="4"/>
  <c r="RJ22" i="4"/>
  <c r="RI22" i="4"/>
  <c r="RH22" i="4"/>
  <c r="RG22" i="4"/>
  <c r="RE22" i="4"/>
  <c r="RD22" i="4"/>
  <c r="RC22" i="4"/>
  <c r="RB22" i="4"/>
  <c r="RA22" i="4"/>
  <c r="QZ22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8" i="4"/>
  <c r="RK8" i="4"/>
  <c r="RJ8" i="4"/>
  <c r="RI8" i="4"/>
  <c r="RH8" i="4"/>
  <c r="RG8" i="4"/>
  <c r="RE8" i="4"/>
  <c r="RD8" i="4"/>
  <c r="RC8" i="4"/>
  <c r="RB8" i="4"/>
  <c r="RA8" i="4"/>
  <c r="QZ8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7" i="4"/>
  <c r="RK7" i="4"/>
  <c r="RJ7" i="4"/>
  <c r="RI7" i="4"/>
  <c r="RH7" i="4"/>
  <c r="RG7" i="4"/>
  <c r="RE7" i="4"/>
  <c r="RD7" i="4"/>
  <c r="RC7" i="4"/>
  <c r="RB7" i="4"/>
  <c r="RA7" i="4"/>
  <c r="QZ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8" i="4"/>
  <c r="QC8" i="4"/>
  <c r="QB8" i="4"/>
  <c r="QA8" i="4"/>
  <c r="PZ8" i="4"/>
  <c r="PY8" i="4"/>
  <c r="PW8" i="4"/>
  <c r="PV8" i="4"/>
  <c r="PU8" i="4"/>
  <c r="PT8" i="4"/>
  <c r="PS8" i="4"/>
  <c r="PR8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7" i="4"/>
  <c r="QC7" i="4"/>
  <c r="QB7" i="4"/>
  <c r="QA7" i="4"/>
  <c r="PZ7" i="4"/>
  <c r="PY7" i="4"/>
  <c r="PW7" i="4"/>
  <c r="PV7" i="4"/>
  <c r="PU7" i="4"/>
  <c r="PT7" i="4"/>
  <c r="PS7" i="4"/>
  <c r="PR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8" i="4"/>
  <c r="OU8" i="4"/>
  <c r="OT8" i="4"/>
  <c r="OS8" i="4"/>
  <c r="OR8" i="4"/>
  <c r="OQ8" i="4"/>
  <c r="OO8" i="4"/>
  <c r="ON8" i="4"/>
  <c r="OM8" i="4"/>
  <c r="OL8" i="4"/>
  <c r="OK8" i="4"/>
  <c r="OJ8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7" i="4"/>
  <c r="OU7" i="4"/>
  <c r="OT7" i="4"/>
  <c r="OS7" i="4"/>
  <c r="OR7" i="4"/>
  <c r="OQ7" i="4"/>
  <c r="OO7" i="4"/>
  <c r="ON7" i="4"/>
  <c r="OM7" i="4"/>
  <c r="OL7" i="4"/>
  <c r="OK7" i="4"/>
  <c r="OJ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8" i="4"/>
  <c r="NM8" i="4"/>
  <c r="NL8" i="4"/>
  <c r="NK8" i="4"/>
  <c r="NJ8" i="4"/>
  <c r="NI8" i="4"/>
  <c r="NG8" i="4"/>
  <c r="NF8" i="4"/>
  <c r="NE8" i="4"/>
  <c r="ND8" i="4"/>
  <c r="NC8" i="4"/>
  <c r="NB8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7" i="4"/>
  <c r="NM7" i="4"/>
  <c r="NL7" i="4"/>
  <c r="NK7" i="4"/>
  <c r="NJ7" i="4"/>
  <c r="NI7" i="4"/>
  <c r="NG7" i="4"/>
  <c r="NF7" i="4"/>
  <c r="NE7" i="4"/>
  <c r="ND7" i="4"/>
  <c r="NC7" i="4"/>
  <c r="NB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8" i="4"/>
  <c r="ME8" i="4"/>
  <c r="MD8" i="4"/>
  <c r="MC8" i="4"/>
  <c r="MB8" i="4"/>
  <c r="MA8" i="4"/>
  <c r="LY8" i="4"/>
  <c r="LX8" i="4"/>
  <c r="LW8" i="4"/>
  <c r="LV8" i="4"/>
  <c r="LU8" i="4"/>
  <c r="LT8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7" i="4"/>
  <c r="ME7" i="4"/>
  <c r="MD7" i="4"/>
  <c r="MC7" i="4"/>
  <c r="MB7" i="4"/>
  <c r="MA7" i="4"/>
  <c r="LY7" i="4"/>
  <c r="LX7" i="4"/>
  <c r="LW7" i="4"/>
  <c r="LV7" i="4"/>
  <c r="LU7" i="4"/>
  <c r="LT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8" i="4"/>
  <c r="KW8" i="4"/>
  <c r="KV8" i="4"/>
  <c r="KU8" i="4"/>
  <c r="KT8" i="4"/>
  <c r="KS8" i="4"/>
  <c r="KQ8" i="4"/>
  <c r="KP8" i="4"/>
  <c r="KO8" i="4"/>
  <c r="KN8" i="4"/>
  <c r="KM8" i="4"/>
  <c r="KL8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7" i="4"/>
  <c r="KW7" i="4"/>
  <c r="KV7" i="4"/>
  <c r="KU7" i="4"/>
  <c r="KT7" i="4"/>
  <c r="KS7" i="4"/>
  <c r="KQ7" i="4"/>
  <c r="KP7" i="4"/>
  <c r="KO7" i="4"/>
  <c r="KN7" i="4"/>
  <c r="KM7" i="4"/>
  <c r="KL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8" i="4"/>
  <c r="JO8" i="4"/>
  <c r="JN8" i="4"/>
  <c r="JM8" i="4"/>
  <c r="JL8" i="4"/>
  <c r="JK8" i="4"/>
  <c r="JI8" i="4"/>
  <c r="JH8" i="4"/>
  <c r="JG8" i="4"/>
  <c r="JF8" i="4"/>
  <c r="JE8" i="4"/>
  <c r="JD8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7" i="4"/>
  <c r="JO7" i="4"/>
  <c r="JN7" i="4"/>
  <c r="JM7" i="4"/>
  <c r="JL7" i="4"/>
  <c r="JK7" i="4"/>
  <c r="JI7" i="4"/>
  <c r="JH7" i="4"/>
  <c r="JG7" i="4"/>
  <c r="JF7" i="4"/>
  <c r="JE7" i="4"/>
  <c r="JD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8" i="4"/>
  <c r="IG8" i="4"/>
  <c r="IF8" i="4"/>
  <c r="IE8" i="4"/>
  <c r="ID8" i="4"/>
  <c r="IC8" i="4"/>
  <c r="IA8" i="4"/>
  <c r="HZ8" i="4"/>
  <c r="HY8" i="4"/>
  <c r="HX8" i="4"/>
  <c r="HW8" i="4"/>
  <c r="HV8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7" i="4"/>
  <c r="IG7" i="4"/>
  <c r="IF7" i="4"/>
  <c r="IE7" i="4"/>
  <c r="ID7" i="4"/>
  <c r="IC7" i="4"/>
  <c r="IA7" i="4"/>
  <c r="HZ7" i="4"/>
  <c r="HY7" i="4"/>
  <c r="HX7" i="4"/>
  <c r="HW7" i="4"/>
  <c r="HV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8" i="4"/>
  <c r="GY8" i="4"/>
  <c r="GX8" i="4"/>
  <c r="GW8" i="4"/>
  <c r="GV8" i="4"/>
  <c r="GU8" i="4"/>
  <c r="GS8" i="4"/>
  <c r="GR8" i="4"/>
  <c r="GQ8" i="4"/>
  <c r="GP8" i="4"/>
  <c r="GO8" i="4"/>
  <c r="GN8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7" i="4"/>
  <c r="GY7" i="4"/>
  <c r="GX7" i="4"/>
  <c r="GW7" i="4"/>
  <c r="GV7" i="4"/>
  <c r="GU7" i="4"/>
  <c r="GS7" i="4"/>
  <c r="GR7" i="4"/>
  <c r="GQ7" i="4"/>
  <c r="GP7" i="4"/>
  <c r="GO7" i="4"/>
  <c r="GN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8" i="4"/>
  <c r="FQ8" i="4"/>
  <c r="FP8" i="4"/>
  <c r="FO8" i="4"/>
  <c r="FN8" i="4"/>
  <c r="FM8" i="4"/>
  <c r="FK8" i="4"/>
  <c r="FJ8" i="4"/>
  <c r="FI8" i="4"/>
  <c r="FH8" i="4"/>
  <c r="FG8" i="4"/>
  <c r="FF8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7" i="4"/>
  <c r="FQ7" i="4"/>
  <c r="FP7" i="4"/>
  <c r="FO7" i="4"/>
  <c r="FN7" i="4"/>
  <c r="FM7" i="4"/>
  <c r="FK7" i="4"/>
  <c r="FJ7" i="4"/>
  <c r="FI7" i="4"/>
  <c r="FH7" i="4"/>
  <c r="FG7" i="4"/>
  <c r="FF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8" i="4"/>
  <c r="EI8" i="4"/>
  <c r="EH8" i="4"/>
  <c r="EG8" i="4"/>
  <c r="EF8" i="4"/>
  <c r="EE8" i="4"/>
  <c r="EC8" i="4"/>
  <c r="EB8" i="4"/>
  <c r="EA8" i="4"/>
  <c r="DZ8" i="4"/>
  <c r="DY8" i="4"/>
  <c r="DX8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7" i="4"/>
  <c r="EI7" i="4"/>
  <c r="EH7" i="4"/>
  <c r="EG7" i="4"/>
  <c r="EF7" i="4"/>
  <c r="EE7" i="4"/>
  <c r="EC7" i="4"/>
  <c r="EB7" i="4"/>
  <c r="EA7" i="4"/>
  <c r="DZ7" i="4"/>
  <c r="DY7" i="4"/>
  <c r="DX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40" i="19"/>
  <c r="CW40" i="19"/>
  <c r="CX40" i="19"/>
  <c r="CY40" i="19"/>
  <c r="DA40" i="19"/>
  <c r="DB40" i="19"/>
  <c r="PV40" i="19"/>
  <c r="PW40" i="19"/>
  <c r="PX40" i="19"/>
  <c r="PY40" i="19"/>
  <c r="QA40" i="19"/>
  <c r="QB40" i="19"/>
  <c r="QD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CV37" i="19"/>
  <c r="CW37" i="19"/>
  <c r="CX37" i="19"/>
  <c r="CY37" i="19"/>
  <c r="DA37" i="19"/>
  <c r="DB37" i="19"/>
  <c r="PV37" i="19"/>
  <c r="PW37" i="19"/>
  <c r="PX37" i="19"/>
  <c r="PY37" i="19"/>
  <c r="QA37" i="19"/>
  <c r="QB37" i="19"/>
  <c r="QD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CV39" i="19"/>
  <c r="CW39" i="19"/>
  <c r="CX39" i="19"/>
  <c r="CY39" i="19"/>
  <c r="DA39" i="19"/>
  <c r="DB39" i="19"/>
  <c r="PV39" i="19"/>
  <c r="PW39" i="19"/>
  <c r="PX39" i="19"/>
  <c r="PY39" i="19"/>
  <c r="QA39" i="19"/>
  <c r="QB39" i="19"/>
  <c r="QD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21" i="26"/>
  <c r="CW21" i="26"/>
  <c r="CX21" i="26"/>
  <c r="CY21" i="26"/>
  <c r="DA21" i="26"/>
  <c r="DB21" i="26"/>
  <c r="PV21" i="26"/>
  <c r="PW21" i="26"/>
  <c r="PX21" i="26"/>
  <c r="PY21" i="26"/>
  <c r="QA21" i="26"/>
  <c r="QB21" i="26"/>
  <c r="QD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LZ30" i="4" l="1"/>
  <c r="IB22" i="4"/>
  <c r="PX12" i="4"/>
  <c r="NY12" i="21"/>
  <c r="NH20" i="4"/>
  <c r="PX4" i="4"/>
  <c r="PX9" i="4"/>
  <c r="HM10" i="21"/>
  <c r="HM19" i="21"/>
  <c r="HM32" i="21"/>
  <c r="KS5" i="21"/>
  <c r="KS29" i="21"/>
  <c r="GT9" i="22"/>
  <c r="HA9" i="22" s="1"/>
  <c r="JJ24" i="22"/>
  <c r="JQ24" i="22" s="1"/>
  <c r="RF18" i="22"/>
  <c r="RM18" i="22" s="1"/>
  <c r="JJ20" i="4"/>
  <c r="LZ10" i="4"/>
  <c r="MG10" i="4" s="1"/>
  <c r="FL14" i="4"/>
  <c r="FS14" i="4" s="1"/>
  <c r="JJ12" i="4"/>
  <c r="JQ12" i="4" s="1"/>
  <c r="NH9" i="4"/>
  <c r="NO9" i="4" s="1"/>
  <c r="NH21" i="4"/>
  <c r="NO21" i="4" s="1"/>
  <c r="GK17" i="21"/>
  <c r="JQ12" i="21"/>
  <c r="JJ22" i="22"/>
  <c r="JQ22" i="22" s="1"/>
  <c r="JJ26" i="22"/>
  <c r="JQ26" i="22" s="1"/>
  <c r="JJ35" i="22"/>
  <c r="JQ35" i="22" s="1"/>
  <c r="FL8" i="22"/>
  <c r="FS8" i="22" s="1"/>
  <c r="IB29" i="22"/>
  <c r="II29" i="22" s="1"/>
  <c r="RF34" i="22"/>
  <c r="PX6" i="4"/>
  <c r="QE6" i="4" s="1"/>
  <c r="JJ18" i="4"/>
  <c r="JQ18" i="4" s="1"/>
  <c r="LZ25" i="4"/>
  <c r="MG25" i="4" s="1"/>
  <c r="LZ29" i="4"/>
  <c r="MG29" i="4" s="1"/>
  <c r="OP4" i="4"/>
  <c r="OW4" i="4" s="1"/>
  <c r="OP9" i="4"/>
  <c r="OP26" i="4"/>
  <c r="OW26" i="4" s="1"/>
  <c r="FL21" i="4"/>
  <c r="FS21" i="4" s="1"/>
  <c r="OP22" i="4"/>
  <c r="OW22" i="4" s="1"/>
  <c r="NH10" i="4"/>
  <c r="NO10" i="4" s="1"/>
  <c r="LU8" i="21"/>
  <c r="PA30" i="21"/>
  <c r="RF4" i="22"/>
  <c r="RM4" i="22" s="1"/>
  <c r="RF25" i="22"/>
  <c r="RM25" i="22" s="1"/>
  <c r="RF32" i="22"/>
  <c r="RM32" i="22" s="1"/>
  <c r="PA13" i="21"/>
  <c r="JJ9" i="22"/>
  <c r="JQ9" i="22" s="1"/>
  <c r="IB21" i="22"/>
  <c r="II21" i="22" s="1"/>
  <c r="IB31" i="22"/>
  <c r="II31" i="22" s="1"/>
  <c r="JJ4" i="22"/>
  <c r="JQ4" i="22" s="1"/>
  <c r="JJ17" i="22"/>
  <c r="JQ17" i="22" s="1"/>
  <c r="OP22" i="22"/>
  <c r="OW22" i="22" s="1"/>
  <c r="RF19" i="22"/>
  <c r="RM19" i="22" s="1"/>
  <c r="RF31" i="22"/>
  <c r="RM31" i="22" s="1"/>
  <c r="II22" i="4"/>
  <c r="ED27" i="4"/>
  <c r="EK27" i="4" s="1"/>
  <c r="IB10" i="4"/>
  <c r="II10" i="4" s="1"/>
  <c r="NH30" i="4"/>
  <c r="NO30" i="4" s="1"/>
  <c r="PX34" i="4"/>
  <c r="QE34" i="4" s="1"/>
  <c r="PX17" i="4"/>
  <c r="QE17" i="4" s="1"/>
  <c r="KS15" i="21"/>
  <c r="KS30" i="21"/>
  <c r="LU18" i="21"/>
  <c r="KS25" i="21"/>
  <c r="NY14" i="21"/>
  <c r="NY34" i="21"/>
  <c r="JQ26" i="21"/>
  <c r="LU28" i="21"/>
  <c r="LU33" i="21"/>
  <c r="GK23" i="21"/>
  <c r="GK31" i="21"/>
  <c r="KS22" i="21"/>
  <c r="KS31" i="21"/>
  <c r="HM28" i="21"/>
  <c r="HM18" i="21"/>
  <c r="JQ34" i="21"/>
  <c r="LU4" i="21"/>
  <c r="LU10" i="21"/>
  <c r="LU19" i="21"/>
  <c r="NY26" i="21"/>
  <c r="GK29" i="21"/>
  <c r="GK25" i="21"/>
  <c r="HM33" i="21"/>
  <c r="KS6" i="21"/>
  <c r="KS23" i="21"/>
  <c r="LU32" i="21"/>
  <c r="HM8" i="21"/>
  <c r="JQ14" i="21"/>
  <c r="KS13" i="21"/>
  <c r="KS17" i="21"/>
  <c r="PA15" i="21"/>
  <c r="PA22" i="21"/>
  <c r="JJ11" i="22"/>
  <c r="JQ11" i="22" s="1"/>
  <c r="RF7" i="22"/>
  <c r="RM7" i="22" s="1"/>
  <c r="RF26" i="22"/>
  <c r="RM26" i="22" s="1"/>
  <c r="RF35" i="22"/>
  <c r="RM35" i="22" s="1"/>
  <c r="RF9" i="22"/>
  <c r="RM9" i="22" s="1"/>
  <c r="RF13" i="22"/>
  <c r="RM13" i="22" s="1"/>
  <c r="ED35" i="22"/>
  <c r="EK35" i="22" s="1"/>
  <c r="FL16" i="22"/>
  <c r="FS16" i="22" s="1"/>
  <c r="JJ18" i="22"/>
  <c r="JQ18" i="22" s="1"/>
  <c r="JJ25" i="22"/>
  <c r="JQ25" i="22" s="1"/>
  <c r="JJ32" i="22"/>
  <c r="JQ32" i="22" s="1"/>
  <c r="PX33" i="22"/>
  <c r="QE33" i="22" s="1"/>
  <c r="RF24" i="22"/>
  <c r="RM24" i="22" s="1"/>
  <c r="RF27" i="22"/>
  <c r="RM27" i="22" s="1"/>
  <c r="IB17" i="4"/>
  <c r="II17" i="4" s="1"/>
  <c r="FL8" i="4"/>
  <c r="FS8" i="4" s="1"/>
  <c r="JJ4" i="4"/>
  <c r="JQ4" i="4" s="1"/>
  <c r="JJ9" i="4"/>
  <c r="JQ9" i="4" s="1"/>
  <c r="LZ19" i="4"/>
  <c r="MG19" i="4" s="1"/>
  <c r="NH18" i="4"/>
  <c r="NO18" i="4" s="1"/>
  <c r="OP12" i="4"/>
  <c r="OW12" i="4" s="1"/>
  <c r="PX29" i="4"/>
  <c r="QE29" i="4" s="1"/>
  <c r="PX22" i="4"/>
  <c r="QE22" i="4" s="1"/>
  <c r="ED23" i="4"/>
  <c r="EK23" i="4" s="1"/>
  <c r="LZ31" i="4"/>
  <c r="MG31" i="4" s="1"/>
  <c r="NH31" i="4"/>
  <c r="NO31" i="4" s="1"/>
  <c r="PX31" i="4"/>
  <c r="QE31" i="4" s="1"/>
  <c r="ED38" i="4"/>
  <c r="EK38" i="4" s="1"/>
  <c r="LZ18" i="4"/>
  <c r="MG18" i="4" s="1"/>
  <c r="LZ34" i="4"/>
  <c r="MG34" i="4" s="1"/>
  <c r="NH19" i="4"/>
  <c r="NO19" i="4" s="1"/>
  <c r="OP6" i="4"/>
  <c r="OW6" i="4" s="1"/>
  <c r="PX26" i="4"/>
  <c r="QE26" i="4" s="1"/>
  <c r="RF4" i="4"/>
  <c r="RM4" i="4" s="1"/>
  <c r="ED35" i="4"/>
  <c r="EK35" i="4" s="1"/>
  <c r="FL7" i="4"/>
  <c r="FS7" i="4" s="1"/>
  <c r="LZ6" i="4"/>
  <c r="MG6" i="4" s="1"/>
  <c r="LZ21" i="4"/>
  <c r="MG21" i="4" s="1"/>
  <c r="LZ26" i="4"/>
  <c r="MG26" i="4" s="1"/>
  <c r="NH25" i="4"/>
  <c r="NO25" i="4" s="1"/>
  <c r="OP17" i="4"/>
  <c r="OW17" i="4" s="1"/>
  <c r="PX30" i="4"/>
  <c r="QE30" i="4" s="1"/>
  <c r="KS5" i="27"/>
  <c r="KS18" i="27"/>
  <c r="KS13" i="27"/>
  <c r="LU4" i="27"/>
  <c r="LU6" i="27"/>
  <c r="LU11" i="27"/>
  <c r="LU8" i="27"/>
  <c r="HM5" i="26"/>
  <c r="HM14" i="26"/>
  <c r="HM17" i="26"/>
  <c r="LU5" i="26"/>
  <c r="LU14" i="26"/>
  <c r="LU17" i="26"/>
  <c r="IB34" i="22"/>
  <c r="II34" i="22" s="1"/>
  <c r="IB26" i="22"/>
  <c r="II26" i="22" s="1"/>
  <c r="JJ6" i="22"/>
  <c r="JQ6" i="22" s="1"/>
  <c r="JJ30" i="22"/>
  <c r="JQ30" i="22" s="1"/>
  <c r="JJ23" i="22"/>
  <c r="JQ23" i="22" s="1"/>
  <c r="NH4" i="22"/>
  <c r="NO4" i="22" s="1"/>
  <c r="NH9" i="22"/>
  <c r="NO9" i="22" s="1"/>
  <c r="NH18" i="22"/>
  <c r="NO18" i="22" s="1"/>
  <c r="NH35" i="22"/>
  <c r="NO35" i="22" s="1"/>
  <c r="OP6" i="22"/>
  <c r="OW6" i="22" s="1"/>
  <c r="OP15" i="22"/>
  <c r="OW15" i="22" s="1"/>
  <c r="PX35" i="22"/>
  <c r="QE35" i="22" s="1"/>
  <c r="NO20" i="4"/>
  <c r="GT15" i="4"/>
  <c r="HA15" i="4" s="1"/>
  <c r="GT24" i="4"/>
  <c r="HA24" i="4" s="1"/>
  <c r="KR24" i="4"/>
  <c r="KY24" i="4" s="1"/>
  <c r="KR28" i="4"/>
  <c r="KY28" i="4" s="1"/>
  <c r="KR32" i="4"/>
  <c r="KY32" i="4" s="1"/>
  <c r="NH15" i="4"/>
  <c r="NO15" i="4" s="1"/>
  <c r="OP37" i="4"/>
  <c r="OW37" i="4" s="1"/>
  <c r="OP13" i="4"/>
  <c r="OW13" i="4" s="1"/>
  <c r="FI14" i="21"/>
  <c r="FI12" i="21"/>
  <c r="FI26" i="21"/>
  <c r="FI34" i="21"/>
  <c r="GK6" i="21"/>
  <c r="GK5" i="21"/>
  <c r="GK15" i="21"/>
  <c r="GK22" i="21"/>
  <c r="GK13" i="21"/>
  <c r="GK30" i="21"/>
  <c r="HM4" i="21"/>
  <c r="GK35" i="19"/>
  <c r="GK34" i="19"/>
  <c r="HM9" i="19"/>
  <c r="HM11" i="19"/>
  <c r="HM30" i="19"/>
  <c r="KS35" i="19"/>
  <c r="KS34" i="19"/>
  <c r="GK5" i="27"/>
  <c r="GK18" i="27"/>
  <c r="GK13" i="27"/>
  <c r="HM4" i="27"/>
  <c r="HM6" i="27"/>
  <c r="HM11" i="27"/>
  <c r="HM8" i="27"/>
  <c r="EG7" i="27"/>
  <c r="EG12" i="27"/>
  <c r="FI15" i="27"/>
  <c r="HM10" i="27"/>
  <c r="HM14" i="27"/>
  <c r="HM20" i="27"/>
  <c r="IO7" i="27"/>
  <c r="IO12" i="27"/>
  <c r="JQ15" i="27"/>
  <c r="LU10" i="27"/>
  <c r="LU14" i="27"/>
  <c r="LU20" i="27"/>
  <c r="MW7" i="27"/>
  <c r="MW12" i="27"/>
  <c r="NY15" i="27"/>
  <c r="HM13" i="26"/>
  <c r="LU12" i="26"/>
  <c r="LU18" i="26"/>
  <c r="LZ25" i="22"/>
  <c r="MG25" i="22" s="1"/>
  <c r="LZ26" i="22"/>
  <c r="MG26" i="22" s="1"/>
  <c r="LZ32" i="22"/>
  <c r="MG32" i="22" s="1"/>
  <c r="LZ35" i="22"/>
  <c r="MG35" i="22" s="1"/>
  <c r="NH5" i="22"/>
  <c r="NO5" i="22" s="1"/>
  <c r="NH12" i="22"/>
  <c r="NO12" i="22" s="1"/>
  <c r="NH21" i="22"/>
  <c r="NO21" i="22" s="1"/>
  <c r="NH31" i="22"/>
  <c r="NO31" i="22" s="1"/>
  <c r="NH29" i="22"/>
  <c r="NO29" i="22" s="1"/>
  <c r="OP4" i="22"/>
  <c r="OW4" i="22" s="1"/>
  <c r="OP7" i="22"/>
  <c r="OW7" i="22" s="1"/>
  <c r="OP9" i="22"/>
  <c r="OW9" i="22" s="1"/>
  <c r="OP18" i="22"/>
  <c r="OW18" i="22" s="1"/>
  <c r="OP19" i="22"/>
  <c r="OW19" i="22" s="1"/>
  <c r="OP24" i="22"/>
  <c r="OW24" i="22" s="1"/>
  <c r="FL25" i="22"/>
  <c r="FS25" i="22" s="1"/>
  <c r="FL26" i="22"/>
  <c r="FS26" i="22" s="1"/>
  <c r="FL32" i="22"/>
  <c r="FS32" i="22" s="1"/>
  <c r="FL35" i="22"/>
  <c r="FS35" i="22" s="1"/>
  <c r="GT5" i="22"/>
  <c r="HA5" i="22" s="1"/>
  <c r="OP26" i="22"/>
  <c r="OW26" i="22" s="1"/>
  <c r="OP35" i="22"/>
  <c r="OW35" i="22" s="1"/>
  <c r="PX12" i="22"/>
  <c r="QE12" i="22" s="1"/>
  <c r="OP21" i="22"/>
  <c r="OW21" i="22" s="1"/>
  <c r="OP31" i="22"/>
  <c r="OW31" i="22" s="1"/>
  <c r="PX4" i="22"/>
  <c r="QE4" i="22" s="1"/>
  <c r="PX7" i="22"/>
  <c r="QE7" i="22" s="1"/>
  <c r="PX9" i="22"/>
  <c r="QE9" i="22" s="1"/>
  <c r="PX11" i="22"/>
  <c r="QE11" i="22" s="1"/>
  <c r="PX18" i="22"/>
  <c r="QE18" i="22" s="1"/>
  <c r="PX19" i="22"/>
  <c r="QE19" i="22" s="1"/>
  <c r="PX24" i="22"/>
  <c r="QE24" i="22" s="1"/>
  <c r="GT4" i="22"/>
  <c r="HA4" i="22" s="1"/>
  <c r="GT26" i="22"/>
  <c r="HA26" i="22" s="1"/>
  <c r="GT35" i="22"/>
  <c r="HA35" i="22" s="1"/>
  <c r="IB16" i="22"/>
  <c r="II16" i="22" s="1"/>
  <c r="RF15" i="22"/>
  <c r="RM15" i="22" s="1"/>
  <c r="RF28" i="22"/>
  <c r="RM28" i="22" s="1"/>
  <c r="GT12" i="22"/>
  <c r="HA12" i="22" s="1"/>
  <c r="GT21" i="22"/>
  <c r="HA21" i="22" s="1"/>
  <c r="GT31" i="22"/>
  <c r="HA31" i="22" s="1"/>
  <c r="IB4" i="22"/>
  <c r="II4" i="22" s="1"/>
  <c r="IB24" i="22"/>
  <c r="II24" i="22" s="1"/>
  <c r="IB22" i="22"/>
  <c r="II22" i="22" s="1"/>
  <c r="JJ29" i="22"/>
  <c r="JQ29" i="22" s="1"/>
  <c r="KR15" i="22"/>
  <c r="KY15" i="22" s="1"/>
  <c r="KR20" i="22"/>
  <c r="KY20" i="22" s="1"/>
  <c r="KR28" i="22"/>
  <c r="KY28" i="22" s="1"/>
  <c r="KR33" i="22"/>
  <c r="KY33" i="22" s="1"/>
  <c r="LZ22" i="22"/>
  <c r="MG22" i="22" s="1"/>
  <c r="KR4" i="22"/>
  <c r="KY4" i="22" s="1"/>
  <c r="KR7" i="22"/>
  <c r="KY7" i="22" s="1"/>
  <c r="KR9" i="22"/>
  <c r="KY9" i="22" s="1"/>
  <c r="KR19" i="22"/>
  <c r="KY19" i="22" s="1"/>
  <c r="KR24" i="22"/>
  <c r="KY24" i="22" s="1"/>
  <c r="KR13" i="22"/>
  <c r="KY13" i="22" s="1"/>
  <c r="KR34" i="22"/>
  <c r="KY34" i="22" s="1"/>
  <c r="KR26" i="22"/>
  <c r="KY26" i="22" s="1"/>
  <c r="KR27" i="22"/>
  <c r="KY27" i="22" s="1"/>
  <c r="KR35" i="22"/>
  <c r="KY35" i="22" s="1"/>
  <c r="LZ8" i="22"/>
  <c r="MG8" i="22" s="1"/>
  <c r="LZ16" i="22"/>
  <c r="MG16" i="22" s="1"/>
  <c r="ED15" i="22"/>
  <c r="EK15" i="22" s="1"/>
  <c r="ED20" i="22"/>
  <c r="EK20" i="22" s="1"/>
  <c r="ED28" i="22"/>
  <c r="EK28" i="22" s="1"/>
  <c r="ED33" i="22"/>
  <c r="EK33" i="22" s="1"/>
  <c r="FL24" i="22"/>
  <c r="FS24" i="22" s="1"/>
  <c r="FL22" i="22"/>
  <c r="FS22" i="22" s="1"/>
  <c r="OP16" i="22"/>
  <c r="OW16" i="22" s="1"/>
  <c r="PX16" i="22"/>
  <c r="QE16" i="22" s="1"/>
  <c r="PX31" i="22"/>
  <c r="QE31" i="22" s="1"/>
  <c r="ED4" i="22"/>
  <c r="EK4" i="22" s="1"/>
  <c r="ED7" i="22"/>
  <c r="EK7" i="22" s="1"/>
  <c r="ED9" i="22"/>
  <c r="EK9" i="22" s="1"/>
  <c r="ED19" i="22"/>
  <c r="EK19" i="22" s="1"/>
  <c r="ED24" i="22"/>
  <c r="EK24" i="22" s="1"/>
  <c r="ED13" i="22"/>
  <c r="EK13" i="22" s="1"/>
  <c r="ED34" i="22"/>
  <c r="EK34" i="22" s="1"/>
  <c r="ED26" i="22"/>
  <c r="EK26" i="22" s="1"/>
  <c r="ED27" i="22"/>
  <c r="EK27" i="22" s="1"/>
  <c r="PX17" i="22"/>
  <c r="QE17" i="22" s="1"/>
  <c r="PX22" i="22"/>
  <c r="QE22" i="22" s="1"/>
  <c r="PX13" i="22"/>
  <c r="QE13" i="22" s="1"/>
  <c r="PX34" i="22"/>
  <c r="QE34" i="22" s="1"/>
  <c r="PX25" i="22"/>
  <c r="QE25" i="22" s="1"/>
  <c r="PX26" i="22"/>
  <c r="QE26" i="22" s="1"/>
  <c r="PX27" i="22"/>
  <c r="QE27" i="22" s="1"/>
  <c r="PX32" i="22"/>
  <c r="QE32" i="22" s="1"/>
  <c r="ED10" i="4"/>
  <c r="EK10" i="4" s="1"/>
  <c r="FL18" i="4"/>
  <c r="FS18" i="4" s="1"/>
  <c r="ED29" i="4"/>
  <c r="EK29" i="4" s="1"/>
  <c r="PX14" i="4"/>
  <c r="QE14" i="4" s="1"/>
  <c r="PX8" i="4"/>
  <c r="QE8" i="4" s="1"/>
  <c r="PX27" i="4"/>
  <c r="QE27" i="4" s="1"/>
  <c r="PX35" i="4"/>
  <c r="QE35" i="4" s="1"/>
  <c r="RF12" i="4"/>
  <c r="RM12" i="4" s="1"/>
  <c r="RF9" i="4"/>
  <c r="RM9" i="4" s="1"/>
  <c r="RF18" i="4"/>
  <c r="RM18" i="4" s="1"/>
  <c r="RF22" i="4"/>
  <c r="RM22" i="4" s="1"/>
  <c r="ED30" i="4"/>
  <c r="EK30" i="4" s="1"/>
  <c r="FL9" i="4"/>
  <c r="FS9" i="4" s="1"/>
  <c r="RF5" i="4"/>
  <c r="RM5" i="4" s="1"/>
  <c r="RF7" i="4"/>
  <c r="RM7" i="4" s="1"/>
  <c r="RF14" i="4"/>
  <c r="RM14" i="4" s="1"/>
  <c r="RF8" i="4"/>
  <c r="RM8" i="4" s="1"/>
  <c r="RF23" i="4"/>
  <c r="RM23" i="4" s="1"/>
  <c r="FL27" i="4"/>
  <c r="FS27" i="4" s="1"/>
  <c r="FL35" i="4"/>
  <c r="FS35" i="4" s="1"/>
  <c r="GT33" i="4"/>
  <c r="HA33" i="4" s="1"/>
  <c r="IB5" i="4"/>
  <c r="II5" i="4" s="1"/>
  <c r="IB27" i="4"/>
  <c r="II27" i="4" s="1"/>
  <c r="ED37" i="4"/>
  <c r="EK37" i="4" s="1"/>
  <c r="ED13" i="4"/>
  <c r="EK13" i="4" s="1"/>
  <c r="IB35" i="4"/>
  <c r="II35" i="4" s="1"/>
  <c r="IB38" i="4"/>
  <c r="II38" i="4" s="1"/>
  <c r="IB23" i="4"/>
  <c r="II23" i="4" s="1"/>
  <c r="IB33" i="4"/>
  <c r="II33" i="4" s="1"/>
  <c r="JJ14" i="4"/>
  <c r="JQ14" i="4" s="1"/>
  <c r="JJ21" i="4"/>
  <c r="JQ21" i="4" s="1"/>
  <c r="JJ10" i="4"/>
  <c r="JQ10" i="4" s="1"/>
  <c r="JJ30" i="4"/>
  <c r="JQ30" i="4" s="1"/>
  <c r="KR12" i="4"/>
  <c r="KY12" i="4" s="1"/>
  <c r="KR9" i="4"/>
  <c r="KY9" i="4" s="1"/>
  <c r="KR18" i="4"/>
  <c r="KY18" i="4" s="1"/>
  <c r="KR21" i="4"/>
  <c r="KY21" i="4" s="1"/>
  <c r="KR22" i="4"/>
  <c r="KY22" i="4" s="1"/>
  <c r="OP21" i="4"/>
  <c r="OW21" i="4" s="1"/>
  <c r="ED4" i="4"/>
  <c r="EK4" i="4" s="1"/>
  <c r="ED6" i="4"/>
  <c r="EK6" i="4" s="1"/>
  <c r="ED12" i="4"/>
  <c r="EK12" i="4" s="1"/>
  <c r="ED9" i="4"/>
  <c r="EK9" i="4" s="1"/>
  <c r="ED20" i="4"/>
  <c r="EK20" i="4" s="1"/>
  <c r="ED18" i="4"/>
  <c r="EK18" i="4" s="1"/>
  <c r="ED25" i="4"/>
  <c r="EK25" i="4" s="1"/>
  <c r="ED21" i="4"/>
  <c r="EK21" i="4" s="1"/>
  <c r="JJ8" i="4"/>
  <c r="JQ8" i="4" s="1"/>
  <c r="JJ27" i="4"/>
  <c r="JQ27" i="4" s="1"/>
  <c r="JJ35" i="4"/>
  <c r="JQ35" i="4" s="1"/>
  <c r="JJ38" i="4"/>
  <c r="JQ38" i="4" s="1"/>
  <c r="KR5" i="4"/>
  <c r="KY5" i="4" s="1"/>
  <c r="LZ5" i="4"/>
  <c r="MG5" i="4" s="1"/>
  <c r="LZ7" i="4"/>
  <c r="MG7" i="4" s="1"/>
  <c r="LZ14" i="4"/>
  <c r="MG14" i="4" s="1"/>
  <c r="LZ8" i="4"/>
  <c r="MG8" i="4" s="1"/>
  <c r="LZ23" i="4"/>
  <c r="MG23" i="4" s="1"/>
  <c r="OP27" i="4"/>
  <c r="OW27" i="4" s="1"/>
  <c r="OP35" i="4"/>
  <c r="OW35" i="4" s="1"/>
  <c r="OP38" i="4"/>
  <c r="OW38" i="4" s="1"/>
  <c r="OP23" i="4"/>
  <c r="OW23" i="4" s="1"/>
  <c r="PX7" i="4"/>
  <c r="QE7" i="4" s="1"/>
  <c r="FL31" i="4"/>
  <c r="FS31" i="4" s="1"/>
  <c r="FL30" i="4"/>
  <c r="FS30" i="4" s="1"/>
  <c r="FL34" i="4"/>
  <c r="FS34" i="4" s="1"/>
  <c r="FL29" i="4"/>
  <c r="FS29" i="4" s="1"/>
  <c r="FL26" i="4"/>
  <c r="FS26" i="4" s="1"/>
  <c r="FL17" i="4"/>
  <c r="FS17" i="4" s="1"/>
  <c r="FL22" i="4"/>
  <c r="FS22" i="4" s="1"/>
  <c r="GT4" i="4"/>
  <c r="HA4" i="4" s="1"/>
  <c r="GT18" i="4"/>
  <c r="HA18" i="4" s="1"/>
  <c r="GT25" i="4"/>
  <c r="HA25" i="4" s="1"/>
  <c r="GT21" i="4"/>
  <c r="HA21" i="4" s="1"/>
  <c r="GT19" i="4"/>
  <c r="HA19" i="4" s="1"/>
  <c r="GT10" i="4"/>
  <c r="HA10" i="4" s="1"/>
  <c r="GT31" i="4"/>
  <c r="HA31" i="4" s="1"/>
  <c r="GT30" i="4"/>
  <c r="HA30" i="4" s="1"/>
  <c r="GT34" i="4"/>
  <c r="HA34" i="4" s="1"/>
  <c r="GT29" i="4"/>
  <c r="HA29" i="4" s="1"/>
  <c r="IB6" i="4"/>
  <c r="II6" i="4" s="1"/>
  <c r="IB12" i="4"/>
  <c r="II12" i="4" s="1"/>
  <c r="IB9" i="4"/>
  <c r="II9" i="4" s="1"/>
  <c r="IB20" i="4"/>
  <c r="II20" i="4" s="1"/>
  <c r="RF33" i="4"/>
  <c r="RM33" i="4" s="1"/>
  <c r="EG4" i="21"/>
  <c r="EG14" i="21"/>
  <c r="EG12" i="21"/>
  <c r="EG26" i="21"/>
  <c r="EG34" i="21"/>
  <c r="FI6" i="21"/>
  <c r="FI5" i="21"/>
  <c r="HM15" i="21"/>
  <c r="HM22" i="21"/>
  <c r="HM13" i="21"/>
  <c r="HM30" i="21"/>
  <c r="IO4" i="21"/>
  <c r="IO14" i="21"/>
  <c r="IO12" i="21"/>
  <c r="IO26" i="21"/>
  <c r="IO34" i="21"/>
  <c r="JQ6" i="21"/>
  <c r="JQ5" i="21"/>
  <c r="LU15" i="21"/>
  <c r="LU22" i="21"/>
  <c r="LU13" i="21"/>
  <c r="LU30" i="21"/>
  <c r="MW4" i="21"/>
  <c r="MW14" i="21"/>
  <c r="MW12" i="21"/>
  <c r="MW26" i="21"/>
  <c r="MW34" i="21"/>
  <c r="NY6" i="21"/>
  <c r="NY5" i="21"/>
  <c r="EG10" i="21"/>
  <c r="EG28" i="21"/>
  <c r="EG19" i="21"/>
  <c r="EG18" i="21"/>
  <c r="EG32" i="21"/>
  <c r="EG33" i="21"/>
  <c r="FI23" i="21"/>
  <c r="FI29" i="21"/>
  <c r="FI25" i="21"/>
  <c r="FI31" i="21"/>
  <c r="FI17" i="21"/>
  <c r="GK8" i="21"/>
  <c r="IO10" i="21"/>
  <c r="IO28" i="21"/>
  <c r="IO19" i="21"/>
  <c r="IO18" i="21"/>
  <c r="IO32" i="21"/>
  <c r="IO33" i="21"/>
  <c r="JQ23" i="21"/>
  <c r="JQ29" i="21"/>
  <c r="JQ25" i="21"/>
  <c r="JQ31" i="21"/>
  <c r="JQ17" i="21"/>
  <c r="KS8" i="21"/>
  <c r="MW10" i="21"/>
  <c r="MW28" i="21"/>
  <c r="MW19" i="21"/>
  <c r="MW18" i="21"/>
  <c r="MW32" i="21"/>
  <c r="MW33" i="21"/>
  <c r="NY23" i="21"/>
  <c r="NY29" i="21"/>
  <c r="NY25" i="21"/>
  <c r="NY31" i="21"/>
  <c r="NY17" i="21"/>
  <c r="PA8" i="21"/>
  <c r="EG35" i="19"/>
  <c r="EG34" i="19"/>
  <c r="FI9" i="19"/>
  <c r="FI11" i="19"/>
  <c r="FI30" i="19"/>
  <c r="FI19" i="19"/>
  <c r="FI25" i="19"/>
  <c r="IO35" i="19"/>
  <c r="IO34" i="19"/>
  <c r="JQ9" i="19"/>
  <c r="JQ11" i="19"/>
  <c r="JQ30" i="19"/>
  <c r="JQ19" i="19"/>
  <c r="JQ25" i="19"/>
  <c r="MW35" i="19"/>
  <c r="MW34" i="19"/>
  <c r="NY9" i="19"/>
  <c r="NY11" i="19"/>
  <c r="NY30" i="19"/>
  <c r="NY19" i="19"/>
  <c r="NY25" i="19"/>
  <c r="FI36" i="19"/>
  <c r="FI39" i="19"/>
  <c r="GK5" i="19"/>
  <c r="GK10" i="19"/>
  <c r="GK38" i="19"/>
  <c r="GK17" i="19"/>
  <c r="JQ36" i="19"/>
  <c r="JQ39" i="19"/>
  <c r="KS5" i="19"/>
  <c r="KS10" i="19"/>
  <c r="KS38" i="19"/>
  <c r="KS17" i="19"/>
  <c r="HM35" i="19"/>
  <c r="HM34" i="19"/>
  <c r="IO9" i="19"/>
  <c r="LU35" i="19"/>
  <c r="LU34" i="19"/>
  <c r="FI35" i="19"/>
  <c r="FI34" i="19"/>
  <c r="GK9" i="19"/>
  <c r="GK11" i="19"/>
  <c r="GK30" i="19"/>
  <c r="GK19" i="19"/>
  <c r="GK25" i="19"/>
  <c r="GK36" i="19"/>
  <c r="GK39" i="19"/>
  <c r="HM5" i="19"/>
  <c r="HM10" i="19"/>
  <c r="HM38" i="19"/>
  <c r="HM17" i="19"/>
  <c r="HM24" i="19"/>
  <c r="HM6" i="19"/>
  <c r="JQ35" i="19"/>
  <c r="JQ34" i="19"/>
  <c r="KS9" i="19"/>
  <c r="KS11" i="19"/>
  <c r="KS30" i="19"/>
  <c r="KS19" i="19"/>
  <c r="KS25" i="19"/>
  <c r="KS36" i="19"/>
  <c r="KS39" i="19"/>
  <c r="LU5" i="19"/>
  <c r="LU10" i="19"/>
  <c r="LU38" i="19"/>
  <c r="LU17" i="19"/>
  <c r="LU24" i="19"/>
  <c r="LU6" i="19"/>
  <c r="NY35" i="19"/>
  <c r="NY34" i="19"/>
  <c r="PA9" i="19"/>
  <c r="PA11" i="19"/>
  <c r="PA30" i="19"/>
  <c r="PA19" i="19"/>
  <c r="PA25" i="19"/>
  <c r="PA36" i="19"/>
  <c r="PA39" i="19"/>
  <c r="EG5" i="19"/>
  <c r="EG10" i="19"/>
  <c r="EG38" i="19"/>
  <c r="EG17" i="19"/>
  <c r="EG24" i="19"/>
  <c r="EG6" i="19"/>
  <c r="HM19" i="19"/>
  <c r="HM25" i="19"/>
  <c r="HM36" i="19"/>
  <c r="HM39" i="19"/>
  <c r="IO5" i="19"/>
  <c r="IO10" i="19"/>
  <c r="IO38" i="19"/>
  <c r="IO17" i="19"/>
  <c r="IO24" i="19"/>
  <c r="IO6" i="19"/>
  <c r="LU9" i="19"/>
  <c r="LU11" i="19"/>
  <c r="LU30" i="19"/>
  <c r="LU19" i="19"/>
  <c r="LU25" i="19"/>
  <c r="LU36" i="19"/>
  <c r="LU39" i="19"/>
  <c r="MW5" i="19"/>
  <c r="MW10" i="19"/>
  <c r="MW38" i="19"/>
  <c r="MW17" i="19"/>
  <c r="MW24" i="19"/>
  <c r="MW6" i="19"/>
  <c r="PA35" i="19"/>
  <c r="PA34" i="19"/>
  <c r="EG9" i="19"/>
  <c r="EG11" i="19"/>
  <c r="EG30" i="19"/>
  <c r="EG19" i="19"/>
  <c r="EG25" i="19"/>
  <c r="EG36" i="19"/>
  <c r="EG39" i="19"/>
  <c r="FI5" i="19"/>
  <c r="FI10" i="19"/>
  <c r="FI38" i="19"/>
  <c r="FI17" i="19"/>
  <c r="FI24" i="19"/>
  <c r="FI6" i="19"/>
  <c r="IO11" i="19"/>
  <c r="IO30" i="19"/>
  <c r="IO19" i="19"/>
  <c r="IO25" i="19"/>
  <c r="IO36" i="19"/>
  <c r="IO39" i="19"/>
  <c r="JQ5" i="19"/>
  <c r="JQ10" i="19"/>
  <c r="JQ38" i="19"/>
  <c r="JQ17" i="19"/>
  <c r="JQ24" i="19"/>
  <c r="JQ6" i="19"/>
  <c r="MW9" i="19"/>
  <c r="MW11" i="19"/>
  <c r="MW30" i="19"/>
  <c r="MW19" i="19"/>
  <c r="MW25" i="19"/>
  <c r="MW36" i="19"/>
  <c r="MW39" i="19"/>
  <c r="NY5" i="19"/>
  <c r="NY10" i="19"/>
  <c r="NY38" i="19"/>
  <c r="NY17" i="19"/>
  <c r="NY24" i="19"/>
  <c r="NY6" i="19"/>
  <c r="GK24" i="19"/>
  <c r="GK6" i="19"/>
  <c r="KS24" i="19"/>
  <c r="KS6" i="19"/>
  <c r="NY36" i="19"/>
  <c r="NY39" i="19"/>
  <c r="PA5" i="19"/>
  <c r="PA10" i="19"/>
  <c r="PA38" i="19"/>
  <c r="PA17" i="19"/>
  <c r="PA24" i="19"/>
  <c r="PA6" i="19"/>
  <c r="FI10" i="27"/>
  <c r="FI14" i="27"/>
  <c r="FI20" i="27"/>
  <c r="GK7" i="27"/>
  <c r="GK12" i="27"/>
  <c r="HM15" i="27"/>
  <c r="JQ10" i="27"/>
  <c r="JQ14" i="27"/>
  <c r="JQ20" i="27"/>
  <c r="KS7" i="27"/>
  <c r="KS12" i="27"/>
  <c r="LU15" i="27"/>
  <c r="NY10" i="27"/>
  <c r="NY14" i="27"/>
  <c r="NY20" i="27"/>
  <c r="P8" i="27"/>
  <c r="Q8" i="27" s="1"/>
  <c r="EG5" i="27"/>
  <c r="EG18" i="27"/>
  <c r="EG13" i="27"/>
  <c r="FI4" i="27"/>
  <c r="FI6" i="27"/>
  <c r="FI11" i="27"/>
  <c r="FI8" i="27"/>
  <c r="IO5" i="27"/>
  <c r="IO18" i="27"/>
  <c r="IO13" i="27"/>
  <c r="JQ4" i="27"/>
  <c r="JQ6" i="27"/>
  <c r="JQ11" i="27"/>
  <c r="JQ8" i="27"/>
  <c r="MW5" i="27"/>
  <c r="MW18" i="27"/>
  <c r="MW13" i="27"/>
  <c r="NY4" i="27"/>
  <c r="NY6" i="27"/>
  <c r="NY11" i="27"/>
  <c r="NY8" i="27"/>
  <c r="LU13" i="26"/>
  <c r="HM12" i="26"/>
  <c r="HM18" i="26"/>
  <c r="EG13" i="26"/>
  <c r="EG14" i="26"/>
  <c r="EG17" i="26"/>
  <c r="IO13" i="26"/>
  <c r="IO14" i="26"/>
  <c r="IO17" i="26"/>
  <c r="MW13" i="26"/>
  <c r="MW14" i="26"/>
  <c r="MW17" i="26"/>
  <c r="GK5" i="26"/>
  <c r="GK12" i="26"/>
  <c r="GK18" i="26"/>
  <c r="KS5" i="26"/>
  <c r="KS12" i="26"/>
  <c r="KS18" i="26"/>
  <c r="PA5" i="26"/>
  <c r="PA12" i="26"/>
  <c r="PA18" i="26"/>
  <c r="EG5" i="26"/>
  <c r="EG12" i="26"/>
  <c r="EG18" i="26"/>
  <c r="FI13" i="26"/>
  <c r="FI14" i="26"/>
  <c r="FI17" i="26"/>
  <c r="IO5" i="26"/>
  <c r="IO12" i="26"/>
  <c r="IO18" i="26"/>
  <c r="JQ13" i="26"/>
  <c r="JQ14" i="26"/>
  <c r="JQ17" i="26"/>
  <c r="MW5" i="26"/>
  <c r="MW12" i="26"/>
  <c r="MW18" i="26"/>
  <c r="NY13" i="26"/>
  <c r="NY14" i="26"/>
  <c r="NY17" i="26"/>
  <c r="FI5" i="26"/>
  <c r="FI12" i="26"/>
  <c r="FI18" i="26"/>
  <c r="GK13" i="26"/>
  <c r="GK14" i="26"/>
  <c r="GK17" i="26"/>
  <c r="JQ5" i="26"/>
  <c r="JQ12" i="26"/>
  <c r="JQ18" i="26"/>
  <c r="KS13" i="26"/>
  <c r="KS14" i="26"/>
  <c r="KS17" i="26"/>
  <c r="NY5" i="26"/>
  <c r="NY12" i="26"/>
  <c r="NY18" i="26"/>
  <c r="PA13" i="26"/>
  <c r="PA14" i="26"/>
  <c r="PA17" i="26"/>
  <c r="P17" i="21"/>
  <c r="Q17" i="21" s="1"/>
  <c r="PA6" i="21"/>
  <c r="PA5" i="21"/>
  <c r="PA23" i="21"/>
  <c r="PA29" i="21"/>
  <c r="PA25" i="21"/>
  <c r="PA31" i="21"/>
  <c r="PA17" i="21"/>
  <c r="EG8" i="21"/>
  <c r="EG15" i="21"/>
  <c r="EG22" i="21"/>
  <c r="EG13" i="21"/>
  <c r="EG30" i="21"/>
  <c r="FI4" i="21"/>
  <c r="FI10" i="21"/>
  <c r="FI28" i="21"/>
  <c r="FI19" i="21"/>
  <c r="FI18" i="21"/>
  <c r="FI32" i="21"/>
  <c r="FI33" i="21"/>
  <c r="GK14" i="21"/>
  <c r="GK12" i="21"/>
  <c r="GK26" i="21"/>
  <c r="GK34" i="21"/>
  <c r="HM6" i="21"/>
  <c r="HM5" i="21"/>
  <c r="HM23" i="21"/>
  <c r="HM29" i="21"/>
  <c r="HM25" i="21"/>
  <c r="HM31" i="21"/>
  <c r="HM17" i="21"/>
  <c r="IO8" i="21"/>
  <c r="IO15" i="21"/>
  <c r="IO22" i="21"/>
  <c r="IO13" i="21"/>
  <c r="IO30" i="21"/>
  <c r="JQ4" i="21"/>
  <c r="JQ10" i="21"/>
  <c r="JQ28" i="21"/>
  <c r="JQ19" i="21"/>
  <c r="JQ18" i="21"/>
  <c r="JQ32" i="21"/>
  <c r="JQ33" i="21"/>
  <c r="KS14" i="21"/>
  <c r="KS12" i="21"/>
  <c r="KS26" i="21"/>
  <c r="KS34" i="21"/>
  <c r="LU6" i="21"/>
  <c r="LU5" i="21"/>
  <c r="LU23" i="21"/>
  <c r="LU29" i="21"/>
  <c r="LU25" i="21"/>
  <c r="LU31" i="21"/>
  <c r="LU17" i="21"/>
  <c r="MW8" i="21"/>
  <c r="MW15" i="21"/>
  <c r="MW22" i="21"/>
  <c r="MW13" i="21"/>
  <c r="MW30" i="21"/>
  <c r="NY4" i="21"/>
  <c r="NY10" i="21"/>
  <c r="NY28" i="21"/>
  <c r="NY19" i="21"/>
  <c r="NY18" i="21"/>
  <c r="NY32" i="21"/>
  <c r="NY33" i="21"/>
  <c r="PA14" i="21"/>
  <c r="PA12" i="21"/>
  <c r="PA26" i="21"/>
  <c r="PA34" i="21"/>
  <c r="EG6" i="21"/>
  <c r="EG5" i="21"/>
  <c r="EG23" i="21"/>
  <c r="EG29" i="21"/>
  <c r="EG25" i="21"/>
  <c r="EG31" i="21"/>
  <c r="EG17" i="21"/>
  <c r="FI8" i="21"/>
  <c r="FI15" i="21"/>
  <c r="FI22" i="21"/>
  <c r="FI13" i="21"/>
  <c r="FI30" i="21"/>
  <c r="GK4" i="21"/>
  <c r="GK10" i="21"/>
  <c r="GK28" i="21"/>
  <c r="GK19" i="21"/>
  <c r="GK18" i="21"/>
  <c r="GK32" i="21"/>
  <c r="GK33" i="21"/>
  <c r="HM14" i="21"/>
  <c r="HM12" i="21"/>
  <c r="HM26" i="21"/>
  <c r="HM34" i="21"/>
  <c r="IO6" i="21"/>
  <c r="IO5" i="21"/>
  <c r="IO23" i="21"/>
  <c r="IO29" i="21"/>
  <c r="IO25" i="21"/>
  <c r="IO31" i="21"/>
  <c r="IO17" i="21"/>
  <c r="JQ8" i="21"/>
  <c r="JQ15" i="21"/>
  <c r="JQ22" i="21"/>
  <c r="JQ13" i="21"/>
  <c r="JQ30" i="21"/>
  <c r="KS4" i="21"/>
  <c r="KS10" i="21"/>
  <c r="KS28" i="21"/>
  <c r="KS19" i="21"/>
  <c r="KS18" i="21"/>
  <c r="KS32" i="21"/>
  <c r="KS33" i="21"/>
  <c r="LU14" i="21"/>
  <c r="LU12" i="21"/>
  <c r="LU26" i="21"/>
  <c r="LU34" i="21"/>
  <c r="MW6" i="21"/>
  <c r="MW5" i="21"/>
  <c r="MW23" i="21"/>
  <c r="MW29" i="21"/>
  <c r="MW25" i="21"/>
  <c r="MW31" i="21"/>
  <c r="MW17" i="21"/>
  <c r="NY8" i="21"/>
  <c r="NY15" i="21"/>
  <c r="NY22" i="21"/>
  <c r="NY13" i="21"/>
  <c r="NY30" i="21"/>
  <c r="PA4" i="21"/>
  <c r="PA10" i="21"/>
  <c r="PA28" i="21"/>
  <c r="PA19" i="21"/>
  <c r="PA18" i="21"/>
  <c r="PA32" i="21"/>
  <c r="PA33" i="21"/>
  <c r="EG8" i="19"/>
  <c r="EG16" i="19"/>
  <c r="EG20" i="19"/>
  <c r="EG32" i="19"/>
  <c r="EG15" i="19"/>
  <c r="EG40" i="19"/>
  <c r="FI8" i="19"/>
  <c r="FI16" i="19"/>
  <c r="FI20" i="19"/>
  <c r="EG7" i="19"/>
  <c r="EG41" i="19"/>
  <c r="EG21" i="19"/>
  <c r="EG18" i="19"/>
  <c r="EG23" i="19"/>
  <c r="EG26" i="19"/>
  <c r="EG31" i="19"/>
  <c r="EG37" i="19"/>
  <c r="FI7" i="19"/>
  <c r="FI41" i="19"/>
  <c r="FI21" i="19"/>
  <c r="FI18" i="19"/>
  <c r="FI23" i="19"/>
  <c r="FI32" i="19"/>
  <c r="FI15" i="19"/>
  <c r="FI40" i="19"/>
  <c r="GK8" i="19"/>
  <c r="GK16" i="19"/>
  <c r="GK20" i="19"/>
  <c r="GK32" i="19"/>
  <c r="GK15" i="19"/>
  <c r="GK40" i="19"/>
  <c r="HM8" i="19"/>
  <c r="HM16" i="19"/>
  <c r="HM20" i="19"/>
  <c r="HM32" i="19"/>
  <c r="HM15" i="19"/>
  <c r="HM40" i="19"/>
  <c r="IO8" i="19"/>
  <c r="IO16" i="19"/>
  <c r="IO20" i="19"/>
  <c r="IO32" i="19"/>
  <c r="IO15" i="19"/>
  <c r="IO40" i="19"/>
  <c r="JQ8" i="19"/>
  <c r="JQ16" i="19"/>
  <c r="JQ20" i="19"/>
  <c r="JQ32" i="19"/>
  <c r="JQ15" i="19"/>
  <c r="JQ40" i="19"/>
  <c r="KS8" i="19"/>
  <c r="KS16" i="19"/>
  <c r="KS20" i="19"/>
  <c r="KS32" i="19"/>
  <c r="KS15" i="19"/>
  <c r="KS40" i="19"/>
  <c r="LU8" i="19"/>
  <c r="LU16" i="19"/>
  <c r="LU20" i="19"/>
  <c r="LU32" i="19"/>
  <c r="LU15" i="19"/>
  <c r="LU40" i="19"/>
  <c r="MW8" i="19"/>
  <c r="MW16" i="19"/>
  <c r="MW20" i="19"/>
  <c r="MW32" i="19"/>
  <c r="MW15" i="19"/>
  <c r="MW40" i="19"/>
  <c r="NY8" i="19"/>
  <c r="NY16" i="19"/>
  <c r="NY20" i="19"/>
  <c r="NY32" i="19"/>
  <c r="NY15" i="19"/>
  <c r="NY40" i="19"/>
  <c r="PA8" i="19"/>
  <c r="PA16" i="19"/>
  <c r="PA20" i="19"/>
  <c r="PA32" i="19"/>
  <c r="PA15" i="19"/>
  <c r="PA40" i="19"/>
  <c r="FI26" i="19"/>
  <c r="FI31" i="19"/>
  <c r="FI37" i="19"/>
  <c r="GK7" i="19"/>
  <c r="GK41" i="19"/>
  <c r="GK21" i="19"/>
  <c r="GK18" i="19"/>
  <c r="GK23" i="19"/>
  <c r="GK26" i="19"/>
  <c r="GK31" i="19"/>
  <c r="GK37" i="19"/>
  <c r="HM7" i="19"/>
  <c r="HM41" i="19"/>
  <c r="HM21" i="19"/>
  <c r="HM18" i="19"/>
  <c r="HM23" i="19"/>
  <c r="HM26" i="19"/>
  <c r="HM31" i="19"/>
  <c r="HM37" i="19"/>
  <c r="IO7" i="19"/>
  <c r="IO41" i="19"/>
  <c r="IO21" i="19"/>
  <c r="IO18" i="19"/>
  <c r="IO23" i="19"/>
  <c r="IO26" i="19"/>
  <c r="IO31" i="19"/>
  <c r="IO37" i="19"/>
  <c r="JQ7" i="19"/>
  <c r="JQ41" i="19"/>
  <c r="JQ21" i="19"/>
  <c r="JQ18" i="19"/>
  <c r="JQ23" i="19"/>
  <c r="JQ26" i="19"/>
  <c r="JQ31" i="19"/>
  <c r="JQ37" i="19"/>
  <c r="KS7" i="19"/>
  <c r="KS41" i="19"/>
  <c r="KS21" i="19"/>
  <c r="KS18" i="19"/>
  <c r="KS23" i="19"/>
  <c r="KS26" i="19"/>
  <c r="KS31" i="19"/>
  <c r="KS37" i="19"/>
  <c r="LU7" i="19"/>
  <c r="LU41" i="19"/>
  <c r="LU21" i="19"/>
  <c r="LU18" i="19"/>
  <c r="LU23" i="19"/>
  <c r="LU26" i="19"/>
  <c r="LU31" i="19"/>
  <c r="LU37" i="19"/>
  <c r="MW7" i="19"/>
  <c r="MW41" i="19"/>
  <c r="MW21" i="19"/>
  <c r="MW18" i="19"/>
  <c r="MW23" i="19"/>
  <c r="MW26" i="19"/>
  <c r="MW31" i="19"/>
  <c r="MW37" i="19"/>
  <c r="NY7" i="19"/>
  <c r="NY41" i="19"/>
  <c r="NY21" i="19"/>
  <c r="NY18" i="19"/>
  <c r="NY23" i="19"/>
  <c r="NY26" i="19"/>
  <c r="NY31" i="19"/>
  <c r="NY37" i="19"/>
  <c r="PA7" i="19"/>
  <c r="PA41" i="19"/>
  <c r="PA21" i="19"/>
  <c r="PA18" i="19"/>
  <c r="PA23" i="19"/>
  <c r="PA26" i="19"/>
  <c r="PA31" i="19"/>
  <c r="PA37" i="19"/>
  <c r="PA7" i="27"/>
  <c r="PA12" i="27"/>
  <c r="DC8" i="27"/>
  <c r="PA5" i="27"/>
  <c r="PA18" i="27"/>
  <c r="PA13" i="27"/>
  <c r="EG15" i="27"/>
  <c r="EG11" i="27"/>
  <c r="EG8" i="27"/>
  <c r="FI7" i="27"/>
  <c r="FI12" i="27"/>
  <c r="GK15" i="27"/>
  <c r="GK11" i="27"/>
  <c r="GK8" i="27"/>
  <c r="HM7" i="27"/>
  <c r="HM12" i="27"/>
  <c r="IO15" i="27"/>
  <c r="IO11" i="27"/>
  <c r="IO8" i="27"/>
  <c r="JQ7" i="27"/>
  <c r="JQ12" i="27"/>
  <c r="KS15" i="27"/>
  <c r="KS11" i="27"/>
  <c r="KS8" i="27"/>
  <c r="LU7" i="27"/>
  <c r="LU12" i="27"/>
  <c r="MW15" i="27"/>
  <c r="MW11" i="27"/>
  <c r="MW8" i="27"/>
  <c r="NY7" i="27"/>
  <c r="NY12" i="27"/>
  <c r="PA15" i="27"/>
  <c r="PA11" i="27"/>
  <c r="PA8" i="27"/>
  <c r="EG4" i="27"/>
  <c r="EG6" i="27"/>
  <c r="EG10" i="27"/>
  <c r="EG14" i="27"/>
  <c r="EG20" i="27"/>
  <c r="FI5" i="27"/>
  <c r="FI18" i="27"/>
  <c r="FI13" i="27"/>
  <c r="GK4" i="27"/>
  <c r="GK6" i="27"/>
  <c r="GK10" i="27"/>
  <c r="GK14" i="27"/>
  <c r="GK20" i="27"/>
  <c r="HM5" i="27"/>
  <c r="HM18" i="27"/>
  <c r="HM13" i="27"/>
  <c r="IO4" i="27"/>
  <c r="IO6" i="27"/>
  <c r="IO10" i="27"/>
  <c r="IO14" i="27"/>
  <c r="IO20" i="27"/>
  <c r="JQ5" i="27"/>
  <c r="JQ18" i="27"/>
  <c r="JQ13" i="27"/>
  <c r="KS4" i="27"/>
  <c r="KS6" i="27"/>
  <c r="KS10" i="27"/>
  <c r="KS14" i="27"/>
  <c r="KS20" i="27"/>
  <c r="LU5" i="27"/>
  <c r="LU18" i="27"/>
  <c r="LU13" i="27"/>
  <c r="MW4" i="27"/>
  <c r="MW6" i="27"/>
  <c r="MW10" i="27"/>
  <c r="MW14" i="27"/>
  <c r="MW20" i="27"/>
  <c r="NY5" i="27"/>
  <c r="NY18" i="27"/>
  <c r="NY13" i="27"/>
  <c r="PA4" i="27"/>
  <c r="PA6" i="27"/>
  <c r="PA10" i="27"/>
  <c r="PA14" i="27"/>
  <c r="PA20" i="27"/>
  <c r="EG7" i="26"/>
  <c r="EG6" i="26"/>
  <c r="EG16" i="26"/>
  <c r="EG21" i="26"/>
  <c r="FI7" i="26"/>
  <c r="FI6" i="26"/>
  <c r="FI16" i="26"/>
  <c r="FI21" i="26"/>
  <c r="GK7" i="26"/>
  <c r="GK6" i="26"/>
  <c r="GK16" i="26"/>
  <c r="GK21" i="26"/>
  <c r="HM7" i="26"/>
  <c r="HM6" i="26"/>
  <c r="HM16" i="26"/>
  <c r="HM21" i="26"/>
  <c r="IO7" i="26"/>
  <c r="IO6" i="26"/>
  <c r="IO16" i="26"/>
  <c r="IO21" i="26"/>
  <c r="JQ7" i="26"/>
  <c r="JQ6" i="26"/>
  <c r="JQ16" i="26"/>
  <c r="JQ21" i="26"/>
  <c r="KS7" i="26"/>
  <c r="KS6" i="26"/>
  <c r="KS16" i="26"/>
  <c r="KS21" i="26"/>
  <c r="LU7" i="26"/>
  <c r="LU6" i="26"/>
  <c r="LU16" i="26"/>
  <c r="LU21" i="26"/>
  <c r="MW7" i="26"/>
  <c r="MW6" i="26"/>
  <c r="MW16" i="26"/>
  <c r="MW21" i="26"/>
  <c r="NY7" i="26"/>
  <c r="NY6" i="26"/>
  <c r="NY16" i="26"/>
  <c r="NY21" i="26"/>
  <c r="PA7" i="26"/>
  <c r="PA6" i="26"/>
  <c r="PA16" i="26"/>
  <c r="PA21" i="26"/>
  <c r="EG4" i="26"/>
  <c r="EG11" i="26"/>
  <c r="EG15" i="26"/>
  <c r="FI4" i="26"/>
  <c r="FI11" i="26"/>
  <c r="FI15" i="26"/>
  <c r="GK4" i="26"/>
  <c r="GK11" i="26"/>
  <c r="GK15" i="26"/>
  <c r="HM4" i="26"/>
  <c r="HM11" i="26"/>
  <c r="HM15" i="26"/>
  <c r="IO4" i="26"/>
  <c r="IO11" i="26"/>
  <c r="IO15" i="26"/>
  <c r="JQ4" i="26"/>
  <c r="JQ11" i="26"/>
  <c r="JQ15" i="26"/>
  <c r="KS4" i="26"/>
  <c r="KS11" i="26"/>
  <c r="KS15" i="26"/>
  <c r="LU4" i="26"/>
  <c r="LU11" i="26"/>
  <c r="LU15" i="26"/>
  <c r="MW4" i="26"/>
  <c r="MW11" i="26"/>
  <c r="MW15" i="26"/>
  <c r="NY4" i="26"/>
  <c r="NY11" i="26"/>
  <c r="NY15" i="26"/>
  <c r="PA4" i="26"/>
  <c r="PA11" i="26"/>
  <c r="PA15" i="26"/>
  <c r="FL34" i="22"/>
  <c r="FS34" i="22" s="1"/>
  <c r="LZ34" i="22"/>
  <c r="MG34" i="22" s="1"/>
  <c r="PX29" i="22"/>
  <c r="QE29" i="22" s="1"/>
  <c r="RM34" i="22"/>
  <c r="RF33" i="22"/>
  <c r="RM33" i="22" s="1"/>
  <c r="OP28" i="22"/>
  <c r="OW28" i="22" s="1"/>
  <c r="OP33" i="22"/>
  <c r="OW33" i="22" s="1"/>
  <c r="ED5" i="22"/>
  <c r="EK5" i="22" s="1"/>
  <c r="ED18" i="22"/>
  <c r="EK18" i="22" s="1"/>
  <c r="FL29" i="22"/>
  <c r="FS29" i="22" s="1"/>
  <c r="GT7" i="22"/>
  <c r="HA7" i="22" s="1"/>
  <c r="GT15" i="22"/>
  <c r="HA15" i="22" s="1"/>
  <c r="GT20" i="22"/>
  <c r="HA20" i="22" s="1"/>
  <c r="GT28" i="22"/>
  <c r="HA28" i="22" s="1"/>
  <c r="KR5" i="22"/>
  <c r="KY5" i="22" s="1"/>
  <c r="KR18" i="22"/>
  <c r="KY18" i="22" s="1"/>
  <c r="LZ29" i="22"/>
  <c r="MG29" i="22" s="1"/>
  <c r="NH7" i="22"/>
  <c r="NO7" i="22" s="1"/>
  <c r="NH15" i="22"/>
  <c r="NO15" i="22" s="1"/>
  <c r="NH20" i="22"/>
  <c r="NO20" i="22" s="1"/>
  <c r="NH28" i="22"/>
  <c r="NO28" i="22" s="1"/>
  <c r="OP34" i="22"/>
  <c r="OW34" i="22" s="1"/>
  <c r="OP27" i="22"/>
  <c r="OW27" i="22" s="1"/>
  <c r="OP32" i="22"/>
  <c r="OW32" i="22" s="1"/>
  <c r="PX5" i="22"/>
  <c r="QE5" i="22" s="1"/>
  <c r="PX6" i="22"/>
  <c r="QE6" i="22" s="1"/>
  <c r="PX8" i="22"/>
  <c r="QE8" i="22" s="1"/>
  <c r="PX15" i="22"/>
  <c r="QE15" i="22" s="1"/>
  <c r="PX30" i="22"/>
  <c r="QE30" i="22" s="1"/>
  <c r="RF5" i="22"/>
  <c r="RM5" i="22" s="1"/>
  <c r="ED12" i="22"/>
  <c r="EK12" i="22" s="1"/>
  <c r="ED22" i="22"/>
  <c r="EK22" i="22" s="1"/>
  <c r="FL6" i="22"/>
  <c r="FS6" i="22" s="1"/>
  <c r="FL30" i="22"/>
  <c r="FS30" i="22" s="1"/>
  <c r="GT18" i="22"/>
  <c r="HA18" i="22" s="1"/>
  <c r="GT19" i="22"/>
  <c r="HA19" i="22" s="1"/>
  <c r="GT24" i="22"/>
  <c r="HA24" i="22" s="1"/>
  <c r="GT22" i="22"/>
  <c r="HA22" i="22" s="1"/>
  <c r="GT13" i="22"/>
  <c r="HA13" i="22" s="1"/>
  <c r="GT34" i="22"/>
  <c r="HA34" i="22" s="1"/>
  <c r="GT27" i="22"/>
  <c r="HA27" i="22" s="1"/>
  <c r="GT33" i="22"/>
  <c r="HA33" i="22" s="1"/>
  <c r="IB9" i="22"/>
  <c r="II9" i="22" s="1"/>
  <c r="IB18" i="22"/>
  <c r="II18" i="22" s="1"/>
  <c r="IB35" i="22"/>
  <c r="II35" i="22" s="1"/>
  <c r="JJ34" i="22"/>
  <c r="JQ34" i="22" s="1"/>
  <c r="KR12" i="22"/>
  <c r="KY12" i="22" s="1"/>
  <c r="KR22" i="22"/>
  <c r="KY22" i="22" s="1"/>
  <c r="LZ6" i="22"/>
  <c r="MG6" i="22" s="1"/>
  <c r="LZ30" i="22"/>
  <c r="MG30" i="22" s="1"/>
  <c r="NH19" i="22"/>
  <c r="NO19" i="22" s="1"/>
  <c r="NH24" i="22"/>
  <c r="NO24" i="22" s="1"/>
  <c r="NH17" i="22"/>
  <c r="NO17" i="22" s="1"/>
  <c r="NH22" i="22"/>
  <c r="NO22" i="22" s="1"/>
  <c r="NH13" i="22"/>
  <c r="NO13" i="22" s="1"/>
  <c r="NH34" i="22"/>
  <c r="NO34" i="22" s="1"/>
  <c r="NH26" i="22"/>
  <c r="NO26" i="22" s="1"/>
  <c r="PX20" i="22"/>
  <c r="QE20" i="22" s="1"/>
  <c r="RF12" i="22"/>
  <c r="RM12" i="22" s="1"/>
  <c r="RF22" i="22"/>
  <c r="RM22" i="22" s="1"/>
  <c r="ED21" i="22"/>
  <c r="EK21" i="22" s="1"/>
  <c r="ED31" i="22"/>
  <c r="EK31" i="22" s="1"/>
  <c r="FL4" i="22"/>
  <c r="FS4" i="22" s="1"/>
  <c r="FL9" i="22"/>
  <c r="FS9" i="22" s="1"/>
  <c r="FL11" i="22"/>
  <c r="FS11" i="22" s="1"/>
  <c r="FL18" i="22"/>
  <c r="FS18" i="22" s="1"/>
  <c r="FL17" i="22"/>
  <c r="FS17" i="22" s="1"/>
  <c r="FL23" i="22"/>
  <c r="FS23" i="22" s="1"/>
  <c r="IB8" i="22"/>
  <c r="II8" i="22" s="1"/>
  <c r="IB12" i="22"/>
  <c r="II12" i="22" s="1"/>
  <c r="JJ8" i="22"/>
  <c r="JQ8" i="22" s="1"/>
  <c r="JJ16" i="22"/>
  <c r="JQ16" i="22" s="1"/>
  <c r="KR21" i="22"/>
  <c r="KY21" i="22" s="1"/>
  <c r="KR31" i="22"/>
  <c r="KY31" i="22" s="1"/>
  <c r="LZ4" i="22"/>
  <c r="MG4" i="22" s="1"/>
  <c r="LZ9" i="22"/>
  <c r="MG9" i="22" s="1"/>
  <c r="LZ11" i="22"/>
  <c r="MG11" i="22" s="1"/>
  <c r="LZ18" i="22"/>
  <c r="MG18" i="22" s="1"/>
  <c r="LZ24" i="22"/>
  <c r="MG24" i="22" s="1"/>
  <c r="LZ17" i="22"/>
  <c r="MG17" i="22" s="1"/>
  <c r="LZ23" i="22"/>
  <c r="MG23" i="22" s="1"/>
  <c r="OP8" i="22"/>
  <c r="OW8" i="22" s="1"/>
  <c r="OP12" i="22"/>
  <c r="OW12" i="22" s="1"/>
  <c r="PX21" i="22"/>
  <c r="QE21" i="22" s="1"/>
  <c r="PX23" i="22"/>
  <c r="QE23" i="22" s="1"/>
  <c r="PX28" i="22"/>
  <c r="QE28" i="22" s="1"/>
  <c r="RF16" i="22"/>
  <c r="RM16" i="22" s="1"/>
  <c r="RF21" i="22"/>
  <c r="RM21" i="22" s="1"/>
  <c r="ED8" i="22"/>
  <c r="EK8" i="22" s="1"/>
  <c r="ED25" i="22"/>
  <c r="EK25" i="22" s="1"/>
  <c r="FL7" i="22"/>
  <c r="FS7" i="22" s="1"/>
  <c r="FL15" i="22"/>
  <c r="FS15" i="22" s="1"/>
  <c r="FL21" i="22"/>
  <c r="FS21" i="22" s="1"/>
  <c r="GT17" i="22"/>
  <c r="HA17" i="22" s="1"/>
  <c r="GT23" i="22"/>
  <c r="HA23" i="22" s="1"/>
  <c r="GT29" i="22"/>
  <c r="HA29" i="22" s="1"/>
  <c r="IB15" i="22"/>
  <c r="II15" i="22" s="1"/>
  <c r="IB17" i="22"/>
  <c r="II17" i="22" s="1"/>
  <c r="IB28" i="22"/>
  <c r="II28" i="22" s="1"/>
  <c r="IB32" i="22"/>
  <c r="II32" i="22" s="1"/>
  <c r="JJ19" i="22"/>
  <c r="JQ19" i="22" s="1"/>
  <c r="JJ20" i="22"/>
  <c r="JQ20" i="22" s="1"/>
  <c r="JJ31" i="22"/>
  <c r="JQ31" i="22" s="1"/>
  <c r="KR8" i="22"/>
  <c r="KY8" i="22" s="1"/>
  <c r="KR25" i="22"/>
  <c r="KY25" i="22" s="1"/>
  <c r="LZ7" i="22"/>
  <c r="MG7" i="22" s="1"/>
  <c r="LZ15" i="22"/>
  <c r="MG15" i="22" s="1"/>
  <c r="LZ21" i="22"/>
  <c r="MG21" i="22" s="1"/>
  <c r="NH23" i="22"/>
  <c r="NO23" i="22" s="1"/>
  <c r="RF8" i="22"/>
  <c r="RM8" i="22" s="1"/>
  <c r="ED6" i="22"/>
  <c r="EK6" i="22" s="1"/>
  <c r="ED16" i="22"/>
  <c r="EK16" i="22" s="1"/>
  <c r="ED32" i="22"/>
  <c r="EK32" i="22" s="1"/>
  <c r="FL19" i="22"/>
  <c r="FS19" i="22" s="1"/>
  <c r="FL20" i="22"/>
  <c r="FS20" i="22" s="1"/>
  <c r="FL31" i="22"/>
  <c r="FS31" i="22" s="1"/>
  <c r="GT8" i="22"/>
  <c r="HA8" i="22" s="1"/>
  <c r="GT25" i="22"/>
  <c r="HA25" i="22" s="1"/>
  <c r="IB7" i="22"/>
  <c r="II7" i="22" s="1"/>
  <c r="IB30" i="22"/>
  <c r="II30" i="22" s="1"/>
  <c r="IB13" i="22"/>
  <c r="II13" i="22" s="1"/>
  <c r="JJ5" i="22"/>
  <c r="JQ5" i="22" s="1"/>
  <c r="JJ13" i="22"/>
  <c r="JQ13" i="22" s="1"/>
  <c r="JJ28" i="22"/>
  <c r="JQ28" i="22" s="1"/>
  <c r="KR6" i="22"/>
  <c r="KY6" i="22" s="1"/>
  <c r="KR16" i="22"/>
  <c r="KY16" i="22" s="1"/>
  <c r="KR32" i="22"/>
  <c r="KY32" i="22" s="1"/>
  <c r="LZ19" i="22"/>
  <c r="MG19" i="22" s="1"/>
  <c r="LZ20" i="22"/>
  <c r="MG20" i="22" s="1"/>
  <c r="LZ31" i="22"/>
  <c r="MG31" i="22" s="1"/>
  <c r="NH8" i="22"/>
  <c r="NO8" i="22" s="1"/>
  <c r="NH25" i="22"/>
  <c r="NO25" i="22" s="1"/>
  <c r="NH27" i="22"/>
  <c r="NO27" i="22" s="1"/>
  <c r="NH33" i="22"/>
  <c r="NO33" i="22" s="1"/>
  <c r="OP11" i="22"/>
  <c r="OW11" i="22" s="1"/>
  <c r="OP30" i="22"/>
  <c r="OW30" i="22" s="1"/>
  <c r="RF6" i="22"/>
  <c r="RM6" i="22" s="1"/>
  <c r="ED11" i="22"/>
  <c r="EK11" i="22" s="1"/>
  <c r="ED30" i="22"/>
  <c r="EK30" i="22" s="1"/>
  <c r="FL5" i="22"/>
  <c r="FS5" i="22" s="1"/>
  <c r="FL13" i="22"/>
  <c r="FS13" i="22" s="1"/>
  <c r="FL28" i="22"/>
  <c r="FS28" i="22" s="1"/>
  <c r="GT6" i="22"/>
  <c r="HA6" i="22" s="1"/>
  <c r="GT16" i="22"/>
  <c r="HA16" i="22" s="1"/>
  <c r="GT32" i="22"/>
  <c r="HA32" i="22" s="1"/>
  <c r="IB11" i="22"/>
  <c r="II11" i="22" s="1"/>
  <c r="IB20" i="22"/>
  <c r="II20" i="22" s="1"/>
  <c r="IB25" i="22"/>
  <c r="II25" i="22" s="1"/>
  <c r="IB33" i="22"/>
  <c r="II33" i="22" s="1"/>
  <c r="JJ12" i="22"/>
  <c r="JQ12" i="22" s="1"/>
  <c r="JJ27" i="22"/>
  <c r="JQ27" i="22" s="1"/>
  <c r="JJ33" i="22"/>
  <c r="JQ33" i="22" s="1"/>
  <c r="KR11" i="22"/>
  <c r="KY11" i="22" s="1"/>
  <c r="KR30" i="22"/>
  <c r="KY30" i="22" s="1"/>
  <c r="LZ5" i="22"/>
  <c r="MG5" i="22" s="1"/>
  <c r="LZ13" i="22"/>
  <c r="MG13" i="22" s="1"/>
  <c r="LZ28" i="22"/>
  <c r="MG28" i="22" s="1"/>
  <c r="NH6" i="22"/>
  <c r="NO6" i="22" s="1"/>
  <c r="NH16" i="22"/>
  <c r="NO16" i="22" s="1"/>
  <c r="NH32" i="22"/>
  <c r="NO32" i="22" s="1"/>
  <c r="OP20" i="22"/>
  <c r="OW20" i="22" s="1"/>
  <c r="OP17" i="22"/>
  <c r="OW17" i="22" s="1"/>
  <c r="OP23" i="22"/>
  <c r="OW23" i="22" s="1"/>
  <c r="OP29" i="22"/>
  <c r="OW29" i="22" s="1"/>
  <c r="RF11" i="22"/>
  <c r="RM11" i="22" s="1"/>
  <c r="RF30" i="22"/>
  <c r="RM30" i="22" s="1"/>
  <c r="ED17" i="22"/>
  <c r="EK17" i="22" s="1"/>
  <c r="ED23" i="22"/>
  <c r="EK23" i="22" s="1"/>
  <c r="ED29" i="22"/>
  <c r="EK29" i="22" s="1"/>
  <c r="FL12" i="22"/>
  <c r="FS12" i="22" s="1"/>
  <c r="FL27" i="22"/>
  <c r="FS27" i="22" s="1"/>
  <c r="FL33" i="22"/>
  <c r="FS33" i="22" s="1"/>
  <c r="GT11" i="22"/>
  <c r="HA11" i="22" s="1"/>
  <c r="GT30" i="22"/>
  <c r="HA30" i="22" s="1"/>
  <c r="IB5" i="22"/>
  <c r="II5" i="22" s="1"/>
  <c r="IB6" i="22"/>
  <c r="II6" i="22" s="1"/>
  <c r="IB19" i="22"/>
  <c r="II19" i="22" s="1"/>
  <c r="IB23" i="22"/>
  <c r="II23" i="22" s="1"/>
  <c r="IB27" i="22"/>
  <c r="II27" i="22" s="1"/>
  <c r="JJ7" i="22"/>
  <c r="JQ7" i="22" s="1"/>
  <c r="JJ15" i="22"/>
  <c r="JQ15" i="22" s="1"/>
  <c r="JJ21" i="22"/>
  <c r="JQ21" i="22" s="1"/>
  <c r="KR17" i="22"/>
  <c r="KY17" i="22" s="1"/>
  <c r="KR23" i="22"/>
  <c r="KY23" i="22" s="1"/>
  <c r="KR29" i="22"/>
  <c r="KY29" i="22" s="1"/>
  <c r="LZ12" i="22"/>
  <c r="MG12" i="22" s="1"/>
  <c r="LZ27" i="22"/>
  <c r="MG27" i="22" s="1"/>
  <c r="LZ33" i="22"/>
  <c r="MG33" i="22" s="1"/>
  <c r="NH11" i="22"/>
  <c r="NO11" i="22" s="1"/>
  <c r="NH30" i="22"/>
  <c r="NO30" i="22" s="1"/>
  <c r="OP5" i="22"/>
  <c r="OW5" i="22" s="1"/>
  <c r="OP13" i="22"/>
  <c r="OW13" i="22" s="1"/>
  <c r="RF20" i="22"/>
  <c r="RM20" i="22" s="1"/>
  <c r="OP25" i="22"/>
  <c r="OW25" i="22" s="1"/>
  <c r="RF17" i="22"/>
  <c r="RM17" i="22" s="1"/>
  <c r="RF23" i="22"/>
  <c r="RM23" i="22" s="1"/>
  <c r="RF29" i="22"/>
  <c r="RM29" i="22" s="1"/>
  <c r="IB13" i="4"/>
  <c r="II13" i="4" s="1"/>
  <c r="KR7" i="4"/>
  <c r="KY7" i="4" s="1"/>
  <c r="KR14" i="4"/>
  <c r="KY14" i="4" s="1"/>
  <c r="KR8" i="4"/>
  <c r="KY8" i="4" s="1"/>
  <c r="KR27" i="4"/>
  <c r="KY27" i="4" s="1"/>
  <c r="KR33" i="4"/>
  <c r="KY33" i="4" s="1"/>
  <c r="OP20" i="4"/>
  <c r="OW20" i="4" s="1"/>
  <c r="OP18" i="4"/>
  <c r="OW18" i="4" s="1"/>
  <c r="OP25" i="4"/>
  <c r="OW25" i="4" s="1"/>
  <c r="OP36" i="4"/>
  <c r="OW36" i="4" s="1"/>
  <c r="PX37" i="4"/>
  <c r="QE37" i="4" s="1"/>
  <c r="FL10" i="4"/>
  <c r="FS10" i="4" s="1"/>
  <c r="IB18" i="4"/>
  <c r="II18" i="4" s="1"/>
  <c r="IB25" i="4"/>
  <c r="II25" i="4" s="1"/>
  <c r="IB21" i="4"/>
  <c r="II21" i="4" s="1"/>
  <c r="IB19" i="4"/>
  <c r="II19" i="4" s="1"/>
  <c r="JJ37" i="4"/>
  <c r="JQ37" i="4" s="1"/>
  <c r="JJ13" i="4"/>
  <c r="JQ13" i="4" s="1"/>
  <c r="LZ20" i="4"/>
  <c r="MG20" i="4" s="1"/>
  <c r="QE4" i="4"/>
  <c r="QE12" i="4"/>
  <c r="PX28" i="4"/>
  <c r="QE28" i="4" s="1"/>
  <c r="PX32" i="4"/>
  <c r="QE32" i="4" s="1"/>
  <c r="PX36" i="4"/>
  <c r="QE36" i="4" s="1"/>
  <c r="GT12" i="4"/>
  <c r="HA12" i="4" s="1"/>
  <c r="GT9" i="4"/>
  <c r="HA9" i="4" s="1"/>
  <c r="JJ32" i="4"/>
  <c r="JQ32" i="4" s="1"/>
  <c r="JJ36" i="4"/>
  <c r="JQ36" i="4" s="1"/>
  <c r="LZ17" i="4"/>
  <c r="MG17" i="4" s="1"/>
  <c r="NH4" i="4"/>
  <c r="NO4" i="4" s="1"/>
  <c r="NH12" i="4"/>
  <c r="NO12" i="4" s="1"/>
  <c r="RF15" i="4"/>
  <c r="RM15" i="4" s="1"/>
  <c r="RF24" i="4"/>
  <c r="RM24" i="4" s="1"/>
  <c r="RF28" i="4"/>
  <c r="RM28" i="4" s="1"/>
  <c r="ED36" i="4"/>
  <c r="EK36" i="4" s="1"/>
  <c r="FL37" i="4"/>
  <c r="FS37" i="4" s="1"/>
  <c r="GT5" i="4"/>
  <c r="HA5" i="4" s="1"/>
  <c r="GT7" i="4"/>
  <c r="HA7" i="4" s="1"/>
  <c r="GT14" i="4"/>
  <c r="HA14" i="4" s="1"/>
  <c r="GT38" i="4"/>
  <c r="HA38" i="4" s="1"/>
  <c r="JJ34" i="4"/>
  <c r="JQ34" i="4" s="1"/>
  <c r="JJ29" i="4"/>
  <c r="JQ29" i="4" s="1"/>
  <c r="JJ26" i="4"/>
  <c r="JQ26" i="4" s="1"/>
  <c r="JJ17" i="4"/>
  <c r="JQ17" i="4" s="1"/>
  <c r="JJ22" i="4"/>
  <c r="JQ22" i="4" s="1"/>
  <c r="KR4" i="4"/>
  <c r="KY4" i="4" s="1"/>
  <c r="KR6" i="4"/>
  <c r="KY6" i="4" s="1"/>
  <c r="LZ33" i="4"/>
  <c r="MG33" i="4" s="1"/>
  <c r="NH5" i="4"/>
  <c r="NO5" i="4" s="1"/>
  <c r="NH7" i="4"/>
  <c r="NO7" i="4" s="1"/>
  <c r="NH35" i="4"/>
  <c r="NO35" i="4" s="1"/>
  <c r="NH29" i="4"/>
  <c r="NO29" i="4" s="1"/>
  <c r="NH22" i="4"/>
  <c r="NO22" i="4" s="1"/>
  <c r="RF25" i="4"/>
  <c r="RM25" i="4" s="1"/>
  <c r="RF21" i="4"/>
  <c r="RM21" i="4" s="1"/>
  <c r="RF19" i="4"/>
  <c r="RM19" i="4" s="1"/>
  <c r="RF10" i="4"/>
  <c r="RM10" i="4" s="1"/>
  <c r="RF31" i="4"/>
  <c r="RM31" i="4" s="1"/>
  <c r="RF30" i="4"/>
  <c r="RM30" i="4" s="1"/>
  <c r="RF34" i="4"/>
  <c r="RM34" i="4" s="1"/>
  <c r="RF29" i="4"/>
  <c r="RM29" i="4" s="1"/>
  <c r="RF26" i="4"/>
  <c r="RM26" i="4" s="1"/>
  <c r="ED26" i="4"/>
  <c r="EK26" i="4" s="1"/>
  <c r="ED17" i="4"/>
  <c r="EK17" i="4" s="1"/>
  <c r="ED22" i="4"/>
  <c r="EK22" i="4" s="1"/>
  <c r="FL4" i="4"/>
  <c r="FS4" i="4" s="1"/>
  <c r="FL6" i="4"/>
  <c r="FS6" i="4" s="1"/>
  <c r="FL12" i="4"/>
  <c r="FS12" i="4" s="1"/>
  <c r="GT23" i="4"/>
  <c r="HA23" i="4" s="1"/>
  <c r="GT22" i="4"/>
  <c r="HA22" i="4" s="1"/>
  <c r="IB4" i="4"/>
  <c r="II4" i="4" s="1"/>
  <c r="KR19" i="4"/>
  <c r="KY19" i="4" s="1"/>
  <c r="KR10" i="4"/>
  <c r="KY10" i="4" s="1"/>
  <c r="KR31" i="4"/>
  <c r="KY31" i="4" s="1"/>
  <c r="KR30" i="4"/>
  <c r="KY30" i="4" s="1"/>
  <c r="KR34" i="4"/>
  <c r="KY34" i="4" s="1"/>
  <c r="KR29" i="4"/>
  <c r="KY29" i="4" s="1"/>
  <c r="KR26" i="4"/>
  <c r="KY26" i="4" s="1"/>
  <c r="KR17" i="4"/>
  <c r="KY17" i="4" s="1"/>
  <c r="NH38" i="4"/>
  <c r="NO38" i="4" s="1"/>
  <c r="NH23" i="4"/>
  <c r="NO23" i="4" s="1"/>
  <c r="NH33" i="4"/>
  <c r="NO33" i="4" s="1"/>
  <c r="OP8" i="4"/>
  <c r="OW8" i="4" s="1"/>
  <c r="OP10" i="4"/>
  <c r="OW10" i="4" s="1"/>
  <c r="OP30" i="4"/>
  <c r="OW30" i="4" s="1"/>
  <c r="OP29" i="4"/>
  <c r="OW29" i="4" s="1"/>
  <c r="ED8" i="4"/>
  <c r="EK8" i="4" s="1"/>
  <c r="FL28" i="4"/>
  <c r="FS28" i="4" s="1"/>
  <c r="FL32" i="4"/>
  <c r="FS32" i="4" s="1"/>
  <c r="FL36" i="4"/>
  <c r="FS36" i="4" s="1"/>
  <c r="IB30" i="4"/>
  <c r="II30" i="4" s="1"/>
  <c r="IB29" i="4"/>
  <c r="II29" i="4" s="1"/>
  <c r="LZ15" i="4"/>
  <c r="MG15" i="4" s="1"/>
  <c r="LZ24" i="4"/>
  <c r="MG24" i="4" s="1"/>
  <c r="QE9" i="4"/>
  <c r="PX18" i="4"/>
  <c r="QE18" i="4" s="1"/>
  <c r="PX21" i="4"/>
  <c r="QE21" i="4" s="1"/>
  <c r="PX10" i="4"/>
  <c r="QE10" i="4" s="1"/>
  <c r="OW9" i="4"/>
  <c r="GT28" i="4"/>
  <c r="HA28" i="4" s="1"/>
  <c r="MG30" i="4"/>
  <c r="LZ28" i="4"/>
  <c r="MG28" i="4" s="1"/>
  <c r="NH24" i="4"/>
  <c r="NO24" i="4" s="1"/>
  <c r="PX13" i="4"/>
  <c r="QE13" i="4" s="1"/>
  <c r="RF32" i="4"/>
  <c r="RM32" i="4" s="1"/>
  <c r="KR36" i="4"/>
  <c r="KY36" i="4" s="1"/>
  <c r="CW22" i="4"/>
  <c r="DA22" i="4" s="1"/>
  <c r="ED15" i="4"/>
  <c r="EK15" i="4" s="1"/>
  <c r="GT37" i="4"/>
  <c r="HA37" i="4" s="1"/>
  <c r="GT32" i="4"/>
  <c r="HA32" i="4" s="1"/>
  <c r="IB24" i="4"/>
  <c r="II24" i="4" s="1"/>
  <c r="JQ20" i="4"/>
  <c r="KR13" i="4"/>
  <c r="KY13" i="4" s="1"/>
  <c r="LZ32" i="4"/>
  <c r="MG32" i="4" s="1"/>
  <c r="NH28" i="4"/>
  <c r="NO28" i="4" s="1"/>
  <c r="OP15" i="4"/>
  <c r="OW15" i="4" s="1"/>
  <c r="RF37" i="4"/>
  <c r="RM37" i="4" s="1"/>
  <c r="RF36" i="4"/>
  <c r="RM36" i="4" s="1"/>
  <c r="KR37" i="4"/>
  <c r="KY37" i="4" s="1"/>
  <c r="ED5" i="4"/>
  <c r="EK5" i="4" s="1"/>
  <c r="ED19" i="4"/>
  <c r="EK19" i="4" s="1"/>
  <c r="ED24" i="4"/>
  <c r="EK24" i="4" s="1"/>
  <c r="ED33" i="4"/>
  <c r="EK33" i="4" s="1"/>
  <c r="FL20" i="4"/>
  <c r="FS20" i="4" s="1"/>
  <c r="FL38" i="4"/>
  <c r="FS38" i="4" s="1"/>
  <c r="GT6" i="4"/>
  <c r="HA6" i="4" s="1"/>
  <c r="GT13" i="4"/>
  <c r="HA13" i="4" s="1"/>
  <c r="GT8" i="4"/>
  <c r="HA8" i="4" s="1"/>
  <c r="GT26" i="4"/>
  <c r="HA26" i="4" s="1"/>
  <c r="GT36" i="4"/>
  <c r="HA36" i="4" s="1"/>
  <c r="IB7" i="4"/>
  <c r="II7" i="4" s="1"/>
  <c r="IB31" i="4"/>
  <c r="II31" i="4" s="1"/>
  <c r="IB28" i="4"/>
  <c r="II28" i="4" s="1"/>
  <c r="JJ25" i="4"/>
  <c r="JQ25" i="4" s="1"/>
  <c r="JJ15" i="4"/>
  <c r="JQ15" i="4" s="1"/>
  <c r="JJ23" i="4"/>
  <c r="JQ23" i="4" s="1"/>
  <c r="KR35" i="4"/>
  <c r="KY35" i="4" s="1"/>
  <c r="LZ4" i="4"/>
  <c r="MG4" i="4" s="1"/>
  <c r="LZ37" i="4"/>
  <c r="MG37" i="4" s="1"/>
  <c r="LZ27" i="4"/>
  <c r="MG27" i="4" s="1"/>
  <c r="LZ36" i="4"/>
  <c r="MG36" i="4" s="1"/>
  <c r="NH14" i="4"/>
  <c r="NO14" i="4" s="1"/>
  <c r="NH34" i="4"/>
  <c r="NO34" i="4" s="1"/>
  <c r="NH32" i="4"/>
  <c r="NO32" i="4" s="1"/>
  <c r="OP5" i="4"/>
  <c r="OW5" i="4" s="1"/>
  <c r="OP19" i="4"/>
  <c r="OW19" i="4" s="1"/>
  <c r="OP24" i="4"/>
  <c r="OW24" i="4" s="1"/>
  <c r="OP33" i="4"/>
  <c r="OW33" i="4" s="1"/>
  <c r="PX20" i="4"/>
  <c r="QE20" i="4" s="1"/>
  <c r="PX38" i="4"/>
  <c r="QE38" i="4" s="1"/>
  <c r="RF6" i="4"/>
  <c r="RM6" i="4" s="1"/>
  <c r="RF13" i="4"/>
  <c r="RM13" i="4" s="1"/>
  <c r="RF27" i="4"/>
  <c r="RM27" i="4" s="1"/>
  <c r="RF17" i="4"/>
  <c r="RM17" i="4" s="1"/>
  <c r="IB15" i="4"/>
  <c r="II15" i="4" s="1"/>
  <c r="ED7" i="4"/>
  <c r="EK7" i="4" s="1"/>
  <c r="ED31" i="4"/>
  <c r="EK31" i="4" s="1"/>
  <c r="ED28" i="4"/>
  <c r="EK28" i="4" s="1"/>
  <c r="FL25" i="4"/>
  <c r="FS25" i="4" s="1"/>
  <c r="FL15" i="4"/>
  <c r="FS15" i="4" s="1"/>
  <c r="FL23" i="4"/>
  <c r="FS23" i="4" s="1"/>
  <c r="GT27" i="4"/>
  <c r="HA27" i="4" s="1"/>
  <c r="GT17" i="4"/>
  <c r="HA17" i="4" s="1"/>
  <c r="IB14" i="4"/>
  <c r="II14" i="4" s="1"/>
  <c r="IB34" i="4"/>
  <c r="II34" i="4" s="1"/>
  <c r="IB32" i="4"/>
  <c r="II32" i="4" s="1"/>
  <c r="JJ5" i="4"/>
  <c r="JQ5" i="4" s="1"/>
  <c r="JJ19" i="4"/>
  <c r="JQ19" i="4" s="1"/>
  <c r="JJ24" i="4"/>
  <c r="JQ24" i="4" s="1"/>
  <c r="JJ33" i="4"/>
  <c r="JQ33" i="4" s="1"/>
  <c r="KR20" i="4"/>
  <c r="KY20" i="4" s="1"/>
  <c r="KR38" i="4"/>
  <c r="KY38" i="4" s="1"/>
  <c r="LZ12" i="4"/>
  <c r="MG12" i="4" s="1"/>
  <c r="LZ13" i="4"/>
  <c r="MG13" i="4" s="1"/>
  <c r="LZ35" i="4"/>
  <c r="MG35" i="4" s="1"/>
  <c r="LZ22" i="4"/>
  <c r="MG22" i="4" s="1"/>
  <c r="NH37" i="4"/>
  <c r="NO37" i="4" s="1"/>
  <c r="NH8" i="4"/>
  <c r="NO8" i="4" s="1"/>
  <c r="NH26" i="4"/>
  <c r="NO26" i="4" s="1"/>
  <c r="NH36" i="4"/>
  <c r="NO36" i="4" s="1"/>
  <c r="OP7" i="4"/>
  <c r="OW7" i="4" s="1"/>
  <c r="OP31" i="4"/>
  <c r="OW31" i="4" s="1"/>
  <c r="OP28" i="4"/>
  <c r="OW28" i="4" s="1"/>
  <c r="PX25" i="4"/>
  <c r="QE25" i="4" s="1"/>
  <c r="PX15" i="4"/>
  <c r="QE15" i="4" s="1"/>
  <c r="PX23" i="4"/>
  <c r="QE23" i="4" s="1"/>
  <c r="RF35" i="4"/>
  <c r="RM35" i="4" s="1"/>
  <c r="JQ6" i="4"/>
  <c r="FL13" i="4"/>
  <c r="FS13" i="4" s="1"/>
  <c r="ED14" i="4"/>
  <c r="EK14" i="4" s="1"/>
  <c r="ED34" i="4"/>
  <c r="EK34" i="4" s="1"/>
  <c r="ED32" i="4"/>
  <c r="EK32" i="4" s="1"/>
  <c r="FL5" i="4"/>
  <c r="FS5" i="4" s="1"/>
  <c r="FL19" i="4"/>
  <c r="FS19" i="4" s="1"/>
  <c r="FL24" i="4"/>
  <c r="FS24" i="4" s="1"/>
  <c r="FL33" i="4"/>
  <c r="FS33" i="4" s="1"/>
  <c r="GT20" i="4"/>
  <c r="HA20" i="4" s="1"/>
  <c r="GT35" i="4"/>
  <c r="HA35" i="4" s="1"/>
  <c r="IB37" i="4"/>
  <c r="II37" i="4" s="1"/>
  <c r="IB8" i="4"/>
  <c r="II8" i="4" s="1"/>
  <c r="IB26" i="4"/>
  <c r="II26" i="4" s="1"/>
  <c r="IB36" i="4"/>
  <c r="II36" i="4" s="1"/>
  <c r="JJ7" i="4"/>
  <c r="JQ7" i="4" s="1"/>
  <c r="JJ31" i="4"/>
  <c r="JQ31" i="4" s="1"/>
  <c r="JJ28" i="4"/>
  <c r="JQ28" i="4" s="1"/>
  <c r="KR25" i="4"/>
  <c r="KY25" i="4" s="1"/>
  <c r="KR15" i="4"/>
  <c r="KY15" i="4" s="1"/>
  <c r="KR23" i="4"/>
  <c r="KY23" i="4" s="1"/>
  <c r="LZ9" i="4"/>
  <c r="MG9" i="4" s="1"/>
  <c r="LZ38" i="4"/>
  <c r="MG38" i="4" s="1"/>
  <c r="NH6" i="4"/>
  <c r="NO6" i="4" s="1"/>
  <c r="NH13" i="4"/>
  <c r="NO13" i="4" s="1"/>
  <c r="NH27" i="4"/>
  <c r="NO27" i="4" s="1"/>
  <c r="NH17" i="4"/>
  <c r="NO17" i="4" s="1"/>
  <c r="OP14" i="4"/>
  <c r="OW14" i="4" s="1"/>
  <c r="OP34" i="4"/>
  <c r="OW34" i="4" s="1"/>
  <c r="OP32" i="4"/>
  <c r="OW32" i="4" s="1"/>
  <c r="PX5" i="4"/>
  <c r="QE5" i="4" s="1"/>
  <c r="PX19" i="4"/>
  <c r="QE19" i="4" s="1"/>
  <c r="PX24" i="4"/>
  <c r="QE24" i="4" s="1"/>
  <c r="PX33" i="4"/>
  <c r="QE33" i="4" s="1"/>
  <c r="RF20" i="4"/>
  <c r="RM20" i="4" s="1"/>
  <c r="RF38" i="4"/>
  <c r="RM38" i="4" s="1"/>
  <c r="OX4" i="21"/>
  <c r="OX6" i="21"/>
  <c r="OX8" i="21"/>
  <c r="OX5" i="21"/>
  <c r="OX10" i="21"/>
  <c r="OX14" i="21"/>
  <c r="OX23" i="21"/>
  <c r="OX15" i="21"/>
  <c r="OX28" i="21"/>
  <c r="OX12" i="21"/>
  <c r="OX29" i="21"/>
  <c r="OX19" i="21"/>
  <c r="OX22" i="21"/>
  <c r="OX18" i="21"/>
  <c r="OX26" i="21"/>
  <c r="OX25" i="21"/>
  <c r="OX13" i="21"/>
  <c r="OX32" i="21"/>
  <c r="OX34" i="21"/>
  <c r="OX31" i="21"/>
  <c r="OX30" i="21"/>
  <c r="OX33" i="21"/>
  <c r="OX17" i="21"/>
  <c r="NV4" i="21"/>
  <c r="NV6" i="21"/>
  <c r="NV8" i="21"/>
  <c r="NV5" i="21"/>
  <c r="NV10" i="21"/>
  <c r="NV14" i="21"/>
  <c r="NV23" i="21"/>
  <c r="NV15" i="21"/>
  <c r="NV28" i="21"/>
  <c r="NV12" i="21"/>
  <c r="NV29" i="21"/>
  <c r="NV19" i="21"/>
  <c r="NV22" i="21"/>
  <c r="NV18" i="21"/>
  <c r="NV26" i="21"/>
  <c r="NV25" i="21"/>
  <c r="NV13" i="21"/>
  <c r="NV32" i="21"/>
  <c r="NV34" i="21"/>
  <c r="NV31" i="21"/>
  <c r="NV30" i="21"/>
  <c r="NV33" i="21"/>
  <c r="NV17" i="21"/>
  <c r="MT4" i="21"/>
  <c r="MT6" i="21"/>
  <c r="MT8" i="21"/>
  <c r="MT5" i="21"/>
  <c r="MT10" i="21"/>
  <c r="MT14" i="21"/>
  <c r="MT23" i="21"/>
  <c r="MT15" i="21"/>
  <c r="MT28" i="21"/>
  <c r="MT12" i="21"/>
  <c r="MT29" i="21"/>
  <c r="MT19" i="21"/>
  <c r="MT22" i="21"/>
  <c r="MT18" i="21"/>
  <c r="MT26" i="21"/>
  <c r="MT25" i="21"/>
  <c r="MT13" i="21"/>
  <c r="MT32" i="21"/>
  <c r="MT34" i="21"/>
  <c r="MT31" i="21"/>
  <c r="MT30" i="21"/>
  <c r="MT33" i="21"/>
  <c r="MT17" i="21"/>
  <c r="LR4" i="21"/>
  <c r="LR6" i="21"/>
  <c r="LR8" i="21"/>
  <c r="LR5" i="21"/>
  <c r="LR10" i="21"/>
  <c r="LR14" i="21"/>
  <c r="LR23" i="21"/>
  <c r="LR15" i="21"/>
  <c r="LR28" i="21"/>
  <c r="LR12" i="21"/>
  <c r="LR29" i="21"/>
  <c r="LR19" i="21"/>
  <c r="LR22" i="21"/>
  <c r="LR18" i="21"/>
  <c r="LR26" i="21"/>
  <c r="LR25" i="21"/>
  <c r="LR13" i="21"/>
  <c r="LR32" i="21"/>
  <c r="LR34" i="21"/>
  <c r="LR31" i="21"/>
  <c r="LR30" i="21"/>
  <c r="LR33" i="21"/>
  <c r="LR17" i="21"/>
  <c r="KP4" i="21"/>
  <c r="KP6" i="21"/>
  <c r="KP8" i="21"/>
  <c r="KP5" i="21"/>
  <c r="KP10" i="21"/>
  <c r="KP14" i="21"/>
  <c r="KP23" i="21"/>
  <c r="KP15" i="21"/>
  <c r="KP28" i="21"/>
  <c r="KP12" i="21"/>
  <c r="KP29" i="21"/>
  <c r="KP19" i="21"/>
  <c r="KP22" i="21"/>
  <c r="KP18" i="21"/>
  <c r="KP26" i="21"/>
  <c r="KP25" i="21"/>
  <c r="KP13" i="21"/>
  <c r="KP32" i="21"/>
  <c r="KP34" i="21"/>
  <c r="KP31" i="21"/>
  <c r="KP30" i="21"/>
  <c r="KP33" i="21"/>
  <c r="KP17" i="21"/>
  <c r="JN4" i="21"/>
  <c r="JN6" i="21"/>
  <c r="JN8" i="21"/>
  <c r="JN5" i="21"/>
  <c r="JN10" i="21"/>
  <c r="JN14" i="21"/>
  <c r="JN23" i="21"/>
  <c r="JN15" i="21"/>
  <c r="JN28" i="21"/>
  <c r="JN12" i="21"/>
  <c r="JN29" i="21"/>
  <c r="JN19" i="21"/>
  <c r="JN22" i="21"/>
  <c r="JN18" i="21"/>
  <c r="JN26" i="21"/>
  <c r="JN25" i="21"/>
  <c r="JN13" i="21"/>
  <c r="JN32" i="21"/>
  <c r="JN34" i="21"/>
  <c r="JN31" i="21"/>
  <c r="JN30" i="21"/>
  <c r="JN33" i="21"/>
  <c r="JN17" i="21"/>
  <c r="IL4" i="21"/>
  <c r="IL6" i="21"/>
  <c r="IL8" i="21"/>
  <c r="IL5" i="21"/>
  <c r="IL10" i="21"/>
  <c r="IL14" i="21"/>
  <c r="IL23" i="21"/>
  <c r="IL15" i="21"/>
  <c r="IL28" i="21"/>
  <c r="IL12" i="21"/>
  <c r="IL29" i="21"/>
  <c r="IL19" i="21"/>
  <c r="IL22" i="21"/>
  <c r="IL18" i="21"/>
  <c r="IL26" i="21"/>
  <c r="IL25" i="21"/>
  <c r="IL13" i="21"/>
  <c r="IL32" i="21"/>
  <c r="IL34" i="21"/>
  <c r="IL31" i="21"/>
  <c r="IL30" i="21"/>
  <c r="IL33" i="21"/>
  <c r="IL17" i="21"/>
  <c r="HJ4" i="21"/>
  <c r="HJ6" i="21"/>
  <c r="HJ8" i="21"/>
  <c r="HJ5" i="21"/>
  <c r="HJ10" i="21"/>
  <c r="HJ14" i="21"/>
  <c r="HJ23" i="21"/>
  <c r="HJ15" i="21"/>
  <c r="HJ28" i="21"/>
  <c r="HJ12" i="21"/>
  <c r="HJ29" i="21"/>
  <c r="HJ19" i="21"/>
  <c r="HJ22" i="21"/>
  <c r="HJ18" i="21"/>
  <c r="HJ26" i="21"/>
  <c r="HJ25" i="21"/>
  <c r="HJ13" i="21"/>
  <c r="HJ32" i="21"/>
  <c r="HJ34" i="21"/>
  <c r="HJ31" i="21"/>
  <c r="HJ30" i="21"/>
  <c r="HJ33" i="21"/>
  <c r="HJ17" i="21"/>
  <c r="GH4" i="21"/>
  <c r="GH6" i="21"/>
  <c r="GH8" i="21"/>
  <c r="GH5" i="21"/>
  <c r="GH10" i="21"/>
  <c r="GH14" i="21"/>
  <c r="GH23" i="21"/>
  <c r="GH15" i="21"/>
  <c r="GH28" i="21"/>
  <c r="GH12" i="21"/>
  <c r="GH29" i="21"/>
  <c r="GH19" i="21"/>
  <c r="GH22" i="21"/>
  <c r="GH18" i="21"/>
  <c r="GH26" i="21"/>
  <c r="GH25" i="21"/>
  <c r="GH13" i="21"/>
  <c r="GH32" i="21"/>
  <c r="GH34" i="21"/>
  <c r="GH31" i="21"/>
  <c r="GH30" i="21"/>
  <c r="GH33" i="21"/>
  <c r="GH17" i="21"/>
  <c r="FF4" i="21"/>
  <c r="FF6" i="21"/>
  <c r="FF8" i="21"/>
  <c r="FF5" i="21"/>
  <c r="FF10" i="21"/>
  <c r="FF14" i="21"/>
  <c r="FF23" i="21"/>
  <c r="FF15" i="21"/>
  <c r="FF28" i="21"/>
  <c r="FF12" i="21"/>
  <c r="FF29" i="21"/>
  <c r="FF19" i="21"/>
  <c r="FF22" i="21"/>
  <c r="FF18" i="21"/>
  <c r="FF26" i="21"/>
  <c r="FF25" i="21"/>
  <c r="FF13" i="21"/>
  <c r="FF32" i="21"/>
  <c r="FF34" i="21"/>
  <c r="FF31" i="21"/>
  <c r="FF30" i="21"/>
  <c r="FF33" i="21"/>
  <c r="FF17" i="21"/>
  <c r="ED4" i="21"/>
  <c r="ED6" i="21"/>
  <c r="ED8" i="21"/>
  <c r="ED5" i="21"/>
  <c r="ED10" i="21"/>
  <c r="ED14" i="21"/>
  <c r="ED23" i="21"/>
  <c r="ED15" i="21"/>
  <c r="ED28" i="21"/>
  <c r="ED12" i="21"/>
  <c r="ED29" i="21"/>
  <c r="ED19" i="21"/>
  <c r="ED22" i="21"/>
  <c r="ED18" i="21"/>
  <c r="ED26" i="21"/>
  <c r="ED25" i="21"/>
  <c r="ED13" i="21"/>
  <c r="ED32" i="21"/>
  <c r="ED34" i="21"/>
  <c r="ED31" i="21"/>
  <c r="ED30" i="21"/>
  <c r="ED33" i="21"/>
  <c r="ED17" i="21"/>
  <c r="OX5" i="19"/>
  <c r="OX9" i="19"/>
  <c r="OX10" i="19"/>
  <c r="OX7" i="19"/>
  <c r="OX11" i="19"/>
  <c r="OX38" i="19"/>
  <c r="OX41" i="19"/>
  <c r="OX8" i="19"/>
  <c r="OX30" i="19"/>
  <c r="OX17" i="19"/>
  <c r="OX21" i="19"/>
  <c r="OX16" i="19"/>
  <c r="OX19" i="19"/>
  <c r="OX24" i="19"/>
  <c r="OX18" i="19"/>
  <c r="OX20" i="19"/>
  <c r="OX25" i="19"/>
  <c r="OX6" i="19"/>
  <c r="OX23" i="19"/>
  <c r="OX26" i="19"/>
  <c r="OX32" i="19"/>
  <c r="OX35" i="19"/>
  <c r="OX36" i="19"/>
  <c r="OX31" i="19"/>
  <c r="OX15" i="19"/>
  <c r="OX34" i="19"/>
  <c r="OX39" i="19"/>
  <c r="OX37" i="19"/>
  <c r="OX40" i="19"/>
  <c r="NV5" i="19"/>
  <c r="NV9" i="19"/>
  <c r="NV10" i="19"/>
  <c r="NV7" i="19"/>
  <c r="NV11" i="19"/>
  <c r="NV38" i="19"/>
  <c r="NV41" i="19"/>
  <c r="NV8" i="19"/>
  <c r="NV30" i="19"/>
  <c r="NV17" i="19"/>
  <c r="NV21" i="19"/>
  <c r="NV16" i="19"/>
  <c r="NV19" i="19"/>
  <c r="NV24" i="19"/>
  <c r="NV18" i="19"/>
  <c r="NV20" i="19"/>
  <c r="NV25" i="19"/>
  <c r="NV6" i="19"/>
  <c r="NV23" i="19"/>
  <c r="NV26" i="19"/>
  <c r="NV32" i="19"/>
  <c r="NV35" i="19"/>
  <c r="NV36" i="19"/>
  <c r="NV31" i="19"/>
  <c r="NV15" i="19"/>
  <c r="NV34" i="19"/>
  <c r="NV39" i="19"/>
  <c r="NV37" i="19"/>
  <c r="NV40" i="19"/>
  <c r="MT5" i="19"/>
  <c r="MT9" i="19"/>
  <c r="MT10" i="19"/>
  <c r="MT7" i="19"/>
  <c r="MT11" i="19"/>
  <c r="MT38" i="19"/>
  <c r="MT41" i="19"/>
  <c r="MT8" i="19"/>
  <c r="MT30" i="19"/>
  <c r="MT17" i="19"/>
  <c r="MT21" i="19"/>
  <c r="MT16" i="19"/>
  <c r="MT19" i="19"/>
  <c r="MT24" i="19"/>
  <c r="MT18" i="19"/>
  <c r="MT20" i="19"/>
  <c r="MT25" i="19"/>
  <c r="MT6" i="19"/>
  <c r="MT23" i="19"/>
  <c r="MT26" i="19"/>
  <c r="MT32" i="19"/>
  <c r="MT35" i="19"/>
  <c r="MT36" i="19"/>
  <c r="MT31" i="19"/>
  <c r="MT15" i="19"/>
  <c r="MT34" i="19"/>
  <c r="MT39" i="19"/>
  <c r="MT37" i="19"/>
  <c r="MT40" i="19"/>
  <c r="LR5" i="19"/>
  <c r="LR9" i="19"/>
  <c r="LR10" i="19"/>
  <c r="LR7" i="19"/>
  <c r="LR11" i="19"/>
  <c r="LR38" i="19"/>
  <c r="LR41" i="19"/>
  <c r="LR8" i="19"/>
  <c r="LR30" i="19"/>
  <c r="LR17" i="19"/>
  <c r="LR21" i="19"/>
  <c r="LR16" i="19"/>
  <c r="LR19" i="19"/>
  <c r="LR24" i="19"/>
  <c r="LR18" i="19"/>
  <c r="LR20" i="19"/>
  <c r="LR25" i="19"/>
  <c r="LR6" i="19"/>
  <c r="LR23" i="19"/>
  <c r="LR26" i="19"/>
  <c r="LR32" i="19"/>
  <c r="LR35" i="19"/>
  <c r="LR36" i="19"/>
  <c r="LR31" i="19"/>
  <c r="LR15" i="19"/>
  <c r="LR34" i="19"/>
  <c r="LR39" i="19"/>
  <c r="LR37" i="19"/>
  <c r="LR40" i="19"/>
  <c r="KP5" i="19"/>
  <c r="KP9" i="19"/>
  <c r="KP10" i="19"/>
  <c r="KP7" i="19"/>
  <c r="KP11" i="19"/>
  <c r="KP38" i="19"/>
  <c r="KP41" i="19"/>
  <c r="KP8" i="19"/>
  <c r="KP30" i="19"/>
  <c r="KP17" i="19"/>
  <c r="KP21" i="19"/>
  <c r="KP16" i="19"/>
  <c r="KP19" i="19"/>
  <c r="KP24" i="19"/>
  <c r="KP18" i="19"/>
  <c r="KP20" i="19"/>
  <c r="KP25" i="19"/>
  <c r="KP6" i="19"/>
  <c r="KP23" i="19"/>
  <c r="KP26" i="19"/>
  <c r="KP32" i="19"/>
  <c r="KP35" i="19"/>
  <c r="KP36" i="19"/>
  <c r="KP31" i="19"/>
  <c r="KP15" i="19"/>
  <c r="KP34" i="19"/>
  <c r="KP39" i="19"/>
  <c r="KP37" i="19"/>
  <c r="KP40" i="19"/>
  <c r="JN5" i="19"/>
  <c r="JN9" i="19"/>
  <c r="JN10" i="19"/>
  <c r="JN7" i="19"/>
  <c r="JN11" i="19"/>
  <c r="JN38" i="19"/>
  <c r="JN41" i="19"/>
  <c r="JN8" i="19"/>
  <c r="JN30" i="19"/>
  <c r="JN17" i="19"/>
  <c r="JN21" i="19"/>
  <c r="JN16" i="19"/>
  <c r="JN19" i="19"/>
  <c r="JN24" i="19"/>
  <c r="JN18" i="19"/>
  <c r="JN20" i="19"/>
  <c r="JN25" i="19"/>
  <c r="JN6" i="19"/>
  <c r="JN23" i="19"/>
  <c r="JN26" i="19"/>
  <c r="JN32" i="19"/>
  <c r="JN35" i="19"/>
  <c r="JN36" i="19"/>
  <c r="JN31" i="19"/>
  <c r="JN15" i="19"/>
  <c r="JN34" i="19"/>
  <c r="JN39" i="19"/>
  <c r="JN37" i="19"/>
  <c r="JN40" i="19"/>
  <c r="IL5" i="19"/>
  <c r="IL9" i="19"/>
  <c r="IL10" i="19"/>
  <c r="IL7" i="19"/>
  <c r="IL11" i="19"/>
  <c r="IL38" i="19"/>
  <c r="IL41" i="19"/>
  <c r="IL8" i="19"/>
  <c r="IL30" i="19"/>
  <c r="IL17" i="19"/>
  <c r="IL21" i="19"/>
  <c r="IL16" i="19"/>
  <c r="IL19" i="19"/>
  <c r="IL24" i="19"/>
  <c r="IL18" i="19"/>
  <c r="IL20" i="19"/>
  <c r="IL25" i="19"/>
  <c r="IL6" i="19"/>
  <c r="IL23" i="19"/>
  <c r="IL26" i="19"/>
  <c r="IL32" i="19"/>
  <c r="IL35" i="19"/>
  <c r="IL36" i="19"/>
  <c r="IL31" i="19"/>
  <c r="IL15" i="19"/>
  <c r="IL34" i="19"/>
  <c r="IL39" i="19"/>
  <c r="IL37" i="19"/>
  <c r="IL40" i="19"/>
  <c r="HJ5" i="19"/>
  <c r="HJ9" i="19"/>
  <c r="HJ10" i="19"/>
  <c r="HJ7" i="19"/>
  <c r="HJ11" i="19"/>
  <c r="HJ38" i="19"/>
  <c r="HJ41" i="19"/>
  <c r="HJ8" i="19"/>
  <c r="HJ30" i="19"/>
  <c r="HJ17" i="19"/>
  <c r="HJ21" i="19"/>
  <c r="HJ16" i="19"/>
  <c r="HJ19" i="19"/>
  <c r="HJ24" i="19"/>
  <c r="HJ18" i="19"/>
  <c r="HJ20" i="19"/>
  <c r="HJ25" i="19"/>
  <c r="HJ6" i="19"/>
  <c r="HJ23" i="19"/>
  <c r="HJ26" i="19"/>
  <c r="HJ32" i="19"/>
  <c r="HJ35" i="19"/>
  <c r="HJ36" i="19"/>
  <c r="HJ31" i="19"/>
  <c r="HJ15" i="19"/>
  <c r="HJ34" i="19"/>
  <c r="HJ39" i="19"/>
  <c r="HJ37" i="19"/>
  <c r="HJ40" i="19"/>
  <c r="GH5" i="19"/>
  <c r="GH9" i="19"/>
  <c r="GH10" i="19"/>
  <c r="GH7" i="19"/>
  <c r="GH11" i="19"/>
  <c r="GH38" i="19"/>
  <c r="GH41" i="19"/>
  <c r="GH8" i="19"/>
  <c r="GH30" i="19"/>
  <c r="GH17" i="19"/>
  <c r="GH21" i="19"/>
  <c r="GH16" i="19"/>
  <c r="GH19" i="19"/>
  <c r="GH24" i="19"/>
  <c r="GH18" i="19"/>
  <c r="GH20" i="19"/>
  <c r="GH25" i="19"/>
  <c r="GH6" i="19"/>
  <c r="GH23" i="19"/>
  <c r="GH26" i="19"/>
  <c r="GH32" i="19"/>
  <c r="GH35" i="19"/>
  <c r="GH36" i="19"/>
  <c r="GH31" i="19"/>
  <c r="GH15" i="19"/>
  <c r="GH34" i="19"/>
  <c r="GH39" i="19"/>
  <c r="GH37" i="19"/>
  <c r="GH40" i="19"/>
  <c r="FF5" i="19"/>
  <c r="FF9" i="19"/>
  <c r="FF10" i="19"/>
  <c r="FF7" i="19"/>
  <c r="FF11" i="19"/>
  <c r="FF38" i="19"/>
  <c r="FF41" i="19"/>
  <c r="FF8" i="19"/>
  <c r="FF30" i="19"/>
  <c r="FF17" i="19"/>
  <c r="FF21" i="19"/>
  <c r="FF16" i="19"/>
  <c r="FF19" i="19"/>
  <c r="FF24" i="19"/>
  <c r="FF18" i="19"/>
  <c r="FF20" i="19"/>
  <c r="FF25" i="19"/>
  <c r="FF6" i="19"/>
  <c r="FF23" i="19"/>
  <c r="FF26" i="19"/>
  <c r="FF32" i="19"/>
  <c r="FF35" i="19"/>
  <c r="FF36" i="19"/>
  <c r="FF31" i="19"/>
  <c r="FF15" i="19"/>
  <c r="FF34" i="19"/>
  <c r="FF39" i="19"/>
  <c r="FF37" i="19"/>
  <c r="FF40" i="19"/>
  <c r="ED5" i="19"/>
  <c r="ED9" i="19"/>
  <c r="ED10" i="19"/>
  <c r="ED7" i="19"/>
  <c r="ED11" i="19"/>
  <c r="ED38" i="19"/>
  <c r="ED41" i="19"/>
  <c r="ED8" i="19"/>
  <c r="ED30" i="19"/>
  <c r="ED17" i="19"/>
  <c r="ED21" i="19"/>
  <c r="ED16" i="19"/>
  <c r="ED19" i="19"/>
  <c r="ED24" i="19"/>
  <c r="ED18" i="19"/>
  <c r="ED20" i="19"/>
  <c r="ED25" i="19"/>
  <c r="ED6" i="19"/>
  <c r="ED23" i="19"/>
  <c r="ED26" i="19"/>
  <c r="ED32" i="19"/>
  <c r="ED35" i="19"/>
  <c r="ED36" i="19"/>
  <c r="ED31" i="19"/>
  <c r="ED15" i="19"/>
  <c r="ED34" i="19"/>
  <c r="ED39" i="19"/>
  <c r="ED37" i="19"/>
  <c r="ED40" i="19"/>
  <c r="OX4" i="27"/>
  <c r="OX6" i="27"/>
  <c r="OX15" i="27"/>
  <c r="OX7" i="27"/>
  <c r="OX10" i="27"/>
  <c r="OX11" i="27"/>
  <c r="OX5" i="27"/>
  <c r="OX12" i="27"/>
  <c r="OX14" i="27"/>
  <c r="OX18" i="27"/>
  <c r="OX20" i="27"/>
  <c r="OX13" i="27"/>
  <c r="OX8" i="27"/>
  <c r="NV6" i="27"/>
  <c r="NV8" i="27"/>
  <c r="NV10" i="27"/>
  <c r="NV5" i="27"/>
  <c r="NV14" i="27"/>
  <c r="NV18" i="27"/>
  <c r="NV20" i="27"/>
  <c r="NV4" i="27"/>
  <c r="NV15" i="27"/>
  <c r="NV7" i="27"/>
  <c r="NV11" i="27"/>
  <c r="NV12" i="27"/>
  <c r="NV13" i="27"/>
  <c r="MT4" i="27"/>
  <c r="MT6" i="27"/>
  <c r="MT15" i="27"/>
  <c r="MT7" i="27"/>
  <c r="MT10" i="27"/>
  <c r="MT11" i="27"/>
  <c r="MT5" i="27"/>
  <c r="MT12" i="27"/>
  <c r="MT14" i="27"/>
  <c r="MT18" i="27"/>
  <c r="MT20" i="27"/>
  <c r="MT13" i="27"/>
  <c r="MT8" i="27"/>
  <c r="LR4" i="27"/>
  <c r="LR6" i="27"/>
  <c r="LR15" i="27"/>
  <c r="LR7" i="27"/>
  <c r="LR10" i="27"/>
  <c r="LR11" i="27"/>
  <c r="LR5" i="27"/>
  <c r="LR12" i="27"/>
  <c r="LR14" i="27"/>
  <c r="LR18" i="27"/>
  <c r="LR20" i="27"/>
  <c r="LR13" i="27"/>
  <c r="LR8" i="27"/>
  <c r="KP4" i="27"/>
  <c r="KP6" i="27"/>
  <c r="KP15" i="27"/>
  <c r="KP7" i="27"/>
  <c r="KP10" i="27"/>
  <c r="KP11" i="27"/>
  <c r="KP5" i="27"/>
  <c r="KP12" i="27"/>
  <c r="KP14" i="27"/>
  <c r="KP18" i="27"/>
  <c r="KP20" i="27"/>
  <c r="KP13" i="27"/>
  <c r="KP8" i="27"/>
  <c r="JN4" i="27"/>
  <c r="JN6" i="27"/>
  <c r="JN15" i="27"/>
  <c r="JN7" i="27"/>
  <c r="JN10" i="27"/>
  <c r="JN11" i="27"/>
  <c r="JN5" i="27"/>
  <c r="JN12" i="27"/>
  <c r="JN14" i="27"/>
  <c r="JN18" i="27"/>
  <c r="JN20" i="27"/>
  <c r="JN13" i="27"/>
  <c r="JN8" i="27"/>
  <c r="IL4" i="27"/>
  <c r="IL6" i="27"/>
  <c r="IL15" i="27"/>
  <c r="IL7" i="27"/>
  <c r="IL10" i="27"/>
  <c r="IL11" i="27"/>
  <c r="IL5" i="27"/>
  <c r="IL12" i="27"/>
  <c r="IL14" i="27"/>
  <c r="IL18" i="27"/>
  <c r="IL20" i="27"/>
  <c r="IL13" i="27"/>
  <c r="IL8" i="27"/>
  <c r="HJ4" i="27"/>
  <c r="HJ6" i="27"/>
  <c r="HJ15" i="27"/>
  <c r="HJ7" i="27"/>
  <c r="HJ10" i="27"/>
  <c r="HJ11" i="27"/>
  <c r="HJ5" i="27"/>
  <c r="HJ12" i="27"/>
  <c r="HJ14" i="27"/>
  <c r="HJ18" i="27"/>
  <c r="HJ20" i="27"/>
  <c r="HJ13" i="27"/>
  <c r="HJ8" i="27"/>
  <c r="GH4" i="27"/>
  <c r="GH6" i="27"/>
  <c r="GH15" i="27"/>
  <c r="GH7" i="27"/>
  <c r="GH10" i="27"/>
  <c r="GH11" i="27"/>
  <c r="GH5" i="27"/>
  <c r="GH12" i="27"/>
  <c r="GH14" i="27"/>
  <c r="GH18" i="27"/>
  <c r="GH20" i="27"/>
  <c r="GH13" i="27"/>
  <c r="GH8" i="27"/>
  <c r="FF4" i="27"/>
  <c r="FF6" i="27"/>
  <c r="FF15" i="27"/>
  <c r="FF7" i="27"/>
  <c r="FF10" i="27"/>
  <c r="FF11" i="27"/>
  <c r="FF5" i="27"/>
  <c r="FF12" i="27"/>
  <c r="FF14" i="27"/>
  <c r="FF18" i="27"/>
  <c r="FF20" i="27"/>
  <c r="FF13" i="27"/>
  <c r="FF8" i="27"/>
  <c r="ED4" i="27"/>
  <c r="ED6" i="27"/>
  <c r="ED15" i="27"/>
  <c r="ED7" i="27"/>
  <c r="ED10" i="27"/>
  <c r="ED11" i="27"/>
  <c r="ED5" i="27"/>
  <c r="ED12" i="27"/>
  <c r="ED14" i="27"/>
  <c r="ED18" i="27"/>
  <c r="ED20" i="27"/>
  <c r="ED13" i="27"/>
  <c r="ED8" i="27"/>
  <c r="PZ8" i="27"/>
  <c r="OX4" i="26"/>
  <c r="OX5" i="26"/>
  <c r="OX13" i="26"/>
  <c r="OX7" i="26"/>
  <c r="OX11" i="26"/>
  <c r="OX6" i="26"/>
  <c r="OX12" i="26"/>
  <c r="OX14" i="26"/>
  <c r="OX15" i="26"/>
  <c r="OX16" i="26"/>
  <c r="OX18" i="26"/>
  <c r="OX17" i="26"/>
  <c r="OX21" i="26"/>
  <c r="NV4" i="26"/>
  <c r="NV5" i="26"/>
  <c r="NV13" i="26"/>
  <c r="NV7" i="26"/>
  <c r="NV11" i="26"/>
  <c r="NV6" i="26"/>
  <c r="NV12" i="26"/>
  <c r="NV14" i="26"/>
  <c r="NV15" i="26"/>
  <c r="NV16" i="26"/>
  <c r="NV18" i="26"/>
  <c r="NV17" i="26"/>
  <c r="NV21" i="26"/>
  <c r="MT4" i="26"/>
  <c r="MT5" i="26"/>
  <c r="MT13" i="26"/>
  <c r="MT7" i="26"/>
  <c r="MT11" i="26"/>
  <c r="MT6" i="26"/>
  <c r="MT12" i="26"/>
  <c r="MT14" i="26"/>
  <c r="MT15" i="26"/>
  <c r="MT16" i="26"/>
  <c r="MT18" i="26"/>
  <c r="MT17" i="26"/>
  <c r="MT21" i="26"/>
  <c r="LR4" i="26"/>
  <c r="LR5" i="26"/>
  <c r="LR13" i="26"/>
  <c r="LR7" i="26"/>
  <c r="LR11" i="26"/>
  <c r="LR6" i="26"/>
  <c r="LR12" i="26"/>
  <c r="LR14" i="26"/>
  <c r="LR15" i="26"/>
  <c r="LR16" i="26"/>
  <c r="LR18" i="26"/>
  <c r="LR17" i="26"/>
  <c r="LR21" i="26"/>
  <c r="KP4" i="26"/>
  <c r="KP5" i="26"/>
  <c r="KP13" i="26"/>
  <c r="KP7" i="26"/>
  <c r="KP11" i="26"/>
  <c r="KP6" i="26"/>
  <c r="KP12" i="26"/>
  <c r="KP14" i="26"/>
  <c r="KP15" i="26"/>
  <c r="KP16" i="26"/>
  <c r="KP18" i="26"/>
  <c r="KP17" i="26"/>
  <c r="KP21" i="26"/>
  <c r="JN4" i="26"/>
  <c r="JN5" i="26"/>
  <c r="JN13" i="26"/>
  <c r="JN7" i="26"/>
  <c r="JN11" i="26"/>
  <c r="JN6" i="26"/>
  <c r="JN12" i="26"/>
  <c r="JN14" i="26"/>
  <c r="JN15" i="26"/>
  <c r="JN16" i="26"/>
  <c r="JN18" i="26"/>
  <c r="JN17" i="26"/>
  <c r="JN21" i="26"/>
  <c r="IL4" i="26"/>
  <c r="IL5" i="26"/>
  <c r="IL13" i="26"/>
  <c r="IL7" i="26"/>
  <c r="IL11" i="26"/>
  <c r="IL6" i="26"/>
  <c r="IL12" i="26"/>
  <c r="IL14" i="26"/>
  <c r="IL15" i="26"/>
  <c r="IL16" i="26"/>
  <c r="IL18" i="26"/>
  <c r="IL17" i="26"/>
  <c r="IL21" i="26"/>
  <c r="HJ4" i="26"/>
  <c r="HJ5" i="26"/>
  <c r="HJ13" i="26"/>
  <c r="HJ7" i="26"/>
  <c r="HJ11" i="26"/>
  <c r="HJ6" i="26"/>
  <c r="HJ12" i="26"/>
  <c r="HJ14" i="26"/>
  <c r="HJ15" i="26"/>
  <c r="HJ16" i="26"/>
  <c r="HJ18" i="26"/>
  <c r="HJ17" i="26"/>
  <c r="HJ21" i="26"/>
  <c r="GH4" i="26"/>
  <c r="GH5" i="26"/>
  <c r="GH13" i="26"/>
  <c r="GH7" i="26"/>
  <c r="GH11" i="26"/>
  <c r="GH6" i="26"/>
  <c r="GH12" i="26"/>
  <c r="GH14" i="26"/>
  <c r="GH15" i="26"/>
  <c r="GH16" i="26"/>
  <c r="GH18" i="26"/>
  <c r="GH17" i="26"/>
  <c r="GH21" i="26"/>
  <c r="FF4" i="26"/>
  <c r="FF5" i="26"/>
  <c r="FF13" i="26"/>
  <c r="FF7" i="26"/>
  <c r="FF11" i="26"/>
  <c r="FF6" i="26"/>
  <c r="FF12" i="26"/>
  <c r="FF14" i="26"/>
  <c r="FF15" i="26"/>
  <c r="FF16" i="26"/>
  <c r="FF18" i="26"/>
  <c r="FF17" i="26"/>
  <c r="FF21" i="26"/>
  <c r="ED4" i="26"/>
  <c r="ED5" i="26"/>
  <c r="ED13" i="26"/>
  <c r="ED7" i="26"/>
  <c r="ED11" i="26"/>
  <c r="ED6" i="26"/>
  <c r="ED12" i="26"/>
  <c r="ED14" i="26"/>
  <c r="ED15" i="26"/>
  <c r="ED16" i="26"/>
  <c r="ED18" i="26"/>
  <c r="ED17" i="26"/>
  <c r="ED21" i="26"/>
  <c r="SN22" i="4"/>
  <c r="SU22" i="4" s="1"/>
  <c r="TU22" i="4"/>
  <c r="TQ22" i="4"/>
  <c r="TN22" i="4"/>
  <c r="L22" i="4"/>
  <c r="M22" i="4" s="1"/>
  <c r="T22" i="4"/>
  <c r="U22" i="4" s="1"/>
  <c r="K22" i="4"/>
  <c r="R22" i="4"/>
  <c r="S22" i="4" s="1"/>
  <c r="I22" i="4"/>
  <c r="P22" i="4"/>
  <c r="H22" i="4"/>
  <c r="N22" i="4"/>
  <c r="RD8" i="27"/>
  <c r="QY8" i="27"/>
  <c r="QC8" i="27"/>
  <c r="RB8" i="27"/>
  <c r="CZ8" i="27"/>
  <c r="RA8" i="27"/>
  <c r="RE8" i="27"/>
  <c r="QZ8" i="27"/>
  <c r="H8" i="27"/>
  <c r="N8" i="27"/>
  <c r="I8" i="27"/>
  <c r="L8" i="27"/>
  <c r="PZ17" i="21"/>
  <c r="QC17" i="21"/>
  <c r="RD17" i="21"/>
  <c r="RB17" i="21"/>
  <c r="CZ17" i="21"/>
  <c r="QZ17" i="21"/>
  <c r="QY17" i="21"/>
  <c r="RA17" i="21"/>
  <c r="RE17" i="21"/>
  <c r="I17" i="21"/>
  <c r="H17" i="21"/>
  <c r="DC17" i="21"/>
  <c r="N17" i="21"/>
  <c r="L17" i="21"/>
  <c r="PZ30" i="21"/>
  <c r="QC30" i="21"/>
  <c r="RD25" i="21"/>
  <c r="N31" i="21"/>
  <c r="QY30" i="21"/>
  <c r="RD37" i="19"/>
  <c r="QY37" i="19"/>
  <c r="PZ37" i="19"/>
  <c r="P40" i="19"/>
  <c r="Q40" i="19" s="1"/>
  <c r="P39" i="19"/>
  <c r="Q39" i="19" s="1"/>
  <c r="PZ39" i="19"/>
  <c r="PZ21" i="26"/>
  <c r="CW26" i="22"/>
  <c r="DA26" i="22" s="1"/>
  <c r="QY25" i="21"/>
  <c r="PZ25" i="21"/>
  <c r="QC31" i="21"/>
  <c r="PZ15" i="21"/>
  <c r="QC34" i="19"/>
  <c r="QC21" i="26"/>
  <c r="RD21" i="26"/>
  <c r="QY21" i="26"/>
  <c r="P21" i="26"/>
  <c r="Q21" i="26" s="1"/>
  <c r="CW20" i="22"/>
  <c r="DA20" i="22" s="1"/>
  <c r="SN20" i="22"/>
  <c r="SU20" i="22" s="1"/>
  <c r="CW32" i="4"/>
  <c r="DA32" i="4" s="1"/>
  <c r="CW33" i="4"/>
  <c r="DA33" i="4" s="1"/>
  <c r="RD30" i="21"/>
  <c r="DC31" i="21"/>
  <c r="CZ30" i="21"/>
  <c r="RB30" i="21"/>
  <c r="RE30" i="21"/>
  <c r="P30" i="21"/>
  <c r="Q30" i="21" s="1"/>
  <c r="RA30" i="21"/>
  <c r="QZ30" i="21"/>
  <c r="I30" i="21"/>
  <c r="DC30" i="21"/>
  <c r="N30" i="21"/>
  <c r="L30" i="21"/>
  <c r="H30" i="21"/>
  <c r="P31" i="21"/>
  <c r="Q31" i="21" s="1"/>
  <c r="QY31" i="21"/>
  <c r="PZ31" i="21"/>
  <c r="DC25" i="21"/>
  <c r="P25" i="21"/>
  <c r="Q25" i="21" s="1"/>
  <c r="CZ31" i="21"/>
  <c r="RD31" i="21"/>
  <c r="RB31" i="21"/>
  <c r="RA31" i="21"/>
  <c r="QZ31" i="21"/>
  <c r="RE31" i="21"/>
  <c r="H31" i="21"/>
  <c r="I31" i="21"/>
  <c r="L31" i="21"/>
  <c r="CZ25" i="21"/>
  <c r="N25" i="21"/>
  <c r="RA25" i="21"/>
  <c r="QZ25" i="21"/>
  <c r="RE25" i="21"/>
  <c r="H25" i="21"/>
  <c r="L25" i="21"/>
  <c r="M25" i="21" s="1"/>
  <c r="RB25" i="21"/>
  <c r="QC25" i="21"/>
  <c r="I25" i="21"/>
  <c r="P15" i="21"/>
  <c r="Q15" i="21" s="1"/>
  <c r="QC15" i="21"/>
  <c r="RA15" i="21"/>
  <c r="CZ15" i="21"/>
  <c r="QZ15" i="21"/>
  <c r="QY15" i="21"/>
  <c r="RB15" i="21"/>
  <c r="RD15" i="21"/>
  <c r="RE15" i="21"/>
  <c r="H15" i="21"/>
  <c r="I15" i="21"/>
  <c r="DC15" i="21"/>
  <c r="N15" i="21"/>
  <c r="L15" i="21"/>
  <c r="PZ22" i="21"/>
  <c r="P22" i="21"/>
  <c r="Q22" i="21" s="1"/>
  <c r="DC40" i="19"/>
  <c r="DC37" i="19"/>
  <c r="RA40" i="19"/>
  <c r="QY40" i="19"/>
  <c r="PZ40" i="19"/>
  <c r="CZ40" i="19"/>
  <c r="RD40" i="19"/>
  <c r="N40" i="19"/>
  <c r="QZ40" i="19"/>
  <c r="L40" i="19"/>
  <c r="M40" i="19" s="1"/>
  <c r="H40" i="19"/>
  <c r="RB40" i="19"/>
  <c r="QC40" i="19"/>
  <c r="I40" i="19"/>
  <c r="RE40" i="19"/>
  <c r="P37" i="19"/>
  <c r="Q37" i="19" s="1"/>
  <c r="QC37" i="19"/>
  <c r="CZ37" i="19"/>
  <c r="H37" i="19"/>
  <c r="RB37" i="19"/>
  <c r="RA37" i="19"/>
  <c r="QZ37" i="19"/>
  <c r="RE37" i="19"/>
  <c r="N37" i="19"/>
  <c r="I37" i="19"/>
  <c r="L37" i="19"/>
  <c r="CZ39" i="19"/>
  <c r="RA39" i="19"/>
  <c r="PZ34" i="19"/>
  <c r="QC39" i="19"/>
  <c r="QY39" i="19"/>
  <c r="QZ39" i="19"/>
  <c r="RD39" i="19"/>
  <c r="RB39" i="19"/>
  <c r="H39" i="19"/>
  <c r="I39" i="19"/>
  <c r="DC39" i="19"/>
  <c r="N39" i="19"/>
  <c r="RE39" i="19"/>
  <c r="L39" i="19"/>
  <c r="QC31" i="19"/>
  <c r="RD31" i="19"/>
  <c r="QY31" i="19"/>
  <c r="P31" i="19"/>
  <c r="Q31" i="19" s="1"/>
  <c r="RD34" i="19"/>
  <c r="QY34" i="19"/>
  <c r="QC22" i="21"/>
  <c r="CZ22" i="21"/>
  <c r="RD22" i="21"/>
  <c r="RB22" i="21"/>
  <c r="RA22" i="21"/>
  <c r="QZ22" i="21"/>
  <c r="QY22" i="21"/>
  <c r="I22" i="21"/>
  <c r="H22" i="21"/>
  <c r="DC22" i="21"/>
  <c r="N22" i="21"/>
  <c r="RE22" i="21"/>
  <c r="L22" i="21"/>
  <c r="CZ34" i="19"/>
  <c r="RE34" i="19"/>
  <c r="P34" i="19"/>
  <c r="Q34" i="19" s="1"/>
  <c r="RA34" i="19"/>
  <c r="RB34" i="19"/>
  <c r="QZ34" i="19"/>
  <c r="H34" i="19"/>
  <c r="I34" i="19"/>
  <c r="DC34" i="19"/>
  <c r="N34" i="19"/>
  <c r="L34" i="19"/>
  <c r="PZ31" i="19"/>
  <c r="CZ31" i="19"/>
  <c r="RE31" i="19"/>
  <c r="RB31" i="19"/>
  <c r="RA31" i="19"/>
  <c r="QZ31" i="19"/>
  <c r="I31" i="19"/>
  <c r="H31" i="19"/>
  <c r="DC31" i="19"/>
  <c r="N31" i="19"/>
  <c r="L31" i="19"/>
  <c r="CZ21" i="26"/>
  <c r="RB21" i="26"/>
  <c r="RE21" i="26"/>
  <c r="RA21" i="26"/>
  <c r="QZ21" i="26"/>
  <c r="H21" i="26"/>
  <c r="I21" i="26"/>
  <c r="DC21" i="26"/>
  <c r="N21" i="26"/>
  <c r="L21" i="26"/>
  <c r="SN26" i="22"/>
  <c r="SU26" i="22" s="1"/>
  <c r="L26" i="22"/>
  <c r="M26" i="22" s="1"/>
  <c r="TN26" i="22"/>
  <c r="TU26" i="22"/>
  <c r="I26" i="22"/>
  <c r="TQ26" i="22"/>
  <c r="K26" i="22"/>
  <c r="P26" i="22"/>
  <c r="R26" i="22"/>
  <c r="S26" i="22" s="1"/>
  <c r="H26" i="22"/>
  <c r="N26" i="22"/>
  <c r="T26" i="22"/>
  <c r="U26" i="22" s="1"/>
  <c r="P20" i="22"/>
  <c r="TN20" i="22"/>
  <c r="N20" i="22"/>
  <c r="O20" i="22" s="1"/>
  <c r="L20" i="22"/>
  <c r="M20" i="22" s="1"/>
  <c r="TU20" i="22"/>
  <c r="I20" i="22"/>
  <c r="TQ20" i="22"/>
  <c r="R20" i="22"/>
  <c r="S20" i="22" s="1"/>
  <c r="K20" i="22"/>
  <c r="H20" i="22"/>
  <c r="T20" i="22"/>
  <c r="U20" i="22" s="1"/>
  <c r="CW9" i="4"/>
  <c r="DA9" i="4" s="1"/>
  <c r="CW36" i="4"/>
  <c r="DA36" i="4" s="1"/>
  <c r="P33" i="4"/>
  <c r="CW29" i="4"/>
  <c r="DA29" i="4" s="1"/>
  <c r="SN33" i="4"/>
  <c r="SU33" i="4" s="1"/>
  <c r="TQ33" i="4"/>
  <c r="TN33" i="4"/>
  <c r="L33" i="4"/>
  <c r="M33" i="4" s="1"/>
  <c r="TU33" i="4"/>
  <c r="R33" i="4"/>
  <c r="S33" i="4" s="1"/>
  <c r="I33" i="4"/>
  <c r="K33" i="4"/>
  <c r="N33" i="4"/>
  <c r="T33" i="4"/>
  <c r="U33" i="4" s="1"/>
  <c r="H33" i="4"/>
  <c r="SN36" i="4"/>
  <c r="SU36" i="4" s="1"/>
  <c r="TQ36" i="4"/>
  <c r="TN36" i="4"/>
  <c r="R36" i="4"/>
  <c r="S36" i="4" s="1"/>
  <c r="N36" i="4"/>
  <c r="O36" i="4" s="1"/>
  <c r="P36" i="4"/>
  <c r="L36" i="4"/>
  <c r="M36" i="4" s="1"/>
  <c r="TU36" i="4"/>
  <c r="I36" i="4"/>
  <c r="K36" i="4"/>
  <c r="H36" i="4"/>
  <c r="T36" i="4"/>
  <c r="U36" i="4" s="1"/>
  <c r="SN32" i="4"/>
  <c r="SU32" i="4" s="1"/>
  <c r="SN29" i="4"/>
  <c r="SU29" i="4" s="1"/>
  <c r="TN32" i="4"/>
  <c r="L32" i="4"/>
  <c r="M32" i="4" s="1"/>
  <c r="TU32" i="4"/>
  <c r="TQ32" i="4"/>
  <c r="K32" i="4"/>
  <c r="R32" i="4"/>
  <c r="S32" i="4" s="1"/>
  <c r="I32" i="4"/>
  <c r="P32" i="4"/>
  <c r="Q32" i="4" s="1"/>
  <c r="H32" i="4"/>
  <c r="N32" i="4"/>
  <c r="T32" i="4"/>
  <c r="U32" i="4" s="1"/>
  <c r="SN9" i="4"/>
  <c r="SU9" i="4" s="1"/>
  <c r="R29" i="4"/>
  <c r="S29" i="4" s="1"/>
  <c r="TN29" i="4"/>
  <c r="TQ29" i="4"/>
  <c r="TU29" i="4"/>
  <c r="L29" i="4"/>
  <c r="M29" i="4" s="1"/>
  <c r="I29" i="4"/>
  <c r="K29" i="4"/>
  <c r="P29" i="4"/>
  <c r="Q29" i="4" s="1"/>
  <c r="H29" i="4"/>
  <c r="N29" i="4"/>
  <c r="T29" i="4"/>
  <c r="U29" i="4" s="1"/>
  <c r="TU9" i="4"/>
  <c r="TQ9" i="4"/>
  <c r="TN9" i="4"/>
  <c r="L9" i="4"/>
  <c r="M9" i="4" s="1"/>
  <c r="K9" i="4"/>
  <c r="P9" i="4"/>
  <c r="Q9" i="4" s="1"/>
  <c r="R9" i="4"/>
  <c r="S9" i="4" s="1"/>
  <c r="I9" i="4"/>
  <c r="H9" i="4"/>
  <c r="N9" i="4"/>
  <c r="T9" i="4"/>
  <c r="U9" i="4" s="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34" i="21"/>
  <c r="CW34" i="21"/>
  <c r="CX34" i="21"/>
  <c r="CY34" i="21"/>
  <c r="DA34" i="21"/>
  <c r="DB34" i="21"/>
  <c r="PV34" i="21"/>
  <c r="PW34" i="21"/>
  <c r="PX34" i="21"/>
  <c r="PY34" i="21"/>
  <c r="QA34" i="21"/>
  <c r="QB34" i="21"/>
  <c r="QD34" i="21"/>
  <c r="QE34" i="21"/>
  <c r="QF34" i="21"/>
  <c r="QG34" i="21"/>
  <c r="QH34" i="21"/>
  <c r="QI34" i="21"/>
  <c r="QJ34" i="21"/>
  <c r="QK34" i="21"/>
  <c r="QL34" i="21"/>
  <c r="QM34" i="21"/>
  <c r="QN34" i="21"/>
  <c r="QO34" i="21"/>
  <c r="QP34" i="21"/>
  <c r="QQ34" i="21"/>
  <c r="QR34" i="21"/>
  <c r="QS34" i="21"/>
  <c r="QT34" i="21"/>
  <c r="QU34" i="21"/>
  <c r="QV34" i="21"/>
  <c r="QW34" i="21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32" i="19"/>
  <c r="CW32" i="19"/>
  <c r="CX32" i="19"/>
  <c r="CY32" i="19"/>
  <c r="DA32" i="19"/>
  <c r="DB32" i="19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0" i="27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20" i="27"/>
  <c r="CW20" i="27"/>
  <c r="CX20" i="27"/>
  <c r="CY20" i="27"/>
  <c r="DA20" i="27"/>
  <c r="DB20" i="27"/>
  <c r="PV20" i="27"/>
  <c r="PW20" i="27"/>
  <c r="PX20" i="27"/>
  <c r="PY20" i="27"/>
  <c r="QA20" i="27"/>
  <c r="QB20" i="27"/>
  <c r="QD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D28" i="22"/>
  <c r="TP28" i="22" s="1"/>
  <c r="TE28" i="22"/>
  <c r="TF28" i="22"/>
  <c r="TG28" i="22"/>
  <c r="TH28" i="22"/>
  <c r="TS28" i="22" s="1"/>
  <c r="TI28" i="22"/>
  <c r="TT28" i="22" s="1"/>
  <c r="TJ28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O37" i="19" l="1"/>
  <c r="O8" i="27"/>
  <c r="O22" i="21"/>
  <c r="O25" i="21"/>
  <c r="O30" i="21"/>
  <c r="O40" i="19"/>
  <c r="O34" i="19"/>
  <c r="O39" i="19"/>
  <c r="DE8" i="27"/>
  <c r="TR22" i="4"/>
  <c r="TV22" i="4" s="1"/>
  <c r="DE17" i="21"/>
  <c r="K8" i="27"/>
  <c r="J8" i="27" s="1"/>
  <c r="O22" i="4"/>
  <c r="DB22" i="4"/>
  <c r="DC22" i="4"/>
  <c r="Q22" i="4"/>
  <c r="J22" i="4"/>
  <c r="RC8" i="27"/>
  <c r="RF8" i="27"/>
  <c r="DD8" i="27"/>
  <c r="M8" i="27"/>
  <c r="DD25" i="21"/>
  <c r="O15" i="21"/>
  <c r="RC17" i="21"/>
  <c r="O31" i="21"/>
  <c r="K17" i="21"/>
  <c r="J17" i="21" s="1"/>
  <c r="O31" i="19"/>
  <c r="O21" i="26"/>
  <c r="RF17" i="21"/>
  <c r="M17" i="21"/>
  <c r="O17" i="21"/>
  <c r="DD17" i="21"/>
  <c r="RC30" i="21"/>
  <c r="DC20" i="22"/>
  <c r="Q20" i="22"/>
  <c r="DC26" i="22"/>
  <c r="Q26" i="22"/>
  <c r="DC36" i="4"/>
  <c r="Q36" i="4"/>
  <c r="DC33" i="4"/>
  <c r="Q33" i="4"/>
  <c r="DD31" i="21"/>
  <c r="DE39" i="19"/>
  <c r="DE40" i="19"/>
  <c r="DE31" i="21"/>
  <c r="DE30" i="21"/>
  <c r="K30" i="21"/>
  <c r="J30" i="21" s="1"/>
  <c r="A30" i="21" s="1" a="1"/>
  <c r="A30" i="21" s="1"/>
  <c r="RC37" i="19"/>
  <c r="TR33" i="4"/>
  <c r="TV33" i="4" s="1"/>
  <c r="RF25" i="21"/>
  <c r="RC31" i="21"/>
  <c r="RC40" i="19"/>
  <c r="RF40" i="19"/>
  <c r="PZ18" i="27"/>
  <c r="DE21" i="26"/>
  <c r="K21" i="26"/>
  <c r="J21" i="26" s="1"/>
  <c r="A21" i="26" s="1" a="1"/>
  <c r="A21" i="26" s="1"/>
  <c r="DE25" i="21"/>
  <c r="RC15" i="21"/>
  <c r="RF30" i="21"/>
  <c r="M30" i="21"/>
  <c r="DD30" i="21"/>
  <c r="K31" i="21"/>
  <c r="J31" i="21" s="1"/>
  <c r="RF31" i="21"/>
  <c r="M31" i="21"/>
  <c r="K25" i="21"/>
  <c r="J25" i="21" s="1"/>
  <c r="A25" i="21" s="1" a="1"/>
  <c r="A25" i="21" s="1"/>
  <c r="K15" i="21"/>
  <c r="J15" i="21" s="1"/>
  <c r="A15" i="21" s="1" a="1"/>
  <c r="A15" i="21" s="1"/>
  <c r="RC25" i="21"/>
  <c r="DE22" i="21"/>
  <c r="RF15" i="21"/>
  <c r="DE15" i="21"/>
  <c r="RC22" i="21"/>
  <c r="M15" i="21"/>
  <c r="DD15" i="21"/>
  <c r="K22" i="21"/>
  <c r="J22" i="21" s="1"/>
  <c r="A22" i="21" s="1" a="1"/>
  <c r="A22" i="21" s="1"/>
  <c r="RC39" i="19"/>
  <c r="DD40" i="19"/>
  <c r="RC34" i="19"/>
  <c r="DE31" i="19"/>
  <c r="K40" i="19"/>
  <c r="J40" i="19" s="1"/>
  <c r="A40" i="19" s="1" a="1"/>
  <c r="A40" i="19" s="1"/>
  <c r="DE34" i="19"/>
  <c r="K39" i="19"/>
  <c r="J39" i="19" s="1"/>
  <c r="A39" i="19" s="1" a="1"/>
  <c r="A39" i="19" s="1"/>
  <c r="DE37" i="19"/>
  <c r="DD37" i="19"/>
  <c r="RF37" i="19"/>
  <c r="K37" i="19"/>
  <c r="J37" i="19" s="1"/>
  <c r="M37" i="19"/>
  <c r="K34" i="19"/>
  <c r="J34" i="19" s="1"/>
  <c r="A34" i="19" s="1" a="1"/>
  <c r="A34" i="19" s="1"/>
  <c r="RF39" i="19"/>
  <c r="M39" i="19"/>
  <c r="DD39" i="19"/>
  <c r="RF34" i="19"/>
  <c r="K31" i="19"/>
  <c r="RF22" i="21"/>
  <c r="DD22" i="21"/>
  <c r="M22" i="21"/>
  <c r="M34" i="19"/>
  <c r="DD34" i="19"/>
  <c r="RF31" i="19"/>
  <c r="J31" i="19"/>
  <c r="RC31" i="19"/>
  <c r="M31" i="19"/>
  <c r="DD31" i="19"/>
  <c r="RF21" i="26"/>
  <c r="RC21" i="26"/>
  <c r="M21" i="26"/>
  <c r="DD21" i="26"/>
  <c r="DB20" i="22"/>
  <c r="J26" i="22"/>
  <c r="A26" i="22" s="1" a="1"/>
  <c r="A26" i="22" s="1"/>
  <c r="TR26" i="22"/>
  <c r="TV26" i="22" s="1"/>
  <c r="O26" i="22"/>
  <c r="DB26" i="22"/>
  <c r="TR20" i="22"/>
  <c r="TV20" i="22" s="1"/>
  <c r="J20" i="22"/>
  <c r="A20" i="22" s="1" a="1"/>
  <c r="A20" i="22" s="1"/>
  <c r="TR36" i="4"/>
  <c r="TV36" i="4" s="1"/>
  <c r="J33" i="4"/>
  <c r="A33" i="4" s="1" a="1"/>
  <c r="A33" i="4" s="1"/>
  <c r="O33" i="4"/>
  <c r="DB33" i="4"/>
  <c r="TR32" i="4"/>
  <c r="TV32" i="4" s="1"/>
  <c r="DB36" i="4"/>
  <c r="J36" i="4"/>
  <c r="A36" i="4" s="1" a="1"/>
  <c r="A36" i="4" s="1"/>
  <c r="TR29" i="4"/>
  <c r="TV29" i="4" s="1"/>
  <c r="DB32" i="4"/>
  <c r="O32" i="4"/>
  <c r="DC32" i="4"/>
  <c r="J32" i="4"/>
  <c r="TR9" i="4"/>
  <c r="TV9" i="4" s="1"/>
  <c r="J29" i="4"/>
  <c r="A29" i="4" s="1" a="1"/>
  <c r="A29" i="4" s="1"/>
  <c r="DB29" i="4"/>
  <c r="O29" i="4"/>
  <c r="DC29" i="4"/>
  <c r="DC9" i="4"/>
  <c r="DB9" i="4"/>
  <c r="O9" i="4"/>
  <c r="J9" i="4"/>
  <c r="PZ13" i="21"/>
  <c r="PZ20" i="27"/>
  <c r="SN34" i="4"/>
  <c r="SU34" i="4" s="1"/>
  <c r="PZ29" i="21"/>
  <c r="RD32" i="19"/>
  <c r="QC17" i="19"/>
  <c r="RD17" i="19"/>
  <c r="QY17" i="19"/>
  <c r="PZ10" i="27"/>
  <c r="QC12" i="27"/>
  <c r="SN27" i="4"/>
  <c r="SU27" i="4" s="1"/>
  <c r="CW28" i="22"/>
  <c r="DA28" i="22" s="1"/>
  <c r="CW17" i="22"/>
  <c r="DA17" i="22" s="1"/>
  <c r="PZ34" i="21"/>
  <c r="RD13" i="21"/>
  <c r="P23" i="21"/>
  <c r="DE23" i="21" s="1"/>
  <c r="QY26" i="21"/>
  <c r="PZ23" i="21"/>
  <c r="PZ36" i="19"/>
  <c r="P17" i="19"/>
  <c r="Q17" i="19" s="1"/>
  <c r="CZ32" i="19"/>
  <c r="RD36" i="19"/>
  <c r="QY36" i="19"/>
  <c r="P14" i="27"/>
  <c r="Q14" i="27" s="1"/>
  <c r="QC14" i="27"/>
  <c r="QC10" i="27"/>
  <c r="QY18" i="27"/>
  <c r="PZ11" i="26"/>
  <c r="RD18" i="26"/>
  <c r="RD15" i="26"/>
  <c r="RB15" i="26"/>
  <c r="DC17" i="26"/>
  <c r="CW24" i="4"/>
  <c r="DA24" i="4" s="1"/>
  <c r="SN19" i="4"/>
  <c r="SU19" i="4" s="1"/>
  <c r="SN10" i="4"/>
  <c r="SU10" i="4" s="1"/>
  <c r="QC14" i="21"/>
  <c r="N14" i="21"/>
  <c r="RA28" i="21"/>
  <c r="PZ28" i="21"/>
  <c r="P28" i="21"/>
  <c r="DE28" i="21" s="1"/>
  <c r="RA34" i="21"/>
  <c r="RD23" i="21"/>
  <c r="QY23" i="21"/>
  <c r="QC29" i="21"/>
  <c r="QC26" i="21"/>
  <c r="RD29" i="21"/>
  <c r="QY29" i="21"/>
  <c r="RA13" i="21"/>
  <c r="QC36" i="19"/>
  <c r="RE32" i="19"/>
  <c r="L32" i="19"/>
  <c r="M32" i="19" s="1"/>
  <c r="P32" i="19"/>
  <c r="DE32" i="19" s="1"/>
  <c r="RD14" i="27"/>
  <c r="QY14" i="27"/>
  <c r="RA12" i="27"/>
  <c r="PZ14" i="27"/>
  <c r="RD20" i="27"/>
  <c r="RB12" i="27"/>
  <c r="RA18" i="27"/>
  <c r="N10" i="27"/>
  <c r="L18" i="27"/>
  <c r="M18" i="27" s="1"/>
  <c r="QZ12" i="27"/>
  <c r="RD12" i="27"/>
  <c r="P18" i="27"/>
  <c r="DE18" i="27" s="1"/>
  <c r="QZ10" i="27"/>
  <c r="QY20" i="27"/>
  <c r="RE18" i="27"/>
  <c r="I12" i="27"/>
  <c r="QC18" i="27"/>
  <c r="DC18" i="27"/>
  <c r="PZ12" i="27"/>
  <c r="RB18" i="27"/>
  <c r="CZ14" i="27"/>
  <c r="RA15" i="26"/>
  <c r="CZ15" i="26"/>
  <c r="RA18" i="26"/>
  <c r="P17" i="26"/>
  <c r="DE17" i="26" s="1"/>
  <c r="QC11" i="26"/>
  <c r="DC11" i="26"/>
  <c r="RD17" i="26"/>
  <c r="CW11" i="22"/>
  <c r="DA11" i="22" s="1"/>
  <c r="CW16" i="22"/>
  <c r="DA16" i="22" s="1"/>
  <c r="CW21" i="22"/>
  <c r="DA21" i="22" s="1"/>
  <c r="CW31" i="22"/>
  <c r="DA31" i="22" s="1"/>
  <c r="TQ14" i="4"/>
  <c r="TQ27" i="4"/>
  <c r="CW14" i="4"/>
  <c r="DA14" i="4" s="1"/>
  <c r="TQ10" i="4"/>
  <c r="TU27" i="4"/>
  <c r="I27" i="4"/>
  <c r="TU38" i="4"/>
  <c r="SN38" i="4"/>
  <c r="SU38" i="4" s="1"/>
  <c r="TN24" i="4"/>
  <c r="TN38" i="4"/>
  <c r="CW38" i="4"/>
  <c r="DA38" i="4" s="1"/>
  <c r="SN14" i="4"/>
  <c r="SU14" i="4" s="1"/>
  <c r="SN24" i="4"/>
  <c r="SU24" i="4" s="1"/>
  <c r="TQ38" i="4"/>
  <c r="CW34" i="4"/>
  <c r="DA34" i="4" s="1"/>
  <c r="N10" i="4"/>
  <c r="O10" i="4" s="1"/>
  <c r="SN17" i="22"/>
  <c r="SU17" i="22" s="1"/>
  <c r="SN11" i="22"/>
  <c r="SU11" i="22" s="1"/>
  <c r="SN25" i="22"/>
  <c r="SU25" i="22" s="1"/>
  <c r="SN31" i="22"/>
  <c r="SU31" i="22" s="1"/>
  <c r="SN16" i="22"/>
  <c r="SU16" i="22" s="1"/>
  <c r="R16" i="22"/>
  <c r="S16" i="22" s="1"/>
  <c r="N26" i="21"/>
  <c r="CZ13" i="21"/>
  <c r="P13" i="21"/>
  <c r="Q13" i="21" s="1"/>
  <c r="P32" i="21"/>
  <c r="Q32" i="21" s="1"/>
  <c r="L14" i="21"/>
  <c r="M14" i="21" s="1"/>
  <c r="DC32" i="21"/>
  <c r="DC14" i="21"/>
  <c r="RD26" i="21"/>
  <c r="RD14" i="21"/>
  <c r="RD32" i="21"/>
  <c r="QY32" i="21"/>
  <c r="RA23" i="21"/>
  <c r="CZ14" i="21"/>
  <c r="P29" i="21"/>
  <c r="Q29" i="21" s="1"/>
  <c r="QZ13" i="21"/>
  <c r="I14" i="21"/>
  <c r="CZ23" i="21"/>
  <c r="RB28" i="21"/>
  <c r="CZ26" i="21"/>
  <c r="QZ14" i="21"/>
  <c r="QY13" i="21"/>
  <c r="CZ28" i="21"/>
  <c r="RB29" i="21"/>
  <c r="RE13" i="21"/>
  <c r="QY34" i="21"/>
  <c r="RA29" i="21"/>
  <c r="H13" i="21"/>
  <c r="RB13" i="21"/>
  <c r="QC13" i="21"/>
  <c r="I13" i="21"/>
  <c r="DC13" i="21"/>
  <c r="N13" i="21"/>
  <c r="L13" i="21"/>
  <c r="H26" i="21"/>
  <c r="I34" i="21"/>
  <c r="H23" i="21"/>
  <c r="QZ29" i="21"/>
  <c r="QZ26" i="21"/>
  <c r="L26" i="21"/>
  <c r="M26" i="21" s="1"/>
  <c r="RE34" i="21"/>
  <c r="RE23" i="21"/>
  <c r="RE26" i="21"/>
  <c r="DC26" i="21"/>
  <c r="I26" i="21"/>
  <c r="RD34" i="21"/>
  <c r="DC23" i="21"/>
  <c r="QZ28" i="21"/>
  <c r="QC28" i="21"/>
  <c r="RA14" i="21"/>
  <c r="RE29" i="21"/>
  <c r="PZ26" i="21"/>
  <c r="RA32" i="21"/>
  <c r="CZ29" i="21"/>
  <c r="RE32" i="21"/>
  <c r="CZ32" i="21"/>
  <c r="QZ23" i="21"/>
  <c r="QC23" i="21"/>
  <c r="N23" i="21"/>
  <c r="H28" i="21"/>
  <c r="RB14" i="21"/>
  <c r="RB34" i="21"/>
  <c r="QC34" i="21"/>
  <c r="CZ34" i="21"/>
  <c r="P34" i="21"/>
  <c r="DE34" i="21" s="1"/>
  <c r="PZ32" i="21"/>
  <c r="L32" i="21"/>
  <c r="M32" i="21" s="1"/>
  <c r="RB23" i="21"/>
  <c r="L23" i="21"/>
  <c r="M23" i="21" s="1"/>
  <c r="RD28" i="21"/>
  <c r="QY28" i="21"/>
  <c r="I28" i="21"/>
  <c r="H14" i="21"/>
  <c r="H29" i="21"/>
  <c r="RA26" i="21"/>
  <c r="RB26" i="21"/>
  <c r="QZ34" i="21"/>
  <c r="H32" i="21"/>
  <c r="RE28" i="21"/>
  <c r="QY14" i="21"/>
  <c r="PZ14" i="21"/>
  <c r="I29" i="21"/>
  <c r="DC34" i="21"/>
  <c r="N34" i="21"/>
  <c r="RB32" i="21"/>
  <c r="QC32" i="21"/>
  <c r="I32" i="21"/>
  <c r="P26" i="21"/>
  <c r="DC28" i="21"/>
  <c r="N28" i="21"/>
  <c r="RE14" i="21"/>
  <c r="L34" i="21"/>
  <c r="QZ32" i="21"/>
  <c r="DC29" i="21"/>
  <c r="N29" i="21"/>
  <c r="N32" i="21"/>
  <c r="I23" i="21"/>
  <c r="L28" i="21"/>
  <c r="P14" i="21"/>
  <c r="H34" i="21"/>
  <c r="L29" i="21"/>
  <c r="CZ36" i="19"/>
  <c r="CZ17" i="19"/>
  <c r="RB36" i="19"/>
  <c r="RB17" i="19"/>
  <c r="RA36" i="19"/>
  <c r="N32" i="19"/>
  <c r="RE17" i="19"/>
  <c r="PZ17" i="19"/>
  <c r="QZ36" i="19"/>
  <c r="I36" i="19"/>
  <c r="P36" i="19"/>
  <c r="Q36" i="19" s="1"/>
  <c r="PZ32" i="19"/>
  <c r="RA17" i="19"/>
  <c r="RA32" i="19"/>
  <c r="QZ32" i="19"/>
  <c r="DC32" i="19"/>
  <c r="QY32" i="19"/>
  <c r="QZ17" i="19"/>
  <c r="I17" i="19"/>
  <c r="H17" i="19"/>
  <c r="H36" i="19"/>
  <c r="DC36" i="19"/>
  <c r="N36" i="19"/>
  <c r="RB32" i="19"/>
  <c r="QC32" i="19"/>
  <c r="I32" i="19"/>
  <c r="H32" i="19"/>
  <c r="DC17" i="19"/>
  <c r="N17" i="19"/>
  <c r="RE36" i="19"/>
  <c r="L36" i="19"/>
  <c r="L17" i="19"/>
  <c r="CZ20" i="27"/>
  <c r="H10" i="27"/>
  <c r="RE14" i="27"/>
  <c r="CZ10" i="27"/>
  <c r="I10" i="27"/>
  <c r="RB14" i="27"/>
  <c r="N20" i="27"/>
  <c r="I18" i="27"/>
  <c r="DC10" i="27"/>
  <c r="QZ18" i="27"/>
  <c r="RE20" i="27"/>
  <c r="H20" i="27"/>
  <c r="H18" i="27"/>
  <c r="QY12" i="27"/>
  <c r="RD10" i="27"/>
  <c r="RB10" i="27"/>
  <c r="QZ14" i="27"/>
  <c r="RA20" i="27"/>
  <c r="QZ20" i="27"/>
  <c r="DC20" i="27"/>
  <c r="CZ18" i="27"/>
  <c r="N18" i="27"/>
  <c r="RE10" i="27"/>
  <c r="I20" i="27"/>
  <c r="L20" i="27"/>
  <c r="M20" i="27" s="1"/>
  <c r="RD18" i="27"/>
  <c r="CZ12" i="27"/>
  <c r="P12" i="27"/>
  <c r="DE12" i="27" s="1"/>
  <c r="RA10" i="27"/>
  <c r="RA14" i="27"/>
  <c r="I14" i="27"/>
  <c r="H12" i="27"/>
  <c r="QY10" i="27"/>
  <c r="H14" i="27"/>
  <c r="P20" i="27"/>
  <c r="DC12" i="27"/>
  <c r="N12" i="27"/>
  <c r="L10" i="27"/>
  <c r="RB20" i="27"/>
  <c r="QC20" i="27"/>
  <c r="DC14" i="27"/>
  <c r="N14" i="27"/>
  <c r="RE12" i="27"/>
  <c r="L12" i="27"/>
  <c r="P10" i="27"/>
  <c r="L14" i="27"/>
  <c r="QY15" i="26"/>
  <c r="CZ17" i="26"/>
  <c r="N17" i="26"/>
  <c r="RE15" i="26"/>
  <c r="P15" i="26"/>
  <c r="DE15" i="26" s="1"/>
  <c r="P18" i="26"/>
  <c r="Q18" i="26" s="1"/>
  <c r="QY11" i="26"/>
  <c r="QZ18" i="26"/>
  <c r="N18" i="26"/>
  <c r="RE17" i="26"/>
  <c r="RB17" i="26"/>
  <c r="PZ15" i="26"/>
  <c r="RE18" i="26"/>
  <c r="H17" i="26"/>
  <c r="P11" i="26"/>
  <c r="Q11" i="26" s="1"/>
  <c r="QZ15" i="26"/>
  <c r="PZ18" i="26"/>
  <c r="I17" i="26"/>
  <c r="L17" i="26"/>
  <c r="M17" i="26" s="1"/>
  <c r="DC18" i="26"/>
  <c r="RB11" i="26"/>
  <c r="RD11" i="26"/>
  <c r="QY18" i="26"/>
  <c r="RE11" i="26"/>
  <c r="QZ11" i="26"/>
  <c r="QC17" i="26"/>
  <c r="RA11" i="26"/>
  <c r="H11" i="26"/>
  <c r="RA17" i="26"/>
  <c r="QZ17" i="26"/>
  <c r="CZ11" i="26"/>
  <c r="N11" i="26"/>
  <c r="QC15" i="26"/>
  <c r="I15" i="26"/>
  <c r="L18" i="26"/>
  <c r="H15" i="26"/>
  <c r="CZ18" i="26"/>
  <c r="QY17" i="26"/>
  <c r="PZ17" i="26"/>
  <c r="I11" i="26"/>
  <c r="DC15" i="26"/>
  <c r="N15" i="26"/>
  <c r="RB18" i="26"/>
  <c r="QC18" i="26"/>
  <c r="I18" i="26"/>
  <c r="H18" i="26"/>
  <c r="L15" i="26"/>
  <c r="L11" i="26"/>
  <c r="TU31" i="22"/>
  <c r="TQ16" i="22"/>
  <c r="L16" i="22"/>
  <c r="M16" i="22" s="1"/>
  <c r="CW25" i="22"/>
  <c r="DA25" i="22" s="1"/>
  <c r="TN25" i="22"/>
  <c r="TU16" i="22"/>
  <c r="I16" i="22"/>
  <c r="K16" i="22"/>
  <c r="TN11" i="22"/>
  <c r="P16" i="22"/>
  <c r="Q16" i="22" s="1"/>
  <c r="H16" i="22"/>
  <c r="N25" i="22"/>
  <c r="O25" i="22" s="1"/>
  <c r="R31" i="22"/>
  <c r="S31" i="22" s="1"/>
  <c r="N16" i="22"/>
  <c r="O16" i="22" s="1"/>
  <c r="TN16" i="22"/>
  <c r="TQ28" i="22"/>
  <c r="R11" i="22"/>
  <c r="S11" i="22" s="1"/>
  <c r="T16" i="22"/>
  <c r="U16" i="22" s="1"/>
  <c r="SN28" i="22"/>
  <c r="SU28" i="22" s="1"/>
  <c r="N11" i="22"/>
  <c r="O11" i="22" s="1"/>
  <c r="TN31" i="22"/>
  <c r="L25" i="22"/>
  <c r="M25" i="22" s="1"/>
  <c r="TO28" i="22"/>
  <c r="P28" i="22"/>
  <c r="Q28" i="22" s="1"/>
  <c r="TU25" i="22"/>
  <c r="SN21" i="22"/>
  <c r="SU21" i="22" s="1"/>
  <c r="TQ17" i="22"/>
  <c r="TQ25" i="22"/>
  <c r="TQ21" i="22"/>
  <c r="L11" i="22"/>
  <c r="M11" i="22" s="1"/>
  <c r="H28" i="22"/>
  <c r="K31" i="22"/>
  <c r="TN21" i="22"/>
  <c r="TU11" i="22"/>
  <c r="P21" i="22"/>
  <c r="Q21" i="22" s="1"/>
  <c r="T17" i="22"/>
  <c r="U17" i="22" s="1"/>
  <c r="TQ11" i="22"/>
  <c r="P17" i="22"/>
  <c r="Q17" i="22" s="1"/>
  <c r="N17" i="22"/>
  <c r="H21" i="22"/>
  <c r="TN28" i="22"/>
  <c r="I28" i="22"/>
  <c r="T25" i="22"/>
  <c r="U25" i="22" s="1"/>
  <c r="L21" i="22"/>
  <c r="TU17" i="22"/>
  <c r="TN17" i="22"/>
  <c r="TL17" i="22"/>
  <c r="L31" i="22"/>
  <c r="P31" i="22"/>
  <c r="Q31" i="22" s="1"/>
  <c r="I31" i="22"/>
  <c r="N31" i="22"/>
  <c r="H17" i="22"/>
  <c r="I11" i="22"/>
  <c r="TU28" i="22"/>
  <c r="TU21" i="22"/>
  <c r="R21" i="22"/>
  <c r="S21" i="22" s="1"/>
  <c r="K21" i="22"/>
  <c r="T21" i="22"/>
  <c r="U21" i="22" s="1"/>
  <c r="K11" i="22"/>
  <c r="TQ31" i="22"/>
  <c r="R28" i="22"/>
  <c r="S28" i="22" s="1"/>
  <c r="T31" i="22"/>
  <c r="U31" i="22" s="1"/>
  <c r="H25" i="22"/>
  <c r="P11" i="22"/>
  <c r="Q11" i="22" s="1"/>
  <c r="N21" i="22"/>
  <c r="I21" i="22"/>
  <c r="L17" i="22"/>
  <c r="N28" i="22"/>
  <c r="T28" i="22"/>
  <c r="U28" i="22" s="1"/>
  <c r="L28" i="22"/>
  <c r="R25" i="22"/>
  <c r="S25" i="22" s="1"/>
  <c r="K17" i="22"/>
  <c r="H31" i="22"/>
  <c r="K28" i="22"/>
  <c r="I25" i="22"/>
  <c r="R17" i="22"/>
  <c r="S17" i="22" s="1"/>
  <c r="K25" i="22"/>
  <c r="P25" i="22"/>
  <c r="Q25" i="22" s="1"/>
  <c r="I17" i="22"/>
  <c r="T11" i="22"/>
  <c r="U11" i="22" s="1"/>
  <c r="H11" i="22"/>
  <c r="TU34" i="4"/>
  <c r="TU25" i="4"/>
  <c r="R27" i="4"/>
  <c r="S27" i="4" s="1"/>
  <c r="L14" i="4"/>
  <c r="M14" i="4" s="1"/>
  <c r="TU10" i="4"/>
  <c r="L38" i="4"/>
  <c r="M38" i="4" s="1"/>
  <c r="R14" i="4"/>
  <c r="S14" i="4" s="1"/>
  <c r="CW25" i="4"/>
  <c r="DA25" i="4" s="1"/>
  <c r="T10" i="4"/>
  <c r="U10" i="4" s="1"/>
  <c r="TU19" i="4"/>
  <c r="R19" i="4"/>
  <c r="S19" i="4" s="1"/>
  <c r="T38" i="4"/>
  <c r="U38" i="4" s="1"/>
  <c r="TN25" i="4"/>
  <c r="CW10" i="4"/>
  <c r="DA10" i="4" s="1"/>
  <c r="I14" i="4"/>
  <c r="L24" i="4"/>
  <c r="M24" i="4" s="1"/>
  <c r="P14" i="4"/>
  <c r="Q14" i="4" s="1"/>
  <c r="I25" i="4"/>
  <c r="TQ25" i="4"/>
  <c r="TQ34" i="4"/>
  <c r="TQ24" i="4"/>
  <c r="TU14" i="4"/>
  <c r="I19" i="4"/>
  <c r="TQ19" i="4"/>
  <c r="R34" i="4"/>
  <c r="S34" i="4" s="1"/>
  <c r="L10" i="4"/>
  <c r="M10" i="4" s="1"/>
  <c r="TN14" i="4"/>
  <c r="T34" i="4"/>
  <c r="U34" i="4" s="1"/>
  <c r="CW27" i="4"/>
  <c r="DA27" i="4" s="1"/>
  <c r="TN19" i="4"/>
  <c r="CW19" i="4"/>
  <c r="DA19" i="4" s="1"/>
  <c r="H19" i="4"/>
  <c r="N14" i="4"/>
  <c r="O14" i="4" s="1"/>
  <c r="T25" i="4"/>
  <c r="U25" i="4" s="1"/>
  <c r="H24" i="4"/>
  <c r="I38" i="4"/>
  <c r="P38" i="4"/>
  <c r="Q38" i="4" s="1"/>
  <c r="P34" i="4"/>
  <c r="Q34" i="4" s="1"/>
  <c r="I34" i="4"/>
  <c r="N34" i="4"/>
  <c r="T27" i="4"/>
  <c r="U27" i="4" s="1"/>
  <c r="H10" i="4"/>
  <c r="K27" i="4"/>
  <c r="SN25" i="4"/>
  <c r="SU25" i="4" s="1"/>
  <c r="H25" i="4"/>
  <c r="TN34" i="4"/>
  <c r="P24" i="4"/>
  <c r="Q24" i="4" s="1"/>
  <c r="H27" i="4"/>
  <c r="K25" i="4"/>
  <c r="L19" i="4"/>
  <c r="N38" i="4"/>
  <c r="R25" i="4"/>
  <c r="S25" i="4" s="1"/>
  <c r="H34" i="4"/>
  <c r="L34" i="4"/>
  <c r="TN10" i="4"/>
  <c r="P19" i="4"/>
  <c r="Q19" i="4" s="1"/>
  <c r="K34" i="4"/>
  <c r="TU24" i="4"/>
  <c r="R24" i="4"/>
  <c r="S24" i="4" s="1"/>
  <c r="K24" i="4"/>
  <c r="T24" i="4"/>
  <c r="U24" i="4" s="1"/>
  <c r="N24" i="4"/>
  <c r="TN27" i="4"/>
  <c r="K14" i="4"/>
  <c r="T14" i="4"/>
  <c r="U14" i="4" s="1"/>
  <c r="P10" i="4"/>
  <c r="Q10" i="4" s="1"/>
  <c r="R38" i="4"/>
  <c r="S38" i="4" s="1"/>
  <c r="L25" i="4"/>
  <c r="N25" i="4"/>
  <c r="P25" i="4"/>
  <c r="Q25" i="4" s="1"/>
  <c r="N27" i="4"/>
  <c r="P27" i="4"/>
  <c r="Q27" i="4" s="1"/>
  <c r="H14" i="4"/>
  <c r="K19" i="4"/>
  <c r="T19" i="4"/>
  <c r="U19" i="4" s="1"/>
  <c r="N19" i="4"/>
  <c r="H38" i="4"/>
  <c r="I24" i="4"/>
  <c r="L27" i="4"/>
  <c r="R10" i="4"/>
  <c r="S10" i="4" s="1"/>
  <c r="K38" i="4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38" i="19"/>
  <c r="CW38" i="19"/>
  <c r="CX38" i="19"/>
  <c r="CY38" i="19"/>
  <c r="DA38" i="19"/>
  <c r="DB38" i="19"/>
  <c r="PV38" i="19"/>
  <c r="PW38" i="19"/>
  <c r="PX38" i="19"/>
  <c r="PY38" i="19"/>
  <c r="QA38" i="19"/>
  <c r="QB38" i="19"/>
  <c r="QD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O26" i="21" l="1"/>
  <c r="R17" i="21"/>
  <c r="R34" i="19"/>
  <c r="R8" i="27"/>
  <c r="V26" i="22"/>
  <c r="W26" i="22" s="1"/>
  <c r="V36" i="4"/>
  <c r="W36" i="4" s="1"/>
  <c r="V22" i="4"/>
  <c r="F22" i="4" s="1"/>
  <c r="A22" i="4" a="1"/>
  <c r="A22" i="4" s="1"/>
  <c r="B22" i="4" a="1"/>
  <c r="B22" i="4" s="1"/>
  <c r="R25" i="21"/>
  <c r="O13" i="21"/>
  <c r="O32" i="21"/>
  <c r="O34" i="21"/>
  <c r="R40" i="19"/>
  <c r="V20" i="22"/>
  <c r="X20" i="22" s="1"/>
  <c r="A17" i="21" a="1"/>
  <c r="A17" i="21" s="1"/>
  <c r="B17" i="21" a="1"/>
  <c r="B17" i="21" s="1"/>
  <c r="O32" i="19"/>
  <c r="RC12" i="27"/>
  <c r="V33" i="4"/>
  <c r="F33" i="4" s="1"/>
  <c r="O14" i="21"/>
  <c r="O20" i="27"/>
  <c r="O14" i="27"/>
  <c r="O29" i="21"/>
  <c r="O28" i="21"/>
  <c r="O12" i="27"/>
  <c r="O17" i="26"/>
  <c r="O23" i="21"/>
  <c r="O17" i="19"/>
  <c r="O36" i="19"/>
  <c r="O18" i="27"/>
  <c r="DD10" i="27"/>
  <c r="O10" i="27"/>
  <c r="O18" i="26"/>
  <c r="O15" i="26"/>
  <c r="O11" i="26"/>
  <c r="R30" i="21"/>
  <c r="R31" i="21"/>
  <c r="R21" i="26"/>
  <c r="TR19" i="4"/>
  <c r="TV19" i="4" s="1"/>
  <c r="B30" i="21" a="1"/>
  <c r="B30" i="21" s="1"/>
  <c r="R15" i="21"/>
  <c r="B31" i="21" a="1"/>
  <c r="B31" i="21" s="1"/>
  <c r="A31" i="21" a="1"/>
  <c r="A31" i="21" s="1"/>
  <c r="R22" i="21"/>
  <c r="B25" i="21" a="1"/>
  <c r="B25" i="21" s="1"/>
  <c r="B15" i="21" a="1"/>
  <c r="B15" i="21" s="1"/>
  <c r="R31" i="19"/>
  <c r="R37" i="19"/>
  <c r="B40" i="19" a="1"/>
  <c r="B40" i="19" s="1"/>
  <c r="A37" i="19" a="1"/>
  <c r="A37" i="19" s="1"/>
  <c r="B37" i="19" a="1"/>
  <c r="B37" i="19" s="1"/>
  <c r="R39" i="19"/>
  <c r="B39" i="19" a="1"/>
  <c r="B39" i="19" s="1"/>
  <c r="B22" i="21" a="1"/>
  <c r="B22" i="21" s="1"/>
  <c r="B34" i="19" a="1"/>
  <c r="B34" i="19" s="1"/>
  <c r="F34" i="19"/>
  <c r="B21" i="26" a="1"/>
  <c r="B21" i="26" s="1"/>
  <c r="B26" i="22" a="1"/>
  <c r="B26" i="22" s="1"/>
  <c r="B20" i="22" a="1"/>
  <c r="B20" i="22" s="1"/>
  <c r="B33" i="4" a="1"/>
  <c r="B33" i="4" s="1"/>
  <c r="B36" i="4" a="1"/>
  <c r="B36" i="4" s="1"/>
  <c r="V32" i="4"/>
  <c r="F32" i="4" s="1"/>
  <c r="A32" i="4" a="1"/>
  <c r="A32" i="4" s="1"/>
  <c r="B32" i="4" a="1"/>
  <c r="B32" i="4" s="1"/>
  <c r="B29" i="4" a="1"/>
  <c r="B29" i="4" s="1"/>
  <c r="V29" i="4"/>
  <c r="V9" i="4"/>
  <c r="F9" i="4" s="1"/>
  <c r="DE17" i="19"/>
  <c r="DD11" i="26"/>
  <c r="TR27" i="4"/>
  <c r="TV27" i="4" s="1"/>
  <c r="Q28" i="21"/>
  <c r="Q23" i="21"/>
  <c r="DE29" i="21"/>
  <c r="RC34" i="21"/>
  <c r="DD18" i="27"/>
  <c r="RC10" i="27"/>
  <c r="RC18" i="26"/>
  <c r="DB25" i="22"/>
  <c r="TR14" i="4"/>
  <c r="TV14" i="4" s="1"/>
  <c r="TR10" i="4"/>
  <c r="TV10" i="4" s="1"/>
  <c r="DE13" i="21"/>
  <c r="K20" i="27"/>
  <c r="J20" i="27" s="1"/>
  <c r="A20" i="27" s="1" a="1"/>
  <c r="A20" i="27" s="1"/>
  <c r="DD14" i="21"/>
  <c r="DE32" i="21"/>
  <c r="RF36" i="19"/>
  <c r="RC18" i="27"/>
  <c r="RF12" i="27"/>
  <c r="K10" i="27"/>
  <c r="J10" i="27" s="1"/>
  <c r="RC15" i="26"/>
  <c r="TR34" i="4"/>
  <c r="TV34" i="4" s="1"/>
  <c r="TR25" i="4"/>
  <c r="TV25" i="4" s="1"/>
  <c r="TR17" i="22"/>
  <c r="TV17" i="22" s="1"/>
  <c r="RF13" i="21"/>
  <c r="RC17" i="19"/>
  <c r="DE14" i="27"/>
  <c r="RF14" i="27"/>
  <c r="Q12" i="27"/>
  <c r="Q34" i="21"/>
  <c r="K13" i="21"/>
  <c r="J13" i="21" s="1"/>
  <c r="A13" i="21" s="1" a="1"/>
  <c r="A13" i="21" s="1"/>
  <c r="DD26" i="21"/>
  <c r="K32" i="21"/>
  <c r="J32" i="21" s="1"/>
  <c r="A32" i="21" s="1" a="1"/>
  <c r="A32" i="21" s="1"/>
  <c r="K28" i="21"/>
  <c r="J28" i="21" s="1"/>
  <c r="B28" i="21" s="1" a="1"/>
  <c r="B28" i="21" s="1"/>
  <c r="RC13" i="21"/>
  <c r="K34" i="21"/>
  <c r="J34" i="21" s="1"/>
  <c r="K23" i="21"/>
  <c r="J23" i="21" s="1"/>
  <c r="A23" i="21" s="1" a="1"/>
  <c r="A23" i="21" s="1"/>
  <c r="RC14" i="21"/>
  <c r="RC28" i="21"/>
  <c r="RF26" i="21"/>
  <c r="DD23" i="21"/>
  <c r="RF34" i="21"/>
  <c r="RF29" i="21"/>
  <c r="K36" i="19"/>
  <c r="J36" i="19" s="1"/>
  <c r="B36" i="19" s="1" a="1"/>
  <c r="B36" i="19" s="1"/>
  <c r="Q32" i="19"/>
  <c r="K32" i="19"/>
  <c r="J32" i="19" s="1"/>
  <c r="RC36" i="19"/>
  <c r="DD32" i="19"/>
  <c r="K17" i="19"/>
  <c r="J17" i="19" s="1"/>
  <c r="RC32" i="19"/>
  <c r="K12" i="27"/>
  <c r="Q18" i="27"/>
  <c r="DD20" i="27"/>
  <c r="RC14" i="27"/>
  <c r="J12" i="27"/>
  <c r="RF10" i="27"/>
  <c r="K14" i="27"/>
  <c r="RC20" i="27"/>
  <c r="RF18" i="26"/>
  <c r="K11" i="26"/>
  <c r="J11" i="26" s="1"/>
  <c r="DE18" i="26"/>
  <c r="Q17" i="26"/>
  <c r="K17" i="26"/>
  <c r="J17" i="26" s="1"/>
  <c r="DD17" i="26"/>
  <c r="R17" i="26" s="1"/>
  <c r="Q15" i="26"/>
  <c r="RF11" i="26"/>
  <c r="K15" i="26"/>
  <c r="J15" i="26" s="1"/>
  <c r="B15" i="26" s="1" a="1"/>
  <c r="B15" i="26" s="1"/>
  <c r="TR28" i="22"/>
  <c r="TV28" i="22" s="1"/>
  <c r="TR16" i="22"/>
  <c r="TV16" i="22" s="1"/>
  <c r="TR25" i="22"/>
  <c r="TV25" i="22" s="1"/>
  <c r="TR11" i="22"/>
  <c r="TV11" i="22" s="1"/>
  <c r="TR21" i="22"/>
  <c r="TV21" i="22" s="1"/>
  <c r="DB14" i="4"/>
  <c r="TR38" i="4"/>
  <c r="TV38" i="4" s="1"/>
  <c r="J27" i="4"/>
  <c r="A27" i="4" s="1" a="1"/>
  <c r="A27" i="4" s="1"/>
  <c r="TR24" i="4"/>
  <c r="TV24" i="4" s="1"/>
  <c r="DB10" i="4"/>
  <c r="RF23" i="21"/>
  <c r="RF14" i="21"/>
  <c r="K29" i="21"/>
  <c r="J29" i="21" s="1"/>
  <c r="B29" i="21" s="1" a="1"/>
  <c r="B29" i="21" s="1"/>
  <c r="RC23" i="21"/>
  <c r="RF28" i="21"/>
  <c r="M13" i="21"/>
  <c r="DD13" i="21"/>
  <c r="RC26" i="21"/>
  <c r="K26" i="21"/>
  <c r="J26" i="21" s="1"/>
  <c r="B26" i="21" s="1" a="1"/>
  <c r="B26" i="21" s="1"/>
  <c r="RC29" i="21"/>
  <c r="M29" i="21"/>
  <c r="DD32" i="21"/>
  <c r="RF32" i="21"/>
  <c r="RC32" i="21"/>
  <c r="DE26" i="21"/>
  <c r="Q26" i="21"/>
  <c r="M34" i="21"/>
  <c r="DD34" i="21"/>
  <c r="DD29" i="21"/>
  <c r="DD28" i="21"/>
  <c r="DE14" i="21"/>
  <c r="Q14" i="21"/>
  <c r="K14" i="21"/>
  <c r="J14" i="21" s="1"/>
  <c r="M28" i="21"/>
  <c r="DE36" i="19"/>
  <c r="RF17" i="19"/>
  <c r="RF32" i="19"/>
  <c r="DD36" i="19"/>
  <c r="M36" i="19"/>
  <c r="DD17" i="19"/>
  <c r="M17" i="19"/>
  <c r="RF20" i="27"/>
  <c r="RF18" i="27"/>
  <c r="J14" i="27"/>
  <c r="DE20" i="27"/>
  <c r="Q20" i="27"/>
  <c r="M14" i="27"/>
  <c r="DD14" i="27"/>
  <c r="DD12" i="27"/>
  <c r="DE10" i="27"/>
  <c r="Q10" i="27"/>
  <c r="M10" i="27"/>
  <c r="K18" i="27"/>
  <c r="J18" i="27" s="1"/>
  <c r="M12" i="27"/>
  <c r="RC17" i="26"/>
  <c r="RF17" i="26"/>
  <c r="K18" i="26"/>
  <c r="J18" i="26" s="1"/>
  <c r="RC11" i="26"/>
  <c r="DE11" i="26"/>
  <c r="RF15" i="26"/>
  <c r="DD18" i="26"/>
  <c r="DD15" i="26"/>
  <c r="M11" i="26"/>
  <c r="M18" i="26"/>
  <c r="M15" i="26"/>
  <c r="J16" i="22"/>
  <c r="A16" i="22" s="1" a="1"/>
  <c r="A16" i="22" s="1"/>
  <c r="DB16" i="22"/>
  <c r="TR31" i="22"/>
  <c r="TV31" i="22" s="1"/>
  <c r="DC16" i="22"/>
  <c r="J21" i="22"/>
  <c r="A21" i="22" s="1" a="1"/>
  <c r="A21" i="22" s="1"/>
  <c r="DB11" i="22"/>
  <c r="DC28" i="22"/>
  <c r="J17" i="22"/>
  <c r="B17" i="22" s="1" a="1"/>
  <c r="B17" i="22" s="1"/>
  <c r="DB28" i="22"/>
  <c r="O28" i="22"/>
  <c r="M31" i="22"/>
  <c r="M21" i="22"/>
  <c r="DB17" i="22"/>
  <c r="O17" i="22"/>
  <c r="J25" i="22"/>
  <c r="DB21" i="22"/>
  <c r="O21" i="22"/>
  <c r="J11" i="22"/>
  <c r="DC17" i="22"/>
  <c r="DC11" i="22"/>
  <c r="M17" i="22"/>
  <c r="J28" i="22"/>
  <c r="O31" i="22"/>
  <c r="DB31" i="22"/>
  <c r="DC21" i="22"/>
  <c r="DC25" i="22"/>
  <c r="M28" i="22"/>
  <c r="J31" i="22"/>
  <c r="DC31" i="22"/>
  <c r="J25" i="4"/>
  <c r="B25" i="4" s="1" a="1"/>
  <c r="B25" i="4" s="1"/>
  <c r="J19" i="4"/>
  <c r="A19" i="4" s="1" a="1"/>
  <c r="A19" i="4" s="1"/>
  <c r="DC14" i="4"/>
  <c r="J10" i="4"/>
  <c r="J14" i="4"/>
  <c r="A14" i="4" s="1" a="1"/>
  <c r="A14" i="4" s="1"/>
  <c r="DC25" i="4"/>
  <c r="DC24" i="4"/>
  <c r="DC34" i="4"/>
  <c r="DB38" i="4"/>
  <c r="O38" i="4"/>
  <c r="O25" i="4"/>
  <c r="DB25" i="4"/>
  <c r="M25" i="4"/>
  <c r="M27" i="4"/>
  <c r="O19" i="4"/>
  <c r="DB19" i="4"/>
  <c r="DC27" i="4"/>
  <c r="DC10" i="4"/>
  <c r="M19" i="4"/>
  <c r="DC38" i="4"/>
  <c r="J24" i="4"/>
  <c r="J38" i="4"/>
  <c r="O27" i="4"/>
  <c r="DB27" i="4"/>
  <c r="M34" i="4"/>
  <c r="DC19" i="4"/>
  <c r="O34" i="4"/>
  <c r="DB34" i="4"/>
  <c r="DB24" i="4"/>
  <c r="O24" i="4"/>
  <c r="J34" i="4"/>
  <c r="RD14" i="26"/>
  <c r="DC4" i="21"/>
  <c r="PZ18" i="19"/>
  <c r="QY14" i="26"/>
  <c r="CW8" i="22"/>
  <c r="DA8" i="22" s="1"/>
  <c r="PZ4" i="21"/>
  <c r="QC4" i="21"/>
  <c r="PZ19" i="19"/>
  <c r="QC19" i="19"/>
  <c r="RD6" i="27"/>
  <c r="QY6" i="27"/>
  <c r="PZ6" i="27"/>
  <c r="QC6" i="27"/>
  <c r="QC14" i="26"/>
  <c r="SN5" i="22"/>
  <c r="SU5" i="22" s="1"/>
  <c r="CW20" i="4"/>
  <c r="DA20" i="4" s="1"/>
  <c r="P18" i="19"/>
  <c r="Q18" i="19" s="1"/>
  <c r="QY19" i="19"/>
  <c r="P19" i="19"/>
  <c r="Q19" i="19" s="1"/>
  <c r="P6" i="27"/>
  <c r="Q6" i="27" s="1"/>
  <c r="CZ14" i="26"/>
  <c r="P14" i="26"/>
  <c r="Q14" i="26" s="1"/>
  <c r="P5" i="22"/>
  <c r="CW5" i="22"/>
  <c r="DA5" i="22" s="1"/>
  <c r="TN8" i="22"/>
  <c r="P21" i="4"/>
  <c r="CW21" i="4"/>
  <c r="DA21" i="4" s="1"/>
  <c r="CW6" i="4"/>
  <c r="DA6" i="4" s="1"/>
  <c r="TQ20" i="4"/>
  <c r="TN21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9" i="19"/>
  <c r="QZ19" i="19"/>
  <c r="RB19" i="19"/>
  <c r="RD19" i="19"/>
  <c r="RA19" i="19"/>
  <c r="RE19" i="19"/>
  <c r="H19" i="19"/>
  <c r="I19" i="19"/>
  <c r="DC19" i="19"/>
  <c r="N19" i="19"/>
  <c r="L19" i="19"/>
  <c r="PZ38" i="19"/>
  <c r="P38" i="19"/>
  <c r="Q38" i="19" s="1"/>
  <c r="CZ18" i="19"/>
  <c r="QC38" i="19"/>
  <c r="QC18" i="19"/>
  <c r="RA18" i="19"/>
  <c r="QZ18" i="19"/>
  <c r="RD18" i="19"/>
  <c r="QY18" i="19"/>
  <c r="RE18" i="19"/>
  <c r="H18" i="19"/>
  <c r="RB18" i="19"/>
  <c r="I18" i="19"/>
  <c r="DC18" i="19"/>
  <c r="N18" i="19"/>
  <c r="L18" i="19"/>
  <c r="PZ7" i="19"/>
  <c r="PZ9" i="19"/>
  <c r="PZ21" i="19"/>
  <c r="RD38" i="19"/>
  <c r="QY38" i="19"/>
  <c r="CZ38" i="19"/>
  <c r="RA38" i="19"/>
  <c r="RE38" i="19"/>
  <c r="RB38" i="19"/>
  <c r="QZ38" i="19"/>
  <c r="I38" i="19"/>
  <c r="H38" i="19"/>
  <c r="DC38" i="19"/>
  <c r="N38" i="19"/>
  <c r="L38" i="19"/>
  <c r="P7" i="19"/>
  <c r="Q7" i="19" s="1"/>
  <c r="RB21" i="19"/>
  <c r="RD7" i="19"/>
  <c r="QY7" i="19"/>
  <c r="QC21" i="19"/>
  <c r="CZ21" i="19"/>
  <c r="P21" i="19"/>
  <c r="Q21" i="19" s="1"/>
  <c r="RA21" i="19"/>
  <c r="DC21" i="19"/>
  <c r="RE21" i="19"/>
  <c r="RD21" i="19"/>
  <c r="QY21" i="19"/>
  <c r="QZ21" i="19"/>
  <c r="H21" i="19"/>
  <c r="I21" i="19"/>
  <c r="N21" i="19"/>
  <c r="L21" i="19"/>
  <c r="QC7" i="19"/>
  <c r="RD9" i="19"/>
  <c r="QY9" i="19"/>
  <c r="P9" i="19"/>
  <c r="Q9" i="19" s="1"/>
  <c r="CZ7" i="19"/>
  <c r="RB7" i="19"/>
  <c r="RA7" i="19"/>
  <c r="RE7" i="19"/>
  <c r="QZ7" i="19"/>
  <c r="I7" i="19"/>
  <c r="DC7" i="19"/>
  <c r="N7" i="19"/>
  <c r="H7" i="19"/>
  <c r="L7" i="19"/>
  <c r="RB9" i="19"/>
  <c r="QC9" i="19"/>
  <c r="CZ9" i="19"/>
  <c r="RE9" i="19"/>
  <c r="QZ9" i="19"/>
  <c r="RA9" i="19"/>
  <c r="I9" i="19"/>
  <c r="H9" i="19"/>
  <c r="DC9" i="19"/>
  <c r="N9" i="19"/>
  <c r="L9" i="19"/>
  <c r="CZ6" i="27"/>
  <c r="RE6" i="27"/>
  <c r="QZ6" i="27"/>
  <c r="RA6" i="27"/>
  <c r="RB6" i="27"/>
  <c r="H6" i="27"/>
  <c r="I6" i="27"/>
  <c r="DC6" i="27"/>
  <c r="N6" i="27"/>
  <c r="L6" i="27"/>
  <c r="PZ14" i="26"/>
  <c r="RB14" i="26"/>
  <c r="RA14" i="26"/>
  <c r="RE14" i="26"/>
  <c r="QZ14" i="26"/>
  <c r="I14" i="26"/>
  <c r="H14" i="26"/>
  <c r="DC14" i="26"/>
  <c r="N14" i="26"/>
  <c r="L14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6" i="4"/>
  <c r="TN6" i="4"/>
  <c r="SN20" i="4"/>
  <c r="SU20" i="4" s="1"/>
  <c r="TN20" i="4"/>
  <c r="TU20" i="4"/>
  <c r="R20" i="4"/>
  <c r="S20" i="4" s="1"/>
  <c r="L20" i="4"/>
  <c r="M20" i="4" s="1"/>
  <c r="K20" i="4"/>
  <c r="I20" i="4"/>
  <c r="P20" i="4"/>
  <c r="Q20" i="4" s="1"/>
  <c r="H20" i="4"/>
  <c r="N20" i="4"/>
  <c r="T20" i="4"/>
  <c r="U20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X26" i="22" l="1"/>
  <c r="S31" i="21"/>
  <c r="T31" i="21"/>
  <c r="T25" i="21"/>
  <c r="S25" i="21"/>
  <c r="F30" i="21"/>
  <c r="T30" i="21"/>
  <c r="S30" i="21"/>
  <c r="F15" i="21"/>
  <c r="S15" i="21"/>
  <c r="T15" i="21"/>
  <c r="F22" i="21"/>
  <c r="S22" i="21"/>
  <c r="T22" i="21"/>
  <c r="F17" i="21"/>
  <c r="S17" i="21"/>
  <c r="T17" i="21"/>
  <c r="T39" i="19"/>
  <c r="S39" i="19"/>
  <c r="S37" i="19"/>
  <c r="T37" i="19"/>
  <c r="S34" i="19"/>
  <c r="T34" i="19"/>
  <c r="T40" i="19"/>
  <c r="S40" i="19"/>
  <c r="S31" i="19"/>
  <c r="T31" i="19"/>
  <c r="T8" i="27"/>
  <c r="S8" i="27"/>
  <c r="S17" i="26"/>
  <c r="T17" i="26"/>
  <c r="S21" i="26"/>
  <c r="T21" i="26"/>
  <c r="F26" i="22"/>
  <c r="F8" i="27"/>
  <c r="F36" i="4"/>
  <c r="F25" i="21"/>
  <c r="F40" i="19"/>
  <c r="X22" i="4"/>
  <c r="W22" i="4"/>
  <c r="X36" i="4"/>
  <c r="F20" i="22"/>
  <c r="W20" i="22"/>
  <c r="X33" i="4"/>
  <c r="W33" i="4"/>
  <c r="DC8" i="22"/>
  <c r="Q8" i="22"/>
  <c r="DC5" i="22"/>
  <c r="Q5" i="22"/>
  <c r="DC6" i="4"/>
  <c r="Q6" i="4"/>
  <c r="DC21" i="4"/>
  <c r="Q21" i="4"/>
  <c r="O14" i="26"/>
  <c r="F31" i="21"/>
  <c r="O4" i="21"/>
  <c r="R10" i="27"/>
  <c r="O7" i="19"/>
  <c r="O38" i="19"/>
  <c r="O18" i="19"/>
  <c r="O19" i="19"/>
  <c r="O21" i="19"/>
  <c r="O9" i="19"/>
  <c r="O6" i="27"/>
  <c r="F21" i="26"/>
  <c r="R11" i="26"/>
  <c r="V25" i="22"/>
  <c r="W25" i="22" s="1"/>
  <c r="F37" i="19"/>
  <c r="F31" i="19"/>
  <c r="F39" i="19"/>
  <c r="R12" i="27"/>
  <c r="R18" i="27"/>
  <c r="X32" i="4"/>
  <c r="W32" i="4"/>
  <c r="W29" i="4"/>
  <c r="X29" i="4"/>
  <c r="F29" i="4"/>
  <c r="W9" i="4"/>
  <c r="X9" i="4"/>
  <c r="R29" i="21"/>
  <c r="R15" i="26"/>
  <c r="R28" i="21"/>
  <c r="R13" i="21"/>
  <c r="R14" i="21"/>
  <c r="R26" i="21"/>
  <c r="R32" i="21"/>
  <c r="R34" i="21"/>
  <c r="V14" i="4"/>
  <c r="X14" i="4" s="1"/>
  <c r="B34" i="21" a="1"/>
  <c r="B34" i="21" s="1"/>
  <c r="A34" i="21" a="1"/>
  <c r="A34" i="21" s="1"/>
  <c r="R18" i="26"/>
  <c r="R14" i="27"/>
  <c r="A29" i="21" a="1"/>
  <c r="A29" i="21" s="1"/>
  <c r="R17" i="19"/>
  <c r="R20" i="27"/>
  <c r="B27" i="4" a="1"/>
  <c r="B27" i="4" s="1"/>
  <c r="B13" i="21" a="1"/>
  <c r="B13" i="21" s="1"/>
  <c r="R23" i="21"/>
  <c r="A28" i="21" a="1"/>
  <c r="A28" i="21" s="1"/>
  <c r="A36" i="19" a="1"/>
  <c r="A36" i="19" s="1"/>
  <c r="R32" i="19"/>
  <c r="R36" i="19"/>
  <c r="B20" i="27" a="1"/>
  <c r="B20" i="27" s="1"/>
  <c r="V10" i="4"/>
  <c r="F10" i="4" s="1"/>
  <c r="V11" i="22"/>
  <c r="F11" i="22" s="1"/>
  <c r="B32" i="21" a="1"/>
  <c r="B32" i="21" s="1"/>
  <c r="B23" i="21" a="1"/>
  <c r="B23" i="21" s="1"/>
  <c r="A26" i="21" a="1"/>
  <c r="A26" i="21" s="1"/>
  <c r="A14" i="21" a="1"/>
  <c r="A14" i="21" s="1"/>
  <c r="B14" i="21" a="1"/>
  <c r="B14" i="21" s="1"/>
  <c r="B32" i="19" a="1"/>
  <c r="B32" i="19" s="1"/>
  <c r="A32" i="19" a="1"/>
  <c r="A32" i="19" s="1"/>
  <c r="A18" i="27" a="1"/>
  <c r="A18" i="27" s="1"/>
  <c r="B18" i="27" a="1"/>
  <c r="B18" i="27" s="1"/>
  <c r="F17" i="26"/>
  <c r="A15" i="26" a="1"/>
  <c r="A15" i="26" s="1"/>
  <c r="B18" i="26" a="1"/>
  <c r="B18" i="26" s="1"/>
  <c r="A18" i="26" a="1"/>
  <c r="A18" i="26" s="1"/>
  <c r="A17" i="26" a="1"/>
  <c r="A17" i="26" s="1"/>
  <c r="B17" i="26" a="1"/>
  <c r="B17" i="26" s="1"/>
  <c r="B16" i="22" a="1"/>
  <c r="B16" i="22" s="1"/>
  <c r="V16" i="22"/>
  <c r="F16" i="22" s="1"/>
  <c r="A17" i="22" a="1"/>
  <c r="A17" i="22" s="1"/>
  <c r="B21" i="22" a="1"/>
  <c r="B21" i="22" s="1"/>
  <c r="V28" i="22"/>
  <c r="F28" i="22" s="1"/>
  <c r="V21" i="22"/>
  <c r="W21" i="22" s="1"/>
  <c r="V31" i="22"/>
  <c r="F31" i="22" s="1"/>
  <c r="B31" i="22" a="1"/>
  <c r="B31" i="22" s="1"/>
  <c r="A31" i="22" a="1"/>
  <c r="A31" i="22" s="1"/>
  <c r="A25" i="22" a="1"/>
  <c r="A25" i="22" s="1"/>
  <c r="B25" i="22" a="1"/>
  <c r="B25" i="22" s="1"/>
  <c r="B28" i="22" a="1"/>
  <c r="B28" i="22" s="1"/>
  <c r="A28" i="22" a="1"/>
  <c r="A28" i="22" s="1"/>
  <c r="V17" i="22"/>
  <c r="A25" i="4" a="1"/>
  <c r="A25" i="4" s="1"/>
  <c r="B19" i="4" a="1"/>
  <c r="B19" i="4" s="1"/>
  <c r="V34" i="4"/>
  <c r="F34" i="4" s="1"/>
  <c r="V25" i="4"/>
  <c r="W25" i="4" s="1"/>
  <c r="V19" i="4"/>
  <c r="F19" i="4" s="1"/>
  <c r="B14" i="4" a="1"/>
  <c r="B14" i="4" s="1"/>
  <c r="V27" i="4"/>
  <c r="W27" i="4" s="1"/>
  <c r="V38" i="4"/>
  <c r="B34" i="4" a="1"/>
  <c r="B34" i="4" s="1"/>
  <c r="A34" i="4" a="1"/>
  <c r="A34" i="4" s="1"/>
  <c r="A38" i="4" a="1"/>
  <c r="A38" i="4" s="1"/>
  <c r="B38" i="4" a="1"/>
  <c r="B38" i="4" s="1"/>
  <c r="V24" i="4"/>
  <c r="A24" i="4" a="1"/>
  <c r="A24" i="4" s="1"/>
  <c r="B24" i="4" a="1"/>
  <c r="B24" i="4" s="1"/>
  <c r="DE18" i="19"/>
  <c r="DE6" i="27"/>
  <c r="DB5" i="22"/>
  <c r="K14" i="26"/>
  <c r="J14" i="26" s="1"/>
  <c r="B14" i="26" s="1" a="1"/>
  <c r="B14" i="26" s="1"/>
  <c r="K4" i="21"/>
  <c r="J4" i="21" s="1"/>
  <c r="RF4" i="21"/>
  <c r="K19" i="19"/>
  <c r="J19" i="19" s="1"/>
  <c r="K18" i="19"/>
  <c r="J18" i="19" s="1"/>
  <c r="K6" i="27"/>
  <c r="J6" i="27" s="1"/>
  <c r="DE14" i="26"/>
  <c r="TR8" i="22"/>
  <c r="TV8" i="22" s="1"/>
  <c r="O5" i="22"/>
  <c r="DE4" i="21"/>
  <c r="DE19" i="19"/>
  <c r="RF19" i="19"/>
  <c r="RC19" i="19"/>
  <c r="DE21" i="19"/>
  <c r="RC6" i="27"/>
  <c r="RF6" i="27"/>
  <c r="RC14" i="26"/>
  <c r="RF14" i="26"/>
  <c r="TR20" i="4"/>
  <c r="TV20" i="4" s="1"/>
  <c r="TR21" i="4"/>
  <c r="TV21" i="4" s="1"/>
  <c r="TR6" i="4"/>
  <c r="TV6" i="4" s="1"/>
  <c r="RC4" i="21"/>
  <c r="DD4" i="21"/>
  <c r="M4" i="21"/>
  <c r="M19" i="19"/>
  <c r="DD19" i="19"/>
  <c r="DE9" i="19"/>
  <c r="K38" i="19"/>
  <c r="J38" i="19" s="1"/>
  <c r="DE38" i="19"/>
  <c r="RF18" i="19"/>
  <c r="RC18" i="19"/>
  <c r="DD18" i="19"/>
  <c r="M18" i="19"/>
  <c r="K7" i="19"/>
  <c r="J7" i="19" s="1"/>
  <c r="RF21" i="19"/>
  <c r="K21" i="19"/>
  <c r="J21" i="19" s="1"/>
  <c r="DE7" i="19"/>
  <c r="RF38" i="19"/>
  <c r="RC38" i="19"/>
  <c r="M38" i="19"/>
  <c r="DD38" i="19"/>
  <c r="RC21" i="19"/>
  <c r="DD21" i="19"/>
  <c r="M21" i="19"/>
  <c r="RF9" i="19"/>
  <c r="K9" i="19"/>
  <c r="J9" i="19" s="1"/>
  <c r="RC7" i="19"/>
  <c r="RF7" i="19"/>
  <c r="M7" i="19"/>
  <c r="DD7" i="19"/>
  <c r="RC9" i="19"/>
  <c r="M9" i="19"/>
  <c r="DD9" i="19"/>
  <c r="M6" i="27"/>
  <c r="DD6" i="27"/>
  <c r="M14" i="26"/>
  <c r="DD14" i="26"/>
  <c r="J8" i="22"/>
  <c r="DB8" i="22"/>
  <c r="O8" i="22"/>
  <c r="J5" i="22"/>
  <c r="TR5" i="22"/>
  <c r="TV5" i="22" s="1"/>
  <c r="J21" i="4"/>
  <c r="A21" i="4" s="1" a="1"/>
  <c r="A21" i="4" s="1"/>
  <c r="DB21" i="4"/>
  <c r="O21" i="4"/>
  <c r="DC20" i="4"/>
  <c r="J20" i="4"/>
  <c r="O20" i="4"/>
  <c r="DB20" i="4"/>
  <c r="J6" i="4"/>
  <c r="O6" i="4"/>
  <c r="DB6" i="4"/>
  <c r="T23" i="21" l="1"/>
  <c r="S23" i="21"/>
  <c r="F29" i="21"/>
  <c r="S29" i="21"/>
  <c r="T29" i="21"/>
  <c r="F28" i="21"/>
  <c r="S28" i="21"/>
  <c r="T28" i="21"/>
  <c r="S26" i="21"/>
  <c r="T26" i="21"/>
  <c r="S14" i="21"/>
  <c r="T14" i="21"/>
  <c r="F13" i="21"/>
  <c r="S13" i="21"/>
  <c r="T13" i="21"/>
  <c r="F34" i="21"/>
  <c r="S34" i="21"/>
  <c r="T34" i="21"/>
  <c r="F32" i="21"/>
  <c r="S32" i="21"/>
  <c r="T32" i="21"/>
  <c r="F17" i="19"/>
  <c r="T17" i="19"/>
  <c r="S17" i="19"/>
  <c r="T32" i="19"/>
  <c r="S32" i="19"/>
  <c r="T36" i="19"/>
  <c r="S36" i="19"/>
  <c r="S20" i="27"/>
  <c r="T20" i="27"/>
  <c r="F14" i="27"/>
  <c r="S14" i="27"/>
  <c r="T14" i="27"/>
  <c r="F18" i="27"/>
  <c r="T18" i="27"/>
  <c r="S18" i="27"/>
  <c r="F12" i="27"/>
  <c r="T12" i="27"/>
  <c r="S12" i="27"/>
  <c r="F10" i="27"/>
  <c r="S10" i="27"/>
  <c r="T10" i="27"/>
  <c r="S11" i="26"/>
  <c r="T11" i="26"/>
  <c r="F15" i="26"/>
  <c r="S15" i="26"/>
  <c r="T15" i="26"/>
  <c r="S18" i="26"/>
  <c r="T18" i="26"/>
  <c r="V8" i="22"/>
  <c r="X8" i="22" s="1"/>
  <c r="V21" i="4"/>
  <c r="F21" i="4" s="1"/>
  <c r="V5" i="22"/>
  <c r="X5" i="22" s="1"/>
  <c r="V6" i="4"/>
  <c r="X6" i="4" s="1"/>
  <c r="F11" i="26"/>
  <c r="X25" i="22"/>
  <c r="F25" i="22"/>
  <c r="F14" i="21"/>
  <c r="F26" i="21"/>
  <c r="W14" i="4"/>
  <c r="F14" i="4"/>
  <c r="F18" i="26"/>
  <c r="F32" i="19"/>
  <c r="F36" i="19"/>
  <c r="F20" i="27"/>
  <c r="F23" i="21"/>
  <c r="X34" i="4"/>
  <c r="W34" i="4"/>
  <c r="W10" i="4"/>
  <c r="X10" i="4"/>
  <c r="W11" i="22"/>
  <c r="X11" i="22"/>
  <c r="W28" i="22"/>
  <c r="X16" i="22"/>
  <c r="W16" i="22"/>
  <c r="R18" i="19"/>
  <c r="X28" i="22"/>
  <c r="X21" i="22"/>
  <c r="F21" i="22"/>
  <c r="W31" i="22"/>
  <c r="X31" i="22"/>
  <c r="X17" i="22"/>
  <c r="W17" i="22"/>
  <c r="F17" i="22"/>
  <c r="F27" i="4"/>
  <c r="X27" i="4"/>
  <c r="X25" i="4"/>
  <c r="F25" i="4"/>
  <c r="W19" i="4"/>
  <c r="X19" i="4"/>
  <c r="W24" i="4"/>
  <c r="X24" i="4"/>
  <c r="F24" i="4"/>
  <c r="W38" i="4"/>
  <c r="X38" i="4"/>
  <c r="F38" i="4"/>
  <c r="R6" i="27"/>
  <c r="R14" i="26"/>
  <c r="R19" i="19"/>
  <c r="R38" i="19"/>
  <c r="V20" i="4"/>
  <c r="W20" i="4" s="1"/>
  <c r="R4" i="21"/>
  <c r="R7" i="19"/>
  <c r="R21" i="19"/>
  <c r="R9" i="19"/>
  <c r="A14" i="26" a="1"/>
  <c r="A14" i="26" s="1"/>
  <c r="F8" i="22"/>
  <c r="W8" i="22"/>
  <c r="B21" i="4" a="1"/>
  <c r="B21" i="4" s="1"/>
  <c r="W21" i="4"/>
  <c r="X21" i="4"/>
  <c r="A20" i="4" a="1"/>
  <c r="A20" i="4" s="1"/>
  <c r="B20" i="4" a="1"/>
  <c r="B20" i="4" s="1"/>
  <c r="T4" i="21" l="1"/>
  <c r="S4" i="21"/>
  <c r="F18" i="19"/>
  <c r="T18" i="19"/>
  <c r="S18" i="19"/>
  <c r="S19" i="19"/>
  <c r="T19" i="19"/>
  <c r="F9" i="19"/>
  <c r="T9" i="19"/>
  <c r="S9" i="19"/>
  <c r="S21" i="19"/>
  <c r="T21" i="19"/>
  <c r="S7" i="19"/>
  <c r="T7" i="19"/>
  <c r="F38" i="19"/>
  <c r="S38" i="19"/>
  <c r="T38" i="19"/>
  <c r="S6" i="27"/>
  <c r="T6" i="27"/>
  <c r="F14" i="26"/>
  <c r="S14" i="26"/>
  <c r="T14" i="26"/>
  <c r="W5" i="22"/>
  <c r="F5" i="22"/>
  <c r="W6" i="4"/>
  <c r="F6" i="4"/>
  <c r="F6" i="27"/>
  <c r="X20" i="4"/>
  <c r="F19" i="19"/>
  <c r="F20" i="4"/>
  <c r="F7" i="19"/>
  <c r="F4" i="21"/>
  <c r="F21" i="19"/>
  <c r="CV15" i="19" l="1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C15" i="19" l="1"/>
  <c r="QC12" i="26"/>
  <c r="DC12" i="26"/>
  <c r="DC15" i="19"/>
  <c r="P12" i="26"/>
  <c r="Q12" i="26" s="1"/>
  <c r="RD15" i="19"/>
  <c r="QY15" i="19"/>
  <c r="P15" i="19"/>
  <c r="DE15" i="19" s="1"/>
  <c r="PZ15" i="19"/>
  <c r="RE15" i="19"/>
  <c r="CZ15" i="19"/>
  <c r="N15" i="19"/>
  <c r="O15" i="19" s="1"/>
  <c r="H15" i="19"/>
  <c r="RA15" i="19"/>
  <c r="QZ15" i="19"/>
  <c r="L15" i="19"/>
  <c r="M15" i="19" s="1"/>
  <c r="RB15" i="19"/>
  <c r="I15" i="19"/>
  <c r="QY12" i="26"/>
  <c r="PZ12" i="26"/>
  <c r="RE12" i="26"/>
  <c r="RD12" i="26"/>
  <c r="CZ12" i="26"/>
  <c r="RA12" i="26"/>
  <c r="N12" i="26"/>
  <c r="QZ12" i="26"/>
  <c r="H12" i="26"/>
  <c r="L12" i="26"/>
  <c r="M12" i="26" s="1"/>
  <c r="RB12" i="26"/>
  <c r="I12" i="26"/>
  <c r="O12" i="26" l="1"/>
  <c r="RF15" i="19"/>
  <c r="RF12" i="26"/>
  <c r="DE12" i="26"/>
  <c r="K15" i="19"/>
  <c r="J15" i="19" s="1"/>
  <c r="DD15" i="19"/>
  <c r="Q15" i="19"/>
  <c r="K12" i="26"/>
  <c r="J12" i="26" s="1"/>
  <c r="DD12" i="26"/>
  <c r="RC15" i="19"/>
  <c r="RC12" i="26"/>
  <c r="R12" i="26" l="1"/>
  <c r="R15" i="19"/>
  <c r="F15" i="19" l="1"/>
  <c r="S15" i="19"/>
  <c r="T15" i="19"/>
  <c r="F12" i="26"/>
  <c r="S12" i="26"/>
  <c r="T12" i="26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I24" i="22"/>
  <c r="TT24" i="22" s="1"/>
  <c r="TJ24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I27" i="22"/>
  <c r="TT27" i="22" s="1"/>
  <c r="TJ27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3" i="27"/>
  <c r="QC5" i="26"/>
  <c r="SN31" i="4"/>
  <c r="SU31" i="4" s="1"/>
  <c r="CW35" i="4"/>
  <c r="DA35" i="4" s="1"/>
  <c r="DC13" i="27"/>
  <c r="L35" i="4"/>
  <c r="M35" i="4" s="1"/>
  <c r="CW31" i="4"/>
  <c r="DA31" i="4" s="1"/>
  <c r="SN35" i="4"/>
  <c r="SU35" i="4" s="1"/>
  <c r="TQ35" i="4"/>
  <c r="TN35" i="4"/>
  <c r="N35" i="4"/>
  <c r="O35" i="4" s="1"/>
  <c r="R35" i="4"/>
  <c r="S35" i="4" s="1"/>
  <c r="H35" i="4"/>
  <c r="P35" i="4"/>
  <c r="T35" i="4"/>
  <c r="U35" i="4" s="1"/>
  <c r="TU35" i="4"/>
  <c r="K35" i="4"/>
  <c r="I35" i="4"/>
  <c r="TQ31" i="4"/>
  <c r="TU31" i="4"/>
  <c r="TN31" i="4"/>
  <c r="N31" i="4"/>
  <c r="O31" i="4" s="1"/>
  <c r="L31" i="4"/>
  <c r="M31" i="4" s="1"/>
  <c r="T31" i="4"/>
  <c r="U31" i="4" s="1"/>
  <c r="H31" i="4"/>
  <c r="K31" i="4"/>
  <c r="R31" i="4"/>
  <c r="S31" i="4" s="1"/>
  <c r="I31" i="4"/>
  <c r="P31" i="4"/>
  <c r="Q31" i="4" s="1"/>
  <c r="I13" i="27"/>
  <c r="H13" i="27"/>
  <c r="I5" i="26"/>
  <c r="H5" i="26"/>
  <c r="H23" i="22"/>
  <c r="I12" i="22"/>
  <c r="H13" i="22"/>
  <c r="I33" i="22"/>
  <c r="H35" i="22"/>
  <c r="H12" i="22"/>
  <c r="H33" i="22"/>
  <c r="I27" i="22"/>
  <c r="H27" i="22"/>
  <c r="I24" i="22"/>
  <c r="I23" i="22"/>
  <c r="I13" i="22"/>
  <c r="H24" i="22"/>
  <c r="I35" i="22"/>
  <c r="I23" i="4"/>
  <c r="I17" i="4"/>
  <c r="H23" i="4"/>
  <c r="H17" i="4"/>
  <c r="PZ5" i="26"/>
  <c r="PZ13" i="27"/>
  <c r="P13" i="27"/>
  <c r="DE13" i="27" s="1"/>
  <c r="RD13" i="27"/>
  <c r="QY13" i="27"/>
  <c r="QY5" i="26"/>
  <c r="SN33" i="22"/>
  <c r="SU33" i="22" s="1"/>
  <c r="CW27" i="22"/>
  <c r="DA27" i="22" s="1"/>
  <c r="SN13" i="22"/>
  <c r="SU13" i="22" s="1"/>
  <c r="CW23" i="22"/>
  <c r="DA23" i="22" s="1"/>
  <c r="CW13" i="22"/>
  <c r="DA13" i="22" s="1"/>
  <c r="CW24" i="22"/>
  <c r="DA24" i="22" s="1"/>
  <c r="SN35" i="22"/>
  <c r="SU35" i="22" s="1"/>
  <c r="SN17" i="4"/>
  <c r="SU17" i="4" s="1"/>
  <c r="CW12" i="22"/>
  <c r="DA12" i="22" s="1"/>
  <c r="CW33" i="22"/>
  <c r="DA33" i="22" s="1"/>
  <c r="CW35" i="22"/>
  <c r="DA35" i="22" s="1"/>
  <c r="SN24" i="22"/>
  <c r="SU24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Q35" i="22" s="1"/>
  <c r="T35" i="22"/>
  <c r="U35" i="22" s="1"/>
  <c r="K35" i="22"/>
  <c r="TN24" i="22"/>
  <c r="TQ24" i="22"/>
  <c r="TU24" i="22"/>
  <c r="TS24" i="22"/>
  <c r="T24" i="22"/>
  <c r="U24" i="22" s="1"/>
  <c r="N24" i="22"/>
  <c r="O24" i="22" s="1"/>
  <c r="L24" i="22"/>
  <c r="M24" i="22" s="1"/>
  <c r="R24" i="22"/>
  <c r="S24" i="22" s="1"/>
  <c r="K24" i="22"/>
  <c r="P24" i="22"/>
  <c r="Q24" i="22" s="1"/>
  <c r="SN27" i="22"/>
  <c r="SU27" i="22" s="1"/>
  <c r="TU27" i="22"/>
  <c r="TN27" i="22"/>
  <c r="TS27" i="22"/>
  <c r="TQ27" i="22"/>
  <c r="N27" i="22"/>
  <c r="O27" i="22" s="1"/>
  <c r="K27" i="22"/>
  <c r="L27" i="22"/>
  <c r="M27" i="22" s="1"/>
  <c r="R27" i="22"/>
  <c r="S27" i="22" s="1"/>
  <c r="P27" i="22"/>
  <c r="Q27" i="22" s="1"/>
  <c r="T27" i="22"/>
  <c r="U27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Q33" i="22" s="1"/>
  <c r="N13" i="22"/>
  <c r="O13" i="22" s="1"/>
  <c r="TU13" i="22"/>
  <c r="TN13" i="22"/>
  <c r="T13" i="22"/>
  <c r="U13" i="22" s="1"/>
  <c r="TQ13" i="22"/>
  <c r="L13" i="22"/>
  <c r="M13" i="22" s="1"/>
  <c r="R13" i="22"/>
  <c r="S13" i="22" s="1"/>
  <c r="K13" i="22"/>
  <c r="P13" i="22"/>
  <c r="Q13" i="22" s="1"/>
  <c r="SN12" i="22"/>
  <c r="SU12" i="22" s="1"/>
  <c r="SN23" i="22"/>
  <c r="SU23" i="22" s="1"/>
  <c r="TN12" i="22"/>
  <c r="TU12" i="22"/>
  <c r="N12" i="22"/>
  <c r="O12" i="22" s="1"/>
  <c r="TQ12" i="22"/>
  <c r="L12" i="22"/>
  <c r="K12" i="22"/>
  <c r="R12" i="22"/>
  <c r="S12" i="22" s="1"/>
  <c r="T12" i="22"/>
  <c r="U12" i="22" s="1"/>
  <c r="P12" i="22"/>
  <c r="Q12" i="22" s="1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Q23" i="22" s="1"/>
  <c r="CW17" i="4"/>
  <c r="DA17" i="4" s="1"/>
  <c r="CW23" i="4"/>
  <c r="DA23" i="4" s="1"/>
  <c r="SN23" i="4"/>
  <c r="SU23" i="4" s="1"/>
  <c r="TN17" i="4"/>
  <c r="TU17" i="4"/>
  <c r="TQ17" i="4"/>
  <c r="R17" i="4"/>
  <c r="S17" i="4" s="1"/>
  <c r="N17" i="4"/>
  <c r="O17" i="4" s="1"/>
  <c r="T17" i="4"/>
  <c r="U17" i="4" s="1"/>
  <c r="L17" i="4"/>
  <c r="M17" i="4" s="1"/>
  <c r="K17" i="4"/>
  <c r="P17" i="4"/>
  <c r="Q17" i="4" s="1"/>
  <c r="TQ23" i="4"/>
  <c r="TN23" i="4"/>
  <c r="TU23" i="4"/>
  <c r="TS23" i="4"/>
  <c r="T23" i="4"/>
  <c r="U23" i="4" s="1"/>
  <c r="L23" i="4"/>
  <c r="M23" i="4" s="1"/>
  <c r="R23" i="4"/>
  <c r="S23" i="4" s="1"/>
  <c r="P23" i="4"/>
  <c r="Q23" i="4" s="1"/>
  <c r="N23" i="4"/>
  <c r="K23" i="4"/>
  <c r="RE13" i="27"/>
  <c r="RA13" i="27"/>
  <c r="QZ13" i="27"/>
  <c r="RB13" i="27"/>
  <c r="N13" i="27"/>
  <c r="L13" i="27"/>
  <c r="M13" i="27" s="1"/>
  <c r="CZ13" i="27"/>
  <c r="QZ5" i="26"/>
  <c r="RA5" i="26"/>
  <c r="RD5" i="26"/>
  <c r="CZ5" i="26"/>
  <c r="P5" i="26"/>
  <c r="DE5" i="26" s="1"/>
  <c r="N5" i="26"/>
  <c r="RE5" i="26"/>
  <c r="L5" i="26"/>
  <c r="M5" i="26" s="1"/>
  <c r="RB5" i="26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O13" i="27" l="1"/>
  <c r="DC35" i="4"/>
  <c r="Q35" i="4"/>
  <c r="O5" i="26"/>
  <c r="M12" i="22"/>
  <c r="RF13" i="27"/>
  <c r="QC18" i="21"/>
  <c r="RF5" i="26"/>
  <c r="DC18" i="21"/>
  <c r="TR35" i="4"/>
  <c r="TV35" i="4" s="1"/>
  <c r="TR31" i="4"/>
  <c r="TV31" i="4" s="1"/>
  <c r="J35" i="4"/>
  <c r="DB35" i="4"/>
  <c r="DB31" i="4"/>
  <c r="J31" i="4"/>
  <c r="DC31" i="4"/>
  <c r="DB12" i="22"/>
  <c r="I18" i="21"/>
  <c r="H18" i="21"/>
  <c r="RD18" i="21"/>
  <c r="J33" i="22"/>
  <c r="J13" i="22"/>
  <c r="J35" i="22"/>
  <c r="J23" i="4"/>
  <c r="TR23" i="4"/>
  <c r="TV23" i="4" s="1"/>
  <c r="Q13" i="27"/>
  <c r="DD13" i="27"/>
  <c r="RC5" i="26"/>
  <c r="DB24" i="22"/>
  <c r="TR24" i="22"/>
  <c r="TV24" i="22" s="1"/>
  <c r="TR35" i="22"/>
  <c r="TV35" i="22" s="1"/>
  <c r="DC35" i="22"/>
  <c r="DB35" i="22"/>
  <c r="DB33" i="22"/>
  <c r="TR33" i="22"/>
  <c r="TV33" i="22" s="1"/>
  <c r="DC24" i="22"/>
  <c r="TR27" i="22"/>
  <c r="TV27" i="22" s="1"/>
  <c r="J27" i="22"/>
  <c r="DC27" i="22"/>
  <c r="DB27" i="22"/>
  <c r="DC33" i="22"/>
  <c r="TR13" i="22"/>
  <c r="TV13" i="22" s="1"/>
  <c r="TR12" i="22"/>
  <c r="TV12" i="22" s="1"/>
  <c r="DC13" i="22"/>
  <c r="DB13" i="22"/>
  <c r="TR23" i="22"/>
  <c r="TV23" i="22" s="1"/>
  <c r="J12" i="22"/>
  <c r="DC12" i="22"/>
  <c r="DC23" i="22"/>
  <c r="DB23" i="22"/>
  <c r="J23" i="22"/>
  <c r="TR17" i="4"/>
  <c r="TV17" i="4" s="1"/>
  <c r="J17" i="4"/>
  <c r="DC17" i="4"/>
  <c r="DB17" i="4"/>
  <c r="DC23" i="4"/>
  <c r="O23" i="4"/>
  <c r="DB23" i="4"/>
  <c r="RC13" i="27"/>
  <c r="K13" i="27"/>
  <c r="DD5" i="26"/>
  <c r="R5" i="26" s="1"/>
  <c r="K5" i="26"/>
  <c r="Q5" i="26"/>
  <c r="PZ18" i="21"/>
  <c r="RE18" i="21"/>
  <c r="P18" i="21"/>
  <c r="Q18" i="21" s="1"/>
  <c r="RA18" i="21"/>
  <c r="QZ18" i="21"/>
  <c r="RB18" i="21"/>
  <c r="QY18" i="21"/>
  <c r="N18" i="21"/>
  <c r="L18" i="21"/>
  <c r="M18" i="21" s="1"/>
  <c r="CZ18" i="21"/>
  <c r="CV8" i="2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41" i="19"/>
  <c r="CW41" i="19"/>
  <c r="CX41" i="19"/>
  <c r="CY41" i="19"/>
  <c r="DA41" i="19"/>
  <c r="DB41" i="19"/>
  <c r="PV41" i="19"/>
  <c r="PW41" i="19"/>
  <c r="PX41" i="19"/>
  <c r="PY41" i="19"/>
  <c r="QA41" i="19"/>
  <c r="QB41" i="19"/>
  <c r="QD41" i="19"/>
  <c r="QE41" i="19"/>
  <c r="QF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V35" i="4"/>
  <c r="F35" i="4" s="1"/>
  <c r="DD18" i="21"/>
  <c r="O18" i="21"/>
  <c r="A23" i="22" a="1"/>
  <c r="A23" i="22" s="1"/>
  <c r="B23" i="22" a="1"/>
  <c r="B23" i="22" s="1"/>
  <c r="A35" i="22" a="1"/>
  <c r="A35" i="22" s="1"/>
  <c r="B35" i="22" a="1"/>
  <c r="B35" i="22" s="1"/>
  <c r="A13" i="22" a="1"/>
  <c r="A13" i="22" s="1"/>
  <c r="B13" i="22" a="1"/>
  <c r="B13" i="22" s="1"/>
  <c r="A27" i="22" a="1"/>
  <c r="A27" i="22" s="1"/>
  <c r="B27" i="22" a="1"/>
  <c r="B27" i="22" s="1"/>
  <c r="A33" i="22" a="1"/>
  <c r="A33" i="22" s="1"/>
  <c r="B33" i="22" a="1"/>
  <c r="B33" i="22" s="1"/>
  <c r="A35" i="4" a="1"/>
  <c r="A35" i="4" s="1"/>
  <c r="B35" i="4" a="1"/>
  <c r="B35" i="4" s="1"/>
  <c r="A23" i="4" a="1"/>
  <c r="A23" i="4" s="1"/>
  <c r="B23" i="4" a="1"/>
  <c r="B23" i="4" s="1"/>
  <c r="A17" i="4" a="1"/>
  <c r="A17" i="4" s="1"/>
  <c r="B17" i="4" a="1"/>
  <c r="B17" i="4" s="1"/>
  <c r="A31" i="4" a="1"/>
  <c r="A31" i="4" s="1"/>
  <c r="B31" i="4" a="1"/>
  <c r="B31" i="4" s="1"/>
  <c r="QC5" i="21"/>
  <c r="QC19" i="21"/>
  <c r="QC8" i="21"/>
  <c r="RF18" i="21"/>
  <c r="QC41" i="19"/>
  <c r="QC24" i="19"/>
  <c r="QC4" i="26"/>
  <c r="DC4" i="26"/>
  <c r="DC5" i="21"/>
  <c r="DC19" i="21"/>
  <c r="DC8" i="21"/>
  <c r="DC24" i="19"/>
  <c r="DC41" i="19"/>
  <c r="V31" i="4"/>
  <c r="W31" i="4" s="1"/>
  <c r="V12" i="22"/>
  <c r="X12" i="22" s="1"/>
  <c r="H24" i="19"/>
  <c r="H8" i="21"/>
  <c r="I5" i="21"/>
  <c r="H5" i="21"/>
  <c r="I19" i="21"/>
  <c r="H19" i="21"/>
  <c r="I8" i="21"/>
  <c r="RC18" i="21"/>
  <c r="I24" i="19"/>
  <c r="H41" i="19"/>
  <c r="I41" i="19"/>
  <c r="I4" i="26"/>
  <c r="H4" i="26"/>
  <c r="J5" i="26"/>
  <c r="B5" i="26" s="1" a="1"/>
  <c r="B5" i="26" s="1"/>
  <c r="J24" i="22"/>
  <c r="R13" i="27"/>
  <c r="K18" i="21"/>
  <c r="V24" i="22"/>
  <c r="V33" i="22"/>
  <c r="V35" i="22"/>
  <c r="V27" i="22"/>
  <c r="V13" i="22"/>
  <c r="V23" i="22"/>
  <c r="X23" i="22" s="1"/>
  <c r="V17" i="4"/>
  <c r="W17" i="4" s="1"/>
  <c r="V23" i="4"/>
  <c r="W23" i="4" s="1"/>
  <c r="F5" i="26"/>
  <c r="DE18" i="21"/>
  <c r="RD24" i="19"/>
  <c r="P24" i="19"/>
  <c r="DE24" i="19" s="1"/>
  <c r="QY24" i="19"/>
  <c r="PZ24" i="19"/>
  <c r="PZ8" i="21"/>
  <c r="P8" i="21"/>
  <c r="DE8" i="21" s="1"/>
  <c r="PZ4" i="26"/>
  <c r="QZ8" i="21"/>
  <c r="RD8" i="21"/>
  <c r="QY8" i="21"/>
  <c r="RA8" i="21"/>
  <c r="CZ8" i="21"/>
  <c r="N8" i="21"/>
  <c r="RE8" i="21"/>
  <c r="L8" i="21"/>
  <c r="M8" i="21" s="1"/>
  <c r="RB8" i="21"/>
  <c r="PZ19" i="21"/>
  <c r="PZ5" i="21"/>
  <c r="P5" i="21"/>
  <c r="Q5" i="21" s="1"/>
  <c r="P19" i="21"/>
  <c r="DE19" i="21" s="1"/>
  <c r="QY5" i="21"/>
  <c r="QY19" i="21"/>
  <c r="RA19" i="21"/>
  <c r="QZ19" i="21"/>
  <c r="RD19" i="21"/>
  <c r="CZ19" i="21"/>
  <c r="N19" i="21"/>
  <c r="RE19" i="21"/>
  <c r="L19" i="21"/>
  <c r="M19" i="21" s="1"/>
  <c r="RB19" i="21"/>
  <c r="QZ5" i="21"/>
  <c r="RA5" i="21"/>
  <c r="CZ5" i="21"/>
  <c r="N5" i="21"/>
  <c r="RD5" i="21"/>
  <c r="RE5" i="21"/>
  <c r="L5" i="21"/>
  <c r="M5" i="21" s="1"/>
  <c r="RB5" i="21"/>
  <c r="RE24" i="19"/>
  <c r="RB24" i="19"/>
  <c r="RA24" i="19"/>
  <c r="N24" i="19"/>
  <c r="QZ24" i="19"/>
  <c r="L24" i="19"/>
  <c r="CZ24" i="19"/>
  <c r="PZ41" i="19"/>
  <c r="RA41" i="19"/>
  <c r="QZ41" i="19"/>
  <c r="RD41" i="19"/>
  <c r="QY41" i="19"/>
  <c r="CZ41" i="19"/>
  <c r="N41" i="19"/>
  <c r="RE41" i="19"/>
  <c r="L41" i="19"/>
  <c r="M41" i="19" s="1"/>
  <c r="P41" i="19"/>
  <c r="RB41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3" i="27" l="1"/>
  <c r="S13" i="27"/>
  <c r="T13" i="27"/>
  <c r="W35" i="4"/>
  <c r="X35" i="4"/>
  <c r="DD8" i="21"/>
  <c r="R8" i="21" s="1"/>
  <c r="O8" i="21"/>
  <c r="O19" i="21"/>
  <c r="O5" i="21"/>
  <c r="O41" i="19"/>
  <c r="O24" i="19"/>
  <c r="O4" i="26"/>
  <c r="F35" i="22"/>
  <c r="X35" i="22"/>
  <c r="F27" i="22"/>
  <c r="X27" i="22"/>
  <c r="W33" i="22"/>
  <c r="X33" i="22"/>
  <c r="F24" i="22"/>
  <c r="X24" i="22"/>
  <c r="F13" i="22"/>
  <c r="X13" i="22"/>
  <c r="A24" i="22" a="1"/>
  <c r="A24" i="22" s="1"/>
  <c r="B24" i="22" a="1"/>
  <c r="B24" i="22" s="1"/>
  <c r="F12" i="22"/>
  <c r="RF8" i="21"/>
  <c r="RF19" i="21"/>
  <c r="RF5" i="21"/>
  <c r="RF41" i="19"/>
  <c r="RF24" i="19"/>
  <c r="RF4" i="26"/>
  <c r="F31" i="4"/>
  <c r="X31" i="4"/>
  <c r="W12" i="22"/>
  <c r="J18" i="21"/>
  <c r="J13" i="27"/>
  <c r="F33" i="22"/>
  <c r="W24" i="22"/>
  <c r="R18" i="21"/>
  <c r="W35" i="22"/>
  <c r="W27" i="22"/>
  <c r="W13" i="22"/>
  <c r="W23" i="22"/>
  <c r="F23" i="22"/>
  <c r="F17" i="4"/>
  <c r="X17" i="4"/>
  <c r="F23" i="4"/>
  <c r="X23" i="4"/>
  <c r="Q8" i="21"/>
  <c r="RC41" i="19"/>
  <c r="Q24" i="19"/>
  <c r="RC8" i="21"/>
  <c r="K19" i="21"/>
  <c r="K8" i="21"/>
  <c r="DE5" i="21"/>
  <c r="DD5" i="21"/>
  <c r="RC5" i="21"/>
  <c r="RC19" i="21"/>
  <c r="Q19" i="21"/>
  <c r="K5" i="21"/>
  <c r="DD19" i="21"/>
  <c r="DD24" i="19"/>
  <c r="R24" i="19" s="1"/>
  <c r="RC24" i="19"/>
  <c r="K24" i="19"/>
  <c r="M24" i="19"/>
  <c r="K41" i="19"/>
  <c r="DD41" i="19"/>
  <c r="Q41" i="19"/>
  <c r="DE41" i="19"/>
  <c r="K4" i="26"/>
  <c r="RC4" i="26"/>
  <c r="DD4" i="26"/>
  <c r="R4" i="26" s="1"/>
  <c r="Q4" i="26"/>
  <c r="S8" i="21" l="1"/>
  <c r="T8" i="21"/>
  <c r="F18" i="21"/>
  <c r="T18" i="21"/>
  <c r="S18" i="21"/>
  <c r="T24" i="19"/>
  <c r="S24" i="19"/>
  <c r="T4" i="26"/>
  <c r="S4" i="26"/>
  <c r="A18" i="21" a="1"/>
  <c r="A18" i="21" s="1"/>
  <c r="B18" i="21" a="1"/>
  <c r="B18" i="21" s="1"/>
  <c r="A13" i="27" a="1"/>
  <c r="A13" i="27" s="1"/>
  <c r="B13" i="27" a="1"/>
  <c r="B13" i="27" s="1"/>
  <c r="J19" i="21"/>
  <c r="J5" i="21"/>
  <c r="J41" i="19"/>
  <c r="J4" i="26"/>
  <c r="R5" i="21"/>
  <c r="R19" i="21"/>
  <c r="F8" i="21"/>
  <c r="F24" i="19"/>
  <c r="R41" i="19"/>
  <c r="F4" i="26"/>
  <c r="F19" i="21" l="1"/>
  <c r="S19" i="21"/>
  <c r="T19" i="21"/>
  <c r="S5" i="21"/>
  <c r="T5" i="21"/>
  <c r="S41" i="19"/>
  <c r="T41" i="19"/>
  <c r="B4" i="26" a="1"/>
  <c r="B4" i="26" s="1"/>
  <c r="A19" i="21" a="1"/>
  <c r="A19" i="21" s="1"/>
  <c r="B19" i="21" a="1"/>
  <c r="B19" i="21" s="1"/>
  <c r="J8" i="21"/>
  <c r="J24" i="19"/>
  <c r="F5" i="21"/>
  <c r="F41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I7" i="22" l="1"/>
  <c r="H7" i="22"/>
  <c r="I9" i="22"/>
  <c r="H9" i="22"/>
  <c r="I4" i="4"/>
  <c r="H4" i="4"/>
  <c r="P7" i="22"/>
  <c r="Q7" i="22" s="1"/>
  <c r="P9" i="22"/>
  <c r="Q9" i="22" s="1"/>
  <c r="CW4" i="4"/>
  <c r="DA4" i="4" s="1"/>
  <c r="SN9" i="22"/>
  <c r="SU9" i="22" s="1"/>
  <c r="CW9" i="22"/>
  <c r="DA9" i="22" s="1"/>
  <c r="CW7" i="22"/>
  <c r="DA7" i="22" s="1"/>
  <c r="SN7" i="22"/>
  <c r="SU7" i="22" s="1"/>
  <c r="SN4" i="4"/>
  <c r="SU4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4" i="4"/>
  <c r="TN4" i="4"/>
  <c r="TU4" i="4"/>
  <c r="N4" i="4"/>
  <c r="O4" i="4" s="1"/>
  <c r="T4" i="4"/>
  <c r="U4" i="4" s="1"/>
  <c r="L4" i="4"/>
  <c r="K4" i="4"/>
  <c r="R4" i="4"/>
  <c r="S4" i="4" s="1"/>
  <c r="P4" i="4"/>
  <c r="Q4" i="4" s="1"/>
  <c r="J7" i="22" l="1"/>
  <c r="J9" i="22"/>
  <c r="J4" i="4"/>
  <c r="M7" i="22"/>
  <c r="M9" i="22"/>
  <c r="TR4" i="4"/>
  <c r="TV4" i="4" s="1"/>
  <c r="M4" i="4"/>
  <c r="TR9" i="22"/>
  <c r="TV9" i="22" s="1"/>
  <c r="TR7" i="22"/>
  <c r="TV7" i="22" s="1"/>
  <c r="DC9" i="22"/>
  <c r="DB9" i="22"/>
  <c r="DC7" i="22"/>
  <c r="DB7" i="22"/>
  <c r="DB4" i="4"/>
  <c r="DC4" i="4"/>
  <c r="V4" i="4" l="1"/>
  <c r="F4" i="4" s="1"/>
  <c r="V9" i="22"/>
  <c r="V7" i="22"/>
  <c r="F7" i="22" l="1"/>
  <c r="X7" i="22"/>
  <c r="W9" i="22"/>
  <c r="X9" i="22"/>
  <c r="F9" i="22"/>
  <c r="W7" i="22"/>
  <c r="W4" i="4"/>
  <c r="X4" i="4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11" i="27"/>
  <c r="I11" i="27"/>
  <c r="DC11" i="27"/>
  <c r="I4" i="27"/>
  <c r="H4" i="27"/>
  <c r="H11" i="27"/>
  <c r="PZ11" i="27"/>
  <c r="QY11" i="27"/>
  <c r="RD4" i="27"/>
  <c r="QY4" i="27"/>
  <c r="PZ4" i="27"/>
  <c r="RA11" i="27"/>
  <c r="QZ11" i="27"/>
  <c r="P11" i="27"/>
  <c r="DE11" i="27" s="1"/>
  <c r="RD11" i="27"/>
  <c r="CZ11" i="27"/>
  <c r="N11" i="27"/>
  <c r="RE11" i="27"/>
  <c r="L11" i="27"/>
  <c r="M11" i="27" s="1"/>
  <c r="RB11" i="27"/>
  <c r="P4" i="27"/>
  <c r="Q4" i="27" s="1"/>
  <c r="QZ4" i="27"/>
  <c r="RA4" i="27"/>
  <c r="CZ4" i="27"/>
  <c r="N4" i="27"/>
  <c r="RE4" i="27"/>
  <c r="L4" i="27"/>
  <c r="RB4" i="27"/>
  <c r="M4" i="27" l="1"/>
  <c r="O4" i="27"/>
  <c r="DD11" i="27"/>
  <c r="R11" i="27" s="1"/>
  <c r="O11" i="27"/>
  <c r="RF11" i="27"/>
  <c r="RF4" i="27"/>
  <c r="RC11" i="27"/>
  <c r="DE4" i="27"/>
  <c r="RC4" i="27"/>
  <c r="Q11" i="27"/>
  <c r="K11" i="27"/>
  <c r="DD4" i="27"/>
  <c r="K4" i="27"/>
  <c r="T11" i="27" l="1"/>
  <c r="S11" i="27"/>
  <c r="J11" i="27"/>
  <c r="R4" i="27"/>
  <c r="F11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V8" i="19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D37" i="4"/>
  <c r="TP37" i="4" s="1"/>
  <c r="TE37" i="4"/>
  <c r="TF37" i="4"/>
  <c r="TG37" i="4"/>
  <c r="TH37" i="4"/>
  <c r="TS37" i="4" s="1"/>
  <c r="TI37" i="4"/>
  <c r="TT37" i="4" s="1"/>
  <c r="TJ3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B4" i="27" l="1" a="1"/>
  <c r="B4" i="27" s="1"/>
  <c r="H15" i="27"/>
  <c r="QC12" i="21"/>
  <c r="QC6" i="21"/>
  <c r="H16" i="19"/>
  <c r="QC5" i="19"/>
  <c r="QC8" i="19"/>
  <c r="QC16" i="19"/>
  <c r="QC26" i="19"/>
  <c r="QC15" i="27"/>
  <c r="DC6" i="26"/>
  <c r="DC7" i="26"/>
  <c r="QC6" i="26"/>
  <c r="QC7" i="26"/>
  <c r="QC13" i="26"/>
  <c r="DC13" i="26"/>
  <c r="H12" i="21"/>
  <c r="H6" i="21"/>
  <c r="DC12" i="21"/>
  <c r="DC6" i="21"/>
  <c r="DC16" i="19"/>
  <c r="DC8" i="19"/>
  <c r="DC26" i="19"/>
  <c r="DC5" i="19"/>
  <c r="DC15" i="27"/>
  <c r="H8" i="19"/>
  <c r="H5" i="19"/>
  <c r="I12" i="21"/>
  <c r="I6" i="21"/>
  <c r="I16" i="19"/>
  <c r="I5" i="19"/>
  <c r="I26" i="19"/>
  <c r="H26" i="19"/>
  <c r="I8" i="19"/>
  <c r="I15" i="27"/>
  <c r="I6" i="26"/>
  <c r="I7" i="26"/>
  <c r="H13" i="26"/>
  <c r="H6" i="26"/>
  <c r="H7" i="26"/>
  <c r="I13" i="26"/>
  <c r="H29" i="22"/>
  <c r="H34" i="22"/>
  <c r="H4" i="22"/>
  <c r="H22" i="22"/>
  <c r="I19" i="22"/>
  <c r="I30" i="22"/>
  <c r="I18" i="22"/>
  <c r="I6" i="22"/>
  <c r="I15" i="22"/>
  <c r="I32" i="22"/>
  <c r="H19" i="22"/>
  <c r="H30" i="22"/>
  <c r="H18" i="22"/>
  <c r="H6" i="22"/>
  <c r="H15" i="22"/>
  <c r="H32" i="22"/>
  <c r="I29" i="22"/>
  <c r="I34" i="22"/>
  <c r="I4" i="22"/>
  <c r="I22" i="22"/>
  <c r="I5" i="4"/>
  <c r="H18" i="4"/>
  <c r="H12" i="4"/>
  <c r="H5" i="4"/>
  <c r="H37" i="4"/>
  <c r="H30" i="4"/>
  <c r="H26" i="4"/>
  <c r="H7" i="4"/>
  <c r="I18" i="4"/>
  <c r="I13" i="4"/>
  <c r="I12" i="4"/>
  <c r="I26" i="4"/>
  <c r="H28" i="4"/>
  <c r="I28" i="4"/>
  <c r="I37" i="4"/>
  <c r="I30" i="4"/>
  <c r="I7" i="4"/>
  <c r="H13" i="4"/>
  <c r="CW6" i="22"/>
  <c r="DA6" i="22" s="1"/>
  <c r="P34" i="22"/>
  <c r="Q34" i="22" s="1"/>
  <c r="P30" i="22"/>
  <c r="Q30" i="22" s="1"/>
  <c r="P32" i="22"/>
  <c r="Q32" i="22" s="1"/>
  <c r="P6" i="22"/>
  <c r="Q6" i="22" s="1"/>
  <c r="P18" i="22"/>
  <c r="Q18" i="22" s="1"/>
  <c r="P19" i="22"/>
  <c r="Q19" i="22" s="1"/>
  <c r="P29" i="22"/>
  <c r="Q29" i="22" s="1"/>
  <c r="P15" i="22"/>
  <c r="Q15" i="22" s="1"/>
  <c r="P4" i="22"/>
  <c r="Q4" i="22" s="1"/>
  <c r="P22" i="22"/>
  <c r="Q22" i="22" s="1"/>
  <c r="CW22" i="22"/>
  <c r="DA22" i="22" s="1"/>
  <c r="PZ6" i="26"/>
  <c r="CW32" i="22"/>
  <c r="DA32" i="22" s="1"/>
  <c r="CW30" i="4"/>
  <c r="DA30" i="4" s="1"/>
  <c r="CW26" i="4"/>
  <c r="DA26" i="4" s="1"/>
  <c r="PZ7" i="26"/>
  <c r="QY7" i="26"/>
  <c r="CW15" i="22"/>
  <c r="DA15" i="22" s="1"/>
  <c r="CW7" i="4"/>
  <c r="DA7" i="4" s="1"/>
  <c r="RA7" i="26"/>
  <c r="CZ7" i="26"/>
  <c r="QZ7" i="26"/>
  <c r="CW30" i="22"/>
  <c r="DA30" i="22" s="1"/>
  <c r="CW34" i="22"/>
  <c r="DA34" i="22" s="1"/>
  <c r="CW28" i="4"/>
  <c r="DA28" i="4" s="1"/>
  <c r="CW18" i="4"/>
  <c r="DA18" i="4" s="1"/>
  <c r="CW19" i="22"/>
  <c r="DA19" i="22" s="1"/>
  <c r="CW13" i="4"/>
  <c r="DA13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6" i="19"/>
  <c r="QY26" i="19"/>
  <c r="PZ26" i="19"/>
  <c r="SN22" i="22"/>
  <c r="SU22" i="22" s="1"/>
  <c r="SN7" i="4"/>
  <c r="SU7" i="4" s="1"/>
  <c r="TQ7" i="4"/>
  <c r="SN26" i="4"/>
  <c r="SU26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N30" i="4"/>
  <c r="TQ26" i="4"/>
  <c r="TN26" i="4"/>
  <c r="TU26" i="4"/>
  <c r="T26" i="4"/>
  <c r="U26" i="4" s="1"/>
  <c r="N26" i="4"/>
  <c r="O26" i="4" s="1"/>
  <c r="L26" i="4"/>
  <c r="K26" i="4"/>
  <c r="R26" i="4"/>
  <c r="S26" i="4" s="1"/>
  <c r="P26" i="4"/>
  <c r="Q26" i="4" s="1"/>
  <c r="TQ30" i="4"/>
  <c r="SN30" i="4"/>
  <c r="SU30" i="4" s="1"/>
  <c r="RA26" i="19"/>
  <c r="RE26" i="19"/>
  <c r="P26" i="19"/>
  <c r="DE26" i="19" s="1"/>
  <c r="QZ26" i="19"/>
  <c r="RB26" i="19"/>
  <c r="N26" i="19"/>
  <c r="L26" i="19"/>
  <c r="CZ26" i="19"/>
  <c r="TU30" i="4"/>
  <c r="TS30" i="4"/>
  <c r="R30" i="4"/>
  <c r="S30" i="4" s="1"/>
  <c r="L30" i="4"/>
  <c r="T30" i="4"/>
  <c r="U30" i="4" s="1"/>
  <c r="P30" i="4"/>
  <c r="Q30" i="4" s="1"/>
  <c r="N30" i="4"/>
  <c r="K30" i="4"/>
  <c r="SN32" i="22"/>
  <c r="SU32" i="22" s="1"/>
  <c r="TQ32" i="22"/>
  <c r="TN32" i="22"/>
  <c r="TU32" i="22"/>
  <c r="R32" i="22"/>
  <c r="S32" i="22" s="1"/>
  <c r="N32" i="22"/>
  <c r="O32" i="22" s="1"/>
  <c r="T32" i="22"/>
  <c r="U32" i="22" s="1"/>
  <c r="L32" i="22"/>
  <c r="K32" i="22"/>
  <c r="SN15" i="22"/>
  <c r="SU15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5" i="22"/>
  <c r="TU15" i="22"/>
  <c r="R15" i="22"/>
  <c r="S15" i="22" s="1"/>
  <c r="TQ15" i="22"/>
  <c r="N15" i="22"/>
  <c r="O15" i="22" s="1"/>
  <c r="L15" i="22"/>
  <c r="K15" i="22"/>
  <c r="T15" i="22"/>
  <c r="U15" i="22" s="1"/>
  <c r="T19" i="22"/>
  <c r="U19" i="22" s="1"/>
  <c r="T34" i="22"/>
  <c r="U34" i="22" s="1"/>
  <c r="T18" i="22"/>
  <c r="U18" i="22" s="1"/>
  <c r="T30" i="22"/>
  <c r="U30" i="22" s="1"/>
  <c r="T4" i="22"/>
  <c r="U4" i="22" s="1"/>
  <c r="T29" i="22"/>
  <c r="U29" i="22" s="1"/>
  <c r="T6" i="22"/>
  <c r="U6" i="22" s="1"/>
  <c r="T13" i="4"/>
  <c r="U13" i="4" s="1"/>
  <c r="T12" i="4"/>
  <c r="U12" i="4" s="1"/>
  <c r="T28" i="4"/>
  <c r="U28" i="4" s="1"/>
  <c r="T5" i="4"/>
  <c r="U5" i="4" s="1"/>
  <c r="T37" i="4"/>
  <c r="U37" i="4" s="1"/>
  <c r="T18" i="4"/>
  <c r="U18" i="4" s="1"/>
  <c r="P8" i="19"/>
  <c r="DE8" i="19" s="1"/>
  <c r="QY8" i="19"/>
  <c r="PZ8" i="19"/>
  <c r="RA8" i="19"/>
  <c r="QZ8" i="19"/>
  <c r="RD8" i="19"/>
  <c r="CZ8" i="19"/>
  <c r="N8" i="19"/>
  <c r="RE8" i="19"/>
  <c r="L8" i="19"/>
  <c r="M8" i="19" s="1"/>
  <c r="RB8" i="19"/>
  <c r="CZ16" i="19"/>
  <c r="RA5" i="19"/>
  <c r="CZ5" i="19"/>
  <c r="RD13" i="26"/>
  <c r="QY13" i="26"/>
  <c r="SN4" i="22"/>
  <c r="SU4" i="22" s="1"/>
  <c r="SN34" i="22"/>
  <c r="SU34" i="22" s="1"/>
  <c r="N4" i="22"/>
  <c r="O4" i="22" s="1"/>
  <c r="RD5" i="19"/>
  <c r="CZ13" i="26"/>
  <c r="SN6" i="22"/>
  <c r="SU6" i="22" s="1"/>
  <c r="CW37" i="4"/>
  <c r="DA37" i="4" s="1"/>
  <c r="TQ34" i="22"/>
  <c r="SN18" i="22"/>
  <c r="SU18" i="22" s="1"/>
  <c r="SN18" i="4"/>
  <c r="SU18" i="4" s="1"/>
  <c r="P5" i="4"/>
  <c r="SN12" i="4"/>
  <c r="SU12" i="4" s="1"/>
  <c r="P13" i="4"/>
  <c r="P12" i="4"/>
  <c r="P37" i="4"/>
  <c r="Q37" i="4" s="1"/>
  <c r="SN28" i="4"/>
  <c r="SU28" i="4" s="1"/>
  <c r="P28" i="4"/>
  <c r="TN37" i="4"/>
  <c r="SN13" i="4"/>
  <c r="SU13" i="4" s="1"/>
  <c r="SN37" i="4"/>
  <c r="SU37" i="4" s="1"/>
  <c r="P18" i="4"/>
  <c r="Q18" i="4" s="1"/>
  <c r="SN5" i="4"/>
  <c r="SU5" i="4" s="1"/>
  <c r="CZ6" i="21"/>
  <c r="P12" i="21"/>
  <c r="Q12" i="21" s="1"/>
  <c r="QY12" i="21"/>
  <c r="RD6" i="21"/>
  <c r="RA12" i="21"/>
  <c r="RD12" i="21"/>
  <c r="RE12" i="21"/>
  <c r="RE6" i="21"/>
  <c r="QZ12" i="21"/>
  <c r="L5" i="19"/>
  <c r="M5" i="19" s="1"/>
  <c r="RA16" i="19"/>
  <c r="RD16" i="19"/>
  <c r="RE5" i="19"/>
  <c r="N5" i="19"/>
  <c r="P16" i="19"/>
  <c r="DE16" i="19" s="1"/>
  <c r="L16" i="19"/>
  <c r="M16" i="19" s="1"/>
  <c r="CZ15" i="27"/>
  <c r="RA15" i="27"/>
  <c r="RD15" i="27"/>
  <c r="QY15" i="27"/>
  <c r="PZ15" i="27"/>
  <c r="RA13" i="26"/>
  <c r="SN29" i="22"/>
  <c r="SU29" i="22" s="1"/>
  <c r="TQ19" i="22"/>
  <c r="SN19" i="22"/>
  <c r="SU19" i="22" s="1"/>
  <c r="SN30" i="22"/>
  <c r="SU30" i="22" s="1"/>
  <c r="CW18" i="22"/>
  <c r="DA18" i="22" s="1"/>
  <c r="TN18" i="22"/>
  <c r="TU30" i="22"/>
  <c r="TQ29" i="22"/>
  <c r="TU4" i="22"/>
  <c r="TQ30" i="22"/>
  <c r="TU18" i="22"/>
  <c r="TN34" i="22"/>
  <c r="CW29" i="22"/>
  <c r="DA29" i="22" s="1"/>
  <c r="TU29" i="22"/>
  <c r="TU6" i="22"/>
  <c r="TN30" i="22"/>
  <c r="N18" i="22"/>
  <c r="TU34" i="22"/>
  <c r="L34" i="22"/>
  <c r="K30" i="22"/>
  <c r="TQ28" i="4"/>
  <c r="TN28" i="4"/>
  <c r="TN18" i="4"/>
  <c r="TQ13" i="4"/>
  <c r="CW5" i="4"/>
  <c r="DA5" i="4" s="1"/>
  <c r="TN13" i="4"/>
  <c r="TU12" i="4"/>
  <c r="TQ5" i="4"/>
  <c r="TO13" i="4"/>
  <c r="TU28" i="4"/>
  <c r="TQ18" i="4"/>
  <c r="TQ12" i="4"/>
  <c r="TU5" i="4"/>
  <c r="TU37" i="4"/>
  <c r="TN12" i="4"/>
  <c r="TN5" i="4"/>
  <c r="TU18" i="4"/>
  <c r="N12" i="4"/>
  <c r="TQ37" i="4"/>
  <c r="L37" i="4"/>
  <c r="L12" i="4"/>
  <c r="K37" i="4"/>
  <c r="R28" i="4"/>
  <c r="S28" i="4" s="1"/>
  <c r="K28" i="4"/>
  <c r="R37" i="4"/>
  <c r="S37" i="4" s="1"/>
  <c r="L28" i="4"/>
  <c r="N13" i="4"/>
  <c r="N28" i="4"/>
  <c r="K12" i="4"/>
  <c r="PZ12" i="21"/>
  <c r="CZ12" i="21"/>
  <c r="L12" i="21"/>
  <c r="N12" i="21"/>
  <c r="P6" i="21"/>
  <c r="QY6" i="21"/>
  <c r="RB6" i="21"/>
  <c r="RA6" i="21"/>
  <c r="RB12" i="21"/>
  <c r="QZ6" i="21"/>
  <c r="N6" i="21"/>
  <c r="L6" i="21"/>
  <c r="PZ6" i="21"/>
  <c r="RB16" i="19"/>
  <c r="RE16" i="19"/>
  <c r="QZ16" i="19"/>
  <c r="PZ16" i="19"/>
  <c r="QY16" i="19"/>
  <c r="N16" i="19"/>
  <c r="PZ5" i="19"/>
  <c r="QZ5" i="19"/>
  <c r="QY5" i="19"/>
  <c r="RB5" i="19"/>
  <c r="P5" i="19"/>
  <c r="L15" i="27"/>
  <c r="N15" i="27"/>
  <c r="RE15" i="27"/>
  <c r="RB15" i="27"/>
  <c r="P15" i="27"/>
  <c r="QZ15" i="27"/>
  <c r="PZ13" i="26"/>
  <c r="RE13" i="26"/>
  <c r="P13" i="26"/>
  <c r="QZ13" i="26"/>
  <c r="N13" i="26"/>
  <c r="RB13" i="26"/>
  <c r="L13" i="26"/>
  <c r="R29" i="22"/>
  <c r="S29" i="22" s="1"/>
  <c r="K19" i="22"/>
  <c r="L30" i="22"/>
  <c r="TN29" i="22"/>
  <c r="L29" i="22"/>
  <c r="N29" i="22"/>
  <c r="R19" i="22"/>
  <c r="S19" i="22" s="1"/>
  <c r="TU19" i="22"/>
  <c r="TN19" i="22"/>
  <c r="N30" i="22"/>
  <c r="L19" i="22"/>
  <c r="R30" i="22"/>
  <c r="S30" i="22" s="1"/>
  <c r="R18" i="22"/>
  <c r="S18" i="22" s="1"/>
  <c r="K29" i="22"/>
  <c r="N19" i="22"/>
  <c r="K6" i="22"/>
  <c r="R6" i="22"/>
  <c r="S6" i="22" s="1"/>
  <c r="K34" i="22"/>
  <c r="R34" i="22"/>
  <c r="S34" i="22" s="1"/>
  <c r="TQ4" i="22"/>
  <c r="L6" i="22"/>
  <c r="L18" i="22"/>
  <c r="N34" i="22"/>
  <c r="K18" i="22"/>
  <c r="TQ18" i="22"/>
  <c r="TQ6" i="22"/>
  <c r="R4" i="22"/>
  <c r="S4" i="22" s="1"/>
  <c r="N6" i="22"/>
  <c r="TN4" i="22"/>
  <c r="TN6" i="22"/>
  <c r="CW4" i="22"/>
  <c r="DA4" i="22" s="1"/>
  <c r="L4" i="22"/>
  <c r="K4" i="22"/>
  <c r="R13" i="4"/>
  <c r="S13" i="4" s="1"/>
  <c r="TU13" i="4"/>
  <c r="L13" i="4"/>
  <c r="N5" i="4"/>
  <c r="K13" i="4"/>
  <c r="N18" i="4"/>
  <c r="TO37" i="4"/>
  <c r="R5" i="4"/>
  <c r="S5" i="4" s="1"/>
  <c r="L5" i="4"/>
  <c r="R18" i="4"/>
  <c r="S18" i="4" s="1"/>
  <c r="L18" i="4"/>
  <c r="CW12" i="4"/>
  <c r="DA12" i="4" s="1"/>
  <c r="K5" i="4"/>
  <c r="N37" i="4"/>
  <c r="K18" i="4"/>
  <c r="R12" i="4"/>
  <c r="S12" i="4" s="1"/>
  <c r="O6" i="26" l="1"/>
  <c r="O12" i="21"/>
  <c r="DC13" i="4"/>
  <c r="Q13" i="4"/>
  <c r="DC28" i="4"/>
  <c r="Q28" i="4"/>
  <c r="DC5" i="4"/>
  <c r="Q5" i="4"/>
  <c r="DC12" i="4"/>
  <c r="Q12" i="4"/>
  <c r="O6" i="21"/>
  <c r="O5" i="19"/>
  <c r="O13" i="26"/>
  <c r="O7" i="26"/>
  <c r="DD26" i="19"/>
  <c r="R26" i="19" s="1"/>
  <c r="O26" i="19"/>
  <c r="O8" i="19"/>
  <c r="O16" i="19"/>
  <c r="O15" i="27"/>
  <c r="RF12" i="21"/>
  <c r="RF16" i="19"/>
  <c r="RF6" i="26"/>
  <c r="RF7" i="26"/>
  <c r="RF6" i="21"/>
  <c r="RF5" i="19"/>
  <c r="RF8" i="19"/>
  <c r="RF26" i="19"/>
  <c r="RF15" i="27"/>
  <c r="RF13" i="26"/>
  <c r="J30" i="22"/>
  <c r="J34" i="22"/>
  <c r="J18" i="22"/>
  <c r="DC34" i="22"/>
  <c r="J29" i="22"/>
  <c r="J19" i="22"/>
  <c r="J37" i="4"/>
  <c r="J13" i="4"/>
  <c r="J12" i="4"/>
  <c r="J26" i="4"/>
  <c r="DC18" i="22"/>
  <c r="DC19" i="22"/>
  <c r="DC6" i="22"/>
  <c r="DC4" i="22"/>
  <c r="DC30" i="22"/>
  <c r="DC29" i="22"/>
  <c r="M34" i="22"/>
  <c r="M15" i="22"/>
  <c r="M22" i="22"/>
  <c r="M28" i="4"/>
  <c r="M37" i="4"/>
  <c r="M26" i="4"/>
  <c r="M12" i="4"/>
  <c r="M7" i="4"/>
  <c r="M30" i="4"/>
  <c r="RC8" i="19"/>
  <c r="Q26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6" i="19"/>
  <c r="Q8" i="19"/>
  <c r="TR22" i="22"/>
  <c r="TV22" i="22" s="1"/>
  <c r="DB32" i="22"/>
  <c r="TR32" i="22"/>
  <c r="TV32" i="22" s="1"/>
  <c r="DB26" i="4"/>
  <c r="TR30" i="4"/>
  <c r="TV30" i="4" s="1"/>
  <c r="TR26" i="4"/>
  <c r="TV26" i="4" s="1"/>
  <c r="J7" i="4"/>
  <c r="DC7" i="4"/>
  <c r="DB7" i="4"/>
  <c r="DC26" i="4"/>
  <c r="DB18" i="4"/>
  <c r="M26" i="19"/>
  <c r="K26" i="19"/>
  <c r="K8" i="19"/>
  <c r="J30" i="4"/>
  <c r="DB30" i="4"/>
  <c r="O30" i="4"/>
  <c r="DC30" i="4"/>
  <c r="DB28" i="4"/>
  <c r="J32" i="22"/>
  <c r="DC32" i="22"/>
  <c r="M32" i="22"/>
  <c r="J22" i="22"/>
  <c r="DC22" i="22"/>
  <c r="DB22" i="22"/>
  <c r="TR15" i="22"/>
  <c r="TV15" i="22" s="1"/>
  <c r="DB15" i="22"/>
  <c r="DC15" i="22"/>
  <c r="DD5" i="19"/>
  <c r="DD8" i="19"/>
  <c r="DB13" i="4"/>
  <c r="DB5" i="4"/>
  <c r="TR37" i="4"/>
  <c r="TV37" i="4" s="1"/>
  <c r="DE12" i="21"/>
  <c r="Q16" i="19"/>
  <c r="DB34" i="22"/>
  <c r="DB29" i="22"/>
  <c r="DB4" i="22"/>
  <c r="DB6" i="22"/>
  <c r="DB19" i="22"/>
  <c r="DB30" i="22"/>
  <c r="TR19" i="22"/>
  <c r="TV19" i="22" s="1"/>
  <c r="DB18" i="22"/>
  <c r="TR34" i="22"/>
  <c r="TV34" i="22" s="1"/>
  <c r="DB12" i="4"/>
  <c r="DB37" i="4"/>
  <c r="TR13" i="4"/>
  <c r="TV13" i="4" s="1"/>
  <c r="O34" i="22"/>
  <c r="O29" i="22"/>
  <c r="TR30" i="22"/>
  <c r="TV30" i="22" s="1"/>
  <c r="O18" i="22"/>
  <c r="O30" i="22"/>
  <c r="O6" i="22"/>
  <c r="O19" i="22"/>
  <c r="TR28" i="4"/>
  <c r="TV28" i="4" s="1"/>
  <c r="TR5" i="4"/>
  <c r="TV5" i="4" s="1"/>
  <c r="TR12" i="4"/>
  <c r="TV12" i="4" s="1"/>
  <c r="TR18" i="4"/>
  <c r="TV18" i="4" s="1"/>
  <c r="DC37" i="4"/>
  <c r="O5" i="4"/>
  <c r="DC18" i="4"/>
  <c r="O12" i="4"/>
  <c r="O28" i="4"/>
  <c r="O13" i="4"/>
  <c r="O37" i="4"/>
  <c r="O18" i="4"/>
  <c r="RC12" i="21"/>
  <c r="K12" i="21"/>
  <c r="K6" i="21"/>
  <c r="K16" i="19"/>
  <c r="K5" i="19"/>
  <c r="TR18" i="22"/>
  <c r="TV18" i="22" s="1"/>
  <c r="TR4" i="22"/>
  <c r="TV4" i="22" s="1"/>
  <c r="TR29" i="22"/>
  <c r="TV29" i="22" s="1"/>
  <c r="TR6" i="22"/>
  <c r="TV6" i="22" s="1"/>
  <c r="J6" i="22"/>
  <c r="J18" i="4"/>
  <c r="J5" i="4"/>
  <c r="DD6" i="21"/>
  <c r="DE6" i="21"/>
  <c r="Q6" i="21"/>
  <c r="DD12" i="21"/>
  <c r="M6" i="21"/>
  <c r="M12" i="21"/>
  <c r="RC6" i="21"/>
  <c r="DD16" i="19"/>
  <c r="RC5" i="19"/>
  <c r="DE5" i="19"/>
  <c r="Q5" i="19"/>
  <c r="RC16" i="19"/>
  <c r="K15" i="27"/>
  <c r="RC15" i="27"/>
  <c r="DE15" i="27"/>
  <c r="Q15" i="27"/>
  <c r="DD15" i="27"/>
  <c r="M15" i="27"/>
  <c r="RC13" i="26"/>
  <c r="K13" i="26"/>
  <c r="Q13" i="26"/>
  <c r="DE13" i="26"/>
  <c r="DD13" i="26"/>
  <c r="M13" i="26"/>
  <c r="M29" i="22"/>
  <c r="M19" i="22"/>
  <c r="M6" i="22"/>
  <c r="M18" i="22"/>
  <c r="J4" i="22"/>
  <c r="M4" i="22"/>
  <c r="M30" i="22"/>
  <c r="J28" i="4"/>
  <c r="M5" i="4"/>
  <c r="M18" i="4"/>
  <c r="M13" i="4"/>
  <c r="S26" i="19" l="1"/>
  <c r="T26" i="19"/>
  <c r="V13" i="4"/>
  <c r="X13" i="4" s="1"/>
  <c r="V28" i="4"/>
  <c r="F28" i="4" s="1"/>
  <c r="V5" i="4"/>
  <c r="X5" i="4" s="1"/>
  <c r="A34" i="22" a="1"/>
  <c r="A34" i="22" s="1"/>
  <c r="B34" i="22" a="1"/>
  <c r="B34" i="22" s="1"/>
  <c r="A22" i="22" a="1"/>
  <c r="A22" i="22" s="1"/>
  <c r="B22" i="22" a="1"/>
  <c r="B22" i="22" s="1"/>
  <c r="A30" i="22" a="1"/>
  <c r="A30" i="22" s="1"/>
  <c r="B30" i="22" a="1"/>
  <c r="B30" i="22" s="1"/>
  <c r="B4" i="22" a="1"/>
  <c r="B4" i="22" s="1"/>
  <c r="A32" i="22" a="1"/>
  <c r="A32" i="22" s="1"/>
  <c r="B32" i="22" a="1"/>
  <c r="B32" i="22" s="1"/>
  <c r="A18" i="22" a="1"/>
  <c r="A18" i="22" s="1"/>
  <c r="B18" i="22" a="1"/>
  <c r="B18" i="22" s="1"/>
  <c r="A29" i="22" a="1"/>
  <c r="A29" i="22" s="1"/>
  <c r="B29" i="22" a="1"/>
  <c r="B29" i="22" s="1"/>
  <c r="A13" i="4" a="1"/>
  <c r="A13" i="4" s="1"/>
  <c r="B13" i="4" a="1"/>
  <c r="B13" i="4" s="1"/>
  <c r="A30" i="4" a="1"/>
  <c r="A30" i="4" s="1"/>
  <c r="B30" i="4" a="1"/>
  <c r="B30" i="4" s="1"/>
  <c r="A18" i="4" a="1"/>
  <c r="A18" i="4" s="1"/>
  <c r="B18" i="4" a="1"/>
  <c r="B18" i="4" s="1"/>
  <c r="A28" i="4" a="1"/>
  <c r="A28" i="4" s="1"/>
  <c r="B28" i="4" a="1"/>
  <c r="B28" i="4" s="1"/>
  <c r="A26" i="4" a="1"/>
  <c r="A26" i="4" s="1"/>
  <c r="B26" i="4" a="1"/>
  <c r="B26" i="4" s="1"/>
  <c r="J12" i="21"/>
  <c r="B12" i="21" s="1" a="1"/>
  <c r="B12" i="21" s="1"/>
  <c r="J26" i="19"/>
  <c r="J16" i="19"/>
  <c r="J5" i="19"/>
  <c r="J8" i="19"/>
  <c r="J13" i="26"/>
  <c r="J6" i="26"/>
  <c r="J7" i="26"/>
  <c r="V34" i="22"/>
  <c r="J15" i="22"/>
  <c r="V4" i="22"/>
  <c r="V6" i="22"/>
  <c r="F5" i="4"/>
  <c r="F13" i="4"/>
  <c r="R6" i="26"/>
  <c r="R7" i="26"/>
  <c r="V26" i="4"/>
  <c r="F26" i="4" s="1"/>
  <c r="R8" i="19"/>
  <c r="V32" i="22"/>
  <c r="X32" i="22" s="1"/>
  <c r="R5" i="19"/>
  <c r="V7" i="4"/>
  <c r="F7" i="4" s="1"/>
  <c r="F26" i="19"/>
  <c r="V30" i="4"/>
  <c r="F30" i="4" s="1"/>
  <c r="V22" i="22"/>
  <c r="V15" i="22"/>
  <c r="R16" i="19"/>
  <c r="R12" i="21"/>
  <c r="V37" i="4"/>
  <c r="X37" i="4" s="1"/>
  <c r="V18" i="4"/>
  <c r="X18" i="4" s="1"/>
  <c r="R13" i="26"/>
  <c r="V19" i="22"/>
  <c r="V29" i="22"/>
  <c r="V30" i="22"/>
  <c r="V12" i="4"/>
  <c r="F12" i="4" s="1"/>
  <c r="R6" i="21"/>
  <c r="R15" i="27"/>
  <c r="V18" i="22"/>
  <c r="W13" i="4"/>
  <c r="S12" i="21" l="1"/>
  <c r="T12" i="21"/>
  <c r="S6" i="21"/>
  <c r="T6" i="21"/>
  <c r="F16" i="19"/>
  <c r="S16" i="19"/>
  <c r="T16" i="19"/>
  <c r="S5" i="19"/>
  <c r="T5" i="19"/>
  <c r="F8" i="19"/>
  <c r="S8" i="19"/>
  <c r="T8" i="19"/>
  <c r="T15" i="27"/>
  <c r="S15" i="27"/>
  <c r="F13" i="26"/>
  <c r="S13" i="26"/>
  <c r="T13" i="26"/>
  <c r="F7" i="26"/>
  <c r="S7" i="26"/>
  <c r="T7" i="26"/>
  <c r="F6" i="26"/>
  <c r="S6" i="26"/>
  <c r="T6" i="26"/>
  <c r="X28" i="4"/>
  <c r="W5" i="4"/>
  <c r="B5" i="19" a="1"/>
  <c r="B5" i="19" s="1"/>
  <c r="B13" i="26" a="1"/>
  <c r="B13" i="26" s="1"/>
  <c r="W28" i="4"/>
  <c r="F19" i="22"/>
  <c r="X19" i="22"/>
  <c r="F30" i="22"/>
  <c r="X30" i="22"/>
  <c r="F18" i="22"/>
  <c r="X18" i="22"/>
  <c r="W34" i="22"/>
  <c r="X34" i="22"/>
  <c r="F15" i="22"/>
  <c r="X15" i="22"/>
  <c r="W6" i="22"/>
  <c r="X6" i="22"/>
  <c r="F29" i="22"/>
  <c r="X29" i="22"/>
  <c r="F22" i="22"/>
  <c r="X22" i="22"/>
  <c r="F4" i="22"/>
  <c r="X4" i="22"/>
  <c r="A26" i="19" a="1"/>
  <c r="A26" i="19" s="1"/>
  <c r="B26" i="19" a="1"/>
  <c r="B26" i="19" s="1"/>
  <c r="A15" i="22" a="1"/>
  <c r="A15" i="22" s="1"/>
  <c r="B15" i="22" a="1"/>
  <c r="B15" i="22" s="1"/>
  <c r="F6" i="22"/>
  <c r="F34" i="22"/>
  <c r="A12" i="21" a="1"/>
  <c r="A12" i="21" s="1"/>
  <c r="J6" i="21"/>
  <c r="J15" i="27"/>
  <c r="W4" i="22"/>
  <c r="X26" i="4"/>
  <c r="W26" i="4"/>
  <c r="F32" i="22"/>
  <c r="F18" i="4"/>
  <c r="F37" i="4"/>
  <c r="W32" i="22"/>
  <c r="X7" i="4"/>
  <c r="F5" i="19"/>
  <c r="W7" i="4"/>
  <c r="W15" i="22"/>
  <c r="W30" i="4"/>
  <c r="X30" i="4"/>
  <c r="W18" i="4"/>
  <c r="W22" i="22"/>
  <c r="F12" i="21"/>
  <c r="W37" i="4"/>
  <c r="W19" i="22"/>
  <c r="F6" i="21"/>
  <c r="W29" i="22"/>
  <c r="X12" i="4"/>
  <c r="W12" i="4"/>
  <c r="W30" i="22"/>
  <c r="F15" i="27"/>
  <c r="W18" i="22"/>
  <c r="A8" i="22" l="1" a="1"/>
  <c r="A8" i="22" s="1"/>
  <c r="B8" i="22" a="1"/>
  <c r="B8" i="22" s="1"/>
  <c r="B7" i="22" a="1"/>
  <c r="B7" i="22" s="1"/>
  <c r="B11" i="22" a="1"/>
  <c r="B11" i="22" s="1"/>
  <c r="A11" i="22" a="1"/>
  <c r="A11" i="22" s="1"/>
  <c r="A19" i="22" a="1"/>
  <c r="A19" i="22" s="1"/>
  <c r="B19" i="22" a="1"/>
  <c r="B19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D7" i="27"/>
  <c r="QB7" i="27"/>
  <c r="QA7" i="27"/>
  <c r="PY7" i="27"/>
  <c r="PX7" i="27"/>
  <c r="PW7" i="27"/>
  <c r="PV7" i="27"/>
  <c r="DB7" i="27"/>
  <c r="DA7" i="27"/>
  <c r="CY7" i="27"/>
  <c r="CX7" i="27"/>
  <c r="CW7" i="27"/>
  <c r="CV7" i="27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D16" i="26"/>
  <c r="QB16" i="26"/>
  <c r="QA16" i="26"/>
  <c r="PY16" i="26"/>
  <c r="PX16" i="26"/>
  <c r="PW16" i="26"/>
  <c r="PV16" i="26"/>
  <c r="DB16" i="26"/>
  <c r="DA16" i="26"/>
  <c r="CY16" i="26"/>
  <c r="CX16" i="26"/>
  <c r="CW16" i="26"/>
  <c r="CV16" i="26"/>
  <c r="DC16" i="26" l="1"/>
  <c r="H7" i="27"/>
  <c r="H5" i="27"/>
  <c r="QC7" i="27"/>
  <c r="QC5" i="27"/>
  <c r="QC16" i="26"/>
  <c r="I7" i="27"/>
  <c r="DC7" i="27"/>
  <c r="I5" i="27"/>
  <c r="DC5" i="27"/>
  <c r="H16" i="26"/>
  <c r="I16" i="26"/>
  <c r="PZ5" i="27"/>
  <c r="QY16" i="26"/>
  <c r="CZ16" i="26"/>
  <c r="PZ16" i="26"/>
  <c r="P7" i="27"/>
  <c r="Q7" i="27" s="1"/>
  <c r="QY5" i="27"/>
  <c r="RD5" i="27"/>
  <c r="P5" i="27"/>
  <c r="Q5" i="27" s="1"/>
  <c r="RA5" i="27"/>
  <c r="L7" i="27"/>
  <c r="M7" i="27" s="1"/>
  <c r="QZ7" i="27"/>
  <c r="RA7" i="27"/>
  <c r="L5" i="27"/>
  <c r="M5" i="27" s="1"/>
  <c r="RB7" i="27"/>
  <c r="RD7" i="27"/>
  <c r="RA16" i="26"/>
  <c r="P16" i="26"/>
  <c r="Q16" i="26" s="1"/>
  <c r="QZ16" i="26"/>
  <c r="RE16" i="26"/>
  <c r="RB16" i="26"/>
  <c r="RD16" i="26"/>
  <c r="CZ7" i="27"/>
  <c r="QZ5" i="27"/>
  <c r="N5" i="27"/>
  <c r="RB5" i="27"/>
  <c r="CZ5" i="27"/>
  <c r="N7" i="27"/>
  <c r="RE7" i="27"/>
  <c r="QY7" i="27"/>
  <c r="PZ7" i="27"/>
  <c r="RE5" i="27"/>
  <c r="L16" i="26"/>
  <c r="N16" i="26"/>
  <c r="O16" i="26" l="1"/>
  <c r="O7" i="27"/>
  <c r="O5" i="27"/>
  <c r="RF7" i="27"/>
  <c r="RF5" i="27"/>
  <c r="RF16" i="26"/>
  <c r="DE5" i="27"/>
  <c r="RC7" i="27"/>
  <c r="DE7" i="27"/>
  <c r="K5" i="27"/>
  <c r="K7" i="27"/>
  <c r="RC16" i="26"/>
  <c r="DE16" i="26"/>
  <c r="DD5" i="27"/>
  <c r="RC5" i="27"/>
  <c r="DD7" i="27"/>
  <c r="DD16" i="26"/>
  <c r="M16" i="26"/>
  <c r="K16" i="26"/>
  <c r="J7" i="27" l="1"/>
  <c r="J5" i="27"/>
  <c r="R7" i="27"/>
  <c r="R5" i="27"/>
  <c r="R16" i="26"/>
  <c r="T5" i="27" l="1"/>
  <c r="S5" i="27"/>
  <c r="S7" i="27"/>
  <c r="T7" i="27"/>
  <c r="S16" i="26"/>
  <c r="T16" i="26"/>
  <c r="J16" i="26"/>
  <c r="F7" i="27"/>
  <c r="F5" i="27"/>
  <c r="A9" i="27" s="1" a="1"/>
  <c r="A9" i="27" s="1"/>
  <c r="F16" i="26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B9" i="27" l="1" a="1"/>
  <c r="B9" i="27" s="1"/>
  <c r="B20" i="26" a="1"/>
  <c r="B20" i="26" s="1"/>
  <c r="B19" i="26" a="1"/>
  <c r="B19" i="26" s="1"/>
  <c r="A19" i="26" a="1"/>
  <c r="A19" i="26" s="1"/>
  <c r="A20" i="26" a="1"/>
  <c r="A20" i="26" s="1"/>
  <c r="B17" i="27" a="1"/>
  <c r="B17" i="27" s="1"/>
  <c r="A17" i="27" a="1"/>
  <c r="A17" i="27" s="1"/>
  <c r="B8" i="26" a="1"/>
  <c r="B8" i="26" s="1"/>
  <c r="A8" i="26" a="1"/>
  <c r="A8" i="26" s="1"/>
  <c r="B10" i="26" a="1"/>
  <c r="B10" i="26" s="1"/>
  <c r="A10" i="26" a="1"/>
  <c r="A10" i="26" s="1"/>
  <c r="B9" i="26" a="1"/>
  <c r="B9" i="26" s="1"/>
  <c r="A9" i="26" a="1"/>
  <c r="A9" i="26" s="1"/>
  <c r="B8" i="27" a="1"/>
  <c r="B8" i="27" s="1"/>
  <c r="B5" i="27" a="1"/>
  <c r="B5" i="27" s="1"/>
  <c r="A8" i="27" a="1"/>
  <c r="A8" i="27" s="1"/>
  <c r="A12" i="27" a="1"/>
  <c r="A12" i="27" s="1"/>
  <c r="B10" i="27" a="1"/>
  <c r="B10" i="27" s="1"/>
  <c r="A12" i="26" a="1"/>
  <c r="A12" i="26" s="1"/>
  <c r="B12" i="26" a="1"/>
  <c r="B12" i="26" s="1"/>
  <c r="A6" i="26" a="1"/>
  <c r="A6" i="26" s="1"/>
  <c r="B6" i="26" a="1"/>
  <c r="B6" i="26" s="1"/>
  <c r="B12" i="27" a="1"/>
  <c r="B12" i="27" s="1"/>
  <c r="A10" i="27" a="1"/>
  <c r="A10" i="27" s="1"/>
  <c r="B14" i="27" a="1"/>
  <c r="B14" i="27" s="1"/>
  <c r="A14" i="27" a="1"/>
  <c r="A14" i="27" s="1"/>
  <c r="A11" i="26" a="1"/>
  <c r="A11" i="26" s="1"/>
  <c r="B11" i="26" a="1"/>
  <c r="B11" i="26" s="1"/>
  <c r="B6" i="27" a="1"/>
  <c r="B6" i="27" s="1"/>
  <c r="A6" i="27" a="1"/>
  <c r="A6" i="27" s="1"/>
  <c r="B15" i="27" a="1"/>
  <c r="B15" i="27" s="1"/>
  <c r="B11" i="27" a="1"/>
  <c r="B11" i="27" s="1"/>
  <c r="B7" i="27" a="1"/>
  <c r="B7" i="27" s="1"/>
  <c r="A16" i="26" a="1"/>
  <c r="A16" i="26" s="1"/>
  <c r="B16" i="26" a="1"/>
  <c r="B16" i="26" s="1"/>
  <c r="B7" i="26" a="1"/>
  <c r="B7" i="26" s="1"/>
  <c r="QC30" i="19"/>
  <c r="DC30" i="19"/>
  <c r="A15" i="27" a="1"/>
  <c r="A15" i="27" s="1"/>
  <c r="A7" i="27" a="1"/>
  <c r="A7" i="27" s="1"/>
  <c r="I30" i="19"/>
  <c r="H30" i="19"/>
  <c r="A11" i="27" a="1"/>
  <c r="A11" i="27" s="1"/>
  <c r="A4" i="27" a="1"/>
  <c r="A4" i="27" s="1"/>
  <c r="A5" i="27" a="1"/>
  <c r="A5" i="27" s="1"/>
  <c r="A5" i="26" a="1"/>
  <c r="A5" i="26" s="1"/>
  <c r="A4" i="26" a="1"/>
  <c r="A4" i="26" s="1"/>
  <c r="A13" i="26" a="1"/>
  <c r="A13" i="26" s="1"/>
  <c r="A7" i="26" a="1"/>
  <c r="A7" i="26" s="1"/>
  <c r="PZ30" i="19"/>
  <c r="QY30" i="19"/>
  <c r="P30" i="19"/>
  <c r="RD30" i="19"/>
  <c r="CZ30" i="19"/>
  <c r="RA30" i="19"/>
  <c r="RE30" i="19"/>
  <c r="QZ30" i="19"/>
  <c r="N30" i="19"/>
  <c r="L30" i="19"/>
  <c r="RB30" i="19"/>
  <c r="O30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30" i="19"/>
  <c r="DD30" i="19"/>
  <c r="Q30" i="19"/>
  <c r="DE30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30" i="19"/>
  <c r="RC30" i="19"/>
  <c r="M30" i="19"/>
  <c r="J30" i="19" l="1"/>
  <c r="R30" i="19"/>
  <c r="S30" i="19" l="1"/>
  <c r="T30" i="19"/>
  <c r="F30" i="19"/>
  <c r="CV20" i="19" l="1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C23" i="19" l="1"/>
  <c r="QC11" i="19"/>
  <c r="QC20" i="19"/>
  <c r="DC23" i="19"/>
  <c r="DC11" i="19"/>
  <c r="DC20" i="19"/>
  <c r="I23" i="19"/>
  <c r="I11" i="19"/>
  <c r="I20" i="19"/>
  <c r="H23" i="19"/>
  <c r="H11" i="19"/>
  <c r="H20" i="19"/>
  <c r="RD20" i="19"/>
  <c r="QY20" i="19"/>
  <c r="P20" i="19"/>
  <c r="PZ20" i="19"/>
  <c r="CZ20" i="19"/>
  <c r="RA20" i="19"/>
  <c r="QZ20" i="19"/>
  <c r="RE20" i="19"/>
  <c r="N20" i="19"/>
  <c r="L20" i="19"/>
  <c r="RB20" i="19"/>
  <c r="RD11" i="19"/>
  <c r="QY11" i="19"/>
  <c r="PZ11" i="19"/>
  <c r="P11" i="19"/>
  <c r="DE11" i="19" s="1"/>
  <c r="CZ11" i="19"/>
  <c r="QZ11" i="19"/>
  <c r="RA11" i="19"/>
  <c r="RE11" i="19"/>
  <c r="N11" i="19"/>
  <c r="L11" i="19"/>
  <c r="M11" i="19" s="1"/>
  <c r="RB11" i="19"/>
  <c r="RD23" i="19"/>
  <c r="PZ23" i="19"/>
  <c r="QZ23" i="19"/>
  <c r="CZ23" i="19"/>
  <c r="QY23" i="19"/>
  <c r="P23" i="19"/>
  <c r="DE23" i="19" s="1"/>
  <c r="RA23" i="19"/>
  <c r="RE23" i="19"/>
  <c r="N23" i="19"/>
  <c r="L23" i="19"/>
  <c r="RB23" i="19"/>
  <c r="DD23" i="19" l="1"/>
  <c r="R23" i="19" s="1"/>
  <c r="O23" i="19"/>
  <c r="O20" i="19"/>
  <c r="DD11" i="19"/>
  <c r="R11" i="19" s="1"/>
  <c r="O11" i="19"/>
  <c r="RF20" i="19"/>
  <c r="RF23" i="19"/>
  <c r="RF11" i="19"/>
  <c r="Q20" i="19"/>
  <c r="DE20" i="19"/>
  <c r="DD20" i="19"/>
  <c r="K20" i="19"/>
  <c r="Q11" i="19"/>
  <c r="RC23" i="19"/>
  <c r="RC20" i="19"/>
  <c r="M20" i="19"/>
  <c r="Q23" i="19"/>
  <c r="K11" i="19"/>
  <c r="RC11" i="19"/>
  <c r="K23" i="19"/>
  <c r="M23" i="19"/>
  <c r="S11" i="19" l="1"/>
  <c r="T11" i="19"/>
  <c r="T23" i="19"/>
  <c r="S23" i="19"/>
  <c r="J23" i="19"/>
  <c r="R20" i="19"/>
  <c r="F11" i="19"/>
  <c r="F23" i="19"/>
  <c r="S20" i="19" l="1"/>
  <c r="T20" i="19"/>
  <c r="J11" i="19"/>
  <c r="J20" i="19"/>
  <c r="F20" i="19"/>
  <c r="CV10" i="21" l="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C10" i="21" l="1"/>
  <c r="DC10" i="21"/>
  <c r="I10" i="21"/>
  <c r="H10" i="21"/>
  <c r="P10" i="21"/>
  <c r="DE10" i="21" s="1"/>
  <c r="RD10" i="21"/>
  <c r="QY10" i="21"/>
  <c r="PZ10" i="21"/>
  <c r="CZ10" i="21"/>
  <c r="RA10" i="21"/>
  <c r="QZ10" i="21"/>
  <c r="RE10" i="21"/>
  <c r="N10" i="21"/>
  <c r="L10" i="21"/>
  <c r="RB10" i="21"/>
  <c r="O10" i="21" l="1"/>
  <c r="RF10" i="21"/>
  <c r="DD10" i="21"/>
  <c r="M10" i="21"/>
  <c r="K10" i="21"/>
  <c r="Q10" i="21"/>
  <c r="RC10" i="21"/>
  <c r="R10" i="21" l="1"/>
  <c r="S10" i="21" l="1"/>
  <c r="T10" i="21"/>
  <c r="J10" i="21"/>
  <c r="F10" i="21"/>
  <c r="CV35" i="19" l="1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C35" i="19" l="1"/>
  <c r="DC35" i="19"/>
  <c r="H35" i="19"/>
  <c r="I35" i="19"/>
  <c r="PZ35" i="19"/>
  <c r="CZ35" i="19"/>
  <c r="P35" i="19"/>
  <c r="DE35" i="19" s="1"/>
  <c r="RA35" i="19"/>
  <c r="RE35" i="19"/>
  <c r="RD35" i="19"/>
  <c r="N35" i="19"/>
  <c r="QZ35" i="19"/>
  <c r="QY35" i="19"/>
  <c r="L35" i="19"/>
  <c r="M35" i="19" s="1"/>
  <c r="RB35" i="19"/>
  <c r="DD35" i="19" l="1"/>
  <c r="O35" i="19"/>
  <c r="RF35" i="19"/>
  <c r="Q35" i="19"/>
  <c r="RC35" i="19"/>
  <c r="K35" i="19"/>
  <c r="R35" i="19" l="1"/>
  <c r="T35" i="19" l="1"/>
  <c r="S35" i="19"/>
  <c r="A4" i="22" a="1"/>
  <c r="A4" i="22" s="1"/>
  <c r="B9" i="22" a="1"/>
  <c r="B9" i="22" s="1"/>
  <c r="B12" i="22" a="1"/>
  <c r="B12" i="22" s="1"/>
  <c r="B6" i="22" a="1"/>
  <c r="B6" i="22" s="1"/>
  <c r="A12" i="22" a="1"/>
  <c r="A12" i="22" s="1"/>
  <c r="A7" i="22" a="1"/>
  <c r="A7" i="22" s="1"/>
  <c r="A9" i="22" a="1"/>
  <c r="A9" i="22" s="1"/>
  <c r="A6" i="22" a="1"/>
  <c r="A6" i="22" s="1"/>
  <c r="J35" i="19"/>
  <c r="F35" i="19"/>
  <c r="A35" i="19" l="1" a="1"/>
  <c r="A35" i="19" s="1"/>
  <c r="B35" i="19" a="1"/>
  <c r="B35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5" i="4" l="1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15" i="4" l="1"/>
  <c r="H15" i="4"/>
  <c r="T15" i="4"/>
  <c r="U15" i="4" s="1"/>
  <c r="P15" i="4"/>
  <c r="Q15" i="4" s="1"/>
  <c r="R15" i="4"/>
  <c r="S15" i="4" s="1"/>
  <c r="SN15" i="4"/>
  <c r="SU15" i="4" s="1"/>
  <c r="CW15" i="4"/>
  <c r="DA15" i="4" s="1"/>
  <c r="TQ15" i="4"/>
  <c r="TU15" i="4"/>
  <c r="N15" i="4"/>
  <c r="L15" i="4"/>
  <c r="K15" i="4"/>
  <c r="TN15" i="4"/>
  <c r="DB15" i="4" l="1"/>
  <c r="DC15" i="4"/>
  <c r="O15" i="4"/>
  <c r="TR15" i="4"/>
  <c r="TV15" i="4" s="1"/>
  <c r="M15" i="4"/>
  <c r="J15" i="4" l="1"/>
  <c r="V15" i="4"/>
  <c r="X15" i="4" s="1"/>
  <c r="A15" i="4" l="1" a="1"/>
  <c r="A15" i="4" s="1"/>
  <c r="B15" i="4" a="1"/>
  <c r="B15" i="4" s="1"/>
  <c r="F15" i="4"/>
  <c r="W15" i="4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F33" i="21"/>
  <c r="QE33" i="21"/>
  <c r="QD33" i="21"/>
  <c r="QB33" i="21"/>
  <c r="QA33" i="21"/>
  <c r="PY33" i="21"/>
  <c r="PX33" i="21"/>
  <c r="PW33" i="21"/>
  <c r="PV33" i="21"/>
  <c r="DB33" i="21"/>
  <c r="DA33" i="21"/>
  <c r="CY33" i="21"/>
  <c r="CX33" i="21"/>
  <c r="CW33" i="21"/>
  <c r="CV33" i="21"/>
  <c r="PY6" i="19"/>
  <c r="PY25" i="19"/>
  <c r="PY10" i="19"/>
  <c r="CY6" i="19"/>
  <c r="CY25" i="19"/>
  <c r="CY10" i="19"/>
  <c r="PX10" i="19"/>
  <c r="PX25" i="19"/>
  <c r="PX6" i="19"/>
  <c r="CX10" i="19"/>
  <c r="CX25" i="19"/>
  <c r="CX6" i="19"/>
  <c r="CV25" i="19"/>
  <c r="CW25" i="19"/>
  <c r="DA25" i="19"/>
  <c r="DB25" i="19"/>
  <c r="PV25" i="19"/>
  <c r="PW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6" i="19"/>
  <c r="CW6" i="19"/>
  <c r="DA6" i="19"/>
  <c r="DB6" i="19"/>
  <c r="PV6" i="19"/>
  <c r="PW6" i="19"/>
  <c r="QA6" i="19"/>
  <c r="QB6" i="19"/>
  <c r="QD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D10" i="19"/>
  <c r="QB10" i="19"/>
  <c r="QA10" i="19"/>
  <c r="PW10" i="19"/>
  <c r="PV10" i="19"/>
  <c r="DB10" i="19"/>
  <c r="DA10" i="19"/>
  <c r="CW10" i="19"/>
  <c r="CV10" i="19"/>
  <c r="QC6" i="19" l="1"/>
  <c r="QC33" i="21"/>
  <c r="QC10" i="19"/>
  <c r="QC25" i="19"/>
  <c r="DC33" i="21"/>
  <c r="I6" i="19"/>
  <c r="DC6" i="19"/>
  <c r="DC25" i="19"/>
  <c r="DC10" i="19"/>
  <c r="I25" i="19"/>
  <c r="H33" i="21"/>
  <c r="I33" i="21"/>
  <c r="H6" i="19"/>
  <c r="H25" i="19"/>
  <c r="H10" i="19"/>
  <c r="I10" i="19"/>
  <c r="CZ25" i="19"/>
  <c r="PZ25" i="19"/>
  <c r="CZ6" i="19"/>
  <c r="PZ10" i="19"/>
  <c r="PZ6" i="19"/>
  <c r="CZ10" i="19"/>
  <c r="P33" i="21"/>
  <c r="DE33" i="21" s="1"/>
  <c r="CZ33" i="21"/>
  <c r="N33" i="21"/>
  <c r="RB33" i="21"/>
  <c r="RD33" i="21"/>
  <c r="RA33" i="21"/>
  <c r="RE33" i="21"/>
  <c r="RB25" i="19"/>
  <c r="RB6" i="19"/>
  <c r="RB10" i="19"/>
  <c r="QZ33" i="21"/>
  <c r="L33" i="21"/>
  <c r="PZ33" i="21"/>
  <c r="QY33" i="21"/>
  <c r="RD6" i="19"/>
  <c r="RA6" i="19"/>
  <c r="QY6" i="19"/>
  <c r="P6" i="19"/>
  <c r="DE6" i="19" s="1"/>
  <c r="QZ6" i="19"/>
  <c r="P25" i="19"/>
  <c r="DE25" i="19" s="1"/>
  <c r="RE6" i="19"/>
  <c r="L6" i="19"/>
  <c r="RA25" i="19"/>
  <c r="QZ25" i="19"/>
  <c r="RD25" i="19"/>
  <c r="QY25" i="19"/>
  <c r="N25" i="19"/>
  <c r="L25" i="19"/>
  <c r="RE25" i="19"/>
  <c r="N6" i="19"/>
  <c r="P10" i="19"/>
  <c r="DE10" i="19" s="1"/>
  <c r="QY10" i="19"/>
  <c r="QZ10" i="19"/>
  <c r="RE10" i="19"/>
  <c r="RD10" i="19"/>
  <c r="L10" i="19"/>
  <c r="RA10" i="19"/>
  <c r="N10" i="19"/>
  <c r="DD33" i="21" l="1"/>
  <c r="R33" i="21" s="1"/>
  <c r="O33" i="21"/>
  <c r="DD25" i="19"/>
  <c r="R25" i="19" s="1"/>
  <c r="O25" i="19"/>
  <c r="DD6" i="19"/>
  <c r="O6" i="19"/>
  <c r="DD10" i="19"/>
  <c r="O10" i="19"/>
  <c r="RF6" i="19"/>
  <c r="RF33" i="21"/>
  <c r="RF25" i="19"/>
  <c r="RF10" i="19"/>
  <c r="M33" i="21"/>
  <c r="Q33" i="21"/>
  <c r="Q10" i="19"/>
  <c r="Q6" i="19"/>
  <c r="RC33" i="21"/>
  <c r="K6" i="19"/>
  <c r="K25" i="19"/>
  <c r="M10" i="19"/>
  <c r="M6" i="19"/>
  <c r="RC25" i="19"/>
  <c r="K10" i="19"/>
  <c r="K33" i="21"/>
  <c r="RC10" i="19"/>
  <c r="RC6" i="19"/>
  <c r="Q25" i="19"/>
  <c r="M25" i="19"/>
  <c r="S33" i="21" l="1"/>
  <c r="T33" i="21"/>
  <c r="S25" i="19"/>
  <c r="T25" i="19"/>
  <c r="F33" i="21"/>
  <c r="F25" i="19"/>
  <c r="R6" i="19"/>
  <c r="R10" i="19"/>
  <c r="S10" i="19" l="1"/>
  <c r="T10" i="19"/>
  <c r="S6" i="19"/>
  <c r="T6" i="19"/>
  <c r="J33" i="21"/>
  <c r="J10" i="19"/>
  <c r="J25" i="19"/>
  <c r="J6" i="19"/>
  <c r="F6" i="19"/>
  <c r="F10" i="19"/>
  <c r="A11" i="21" l="1" a="1"/>
  <c r="A11" i="21" s="1"/>
  <c r="B11" i="21" a="1"/>
  <c r="B11" i="21" s="1"/>
  <c r="B9" i="21" a="1"/>
  <c r="B9" i="21" s="1"/>
  <c r="A10" i="21" a="1"/>
  <c r="A10" i="21" s="1"/>
  <c r="B10" i="21" a="1"/>
  <c r="B10" i="21" s="1"/>
  <c r="A7" i="21" a="1"/>
  <c r="A7" i="21" s="1"/>
  <c r="A9" i="21" a="1"/>
  <c r="A9" i="21" s="1"/>
  <c r="B7" i="21" a="1"/>
  <c r="B7" i="21" s="1"/>
  <c r="B22" i="19" a="1"/>
  <c r="B22" i="19" s="1"/>
  <c r="A22" i="19" a="1"/>
  <c r="A22" i="19" s="1"/>
  <c r="B13" i="19" a="1"/>
  <c r="B13" i="19" s="1"/>
  <c r="A4" i="19" a="1"/>
  <c r="A4" i="19" s="1"/>
  <c r="A12" i="19" a="1"/>
  <c r="A12" i="19" s="1"/>
  <c r="A13" i="19" a="1"/>
  <c r="A13" i="19" s="1"/>
  <c r="A14" i="19" a="1"/>
  <c r="A14" i="19" s="1"/>
  <c r="B4" i="19" a="1"/>
  <c r="B4" i="19" s="1"/>
  <c r="B12" i="19" a="1"/>
  <c r="B12" i="19" s="1"/>
  <c r="B14" i="19" a="1"/>
  <c r="B14" i="19" s="1"/>
  <c r="B15" i="19" a="1"/>
  <c r="B15" i="19" s="1"/>
  <c r="A15" i="19" a="1"/>
  <c r="A15" i="19" s="1"/>
  <c r="A8" i="21" a="1"/>
  <c r="A8" i="21" s="1"/>
  <c r="B8" i="21" a="1"/>
  <c r="B8" i="21" s="1"/>
  <c r="A31" i="19" a="1"/>
  <c r="A31" i="19" s="1"/>
  <c r="B31" i="19" a="1"/>
  <c r="B31" i="19" s="1"/>
  <c r="A17" i="19" a="1"/>
  <c r="A17" i="19" s="1"/>
  <c r="B17" i="19" a="1"/>
  <c r="B17" i="19" s="1"/>
  <c r="B6" i="21" a="1"/>
  <c r="B6" i="21" s="1"/>
  <c r="A4" i="21" a="1"/>
  <c r="A4" i="21" s="1"/>
  <c r="B4" i="21" a="1"/>
  <c r="B4" i="21" s="1"/>
  <c r="B9" i="19" a="1"/>
  <c r="B9" i="19" s="1"/>
  <c r="A9" i="19" a="1"/>
  <c r="A9" i="19" s="1"/>
  <c r="A7" i="19" a="1"/>
  <c r="A7" i="19" s="1"/>
  <c r="A38" i="19" a="1"/>
  <c r="A38" i="19" s="1"/>
  <c r="B19" i="19" a="1"/>
  <c r="B19" i="19" s="1"/>
  <c r="B7" i="19" a="1"/>
  <c r="B7" i="19" s="1"/>
  <c r="B38" i="19" a="1"/>
  <c r="B38" i="19" s="1"/>
  <c r="A21" i="19" a="1"/>
  <c r="A21" i="19" s="1"/>
  <c r="B21" i="19" a="1"/>
  <c r="B21" i="19" s="1"/>
  <c r="A19" i="19" a="1"/>
  <c r="A19" i="19" s="1"/>
  <c r="B18" i="19" a="1"/>
  <c r="B18" i="19" s="1"/>
  <c r="A18" i="19" a="1"/>
  <c r="A18" i="19" s="1"/>
  <c r="A33" i="21" a="1"/>
  <c r="A33" i="21" s="1"/>
  <c r="B33" i="21" a="1"/>
  <c r="B33" i="21" s="1"/>
  <c r="B5" i="21" a="1"/>
  <c r="B5" i="21" s="1"/>
  <c r="B10" i="19" a="1"/>
  <c r="B10" i="19" s="1"/>
  <c r="B25" i="19" a="1"/>
  <c r="B25" i="19" s="1"/>
  <c r="B8" i="19" a="1"/>
  <c r="B8" i="19" s="1"/>
  <c r="B16" i="19" a="1"/>
  <c r="B16" i="19" s="1"/>
  <c r="B11" i="19" a="1"/>
  <c r="B11" i="19" s="1"/>
  <c r="B24" i="19" a="1"/>
  <c r="B24" i="19" s="1"/>
  <c r="B20" i="19" a="1"/>
  <c r="B20" i="19" s="1"/>
  <c r="B41" i="19" a="1"/>
  <c r="B41" i="19" s="1"/>
  <c r="B23" i="19" a="1"/>
  <c r="B23" i="19" s="1"/>
  <c r="B30" i="19" a="1"/>
  <c r="B30" i="19" s="1"/>
  <c r="B6" i="19" a="1"/>
  <c r="B6" i="19" s="1"/>
  <c r="A6" i="19" a="1"/>
  <c r="A6" i="19" s="1"/>
  <c r="A25" i="19" a="1"/>
  <c r="A25" i="19" s="1"/>
  <c r="A10" i="19" a="1"/>
  <c r="A10" i="19" s="1"/>
  <c r="A6" i="21" a="1"/>
  <c r="A6" i="21" s="1"/>
  <c r="A5" i="21" a="1"/>
  <c r="A5" i="21" s="1"/>
  <c r="A24" i="19" a="1"/>
  <c r="A24" i="19" s="1"/>
  <c r="A16" i="19" a="1"/>
  <c r="A16" i="19" s="1"/>
  <c r="A30" i="19" a="1"/>
  <c r="A30" i="19" s="1"/>
  <c r="A41" i="19" a="1"/>
  <c r="A41" i="19" s="1"/>
  <c r="A23" i="19" a="1"/>
  <c r="A23" i="19" s="1"/>
  <c r="A5" i="19" a="1"/>
  <c r="A5" i="19" s="1"/>
  <c r="A11" i="19" a="1"/>
  <c r="A11" i="19" s="1"/>
  <c r="A8" i="19" a="1"/>
  <c r="A8" i="19" s="1"/>
  <c r="A20" i="19" a="1"/>
  <c r="A2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U8" i="4"/>
  <c r="CR8" i="4"/>
  <c r="CQ8" i="4"/>
  <c r="SN8" i="4" l="1"/>
  <c r="SU8" i="4" s="1"/>
  <c r="SZ8" i="4" l="1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S8" i="4"/>
  <c r="CT8" i="4"/>
  <c r="CV8" i="4"/>
  <c r="CX8" i="4"/>
  <c r="CZ8" i="4"/>
  <c r="I8" i="4" l="1"/>
  <c r="H8" i="4"/>
  <c r="T8" i="4"/>
  <c r="U8" i="4" s="1"/>
  <c r="P8" i="4"/>
  <c r="Q8" i="4" s="1"/>
  <c r="R8" i="4"/>
  <c r="S8" i="4" s="1"/>
  <c r="L8" i="4"/>
  <c r="N8" i="4"/>
  <c r="K8" i="4"/>
  <c r="TQ8" i="4"/>
  <c r="TU8" i="4"/>
  <c r="CW8" i="4"/>
  <c r="DA8" i="4" s="1"/>
  <c r="SW8" i="4"/>
  <c r="SX8" i="4"/>
  <c r="TL8" i="4" s="1"/>
  <c r="SY8" i="4"/>
  <c r="TM8" i="4" s="1"/>
  <c r="SV8" i="4"/>
  <c r="J8" i="4" l="1"/>
  <c r="M8" i="4"/>
  <c r="DB8" i="4"/>
  <c r="DC8" i="4"/>
  <c r="TN8" i="4"/>
  <c r="TR8" i="4" s="1"/>
  <c r="TV8" i="4" s="1"/>
  <c r="O8" i="4"/>
  <c r="V8" i="4" l="1"/>
  <c r="X8" i="4" s="1"/>
  <c r="B6" i="4" l="1" a="1"/>
  <c r="B6" i="4" s="1"/>
  <c r="F8" i="4"/>
  <c r="W8" i="4"/>
  <c r="B11" i="4" l="1" a="1"/>
  <c r="B11" i="4" s="1"/>
  <c r="A11" i="4" a="1"/>
  <c r="A11" i="4" s="1"/>
  <c r="B9" i="4" a="1"/>
  <c r="B9" i="4" s="1"/>
  <c r="B10" i="4" a="1"/>
  <c r="B10" i="4" s="1"/>
  <c r="A10" i="4" a="1"/>
  <c r="A10" i="4" s="1"/>
  <c r="A9" i="4" a="1"/>
  <c r="A9" i="4" s="1"/>
  <c r="A6" i="4" a="1"/>
  <c r="A6" i="4" s="1"/>
  <c r="B8" i="4" a="1"/>
  <c r="B8" i="4" s="1"/>
  <c r="A8" i="4" a="1"/>
  <c r="A8" i="4" s="1"/>
  <c r="B7" i="4" a="1"/>
  <c r="B7" i="4" s="1"/>
  <c r="A7" i="4" a="1"/>
  <c r="A7" i="4" s="1"/>
  <c r="B4" i="4" a="1"/>
  <c r="B4" i="4" s="1"/>
  <c r="B5" i="4" a="1"/>
  <c r="B5" i="4" s="1"/>
  <c r="B37" i="4" a="1"/>
  <c r="B37" i="4" s="1"/>
  <c r="B12" i="4" a="1"/>
  <c r="B12" i="4" s="1"/>
  <c r="A5" i="4" a="1"/>
  <c r="A5" i="4" s="1"/>
  <c r="A4" i="4" a="1"/>
  <c r="A4" i="4" s="1"/>
  <c r="A37" i="4" a="1"/>
  <c r="A37" i="4" s="1"/>
  <c r="A12" i="4" a="1"/>
  <c r="A12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<sst xmlns="http://schemas.openxmlformats.org/spreadsheetml/2006/main" count="4097" uniqueCount="234">
  <si>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</si>
  <si>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</si>
  <si>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</si>
  <si>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</si>
  <si>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</si>
  <si>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</si>
  <si>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</si>
  <si>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</si>
  <si>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</si>
  <si>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</si>
  <si>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</si>
  <si>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</si>
  <si>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</si>
  <si>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</si>
  <si>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</si>
  <si>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</si>
  <si>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</si>
  <si>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</si>
  <si>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</si>
  <si>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</si>
  <si>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</si>
  <si>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</si>
  <si>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</si>
  <si>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</si>
  <si>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</si>
  <si>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</si>
  <si>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</si>
  <si>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</si>
  <si>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</si>
  <si>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</si>
  <si>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</si>
  <si>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</si>
  <si>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</si>
  <si>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</si>
  <si>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</si>
  <si>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</si>
  <si>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</si>
  <si>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</si>
  <si>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</si>
  <si>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</si>
  <si>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</si>
  <si>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</si>
  <si>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</si>
  <si>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</si>
  <si>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</si>
  <si>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</si>
  <si>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</si>
  <si>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</si>
  <si>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</si>
  <si>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</si>
  <si>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</si>
  <si>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</si>
  <si>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</si>
  <si>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</si>
  <si>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</si>
  <si>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</si>
  <si>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</si>
  <si>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</si>
  <si>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</si>
  <si>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</si>
  <si>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</si>
  <si>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</si>
  <si>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</si>
  <si>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</si>
  <si>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</si>
  <si>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</si>
  <si>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</si>
  <si>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</si>
  <si>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</si>
  <si>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</si>
  <si>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</si>
  <si>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</si>
  <si>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</si>
  <si>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</si>
  <si>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</si>
  <si>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</si>
  <si>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</si>
  <si>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</si>
  <si>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</si>
  <si>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</si>
  <si>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</si>
  <si>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</si>
  <si>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</si>
  <si>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</si>
  <si>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</si>
  <si>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</si>
  <si>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</si>
  <si>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</si>
  <si>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</si>
  <si>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</si>
  <si>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NL</t>
  </si>
  <si>
    <t>EVSTIGNEEV, Gleb</t>
  </si>
  <si>
    <t>BONNE, Rielle</t>
  </si>
  <si>
    <t>BOWDITCH, Courtney</t>
  </si>
  <si>
    <t>MB</t>
  </si>
  <si>
    <t>COLLINSON, Brody</t>
  </si>
  <si>
    <t>GORDENKO-SADEVICH, Dennis</t>
  </si>
  <si>
    <t>THOMPSON, Derek</t>
  </si>
  <si>
    <t>MALLAIS, Rylan</t>
  </si>
  <si>
    <t>PINNOCK, Liana</t>
  </si>
  <si>
    <t>KOTKAS, Katarina</t>
  </si>
  <si>
    <t>BECKETT, Lindsey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</si>
  <si>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</si>
  <si>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</si>
  <si>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</si>
  <si>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</si>
  <si>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</si>
  <si>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</si>
  <si>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</si>
  <si>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</si>
  <si>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</si>
  <si>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</si>
  <si>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</si>
  <si>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</si>
  <si>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</si>
  <si>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</si>
  <si>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</si>
  <si>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</si>
  <si>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</si>
  <si>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</si>
  <si>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</si>
  <si>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</si>
  <si>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</si>
  <si>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</si>
  <si>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</si>
  <si>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</si>
  <si>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</si>
  <si>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</si>
  <si>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</si>
  <si>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</si>
  <si>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</si>
  <si>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</si>
  <si>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</si>
  <si>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</si>
  <si>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</si>
  <si>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</si>
  <si>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</si>
  <si>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</si>
  <si>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</si>
  <si>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</si>
  <si>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</si>
  <si>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</si>
  <si>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</si>
  <si>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</si>
  <si>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</si>
  <si>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</si>
  <si>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</si>
  <si>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</si>
  <si>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</si>
  <si>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</si>
  <si>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</si>
  <si>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</si>
  <si>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</si>
  <si>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</si>
  <si>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</si>
  <si>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</si>
  <si>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</si>
  <si>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</si>
  <si>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</si>
  <si>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</si>
  <si>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</si>
  <si>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GLOWACKI, Oskar</t>
  </si>
  <si>
    <t>ALBERT, Audrey</t>
  </si>
  <si>
    <t>WILLIMOTT, Amy</t>
  </si>
  <si>
    <t>JANEVSKI, Léa</t>
  </si>
  <si>
    <t>RESCHKE, Jami</t>
  </si>
  <si>
    <t>HANNAH, Ashley</t>
  </si>
  <si>
    <t>NELSON, Mackenzie</t>
  </si>
  <si>
    <t>NATH, Zander</t>
  </si>
  <si>
    <t>BURKHART, Sofia</t>
  </si>
  <si>
    <t>SARTISON, Torrance</t>
  </si>
  <si>
    <t>DUNKLEY, Olivia</t>
  </si>
  <si>
    <t>BROOKER, Aubree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</si>
  <si>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</si>
  <si>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</si>
  <si>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</si>
  <si>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</si>
  <si>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</si>
  <si>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</si>
  <si>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</si>
  <si>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</si>
  <si>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</si>
  <si>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</si>
  <si>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</si>
  <si>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</si>
  <si>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</si>
  <si>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</si>
  <si>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</si>
  <si>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</si>
  <si>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</si>
  <si>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</si>
  <si>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</si>
  <si>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</si>
  <si>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</si>
  <si>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</si>
  <si>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</si>
  <si>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</si>
  <si>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</si>
  <si>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</si>
  <si>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</si>
  <si>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</si>
  <si>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</si>
  <si>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</si>
  <si>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</si>
  <si>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</si>
  <si>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</si>
  <si>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</si>
  <si>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</si>
  <si>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</si>
  <si>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</si>
  <si>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</si>
  <si>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</si>
  <si>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</si>
  <si>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</si>
  <si>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</si>
  <si>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</si>
  <si>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</si>
  <si>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</si>
  <si>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</si>
  <si>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</si>
  <si>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</si>
  <si>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</si>
  <si>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</si>
  <si>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</si>
  <si>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</si>
  <si>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</si>
  <si>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</si>
  <si>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</si>
  <si>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</si>
  <si>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</si>
  <si>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</si>
  <si>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</t>
  </si>
  <si>
    <t>2025 World Cup ITA (April 5)</t>
  </si>
  <si>
    <t>2025 World Cup ITA (April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</si>
</sst>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ADJEMIAN, Alexan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BLOOM, Tristan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LOISELLE, Hector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NATH, Zander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LADEROUTE, Sam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BERGERON, Ella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PECK, Rachel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BASTIEN, Rose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HARBO, Owen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NEUFELD, Simon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PINSK, Benjamin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KOCAK, Jonas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SCHMIDT, Makena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SCHMIDT, Jordyn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45753</v>
      </c>
      <c r="C34" s="66"/>
    </row>
    <row r="35" spans="1:3" x14ac:dyDescent="0.2">
      <c r="B35" t="s">
        <v>231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111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186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203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184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199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200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201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 t="s">
        <v>232</v>
      </c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112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123</v>
      </c>
      <c r="D4" s="4" t="s">
        <v>6</v>
      </c>
      <c r="E4" s="4">
        <v>2006</v>
      </c>
      <c r="F4" s="9">
        <f>SUM(L4:V4)+SUM(L4:T4)*0.0000001+SUM(L4)*0.0000000000001</f>
        <v>202.2700202270056</v>
      </c>
      <c r="G4" s="64" t="s">
        <v>46</v>
      </c>
      <c r="H4" s="3" t="str">
        <f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56.34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56.190000000000005</v>
      </c>
      <c r="O4" s="8" t="str">
        <f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57.120000000000005</v>
      </c>
      <c r="Q4" s="8" t="str">
        <f>IF(P4="","",IF(P4=CZ4,$CA$1,IF(P4=BY4,$AZ$1,IF(P4=AX4,$Y$1,IF(OR(P4=CS4,P4=CV4,P4=CZ4),$CA$1,IF(OR(P4=BR4,P4=BU4,P4=BY4),$AZ$1,IF(OR(P4=AQ4,P4=AT4,P4=AX4),$Y$1,"")))))))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16.420000000000002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3.2</v>
      </c>
      <c r="Z4" s="22">
        <v>1.9</v>
      </c>
      <c r="AA4" s="22">
        <v>3.2</v>
      </c>
      <c r="AB4" s="22">
        <v>3.48</v>
      </c>
      <c r="AC4" s="22">
        <v>0</v>
      </c>
      <c r="AD4" s="22">
        <v>15.4</v>
      </c>
      <c r="AE4" s="22">
        <v>9.3000000000000007</v>
      </c>
      <c r="AF4" s="22">
        <v>16</v>
      </c>
      <c r="AG4" s="22">
        <v>15.64</v>
      </c>
      <c r="AH4" s="22">
        <v>0</v>
      </c>
      <c r="AI4" s="22">
        <v>15.8</v>
      </c>
      <c r="AJ4" s="22">
        <v>9.1</v>
      </c>
      <c r="AK4" s="22">
        <v>16</v>
      </c>
      <c r="AL4" s="22">
        <v>15.5</v>
      </c>
      <c r="AM4" s="22">
        <v>0</v>
      </c>
      <c r="AN4" s="27"/>
      <c r="AO4" s="38">
        <f>IF(AA4&gt;0,AA4,"")</f>
        <v>3.2</v>
      </c>
      <c r="AP4" s="38">
        <f>IF(AB4&gt;0,AB4,"")</f>
        <v>3.48</v>
      </c>
      <c r="AQ4" s="40">
        <f>IF(SUM(Y4:AB4)-AC4&gt;0,SUM(Y4:AB4)-AC4,"")</f>
        <v>11.780000000000001</v>
      </c>
      <c r="AR4" s="40">
        <f>IF(AF4&gt;0,AF4,"")</f>
        <v>16</v>
      </c>
      <c r="AS4" s="40">
        <f>IF(AG4&gt;0,AG4,"")</f>
        <v>15.64</v>
      </c>
      <c r="AT4" s="40">
        <f>IF(SUM(AD4:AG4)-AH4&gt;0,SUM(AD4:AG4)-AH4,"")</f>
        <v>56.34</v>
      </c>
      <c r="AU4" s="40">
        <f>IF(AQ4="","",MAX(AQ4,AT4))</f>
        <v>56.34</v>
      </c>
      <c r="AV4" s="40">
        <f>IF(AK4&gt;0,AK4,"")</f>
        <v>16</v>
      </c>
      <c r="AW4" s="40">
        <f>IF(AL4&gt;0,AL4,"")</f>
        <v>15.5</v>
      </c>
      <c r="AX4" s="40">
        <f>IF(SUM(AI4:AL4)-AM4&gt;0,SUM(AI4:AL4)-AM4,"")</f>
        <v>56.4</v>
      </c>
      <c r="AY4" s="40">
        <f>IF(SUM(AU4,AX4)&gt;0,SUM(AU4,AX4),"")</f>
        <v>112.74000000000001</v>
      </c>
      <c r="AZ4" s="26">
        <v>3.1</v>
      </c>
      <c r="BA4" s="26">
        <v>1.8</v>
      </c>
      <c r="BB4" s="26">
        <v>3.8</v>
      </c>
      <c r="BC4" s="26">
        <v>3.5</v>
      </c>
      <c r="BD4" s="26">
        <v>0</v>
      </c>
      <c r="BE4" s="26">
        <v>15</v>
      </c>
      <c r="BF4" s="26">
        <v>9</v>
      </c>
      <c r="BG4" s="26">
        <v>16.2</v>
      </c>
      <c r="BH4" s="26">
        <v>15.99</v>
      </c>
      <c r="BI4" s="26">
        <v>0</v>
      </c>
      <c r="BJ4" s="26">
        <v>16</v>
      </c>
      <c r="BK4" s="26">
        <v>8.5</v>
      </c>
      <c r="BL4" s="26">
        <v>16.2</v>
      </c>
      <c r="BM4" s="26">
        <v>16.420000000000002</v>
      </c>
      <c r="BN4" s="26">
        <v>0</v>
      </c>
      <c r="BO4" s="28"/>
      <c r="BP4" s="39">
        <f>IF(BB4&gt;0,BB4,"")</f>
        <v>3.8</v>
      </c>
      <c r="BQ4" s="39">
        <f>IF(BC4&gt;0,BC4,"")</f>
        <v>3.5</v>
      </c>
      <c r="BR4" s="11">
        <f>IF(SUM(AZ4:BC4)-BD4&gt;0,SUM(AZ4:BC4)-BD4,"")</f>
        <v>12.2</v>
      </c>
      <c r="BS4" s="11">
        <f>IF(BG4&gt;0,BG4,"")</f>
        <v>16.2</v>
      </c>
      <c r="BT4" s="11">
        <f>IF(BH4&gt;0,BH4,"")</f>
        <v>15.99</v>
      </c>
      <c r="BU4" s="11">
        <f>IF(SUM(BE4:BH4)-BI4&gt;0,SUM(BE4:BH4)-BI4,"")</f>
        <v>56.190000000000005</v>
      </c>
      <c r="BV4" s="11">
        <f>IF(BR4="","",MAX(BR4,BU4))</f>
        <v>56.190000000000005</v>
      </c>
      <c r="BW4" s="11">
        <f>IF(BL4&gt;0,BL4,"")</f>
        <v>16.2</v>
      </c>
      <c r="BX4" s="11">
        <f>IF(BM4&gt;0,BM4,"")</f>
        <v>16.420000000000002</v>
      </c>
      <c r="BY4" s="11">
        <f>IF(SUM(BJ4:BM4)-BN4&gt;0,SUM(BJ4:BM4)-BN4,"")</f>
        <v>57.120000000000005</v>
      </c>
      <c r="BZ4" s="11">
        <f>IF(SUM(BV4,BY4)&gt;0,SUM(BV4,BY4),"")</f>
        <v>113.31</v>
      </c>
      <c r="CA4" s="22">
        <v>1.6</v>
      </c>
      <c r="CB4" s="22">
        <v>1</v>
      </c>
      <c r="CC4" s="22">
        <v>2</v>
      </c>
      <c r="CD4" s="22">
        <v>1.72</v>
      </c>
      <c r="CE4" s="22">
        <v>0</v>
      </c>
      <c r="CF4" s="22">
        <v>9.8000000000000007</v>
      </c>
      <c r="CG4" s="22">
        <v>5.9</v>
      </c>
      <c r="CH4" s="22">
        <v>9</v>
      </c>
      <c r="CI4" s="22">
        <v>11.15</v>
      </c>
      <c r="CJ4" s="22">
        <v>0</v>
      </c>
      <c r="CK4" s="22"/>
      <c r="CL4" s="22"/>
      <c r="CM4" s="22"/>
      <c r="CN4" s="22"/>
      <c r="CO4" s="22"/>
      <c r="CP4" s="27"/>
      <c r="CQ4" s="38">
        <f>IF(CC4&gt;0,CC4,"")</f>
        <v>2</v>
      </c>
      <c r="CR4" s="38">
        <f>IF(CD4&gt;0,CD4,"")</f>
        <v>1.72</v>
      </c>
      <c r="CS4" s="40">
        <f>IF(SUM(CA4:CD4)-CE4&gt;0,SUM(CA4:CD4)-CE4,"")</f>
        <v>6.3199999999999994</v>
      </c>
      <c r="CT4" s="40">
        <f>IF(CH4&gt;0,CH4,"")</f>
        <v>9</v>
      </c>
      <c r="CU4" s="40">
        <f>IF(CI4&gt;0,CI4,"")</f>
        <v>11.15</v>
      </c>
      <c r="CV4" s="40">
        <f>IF(SUM(CF4:CI4)-CJ4&gt;0,SUM(CF4:CI4)-CJ4,"")</f>
        <v>35.85</v>
      </c>
      <c r="CW4" s="40">
        <f>IF(CS4="","",MAX(CS4,CV4))</f>
        <v>35.85</v>
      </c>
      <c r="CX4" s="40" t="str">
        <f>IF(CM4&gt;0,CM4,"")</f>
        <v/>
      </c>
      <c r="CY4" s="40" t="str">
        <f>IF(CN4&gt;0,CN4,"")</f>
        <v/>
      </c>
      <c r="CZ4" s="40" t="str">
        <f>IF(SUM(CK4:CN4)-CO4&gt;0,SUM(CK4:CN4)-CO4,"")</f>
        <v/>
      </c>
      <c r="DA4" s="40">
        <f>IF(SUM(CW4,CZ4)&gt;0,SUM(CW4,CZ4),"")</f>
        <v>35.85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11.8</v>
      </c>
      <c r="DE4" s="17">
        <v>7</v>
      </c>
      <c r="DF4" s="17">
        <v>12.3</v>
      </c>
      <c r="DG4" s="17">
        <v>12.61</v>
      </c>
      <c r="DH4" s="17">
        <v>0</v>
      </c>
      <c r="DI4" s="17">
        <v>14.2</v>
      </c>
      <c r="DJ4" s="17">
        <v>9.3000000000000007</v>
      </c>
      <c r="DK4" s="17">
        <v>15.4</v>
      </c>
      <c r="DL4" s="17">
        <v>15.44</v>
      </c>
      <c r="DM4" s="17">
        <v>0</v>
      </c>
      <c r="DN4" s="17"/>
      <c r="DO4" s="17"/>
      <c r="DP4" s="17"/>
      <c r="DQ4" s="17"/>
      <c r="DR4" s="17"/>
      <c r="DS4" s="17">
        <v>1.6</v>
      </c>
      <c r="DT4" s="17">
        <v>1</v>
      </c>
      <c r="DU4" s="17">
        <v>2</v>
      </c>
      <c r="DV4" s="17">
        <v>1.72</v>
      </c>
      <c r="DW4" s="17">
        <v>0</v>
      </c>
      <c r="DX4" s="40">
        <f>IF(DF4&gt;0,DF4,"")</f>
        <v>12.3</v>
      </c>
      <c r="DY4" s="40">
        <f>IF(DG4&gt;0,DG4,"")</f>
        <v>12.61</v>
      </c>
      <c r="DZ4" s="40">
        <f>IF(SUM(DD4:DG4)-DH4&gt;0,SUM(DD4:DG4)-DH4,"")</f>
        <v>43.71</v>
      </c>
      <c r="EA4" s="40">
        <f>IF(DK4&gt;0,DK4,"")</f>
        <v>15.4</v>
      </c>
      <c r="EB4" s="40">
        <f>IF(DL4&gt;0,DL4,"")</f>
        <v>15.44</v>
      </c>
      <c r="EC4" s="40">
        <f>IF(SUM(DI4:DL4)-DM4&gt;0,SUM(DI4:DL4)-DM4,"")</f>
        <v>54.339999999999996</v>
      </c>
      <c r="ED4" s="40">
        <f>IF(MAX(DZ4,EC4)&gt;0,MAX(DZ4,EC4),"")</f>
        <v>54.339999999999996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2</v>
      </c>
      <c r="EI4" s="40">
        <f>IF(DV4&gt;0,DV4,"")</f>
        <v>1.72</v>
      </c>
      <c r="EJ4" s="40">
        <f>IF(SUM(DS4:DV4)-DW4&gt;0,SUM(DS4:DV4)-DW4,"")</f>
        <v>6.3199999999999994</v>
      </c>
      <c r="EK4" s="40">
        <f>IF(SUM(ED4,EG4,EJ4)&gt;0,SUM(ED4,EG4,EJ4),"")</f>
        <v>60.66</v>
      </c>
      <c r="EL4" s="18">
        <v>12.8</v>
      </c>
      <c r="EM4" s="18">
        <v>8.9</v>
      </c>
      <c r="EN4" s="18">
        <v>15.4</v>
      </c>
      <c r="EO4" s="18">
        <v>15.56</v>
      </c>
      <c r="EP4" s="18">
        <v>0</v>
      </c>
      <c r="EQ4" s="18">
        <v>14.9</v>
      </c>
      <c r="ER4" s="18">
        <v>9.1</v>
      </c>
      <c r="ES4" s="18">
        <v>15.4</v>
      </c>
      <c r="ET4" s="18">
        <v>15.34</v>
      </c>
      <c r="EU4" s="18">
        <v>0</v>
      </c>
      <c r="EV4" s="18"/>
      <c r="EW4" s="18"/>
      <c r="EX4" s="18"/>
      <c r="EY4" s="18"/>
      <c r="EZ4" s="18"/>
      <c r="FA4" s="18">
        <v>4.8</v>
      </c>
      <c r="FB4" s="18">
        <v>2.8</v>
      </c>
      <c r="FC4" s="18">
        <v>4.9000000000000004</v>
      </c>
      <c r="FD4" s="18">
        <v>5.05</v>
      </c>
      <c r="FE4" s="18">
        <v>0</v>
      </c>
      <c r="FF4" s="11">
        <f>IF(EN4&gt;0,EN4,"")</f>
        <v>15.4</v>
      </c>
      <c r="FG4" s="11">
        <f>IF(EO4&gt;0,EO4,"")</f>
        <v>15.56</v>
      </c>
      <c r="FH4" s="11">
        <f>IF(SUM(EL4:EO4)-EP4&gt;0,SUM(EL4:EO4)-EP4,"")</f>
        <v>52.660000000000004</v>
      </c>
      <c r="FI4" s="11">
        <f>IF(ES4&gt;0,ES4,"")</f>
        <v>15.4</v>
      </c>
      <c r="FJ4" s="11">
        <f>IF(ET4&gt;0,ET4,"")</f>
        <v>15.34</v>
      </c>
      <c r="FK4" s="11">
        <f>IF(SUM(EQ4:ET4)-EU4&gt;0,SUM(EQ4:ET4)-EU4,"")</f>
        <v>54.739999999999995</v>
      </c>
      <c r="FL4" s="11">
        <f>IF(MAX(FH4,FK4)&gt;0,MAX(FH4,FK4),"")</f>
        <v>54.739999999999995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4.9000000000000004</v>
      </c>
      <c r="FQ4" s="11">
        <f>IF(FD4&gt;0,FD4,"")</f>
        <v>5.05</v>
      </c>
      <c r="FR4" s="11">
        <f>IF(SUM(FA4:FD4)-FE4&gt;0,SUM(FA4:FD4)-FE4,"")</f>
        <v>17.55</v>
      </c>
      <c r="FS4" s="11">
        <f>IF(SUM(FL4,FO4,FR4)&gt;0,SUM(FL4,FO4,FR4),"")</f>
        <v>72.289999999999992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14.3</v>
      </c>
      <c r="IK4" s="17">
        <v>9.1</v>
      </c>
      <c r="IL4" s="17">
        <v>16</v>
      </c>
      <c r="IM4" s="17">
        <v>15.4</v>
      </c>
      <c r="IN4" s="17">
        <v>0</v>
      </c>
      <c r="IO4" s="17">
        <v>15.4</v>
      </c>
      <c r="IP4" s="17">
        <v>8.6999999999999993</v>
      </c>
      <c r="IQ4" s="17">
        <v>14.6</v>
      </c>
      <c r="IR4" s="17">
        <v>16.149999999999999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>IF(IL4&gt;0,IL4,"")</f>
        <v>16</v>
      </c>
      <c r="JE4" s="40">
        <f>IF(IM4&gt;0,IM4,"")</f>
        <v>15.4</v>
      </c>
      <c r="JF4" s="40">
        <f>IF(SUM(IJ4:IM4)-IN4&gt;0,SUM(IJ4:IM4)-IN4,"")</f>
        <v>54.8</v>
      </c>
      <c r="JG4" s="40">
        <f>IF(IQ4&gt;0,IQ4,"")</f>
        <v>14.6</v>
      </c>
      <c r="JH4" s="40">
        <f>IF(IR4&gt;0,IR4,"")</f>
        <v>16.149999999999999</v>
      </c>
      <c r="JI4" s="40">
        <f>IF(SUM(IO4:IR4)-IS4&gt;0,SUM(IO4:IR4)-IS4,"")</f>
        <v>54.85</v>
      </c>
      <c r="JJ4" s="40">
        <f>IF(MAX(JF4,JI4)&gt;0,MAX(JF4,JI4),"")</f>
        <v>54.85</v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54.85</v>
      </c>
      <c r="JR4" s="18">
        <v>14.3</v>
      </c>
      <c r="JS4" s="18">
        <v>8.6999999999999993</v>
      </c>
      <c r="JT4" s="18">
        <v>14.8</v>
      </c>
      <c r="JU4" s="18">
        <v>15.07</v>
      </c>
      <c r="JV4" s="18">
        <v>0</v>
      </c>
      <c r="JW4" s="18">
        <v>13.8</v>
      </c>
      <c r="JX4" s="18">
        <v>8.6999999999999993</v>
      </c>
      <c r="JY4" s="18">
        <v>14.4</v>
      </c>
      <c r="JZ4" s="18">
        <v>15.35</v>
      </c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14.8</v>
      </c>
      <c r="KM4" s="11">
        <f>IF(JU4&gt;0,JU4,"")</f>
        <v>15.07</v>
      </c>
      <c r="KN4" s="11">
        <f>IF(SUM(JR4:JU4)-JV4&gt;0,SUM(JR4:JU4)-JV4,"")</f>
        <v>52.87</v>
      </c>
      <c r="KO4" s="11">
        <f>IF(JY4&gt;0,JY4,"")</f>
        <v>14.4</v>
      </c>
      <c r="KP4" s="11">
        <f>IF(JZ4&gt;0,JZ4,"")</f>
        <v>15.35</v>
      </c>
      <c r="KQ4" s="11">
        <f>IF(SUM(JW4:JZ4)-KA4&gt;0,SUM(JW4:JZ4)-KA4,"")</f>
        <v>52.25</v>
      </c>
      <c r="KR4" s="11">
        <f>IF(MAX(KN4,KQ4)&gt;0,MAX(KN4,KQ4),"")</f>
        <v>52.87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52.87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2.35</v>
      </c>
      <c r="SW4" s="22">
        <f>IF($CP4="P",CB4,(CB4+BA4)/2)</f>
        <v>1.4</v>
      </c>
      <c r="SX4" s="22">
        <f>IF($CP4="P",CC4,(CC4+BB4)/2)</f>
        <v>2.9</v>
      </c>
      <c r="SY4" s="22">
        <f>IF($CP4="P",CD4,(CD4+BC4)/2)</f>
        <v>2.61</v>
      </c>
      <c r="SZ4" s="22">
        <f>IF($CP4="P",CE4,(CE4+BD4)/2)</f>
        <v>0</v>
      </c>
      <c r="TA4" s="22">
        <f>IF($CP4="P",CF4,(CF4+BE4)/2)</f>
        <v>12.4</v>
      </c>
      <c r="TB4" s="22">
        <f>IF($CP4="P",CG4,(CG4+BF4)/2)</f>
        <v>7.45</v>
      </c>
      <c r="TC4" s="22">
        <f>IF($CP4="P",CH4,(CH4+BG4)/2)</f>
        <v>12.6</v>
      </c>
      <c r="TD4" s="22">
        <f>IF($CP4="P",CI4,(CI4+BH4)/2)</f>
        <v>13.57</v>
      </c>
      <c r="TE4" s="22">
        <f>IF($CP4="P",CJ4,(CJ4+BI4)/2)</f>
        <v>0</v>
      </c>
      <c r="TF4" s="22">
        <f>IF($CP4="P",CK4,(CK4+BJ4)/2)</f>
        <v>8</v>
      </c>
      <c r="TG4" s="22">
        <f>IF($CP4="P",CL4,(CL4+BK4)/2)</f>
        <v>4.25</v>
      </c>
      <c r="TH4" s="22">
        <f>IF($CP4="P",CM4,(CM4+BL4)/2)</f>
        <v>8.1</v>
      </c>
      <c r="TI4" s="22">
        <f>IF($CP4="P",CN4,(CN4+BM4)/2)</f>
        <v>8.2100000000000009</v>
      </c>
      <c r="TJ4" s="22">
        <f>IF($CP4="P",CO4,(CO4+BN4)/2)</f>
        <v>0</v>
      </c>
      <c r="TK4" s="27" t="s">
        <v>46</v>
      </c>
      <c r="TL4" s="40">
        <f>IF(SX4&gt;0,SX4,"")</f>
        <v>2.9</v>
      </c>
      <c r="TM4" s="40">
        <f>IF(SY4&gt;0,SY4,"")</f>
        <v>2.61</v>
      </c>
      <c r="TN4" s="40">
        <f>IF(SUM(SV4:SY4)-SZ4&gt;0,SUM(SV4:SY4)-SZ4,"")</f>
        <v>9.26</v>
      </c>
      <c r="TO4" s="40">
        <f>IF(TC4&gt;0,TC4,"")</f>
        <v>12.6</v>
      </c>
      <c r="TP4" s="40">
        <f>IF(TD4&gt;0,TD4,"")</f>
        <v>13.57</v>
      </c>
      <c r="TQ4" s="40">
        <f>IF(SUM(TA4:TD4)-TE4&gt;0,SUM(TA4:TD4)-TE4,"")</f>
        <v>46.02</v>
      </c>
      <c r="TR4" s="40">
        <f>IF(MAX(TN4,TQ4)&gt;0,MAX(TN4,TQ4),"")</f>
        <v>46.02</v>
      </c>
      <c r="TS4" s="40">
        <f>IF(TH4&gt;0,TH4,"")</f>
        <v>8.1</v>
      </c>
      <c r="TT4" s="40">
        <f>IF(TI4&gt;0,TI4,"")</f>
        <v>8.2100000000000009</v>
      </c>
      <c r="TU4" s="40">
        <f>IF(SUM(TF4:TI4)-TJ4&gt;0,SUM(TF4:TI4)-TJ4,"")</f>
        <v>28.560000000000002</v>
      </c>
      <c r="TV4" s="40">
        <f>IF(SUM(TR4,TU4)&gt;0,SUM(TR4,TU4),"")</f>
        <v>74.580000000000013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88</v>
      </c>
      <c r="D5" s="4" t="s">
        <v>6</v>
      </c>
      <c r="E5" s="4">
        <v>2005</v>
      </c>
      <c r="F5" s="9">
        <f>SUM(L5:V5)+SUM(L5:T5)*0.0000001+SUM(L5)*0.0000000000001</f>
        <v>200.48002004800566</v>
      </c>
      <c r="G5" s="64" t="s">
        <v>46</v>
      </c>
      <c r="H5" s="3" t="str">
        <f>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P","")</f>
        <v>P</v>
      </c>
      <c r="I5" s="3" t="str">
        <f>IF(OR(AND(AQ5&gt;=AY$45,AQ5&lt;&gt;"",AN5=""),AND(AT5&gt;=AY$45,AT5&lt;&gt;"",AN5=""),AND(AX5&gt;=AY$45,AX5&lt;&gt;"",AN5=""),AND(BR5&gt;=BZ$45,BR5&lt;&gt;"",BO5=""),AND(BU5&gt;=BZ$45,BU5&lt;&gt;"",BO5=""),AND(BY5&gt;=BZ$45,BY5&lt;&gt;"",BO5=""),AND(CS5&gt;=DA$45,CS5&lt;&gt;"",CP5=""),AND(CV5&gt;=DA$45,CV5&lt;&gt;"",CP5=""),AND(CZ5&gt;=DA$45,CZ5&lt;&gt;"",CP5=""),AND(DZ5&gt;=EK$45,DZ5&lt;&gt;""),AND(EC5&gt;=EK$45,EC5&lt;&gt;""),AND(EG5&gt;=EK$45,EG5&lt;&gt;""),AND(EJ5&gt;=EK$45,EJ5&lt;&gt;""),AND(FH5&gt;=FS$45,FH5&lt;&gt;""),AND(FK5&gt;=FS$45,FK5&lt;&gt;""),AND(FO5&gt;=FS$45,FO5&lt;&gt;""),AND(FR5&gt;=FS$45,FR5&lt;&gt;""),AND(GP5&gt;=HA$45,GP5&lt;&gt;""),AND(GS5&gt;=HA$45,GS5&lt;&gt;""),AND(GW5&gt;=HA$45,GW5&lt;&gt;""),AND(GZ5&gt;=HA$45,GZ5&lt;&gt;""),AND(HX5&gt;=II$45,HX5&lt;&gt;""),AND(IA5&gt;=II$45,IA5&lt;&gt;""),AND(IE5&gt;=II$45,IE5&lt;&gt;""),AND(IH5&gt;=II$45,IH5&lt;&gt;""),AND(JF5&gt;=JQ$45,JF5&lt;&gt;""),AND(JI5&gt;=JQ$45,JI5&lt;&gt;""),AND(JM5&gt;=JQ$45,JM5&lt;&gt;""),AND(JP5&gt;=JQ$45,JP5&lt;&gt;""),AND(KN5&gt;=KY$45,KN5&lt;&gt;""),AND(KQ5&gt;=KY$45,KQ5&lt;&gt;""),AND(KU5&gt;=KY$45,KU5&lt;&gt;""),AND(KX5&gt;=KY$45,KX5&lt;&gt;""),AND(LV5&gt;=MG$45,LV5&lt;&gt;""),AND(LY5&gt;=MG$45,LY5&lt;&gt;""),AND(MC5&gt;=MG$45,MC5&lt;&gt;""),AND(MF5&gt;=MG$45,MF5&lt;&gt;""),AND(ND5&gt;=NO$45,ND5&lt;&gt;""),AND(NG5&gt;=NO$45,NG5&lt;&gt;""),AND(NK5&gt;=NO$45,NK5&lt;&gt;""),AND(NN5&gt;=NO$45,NN5&lt;&gt;""),AND(OL5&gt;=OW$45,OL5&lt;&gt;""),AND(OO5&gt;=OW$45,OO5&lt;&gt;""),AND(OS5&gt;=OW$45,OS5&lt;&gt;""),AND(OV5&gt;=OW$45,OV5&lt;&gt;""),AND(PT5&gt;=QE$45,PT5&lt;&gt;""),AND(PW5&gt;=QE$45,PW5&lt;&gt;""),AND(QA5&gt;=QE$45,QA5&lt;&gt;""),AND(QD5&gt;=QE$45,QD5&lt;&gt;""),AND(RB5&gt;=RM$45,RB5&lt;&gt;""),AND(RE5&gt;=RM$45,RE5&lt;&gt;""),AND(RI5&gt;=RM$45,RI5&lt;&gt;""),AND(RL5&gt;=RM$45,RL5&lt;&gt;""),AND(SJ5&gt;=SU$45,SJ5&lt;&gt;""),AND(SM5&gt;=SU$45,SM5&lt;&gt;""),AND(SQ5&gt;=SU$45,SQ5&lt;&gt;""),AND(ST5&gt;=SU$45,ST5&lt;&gt;"")),"P","")</f>
        <v>P</v>
      </c>
      <c r="J5" s="36" t="str">
        <f>IF(AND(I5="P",H5=""),"No DD",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Merit",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Excellence",IF(K5="P","Worlds Team",IF(H5="P","National Team","")))))</f>
        <v>National Team</v>
      </c>
      <c r="K5" s="3" t="str">
        <f>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P","")</f>
        <v/>
      </c>
      <c r="L5" s="8">
        <f>IF(COUNT(AQ5,AT5,BR5,BU5,CS5,CV5)&gt;0,LARGE((AQ5,AT5,BR5,BU5,CS5,CV5),1),0)</f>
        <v>56.529999999999994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IF(COUNT(AQ5,AT5,BR5,BU5,CS5,CV5)&gt;1,LARGE((AQ5,AT5,BR5,BU5,CS5,CV5),2),0)</f>
        <v>56.26</v>
      </c>
      <c r="O5" s="8" t="str">
        <f>IF(N5="","",IF(OR(N5=CS5,N5=CV5),$CA$1,IF(OR(N5=BR5,N5=BU5),$AZ$1,IF(OR(N5=AQ5,N5=AT5),$Y$1,""))))</f>
        <v>2024 3rd Domestic Trial</v>
      </c>
      <c r="P5" s="8">
        <f>IF(COUNT(AQ5,AT5,BR5,BU5,CS5,CV5)&gt;2,MAX(AX5,BY5,CZ5,LARGE((AQ5,AT5,BR5,BU5,CS5,CV5),3)),IF(MAX(AX5,BY5,CZ5)&gt;0,MAX(AX5,BY5,CZ5),0))</f>
        <v>56.36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World Cup ITA (April 5)</v>
      </c>
      <c r="T5" s="8">
        <f>IF(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&gt;0,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,0)</f>
        <v>15.83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4.5999999999999996</v>
      </c>
      <c r="Z5" s="22">
        <v>2.7</v>
      </c>
      <c r="AA5" s="22">
        <v>5.0999999999999996</v>
      </c>
      <c r="AB5" s="22">
        <v>4.7699999999999996</v>
      </c>
      <c r="AC5" s="22">
        <v>0</v>
      </c>
      <c r="AD5" s="22">
        <v>3.2</v>
      </c>
      <c r="AE5" s="22">
        <v>1.8</v>
      </c>
      <c r="AF5" s="22">
        <v>3.2</v>
      </c>
      <c r="AG5" s="22">
        <v>3.16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5.0999999999999996</v>
      </c>
      <c r="AP5" s="38">
        <f>IF(AB5&gt;0,AB5,"")</f>
        <v>4.7699999999999996</v>
      </c>
      <c r="AQ5" s="40">
        <f>IF(SUM(Y5:AB5)-AC5&gt;0,SUM(Y5:AB5)-AC5,"")</f>
        <v>17.169999999999998</v>
      </c>
      <c r="AR5" s="40">
        <f>IF(AF5&gt;0,AF5,"")</f>
        <v>3.2</v>
      </c>
      <c r="AS5" s="40">
        <f>IF(AG5&gt;0,AG5,"")</f>
        <v>3.16</v>
      </c>
      <c r="AT5" s="40">
        <f>IF(SUM(AD5:AG5)-AH5&gt;0,SUM(AD5:AG5)-AH5,"")</f>
        <v>11.36</v>
      </c>
      <c r="AU5" s="40">
        <f>IF(AQ5="","",MAX(AQ5,AT5))</f>
        <v>17.169999999999998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17.169999999999998</v>
      </c>
      <c r="AZ5" s="26">
        <v>16.8</v>
      </c>
      <c r="BA5" s="26">
        <v>9.5</v>
      </c>
      <c r="BB5" s="26">
        <v>14.2</v>
      </c>
      <c r="BC5" s="26">
        <v>15.76</v>
      </c>
      <c r="BD5" s="26">
        <v>0</v>
      </c>
      <c r="BE5" s="26">
        <v>16.899999999999999</v>
      </c>
      <c r="BF5" s="26">
        <v>9.4</v>
      </c>
      <c r="BG5" s="26">
        <v>14.4</v>
      </c>
      <c r="BH5" s="26">
        <v>15.83</v>
      </c>
      <c r="BI5" s="26">
        <v>0</v>
      </c>
      <c r="BJ5" s="26">
        <v>17</v>
      </c>
      <c r="BK5" s="26">
        <v>9.3000000000000007</v>
      </c>
      <c r="BL5" s="26">
        <v>14.4</v>
      </c>
      <c r="BM5" s="26">
        <v>15.66</v>
      </c>
      <c r="BN5" s="26">
        <v>0</v>
      </c>
      <c r="BO5" s="28"/>
      <c r="BP5" s="39">
        <f>IF(BB5&gt;0,BB5,"")</f>
        <v>14.2</v>
      </c>
      <c r="BQ5" s="39">
        <f>IF(BC5&gt;0,BC5,"")</f>
        <v>15.76</v>
      </c>
      <c r="BR5" s="11">
        <f>IF(SUM(AZ5:BC5)-BD5&gt;0,SUM(AZ5:BC5)-BD5,"")</f>
        <v>56.26</v>
      </c>
      <c r="BS5" s="11">
        <f>IF(BG5&gt;0,BG5,"")</f>
        <v>14.4</v>
      </c>
      <c r="BT5" s="11">
        <f>IF(BH5&gt;0,BH5,"")</f>
        <v>15.83</v>
      </c>
      <c r="BU5" s="11">
        <f>IF(SUM(BE5:BH5)-BI5&gt;0,SUM(BE5:BH5)-BI5,"")</f>
        <v>56.529999999999994</v>
      </c>
      <c r="BV5" s="11">
        <f>IF(BR5="","",MAX(BR5,BU5))</f>
        <v>56.529999999999994</v>
      </c>
      <c r="BW5" s="11">
        <f>IF(BL5&gt;0,BL5,"")</f>
        <v>14.4</v>
      </c>
      <c r="BX5" s="11">
        <f>IF(BM5&gt;0,BM5,"")</f>
        <v>15.66</v>
      </c>
      <c r="BY5" s="11">
        <f>IF(SUM(BJ5:BM5)-BN5&gt;0,SUM(BJ5:BM5)-BN5,"")</f>
        <v>56.36</v>
      </c>
      <c r="BZ5" s="11">
        <f>IF(SUM(BV5,BY5)&gt;0,SUM(BV5,BY5),"")</f>
        <v>112.88999999999999</v>
      </c>
      <c r="CA5" s="22">
        <v>12.9</v>
      </c>
      <c r="CB5" s="22">
        <v>7.9</v>
      </c>
      <c r="CC5" s="22">
        <v>14.2</v>
      </c>
      <c r="CD5" s="22">
        <v>13.71</v>
      </c>
      <c r="CE5" s="22">
        <v>0</v>
      </c>
      <c r="CF5" s="22">
        <v>13</v>
      </c>
      <c r="CG5" s="22">
        <v>8.6999999999999993</v>
      </c>
      <c r="CH5" s="22">
        <v>15.1</v>
      </c>
      <c r="CI5" s="22">
        <v>15.19</v>
      </c>
      <c r="CJ5" s="22">
        <v>0</v>
      </c>
      <c r="CK5" s="22">
        <v>15.3</v>
      </c>
      <c r="CL5" s="22">
        <v>9.3000000000000007</v>
      </c>
      <c r="CM5" s="22">
        <v>14.7</v>
      </c>
      <c r="CN5" s="22">
        <v>15.29</v>
      </c>
      <c r="CO5" s="22">
        <v>0</v>
      </c>
      <c r="CP5" s="27"/>
      <c r="CQ5" s="38">
        <f>IF(CC5&gt;0,CC5,"")</f>
        <v>14.2</v>
      </c>
      <c r="CR5" s="38">
        <f>IF(CD5&gt;0,CD5,"")</f>
        <v>13.71</v>
      </c>
      <c r="CS5" s="40">
        <f>IF(SUM(CA5:CD5)-CE5&gt;0,SUM(CA5:CD5)-CE5,"")</f>
        <v>48.71</v>
      </c>
      <c r="CT5" s="40">
        <f>IF(CH5&gt;0,CH5,"")</f>
        <v>15.1</v>
      </c>
      <c r="CU5" s="40">
        <f>IF(CI5&gt;0,CI5,"")</f>
        <v>15.19</v>
      </c>
      <c r="CV5" s="40">
        <f>IF(SUM(CF5:CI5)-CJ5&gt;0,SUM(CF5:CI5)-CJ5,"")</f>
        <v>51.989999999999995</v>
      </c>
      <c r="CW5" s="40">
        <f>IF(CS5="","",MAX(CS5,CV5))</f>
        <v>51.989999999999995</v>
      </c>
      <c r="CX5" s="40">
        <f>IF(CM5&gt;0,CM5,"")</f>
        <v>14.7</v>
      </c>
      <c r="CY5" s="40">
        <f>IF(CN5&gt;0,CN5,"")</f>
        <v>15.29</v>
      </c>
      <c r="CZ5" s="40">
        <f>IF(SUM(CK5:CN5)-CO5&gt;0,SUM(CK5:CN5)-CO5,"")</f>
        <v>54.589999999999996</v>
      </c>
      <c r="DA5" s="40">
        <f>IF(SUM(CW5,CZ5)&gt;0,SUM(CW5,CZ5),"")</f>
        <v>106.57999999999998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14.3</v>
      </c>
      <c r="DE5" s="17">
        <v>9.5</v>
      </c>
      <c r="DF5" s="17">
        <v>15.4</v>
      </c>
      <c r="DG5" s="17">
        <v>14.93</v>
      </c>
      <c r="DH5" s="17">
        <v>0</v>
      </c>
      <c r="DI5" s="17">
        <v>13.5</v>
      </c>
      <c r="DJ5" s="17">
        <v>9.1999999999999993</v>
      </c>
      <c r="DK5" s="17">
        <v>15.2</v>
      </c>
      <c r="DL5" s="17">
        <v>14.44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15.4</v>
      </c>
      <c r="DY5" s="40">
        <f>IF(DG5&gt;0,DG5,"")</f>
        <v>14.93</v>
      </c>
      <c r="DZ5" s="40">
        <f>IF(SUM(DD5:DG5)-DH5&gt;0,SUM(DD5:DG5)-DH5,"")</f>
        <v>54.13</v>
      </c>
      <c r="EA5" s="40">
        <f>IF(DK5&gt;0,DK5,"")</f>
        <v>15.2</v>
      </c>
      <c r="EB5" s="40">
        <f>IF(DL5&gt;0,DL5,"")</f>
        <v>14.44</v>
      </c>
      <c r="EC5" s="40">
        <f>IF(SUM(DI5:DL5)-DM5&gt;0,SUM(DI5:DL5)-DM5,"")</f>
        <v>52.339999999999996</v>
      </c>
      <c r="ED5" s="40">
        <f>IF(MAX(DZ5,EC5)&gt;0,MAX(DZ5,EC5),"")</f>
        <v>54.13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54.13</v>
      </c>
      <c r="EL5" s="18">
        <v>14.7</v>
      </c>
      <c r="EM5" s="18">
        <v>9.1999999999999993</v>
      </c>
      <c r="EN5" s="18">
        <v>15</v>
      </c>
      <c r="EO5" s="18">
        <v>15.22</v>
      </c>
      <c r="EP5" s="18">
        <v>0</v>
      </c>
      <c r="EQ5" s="18">
        <v>15.2</v>
      </c>
      <c r="ER5" s="18">
        <v>9.4</v>
      </c>
      <c r="ES5" s="18">
        <v>15</v>
      </c>
      <c r="ET5" s="18">
        <v>15.12</v>
      </c>
      <c r="EU5" s="18">
        <v>0</v>
      </c>
      <c r="EV5" s="18"/>
      <c r="EW5" s="18"/>
      <c r="EX5" s="18"/>
      <c r="EY5" s="18"/>
      <c r="EZ5" s="18"/>
      <c r="FA5" s="18">
        <v>7.6</v>
      </c>
      <c r="FB5" s="18">
        <v>4.5999999999999996</v>
      </c>
      <c r="FC5" s="18">
        <v>8.1999999999999993</v>
      </c>
      <c r="FD5" s="18">
        <v>7.85</v>
      </c>
      <c r="FE5" s="18">
        <v>0</v>
      </c>
      <c r="FF5" s="11">
        <f>IF(EN5&gt;0,EN5,"")</f>
        <v>15</v>
      </c>
      <c r="FG5" s="11">
        <f>IF(EO5&gt;0,EO5,"")</f>
        <v>15.22</v>
      </c>
      <c r="FH5" s="11">
        <f>IF(SUM(EL5:EO5)-EP5&gt;0,SUM(EL5:EO5)-EP5,"")</f>
        <v>54.12</v>
      </c>
      <c r="FI5" s="11">
        <f>IF(ES5&gt;0,ES5,"")</f>
        <v>15</v>
      </c>
      <c r="FJ5" s="11">
        <f>IF(ET5&gt;0,ET5,"")</f>
        <v>15.12</v>
      </c>
      <c r="FK5" s="11">
        <f>IF(SUM(EQ5:ET5)-EU5&gt;0,SUM(EQ5:ET5)-EU5,"")</f>
        <v>54.72</v>
      </c>
      <c r="FL5" s="11">
        <f>IF(MAX(FH5,FK5)&gt;0,MAX(FH5,FK5),"")</f>
        <v>54.72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8.1999999999999993</v>
      </c>
      <c r="FQ5" s="11">
        <f>IF(FD5&gt;0,FD5,"")</f>
        <v>7.85</v>
      </c>
      <c r="FR5" s="11">
        <f>IF(SUM(FA5:FD5)-FE5&gt;0,SUM(FA5:FD5)-FE5,"")</f>
        <v>28.25</v>
      </c>
      <c r="FS5" s="11">
        <f>IF(SUM(FL5,FO5,FR5)&gt;0,SUM(FL5,FO5,FR5),"")</f>
        <v>82.97</v>
      </c>
      <c r="FT5" s="17">
        <v>14.5</v>
      </c>
      <c r="FU5" s="17">
        <v>9.6999999999999993</v>
      </c>
      <c r="FV5" s="17">
        <v>13.4</v>
      </c>
      <c r="FW5" s="17">
        <v>15.39</v>
      </c>
      <c r="FX5" s="17">
        <v>0</v>
      </c>
      <c r="FY5" s="17">
        <v>14.6</v>
      </c>
      <c r="FZ5" s="17">
        <v>9.4</v>
      </c>
      <c r="GA5" s="17">
        <v>14.4</v>
      </c>
      <c r="GB5" s="17">
        <v>15.23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13.4</v>
      </c>
      <c r="GO5" s="40">
        <f>IF(FW5&gt;0,FW5,"")</f>
        <v>15.39</v>
      </c>
      <c r="GP5" s="40">
        <f>IF(SUM(FT5:FW5)-FX5&gt;0,SUM(FT5:FW5)-FX5,"")</f>
        <v>52.99</v>
      </c>
      <c r="GQ5" s="40">
        <f>IF(GA5&gt;0,GA5,"")</f>
        <v>14.4</v>
      </c>
      <c r="GR5" s="40">
        <f>IF(GB5&gt;0,GB5,"")</f>
        <v>15.23</v>
      </c>
      <c r="GS5" s="40">
        <f>IF(SUM(FY5:GB5)-GC5&gt;0,SUM(FY5:GB5)-GC5,"")</f>
        <v>53.629999999999995</v>
      </c>
      <c r="GT5" s="40">
        <f>IF(MAX(GP5,GS5)&gt;0,MAX(GP5,GS5),"")</f>
        <v>53.629999999999995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53.629999999999995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14.8</v>
      </c>
      <c r="IK5" s="17">
        <v>9.5</v>
      </c>
      <c r="IL5" s="17">
        <v>15</v>
      </c>
      <c r="IM5" s="17">
        <v>14.99</v>
      </c>
      <c r="IN5" s="17">
        <v>0</v>
      </c>
      <c r="IO5" s="17">
        <v>15</v>
      </c>
      <c r="IP5" s="17">
        <v>9.4</v>
      </c>
      <c r="IQ5" s="17">
        <v>14.4</v>
      </c>
      <c r="IR5" s="17">
        <v>15.24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15</v>
      </c>
      <c r="JE5" s="40">
        <f>IF(IM5&gt;0,IM5,"")</f>
        <v>14.99</v>
      </c>
      <c r="JF5" s="40">
        <f>IF(SUM(IJ5:IM5)-IN5&gt;0,SUM(IJ5:IM5)-IN5,"")</f>
        <v>54.29</v>
      </c>
      <c r="JG5" s="40">
        <f>IF(IQ5&gt;0,IQ5,"")</f>
        <v>14.4</v>
      </c>
      <c r="JH5" s="40">
        <f>IF(IR5&gt;0,IR5,"")</f>
        <v>15.24</v>
      </c>
      <c r="JI5" s="40">
        <f>IF(SUM(IO5:IR5)-IS5&gt;0,SUM(IO5:IR5)-IS5,"")</f>
        <v>54.04</v>
      </c>
      <c r="JJ5" s="40">
        <f>IF(MAX(JF5,JI5)&gt;0,MAX(JF5,JI5),"")</f>
        <v>54.29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54.29</v>
      </c>
      <c r="JR5" s="18">
        <v>13.9</v>
      </c>
      <c r="JS5" s="18">
        <v>8.6</v>
      </c>
      <c r="JT5" s="18">
        <v>15.5</v>
      </c>
      <c r="JU5" s="18">
        <v>15.27</v>
      </c>
      <c r="JV5" s="18">
        <v>0</v>
      </c>
      <c r="JW5" s="18">
        <v>2.9</v>
      </c>
      <c r="JX5" s="18">
        <v>1.7</v>
      </c>
      <c r="JY5" s="18">
        <v>3.5</v>
      </c>
      <c r="JZ5" s="18">
        <v>3.22</v>
      </c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15.5</v>
      </c>
      <c r="KM5" s="11">
        <f>IF(JU5&gt;0,JU5,"")</f>
        <v>15.27</v>
      </c>
      <c r="KN5" s="11">
        <f>IF(SUM(JR5:JU5)-JV5&gt;0,SUM(JR5:JU5)-JV5,"")</f>
        <v>53.269999999999996</v>
      </c>
      <c r="KO5" s="11">
        <f>IF(JY5&gt;0,JY5,"")</f>
        <v>3.5</v>
      </c>
      <c r="KP5" s="11">
        <f>IF(JZ5&gt;0,JZ5,"")</f>
        <v>3.22</v>
      </c>
      <c r="KQ5" s="11">
        <f>IF(SUM(JW5:JZ5)-KA5&gt;0,SUM(JW5:JZ5)-KA5,"")</f>
        <v>11.32</v>
      </c>
      <c r="KR5" s="11">
        <f>IF(MAX(KN5,KQ5)&gt;0,MAX(KN5,KQ5),"")</f>
        <v>53.269999999999996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53.269999999999996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14.850000000000001</v>
      </c>
      <c r="SW5" s="22">
        <f>IF($CP5="P",CB5,(CB5+BA5)/2)</f>
        <v>8.6999999999999993</v>
      </c>
      <c r="SX5" s="22">
        <f>IF($CP5="P",CC5,(CC5+BB5)/2)</f>
        <v>14.2</v>
      </c>
      <c r="SY5" s="22">
        <f>IF($CP5="P",CD5,(CD5+BC5)/2)</f>
        <v>14.734999999999999</v>
      </c>
      <c r="SZ5" s="22">
        <f>IF($CP5="P",CE5,(CE5+BD5)/2)</f>
        <v>0</v>
      </c>
      <c r="TA5" s="22">
        <f>IF($CP5="P",CF5,(CF5+BE5)/2)</f>
        <v>14.95</v>
      </c>
      <c r="TB5" s="22">
        <f>IF($CP5="P",CG5,(CG5+BF5)/2)</f>
        <v>9.0500000000000007</v>
      </c>
      <c r="TC5" s="22">
        <f>IF($CP5="P",CH5,(CH5+BG5)/2)</f>
        <v>14.75</v>
      </c>
      <c r="TD5" s="22">
        <f>IF($CP5="P",CI5,(CI5+BH5)/2)</f>
        <v>15.51</v>
      </c>
      <c r="TE5" s="22">
        <f>IF($CP5="P",CJ5,(CJ5+BI5)/2)</f>
        <v>0</v>
      </c>
      <c r="TF5" s="22">
        <f>IF($CP5="P",CK5,(CK5+BJ5)/2)</f>
        <v>16.149999999999999</v>
      </c>
      <c r="TG5" s="22">
        <f>IF($CP5="P",CL5,(CL5+BK5)/2)</f>
        <v>9.3000000000000007</v>
      </c>
      <c r="TH5" s="22">
        <f>IF($CP5="P",CM5,(CM5+BL5)/2)</f>
        <v>14.55</v>
      </c>
      <c r="TI5" s="22">
        <f>IF($CP5="P",CN5,(CN5+BM5)/2)</f>
        <v>15.475</v>
      </c>
      <c r="TJ5" s="22">
        <f>IF($CP5="P",CO5,(CO5+BN5)/2)</f>
        <v>0</v>
      </c>
      <c r="TK5" s="27" t="s">
        <v>46</v>
      </c>
      <c r="TL5" s="40">
        <f>IF(SX5&gt;0,SX5,"")</f>
        <v>14.2</v>
      </c>
      <c r="TM5" s="40">
        <f>IF(SY5&gt;0,SY5,"")</f>
        <v>14.734999999999999</v>
      </c>
      <c r="TN5" s="40">
        <f>IF(SUM(SV5:SY5)-SZ5&gt;0,SUM(SV5:SY5)-SZ5,"")</f>
        <v>52.484999999999999</v>
      </c>
      <c r="TO5" s="40">
        <f>IF(TC5&gt;0,TC5,"")</f>
        <v>14.75</v>
      </c>
      <c r="TP5" s="40">
        <f>IF(TD5&gt;0,TD5,"")</f>
        <v>15.51</v>
      </c>
      <c r="TQ5" s="40">
        <f>IF(SUM(TA5:TD5)-TE5&gt;0,SUM(TA5:TD5)-TE5,"")</f>
        <v>54.26</v>
      </c>
      <c r="TR5" s="40">
        <f>IF(MAX(TN5,TQ5)&gt;0,MAX(TN5,TQ5),"")</f>
        <v>54.26</v>
      </c>
      <c r="TS5" s="40">
        <f>IF(TH5&gt;0,TH5,"")</f>
        <v>14.55</v>
      </c>
      <c r="TT5" s="40">
        <f>IF(TI5&gt;0,TI5,"")</f>
        <v>15.475</v>
      </c>
      <c r="TU5" s="40">
        <f>IF(SUM(TF5:TI5)-TJ5&gt;0,SUM(TF5:TI5)-TJ5,"")</f>
        <v>55.475000000000001</v>
      </c>
      <c r="TV5" s="40">
        <f>IF(SUM(TR5,TU5)&gt;0,SUM(TR5,TU5),"")</f>
        <v>109.735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148</v>
      </c>
      <c r="D6" s="4" t="s">
        <v>4</v>
      </c>
      <c r="E6" s="4">
        <v>2007</v>
      </c>
      <c r="F6" s="9">
        <f>SUM(L6:V6)+SUM(L6:T6)*0.0000001+SUM(L6)*0.0000000000001</f>
        <v>195.85001940300558</v>
      </c>
      <c r="G6" s="64"/>
      <c r="H6" s="3" t="str">
        <f>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P","")</f>
        <v>P</v>
      </c>
      <c r="I6" s="3" t="str">
        <f>IF(OR(AND(AQ6&gt;=AY$45,AQ6&lt;&gt;"",AN6=""),AND(AT6&gt;=AY$45,AT6&lt;&gt;"",AN6=""),AND(AX6&gt;=AY$45,AX6&lt;&gt;"",AN6=""),AND(BR6&gt;=BZ$45,BR6&lt;&gt;"",BO6=""),AND(BU6&gt;=BZ$45,BU6&lt;&gt;"",BO6=""),AND(BY6&gt;=BZ$45,BY6&lt;&gt;"",BO6=""),AND(CS6&gt;=DA$45,CS6&lt;&gt;"",CP6=""),AND(CV6&gt;=DA$45,CV6&lt;&gt;"",CP6=""),AND(CZ6&gt;=DA$45,CZ6&lt;&gt;"",CP6=""),AND(DZ6&gt;=EK$45,DZ6&lt;&gt;""),AND(EC6&gt;=EK$45,EC6&lt;&gt;""),AND(EG6&gt;=EK$45,EG6&lt;&gt;""),AND(EJ6&gt;=EK$45,EJ6&lt;&gt;""),AND(FH6&gt;=FS$45,FH6&lt;&gt;""),AND(FK6&gt;=FS$45,FK6&lt;&gt;""),AND(FO6&gt;=FS$45,FO6&lt;&gt;""),AND(FR6&gt;=FS$45,FR6&lt;&gt;""),AND(GP6&gt;=HA$45,GP6&lt;&gt;""),AND(GS6&gt;=HA$45,GS6&lt;&gt;""),AND(GW6&gt;=HA$45,GW6&lt;&gt;""),AND(GZ6&gt;=HA$45,GZ6&lt;&gt;""),AND(HX6&gt;=II$45,HX6&lt;&gt;""),AND(IA6&gt;=II$45,IA6&lt;&gt;""),AND(IE6&gt;=II$45,IE6&lt;&gt;""),AND(IH6&gt;=II$45,IH6&lt;&gt;""),AND(JF6&gt;=JQ$45,JF6&lt;&gt;""),AND(JI6&gt;=JQ$45,JI6&lt;&gt;""),AND(JM6&gt;=JQ$45,JM6&lt;&gt;""),AND(JP6&gt;=JQ$45,JP6&lt;&gt;""),AND(KN6&gt;=KY$45,KN6&lt;&gt;""),AND(KQ6&gt;=KY$45,KQ6&lt;&gt;""),AND(KU6&gt;=KY$45,KU6&lt;&gt;""),AND(KX6&gt;=KY$45,KX6&lt;&gt;""),AND(LV6&gt;=MG$45,LV6&lt;&gt;""),AND(LY6&gt;=MG$45,LY6&lt;&gt;""),AND(MC6&gt;=MG$45,MC6&lt;&gt;""),AND(MF6&gt;=MG$45,MF6&lt;&gt;""),AND(ND6&gt;=NO$45,ND6&lt;&gt;""),AND(NG6&gt;=NO$45,NG6&lt;&gt;""),AND(NK6&gt;=NO$45,NK6&lt;&gt;""),AND(NN6&gt;=NO$45,NN6&lt;&gt;""),AND(OL6&gt;=OW$45,OL6&lt;&gt;""),AND(OO6&gt;=OW$45,OO6&lt;&gt;""),AND(OS6&gt;=OW$45,OS6&lt;&gt;""),AND(OV6&gt;=OW$45,OV6&lt;&gt;""),AND(PT6&gt;=QE$45,PT6&lt;&gt;""),AND(PW6&gt;=QE$45,PW6&lt;&gt;""),AND(QA6&gt;=QE$45,QA6&lt;&gt;""),AND(QD6&gt;=QE$45,QD6&lt;&gt;""),AND(RB6&gt;=RM$45,RB6&lt;&gt;""),AND(RE6&gt;=RM$45,RE6&lt;&gt;""),AND(RI6&gt;=RM$45,RI6&lt;&gt;""),AND(RL6&gt;=RM$45,RL6&lt;&gt;""),AND(SJ6&gt;=SU$45,SJ6&lt;&gt;""),AND(SM6&gt;=SU$45,SM6&lt;&gt;""),AND(SQ6&gt;=SU$45,SQ6&lt;&gt;""),AND(ST6&gt;=SU$45,ST6&lt;&gt;"")),"P","")</f>
        <v>P</v>
      </c>
      <c r="J6" s="36" t="str">
        <f>IF(AND(I6="P",H6=""),"No DD",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Merit",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Excellence",IF(K6="P","Worlds Team",IF(H6="P","National Team","")))))</f>
        <v>National Team</v>
      </c>
      <c r="K6" s="3" t="str">
        <f>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P","")</f>
        <v/>
      </c>
      <c r="L6" s="8">
        <f>IF(COUNT(AQ6,AT6,BR6,BU6,CS6,CV6)&gt;0,LARGE((AQ6,AT6,BR6,BU6,CS6,CV6),1),0)</f>
        <v>55.410000000000004</v>
      </c>
      <c r="M6" s="8" t="str">
        <f>IF(L6="","",IF(OR(L6=CS6,L6=CV6),$CA$1,IF(OR(L6=BR6,L6=BU6),$AZ$1,IF(OR(L6=AQ6,L6=AT6),$Y$1,""))))</f>
        <v>2025 Elite Canada</v>
      </c>
      <c r="N6" s="8">
        <f>IF(COUNT(AQ6,AT6,BR6,BU6,CS6,CV6)&gt;1,LARGE((AQ6,AT6,BR6,BU6,CS6,CV6),2),0)</f>
        <v>53.56</v>
      </c>
      <c r="O6" s="8" t="str">
        <f>IF(N6="","",IF(OR(N6=CS6,N6=CV6),$CA$1,IF(OR(N6=BR6,N6=BU6),$AZ$1,IF(OR(N6=AQ6,N6=AT6),$Y$1,""))))</f>
        <v>2024 Nationals</v>
      </c>
      <c r="P6" s="8">
        <f>IF(COUNT(AQ6,AT6,BR6,BU6,CS6,CV6)&gt;2,MAX(AX6,BY6,CZ6,LARGE((AQ6,AT6,BR6,BU6,CS6,CV6),3)),IF(MAX(AX6,BY6,CZ6)&gt;0,MAX(AX6,BY6,CZ6),0))</f>
        <v>54.58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Elite Canada</v>
      </c>
      <c r="T6" s="8">
        <f>IF(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&gt;0,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,0)</f>
        <v>16.079999999999998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Coimbra Gym Fest (July 7)</v>
      </c>
      <c r="V6" s="8">
        <f>IF(MAX(DB6,DC6)&gt;0,MAX(DB6,DC6),"")</f>
        <v>1.8199999999999932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Coimbra Gym Fest (July 7)</v>
      </c>
      <c r="Y6" s="22">
        <v>15.5</v>
      </c>
      <c r="Z6" s="22">
        <v>9.3000000000000007</v>
      </c>
      <c r="AA6" s="22">
        <v>13.3</v>
      </c>
      <c r="AB6" s="22">
        <v>15.66</v>
      </c>
      <c r="AC6" s="22">
        <v>0.2</v>
      </c>
      <c r="AD6" s="22">
        <v>4.0999999999999996</v>
      </c>
      <c r="AE6" s="22">
        <v>2.7</v>
      </c>
      <c r="AF6" s="22">
        <v>4.7</v>
      </c>
      <c r="AG6" s="22">
        <v>4.71</v>
      </c>
      <c r="AH6" s="22">
        <v>0</v>
      </c>
      <c r="AI6" s="22">
        <v>16.5</v>
      </c>
      <c r="AJ6" s="22">
        <v>9</v>
      </c>
      <c r="AK6" s="22">
        <v>13.4</v>
      </c>
      <c r="AL6" s="22">
        <v>15.78</v>
      </c>
      <c r="AM6" s="22">
        <v>0.1</v>
      </c>
      <c r="AN6" s="27"/>
      <c r="AO6" s="38">
        <f>IF(AA6&gt;0,AA6,"")</f>
        <v>13.3</v>
      </c>
      <c r="AP6" s="38">
        <f>IF(AB6&gt;0,AB6,"")</f>
        <v>15.66</v>
      </c>
      <c r="AQ6" s="40">
        <f>IF(SUM(Y6:AB6)-AC6&gt;0,SUM(Y6:AB6)-AC6,"")</f>
        <v>53.56</v>
      </c>
      <c r="AR6" s="40">
        <f>IF(AF6&gt;0,AF6,"")</f>
        <v>4.7</v>
      </c>
      <c r="AS6" s="40">
        <f>IF(AG6&gt;0,AG6,"")</f>
        <v>4.71</v>
      </c>
      <c r="AT6" s="40">
        <f>IF(SUM(AD6:AG6)-AH6&gt;0,SUM(AD6:AG6)-AH6,"")</f>
        <v>16.21</v>
      </c>
      <c r="AU6" s="40">
        <f>IF(AQ6="","",MAX(AQ6,AT6))</f>
        <v>53.56</v>
      </c>
      <c r="AV6" s="40">
        <f>IF(AK6&gt;0,AK6,"")</f>
        <v>13.4</v>
      </c>
      <c r="AW6" s="40">
        <f>IF(AL6&gt;0,AL6,"")</f>
        <v>15.78</v>
      </c>
      <c r="AX6" s="40">
        <f>IF(SUM(AI6:AL6)-AM6&gt;0,SUM(AI6:AL6)-AM6,"")</f>
        <v>54.58</v>
      </c>
      <c r="AY6" s="40">
        <f>IF(SUM(AU6,AX6)&gt;0,SUM(AU6,AX6),"")</f>
        <v>108.14</v>
      </c>
      <c r="AZ6" s="26">
        <v>11.9</v>
      </c>
      <c r="BA6" s="26">
        <v>6.2</v>
      </c>
      <c r="BB6" s="26">
        <v>10.3</v>
      </c>
      <c r="BC6" s="26">
        <v>12.19</v>
      </c>
      <c r="BD6" s="26">
        <v>0</v>
      </c>
      <c r="BE6" s="26">
        <v>15.3</v>
      </c>
      <c r="BF6" s="26">
        <v>7.9</v>
      </c>
      <c r="BG6" s="26">
        <v>13.2</v>
      </c>
      <c r="BH6" s="26">
        <v>15.51</v>
      </c>
      <c r="BI6" s="26">
        <v>0</v>
      </c>
      <c r="BJ6" s="26">
        <v>14.2</v>
      </c>
      <c r="BK6" s="26">
        <v>7.2</v>
      </c>
      <c r="BL6" s="26">
        <v>11.7</v>
      </c>
      <c r="BM6" s="26">
        <v>13.91</v>
      </c>
      <c r="BN6" s="26">
        <v>0</v>
      </c>
      <c r="BO6" s="28"/>
      <c r="BP6" s="39">
        <f>IF(BB6&gt;0,BB6,"")</f>
        <v>10.3</v>
      </c>
      <c r="BQ6" s="39">
        <f>IF(BC6&gt;0,BC6,"")</f>
        <v>12.19</v>
      </c>
      <c r="BR6" s="11">
        <f>IF(SUM(AZ6:BC6)-BD6&gt;0,SUM(AZ6:BC6)-BD6,"")</f>
        <v>40.590000000000003</v>
      </c>
      <c r="BS6" s="11">
        <f>IF(BG6&gt;0,BG6,"")</f>
        <v>13.2</v>
      </c>
      <c r="BT6" s="11">
        <f>IF(BH6&gt;0,BH6,"")</f>
        <v>15.51</v>
      </c>
      <c r="BU6" s="11">
        <f>IF(SUM(BE6:BH6)-BI6&gt;0,SUM(BE6:BH6)-BI6,"")</f>
        <v>51.910000000000004</v>
      </c>
      <c r="BV6" s="11">
        <f>IF(BR6="","",MAX(BR6,BU6))</f>
        <v>51.910000000000004</v>
      </c>
      <c r="BW6" s="11">
        <f>IF(BL6&gt;0,BL6,"")</f>
        <v>11.7</v>
      </c>
      <c r="BX6" s="11">
        <f>IF(BM6&gt;0,BM6,"")</f>
        <v>13.91</v>
      </c>
      <c r="BY6" s="11">
        <f>IF(SUM(BJ6:BM6)-BN6&gt;0,SUM(BJ6:BM6)-BN6,"")</f>
        <v>47.009999999999991</v>
      </c>
      <c r="BZ6" s="11">
        <f>IF(SUM(BV6,BY6)&gt;0,SUM(BV6,BY6),"")</f>
        <v>98.919999999999987</v>
      </c>
      <c r="CA6" s="22">
        <v>16</v>
      </c>
      <c r="CB6" s="22">
        <v>9.3000000000000007</v>
      </c>
      <c r="CC6" s="22">
        <v>14.4</v>
      </c>
      <c r="CD6" s="22">
        <v>15.81</v>
      </c>
      <c r="CE6" s="22">
        <v>0.1</v>
      </c>
      <c r="CF6" s="22">
        <v>1.6</v>
      </c>
      <c r="CG6" s="22">
        <v>1</v>
      </c>
      <c r="CH6" s="22">
        <v>2</v>
      </c>
      <c r="CI6" s="22">
        <v>1.67</v>
      </c>
      <c r="CJ6" s="22">
        <v>0</v>
      </c>
      <c r="CK6" s="22">
        <v>7.3</v>
      </c>
      <c r="CL6" s="22">
        <v>4.4000000000000004</v>
      </c>
      <c r="CM6" s="22">
        <v>7.6</v>
      </c>
      <c r="CN6" s="22">
        <v>7.8</v>
      </c>
      <c r="CO6" s="22">
        <v>0</v>
      </c>
      <c r="CP6" s="27"/>
      <c r="CQ6" s="38">
        <f>IF(CC6&gt;0,CC6,"")</f>
        <v>14.4</v>
      </c>
      <c r="CR6" s="38">
        <f>IF(CD6&gt;0,CD6,"")</f>
        <v>15.81</v>
      </c>
      <c r="CS6" s="40">
        <f>IF(SUM(CA6:CD6)-CE6&gt;0,SUM(CA6:CD6)-CE6,"")</f>
        <v>55.410000000000004</v>
      </c>
      <c r="CT6" s="40">
        <f>IF(CH6&gt;0,CH6,"")</f>
        <v>2</v>
      </c>
      <c r="CU6" s="40">
        <f>IF(CI6&gt;0,CI6,"")</f>
        <v>1.67</v>
      </c>
      <c r="CV6" s="40">
        <f>IF(SUM(CF6:CI6)-CJ6&gt;0,SUM(CF6:CI6)-CJ6,"")</f>
        <v>6.27</v>
      </c>
      <c r="CW6" s="40">
        <f>IF(CS6="","",MAX(CS6,CV6))</f>
        <v>55.410000000000004</v>
      </c>
      <c r="CX6" s="40">
        <f>IF(CM6&gt;0,CM6,"")</f>
        <v>7.6</v>
      </c>
      <c r="CY6" s="40">
        <f>IF(CN6&gt;0,CN6,"")</f>
        <v>7.8</v>
      </c>
      <c r="CZ6" s="40">
        <f>IF(SUM(CK6:CN6)-CO6&gt;0,SUM(CK6:CN6)-CO6,"")</f>
        <v>27.099999999999998</v>
      </c>
      <c r="DA6" s="40">
        <f>IF(SUM(CW6,CZ6)&gt;0,SUM(CW6,CZ6),"")</f>
        <v>82.51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1.8199999999999932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1.6</v>
      </c>
      <c r="EM6" s="18">
        <v>0.9</v>
      </c>
      <c r="EN6" s="18">
        <v>2</v>
      </c>
      <c r="EO6" s="18">
        <v>1.75</v>
      </c>
      <c r="EP6" s="18">
        <v>0</v>
      </c>
      <c r="EQ6" s="18">
        <v>7.6</v>
      </c>
      <c r="ER6" s="18">
        <v>4.5</v>
      </c>
      <c r="ES6" s="18">
        <v>7</v>
      </c>
      <c r="ET6" s="18">
        <v>8.17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2</v>
      </c>
      <c r="FG6" s="11">
        <f>IF(EO6&gt;0,EO6,"")</f>
        <v>1.75</v>
      </c>
      <c r="FH6" s="11">
        <f>IF(SUM(EL6:EO6)-EP6&gt;0,SUM(EL6:EO6)-EP6,"")</f>
        <v>6.25</v>
      </c>
      <c r="FI6" s="11">
        <f>IF(ES6&gt;0,ES6,"")</f>
        <v>7</v>
      </c>
      <c r="FJ6" s="11">
        <f>IF(ET6&gt;0,ET6,"")</f>
        <v>8.17</v>
      </c>
      <c r="FK6" s="11">
        <f>IF(SUM(EQ6:ET6)-EU6&gt;0,SUM(EQ6:ET6)-EU6,"")</f>
        <v>27.270000000000003</v>
      </c>
      <c r="FL6" s="11">
        <f>IF(MAX(FH6,FK6)&gt;0,MAX(FH6,FK6),"")</f>
        <v>27.270000000000003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27.270000000000003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15.5</v>
      </c>
      <c r="HC6" s="18">
        <v>9.8000000000000007</v>
      </c>
      <c r="HD6" s="18">
        <v>14</v>
      </c>
      <c r="HE6" s="18">
        <v>16.079999999999998</v>
      </c>
      <c r="HF6" s="18">
        <v>0</v>
      </c>
      <c r="HG6" s="18">
        <v>12.1</v>
      </c>
      <c r="HH6" s="18">
        <v>7</v>
      </c>
      <c r="HI6" s="18">
        <v>9.6999999999999993</v>
      </c>
      <c r="HJ6" s="18">
        <v>13.08</v>
      </c>
      <c r="HK6" s="18">
        <v>0</v>
      </c>
      <c r="HL6" s="18">
        <v>10.3</v>
      </c>
      <c r="HM6" s="18">
        <v>6.2</v>
      </c>
      <c r="HN6" s="18">
        <v>10.3</v>
      </c>
      <c r="HO6" s="18">
        <v>11.26</v>
      </c>
      <c r="HP6" s="18">
        <v>0</v>
      </c>
      <c r="HQ6" s="18"/>
      <c r="HR6" s="18"/>
      <c r="HS6" s="18"/>
      <c r="HT6" s="18"/>
      <c r="HU6" s="18"/>
      <c r="HV6" s="11">
        <f>IF(HD6&gt;0,HD6,"")</f>
        <v>14</v>
      </c>
      <c r="HW6" s="11">
        <f>IF(HE6&gt;0,HE6,"")</f>
        <v>16.079999999999998</v>
      </c>
      <c r="HX6" s="11">
        <f>IF(SUM(HB6:HE6)-HF6&gt;0,SUM(HB6:HE6)-HF6,"")</f>
        <v>55.379999999999995</v>
      </c>
      <c r="HY6" s="11">
        <f>IF(HI6&gt;0,HI6,"")</f>
        <v>9.6999999999999993</v>
      </c>
      <c r="HZ6" s="11">
        <f>IF(HJ6&gt;0,HJ6,"")</f>
        <v>13.08</v>
      </c>
      <c r="IA6" s="11">
        <f>IF(SUM(HG6:HJ6)-HK6&gt;0,SUM(HG6:HJ6)-HK6,"")</f>
        <v>41.88</v>
      </c>
      <c r="IB6" s="11">
        <f>IF(MAX(HX6,IA6)&gt;0,MAX(HX6,IA6),"")</f>
        <v>55.379999999999995</v>
      </c>
      <c r="IC6" s="11">
        <f>IF(HN6&gt;0,HN6,"")</f>
        <v>10.3</v>
      </c>
      <c r="ID6" s="11">
        <f>IF(HO6&gt;0,HO6,"")</f>
        <v>11.26</v>
      </c>
      <c r="IE6" s="11">
        <f>IF(SUM(HL6:HO6)-HP6&gt;0,SUM(HL6:HO6)-HP6,"")</f>
        <v>38.06</v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93.44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13.95</v>
      </c>
      <c r="SW6" s="22">
        <f>IF($CP6="P",CB6,(CB6+BA6)/2)</f>
        <v>7.75</v>
      </c>
      <c r="SX6" s="22">
        <f>IF($CP6="P",CC6,(CC6+BB6)/2)</f>
        <v>12.350000000000001</v>
      </c>
      <c r="SY6" s="22">
        <f>IF($CP6="P",CD6,(CD6+BC6)/2)</f>
        <v>14</v>
      </c>
      <c r="SZ6" s="22">
        <f>IF($CP6="P",CE6,(CE6+BD6)/2)</f>
        <v>0.05</v>
      </c>
      <c r="TA6" s="22">
        <f>IF($CP6="P",CF6,(CF6+BE6)/2)</f>
        <v>8.4500000000000011</v>
      </c>
      <c r="TB6" s="22">
        <f>IF($CP6="P",CG6,(CG6+BF6)/2)</f>
        <v>4.45</v>
      </c>
      <c r="TC6" s="22">
        <f>IF($CP6="P",CH6,(CH6+BG6)/2)</f>
        <v>7.6</v>
      </c>
      <c r="TD6" s="22">
        <f>IF($CP6="P",CI6,(CI6+BH6)/2)</f>
        <v>8.59</v>
      </c>
      <c r="TE6" s="22">
        <f>IF($CP6="P",CJ6,(CJ6+BI6)/2)</f>
        <v>0</v>
      </c>
      <c r="TF6" s="22">
        <f>IF($CP6="P",CK6,(CK6+BJ6)/2)</f>
        <v>10.75</v>
      </c>
      <c r="TG6" s="22">
        <f>IF($CP6="P",CL6,(CL6+BK6)/2)</f>
        <v>5.8000000000000007</v>
      </c>
      <c r="TH6" s="22">
        <f>IF($CP6="P",CM6,(CM6+BL6)/2)</f>
        <v>9.6499999999999986</v>
      </c>
      <c r="TI6" s="22">
        <f>IF($CP6="P",CN6,(CN6+BM6)/2)</f>
        <v>10.855</v>
      </c>
      <c r="TJ6" s="22">
        <f>IF($CP6="P",CO6,(CO6+BN6)/2)</f>
        <v>0</v>
      </c>
      <c r="TK6" s="27" t="s">
        <v>46</v>
      </c>
      <c r="TL6" s="40">
        <f>IF(SX6&gt;0,SX6,"")</f>
        <v>12.350000000000001</v>
      </c>
      <c r="TM6" s="40">
        <f>IF(SY6&gt;0,SY6,"")</f>
        <v>14</v>
      </c>
      <c r="TN6" s="40">
        <f>IF(SUM(SV6:SY6)-SZ6&gt;0,SUM(SV6:SY6)-SZ6,"")</f>
        <v>48</v>
      </c>
      <c r="TO6" s="40">
        <f>IF(TC6&gt;0,TC6,"")</f>
        <v>7.6</v>
      </c>
      <c r="TP6" s="40">
        <f>IF(TD6&gt;0,TD6,"")</f>
        <v>8.59</v>
      </c>
      <c r="TQ6" s="40">
        <f>IF(SUM(TA6:TD6)-TE6&gt;0,SUM(TA6:TD6)-TE6,"")</f>
        <v>29.09</v>
      </c>
      <c r="TR6" s="40">
        <f>IF(MAX(TN6,TQ6)&gt;0,MAX(TN6,TQ6),"")</f>
        <v>48</v>
      </c>
      <c r="TS6" s="40">
        <f>IF(TH6&gt;0,TH6,"")</f>
        <v>9.6499999999999986</v>
      </c>
      <c r="TT6" s="40">
        <f>IF(TI6&gt;0,TI6,"")</f>
        <v>10.855</v>
      </c>
      <c r="TU6" s="40">
        <f>IF(SUM(TF6:TI6)-TJ6&gt;0,SUM(TF6:TI6)-TJ6,"")</f>
        <v>37.055</v>
      </c>
      <c r="TV6" s="40">
        <f>IF(SUM(TR6,TU6)&gt;0,SUM(TR6,TU6),"")</f>
        <v>85.055000000000007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113</v>
      </c>
      <c r="D7" s="4" t="s">
        <v>6</v>
      </c>
      <c r="E7" s="4">
        <v>2006</v>
      </c>
      <c r="F7" s="9">
        <f>SUM(L7:V7)+SUM(L7:T7)*0.0000001+SUM(L7)*0.0000000000001</f>
        <v>194.37001943700548</v>
      </c>
      <c r="G7" s="64"/>
      <c r="H7" s="3" t="str">
        <f>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P","")</f>
        <v>P</v>
      </c>
      <c r="I7" s="3" t="str">
        <f>IF(OR(AND(AQ7&gt;=AY$45,AQ7&lt;&gt;"",AN7=""),AND(AT7&gt;=AY$45,AT7&lt;&gt;"",AN7=""),AND(AX7&gt;=AY$45,AX7&lt;&gt;"",AN7=""),AND(BR7&gt;=BZ$45,BR7&lt;&gt;"",BO7=""),AND(BU7&gt;=BZ$45,BU7&lt;&gt;"",BO7=""),AND(BY7&gt;=BZ$45,BY7&lt;&gt;"",BO7=""),AND(CS7&gt;=DA$45,CS7&lt;&gt;"",CP7=""),AND(CV7&gt;=DA$45,CV7&lt;&gt;"",CP7=""),AND(CZ7&gt;=DA$45,CZ7&lt;&gt;"",CP7=""),AND(DZ7&gt;=EK$45,DZ7&lt;&gt;""),AND(EC7&gt;=EK$45,EC7&lt;&gt;""),AND(EG7&gt;=EK$45,EG7&lt;&gt;""),AND(EJ7&gt;=EK$45,EJ7&lt;&gt;""),AND(FH7&gt;=FS$45,FH7&lt;&gt;""),AND(FK7&gt;=FS$45,FK7&lt;&gt;""),AND(FO7&gt;=FS$45,FO7&lt;&gt;""),AND(FR7&gt;=FS$45,FR7&lt;&gt;""),AND(GP7&gt;=HA$45,GP7&lt;&gt;""),AND(GS7&gt;=HA$45,GS7&lt;&gt;""),AND(GW7&gt;=HA$45,GW7&lt;&gt;""),AND(GZ7&gt;=HA$45,GZ7&lt;&gt;""),AND(HX7&gt;=II$45,HX7&lt;&gt;""),AND(IA7&gt;=II$45,IA7&lt;&gt;""),AND(IE7&gt;=II$45,IE7&lt;&gt;""),AND(IH7&gt;=II$45,IH7&lt;&gt;""),AND(JF7&gt;=JQ$45,JF7&lt;&gt;""),AND(JI7&gt;=JQ$45,JI7&lt;&gt;""),AND(JM7&gt;=JQ$45,JM7&lt;&gt;""),AND(JP7&gt;=JQ$45,JP7&lt;&gt;""),AND(KN7&gt;=KY$45,KN7&lt;&gt;""),AND(KQ7&gt;=KY$45,KQ7&lt;&gt;""),AND(KU7&gt;=KY$45,KU7&lt;&gt;""),AND(KX7&gt;=KY$45,KX7&lt;&gt;""),AND(LV7&gt;=MG$45,LV7&lt;&gt;""),AND(LY7&gt;=MG$45,LY7&lt;&gt;""),AND(MC7&gt;=MG$45,MC7&lt;&gt;""),AND(MF7&gt;=MG$45,MF7&lt;&gt;""),AND(ND7&gt;=NO$45,ND7&lt;&gt;""),AND(NG7&gt;=NO$45,NG7&lt;&gt;""),AND(NK7&gt;=NO$45,NK7&lt;&gt;""),AND(NN7&gt;=NO$45,NN7&lt;&gt;""),AND(OL7&gt;=OW$45,OL7&lt;&gt;""),AND(OO7&gt;=OW$45,OO7&lt;&gt;""),AND(OS7&gt;=OW$45,OS7&lt;&gt;""),AND(OV7&gt;=OW$45,OV7&lt;&gt;""),AND(PT7&gt;=QE$45,PT7&lt;&gt;""),AND(PW7&gt;=QE$45,PW7&lt;&gt;""),AND(QA7&gt;=QE$45,QA7&lt;&gt;""),AND(QD7&gt;=QE$45,QD7&lt;&gt;""),AND(RB7&gt;=RM$45,RB7&lt;&gt;""),AND(RE7&gt;=RM$45,RE7&lt;&gt;""),AND(RI7&gt;=RM$45,RI7&lt;&gt;""),AND(RL7&gt;=RM$45,RL7&lt;&gt;""),AND(SJ7&gt;=SU$45,SJ7&lt;&gt;""),AND(SM7&gt;=SU$45,SM7&lt;&gt;""),AND(SQ7&gt;=SU$45,SQ7&lt;&gt;""),AND(ST7&gt;=SU$45,ST7&lt;&gt;"")),"P","")</f>
        <v>P</v>
      </c>
      <c r="J7" s="36" t="str">
        <f>IF(AND(I7="P",H7=""),"No DD",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Merit",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Excellence",IF(K7="P","Worlds Team",IF(H7="P","National Team","")))))</f>
        <v>National Team</v>
      </c>
      <c r="K7" s="3" t="str">
        <f>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P","")</f>
        <v/>
      </c>
      <c r="L7" s="8">
        <f>IF(COUNT(AQ7,AT7,BR7,BU7,CS7,CV7)&gt;0,LARGE((AQ7,AT7,BR7,BU7,CS7,CV7),1),0)</f>
        <v>54.92</v>
      </c>
      <c r="M7" s="8" t="str">
        <f>IF(L7="","",IF(OR(L7=CS7,L7=CV7),$CA$1,IF(OR(L7=BR7,L7=BU7),$AZ$1,IF(OR(L7=AQ7,L7=AT7),$Y$1,""))))</f>
        <v>2025 Elite Canada</v>
      </c>
      <c r="N7" s="8">
        <f>IF(COUNT(AQ7,AT7,BR7,BU7,CS7,CV7)&gt;1,LARGE((AQ7,AT7,BR7,BU7,CS7,CV7),2),0)</f>
        <v>54.11</v>
      </c>
      <c r="O7" s="8" t="str">
        <f>IF(N7="","",IF(OR(N7=CS7,N7=CV7),$CA$1,IF(OR(N7=BR7,N7=BU7),$AZ$1,IF(OR(N7=AQ7,N7=AT7),$Y$1,""))))</f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14.9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Elite Canada</v>
      </c>
      <c r="T7" s="8">
        <f>IF(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&gt;0,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,0)</f>
        <v>16.03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14</v>
      </c>
      <c r="Z7" s="22">
        <v>8.6999999999999993</v>
      </c>
      <c r="AA7" s="22">
        <v>12</v>
      </c>
      <c r="AB7" s="22">
        <v>14.73</v>
      </c>
      <c r="AC7" s="22">
        <v>0</v>
      </c>
      <c r="AD7" s="22">
        <v>14.2</v>
      </c>
      <c r="AE7" s="22">
        <v>9.1</v>
      </c>
      <c r="AF7" s="22">
        <v>14</v>
      </c>
      <c r="AG7" s="22">
        <v>14.7</v>
      </c>
      <c r="AH7" s="22">
        <v>0</v>
      </c>
      <c r="AI7" s="22">
        <v>13.8</v>
      </c>
      <c r="AJ7" s="22">
        <v>8.4</v>
      </c>
      <c r="AK7" s="22">
        <v>12.4</v>
      </c>
      <c r="AL7" s="22">
        <v>13.98</v>
      </c>
      <c r="AM7" s="22">
        <v>0</v>
      </c>
      <c r="AN7" s="27"/>
      <c r="AO7" s="38">
        <f>IF(AA7&gt;0,AA7,"")</f>
        <v>12</v>
      </c>
      <c r="AP7" s="38">
        <f>IF(AB7&gt;0,AB7,"")</f>
        <v>14.73</v>
      </c>
      <c r="AQ7" s="40">
        <f>IF(SUM(Y7:AB7)-AC7&gt;0,SUM(Y7:AB7)-AC7,"")</f>
        <v>49.430000000000007</v>
      </c>
      <c r="AR7" s="40">
        <f>IF(AF7&gt;0,AF7,"")</f>
        <v>14</v>
      </c>
      <c r="AS7" s="40">
        <f>IF(AG7&gt;0,AG7,"")</f>
        <v>14.7</v>
      </c>
      <c r="AT7" s="40">
        <f>IF(SUM(AD7:AG7)-AH7&gt;0,SUM(AD7:AG7)-AH7,"")</f>
        <v>52</v>
      </c>
      <c r="AU7" s="40">
        <f>IF(AQ7="","",MAX(AQ7,AT7))</f>
        <v>52</v>
      </c>
      <c r="AV7" s="40">
        <f>IF(AK7&gt;0,AK7,"")</f>
        <v>12.4</v>
      </c>
      <c r="AW7" s="40">
        <f>IF(AL7&gt;0,AL7,"")</f>
        <v>13.98</v>
      </c>
      <c r="AX7" s="40">
        <f>IF(SUM(AI7:AL7)-AM7&gt;0,SUM(AI7:AL7)-AM7,"")</f>
        <v>48.58</v>
      </c>
      <c r="AY7" s="40">
        <f>IF(SUM(AU7,AX7)&gt;0,SUM(AU7,AX7),"")</f>
        <v>100.58</v>
      </c>
      <c r="AZ7" s="26">
        <v>13.4</v>
      </c>
      <c r="BA7" s="26">
        <v>7.9</v>
      </c>
      <c r="BB7" s="26">
        <v>12.8</v>
      </c>
      <c r="BC7" s="26">
        <v>14.64</v>
      </c>
      <c r="BD7" s="26">
        <v>0</v>
      </c>
      <c r="BE7" s="26">
        <v>14.1</v>
      </c>
      <c r="BF7" s="26">
        <v>9.6</v>
      </c>
      <c r="BG7" s="26">
        <v>14.4</v>
      </c>
      <c r="BH7" s="26">
        <v>16.010000000000002</v>
      </c>
      <c r="BI7" s="26">
        <v>0</v>
      </c>
      <c r="BJ7" s="26">
        <v>14.4</v>
      </c>
      <c r="BK7" s="26">
        <v>9</v>
      </c>
      <c r="BL7" s="26">
        <v>14.4</v>
      </c>
      <c r="BM7" s="26">
        <v>16.03</v>
      </c>
      <c r="BN7" s="26">
        <v>0</v>
      </c>
      <c r="BO7" s="28"/>
      <c r="BP7" s="39">
        <f>IF(BB7&gt;0,BB7,"")</f>
        <v>12.8</v>
      </c>
      <c r="BQ7" s="39">
        <f>IF(BC7&gt;0,BC7,"")</f>
        <v>14.64</v>
      </c>
      <c r="BR7" s="11">
        <f>IF(SUM(AZ7:BC7)-BD7&gt;0,SUM(AZ7:BC7)-BD7,"")</f>
        <v>48.74</v>
      </c>
      <c r="BS7" s="11">
        <f>IF(BG7&gt;0,BG7,"")</f>
        <v>14.4</v>
      </c>
      <c r="BT7" s="11">
        <f>IF(BH7&gt;0,BH7,"")</f>
        <v>16.010000000000002</v>
      </c>
      <c r="BU7" s="11">
        <f>IF(SUM(BE7:BH7)-BI7&gt;0,SUM(BE7:BH7)-BI7,"")</f>
        <v>54.11</v>
      </c>
      <c r="BV7" s="11">
        <f>IF(BR7="","",MAX(BR7,BU7))</f>
        <v>54.11</v>
      </c>
      <c r="BW7" s="11">
        <f>IF(BL7&gt;0,BL7,"")</f>
        <v>14.4</v>
      </c>
      <c r="BX7" s="11">
        <f>IF(BM7&gt;0,BM7,"")</f>
        <v>16.03</v>
      </c>
      <c r="BY7" s="11">
        <f>IF(SUM(BJ7:BM7)-BN7&gt;0,SUM(BJ7:BM7)-BN7,"")</f>
        <v>53.83</v>
      </c>
      <c r="BZ7" s="11">
        <f>IF(SUM(BV7,BY7)&gt;0,SUM(BV7,BY7),"")</f>
        <v>107.94</v>
      </c>
      <c r="CA7" s="22">
        <v>15.5</v>
      </c>
      <c r="CB7" s="22">
        <v>9.1999999999999993</v>
      </c>
      <c r="CC7" s="22">
        <v>14.9</v>
      </c>
      <c r="CD7" s="22">
        <v>15.32</v>
      </c>
      <c r="CE7" s="22">
        <v>0</v>
      </c>
      <c r="CF7" s="22">
        <v>14.1</v>
      </c>
      <c r="CG7" s="22">
        <v>9.1999999999999993</v>
      </c>
      <c r="CH7" s="22">
        <v>13.7</v>
      </c>
      <c r="CI7" s="22">
        <v>15.55</v>
      </c>
      <c r="CJ7" s="22">
        <v>0.8</v>
      </c>
      <c r="CK7" s="22">
        <v>14.8</v>
      </c>
      <c r="CL7" s="22">
        <v>9.3000000000000007</v>
      </c>
      <c r="CM7" s="22">
        <v>14.9</v>
      </c>
      <c r="CN7" s="22">
        <v>15.41</v>
      </c>
      <c r="CO7" s="22">
        <v>0</v>
      </c>
      <c r="CP7" s="27"/>
      <c r="CQ7" s="38">
        <f>IF(CC7&gt;0,CC7,"")</f>
        <v>14.9</v>
      </c>
      <c r="CR7" s="38">
        <f>IF(CD7&gt;0,CD7,"")</f>
        <v>15.32</v>
      </c>
      <c r="CS7" s="40">
        <f>IF(SUM(CA7:CD7)-CE7&gt;0,SUM(CA7:CD7)-CE7,"")</f>
        <v>54.92</v>
      </c>
      <c r="CT7" s="40">
        <f>IF(CH7&gt;0,CH7,"")</f>
        <v>13.7</v>
      </c>
      <c r="CU7" s="40">
        <f>IF(CI7&gt;0,CI7,"")</f>
        <v>15.55</v>
      </c>
      <c r="CV7" s="40">
        <f>IF(SUM(CF7:CI7)-CJ7&gt;0,SUM(CF7:CI7)-CJ7,"")</f>
        <v>51.75</v>
      </c>
      <c r="CW7" s="40">
        <f>IF(CS7="","",MAX(CS7,CV7))</f>
        <v>54.92</v>
      </c>
      <c r="CX7" s="40">
        <f>IF(CM7&gt;0,CM7,"")</f>
        <v>14.9</v>
      </c>
      <c r="CY7" s="40">
        <f>IF(CN7&gt;0,CN7,"")</f>
        <v>15.41</v>
      </c>
      <c r="CZ7" s="40">
        <f>IF(SUM(CK7:CN7)-CO7&gt;0,SUM(CK7:CN7)-CO7,"")</f>
        <v>54.41</v>
      </c>
      <c r="DA7" s="40">
        <f>IF(SUM(CW7,CZ7)&gt;0,SUM(CW7,CZ7),"")</f>
        <v>109.33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14.2</v>
      </c>
      <c r="HC7" s="18">
        <v>8.3000000000000007</v>
      </c>
      <c r="HD7" s="18">
        <v>14</v>
      </c>
      <c r="HE7" s="18">
        <v>15.15</v>
      </c>
      <c r="HF7" s="18">
        <v>0</v>
      </c>
      <c r="HG7" s="18">
        <v>14.3</v>
      </c>
      <c r="HH7" s="18">
        <v>9.1999999999999993</v>
      </c>
      <c r="HI7" s="18">
        <v>14</v>
      </c>
      <c r="HJ7" s="18">
        <v>15.6</v>
      </c>
      <c r="HK7" s="18">
        <v>0</v>
      </c>
      <c r="HL7" s="18">
        <v>13.5</v>
      </c>
      <c r="HM7" s="18">
        <v>9.6</v>
      </c>
      <c r="HN7" s="18">
        <v>12.2</v>
      </c>
      <c r="HO7" s="18">
        <v>14.84</v>
      </c>
      <c r="HP7" s="18">
        <v>0</v>
      </c>
      <c r="HQ7" s="18">
        <v>10.5</v>
      </c>
      <c r="HR7" s="18">
        <v>7</v>
      </c>
      <c r="HS7" s="18">
        <v>9.6999999999999993</v>
      </c>
      <c r="HT7" s="18">
        <v>12.1</v>
      </c>
      <c r="HU7" s="18">
        <v>0</v>
      </c>
      <c r="HV7" s="11">
        <f>IF(HD7&gt;0,HD7,"")</f>
        <v>14</v>
      </c>
      <c r="HW7" s="11">
        <f>IF(HE7&gt;0,HE7,"")</f>
        <v>15.15</v>
      </c>
      <c r="HX7" s="11">
        <f>IF(SUM(HB7:HE7)-HF7&gt;0,SUM(HB7:HE7)-HF7,"")</f>
        <v>51.65</v>
      </c>
      <c r="HY7" s="11">
        <f>IF(HI7&gt;0,HI7,"")</f>
        <v>14</v>
      </c>
      <c r="HZ7" s="11">
        <f>IF(HJ7&gt;0,HJ7,"")</f>
        <v>15.6</v>
      </c>
      <c r="IA7" s="11">
        <f>IF(SUM(HG7:HJ7)-HK7&gt;0,SUM(HG7:HJ7)-HK7,"")</f>
        <v>53.1</v>
      </c>
      <c r="IB7" s="11">
        <f>IF(MAX(HX7,IA7)&gt;0,MAX(HX7,IA7),"")</f>
        <v>53.1</v>
      </c>
      <c r="IC7" s="11">
        <f>IF(HN7&gt;0,HN7,"")</f>
        <v>12.2</v>
      </c>
      <c r="ID7" s="11">
        <f>IF(HO7&gt;0,HO7,"")</f>
        <v>14.84</v>
      </c>
      <c r="IE7" s="11">
        <f>IF(SUM(HL7:HO7)-HP7&gt;0,SUM(HL7:HO7)-HP7,"")</f>
        <v>50.14</v>
      </c>
      <c r="IF7" s="11">
        <f>IF(HS7&gt;0,HS7,"")</f>
        <v>9.6999999999999993</v>
      </c>
      <c r="IG7" s="11">
        <f>IF(HT7&gt;0,HT7,"")</f>
        <v>12.1</v>
      </c>
      <c r="IH7" s="11">
        <f>IF(SUM(HQ7:HT7)-HU7&gt;0,SUM(HQ7:HT7)-HU7,"")</f>
        <v>39.299999999999997</v>
      </c>
      <c r="II7" s="11">
        <f>IF(SUM(IB7,IE7,IH7)&gt;0,SUM(IB7,IE7,IH7),"")</f>
        <v>142.54000000000002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14.45</v>
      </c>
      <c r="SW7" s="22">
        <f>IF($CP7="P",CB7,(CB7+BA7)/2)</f>
        <v>8.5500000000000007</v>
      </c>
      <c r="SX7" s="22">
        <f>IF($CP7="P",CC7,(CC7+BB7)/2)</f>
        <v>13.850000000000001</v>
      </c>
      <c r="SY7" s="22">
        <f>IF($CP7="P",CD7,(CD7+BC7)/2)</f>
        <v>14.98</v>
      </c>
      <c r="SZ7" s="22">
        <f>IF($CP7="P",CE7,(CE7+BD7)/2)</f>
        <v>0</v>
      </c>
      <c r="TA7" s="22">
        <f>IF($CP7="P",CF7,(CF7+BE7)/2)</f>
        <v>14.1</v>
      </c>
      <c r="TB7" s="22">
        <f>IF($CP7="P",CG7,(CG7+BF7)/2)</f>
        <v>9.3999999999999986</v>
      </c>
      <c r="TC7" s="22">
        <f>IF($CP7="P",CH7,(CH7+BG7)/2)</f>
        <v>14.05</v>
      </c>
      <c r="TD7" s="22">
        <f>IF($CP7="P",CI7,(CI7+BH7)/2)</f>
        <v>15.780000000000001</v>
      </c>
      <c r="TE7" s="22">
        <f>IF($CP7="P",CJ7,(CJ7+BI7)/2)</f>
        <v>0.4</v>
      </c>
      <c r="TF7" s="22">
        <f>IF($CP7="P",CK7,(CK7+BJ7)/2)</f>
        <v>14.600000000000001</v>
      </c>
      <c r="TG7" s="22">
        <f>IF($CP7="P",CL7,(CL7+BK7)/2)</f>
        <v>9.15</v>
      </c>
      <c r="TH7" s="22">
        <f>IF($CP7="P",CM7,(CM7+BL7)/2)</f>
        <v>14.65</v>
      </c>
      <c r="TI7" s="22">
        <f>IF($CP7="P",CN7,(CN7+BM7)/2)</f>
        <v>15.72</v>
      </c>
      <c r="TJ7" s="22">
        <f>IF($CP7="P",CO7,(CO7+BN7)/2)</f>
        <v>0</v>
      </c>
      <c r="TK7" s="27" t="s">
        <v>46</v>
      </c>
      <c r="TL7" s="40">
        <f>IF(SX7&gt;0,SX7,"")</f>
        <v>13.850000000000001</v>
      </c>
      <c r="TM7" s="40">
        <f>IF(SY7&gt;0,SY7,"")</f>
        <v>14.98</v>
      </c>
      <c r="TN7" s="40">
        <f>IF(SUM(SV7:SY7)-SZ7&gt;0,SUM(SV7:SY7)-SZ7,"")</f>
        <v>51.83</v>
      </c>
      <c r="TO7" s="40">
        <f>IF(TC7&gt;0,TC7,"")</f>
        <v>14.05</v>
      </c>
      <c r="TP7" s="40">
        <f>IF(TD7&gt;0,TD7,"")</f>
        <v>15.780000000000001</v>
      </c>
      <c r="TQ7" s="40">
        <f>IF(SUM(TA7:TD7)-TE7&gt;0,SUM(TA7:TD7)-TE7,"")</f>
        <v>52.93</v>
      </c>
      <c r="TR7" s="40">
        <f>IF(MAX(TN7,TQ7)&gt;0,MAX(TN7,TQ7),"")</f>
        <v>52.93</v>
      </c>
      <c r="TS7" s="40">
        <f>IF(TH7&gt;0,TH7,"")</f>
        <v>14.65</v>
      </c>
      <c r="TT7" s="40">
        <f>IF(TI7&gt;0,TI7,"")</f>
        <v>15.72</v>
      </c>
      <c r="TU7" s="40">
        <f>IF(SUM(TF7:TI7)-TJ7&gt;0,SUM(TF7:TI7)-TJ7,"")</f>
        <v>54.12</v>
      </c>
      <c r="TV7" s="40">
        <f>IF(SUM(TR7,TU7)&gt;0,SUM(TR7,TU7),"")</f>
        <v>107.05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97</v>
      </c>
      <c r="D8" s="4" t="s">
        <v>3</v>
      </c>
      <c r="E8" s="4">
        <v>2005</v>
      </c>
      <c r="F8" s="9">
        <f>SUM(L8:V8)+SUM(L8:T8)*0.0000001+SUM(L8)*0.0000000000001</f>
        <v>191.04001910400538</v>
      </c>
      <c r="G8" s="64"/>
      <c r="H8" s="3" t="str">
        <f>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P","")</f>
        <v>P</v>
      </c>
      <c r="I8" s="3" t="str">
        <f>IF(OR(AND(AQ8&gt;=AY$45,AQ8&lt;&gt;"",AN8=""),AND(AT8&gt;=AY$45,AT8&lt;&gt;"",AN8=""),AND(AX8&gt;=AY$45,AX8&lt;&gt;"",AN8=""),AND(BR8&gt;=BZ$45,BR8&lt;&gt;"",BO8=""),AND(BU8&gt;=BZ$45,BU8&lt;&gt;"",BO8=""),AND(BY8&gt;=BZ$45,BY8&lt;&gt;"",BO8=""),AND(CS8&gt;=DA$45,CS8&lt;&gt;"",CP8=""),AND(CV8&gt;=DA$45,CV8&lt;&gt;"",CP8=""),AND(CZ8&gt;=DA$45,CZ8&lt;&gt;"",CP8=""),AND(DZ8&gt;=EK$45,DZ8&lt;&gt;""),AND(EC8&gt;=EK$45,EC8&lt;&gt;""),AND(EG8&gt;=EK$45,EG8&lt;&gt;""),AND(EJ8&gt;=EK$45,EJ8&lt;&gt;""),AND(FH8&gt;=FS$45,FH8&lt;&gt;""),AND(FK8&gt;=FS$45,FK8&lt;&gt;""),AND(FO8&gt;=FS$45,FO8&lt;&gt;""),AND(FR8&gt;=FS$45,FR8&lt;&gt;""),AND(GP8&gt;=HA$45,GP8&lt;&gt;""),AND(GS8&gt;=HA$45,GS8&lt;&gt;""),AND(GW8&gt;=HA$45,GW8&lt;&gt;""),AND(GZ8&gt;=HA$45,GZ8&lt;&gt;""),AND(HX8&gt;=II$45,HX8&lt;&gt;""),AND(IA8&gt;=II$45,IA8&lt;&gt;""),AND(IE8&gt;=II$45,IE8&lt;&gt;""),AND(IH8&gt;=II$45,IH8&lt;&gt;""),AND(JF8&gt;=JQ$45,JF8&lt;&gt;""),AND(JI8&gt;=JQ$45,JI8&lt;&gt;""),AND(JM8&gt;=JQ$45,JM8&lt;&gt;""),AND(JP8&gt;=JQ$45,JP8&lt;&gt;""),AND(KN8&gt;=KY$45,KN8&lt;&gt;""),AND(KQ8&gt;=KY$45,KQ8&lt;&gt;""),AND(KU8&gt;=KY$45,KU8&lt;&gt;""),AND(KX8&gt;=KY$45,KX8&lt;&gt;""),AND(LV8&gt;=MG$45,LV8&lt;&gt;""),AND(LY8&gt;=MG$45,LY8&lt;&gt;""),AND(MC8&gt;=MG$45,MC8&lt;&gt;""),AND(MF8&gt;=MG$45,MF8&lt;&gt;""),AND(ND8&gt;=NO$45,ND8&lt;&gt;""),AND(NG8&gt;=NO$45,NG8&lt;&gt;""),AND(NK8&gt;=NO$45,NK8&lt;&gt;""),AND(NN8&gt;=NO$45,NN8&lt;&gt;""),AND(OL8&gt;=OW$45,OL8&lt;&gt;""),AND(OO8&gt;=OW$45,OO8&lt;&gt;""),AND(OS8&gt;=OW$45,OS8&lt;&gt;""),AND(OV8&gt;=OW$45,OV8&lt;&gt;""),AND(PT8&gt;=QE$45,PT8&lt;&gt;""),AND(PW8&gt;=QE$45,PW8&lt;&gt;""),AND(QA8&gt;=QE$45,QA8&lt;&gt;""),AND(QD8&gt;=QE$45,QD8&lt;&gt;""),AND(RB8&gt;=RM$45,RB8&lt;&gt;""),AND(RE8&gt;=RM$45,RE8&lt;&gt;""),AND(RI8&gt;=RM$45,RI8&lt;&gt;""),AND(RL8&gt;=RM$45,RL8&lt;&gt;""),AND(SJ8&gt;=SU$45,SJ8&lt;&gt;""),AND(SM8&gt;=SU$45,SM8&lt;&gt;""),AND(SQ8&gt;=SU$45,SQ8&lt;&gt;""),AND(ST8&gt;=SU$45,ST8&lt;&gt;"")),"P","")</f>
        <v>P</v>
      </c>
      <c r="J8" s="36" t="str">
        <f>IF(AND(I8="P",H8=""),"No DD",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Merit",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Excellence",IF(K8="P","Worlds Team",IF(H8="P","National Team","")))))</f>
        <v>National Team</v>
      </c>
      <c r="K8" s="3" t="str">
        <f>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P","")</f>
        <v/>
      </c>
      <c r="L8" s="8">
        <f>IF(COUNT(AQ8,AT8,BR8,BU8,CS8,CV8)&gt;0,LARGE((AQ8,AT8,BR8,BU8,CS8,CV8),1),0)</f>
        <v>53.7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IF(COUNT(AQ8,AT8,BR8,BU8,CS8,CV8)&gt;1,LARGE((AQ8,AT8,BR8,BU8,CS8,CV8),2),0)</f>
        <v>52.44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54.6</v>
      </c>
      <c r="Q8" s="8" t="str">
        <f>IF(P8="","",IF(P8=CZ8,$CA$1,IF(P8=BY8,$AZ$1,IF(P8=AX8,$Y$1,IF(OR(P8=CS8,P8=CV8,P8=CZ8),$CA$1,IF(OR(P8=BR8,P8=BU8,P8=BY8),$AZ$1,IF(OR(P8=AQ8,P8=AT8,P8=AX8),$Y$1,"")))))))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Elite Canada</v>
      </c>
      <c r="T8" s="8">
        <f>IF(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&gt;0,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,0)</f>
        <v>16.399999999999999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13.4</v>
      </c>
      <c r="Z8" s="22">
        <v>9.4</v>
      </c>
      <c r="AA8" s="22">
        <v>10.7</v>
      </c>
      <c r="AB8" s="22">
        <v>15.11</v>
      </c>
      <c r="AC8" s="22">
        <v>0</v>
      </c>
      <c r="AD8" s="22">
        <v>3.2</v>
      </c>
      <c r="AE8" s="22">
        <v>1.9</v>
      </c>
      <c r="AF8" s="22">
        <v>2.9</v>
      </c>
      <c r="AG8" s="22">
        <v>3.09</v>
      </c>
      <c r="AH8" s="22">
        <v>0</v>
      </c>
      <c r="AI8" s="22"/>
      <c r="AJ8" s="22"/>
      <c r="AK8" s="22"/>
      <c r="AL8" s="22"/>
      <c r="AM8" s="22"/>
      <c r="AN8" s="27"/>
      <c r="AO8" s="38">
        <f>IF(AA8&gt;0,AA8,"")</f>
        <v>10.7</v>
      </c>
      <c r="AP8" s="38">
        <f>IF(AB8&gt;0,AB8,"")</f>
        <v>15.11</v>
      </c>
      <c r="AQ8" s="40">
        <f>IF(SUM(Y8:AB8)-AC8&gt;0,SUM(Y8:AB8)-AC8,"")</f>
        <v>48.61</v>
      </c>
      <c r="AR8" s="40">
        <f>IF(AF8&gt;0,AF8,"")</f>
        <v>2.9</v>
      </c>
      <c r="AS8" s="40">
        <f>IF(AG8&gt;0,AG8,"")</f>
        <v>3.09</v>
      </c>
      <c r="AT8" s="40">
        <f>IF(SUM(AD8:AG8)-AH8&gt;0,SUM(AD8:AG8)-AH8,"")</f>
        <v>11.09</v>
      </c>
      <c r="AU8" s="40">
        <f>IF(AQ8="","",MAX(AQ8,AT8))</f>
        <v>48.61</v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>
        <f>IF(SUM(AU8,AX8)&gt;0,SUM(AU8,AX8),"")</f>
        <v>48.61</v>
      </c>
      <c r="AZ8" s="26">
        <v>14.9</v>
      </c>
      <c r="BA8" s="26">
        <v>9.1999999999999993</v>
      </c>
      <c r="BB8" s="26">
        <v>12.2</v>
      </c>
      <c r="BC8" s="26">
        <v>16.14</v>
      </c>
      <c r="BD8" s="26">
        <v>0</v>
      </c>
      <c r="BE8" s="26">
        <v>14.4</v>
      </c>
      <c r="BF8" s="26">
        <v>9.3000000000000007</v>
      </c>
      <c r="BG8" s="26">
        <v>13.7</v>
      </c>
      <c r="BH8" s="26">
        <v>16.3</v>
      </c>
      <c r="BI8" s="26">
        <v>0</v>
      </c>
      <c r="BJ8" s="26">
        <v>15.2</v>
      </c>
      <c r="BK8" s="26">
        <v>9.3000000000000007</v>
      </c>
      <c r="BL8" s="26">
        <v>13.7</v>
      </c>
      <c r="BM8" s="26">
        <v>16.399999999999999</v>
      </c>
      <c r="BN8" s="26">
        <v>0</v>
      </c>
      <c r="BO8" s="28"/>
      <c r="BP8" s="39">
        <f>IF(BB8&gt;0,BB8,"")</f>
        <v>12.2</v>
      </c>
      <c r="BQ8" s="39">
        <f>IF(BC8&gt;0,BC8,"")</f>
        <v>16.14</v>
      </c>
      <c r="BR8" s="11">
        <f>IF(SUM(AZ8:BC8)-BD8&gt;0,SUM(AZ8:BC8)-BD8,"")</f>
        <v>52.44</v>
      </c>
      <c r="BS8" s="11">
        <f>IF(BG8&gt;0,BG8,"")</f>
        <v>13.7</v>
      </c>
      <c r="BT8" s="11">
        <f>IF(BH8&gt;0,BH8,"")</f>
        <v>16.3</v>
      </c>
      <c r="BU8" s="11">
        <f>IF(SUM(BE8:BH8)-BI8&gt;0,SUM(BE8:BH8)-BI8,"")</f>
        <v>53.7</v>
      </c>
      <c r="BV8" s="11">
        <f>IF(BR8="","",MAX(BR8,BU8))</f>
        <v>53.7</v>
      </c>
      <c r="BW8" s="11">
        <f>IF(BL8&gt;0,BL8,"")</f>
        <v>13.7</v>
      </c>
      <c r="BX8" s="11">
        <f>IF(BM8&gt;0,BM8,"")</f>
        <v>16.399999999999999</v>
      </c>
      <c r="BY8" s="11">
        <f>IF(SUM(BJ8:BM8)-BN8&gt;0,SUM(BJ8:BM8)-BN8,"")</f>
        <v>54.6</v>
      </c>
      <c r="BZ8" s="11">
        <f>IF(SUM(BV8,BY8)&gt;0,SUM(BV8,BY8),"")</f>
        <v>108.30000000000001</v>
      </c>
      <c r="CA8" s="22">
        <v>13.1</v>
      </c>
      <c r="CB8" s="22">
        <v>9</v>
      </c>
      <c r="CC8" s="22">
        <v>12.5</v>
      </c>
      <c r="CD8" s="22">
        <v>15.37</v>
      </c>
      <c r="CE8" s="22">
        <v>2.4</v>
      </c>
      <c r="CF8" s="22">
        <v>14</v>
      </c>
      <c r="CG8" s="22">
        <v>8.9</v>
      </c>
      <c r="CH8" s="22">
        <v>13.9</v>
      </c>
      <c r="CI8" s="22">
        <v>15.55</v>
      </c>
      <c r="CJ8" s="22">
        <v>0.6</v>
      </c>
      <c r="CK8" s="22">
        <v>1.6</v>
      </c>
      <c r="CL8" s="22">
        <v>1</v>
      </c>
      <c r="CM8" s="22">
        <v>2</v>
      </c>
      <c r="CN8" s="22">
        <v>1.72</v>
      </c>
      <c r="CO8" s="22">
        <v>0</v>
      </c>
      <c r="CP8" s="27"/>
      <c r="CQ8" s="38">
        <f>IF(CC8&gt;0,CC8,"")</f>
        <v>12.5</v>
      </c>
      <c r="CR8" s="38">
        <f>IF(CD8&gt;0,CD8,"")</f>
        <v>15.37</v>
      </c>
      <c r="CS8" s="40">
        <f>IF(SUM(CA8:CD8)-CE8&gt;0,SUM(CA8:CD8)-CE8,"")</f>
        <v>47.57</v>
      </c>
      <c r="CT8" s="40">
        <f>IF(CH8&gt;0,CH8,"")</f>
        <v>13.9</v>
      </c>
      <c r="CU8" s="40">
        <f>IF(CI8&gt;0,CI8,"")</f>
        <v>15.55</v>
      </c>
      <c r="CV8" s="40">
        <f>IF(SUM(CF8:CI8)-CJ8&gt;0,SUM(CF8:CI8)-CJ8,"")</f>
        <v>51.749999999999993</v>
      </c>
      <c r="CW8" s="40">
        <f>IF(CS8="","",MAX(CS8,CV8))</f>
        <v>51.749999999999993</v>
      </c>
      <c r="CX8" s="40">
        <f>IF(CM8&gt;0,CM8,"")</f>
        <v>2</v>
      </c>
      <c r="CY8" s="40">
        <f>IF(CN8&gt;0,CN8,"")</f>
        <v>1.72</v>
      </c>
      <c r="CZ8" s="40">
        <f>IF(SUM(CK8:CN8)-CO8&gt;0,SUM(CK8:CN8)-CO8,"")</f>
        <v>6.3199999999999994</v>
      </c>
      <c r="DA8" s="40">
        <f>IF(SUM(CW8,CZ8)&gt;0,SUM(CW8,CZ8),"")</f>
        <v>58.069999999999993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14</v>
      </c>
      <c r="SW8" s="22">
        <f>IF($CP8="P",CB8,(CB8+BA8)/2)</f>
        <v>9.1</v>
      </c>
      <c r="SX8" s="22">
        <f>IF($CP8="P",CC8,(CC8+BB8)/2)</f>
        <v>12.35</v>
      </c>
      <c r="SY8" s="22">
        <f>IF($CP8="P",CD8,(CD8+BC8)/2)</f>
        <v>15.754999999999999</v>
      </c>
      <c r="SZ8" s="22">
        <f>IF($CP8="P",CE8,(CE8+BD8)/2)</f>
        <v>1.2</v>
      </c>
      <c r="TA8" s="22">
        <f>IF($CP8="P",CF8,(CF8+BE8)/2)</f>
        <v>14.2</v>
      </c>
      <c r="TB8" s="22">
        <f>IF($CP8="P",CG8,(CG8+BF8)/2)</f>
        <v>9.1000000000000014</v>
      </c>
      <c r="TC8" s="22">
        <f>IF($CP8="P",CH8,(CH8+BG8)/2)</f>
        <v>13.8</v>
      </c>
      <c r="TD8" s="22">
        <f>IF($CP8="P",CI8,(CI8+BH8)/2)</f>
        <v>15.925000000000001</v>
      </c>
      <c r="TE8" s="22">
        <f>IF($CP8="P",CJ8,(CJ8+BI8)/2)</f>
        <v>0.3</v>
      </c>
      <c r="TF8" s="22">
        <f>IF($CP8="P",CK8,(CK8+BJ8)/2)</f>
        <v>8.4</v>
      </c>
      <c r="TG8" s="22">
        <f>IF($CP8="P",CL8,(CL8+BK8)/2)</f>
        <v>5.15</v>
      </c>
      <c r="TH8" s="22">
        <f>IF($CP8="P",CM8,(CM8+BL8)/2)</f>
        <v>7.85</v>
      </c>
      <c r="TI8" s="22">
        <f>IF($CP8="P",CN8,(CN8+BM8)/2)</f>
        <v>9.0599999999999987</v>
      </c>
      <c r="TJ8" s="22">
        <f>IF($CP8="P",CO8,(CO8+BN8)/2)</f>
        <v>0</v>
      </c>
      <c r="TK8" s="27" t="s">
        <v>46</v>
      </c>
      <c r="TL8" s="40">
        <f>IF(SX8&gt;0,SX8,"")</f>
        <v>12.35</v>
      </c>
      <c r="TM8" s="40">
        <f>IF(SY8&gt;0,SY8,"")</f>
        <v>15.754999999999999</v>
      </c>
      <c r="TN8" s="40">
        <f>IF(SUM(SV8:SY8)-SZ8&gt;0,SUM(SV8:SY8)-SZ8,"")</f>
        <v>50.004999999999995</v>
      </c>
      <c r="TO8" s="40">
        <f>IF(TC8&gt;0,TC8,"")</f>
        <v>13.8</v>
      </c>
      <c r="TP8" s="40">
        <f>IF(TD8&gt;0,TD8,"")</f>
        <v>15.925000000000001</v>
      </c>
      <c r="TQ8" s="40">
        <f>IF(SUM(TA8:TD8)-TE8&gt;0,SUM(TA8:TD8)-TE8,"")</f>
        <v>52.725000000000009</v>
      </c>
      <c r="TR8" s="40">
        <f>IF(MAX(TN8,TQ8)&gt;0,MAX(TN8,TQ8),"")</f>
        <v>52.725000000000009</v>
      </c>
      <c r="TS8" s="40">
        <f>IF(TH8&gt;0,TH8,"")</f>
        <v>7.85</v>
      </c>
      <c r="TT8" s="40">
        <f>IF(TI8&gt;0,TI8,"")</f>
        <v>9.0599999999999987</v>
      </c>
      <c r="TU8" s="40">
        <f>IF(SUM(TF8:TI8)-TJ8&gt;0,SUM(TF8:TI8)-TJ8,"")</f>
        <v>30.459999999999997</v>
      </c>
      <c r="TV8" s="40">
        <f>IF(SUM(TR8,TU8)&gt;0,SUM(TR8,TU8),"")</f>
        <v>83.185000000000002</v>
      </c>
    </row>
    <row r="9" spans="1:542" x14ac:dyDescent="0.2">
      <c r="A9" s="4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>6</v>
      </c>
      <c r="B9" s="4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>4</v>
      </c>
      <c r="C9" s="5" t="s">
        <v>187</v>
      </c>
      <c r="D9" s="4" t="s">
        <v>3</v>
      </c>
      <c r="E9" s="4">
        <v>2007</v>
      </c>
      <c r="F9" s="9">
        <f>SUM(L9:V9)+SUM(L9:T9)*0.0000001+SUM(L9)*0.0000000000001</f>
        <v>190.93001909300537</v>
      </c>
      <c r="G9" s="64"/>
      <c r="H9" s="3" t="str">
        <f>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P","")</f>
        <v>P</v>
      </c>
      <c r="I9" s="3" t="str">
        <f>IF(OR(AND(AQ9&gt;=AY$45,AQ9&lt;&gt;"",AN9=""),AND(AT9&gt;=AY$45,AT9&lt;&gt;"",AN9=""),AND(AX9&gt;=AY$45,AX9&lt;&gt;"",AN9=""),AND(BR9&gt;=BZ$45,BR9&lt;&gt;"",BO9=""),AND(BU9&gt;=BZ$45,BU9&lt;&gt;"",BO9=""),AND(BY9&gt;=BZ$45,BY9&lt;&gt;"",BO9=""),AND(CS9&gt;=DA$45,CS9&lt;&gt;"",CP9=""),AND(CV9&gt;=DA$45,CV9&lt;&gt;"",CP9=""),AND(CZ9&gt;=DA$45,CZ9&lt;&gt;"",CP9=""),AND(DZ9&gt;=EK$45,DZ9&lt;&gt;""),AND(EC9&gt;=EK$45,EC9&lt;&gt;""),AND(EG9&gt;=EK$45,EG9&lt;&gt;""),AND(EJ9&gt;=EK$45,EJ9&lt;&gt;""),AND(FH9&gt;=FS$45,FH9&lt;&gt;""),AND(FK9&gt;=FS$45,FK9&lt;&gt;""),AND(FO9&gt;=FS$45,FO9&lt;&gt;""),AND(FR9&gt;=FS$45,FR9&lt;&gt;""),AND(GP9&gt;=HA$45,GP9&lt;&gt;""),AND(GS9&gt;=HA$45,GS9&lt;&gt;""),AND(GW9&gt;=HA$45,GW9&lt;&gt;""),AND(GZ9&gt;=HA$45,GZ9&lt;&gt;""),AND(HX9&gt;=II$45,HX9&lt;&gt;""),AND(IA9&gt;=II$45,IA9&lt;&gt;""),AND(IE9&gt;=II$45,IE9&lt;&gt;""),AND(IH9&gt;=II$45,IH9&lt;&gt;""),AND(JF9&gt;=JQ$45,JF9&lt;&gt;""),AND(JI9&gt;=JQ$45,JI9&lt;&gt;""),AND(JM9&gt;=JQ$45,JM9&lt;&gt;""),AND(JP9&gt;=JQ$45,JP9&lt;&gt;""),AND(KN9&gt;=KY$45,KN9&lt;&gt;""),AND(KQ9&gt;=KY$45,KQ9&lt;&gt;""),AND(KU9&gt;=KY$45,KU9&lt;&gt;""),AND(KX9&gt;=KY$45,KX9&lt;&gt;""),AND(LV9&gt;=MG$45,LV9&lt;&gt;""),AND(LY9&gt;=MG$45,LY9&lt;&gt;""),AND(MC9&gt;=MG$45,MC9&lt;&gt;""),AND(MF9&gt;=MG$45,MF9&lt;&gt;""),AND(ND9&gt;=NO$45,ND9&lt;&gt;""),AND(NG9&gt;=NO$45,NG9&lt;&gt;""),AND(NK9&gt;=NO$45,NK9&lt;&gt;""),AND(NN9&gt;=NO$45,NN9&lt;&gt;""),AND(OL9&gt;=OW$45,OL9&lt;&gt;""),AND(OO9&gt;=OW$45,OO9&lt;&gt;""),AND(OS9&gt;=OW$45,OS9&lt;&gt;""),AND(OV9&gt;=OW$45,OV9&lt;&gt;""),AND(PT9&gt;=QE$45,PT9&lt;&gt;""),AND(PW9&gt;=QE$45,PW9&lt;&gt;""),AND(QA9&gt;=QE$45,QA9&lt;&gt;""),AND(QD9&gt;=QE$45,QD9&lt;&gt;""),AND(RB9&gt;=RM$45,RB9&lt;&gt;""),AND(RE9&gt;=RM$45,RE9&lt;&gt;""),AND(RI9&gt;=RM$45,RI9&lt;&gt;""),AND(RL9&gt;=RM$45,RL9&lt;&gt;""),AND(SJ9&gt;=SU$45,SJ9&lt;&gt;""),AND(SM9&gt;=SU$45,SM9&lt;&gt;""),AND(SQ9&gt;=SU$45,SQ9&lt;&gt;""),AND(ST9&gt;=SU$45,ST9&lt;&gt;"")),"P","")</f>
        <v>P</v>
      </c>
      <c r="J9" s="36" t="str">
        <f>IF(AND(I9="P",H9=""),"No DD",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Merit",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Excellence",IF(K9="P","Worlds Team",IF(H9="P","National Team","")))))</f>
        <v>National Team</v>
      </c>
      <c r="K9" s="3" t="str">
        <f>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P","")</f>
        <v/>
      </c>
      <c r="L9" s="8">
        <f>IF(COUNT(AQ9,AT9,BR9,BU9,CS9,CV9)&gt;0,LARGE((AQ9,AT9,BR9,BU9,CS9,CV9),1),0)</f>
        <v>53.67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IF(COUNT(AQ9,AT9,BR9,BU9,CS9,CV9)&gt;1,LARGE((AQ9,AT9,BR9,BU9,CS9,CV9),2),0)</f>
        <v>52.150000000000006</v>
      </c>
      <c r="O9" s="8" t="str">
        <f>IF(N9="","",IF(OR(N9=CS9,N9=CV9),$CA$1,IF(OR(N9=BR9,N9=BU9),$AZ$1,IF(OR(N9=AQ9,N9=AT9),$Y$1,""))))</f>
        <v>2024 Nationals</v>
      </c>
      <c r="P9" s="8">
        <f>IF(COUNT(AQ9,AT9,BR9,BU9,CS9,CV9)&gt;2,MAX(AX9,BY9,CZ9,LARGE((AQ9,AT9,BR9,BU9,CS9,CV9),3)),IF(MAX(AX9,BY9,CZ9)&gt;0,MAX(AX9,BY9,CZ9),0))</f>
        <v>54.74</v>
      </c>
      <c r="Q9" s="8" t="str">
        <f>IF(P9="","",IF(P9=CZ9,$CA$1,IF(P9=BY9,$AZ$1,IF(P9=AX9,$Y$1,IF(OR(P9=CS9,P9=CV9,P9=CZ9),$CA$1,IF(OR(P9=BR9,P9=BU9,P9=BY9),$AZ$1,IF(OR(P9=AQ9,P9=AT9,P9=AX9),$Y$1,"")))))))</f>
        <v>2025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Elite Canada</v>
      </c>
      <c r="T9" s="8">
        <f>IF(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&gt;0,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,0)</f>
        <v>15.27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2025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15.2</v>
      </c>
      <c r="Z9" s="22">
        <v>8.9</v>
      </c>
      <c r="AA9" s="22">
        <v>13.6</v>
      </c>
      <c r="AB9" s="22">
        <v>14.45</v>
      </c>
      <c r="AC9" s="22">
        <v>0</v>
      </c>
      <c r="AD9" s="22">
        <v>15.5</v>
      </c>
      <c r="AE9" s="22">
        <v>9.1</v>
      </c>
      <c r="AF9" s="22">
        <v>12.6</v>
      </c>
      <c r="AG9" s="22">
        <v>14.81</v>
      </c>
      <c r="AH9" s="22">
        <v>0</v>
      </c>
      <c r="AI9" s="22">
        <v>12.7</v>
      </c>
      <c r="AJ9" s="22">
        <v>8.8000000000000007</v>
      </c>
      <c r="AK9" s="22">
        <v>11.6</v>
      </c>
      <c r="AL9" s="22">
        <v>14.47</v>
      </c>
      <c r="AM9" s="22">
        <v>0</v>
      </c>
      <c r="AN9" s="27"/>
      <c r="AO9" s="38">
        <f>IF(AA9&gt;0,AA9,"")</f>
        <v>13.6</v>
      </c>
      <c r="AP9" s="38">
        <f>IF(AB9&gt;0,AB9,"")</f>
        <v>14.45</v>
      </c>
      <c r="AQ9" s="40">
        <f>IF(SUM(Y9:AB9)-AC9&gt;0,SUM(Y9:AB9)-AC9,"")</f>
        <v>52.150000000000006</v>
      </c>
      <c r="AR9" s="40">
        <f>IF(AF9&gt;0,AF9,"")</f>
        <v>12.6</v>
      </c>
      <c r="AS9" s="40">
        <f>IF(AG9&gt;0,AG9,"")</f>
        <v>14.81</v>
      </c>
      <c r="AT9" s="40">
        <f>IF(SUM(AD9:AG9)-AH9&gt;0,SUM(AD9:AG9)-AH9,"")</f>
        <v>52.010000000000005</v>
      </c>
      <c r="AU9" s="40">
        <f>IF(AQ9="","",MAX(AQ9,AT9))</f>
        <v>52.150000000000006</v>
      </c>
      <c r="AV9" s="40">
        <f>IF(AK9&gt;0,AK9,"")</f>
        <v>11.6</v>
      </c>
      <c r="AW9" s="40">
        <f>IF(AL9&gt;0,AL9,"")</f>
        <v>14.47</v>
      </c>
      <c r="AX9" s="40">
        <f>IF(SUM(AI9:AL9)-AM9&gt;0,SUM(AI9:AL9)-AM9,"")</f>
        <v>47.57</v>
      </c>
      <c r="AY9" s="40">
        <f>IF(SUM(AU9,AX9)&gt;0,SUM(AU9,AX9),"")</f>
        <v>99.72</v>
      </c>
      <c r="AZ9" s="26">
        <v>15.6</v>
      </c>
      <c r="BA9" s="26">
        <v>9.1999999999999993</v>
      </c>
      <c r="BB9" s="26">
        <v>13.6</v>
      </c>
      <c r="BC9" s="26">
        <v>15.27</v>
      </c>
      <c r="BD9" s="26">
        <v>0</v>
      </c>
      <c r="BE9" s="26">
        <v>14.8</v>
      </c>
      <c r="BF9" s="26">
        <v>8.4</v>
      </c>
      <c r="BG9" s="26">
        <v>11.3</v>
      </c>
      <c r="BH9" s="26">
        <v>15.09</v>
      </c>
      <c r="BI9" s="26">
        <v>0</v>
      </c>
      <c r="BJ9" s="26">
        <v>13.7</v>
      </c>
      <c r="BK9" s="26">
        <v>8.1999999999999993</v>
      </c>
      <c r="BL9" s="26">
        <v>10.9</v>
      </c>
      <c r="BM9" s="26">
        <v>13.71</v>
      </c>
      <c r="BN9" s="26">
        <v>0</v>
      </c>
      <c r="BO9" s="28"/>
      <c r="BP9" s="39">
        <f>IF(BB9&gt;0,BB9,"")</f>
        <v>13.6</v>
      </c>
      <c r="BQ9" s="39">
        <f>IF(BC9&gt;0,BC9,"")</f>
        <v>15.27</v>
      </c>
      <c r="BR9" s="11">
        <f>IF(SUM(AZ9:BC9)-BD9&gt;0,SUM(AZ9:BC9)-BD9,"")</f>
        <v>53.67</v>
      </c>
      <c r="BS9" s="11">
        <f>IF(BG9&gt;0,BG9,"")</f>
        <v>11.3</v>
      </c>
      <c r="BT9" s="11">
        <f>IF(BH9&gt;0,BH9,"")</f>
        <v>15.09</v>
      </c>
      <c r="BU9" s="11">
        <f>IF(SUM(BE9:BH9)-BI9&gt;0,SUM(BE9:BH9)-BI9,"")</f>
        <v>49.59</v>
      </c>
      <c r="BV9" s="11">
        <f>IF(BR9="","",MAX(BR9,BU9))</f>
        <v>53.67</v>
      </c>
      <c r="BW9" s="11">
        <f>IF(BL9&gt;0,BL9,"")</f>
        <v>10.9</v>
      </c>
      <c r="BX9" s="11">
        <f>IF(BM9&gt;0,BM9,"")</f>
        <v>13.71</v>
      </c>
      <c r="BY9" s="11">
        <f>IF(SUM(BJ9:BM9)-BN9&gt;0,SUM(BJ9:BM9)-BN9,"")</f>
        <v>46.51</v>
      </c>
      <c r="BZ9" s="11">
        <f>IF(SUM(BV9,BY9)&gt;0,SUM(BV9,BY9),"")</f>
        <v>100.18</v>
      </c>
      <c r="CA9" s="22">
        <v>12.2</v>
      </c>
      <c r="CB9" s="22">
        <v>8.4</v>
      </c>
      <c r="CC9" s="22">
        <v>12.8</v>
      </c>
      <c r="CD9" s="22">
        <v>13.33</v>
      </c>
      <c r="CE9" s="22">
        <v>0.2</v>
      </c>
      <c r="CF9" s="22">
        <v>15.2</v>
      </c>
      <c r="CG9" s="22">
        <v>9.1999999999999993</v>
      </c>
      <c r="CH9" s="22">
        <v>12.6</v>
      </c>
      <c r="CI9" s="22">
        <v>15.27</v>
      </c>
      <c r="CJ9" s="22">
        <v>1.9</v>
      </c>
      <c r="CK9" s="22">
        <v>15.3</v>
      </c>
      <c r="CL9" s="22">
        <v>9.1</v>
      </c>
      <c r="CM9" s="22">
        <v>15.1</v>
      </c>
      <c r="CN9" s="22">
        <v>15.24</v>
      </c>
      <c r="CO9" s="22">
        <v>0</v>
      </c>
      <c r="CP9" s="27"/>
      <c r="CQ9" s="38">
        <f>IF(CC9&gt;0,CC9,"")</f>
        <v>12.8</v>
      </c>
      <c r="CR9" s="38">
        <f>IF(CD9&gt;0,CD9,"")</f>
        <v>13.33</v>
      </c>
      <c r="CS9" s="40">
        <f>IF(SUM(CA9:CD9)-CE9&gt;0,SUM(CA9:CD9)-CE9,"")</f>
        <v>46.53</v>
      </c>
      <c r="CT9" s="40">
        <f>IF(CH9&gt;0,CH9,"")</f>
        <v>12.6</v>
      </c>
      <c r="CU9" s="40">
        <f>IF(CI9&gt;0,CI9,"")</f>
        <v>15.27</v>
      </c>
      <c r="CV9" s="40">
        <f>IF(SUM(CF9:CI9)-CJ9&gt;0,SUM(CF9:CI9)-CJ9,"")</f>
        <v>50.37</v>
      </c>
      <c r="CW9" s="40">
        <f>IF(CS9="","",MAX(CS9,CV9))</f>
        <v>50.37</v>
      </c>
      <c r="CX9" s="40">
        <f>IF(CM9&gt;0,CM9,"")</f>
        <v>15.1</v>
      </c>
      <c r="CY9" s="40">
        <f>IF(CN9&gt;0,CN9,"")</f>
        <v>15.24</v>
      </c>
      <c r="CZ9" s="40">
        <f>IF(SUM(CK9:CN9)-CO9&gt;0,SUM(CK9:CN9)-CO9,"")</f>
        <v>54.74</v>
      </c>
      <c r="DA9" s="40">
        <f>IF(SUM(CW9,CZ9)&gt;0,SUM(CW9,CZ9),"")</f>
        <v>105.11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13.899999999999999</v>
      </c>
      <c r="SW9" s="22">
        <f>IF($CP9="P",CB9,(CB9+BA9)/2)</f>
        <v>8.8000000000000007</v>
      </c>
      <c r="SX9" s="22">
        <f>IF($CP9="P",CC9,(CC9+BB9)/2)</f>
        <v>13.2</v>
      </c>
      <c r="SY9" s="22">
        <f>IF($CP9="P",CD9,(CD9+BC9)/2)</f>
        <v>14.3</v>
      </c>
      <c r="SZ9" s="22">
        <f>IF($CP9="P",CE9,(CE9+BD9)/2)</f>
        <v>0.1</v>
      </c>
      <c r="TA9" s="22">
        <f>IF($CP9="P",CF9,(CF9+BE9)/2)</f>
        <v>15</v>
      </c>
      <c r="TB9" s="22">
        <f>IF($CP9="P",CG9,(CG9+BF9)/2)</f>
        <v>8.8000000000000007</v>
      </c>
      <c r="TC9" s="22">
        <f>IF($CP9="P",CH9,(CH9+BG9)/2)</f>
        <v>11.95</v>
      </c>
      <c r="TD9" s="22">
        <f>IF($CP9="P",CI9,(CI9+BH9)/2)</f>
        <v>15.18</v>
      </c>
      <c r="TE9" s="22">
        <f>IF($CP9="P",CJ9,(CJ9+BI9)/2)</f>
        <v>0.95</v>
      </c>
      <c r="TF9" s="22">
        <f>IF($CP9="P",CK9,(CK9+BJ9)/2)</f>
        <v>14.5</v>
      </c>
      <c r="TG9" s="22">
        <f>IF($CP9="P",CL9,(CL9+BK9)/2)</f>
        <v>8.6499999999999986</v>
      </c>
      <c r="TH9" s="22">
        <f>IF($CP9="P",CM9,(CM9+BL9)/2)</f>
        <v>13</v>
      </c>
      <c r="TI9" s="22">
        <f>IF($CP9="P",CN9,(CN9+BM9)/2)</f>
        <v>14.475000000000001</v>
      </c>
      <c r="TJ9" s="22">
        <f>IF($CP9="P",CO9,(CO9+BN9)/2)</f>
        <v>0</v>
      </c>
      <c r="TK9" s="27" t="s">
        <v>46</v>
      </c>
      <c r="TL9" s="40">
        <f>IF(SX9&gt;0,SX9,"")</f>
        <v>13.2</v>
      </c>
      <c r="TM9" s="40">
        <f>IF(SY9&gt;0,SY9,"")</f>
        <v>14.3</v>
      </c>
      <c r="TN9" s="40">
        <f>IF(SUM(SV9:SY9)-SZ9&gt;0,SUM(SV9:SY9)-SZ9,"")</f>
        <v>50.1</v>
      </c>
      <c r="TO9" s="40">
        <f>IF(TC9&gt;0,TC9,"")</f>
        <v>11.95</v>
      </c>
      <c r="TP9" s="40">
        <f>IF(TD9&gt;0,TD9,"")</f>
        <v>15.18</v>
      </c>
      <c r="TQ9" s="40">
        <f>IF(SUM(TA9:TD9)-TE9&gt;0,SUM(TA9:TD9)-TE9,"")</f>
        <v>49.98</v>
      </c>
      <c r="TR9" s="40">
        <f>IF(MAX(TN9,TQ9)&gt;0,MAX(TN9,TQ9),"")</f>
        <v>50.1</v>
      </c>
      <c r="TS9" s="40">
        <f>IF(TH9&gt;0,TH9,"")</f>
        <v>13</v>
      </c>
      <c r="TT9" s="40">
        <f>IF(TI9&gt;0,TI9,"")</f>
        <v>14.475000000000001</v>
      </c>
      <c r="TU9" s="40">
        <f>IF(SUM(TF9:TI9)-TJ9&gt;0,SUM(TF9:TI9)-TJ9,"")</f>
        <v>50.625</v>
      </c>
      <c r="TV9" s="40">
        <f>IF(SUM(TR9,TU9)&gt;0,SUM(TR9,TU9),"")</f>
        <v>100.72499999999999</v>
      </c>
    </row>
    <row r="10" spans="1:542" x14ac:dyDescent="0.2">
      <c r="A10" s="4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>7</v>
      </c>
      <c r="B10" s="4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>5</v>
      </c>
      <c r="C10" s="5" t="s">
        <v>158</v>
      </c>
      <c r="D10" s="4" t="s">
        <v>6</v>
      </c>
      <c r="E10" s="4">
        <v>2005</v>
      </c>
      <c r="F10" s="9">
        <f>SUM(L10:V10)+SUM(L10:T10)*0.0000001+SUM(L10)*0.0000000000001</f>
        <v>188.48001884800547</v>
      </c>
      <c r="G10" s="64"/>
      <c r="H10" s="3" t="str">
        <f>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P","")</f>
        <v>P</v>
      </c>
      <c r="I10" s="3" t="str">
        <f>IF(OR(AND(AQ10&gt;=AY$45,AQ10&lt;&gt;"",AN10=""),AND(AT10&gt;=AY$45,AT10&lt;&gt;"",AN10=""),AND(AX10&gt;=AY$45,AX10&lt;&gt;"",AN10=""),AND(BR10&gt;=BZ$45,BR10&lt;&gt;"",BO10=""),AND(BU10&gt;=BZ$45,BU10&lt;&gt;"",BO10=""),AND(BY10&gt;=BZ$45,BY10&lt;&gt;"",BO10=""),AND(CS10&gt;=DA$45,CS10&lt;&gt;"",CP10=""),AND(CV10&gt;=DA$45,CV10&lt;&gt;"",CP10=""),AND(CZ10&gt;=DA$45,CZ10&lt;&gt;"",CP10=""),AND(DZ10&gt;=EK$45,DZ10&lt;&gt;""),AND(EC10&gt;=EK$45,EC10&lt;&gt;""),AND(EG10&gt;=EK$45,EG10&lt;&gt;""),AND(EJ10&gt;=EK$45,EJ10&lt;&gt;""),AND(FH10&gt;=FS$45,FH10&lt;&gt;""),AND(FK10&gt;=FS$45,FK10&lt;&gt;""),AND(FO10&gt;=FS$45,FO10&lt;&gt;""),AND(FR10&gt;=FS$45,FR10&lt;&gt;""),AND(GP10&gt;=HA$45,GP10&lt;&gt;""),AND(GS10&gt;=HA$45,GS10&lt;&gt;""),AND(GW10&gt;=HA$45,GW10&lt;&gt;""),AND(GZ10&gt;=HA$45,GZ10&lt;&gt;""),AND(HX10&gt;=II$45,HX10&lt;&gt;""),AND(IA10&gt;=II$45,IA10&lt;&gt;""),AND(IE10&gt;=II$45,IE10&lt;&gt;""),AND(IH10&gt;=II$45,IH10&lt;&gt;""),AND(JF10&gt;=JQ$45,JF10&lt;&gt;""),AND(JI10&gt;=JQ$45,JI10&lt;&gt;""),AND(JM10&gt;=JQ$45,JM10&lt;&gt;""),AND(JP10&gt;=JQ$45,JP10&lt;&gt;""),AND(KN10&gt;=KY$45,KN10&lt;&gt;""),AND(KQ10&gt;=KY$45,KQ10&lt;&gt;""),AND(KU10&gt;=KY$45,KU10&lt;&gt;""),AND(KX10&gt;=KY$45,KX10&lt;&gt;""),AND(LV10&gt;=MG$45,LV10&lt;&gt;""),AND(LY10&gt;=MG$45,LY10&lt;&gt;""),AND(MC10&gt;=MG$45,MC10&lt;&gt;""),AND(MF10&gt;=MG$45,MF10&lt;&gt;""),AND(ND10&gt;=NO$45,ND10&lt;&gt;""),AND(NG10&gt;=NO$45,NG10&lt;&gt;""),AND(NK10&gt;=NO$45,NK10&lt;&gt;""),AND(NN10&gt;=NO$45,NN10&lt;&gt;""),AND(OL10&gt;=OW$45,OL10&lt;&gt;""),AND(OO10&gt;=OW$45,OO10&lt;&gt;""),AND(OS10&gt;=OW$45,OS10&lt;&gt;""),AND(OV10&gt;=OW$45,OV10&lt;&gt;""),AND(PT10&gt;=QE$45,PT10&lt;&gt;""),AND(PW10&gt;=QE$45,PW10&lt;&gt;""),AND(QA10&gt;=QE$45,QA10&lt;&gt;""),AND(QD10&gt;=QE$45,QD10&lt;&gt;""),AND(RB10&gt;=RM$45,RB10&lt;&gt;""),AND(RE10&gt;=RM$45,RE10&lt;&gt;""),AND(RI10&gt;=RM$45,RI10&lt;&gt;""),AND(RL10&gt;=RM$45,RL10&lt;&gt;""),AND(SJ10&gt;=SU$45,SJ10&lt;&gt;""),AND(SM10&gt;=SU$45,SM10&lt;&gt;""),AND(SQ10&gt;=SU$45,SQ10&lt;&gt;""),AND(ST10&gt;=SU$45,ST10&lt;&gt;"")),"P","")</f>
        <v>P</v>
      </c>
      <c r="J10" s="36" t="str">
        <f>IF(AND(I10="P",H10=""),"No DD",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Merit",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Excellence",IF(K10="P","Worlds Team",IF(H10="P","National Team","")))))</f>
        <v>National Team</v>
      </c>
      <c r="K10" s="3" t="str">
        <f>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P","")</f>
        <v/>
      </c>
      <c r="L10" s="8">
        <f>IF(COUNT(AQ10,AT10,BR10,BU10,CS10,CV10)&gt;0,LARGE((AQ10,AT10,BR10,BU10,CS10,CV10),1),0)</f>
        <v>54.440000000000005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53.64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50.559999999999995</v>
      </c>
      <c r="Q10" s="8" t="str">
        <f>IF(P10="","",IF(P10=CZ10,$CA$1,IF(P10=BY10,$AZ$1,IF(P10=AX10,$Y$1,IF(OR(P10=CS10,P10=CV10,P10=CZ10),$CA$1,IF(OR(P10=BR10,P10=BU10,P10=BY10),$AZ$1,IF(OR(P10=AQ10,P10=AT10,P10=AX10),$Y$1,"")))))))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13.8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Elite Canada</v>
      </c>
      <c r="T10" s="8">
        <f>IF(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&gt;0,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,0)</f>
        <v>16.04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1.63</v>
      </c>
      <c r="Z10" s="22">
        <v>1.9</v>
      </c>
      <c r="AA10" s="22">
        <v>2.1</v>
      </c>
      <c r="AB10" s="22">
        <v>2.61</v>
      </c>
      <c r="AC10" s="22">
        <v>0</v>
      </c>
      <c r="AD10" s="22">
        <v>10</v>
      </c>
      <c r="AE10" s="22">
        <v>5.7</v>
      </c>
      <c r="AF10" s="22">
        <v>7.1</v>
      </c>
      <c r="AG10" s="22">
        <v>9.2200000000000006</v>
      </c>
      <c r="AH10" s="22">
        <v>0</v>
      </c>
      <c r="AI10" s="22"/>
      <c r="AJ10" s="22"/>
      <c r="AK10" s="22"/>
      <c r="AL10" s="22"/>
      <c r="AM10" s="22"/>
      <c r="AN10" s="27"/>
      <c r="AO10" s="38">
        <f>IF(AA10&gt;0,AA10,"")</f>
        <v>2.1</v>
      </c>
      <c r="AP10" s="38">
        <f>IF(AB10&gt;0,AB10,"")</f>
        <v>2.61</v>
      </c>
      <c r="AQ10" s="40">
        <f>IF(SUM(Y10:AB10)-AC10&gt;0,SUM(Y10:AB10)-AC10,"")</f>
        <v>8.24</v>
      </c>
      <c r="AR10" s="40">
        <f>IF(AF10&gt;0,AF10,"")</f>
        <v>7.1</v>
      </c>
      <c r="AS10" s="40">
        <f>IF(AG10&gt;0,AG10,"")</f>
        <v>9.2200000000000006</v>
      </c>
      <c r="AT10" s="40">
        <f>IF(SUM(AD10:AG10)-AH10&gt;0,SUM(AD10:AG10)-AH10,"")</f>
        <v>32.019999999999996</v>
      </c>
      <c r="AU10" s="40">
        <f>IF(AQ10="","",MAX(AQ10,AT10))</f>
        <v>32.019999999999996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32.019999999999996</v>
      </c>
      <c r="AZ10" s="26">
        <v>14.8</v>
      </c>
      <c r="BA10" s="26">
        <v>9.3000000000000007</v>
      </c>
      <c r="BB10" s="26">
        <v>13.5</v>
      </c>
      <c r="BC10" s="26">
        <v>16.04</v>
      </c>
      <c r="BD10" s="26">
        <v>0</v>
      </c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>
        <f>IF(BB10&gt;0,BB10,"")</f>
        <v>13.5</v>
      </c>
      <c r="BQ10" s="39">
        <f>IF(BC10&gt;0,BC10,"")</f>
        <v>16.04</v>
      </c>
      <c r="BR10" s="11">
        <f>IF(SUM(AZ10:BC10)-BD10&gt;0,SUM(AZ10:BC10)-BD10,"")</f>
        <v>53.64</v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>
        <f>IF(BR10="","",MAX(BR10,BU10))</f>
        <v>53.64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53.64</v>
      </c>
      <c r="CA10" s="22">
        <v>12.5</v>
      </c>
      <c r="CB10" s="22">
        <v>9.4</v>
      </c>
      <c r="CC10" s="22">
        <v>13.4</v>
      </c>
      <c r="CD10" s="22">
        <v>15.26</v>
      </c>
      <c r="CE10" s="22">
        <v>0</v>
      </c>
      <c r="CF10" s="22">
        <v>15.4</v>
      </c>
      <c r="CG10" s="22">
        <v>9.6999999999999993</v>
      </c>
      <c r="CH10" s="22">
        <v>13.8</v>
      </c>
      <c r="CI10" s="22">
        <v>15.54</v>
      </c>
      <c r="CJ10" s="22">
        <v>0</v>
      </c>
      <c r="CK10" s="22">
        <v>12.6</v>
      </c>
      <c r="CL10" s="22">
        <v>7.8</v>
      </c>
      <c r="CM10" s="22">
        <v>12.3</v>
      </c>
      <c r="CN10" s="22">
        <v>13.72</v>
      </c>
      <c r="CO10" s="22">
        <v>0</v>
      </c>
      <c r="CP10" s="27"/>
      <c r="CQ10" s="38">
        <f>IF(CC10&gt;0,CC10,"")</f>
        <v>13.4</v>
      </c>
      <c r="CR10" s="38">
        <f>IF(CD10&gt;0,CD10,"")</f>
        <v>15.26</v>
      </c>
      <c r="CS10" s="40">
        <f>IF(SUM(CA10:CD10)-CE10&gt;0,SUM(CA10:CD10)-CE10,"")</f>
        <v>50.559999999999995</v>
      </c>
      <c r="CT10" s="40">
        <f>IF(CH10&gt;0,CH10,"")</f>
        <v>13.8</v>
      </c>
      <c r="CU10" s="40">
        <f>IF(CI10&gt;0,CI10,"")</f>
        <v>15.54</v>
      </c>
      <c r="CV10" s="40">
        <f>IF(SUM(CF10:CI10)-CJ10&gt;0,SUM(CF10:CI10)-CJ10,"")</f>
        <v>54.440000000000005</v>
      </c>
      <c r="CW10" s="40">
        <f>IF(CS10="","",MAX(CS10,CV10))</f>
        <v>54.440000000000005</v>
      </c>
      <c r="CX10" s="40">
        <f>IF(CM10&gt;0,CM10,"")</f>
        <v>12.3</v>
      </c>
      <c r="CY10" s="40">
        <f>IF(CN10&gt;0,CN10,"")</f>
        <v>13.72</v>
      </c>
      <c r="CZ10" s="40">
        <f>IF(SUM(CK10:CN10)-CO10&gt;0,SUM(CK10:CN10)-CO10,"")</f>
        <v>46.42</v>
      </c>
      <c r="DA10" s="40">
        <f>IF(SUM(CW10,CZ10)&gt;0,SUM(CW10,CZ10),"")</f>
        <v>100.86000000000001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13.65</v>
      </c>
      <c r="SW10" s="22">
        <f>IF($CP10="P",CB10,(CB10+BA10)/2)</f>
        <v>9.3500000000000014</v>
      </c>
      <c r="SX10" s="22">
        <f>IF($CP10="P",CC10,(CC10+BB10)/2)</f>
        <v>13.45</v>
      </c>
      <c r="SY10" s="22">
        <f>IF($CP10="P",CD10,(CD10+BC10)/2)</f>
        <v>15.649999999999999</v>
      </c>
      <c r="SZ10" s="22">
        <f>IF($CP10="P",CE10,(CE10+BD10)/2)</f>
        <v>0</v>
      </c>
      <c r="TA10" s="22">
        <f>IF($CP10="P",CF10,(CF10+BE10)/2)</f>
        <v>7.7</v>
      </c>
      <c r="TB10" s="22">
        <f>IF($CP10="P",CG10,(CG10+BF10)/2)</f>
        <v>4.8499999999999996</v>
      </c>
      <c r="TC10" s="22">
        <f>IF($CP10="P",CH10,(CH10+BG10)/2)</f>
        <v>6.9</v>
      </c>
      <c r="TD10" s="22">
        <f>IF($CP10="P",CI10,(CI10+BH10)/2)</f>
        <v>7.77</v>
      </c>
      <c r="TE10" s="22">
        <f>IF($CP10="P",CJ10,(CJ10+BI10)/2)</f>
        <v>0</v>
      </c>
      <c r="TF10" s="22">
        <f>IF($CP10="P",CK10,(CK10+BJ10)/2)</f>
        <v>6.3</v>
      </c>
      <c r="TG10" s="22">
        <f>IF($CP10="P",CL10,(CL10+BK10)/2)</f>
        <v>3.9</v>
      </c>
      <c r="TH10" s="22">
        <f>IF($CP10="P",CM10,(CM10+BL10)/2)</f>
        <v>6.15</v>
      </c>
      <c r="TI10" s="22">
        <f>IF($CP10="P",CN10,(CN10+BM10)/2)</f>
        <v>6.86</v>
      </c>
      <c r="TJ10" s="22">
        <f>IF($CP10="P",CO10,(CO10+BN10)/2)</f>
        <v>0</v>
      </c>
      <c r="TK10" s="27" t="s">
        <v>46</v>
      </c>
      <c r="TL10" s="40">
        <f>IF(SX10&gt;0,SX10,"")</f>
        <v>13.45</v>
      </c>
      <c r="TM10" s="40">
        <f>IF(SY10&gt;0,SY10,"")</f>
        <v>15.649999999999999</v>
      </c>
      <c r="TN10" s="40">
        <f>IF(SUM(SV10:SY10)-SZ10&gt;0,SUM(SV10:SY10)-SZ10,"")</f>
        <v>52.1</v>
      </c>
      <c r="TO10" s="40">
        <f>IF(TC10&gt;0,TC10,"")</f>
        <v>6.9</v>
      </c>
      <c r="TP10" s="40">
        <f>IF(TD10&gt;0,TD10,"")</f>
        <v>7.77</v>
      </c>
      <c r="TQ10" s="40">
        <f>IF(SUM(TA10:TD10)-TE10&gt;0,SUM(TA10:TD10)-TE10,"")</f>
        <v>27.220000000000002</v>
      </c>
      <c r="TR10" s="40">
        <f>IF(MAX(TN10,TQ10)&gt;0,MAX(TN10,TQ10),"")</f>
        <v>52.1</v>
      </c>
      <c r="TS10" s="40">
        <f>IF(TH10&gt;0,TH10,"")</f>
        <v>6.15</v>
      </c>
      <c r="TT10" s="40">
        <f>IF(TI10&gt;0,TI10,"")</f>
        <v>6.86</v>
      </c>
      <c r="TU10" s="40">
        <f>IF(SUM(TF10:TI10)-TJ10&gt;0,SUM(TF10:TI10)-TJ10,"")</f>
        <v>23.21</v>
      </c>
      <c r="TV10" s="40">
        <f>IF(SUM(TR10,TU10)&gt;0,SUM(TR10,TU10),"")</f>
        <v>75.31</v>
      </c>
    </row>
    <row r="11" spans="1:542" x14ac:dyDescent="0.2">
      <c r="A11" s="4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>8</v>
      </c>
      <c r="B11" s="4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>6</v>
      </c>
      <c r="C11" s="5" t="s">
        <v>205</v>
      </c>
      <c r="D11" s="4" t="s">
        <v>6</v>
      </c>
      <c r="E11" s="4">
        <v>2008</v>
      </c>
      <c r="F11" s="9">
        <f>SUM(L11:V11)+SUM(L11:T11)*0.0000001+SUM(L11)*0.0000000000001</f>
        <v>188.05001880500524</v>
      </c>
      <c r="G11" s="64"/>
      <c r="H11" s="3" t="str">
        <f>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P","")</f>
        <v>P</v>
      </c>
      <c r="I11" s="3" t="str">
        <f>IF(OR(AND(AQ11&gt;=AY$45,AQ11&lt;&gt;"",AN11=""),AND(AT11&gt;=AY$45,AT11&lt;&gt;"",AN11=""),AND(AX11&gt;=AY$45,AX11&lt;&gt;"",AN11=""),AND(BR11&gt;=BZ$45,BR11&lt;&gt;"",BO11=""),AND(BU11&gt;=BZ$45,BU11&lt;&gt;"",BO11=""),AND(BY11&gt;=BZ$45,BY11&lt;&gt;"",BO11=""),AND(CS11&gt;=DA$45,CS11&lt;&gt;"",CP11=""),AND(CV11&gt;=DA$45,CV11&lt;&gt;"",CP11=""),AND(CZ11&gt;=DA$45,CZ11&lt;&gt;"",CP11=""),AND(DZ11&gt;=EK$45,DZ11&lt;&gt;""),AND(EC11&gt;=EK$45,EC11&lt;&gt;""),AND(EG11&gt;=EK$45,EG11&lt;&gt;""),AND(EJ11&gt;=EK$45,EJ11&lt;&gt;""),AND(FH11&gt;=FS$45,FH11&lt;&gt;""),AND(FK11&gt;=FS$45,FK11&lt;&gt;""),AND(FO11&gt;=FS$45,FO11&lt;&gt;""),AND(FR11&gt;=FS$45,FR11&lt;&gt;""),AND(GP11&gt;=HA$45,GP11&lt;&gt;""),AND(GS11&gt;=HA$45,GS11&lt;&gt;""),AND(GW11&gt;=HA$45,GW11&lt;&gt;""),AND(GZ11&gt;=HA$45,GZ11&lt;&gt;""),AND(HX11&gt;=II$45,HX11&lt;&gt;""),AND(IA11&gt;=II$45,IA11&lt;&gt;""),AND(IE11&gt;=II$45,IE11&lt;&gt;""),AND(IH11&gt;=II$45,IH11&lt;&gt;""),AND(JF11&gt;=JQ$45,JF11&lt;&gt;""),AND(JI11&gt;=JQ$45,JI11&lt;&gt;""),AND(JM11&gt;=JQ$45,JM11&lt;&gt;""),AND(JP11&gt;=JQ$45,JP11&lt;&gt;""),AND(KN11&gt;=KY$45,KN11&lt;&gt;""),AND(KQ11&gt;=KY$45,KQ11&lt;&gt;""),AND(KU11&gt;=KY$45,KU11&lt;&gt;""),AND(KX11&gt;=KY$45,KX11&lt;&gt;""),AND(LV11&gt;=MG$45,LV11&lt;&gt;""),AND(LY11&gt;=MG$45,LY11&lt;&gt;""),AND(MC11&gt;=MG$45,MC11&lt;&gt;""),AND(MF11&gt;=MG$45,MF11&lt;&gt;""),AND(ND11&gt;=NO$45,ND11&lt;&gt;""),AND(NG11&gt;=NO$45,NG11&lt;&gt;""),AND(NK11&gt;=NO$45,NK11&lt;&gt;""),AND(NN11&gt;=NO$45,NN11&lt;&gt;""),AND(OL11&gt;=OW$45,OL11&lt;&gt;""),AND(OO11&gt;=OW$45,OO11&lt;&gt;""),AND(OS11&gt;=OW$45,OS11&lt;&gt;""),AND(OV11&gt;=OW$45,OV11&lt;&gt;""),AND(PT11&gt;=QE$45,PT11&lt;&gt;""),AND(PW11&gt;=QE$45,PW11&lt;&gt;""),AND(QA11&gt;=QE$45,QA11&lt;&gt;""),AND(QD11&gt;=QE$45,QD11&lt;&gt;""),AND(RB11&gt;=RM$45,RB11&lt;&gt;""),AND(RE11&gt;=RM$45,RE11&lt;&gt;""),AND(RI11&gt;=RM$45,RI11&lt;&gt;""),AND(RL11&gt;=RM$45,RL11&lt;&gt;""),AND(SJ11&gt;=SU$45,SJ11&lt;&gt;""),AND(SM11&gt;=SU$45,SM11&lt;&gt;""),AND(SQ11&gt;=SU$45,SQ11&lt;&gt;""),AND(ST11&gt;=SU$45,ST11&lt;&gt;"")),"P","")</f>
        <v>P</v>
      </c>
      <c r="J11" s="36" t="str">
        <f>IF(AND(I11="P",H11=""),"No DD",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Merit",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Excellence",IF(K11="P","Worlds Team",IF(H11="P","National Team","")))))</f>
        <v>National Team</v>
      </c>
      <c r="K11" s="3" t="str">
        <f>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P","")</f>
        <v/>
      </c>
      <c r="L11" s="8">
        <f>IF(COUNT(AQ11,AT11,BR11,BU11,CS11,CV11)&gt;0,LARGE((AQ11,AT11,BR11,BU11,CS11,CV11),1),0)</f>
        <v>52.480000000000004</v>
      </c>
      <c r="M11" s="8" t="str">
        <f>IF(L11="","",IF(OR(L11=CS11,L11=CV11),$CA$1,IF(OR(L11=BR11,L11=BU11),$AZ$1,IF(OR(L11=AQ11,L11=AT11),$Y$1,""))))</f>
        <v>2024 Nationals</v>
      </c>
      <c r="N11" s="8">
        <f>IF(COUNT(AQ11,AT11,BR11,BU11,CS11,CV11)&gt;1,LARGE((AQ11,AT11,BR11,BU11,CS11,CV11),2),0)</f>
        <v>50.71</v>
      </c>
      <c r="O11" s="8" t="str">
        <f>IF(N11="","",IF(OR(N11=CS11,N11=CV11),$CA$1,IF(OR(N11=BR11,N11=BU11),$AZ$1,IF(OR(N11=AQ11,N11=AT11),$Y$1,""))))</f>
        <v>2025 Elite Canada</v>
      </c>
      <c r="P11" s="8">
        <f>IF(COUNT(AQ11,AT11,BR11,BU11,CS11,CV11)&gt;2,MAX(AX11,BY11,CZ11,LARGE((AQ11,AT11,BR11,BU11,CS11,CV11),3)),IF(MAX(AX11,BY11,CZ11)&gt;0,MAX(AX11,BY11,CZ11),0))</f>
        <v>53.89</v>
      </c>
      <c r="Q11" s="8" t="str">
        <f>IF(P11="","",IF(P11=CZ11,$CA$1,IF(P11=BY11,$AZ$1,IF(P11=AX11,$Y$1,IF(OR(P11=CS11,P11=CV11,P11=CZ11),$CA$1,IF(OR(P11=BR11,P11=BU11,P11=BY11),$AZ$1,IF(OR(P11=AQ11,P11=AT11,P11=AX11),$Y$1,"")))))))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3rd Domestic Trial</v>
      </c>
      <c r="T11" s="8">
        <f>IF(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&gt;0,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,0)</f>
        <v>16.57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17.899999999999999</v>
      </c>
      <c r="Z11" s="22">
        <v>9.4</v>
      </c>
      <c r="AA11" s="22">
        <v>0</v>
      </c>
      <c r="AB11" s="22">
        <v>15.82</v>
      </c>
      <c r="AC11" s="22">
        <v>0</v>
      </c>
      <c r="AD11" s="22">
        <v>15</v>
      </c>
      <c r="AE11" s="22">
        <v>9.1</v>
      </c>
      <c r="AF11" s="22">
        <v>13.5</v>
      </c>
      <c r="AG11" s="22">
        <v>14.88</v>
      </c>
      <c r="AH11" s="22">
        <v>0</v>
      </c>
      <c r="AI11" s="22">
        <v>14.9</v>
      </c>
      <c r="AJ11" s="22">
        <v>9</v>
      </c>
      <c r="AK11" s="22">
        <v>12.6</v>
      </c>
      <c r="AL11" s="22">
        <v>14.84</v>
      </c>
      <c r="AM11" s="22">
        <v>0</v>
      </c>
      <c r="AN11" s="27"/>
      <c r="AO11" s="38" t="str">
        <f>IF(AA11&gt;0,AA11,"")</f>
        <v/>
      </c>
      <c r="AP11" s="38">
        <f>IF(AB11&gt;0,AB11,"")</f>
        <v>15.82</v>
      </c>
      <c r="AQ11" s="40">
        <f>IF(SUM(Y11:AB11)-AC11&gt;0,SUM(Y11:AB11)-AC11,"")</f>
        <v>43.12</v>
      </c>
      <c r="AR11" s="40">
        <f>IF(AF11&gt;0,AF11,"")</f>
        <v>13.5</v>
      </c>
      <c r="AS11" s="40">
        <f>IF(AG11&gt;0,AG11,"")</f>
        <v>14.88</v>
      </c>
      <c r="AT11" s="40">
        <f>IF(SUM(AD11:AG11)-AH11&gt;0,SUM(AD11:AG11)-AH11,"")</f>
        <v>52.480000000000004</v>
      </c>
      <c r="AU11" s="40">
        <f>IF(AQ11="","",MAX(AQ11,AT11))</f>
        <v>52.480000000000004</v>
      </c>
      <c r="AV11" s="40">
        <f>IF(AK11&gt;0,AK11,"")</f>
        <v>12.6</v>
      </c>
      <c r="AW11" s="40">
        <f>IF(AL11&gt;0,AL11,"")</f>
        <v>14.84</v>
      </c>
      <c r="AX11" s="40">
        <f>IF(SUM(AI11:AL11)-AM11&gt;0,SUM(AI11:AL11)-AM11,"")</f>
        <v>51.34</v>
      </c>
      <c r="AY11" s="40">
        <f>IF(SUM(AU11,AX11)&gt;0,SUM(AU11,AX11),"")</f>
        <v>103.82000000000001</v>
      </c>
      <c r="AZ11" s="26">
        <v>18</v>
      </c>
      <c r="BA11" s="26">
        <v>9.4</v>
      </c>
      <c r="BB11" s="26">
        <v>0</v>
      </c>
      <c r="BC11" s="26">
        <v>16.57</v>
      </c>
      <c r="BD11" s="26">
        <v>0</v>
      </c>
      <c r="BE11" s="26">
        <v>13.5</v>
      </c>
      <c r="BF11" s="26">
        <v>8.5</v>
      </c>
      <c r="BG11" s="26">
        <v>12.8</v>
      </c>
      <c r="BH11" s="26">
        <v>14.32</v>
      </c>
      <c r="BI11" s="26">
        <v>0</v>
      </c>
      <c r="BJ11" s="26">
        <v>14.7</v>
      </c>
      <c r="BK11" s="26">
        <v>8.8000000000000007</v>
      </c>
      <c r="BL11" s="26">
        <v>14.4</v>
      </c>
      <c r="BM11" s="26">
        <v>15.99</v>
      </c>
      <c r="BN11" s="26">
        <v>0</v>
      </c>
      <c r="BO11" s="28"/>
      <c r="BP11" s="39" t="str">
        <f>IF(BB11&gt;0,BB11,"")</f>
        <v/>
      </c>
      <c r="BQ11" s="39">
        <f>IF(BC11&gt;0,BC11,"")</f>
        <v>16.57</v>
      </c>
      <c r="BR11" s="11">
        <f>IF(SUM(AZ11:BC11)-BD11&gt;0,SUM(AZ11:BC11)-BD11,"")</f>
        <v>43.97</v>
      </c>
      <c r="BS11" s="11">
        <f>IF(BG11&gt;0,BG11,"")</f>
        <v>12.8</v>
      </c>
      <c r="BT11" s="11">
        <f>IF(BH11&gt;0,BH11,"")</f>
        <v>14.32</v>
      </c>
      <c r="BU11" s="11">
        <f>IF(SUM(BE11:BH11)-BI11&gt;0,SUM(BE11:BH11)-BI11,"")</f>
        <v>49.12</v>
      </c>
      <c r="BV11" s="11">
        <f>IF(BR11="","",MAX(BR11,BU11))</f>
        <v>49.12</v>
      </c>
      <c r="BW11" s="11">
        <f>IF(BL11&gt;0,BL11,"")</f>
        <v>14.4</v>
      </c>
      <c r="BX11" s="11">
        <f>IF(BM11&gt;0,BM11,"")</f>
        <v>15.99</v>
      </c>
      <c r="BY11" s="11">
        <f>IF(SUM(BJ11:BM11)-BN11&gt;0,SUM(BJ11:BM11)-BN11,"")</f>
        <v>53.89</v>
      </c>
      <c r="BZ11" s="11">
        <f>IF(SUM(BV11,BY11)&gt;0,SUM(BV11,BY11),"")</f>
        <v>103.00999999999999</v>
      </c>
      <c r="CA11" s="22">
        <v>14</v>
      </c>
      <c r="CB11" s="22">
        <v>9.1999999999999993</v>
      </c>
      <c r="CC11" s="22">
        <v>13.4</v>
      </c>
      <c r="CD11" s="22">
        <v>15.21</v>
      </c>
      <c r="CE11" s="22">
        <v>1.1000000000000001</v>
      </c>
      <c r="CF11" s="22">
        <v>4.7</v>
      </c>
      <c r="CG11" s="22">
        <v>3</v>
      </c>
      <c r="CH11" s="22">
        <v>5</v>
      </c>
      <c r="CI11" s="22">
        <v>5.03</v>
      </c>
      <c r="CJ11" s="22">
        <v>0</v>
      </c>
      <c r="CK11" s="22">
        <v>7.6</v>
      </c>
      <c r="CL11" s="22">
        <v>5.3</v>
      </c>
      <c r="CM11" s="22">
        <v>6.9</v>
      </c>
      <c r="CN11" s="22">
        <v>9.18</v>
      </c>
      <c r="CO11" s="22">
        <v>0</v>
      </c>
      <c r="CP11" s="27"/>
      <c r="CQ11" s="38">
        <f>IF(CC11&gt;0,CC11,"")</f>
        <v>13.4</v>
      </c>
      <c r="CR11" s="38">
        <f>IF(CD11&gt;0,CD11,"")</f>
        <v>15.21</v>
      </c>
      <c r="CS11" s="40">
        <f>IF(SUM(CA11:CD11)-CE11&gt;0,SUM(CA11:CD11)-CE11,"")</f>
        <v>50.71</v>
      </c>
      <c r="CT11" s="40">
        <f>IF(CH11&gt;0,CH11,"")</f>
        <v>5</v>
      </c>
      <c r="CU11" s="40">
        <f>IF(CI11&gt;0,CI11,"")</f>
        <v>5.03</v>
      </c>
      <c r="CV11" s="40">
        <f>IF(SUM(CF11:CI11)-CJ11&gt;0,SUM(CF11:CI11)-CJ11,"")</f>
        <v>17.73</v>
      </c>
      <c r="CW11" s="40">
        <f>IF(CS11="","",MAX(CS11,CV11))</f>
        <v>50.71</v>
      </c>
      <c r="CX11" s="40">
        <f>IF(CM11&gt;0,CM11,"")</f>
        <v>6.9</v>
      </c>
      <c r="CY11" s="40">
        <f>IF(CN11&gt;0,CN11,"")</f>
        <v>9.18</v>
      </c>
      <c r="CZ11" s="40">
        <f>IF(SUM(CK11:CN11)-CO11&gt;0,SUM(CK11:CN11)-CO11,"")</f>
        <v>28.979999999999997</v>
      </c>
      <c r="DA11" s="40">
        <f>IF(SUM(CW11,CZ11)&gt;0,SUM(CW11,CZ11),"")</f>
        <v>79.69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16.5</v>
      </c>
      <c r="HC11" s="18">
        <v>9.4</v>
      </c>
      <c r="HD11" s="18">
        <v>0</v>
      </c>
      <c r="HE11" s="18">
        <v>16.34</v>
      </c>
      <c r="HF11" s="18">
        <v>0</v>
      </c>
      <c r="HG11" s="18">
        <v>12</v>
      </c>
      <c r="HH11" s="18">
        <v>8.5</v>
      </c>
      <c r="HI11" s="18">
        <v>13.5</v>
      </c>
      <c r="HJ11" s="18">
        <v>15.15</v>
      </c>
      <c r="HK11" s="18">
        <v>0</v>
      </c>
      <c r="HL11" s="18"/>
      <c r="HM11" s="18"/>
      <c r="HN11" s="18"/>
      <c r="HO11" s="18"/>
      <c r="HP11" s="18"/>
      <c r="HQ11" s="18">
        <v>14.3</v>
      </c>
      <c r="HR11" s="18">
        <v>9.1999999999999993</v>
      </c>
      <c r="HS11" s="18">
        <v>13.5</v>
      </c>
      <c r="HT11" s="18">
        <v>15.49</v>
      </c>
      <c r="HU11" s="18">
        <v>0</v>
      </c>
      <c r="HV11" s="11" t="str">
        <f>IF(HD11&gt;0,HD11,"")</f>
        <v/>
      </c>
      <c r="HW11" s="11">
        <f>IF(HE11&gt;0,HE11,"")</f>
        <v>16.34</v>
      </c>
      <c r="HX11" s="11">
        <f>IF(SUM(HB11:HE11)-HF11&gt;0,SUM(HB11:HE11)-HF11,"")</f>
        <v>42.239999999999995</v>
      </c>
      <c r="HY11" s="11">
        <f>IF(HI11&gt;0,HI11,"")</f>
        <v>13.5</v>
      </c>
      <c r="HZ11" s="11">
        <f>IF(HJ11&gt;0,HJ11,"")</f>
        <v>15.15</v>
      </c>
      <c r="IA11" s="11">
        <f>IF(SUM(HG11:HJ11)-HK11&gt;0,SUM(HG11:HJ11)-HK11,"")</f>
        <v>49.15</v>
      </c>
      <c r="IB11" s="11">
        <f>IF(MAX(HX11,IA11)&gt;0,MAX(HX11,IA11),"")</f>
        <v>49.15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13.5</v>
      </c>
      <c r="IG11" s="11">
        <f>IF(HT11&gt;0,HT11,"")</f>
        <v>15.49</v>
      </c>
      <c r="IH11" s="11">
        <f>IF(SUM(HQ11:HT11)-HU11&gt;0,SUM(HQ11:HT11)-HU11,"")</f>
        <v>52.49</v>
      </c>
      <c r="II11" s="11">
        <f>IF(SUM(IB11,IE11,IH11)&gt;0,SUM(IB11,IE11,IH11),"")</f>
        <v>101.64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16</v>
      </c>
      <c r="SW11" s="22">
        <f>IF($CP11="P",CB11,(CB11+BA11)/2)</f>
        <v>9.3000000000000007</v>
      </c>
      <c r="SX11" s="22">
        <f>IF($CP11="P",CC11,(CC11+BB11)/2)</f>
        <v>6.7</v>
      </c>
      <c r="SY11" s="22">
        <f>IF($CP11="P",CD11,(CD11+BC11)/2)</f>
        <v>15.89</v>
      </c>
      <c r="SZ11" s="22">
        <f>IF($CP11="P",CE11,(CE11+BD11)/2)</f>
        <v>0.55000000000000004</v>
      </c>
      <c r="TA11" s="22">
        <f>IF($CP11="P",CF11,(CF11+BE11)/2)</f>
        <v>9.1</v>
      </c>
      <c r="TB11" s="22">
        <f>IF($CP11="P",CG11,(CG11+BF11)/2)</f>
        <v>5.75</v>
      </c>
      <c r="TC11" s="22">
        <f>IF($CP11="P",CH11,(CH11+BG11)/2)</f>
        <v>8.9</v>
      </c>
      <c r="TD11" s="22">
        <f>IF($CP11="P",CI11,(CI11+BH11)/2)</f>
        <v>9.6750000000000007</v>
      </c>
      <c r="TE11" s="22">
        <f>IF($CP11="P",CJ11,(CJ11+BI11)/2)</f>
        <v>0</v>
      </c>
      <c r="TF11" s="22">
        <f>IF($CP11="P",CK11,(CK11+BJ11)/2)</f>
        <v>11.149999999999999</v>
      </c>
      <c r="TG11" s="22">
        <f>IF($CP11="P",CL11,(CL11+BK11)/2)</f>
        <v>7.0500000000000007</v>
      </c>
      <c r="TH11" s="22">
        <f>IF($CP11="P",CM11,(CM11+BL11)/2)</f>
        <v>10.65</v>
      </c>
      <c r="TI11" s="22">
        <f>IF($CP11="P",CN11,(CN11+BM11)/2)</f>
        <v>12.585000000000001</v>
      </c>
      <c r="TJ11" s="22">
        <f>IF($CP11="P",CO11,(CO11+BN11)/2)</f>
        <v>0</v>
      </c>
      <c r="TK11" s="27" t="s">
        <v>46</v>
      </c>
      <c r="TL11" s="40">
        <f>IF(SX11&gt;0,SX11,"")</f>
        <v>6.7</v>
      </c>
      <c r="TM11" s="40">
        <f>IF(SY11&gt;0,SY11,"")</f>
        <v>15.89</v>
      </c>
      <c r="TN11" s="40">
        <f>IF(SUM(SV11:SY11)-SZ11&gt;0,SUM(SV11:SY11)-SZ11,"")</f>
        <v>47.34</v>
      </c>
      <c r="TO11" s="40">
        <f>IF(TC11&gt;0,TC11,"")</f>
        <v>8.9</v>
      </c>
      <c r="TP11" s="40">
        <f>IF(TD11&gt;0,TD11,"")</f>
        <v>9.6750000000000007</v>
      </c>
      <c r="TQ11" s="40">
        <f>IF(SUM(TA11:TD11)-TE11&gt;0,SUM(TA11:TD11)-TE11,"")</f>
        <v>33.424999999999997</v>
      </c>
      <c r="TR11" s="40">
        <f>IF(MAX(TN11,TQ11)&gt;0,MAX(TN11,TQ11),"")</f>
        <v>47.34</v>
      </c>
      <c r="TS11" s="40">
        <f>IF(TH11&gt;0,TH11,"")</f>
        <v>10.65</v>
      </c>
      <c r="TT11" s="40">
        <f>IF(TI11&gt;0,TI11,"")</f>
        <v>12.585000000000001</v>
      </c>
      <c r="TU11" s="40">
        <f>IF(SUM(TF11:TI11)-TJ11&gt;0,SUM(TF11:TI11)-TJ11,"")</f>
        <v>41.435000000000002</v>
      </c>
      <c r="TV11" s="40">
        <f>IF(SUM(TR11,TU11)&gt;0,SUM(TR11,TU11),"")</f>
        <v>88.775000000000006</v>
      </c>
    </row>
    <row r="12" spans="1:542" x14ac:dyDescent="0.2">
      <c r="A12" s="4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>9</v>
      </c>
      <c r="B12" s="4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>7</v>
      </c>
      <c r="C12" s="5" t="s">
        <v>95</v>
      </c>
      <c r="D12" s="4" t="s">
        <v>3</v>
      </c>
      <c r="E12" s="4">
        <v>2005</v>
      </c>
      <c r="F12" s="9">
        <f>SUM(L12:V12)+SUM(L12:T12)*0.0000001+SUM(L12)*0.0000000000001</f>
        <v>121.67000797800216</v>
      </c>
      <c r="G12" s="64"/>
      <c r="H12" s="3" t="str">
        <f>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P","")</f>
        <v>P</v>
      </c>
      <c r="I12" s="3" t="str">
        <f>IF(OR(AND(AQ12&gt;=AY$45,AQ12&lt;&gt;"",AN12=""),AND(AT12&gt;=AY$45,AT12&lt;&gt;"",AN12=""),AND(AX12&gt;=AY$45,AX12&lt;&gt;"",AN12=""),AND(BR12&gt;=BZ$45,BR12&lt;&gt;"",BO12=""),AND(BU12&gt;=BZ$45,BU12&lt;&gt;"",BO12=""),AND(BY12&gt;=BZ$45,BY12&lt;&gt;"",BO12=""),AND(CS12&gt;=DA$45,CS12&lt;&gt;"",CP12=""),AND(CV12&gt;=DA$45,CV12&lt;&gt;"",CP12=""),AND(CZ12&gt;=DA$45,CZ12&lt;&gt;"",CP12=""),AND(DZ12&gt;=EK$45,DZ12&lt;&gt;""),AND(EC12&gt;=EK$45,EC12&lt;&gt;""),AND(EG12&gt;=EK$45,EG12&lt;&gt;""),AND(EJ12&gt;=EK$45,EJ12&lt;&gt;""),AND(FH12&gt;=FS$45,FH12&lt;&gt;""),AND(FK12&gt;=FS$45,FK12&lt;&gt;""),AND(FO12&gt;=FS$45,FO12&lt;&gt;""),AND(FR12&gt;=FS$45,FR12&lt;&gt;""),AND(GP12&gt;=HA$45,GP12&lt;&gt;""),AND(GS12&gt;=HA$45,GS12&lt;&gt;""),AND(GW12&gt;=HA$45,GW12&lt;&gt;""),AND(GZ12&gt;=HA$45,GZ12&lt;&gt;""),AND(HX12&gt;=II$45,HX12&lt;&gt;""),AND(IA12&gt;=II$45,IA12&lt;&gt;""),AND(IE12&gt;=II$45,IE12&lt;&gt;""),AND(IH12&gt;=II$45,IH12&lt;&gt;""),AND(JF12&gt;=JQ$45,JF12&lt;&gt;""),AND(JI12&gt;=JQ$45,JI12&lt;&gt;""),AND(JM12&gt;=JQ$45,JM12&lt;&gt;""),AND(JP12&gt;=JQ$45,JP12&lt;&gt;""),AND(KN12&gt;=KY$45,KN12&lt;&gt;""),AND(KQ12&gt;=KY$45,KQ12&lt;&gt;""),AND(KU12&gt;=KY$45,KU12&lt;&gt;""),AND(KX12&gt;=KY$45,KX12&lt;&gt;""),AND(LV12&gt;=MG$45,LV12&lt;&gt;""),AND(LY12&gt;=MG$45,LY12&lt;&gt;""),AND(MC12&gt;=MG$45,MC12&lt;&gt;""),AND(MF12&gt;=MG$45,MF12&lt;&gt;""),AND(ND12&gt;=NO$45,ND12&lt;&gt;""),AND(NG12&gt;=NO$45,NG12&lt;&gt;""),AND(NK12&gt;=NO$45,NK12&lt;&gt;""),AND(NN12&gt;=NO$45,NN12&lt;&gt;""),AND(OL12&gt;=OW$45,OL12&lt;&gt;""),AND(OO12&gt;=OW$45,OO12&lt;&gt;""),AND(OS12&gt;=OW$45,OS12&lt;&gt;""),AND(OV12&gt;=OW$45,OV12&lt;&gt;""),AND(PT12&gt;=QE$45,PT12&lt;&gt;""),AND(PW12&gt;=QE$45,PW12&lt;&gt;""),AND(QA12&gt;=QE$45,QA12&lt;&gt;""),AND(QD12&gt;=QE$45,QD12&lt;&gt;""),AND(RB12&gt;=RM$45,RB12&lt;&gt;""),AND(RE12&gt;=RM$45,RE12&lt;&gt;""),AND(RI12&gt;=RM$45,RI12&lt;&gt;""),AND(RL12&gt;=RM$45,RL12&lt;&gt;""),AND(SJ12&gt;=SU$45,SJ12&lt;&gt;""),AND(SM12&gt;=SU$45,SM12&lt;&gt;""),AND(SQ12&gt;=SU$45,SQ12&lt;&gt;""),AND(ST12&gt;=SU$45,ST12&lt;&gt;"")),"P","")</f>
        <v>P</v>
      </c>
      <c r="J12" s="36" t="str">
        <f>IF(AND(I12="P",H12=""),"No DD",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Merit",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Excellence",IF(K12="P","Worlds Team",IF(H12="P","National Team","")))))</f>
        <v>National Team</v>
      </c>
      <c r="K12" s="3" t="str">
        <f>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P","")</f>
        <v/>
      </c>
      <c r="L12" s="8">
        <f>IF(COUNT(AQ12,AT12,BR12,BU12,CS12,CV12)&gt;0,LARGE((AQ12,AT12,BR12,BU12,CS12,CV12),1),0)</f>
        <v>21.73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IF(COUNT(AQ12,AT12,BR12,BU12,CS12,CV12)&gt;1,LARGE((AQ12,AT12,BR12,BU12,CS12,CV12),2),0)</f>
        <v>16.260000000000002</v>
      </c>
      <c r="O12" s="8" t="str">
        <f>IF(N12="","",IF(OR(N12=CS12,N12=CV12),$CA$1,IF(OR(N12=BR12,N12=BU12),$AZ$1,IF(OR(N12=AQ12,N12=AT12),$Y$1,""))))</f>
        <v>2025 Elite Canada</v>
      </c>
      <c r="P12" s="8">
        <f>IF(COUNT(AQ12,AT12,BR12,BU12,CS12,CV12)&gt;2,MAX(AX12,BY12,CZ12,LARGE((AQ12,AT12,BR12,BU12,CS12,CV12),3)),IF(MAX(AX12,BY12,CZ12)&gt;0,MAX(AX12,BY12,CZ12),0))</f>
        <v>11.600000000000001</v>
      </c>
      <c r="Q12" s="8" t="str">
        <f>IF(P12="","",IF(P12=CZ12,$CA$1,IF(P12=BY12,$AZ$1,IF(P12=AX12,$Y$1,IF(OR(P12=CS12,P12=CV12,P12=CZ12),$CA$1,IF(OR(P12=BR12,P12=BU12,P12=BY12),$AZ$1,IF(OR(P12=AQ12,P12=AT12,P12=AX12),$Y$1,"")))))))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14.6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Coimbra Gym Fest (July 7)</v>
      </c>
      <c r="T12" s="8">
        <f>IF(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&gt;0,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,0)</f>
        <v>15.59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Coimbra Gym Fest (July 7)</v>
      </c>
      <c r="V12" s="8">
        <f>IF(MAX(DB12,DC12)&gt;0,MAX(DB12,DC12),"")</f>
        <v>41.889999999999993</v>
      </c>
      <c r="W12" s="11" t="str">
        <f>IF(V12="","",IF(V12=DB12,"("&amp;DB$2&amp;")",IF(V12=DC12,"("&amp;DC$2&amp;")")))</f>
        <v>(Optional)</v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2024 Coimbra Gym Fest (July 7)</v>
      </c>
      <c r="Y12" s="22">
        <v>3</v>
      </c>
      <c r="Z12" s="22">
        <v>1.9</v>
      </c>
      <c r="AA12" s="22">
        <v>3.4</v>
      </c>
      <c r="AB12" s="22">
        <v>3.29</v>
      </c>
      <c r="AC12" s="22">
        <v>0</v>
      </c>
      <c r="AD12" s="22">
        <v>3</v>
      </c>
      <c r="AE12" s="22">
        <v>1.9</v>
      </c>
      <c r="AF12" s="22">
        <v>3.4</v>
      </c>
      <c r="AG12" s="22">
        <v>3.3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3.4</v>
      </c>
      <c r="AP12" s="38">
        <f>IF(AB12&gt;0,AB12,"")</f>
        <v>3.29</v>
      </c>
      <c r="AQ12" s="40">
        <f>IF(SUM(Y12:AB12)-AC12&gt;0,SUM(Y12:AB12)-AC12,"")</f>
        <v>11.59</v>
      </c>
      <c r="AR12" s="40">
        <f>IF(AF12&gt;0,AF12,"")</f>
        <v>3.4</v>
      </c>
      <c r="AS12" s="40">
        <f>IF(AG12&gt;0,AG12,"")</f>
        <v>3.3</v>
      </c>
      <c r="AT12" s="40">
        <f>IF(SUM(AD12:AG12)-AH12&gt;0,SUM(AD12:AG12)-AH12,"")</f>
        <v>11.600000000000001</v>
      </c>
      <c r="AU12" s="40">
        <f>IF(AQ12="","",MAX(AQ12,AT12))</f>
        <v>11.600000000000001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11.600000000000001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4.2</v>
      </c>
      <c r="CB12" s="22">
        <v>2.7</v>
      </c>
      <c r="CC12" s="22">
        <v>4.7</v>
      </c>
      <c r="CD12" s="22">
        <v>4.66</v>
      </c>
      <c r="CE12" s="22">
        <v>0</v>
      </c>
      <c r="CF12" s="22">
        <v>5.6</v>
      </c>
      <c r="CG12" s="22">
        <v>3.4</v>
      </c>
      <c r="CH12" s="22">
        <v>6.4</v>
      </c>
      <c r="CI12" s="22">
        <v>6.33</v>
      </c>
      <c r="CJ12" s="22">
        <v>0</v>
      </c>
      <c r="CK12" s="22"/>
      <c r="CL12" s="22"/>
      <c r="CM12" s="22"/>
      <c r="CN12" s="22"/>
      <c r="CO12" s="22"/>
      <c r="CP12" s="27"/>
      <c r="CQ12" s="38">
        <f>IF(CC12&gt;0,CC12,"")</f>
        <v>4.7</v>
      </c>
      <c r="CR12" s="38">
        <f>IF(CD12&gt;0,CD12,"")</f>
        <v>4.66</v>
      </c>
      <c r="CS12" s="40">
        <f>IF(SUM(CA12:CD12)-CE12&gt;0,SUM(CA12:CD12)-CE12,"")</f>
        <v>16.260000000000002</v>
      </c>
      <c r="CT12" s="40">
        <f>IF(CH12&gt;0,CH12,"")</f>
        <v>6.4</v>
      </c>
      <c r="CU12" s="40">
        <f>IF(CI12&gt;0,CI12,"")</f>
        <v>6.33</v>
      </c>
      <c r="CV12" s="40">
        <f>IF(SUM(CF12:CI12)-CJ12&gt;0,SUM(CF12:CI12)-CJ12,"")</f>
        <v>21.73</v>
      </c>
      <c r="CW12" s="40">
        <f>IF(CS12="","",MAX(CS12,CV12))</f>
        <v>21.73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21.73</v>
      </c>
      <c r="DB12" s="50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>41.889999999999993</v>
      </c>
      <c r="DC12" s="50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>15.129999999999999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13</v>
      </c>
      <c r="HC12" s="18">
        <v>8.9</v>
      </c>
      <c r="HD12" s="18">
        <v>14.6</v>
      </c>
      <c r="HE12" s="18">
        <v>15.24</v>
      </c>
      <c r="HF12" s="18">
        <v>0</v>
      </c>
      <c r="HG12" s="18">
        <v>13.9</v>
      </c>
      <c r="HH12" s="18">
        <v>9.4</v>
      </c>
      <c r="HI12" s="18">
        <v>14.6</v>
      </c>
      <c r="HJ12" s="18">
        <v>15.59</v>
      </c>
      <c r="HK12" s="18">
        <v>0</v>
      </c>
      <c r="HL12" s="18">
        <v>6.8</v>
      </c>
      <c r="HM12" s="18">
        <v>4.4000000000000004</v>
      </c>
      <c r="HN12" s="18">
        <v>7.8</v>
      </c>
      <c r="HO12" s="18">
        <v>7.73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14.6</v>
      </c>
      <c r="HW12" s="11">
        <f>IF(HE12&gt;0,HE12,"")</f>
        <v>15.24</v>
      </c>
      <c r="HX12" s="11">
        <f>IF(SUM(HB12:HE12)-HF12&gt;0,SUM(HB12:HE12)-HF12,"")</f>
        <v>51.74</v>
      </c>
      <c r="HY12" s="11">
        <f>IF(HI12&gt;0,HI12,"")</f>
        <v>14.6</v>
      </c>
      <c r="HZ12" s="11">
        <f>IF(HJ12&gt;0,HJ12,"")</f>
        <v>15.59</v>
      </c>
      <c r="IA12" s="11">
        <f>IF(SUM(HG12:HJ12)-HK12&gt;0,SUM(HG12:HJ12)-HK12,"")</f>
        <v>53.489999999999995</v>
      </c>
      <c r="IB12" s="11">
        <f>IF(MAX(HX12,IA12)&gt;0,MAX(HX12,IA12),"")</f>
        <v>53.489999999999995</v>
      </c>
      <c r="IC12" s="11">
        <f>IF(HN12&gt;0,HN12,"")</f>
        <v>7.8</v>
      </c>
      <c r="ID12" s="11">
        <f>IF(HO12&gt;0,HO12,"")</f>
        <v>7.73</v>
      </c>
      <c r="IE12" s="11">
        <f>IF(SUM(HL12:HO12)-HP12&gt;0,SUM(HL12:HO12)-HP12,"")</f>
        <v>26.73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80.22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2.1</v>
      </c>
      <c r="SW12" s="22">
        <f>IF($CP12="P",CB12,(CB12+BA12)/2)</f>
        <v>1.35</v>
      </c>
      <c r="SX12" s="22">
        <f>IF($CP12="P",CC12,(CC12+BB12)/2)</f>
        <v>2.35</v>
      </c>
      <c r="SY12" s="22">
        <f>IF($CP12="P",CD12,(CD12+BC12)/2)</f>
        <v>2.33</v>
      </c>
      <c r="SZ12" s="22">
        <f>IF($CP12="P",CE12,(CE12+BD12)/2)</f>
        <v>0</v>
      </c>
      <c r="TA12" s="22">
        <f>IF($CP12="P",CF12,(CF12+BE12)/2)</f>
        <v>2.8</v>
      </c>
      <c r="TB12" s="22">
        <f>IF($CP12="P",CG12,(CG12+BF12)/2)</f>
        <v>1.7</v>
      </c>
      <c r="TC12" s="22">
        <f>IF($CP12="P",CH12,(CH12+BG12)/2)</f>
        <v>3.2</v>
      </c>
      <c r="TD12" s="22">
        <f>IF($CP12="P",CI12,(CI12+BH12)/2)</f>
        <v>3.165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>
        <f>IF(SX12&gt;0,SX12,"")</f>
        <v>2.35</v>
      </c>
      <c r="TM12" s="40">
        <f>IF(SY12&gt;0,SY12,"")</f>
        <v>2.33</v>
      </c>
      <c r="TN12" s="40">
        <f>IF(SUM(SV12:SY12)-SZ12&gt;0,SUM(SV12:SY12)-SZ12,"")</f>
        <v>8.1300000000000008</v>
      </c>
      <c r="TO12" s="40">
        <f>IF(TC12&gt;0,TC12,"")</f>
        <v>3.2</v>
      </c>
      <c r="TP12" s="40">
        <f>IF(TD12&gt;0,TD12,"")</f>
        <v>3.165</v>
      </c>
      <c r="TQ12" s="40">
        <f>IF(SUM(TA12:TD12)-TE12&gt;0,SUM(TA12:TD12)-TE12,"")</f>
        <v>10.865</v>
      </c>
      <c r="TR12" s="40">
        <f>IF(MAX(TN12,TQ12)&gt;0,MAX(TN12,TQ12),"")</f>
        <v>10.865</v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>
        <f>IF(SUM(TR12,TU12)&gt;0,SUM(TR12,TU12),"")</f>
        <v>10.865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89</v>
      </c>
      <c r="D13" s="4" t="s">
        <v>4</v>
      </c>
      <c r="E13" s="4">
        <v>2004</v>
      </c>
      <c r="F13" s="9">
        <f>SUM(L13:V13)+SUM(L13:T13)*0.0000001+SUM(L13)*0.0000000000001</f>
        <v>187.54001875400513</v>
      </c>
      <c r="G13" s="64"/>
      <c r="H13" s="3" t="str">
        <f>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P","")</f>
        <v/>
      </c>
      <c r="I13" s="3" t="str">
        <f>IF(OR(AND(AQ13&gt;=AY$45,AQ13&lt;&gt;"",AN13=""),AND(AT13&gt;=AY$45,AT13&lt;&gt;"",AN13=""),AND(AX13&gt;=AY$45,AX13&lt;&gt;"",AN13=""),AND(BR13&gt;=BZ$45,BR13&lt;&gt;"",BO13=""),AND(BU13&gt;=BZ$45,BU13&lt;&gt;"",BO13=""),AND(BY13&gt;=BZ$45,BY13&lt;&gt;"",BO13=""),AND(CS13&gt;=DA$45,CS13&lt;&gt;"",CP13=""),AND(CV13&gt;=DA$45,CV13&lt;&gt;"",CP13=""),AND(CZ13&gt;=DA$45,CZ13&lt;&gt;"",CP13=""),AND(DZ13&gt;=EK$45,DZ13&lt;&gt;""),AND(EC13&gt;=EK$45,EC13&lt;&gt;""),AND(EG13&gt;=EK$45,EG13&lt;&gt;""),AND(EJ13&gt;=EK$45,EJ13&lt;&gt;""),AND(FH13&gt;=FS$45,FH13&lt;&gt;""),AND(FK13&gt;=FS$45,FK13&lt;&gt;""),AND(FO13&gt;=FS$45,FO13&lt;&gt;""),AND(FR13&gt;=FS$45,FR13&lt;&gt;""),AND(GP13&gt;=HA$45,GP13&lt;&gt;""),AND(GS13&gt;=HA$45,GS13&lt;&gt;""),AND(GW13&gt;=HA$45,GW13&lt;&gt;""),AND(GZ13&gt;=HA$45,GZ13&lt;&gt;""),AND(HX13&gt;=II$45,HX13&lt;&gt;""),AND(IA13&gt;=II$45,IA13&lt;&gt;""),AND(IE13&gt;=II$45,IE13&lt;&gt;""),AND(IH13&gt;=II$45,IH13&lt;&gt;""),AND(JF13&gt;=JQ$45,JF13&lt;&gt;""),AND(JI13&gt;=JQ$45,JI13&lt;&gt;""),AND(JM13&gt;=JQ$45,JM13&lt;&gt;""),AND(JP13&gt;=JQ$45,JP13&lt;&gt;""),AND(KN13&gt;=KY$45,KN13&lt;&gt;""),AND(KQ13&gt;=KY$45,KQ13&lt;&gt;""),AND(KU13&gt;=KY$45,KU13&lt;&gt;""),AND(KX13&gt;=KY$45,KX13&lt;&gt;""),AND(LV13&gt;=MG$45,LV13&lt;&gt;""),AND(LY13&gt;=MG$45,LY13&lt;&gt;""),AND(MC13&gt;=MG$45,MC13&lt;&gt;""),AND(MF13&gt;=MG$45,MF13&lt;&gt;""),AND(ND13&gt;=NO$45,ND13&lt;&gt;""),AND(NG13&gt;=NO$45,NG13&lt;&gt;""),AND(NK13&gt;=NO$45,NK13&lt;&gt;""),AND(NN13&gt;=NO$45,NN13&lt;&gt;""),AND(OL13&gt;=OW$45,OL13&lt;&gt;""),AND(OO13&gt;=OW$45,OO13&lt;&gt;""),AND(OS13&gt;=OW$45,OS13&lt;&gt;""),AND(OV13&gt;=OW$45,OV13&lt;&gt;""),AND(PT13&gt;=QE$45,PT13&lt;&gt;""),AND(PW13&gt;=QE$45,PW13&lt;&gt;""),AND(QA13&gt;=QE$45,QA13&lt;&gt;""),AND(QD13&gt;=QE$45,QD13&lt;&gt;""),AND(RB13&gt;=RM$45,RB13&lt;&gt;""),AND(RE13&gt;=RM$45,RE13&lt;&gt;""),AND(RI13&gt;=RM$45,RI13&lt;&gt;""),AND(RL13&gt;=RM$45,RL13&lt;&gt;""),AND(SJ13&gt;=SU$45,SJ13&lt;&gt;""),AND(SM13&gt;=SU$45,SM13&lt;&gt;""),AND(SQ13&gt;=SU$45,SQ13&lt;&gt;""),AND(ST13&gt;=SU$45,ST13&lt;&gt;"")),"P","")</f>
        <v/>
      </c>
      <c r="J13" s="36" t="str">
        <f>IF(AND(I13="P",H13=""),"No DD",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Merit",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Excellence",IF(K13="P","Worlds Team",IF(H13="P","National Team","")))))</f>
        <v/>
      </c>
      <c r="K13" s="3" t="str">
        <f>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P","")</f>
        <v/>
      </c>
      <c r="L13" s="8">
        <f>IF(COUNT(AQ13,AT13,BR13,BU13,CS13,CV13)&gt;0,LARGE((AQ13,AT13,BR13,BU13,CS13,CV13),1),0)</f>
        <v>51.35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50.97</v>
      </c>
      <c r="O13" s="8" t="str">
        <f>IF(N13="","",IF(OR(N13=CS13,N13=CV13),$CA$1,IF(OR(N13=BR13,N13=BU13),$AZ$1,IF(OR(N13=AQ13,N13=AT13),$Y$1,""))))</f>
        <v>2025 Elite Canada</v>
      </c>
      <c r="P13" s="8">
        <f>IF(COUNT(AQ13,AT13,BR13,BU13,CS13,CV13)&gt;2,MAX(AX13,BY13,CZ13,LARGE((AQ13,AT13,BR13,BU13,CS13,CV13),3)),IF(MAX(AX13,BY13,CZ13)&gt;0,MAX(AX13,BY13,CZ13),0))</f>
        <v>53.91</v>
      </c>
      <c r="Q13" s="8" t="str">
        <f>IF(P13="","",IF(P13=CZ13,$CA$1,IF(P13=BY13,$AZ$1,IF(P13=AX13,$Y$1,IF(OR(P13=CS13,P13=CV13,P13=CZ13),$CA$1,IF(OR(P13=BR13,P13=BU13,P13=BY13),$AZ$1,IF(OR(P13=AQ13,P13=AT13,P13=AX13),$Y$1,"")))))))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Elite Canada</v>
      </c>
      <c r="T13" s="8">
        <f>IF(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&gt;0,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,0)</f>
        <v>16.41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Elite Canada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12.9</v>
      </c>
      <c r="Z13" s="22">
        <v>8.9</v>
      </c>
      <c r="AA13" s="22">
        <v>14.2</v>
      </c>
      <c r="AB13" s="22">
        <v>15.35</v>
      </c>
      <c r="AC13" s="22">
        <v>0</v>
      </c>
      <c r="AD13" s="22">
        <v>1.4</v>
      </c>
      <c r="AE13" s="22">
        <v>1</v>
      </c>
      <c r="AF13" s="22">
        <v>2</v>
      </c>
      <c r="AG13" s="22">
        <v>1.79</v>
      </c>
      <c r="AH13" s="22">
        <v>0</v>
      </c>
      <c r="AI13" s="22">
        <v>9.1</v>
      </c>
      <c r="AJ13" s="22">
        <v>6.5</v>
      </c>
      <c r="AK13" s="22">
        <v>10.3</v>
      </c>
      <c r="AL13" s="22">
        <v>11.01</v>
      </c>
      <c r="AM13" s="22">
        <v>0.2</v>
      </c>
      <c r="AN13" s="27"/>
      <c r="AO13" s="38">
        <f>IF(AA13&gt;0,AA13,"")</f>
        <v>14.2</v>
      </c>
      <c r="AP13" s="38">
        <f>IF(AB13&gt;0,AB13,"")</f>
        <v>15.35</v>
      </c>
      <c r="AQ13" s="40">
        <f>IF(SUM(Y13:AB13)-AC13&gt;0,SUM(Y13:AB13)-AC13,"")</f>
        <v>51.35</v>
      </c>
      <c r="AR13" s="40">
        <f>IF(AF13&gt;0,AF13,"")</f>
        <v>2</v>
      </c>
      <c r="AS13" s="40">
        <f>IF(AG13&gt;0,AG13,"")</f>
        <v>1.79</v>
      </c>
      <c r="AT13" s="40">
        <f>IF(SUM(AD13:AG13)-AH13&gt;0,SUM(AD13:AG13)-AH13,"")</f>
        <v>6.19</v>
      </c>
      <c r="AU13" s="40">
        <f>IF(AQ13="","",MAX(AQ13,AT13))</f>
        <v>51.35</v>
      </c>
      <c r="AV13" s="40">
        <f>IF(AK13&gt;0,AK13,"")</f>
        <v>10.3</v>
      </c>
      <c r="AW13" s="40">
        <f>IF(AL13&gt;0,AL13,"")</f>
        <v>11.01</v>
      </c>
      <c r="AX13" s="40">
        <f>IF(SUM(AI13:AL13)-AM13&gt;0,SUM(AI13:AL13)-AM13,"")</f>
        <v>36.709999999999994</v>
      </c>
      <c r="AY13" s="40">
        <f>IF(SUM(AU13,AX13)&gt;0,SUM(AU13,AX13),"")</f>
        <v>88.06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11.3</v>
      </c>
      <c r="CB13" s="22">
        <v>9.5</v>
      </c>
      <c r="CC13" s="22">
        <v>14.5</v>
      </c>
      <c r="CD13" s="22">
        <v>15.67</v>
      </c>
      <c r="CE13" s="22">
        <v>0</v>
      </c>
      <c r="CF13" s="22">
        <v>8.3000000000000007</v>
      </c>
      <c r="CG13" s="22">
        <v>6.2</v>
      </c>
      <c r="CH13" s="22">
        <v>10.4</v>
      </c>
      <c r="CI13" s="22">
        <v>11.31</v>
      </c>
      <c r="CJ13" s="22">
        <v>0</v>
      </c>
      <c r="CK13" s="22">
        <v>12.9</v>
      </c>
      <c r="CL13" s="22">
        <v>9.6999999999999993</v>
      </c>
      <c r="CM13" s="22">
        <v>14.9</v>
      </c>
      <c r="CN13" s="22">
        <v>16.41</v>
      </c>
      <c r="CO13" s="22">
        <v>0</v>
      </c>
      <c r="CP13" s="27"/>
      <c r="CQ13" s="38">
        <f>IF(CC13&gt;0,CC13,"")</f>
        <v>14.5</v>
      </c>
      <c r="CR13" s="38">
        <f>IF(CD13&gt;0,CD13,"")</f>
        <v>15.67</v>
      </c>
      <c r="CS13" s="40">
        <f>IF(SUM(CA13:CD13)-CE13&gt;0,SUM(CA13:CD13)-CE13,"")</f>
        <v>50.97</v>
      </c>
      <c r="CT13" s="40">
        <f>IF(CH13&gt;0,CH13,"")</f>
        <v>10.4</v>
      </c>
      <c r="CU13" s="40">
        <f>IF(CI13&gt;0,CI13,"")</f>
        <v>11.31</v>
      </c>
      <c r="CV13" s="40">
        <f>IF(SUM(CF13:CI13)-CJ13&gt;0,SUM(CF13:CI13)-CJ13,"")</f>
        <v>36.21</v>
      </c>
      <c r="CW13" s="40">
        <f>IF(CS13="","",MAX(CS13,CV13))</f>
        <v>50.97</v>
      </c>
      <c r="CX13" s="40">
        <f>IF(CM13&gt;0,CM13,"")</f>
        <v>14.9</v>
      </c>
      <c r="CY13" s="40">
        <f>IF(CN13&gt;0,CN13,"")</f>
        <v>16.41</v>
      </c>
      <c r="CZ13" s="40">
        <f>IF(SUM(CK13:CN13)-CO13&gt;0,SUM(CK13:CN13)-CO13,"")</f>
        <v>53.91</v>
      </c>
      <c r="DA13" s="40">
        <f>IF(SUM(CW13,CZ13)&gt;0,SUM(CW13,CZ13),"")</f>
        <v>104.88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5.65</v>
      </c>
      <c r="SW13" s="22">
        <f>IF($CP13="P",CB13,(CB13+BA13)/2)</f>
        <v>4.75</v>
      </c>
      <c r="SX13" s="22">
        <f>IF($CP13="P",CC13,(CC13+BB13)/2)</f>
        <v>7.25</v>
      </c>
      <c r="SY13" s="22">
        <f>IF($CP13="P",CD13,(CD13+BC13)/2)</f>
        <v>7.835</v>
      </c>
      <c r="SZ13" s="22">
        <f>IF($CP13="P",CE13,(CE13+BD13)/2)</f>
        <v>0</v>
      </c>
      <c r="TA13" s="22">
        <f>IF($CP13="P",CF13,(CF13+BE13)/2)</f>
        <v>4.1500000000000004</v>
      </c>
      <c r="TB13" s="22">
        <f>IF($CP13="P",CG13,(CG13+BF13)/2)</f>
        <v>3.1</v>
      </c>
      <c r="TC13" s="22">
        <f>IF($CP13="P",CH13,(CH13+BG13)/2)</f>
        <v>5.2</v>
      </c>
      <c r="TD13" s="22">
        <f>IF($CP13="P",CI13,(CI13+BH13)/2)</f>
        <v>5.6550000000000002</v>
      </c>
      <c r="TE13" s="22">
        <f>IF($CP13="P",CJ13,(CJ13+BI13)/2)</f>
        <v>0</v>
      </c>
      <c r="TF13" s="22">
        <f>IF($CP13="P",CK13,(CK13+BJ13)/2)</f>
        <v>6.45</v>
      </c>
      <c r="TG13" s="22">
        <f>IF($CP13="P",CL13,(CL13+BK13)/2)</f>
        <v>4.8499999999999996</v>
      </c>
      <c r="TH13" s="22">
        <f>IF($CP13="P",CM13,(CM13+BL13)/2)</f>
        <v>7.45</v>
      </c>
      <c r="TI13" s="22">
        <f>IF($CP13="P",CN13,(CN13+BM13)/2)</f>
        <v>8.2050000000000001</v>
      </c>
      <c r="TJ13" s="22">
        <f>IF($CP13="P",CO13,(CO13+BN13)/2)</f>
        <v>0</v>
      </c>
      <c r="TK13" s="27" t="s">
        <v>46</v>
      </c>
      <c r="TL13" s="40">
        <f>IF(SX13&gt;0,SX13,"")</f>
        <v>7.25</v>
      </c>
      <c r="TM13" s="40">
        <f>IF(SY13&gt;0,SY13,"")</f>
        <v>7.835</v>
      </c>
      <c r="TN13" s="40">
        <f>IF(SUM(SV13:SY13)-SZ13&gt;0,SUM(SV13:SY13)-SZ13,"")</f>
        <v>25.484999999999999</v>
      </c>
      <c r="TO13" s="40">
        <f>IF(TC13&gt;0,TC13,"")</f>
        <v>5.2</v>
      </c>
      <c r="TP13" s="40">
        <f>IF(TD13&gt;0,TD13,"")</f>
        <v>5.6550000000000002</v>
      </c>
      <c r="TQ13" s="40">
        <f>IF(SUM(TA13:TD13)-TE13&gt;0,SUM(TA13:TD13)-TE13,"")</f>
        <v>18.105</v>
      </c>
      <c r="TR13" s="40">
        <f>IF(MAX(TN13,TQ13)&gt;0,MAX(TN13,TQ13),"")</f>
        <v>25.484999999999999</v>
      </c>
      <c r="TS13" s="40">
        <f>IF(TH13&gt;0,TH13,"")</f>
        <v>7.45</v>
      </c>
      <c r="TT13" s="40">
        <f>IF(TI13&gt;0,TI13,"")</f>
        <v>8.2050000000000001</v>
      </c>
      <c r="TU13" s="40">
        <f>IF(SUM(TF13:TI13)-TJ13&gt;0,SUM(TF13:TI13)-TJ13,"")</f>
        <v>26.954999999999998</v>
      </c>
      <c r="TV13" s="40">
        <f>IF(SUM(TR13,TU13)&gt;0,SUM(TR13,TU13),"")</f>
        <v>52.44</v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127</v>
      </c>
      <c r="D14" s="4" t="s">
        <v>5</v>
      </c>
      <c r="E14" s="4">
        <v>2006</v>
      </c>
      <c r="F14" s="9">
        <f>SUM(L14:V14)+SUM(L14:T14)*0.0000001+SUM(L14)*0.0000000000001</f>
        <v>181.81001818100515</v>
      </c>
      <c r="G14" s="64"/>
      <c r="H14" s="3" t="str">
        <f>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P","")</f>
        <v/>
      </c>
      <c r="I14" s="3" t="str">
        <f>IF(OR(AND(AQ14&gt;=AY$45,AQ14&lt;&gt;"",AN14=""),AND(AT14&gt;=AY$45,AT14&lt;&gt;"",AN14=""),AND(AX14&gt;=AY$45,AX14&lt;&gt;"",AN14=""),AND(BR14&gt;=BZ$45,BR14&lt;&gt;"",BO14=""),AND(BU14&gt;=BZ$45,BU14&lt;&gt;"",BO14=""),AND(BY14&gt;=BZ$45,BY14&lt;&gt;"",BO14=""),AND(CS14&gt;=DA$45,CS14&lt;&gt;"",CP14=""),AND(CV14&gt;=DA$45,CV14&lt;&gt;"",CP14=""),AND(CZ14&gt;=DA$45,CZ14&lt;&gt;"",CP14=""),AND(DZ14&gt;=EK$45,DZ14&lt;&gt;""),AND(EC14&gt;=EK$45,EC14&lt;&gt;""),AND(EG14&gt;=EK$45,EG14&lt;&gt;""),AND(EJ14&gt;=EK$45,EJ14&lt;&gt;""),AND(FH14&gt;=FS$45,FH14&lt;&gt;""),AND(FK14&gt;=FS$45,FK14&lt;&gt;""),AND(FO14&gt;=FS$45,FO14&lt;&gt;""),AND(FR14&gt;=FS$45,FR14&lt;&gt;""),AND(GP14&gt;=HA$45,GP14&lt;&gt;""),AND(GS14&gt;=HA$45,GS14&lt;&gt;""),AND(GW14&gt;=HA$45,GW14&lt;&gt;""),AND(GZ14&gt;=HA$45,GZ14&lt;&gt;""),AND(HX14&gt;=II$45,HX14&lt;&gt;""),AND(IA14&gt;=II$45,IA14&lt;&gt;""),AND(IE14&gt;=II$45,IE14&lt;&gt;""),AND(IH14&gt;=II$45,IH14&lt;&gt;""),AND(JF14&gt;=JQ$45,JF14&lt;&gt;""),AND(JI14&gt;=JQ$45,JI14&lt;&gt;""),AND(JM14&gt;=JQ$45,JM14&lt;&gt;""),AND(JP14&gt;=JQ$45,JP14&lt;&gt;""),AND(KN14&gt;=KY$45,KN14&lt;&gt;""),AND(KQ14&gt;=KY$45,KQ14&lt;&gt;""),AND(KU14&gt;=KY$45,KU14&lt;&gt;""),AND(KX14&gt;=KY$45,KX14&lt;&gt;""),AND(LV14&gt;=MG$45,LV14&lt;&gt;""),AND(LY14&gt;=MG$45,LY14&lt;&gt;""),AND(MC14&gt;=MG$45,MC14&lt;&gt;""),AND(MF14&gt;=MG$45,MF14&lt;&gt;""),AND(ND14&gt;=NO$45,ND14&lt;&gt;""),AND(NG14&gt;=NO$45,NG14&lt;&gt;""),AND(NK14&gt;=NO$45,NK14&lt;&gt;""),AND(NN14&gt;=NO$45,NN14&lt;&gt;""),AND(OL14&gt;=OW$45,OL14&lt;&gt;""),AND(OO14&gt;=OW$45,OO14&lt;&gt;""),AND(OS14&gt;=OW$45,OS14&lt;&gt;""),AND(OV14&gt;=OW$45,OV14&lt;&gt;""),AND(PT14&gt;=QE$45,PT14&lt;&gt;""),AND(PW14&gt;=QE$45,PW14&lt;&gt;""),AND(QA14&gt;=QE$45,QA14&lt;&gt;""),AND(QD14&gt;=QE$45,QD14&lt;&gt;""),AND(RB14&gt;=RM$45,RB14&lt;&gt;""),AND(RE14&gt;=RM$45,RE14&lt;&gt;""),AND(RI14&gt;=RM$45,RI14&lt;&gt;""),AND(RL14&gt;=RM$45,RL14&lt;&gt;""),AND(SJ14&gt;=SU$45,SJ14&lt;&gt;""),AND(SM14&gt;=SU$45,SM14&lt;&gt;""),AND(SQ14&gt;=SU$45,SQ14&lt;&gt;""),AND(ST14&gt;=SU$45,ST14&lt;&gt;"")),"P","")</f>
        <v/>
      </c>
      <c r="J14" s="36" t="str">
        <f>IF(AND(I14="P",H14=""),"No DD",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Merit",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Excellence",IF(K14="P","Worlds Team",IF(H14="P","National Team","")))))</f>
        <v/>
      </c>
      <c r="K14" s="3" t="str">
        <f>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P","")</f>
        <v/>
      </c>
      <c r="L14" s="8">
        <f>IF(COUNT(AQ14,AT14,BR14,BU14,CS14,CV14)&gt;0,LARGE((AQ14,AT14,BR14,BU14,CS14,CV14),1),0)</f>
        <v>51.349999999999994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51.33</v>
      </c>
      <c r="O14" s="8" t="str">
        <f>IF(N14="","",IF(OR(N14=CS14,N14=CV14),$CA$1,IF(OR(N14=BR14,N14=BU14),$AZ$1,IF(OR(N14=AQ14,N14=AT14),$Y$1,""))))</f>
        <v>2025 Elite Canada</v>
      </c>
      <c r="P14" s="8">
        <f>IF(COUNT(AQ14,AT14,BR14,BU14,CS14,CV14)&gt;2,MAX(AX14,BY14,CZ14,LARGE((AQ14,AT14,BR14,BU14,CS14,CV14),3)),IF(MAX(AX14,BY14,CZ14)&gt;0,MAX(AX14,BY14,CZ14),0))</f>
        <v>51.28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13.8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Elite Canada</v>
      </c>
      <c r="T14" s="8">
        <f>IF(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&gt;0,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,0)</f>
        <v>14.05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13.8</v>
      </c>
      <c r="Z14" s="22">
        <v>9.3000000000000007</v>
      </c>
      <c r="AA14" s="22">
        <v>12.8</v>
      </c>
      <c r="AB14" s="22">
        <v>14.14</v>
      </c>
      <c r="AC14" s="22">
        <v>0</v>
      </c>
      <c r="AD14" s="22">
        <v>14.2</v>
      </c>
      <c r="AE14" s="22">
        <v>9.5</v>
      </c>
      <c r="AF14" s="22">
        <v>13.6</v>
      </c>
      <c r="AG14" s="22">
        <v>14.05</v>
      </c>
      <c r="AH14" s="22">
        <v>0</v>
      </c>
      <c r="AI14" s="22">
        <v>4.4000000000000004</v>
      </c>
      <c r="AJ14" s="22">
        <v>2.8</v>
      </c>
      <c r="AK14" s="22">
        <v>4.5</v>
      </c>
      <c r="AL14" s="22">
        <v>4.42</v>
      </c>
      <c r="AM14" s="22">
        <v>0</v>
      </c>
      <c r="AN14" s="27"/>
      <c r="AO14" s="38">
        <f>IF(AA14&gt;0,AA14,"")</f>
        <v>12.8</v>
      </c>
      <c r="AP14" s="38">
        <f>IF(AB14&gt;0,AB14,"")</f>
        <v>14.14</v>
      </c>
      <c r="AQ14" s="40">
        <f>IF(SUM(Y14:AB14)-AC14&gt;0,SUM(Y14:AB14)-AC14,"")</f>
        <v>50.040000000000006</v>
      </c>
      <c r="AR14" s="40">
        <f>IF(AF14&gt;0,AF14,"")</f>
        <v>13.6</v>
      </c>
      <c r="AS14" s="40">
        <f>IF(AG14&gt;0,AG14,"")</f>
        <v>14.05</v>
      </c>
      <c r="AT14" s="40">
        <f>IF(SUM(AD14:AG14)-AH14&gt;0,SUM(AD14:AG14)-AH14,"")</f>
        <v>51.349999999999994</v>
      </c>
      <c r="AU14" s="40">
        <f>IF(AQ14="","",MAX(AQ14,AT14))</f>
        <v>51.349999999999994</v>
      </c>
      <c r="AV14" s="40">
        <f>IF(AK14&gt;0,AK14,"")</f>
        <v>4.5</v>
      </c>
      <c r="AW14" s="40">
        <f>IF(AL14&gt;0,AL14,"")</f>
        <v>4.42</v>
      </c>
      <c r="AX14" s="40">
        <f>IF(SUM(AI14:AL14)-AM14&gt;0,SUM(AI14:AL14)-AM14,"")</f>
        <v>16.119999999999997</v>
      </c>
      <c r="AY14" s="40">
        <f>IF(SUM(AU14,AX14)&gt;0,SUM(AU14,AX14),"")</f>
        <v>67.47</v>
      </c>
      <c r="AZ14" s="26">
        <v>14.8</v>
      </c>
      <c r="BA14" s="26">
        <v>9.1</v>
      </c>
      <c r="BB14" s="26">
        <v>11.2</v>
      </c>
      <c r="BC14" s="26">
        <v>14.33</v>
      </c>
      <c r="BD14" s="26">
        <v>0</v>
      </c>
      <c r="BE14" s="26">
        <v>11.7</v>
      </c>
      <c r="BF14" s="26">
        <v>8.9</v>
      </c>
      <c r="BG14" s="26">
        <v>10.7</v>
      </c>
      <c r="BH14" s="26">
        <v>14.38</v>
      </c>
      <c r="BI14" s="26">
        <v>0</v>
      </c>
      <c r="BJ14" s="26">
        <v>4.2</v>
      </c>
      <c r="BK14" s="26">
        <v>2.8</v>
      </c>
      <c r="BL14" s="26">
        <v>4</v>
      </c>
      <c r="BM14" s="26">
        <v>4.63</v>
      </c>
      <c r="BN14" s="26">
        <v>0</v>
      </c>
      <c r="BO14" s="28"/>
      <c r="BP14" s="39">
        <f>IF(BB14&gt;0,BB14,"")</f>
        <v>11.2</v>
      </c>
      <c r="BQ14" s="39">
        <f>IF(BC14&gt;0,BC14,"")</f>
        <v>14.33</v>
      </c>
      <c r="BR14" s="11">
        <f>IF(SUM(AZ14:BC14)-BD14&gt;0,SUM(AZ14:BC14)-BD14,"")</f>
        <v>49.429999999999993</v>
      </c>
      <c r="BS14" s="11">
        <f>IF(BG14&gt;0,BG14,"")</f>
        <v>10.7</v>
      </c>
      <c r="BT14" s="11">
        <f>IF(BH14&gt;0,BH14,"")</f>
        <v>14.38</v>
      </c>
      <c r="BU14" s="11">
        <f>IF(SUM(BE14:BH14)-BI14&gt;0,SUM(BE14:BH14)-BI14,"")</f>
        <v>45.68</v>
      </c>
      <c r="BV14" s="11">
        <f>IF(BR14="","",MAX(BR14,BU14))</f>
        <v>49.429999999999993</v>
      </c>
      <c r="BW14" s="11">
        <f>IF(BL14&gt;0,BL14,"")</f>
        <v>4</v>
      </c>
      <c r="BX14" s="11">
        <f>IF(BM14&gt;0,BM14,"")</f>
        <v>4.63</v>
      </c>
      <c r="BY14" s="11">
        <f>IF(SUM(BJ14:BM14)-BN14&gt;0,SUM(BJ14:BM14)-BN14,"")</f>
        <v>15.629999999999999</v>
      </c>
      <c r="BZ14" s="11">
        <f>IF(SUM(BV14,BY14)&gt;0,SUM(BV14,BY14),"")</f>
        <v>65.059999999999988</v>
      </c>
      <c r="CA14" s="22">
        <v>11.9</v>
      </c>
      <c r="CB14" s="22">
        <v>9</v>
      </c>
      <c r="CC14" s="22">
        <v>12.6</v>
      </c>
      <c r="CD14" s="22">
        <v>13.67</v>
      </c>
      <c r="CE14" s="22">
        <v>0</v>
      </c>
      <c r="CF14" s="22">
        <v>13.8</v>
      </c>
      <c r="CG14" s="22">
        <v>9.5</v>
      </c>
      <c r="CH14" s="22">
        <v>13.8</v>
      </c>
      <c r="CI14" s="22">
        <v>14.23</v>
      </c>
      <c r="CJ14" s="22">
        <v>0</v>
      </c>
      <c r="CK14" s="22">
        <v>13.5</v>
      </c>
      <c r="CL14" s="22">
        <v>9.5</v>
      </c>
      <c r="CM14" s="22">
        <v>13.8</v>
      </c>
      <c r="CN14" s="22">
        <v>14.48</v>
      </c>
      <c r="CO14" s="22">
        <v>0</v>
      </c>
      <c r="CP14" s="27"/>
      <c r="CQ14" s="38">
        <f>IF(CC14&gt;0,CC14,"")</f>
        <v>12.6</v>
      </c>
      <c r="CR14" s="38">
        <f>IF(CD14&gt;0,CD14,"")</f>
        <v>13.67</v>
      </c>
      <c r="CS14" s="40">
        <f>IF(SUM(CA14:CD14)-CE14&gt;0,SUM(CA14:CD14)-CE14,"")</f>
        <v>47.17</v>
      </c>
      <c r="CT14" s="40">
        <f>IF(CH14&gt;0,CH14,"")</f>
        <v>13.8</v>
      </c>
      <c r="CU14" s="40">
        <f>IF(CI14&gt;0,CI14,"")</f>
        <v>14.23</v>
      </c>
      <c r="CV14" s="40">
        <f>IF(SUM(CF14:CI14)-CJ14&gt;0,SUM(CF14:CI14)-CJ14,"")</f>
        <v>51.33</v>
      </c>
      <c r="CW14" s="40">
        <f>IF(CS14="","",MAX(CS14,CV14))</f>
        <v>51.33</v>
      </c>
      <c r="CX14" s="40">
        <f>IF(CM14&gt;0,CM14,"")</f>
        <v>13.8</v>
      </c>
      <c r="CY14" s="40">
        <f>IF(CN14&gt;0,CN14,"")</f>
        <v>14.48</v>
      </c>
      <c r="CZ14" s="40">
        <f>IF(SUM(CK14:CN14)-CO14&gt;0,SUM(CK14:CN14)-CO14,"")</f>
        <v>51.28</v>
      </c>
      <c r="DA14" s="40">
        <f>IF(SUM(CW14,CZ14)&gt;0,SUM(CW14,CZ14),"")</f>
        <v>102.61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13.350000000000001</v>
      </c>
      <c r="SW14" s="22">
        <f>IF($CP14="P",CB14,(CB14+BA14)/2)</f>
        <v>9.0500000000000007</v>
      </c>
      <c r="SX14" s="22">
        <f>IF($CP14="P",CC14,(CC14+BB14)/2)</f>
        <v>11.899999999999999</v>
      </c>
      <c r="SY14" s="22">
        <f>IF($CP14="P",CD14,(CD14+BC14)/2)</f>
        <v>14</v>
      </c>
      <c r="SZ14" s="22">
        <f>IF($CP14="P",CE14,(CE14+BD14)/2)</f>
        <v>0</v>
      </c>
      <c r="TA14" s="22">
        <f>IF($CP14="P",CF14,(CF14+BE14)/2)</f>
        <v>12.75</v>
      </c>
      <c r="TB14" s="22">
        <f>IF($CP14="P",CG14,(CG14+BF14)/2)</f>
        <v>9.1999999999999993</v>
      </c>
      <c r="TC14" s="22">
        <f>IF($CP14="P",CH14,(CH14+BG14)/2)</f>
        <v>12.25</v>
      </c>
      <c r="TD14" s="22">
        <f>IF($CP14="P",CI14,(CI14+BH14)/2)</f>
        <v>14.305</v>
      </c>
      <c r="TE14" s="22">
        <f>IF($CP14="P",CJ14,(CJ14+BI14)/2)</f>
        <v>0</v>
      </c>
      <c r="TF14" s="22">
        <f>IF($CP14="P",CK14,(CK14+BJ14)/2)</f>
        <v>8.85</v>
      </c>
      <c r="TG14" s="22">
        <f>IF($CP14="P",CL14,(CL14+BK14)/2)</f>
        <v>6.15</v>
      </c>
      <c r="TH14" s="22">
        <f>IF($CP14="P",CM14,(CM14+BL14)/2)</f>
        <v>8.9</v>
      </c>
      <c r="TI14" s="22">
        <f>IF($CP14="P",CN14,(CN14+BM14)/2)</f>
        <v>9.5549999999999997</v>
      </c>
      <c r="TJ14" s="22">
        <f>IF($CP14="P",CO14,(CO14+BN14)/2)</f>
        <v>0</v>
      </c>
      <c r="TK14" s="27" t="s">
        <v>46</v>
      </c>
      <c r="TL14" s="40">
        <f>IF(SX14&gt;0,SX14,"")</f>
        <v>11.899999999999999</v>
      </c>
      <c r="TM14" s="40">
        <f>IF(SY14&gt;0,SY14,"")</f>
        <v>14</v>
      </c>
      <c r="TN14" s="40">
        <f>IF(SUM(SV14:SY14)-SZ14&gt;0,SUM(SV14:SY14)-SZ14,"")</f>
        <v>48.3</v>
      </c>
      <c r="TO14" s="40">
        <f>IF(TC14&gt;0,TC14,"")</f>
        <v>12.25</v>
      </c>
      <c r="TP14" s="40">
        <f>IF(TD14&gt;0,TD14,"")</f>
        <v>14.305</v>
      </c>
      <c r="TQ14" s="40">
        <f>IF(SUM(TA14:TD14)-TE14&gt;0,SUM(TA14:TD14)-TE14,"")</f>
        <v>48.505000000000003</v>
      </c>
      <c r="TR14" s="40">
        <f>IF(MAX(TN14,TQ14)&gt;0,MAX(TN14,TQ14),"")</f>
        <v>48.505000000000003</v>
      </c>
      <c r="TS14" s="40">
        <f>IF(TH14&gt;0,TH14,"")</f>
        <v>8.9</v>
      </c>
      <c r="TT14" s="40">
        <f>IF(TI14&gt;0,TI14,"")</f>
        <v>9.5549999999999997</v>
      </c>
      <c r="TU14" s="40">
        <f>IF(SUM(TF14:TI14)-TJ14&gt;0,SUM(TF14:TI14)-TJ14,"")</f>
        <v>33.454999999999998</v>
      </c>
      <c r="TV14" s="40">
        <f>IF(SUM(TR14,TU14)&gt;0,SUM(TR14,TU14),"")</f>
        <v>81.960000000000008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98</v>
      </c>
      <c r="D15" s="4" t="s">
        <v>5</v>
      </c>
      <c r="E15" s="4">
        <v>2005</v>
      </c>
      <c r="F15" s="9">
        <f>SUM(L15:V15)+SUM(L15:T15)*0.0000001+SUM(L15)*0.0000000000001</f>
        <v>181.3100172600052</v>
      </c>
      <c r="G15" s="64"/>
      <c r="H15" s="3" t="str">
        <f>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P","")</f>
        <v/>
      </c>
      <c r="I15" s="3" t="str">
        <f>IF(OR(AND(AQ15&gt;=AY$45,AQ15&lt;&gt;"",AN15=""),AND(AT15&gt;=AY$45,AT15&lt;&gt;"",AN15=""),AND(AX15&gt;=AY$45,AX15&lt;&gt;"",AN15=""),AND(BR15&gt;=BZ$45,BR15&lt;&gt;"",BO15=""),AND(BU15&gt;=BZ$45,BU15&lt;&gt;"",BO15=""),AND(BY15&gt;=BZ$45,BY15&lt;&gt;"",BO15=""),AND(CS15&gt;=DA$45,CS15&lt;&gt;"",CP15=""),AND(CV15&gt;=DA$45,CV15&lt;&gt;"",CP15=""),AND(CZ15&gt;=DA$45,CZ15&lt;&gt;"",CP15=""),AND(DZ15&gt;=EK$45,DZ15&lt;&gt;""),AND(EC15&gt;=EK$45,EC15&lt;&gt;""),AND(EG15&gt;=EK$45,EG15&lt;&gt;""),AND(EJ15&gt;=EK$45,EJ15&lt;&gt;""),AND(FH15&gt;=FS$45,FH15&lt;&gt;""),AND(FK15&gt;=FS$45,FK15&lt;&gt;""),AND(FO15&gt;=FS$45,FO15&lt;&gt;""),AND(FR15&gt;=FS$45,FR15&lt;&gt;""),AND(GP15&gt;=HA$45,GP15&lt;&gt;""),AND(GS15&gt;=HA$45,GS15&lt;&gt;""),AND(GW15&gt;=HA$45,GW15&lt;&gt;""),AND(GZ15&gt;=HA$45,GZ15&lt;&gt;""),AND(HX15&gt;=II$45,HX15&lt;&gt;""),AND(IA15&gt;=II$45,IA15&lt;&gt;""),AND(IE15&gt;=II$45,IE15&lt;&gt;""),AND(IH15&gt;=II$45,IH15&lt;&gt;""),AND(JF15&gt;=JQ$45,JF15&lt;&gt;""),AND(JI15&gt;=JQ$45,JI15&lt;&gt;""),AND(JM15&gt;=JQ$45,JM15&lt;&gt;""),AND(JP15&gt;=JQ$45,JP15&lt;&gt;""),AND(KN15&gt;=KY$45,KN15&lt;&gt;""),AND(KQ15&gt;=KY$45,KQ15&lt;&gt;""),AND(KU15&gt;=KY$45,KU15&lt;&gt;""),AND(KX15&gt;=KY$45,KX15&lt;&gt;""),AND(LV15&gt;=MG$45,LV15&lt;&gt;""),AND(LY15&gt;=MG$45,LY15&lt;&gt;""),AND(MC15&gt;=MG$45,MC15&lt;&gt;""),AND(MF15&gt;=MG$45,MF15&lt;&gt;""),AND(ND15&gt;=NO$45,ND15&lt;&gt;""),AND(NG15&gt;=NO$45,NG15&lt;&gt;""),AND(NK15&gt;=NO$45,NK15&lt;&gt;""),AND(NN15&gt;=NO$45,NN15&lt;&gt;""),AND(OL15&gt;=OW$45,OL15&lt;&gt;""),AND(OO15&gt;=OW$45,OO15&lt;&gt;""),AND(OS15&gt;=OW$45,OS15&lt;&gt;""),AND(OV15&gt;=OW$45,OV15&lt;&gt;""),AND(PT15&gt;=QE$45,PT15&lt;&gt;""),AND(PW15&gt;=QE$45,PW15&lt;&gt;""),AND(QA15&gt;=QE$45,QA15&lt;&gt;""),AND(QD15&gt;=QE$45,QD15&lt;&gt;""),AND(RB15&gt;=RM$45,RB15&lt;&gt;""),AND(RE15&gt;=RM$45,RE15&lt;&gt;""),AND(RI15&gt;=RM$45,RI15&lt;&gt;""),AND(RL15&gt;=RM$45,RL15&lt;&gt;""),AND(SJ15&gt;=SU$45,SJ15&lt;&gt;""),AND(SM15&gt;=SU$45,SM15&lt;&gt;""),AND(SQ15&gt;=SU$45,SQ15&lt;&gt;""),AND(ST15&gt;=SU$45,ST15&lt;&gt;"")),"P","")</f>
        <v/>
      </c>
      <c r="J15" s="36" t="str">
        <f>IF(AND(I15="P",H15=""),"No DD",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Merit",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Excellence",IF(K15="P","Worlds Team",IF(H15="P","National Team","")))))</f>
        <v/>
      </c>
      <c r="K15" s="3" t="str">
        <f>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P","")</f>
        <v/>
      </c>
      <c r="L15" s="8">
        <f>IF(COUNT(AQ15,AT15,BR15,BU15,CS15,CV15)&gt;0,LARGE((AQ15,AT15,BR15,BU15,CS15,CV15),1),0)</f>
        <v>52.05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IF(COUNT(AQ15,AT15,BR15,BU15,CS15,CV15)&gt;1,LARGE((AQ15,AT15,BR15,BU15,CS15,CV15),2),0)</f>
        <v>41.67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48.230000000000004</v>
      </c>
      <c r="Q15" s="8" t="str">
        <f>IF(P15="","",IF(P15=CZ15,$CA$1,IF(P15=BY15,$AZ$1,IF(P15=AX15,$Y$1,IF(OR(P15=CS15,P15=CV15,P15=CZ15),$CA$1,IF(OR(P15=BR15,P15=BU15,P15=BY15),$AZ$1,IF(OR(P15=AQ15,P15=AT15,P15=AX15),$Y$1,"")))))))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Elite Canada</v>
      </c>
      <c r="T15" s="8">
        <f>IF(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&gt;0,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,0)</f>
        <v>15.75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2025 Elite Canada</v>
      </c>
      <c r="V15" s="8">
        <f>IF(MAX(DB15,DC15)&gt;0,MAX(DB15,DC15),"")</f>
        <v>8.7100000000000009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2024 Coimbra Gym Fest (July 7)</v>
      </c>
      <c r="Y15" s="22">
        <v>11.7</v>
      </c>
      <c r="Z15" s="22">
        <v>7.3</v>
      </c>
      <c r="AA15" s="22">
        <v>10.4</v>
      </c>
      <c r="AB15" s="22">
        <v>12.27</v>
      </c>
      <c r="AC15" s="22">
        <v>0</v>
      </c>
      <c r="AD15" s="22">
        <v>5.6</v>
      </c>
      <c r="AE15" s="22">
        <v>3.8</v>
      </c>
      <c r="AF15" s="22">
        <v>5.2</v>
      </c>
      <c r="AG15" s="22">
        <v>6.16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10.4</v>
      </c>
      <c r="AP15" s="38">
        <f>IF(AB15&gt;0,AB15,"")</f>
        <v>12.27</v>
      </c>
      <c r="AQ15" s="40">
        <f>IF(SUM(Y15:AB15)-AC15&gt;0,SUM(Y15:AB15)-AC15,"")</f>
        <v>41.67</v>
      </c>
      <c r="AR15" s="40">
        <f>IF(AF15&gt;0,AF15,"")</f>
        <v>5.2</v>
      </c>
      <c r="AS15" s="40">
        <f>IF(AG15&gt;0,AG15,"")</f>
        <v>6.16</v>
      </c>
      <c r="AT15" s="40">
        <f>IF(SUM(AD15:AG15)-AH15&gt;0,SUM(AD15:AG15)-AH15,"")</f>
        <v>20.759999999999998</v>
      </c>
      <c r="AU15" s="40">
        <f>IF(AQ15="","",MAX(AQ15,AT15))</f>
        <v>41.67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41.67</v>
      </c>
      <c r="AZ15" s="26">
        <v>10</v>
      </c>
      <c r="BA15" s="26">
        <v>6.4</v>
      </c>
      <c r="BB15" s="26">
        <v>8.1999999999999993</v>
      </c>
      <c r="BC15" s="26">
        <v>10.86</v>
      </c>
      <c r="BD15" s="26">
        <v>0</v>
      </c>
      <c r="BE15" s="26">
        <v>4.3</v>
      </c>
      <c r="BF15" s="26">
        <v>2.2999999999999998</v>
      </c>
      <c r="BG15" s="26">
        <v>12.5</v>
      </c>
      <c r="BH15" s="26">
        <v>5.15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8.1999999999999993</v>
      </c>
      <c r="BQ15" s="39">
        <f>IF(BC15&gt;0,BC15,"")</f>
        <v>10.86</v>
      </c>
      <c r="BR15" s="11">
        <f>IF(SUM(AZ15:BC15)-BD15&gt;0,SUM(AZ15:BC15)-BD15,"")</f>
        <v>35.459999999999994</v>
      </c>
      <c r="BS15" s="11">
        <f>IF(BG15&gt;0,BG15,"")</f>
        <v>12.5</v>
      </c>
      <c r="BT15" s="11">
        <f>IF(BH15&gt;0,BH15,"")</f>
        <v>5.15</v>
      </c>
      <c r="BU15" s="11">
        <f>IF(SUM(BE15:BH15)-BI15&gt;0,SUM(BE15:BH15)-BI15,"")</f>
        <v>24.25</v>
      </c>
      <c r="BV15" s="11">
        <f>IF(BR15="","",MAX(BR15,BU15))</f>
        <v>35.459999999999994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35.459999999999994</v>
      </c>
      <c r="CA15" s="22">
        <v>11.8</v>
      </c>
      <c r="CB15" s="22">
        <v>9.6</v>
      </c>
      <c r="CC15" s="22">
        <v>14.9</v>
      </c>
      <c r="CD15" s="22">
        <v>15.75</v>
      </c>
      <c r="CE15" s="22">
        <v>0</v>
      </c>
      <c r="CF15" s="22">
        <v>2.7</v>
      </c>
      <c r="CG15" s="22">
        <v>1.8</v>
      </c>
      <c r="CH15" s="22">
        <v>3.3</v>
      </c>
      <c r="CI15" s="22">
        <v>3.33</v>
      </c>
      <c r="CJ15" s="22">
        <v>0</v>
      </c>
      <c r="CK15" s="22">
        <v>12.3</v>
      </c>
      <c r="CL15" s="22">
        <v>8.4</v>
      </c>
      <c r="CM15" s="22">
        <v>13.2</v>
      </c>
      <c r="CN15" s="22">
        <v>14.33</v>
      </c>
      <c r="CO15" s="22">
        <v>0</v>
      </c>
      <c r="CP15" s="27"/>
      <c r="CQ15" s="38">
        <f>IF(CC15&gt;0,CC15,"")</f>
        <v>14.9</v>
      </c>
      <c r="CR15" s="38">
        <f>IF(CD15&gt;0,CD15,"")</f>
        <v>15.75</v>
      </c>
      <c r="CS15" s="40">
        <f>IF(SUM(CA15:CD15)-CE15&gt;0,SUM(CA15:CD15)-CE15,"")</f>
        <v>52.05</v>
      </c>
      <c r="CT15" s="40">
        <f>IF(CH15&gt;0,CH15,"")</f>
        <v>3.3</v>
      </c>
      <c r="CU15" s="40">
        <f>IF(CI15&gt;0,CI15,"")</f>
        <v>3.33</v>
      </c>
      <c r="CV15" s="40">
        <f>IF(SUM(CF15:CI15)-CJ15&gt;0,SUM(CF15:CI15)-CJ15,"")</f>
        <v>11.129999999999999</v>
      </c>
      <c r="CW15" s="40">
        <f>IF(CS15="","",MAX(CS15,CV15))</f>
        <v>52.05</v>
      </c>
      <c r="CX15" s="40">
        <f>IF(CM15&gt;0,CM15,"")</f>
        <v>13.2</v>
      </c>
      <c r="CY15" s="40">
        <f>IF(CN15&gt;0,CN15,"")</f>
        <v>14.33</v>
      </c>
      <c r="CZ15" s="40">
        <f>IF(SUM(CK15:CN15)-CO15&gt;0,SUM(CK15:CN15)-CO15,"")</f>
        <v>48.230000000000004</v>
      </c>
      <c r="DA15" s="40">
        <f>IF(SUM(CW15,CZ15)&gt;0,SUM(CW15,CZ15),"")</f>
        <v>100.28</v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8.7100000000000009</v>
      </c>
      <c r="DC15" s="50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>3.7800000000000011</v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>
        <v>12.9</v>
      </c>
      <c r="HC15" s="18">
        <v>9.5</v>
      </c>
      <c r="HD15" s="18">
        <v>12.8</v>
      </c>
      <c r="HE15" s="18">
        <v>15.18</v>
      </c>
      <c r="HF15" s="18">
        <v>0</v>
      </c>
      <c r="HG15" s="18">
        <v>13.7</v>
      </c>
      <c r="HH15" s="18">
        <v>8.6999999999999993</v>
      </c>
      <c r="HI15" s="18">
        <v>12.5</v>
      </c>
      <c r="HJ15" s="18">
        <v>14.91</v>
      </c>
      <c r="HK15" s="18">
        <v>0</v>
      </c>
      <c r="HL15" s="18">
        <v>13.7</v>
      </c>
      <c r="HM15" s="18">
        <v>9.1999999999999993</v>
      </c>
      <c r="HN15" s="18">
        <v>13.3</v>
      </c>
      <c r="HO15" s="18">
        <v>15.33</v>
      </c>
      <c r="HP15" s="18">
        <v>0</v>
      </c>
      <c r="HQ15" s="18">
        <v>13.9</v>
      </c>
      <c r="HR15" s="18">
        <v>9.1999999999999993</v>
      </c>
      <c r="HS15" s="18">
        <v>13.3</v>
      </c>
      <c r="HT15" s="18">
        <v>15.61</v>
      </c>
      <c r="HU15" s="18">
        <v>0</v>
      </c>
      <c r="HV15" s="11">
        <f>IF(HD15&gt;0,HD15,"")</f>
        <v>12.8</v>
      </c>
      <c r="HW15" s="11">
        <f>IF(HE15&gt;0,HE15,"")</f>
        <v>15.18</v>
      </c>
      <c r="HX15" s="11">
        <f>IF(SUM(HB15:HE15)-HF15&gt;0,SUM(HB15:HE15)-HF15,"")</f>
        <v>50.38</v>
      </c>
      <c r="HY15" s="11">
        <f>IF(HI15&gt;0,HI15,"")</f>
        <v>12.5</v>
      </c>
      <c r="HZ15" s="11">
        <f>IF(HJ15&gt;0,HJ15,"")</f>
        <v>14.91</v>
      </c>
      <c r="IA15" s="11">
        <f>IF(SUM(HG15:HJ15)-HK15&gt;0,SUM(HG15:HJ15)-HK15,"")</f>
        <v>49.81</v>
      </c>
      <c r="IB15" s="11">
        <f>IF(MAX(HX15,IA15)&gt;0,MAX(HX15,IA15),"")</f>
        <v>50.38</v>
      </c>
      <c r="IC15" s="11">
        <f>IF(HN15&gt;0,HN15,"")</f>
        <v>13.3</v>
      </c>
      <c r="ID15" s="11">
        <f>IF(HO15&gt;0,HO15,"")</f>
        <v>15.33</v>
      </c>
      <c r="IE15" s="11">
        <f>IF(SUM(HL15:HO15)-HP15&gt;0,SUM(HL15:HO15)-HP15,"")</f>
        <v>51.53</v>
      </c>
      <c r="IF15" s="11">
        <f>IF(HS15&gt;0,HS15,"")</f>
        <v>13.3</v>
      </c>
      <c r="IG15" s="11">
        <f>IF(HT15&gt;0,HT15,"")</f>
        <v>15.61</v>
      </c>
      <c r="IH15" s="11">
        <f>IF(SUM(HQ15:HT15)-HU15&gt;0,SUM(HQ15:HT15)-HU15,"")</f>
        <v>52.010000000000005</v>
      </c>
      <c r="II15" s="11">
        <f>IF(SUM(IB15,IE15,IH15)&gt;0,SUM(IB15,IE15,IH15),"")</f>
        <v>153.92000000000002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10.9</v>
      </c>
      <c r="SW15" s="22">
        <f>IF($CP15="P",CB15,(CB15+BA15)/2)</f>
        <v>8</v>
      </c>
      <c r="SX15" s="22">
        <f>IF($CP15="P",CC15,(CC15+BB15)/2)</f>
        <v>11.55</v>
      </c>
      <c r="SY15" s="22">
        <f>IF($CP15="P",CD15,(CD15+BC15)/2)</f>
        <v>13.305</v>
      </c>
      <c r="SZ15" s="22">
        <f>IF($CP15="P",CE15,(CE15+BD15)/2)</f>
        <v>0</v>
      </c>
      <c r="TA15" s="22">
        <f>IF($CP15="P",CF15,(CF15+BE15)/2)</f>
        <v>3.5</v>
      </c>
      <c r="TB15" s="22">
        <f>IF($CP15="P",CG15,(CG15+BF15)/2)</f>
        <v>2.0499999999999998</v>
      </c>
      <c r="TC15" s="22">
        <f>IF($CP15="P",CH15,(CH15+BG15)/2)</f>
        <v>7.9</v>
      </c>
      <c r="TD15" s="22">
        <f>IF($CP15="P",CI15,(CI15+BH15)/2)</f>
        <v>4.24</v>
      </c>
      <c r="TE15" s="22">
        <f>IF($CP15="P",CJ15,(CJ15+BI15)/2)</f>
        <v>0</v>
      </c>
      <c r="TF15" s="22">
        <f>IF($CP15="P",CK15,(CK15+BJ15)/2)</f>
        <v>6.15</v>
      </c>
      <c r="TG15" s="22">
        <f>IF($CP15="P",CL15,(CL15+BK15)/2)</f>
        <v>4.2</v>
      </c>
      <c r="TH15" s="22">
        <f>IF($CP15="P",CM15,(CM15+BL15)/2)</f>
        <v>6.6</v>
      </c>
      <c r="TI15" s="22">
        <f>IF($CP15="P",CN15,(CN15+BM15)/2)</f>
        <v>7.165</v>
      </c>
      <c r="TJ15" s="22">
        <f>IF($CP15="P",CO15,(CO15+BN15)/2)</f>
        <v>0</v>
      </c>
      <c r="TK15" s="27" t="s">
        <v>46</v>
      </c>
      <c r="TL15" s="40">
        <f>IF(SX15&gt;0,SX15,"")</f>
        <v>11.55</v>
      </c>
      <c r="TM15" s="40">
        <f>IF(SY15&gt;0,SY15,"")</f>
        <v>13.305</v>
      </c>
      <c r="TN15" s="40">
        <f>IF(SUM(SV15:SY15)-SZ15&gt;0,SUM(SV15:SY15)-SZ15,"")</f>
        <v>43.754999999999995</v>
      </c>
      <c r="TO15" s="40">
        <f>IF(TC15&gt;0,TC15,"")</f>
        <v>7.9</v>
      </c>
      <c r="TP15" s="40">
        <f>IF(TD15&gt;0,TD15,"")</f>
        <v>4.24</v>
      </c>
      <c r="TQ15" s="40">
        <f>IF(SUM(TA15:TD15)-TE15&gt;0,SUM(TA15:TD15)-TE15,"")</f>
        <v>17.689999999999998</v>
      </c>
      <c r="TR15" s="40">
        <f>IF(MAX(TN15,TQ15)&gt;0,MAX(TN15,TQ15),"")</f>
        <v>43.754999999999995</v>
      </c>
      <c r="TS15" s="40">
        <f>IF(TH15&gt;0,TH15,"")</f>
        <v>6.6</v>
      </c>
      <c r="TT15" s="40">
        <f>IF(TI15&gt;0,TI15,"")</f>
        <v>7.165</v>
      </c>
      <c r="TU15" s="40">
        <f>IF(SUM(TF15:TI15)-TJ15&gt;0,SUM(TF15:TI15)-TJ15,"")</f>
        <v>24.115000000000002</v>
      </c>
      <c r="TV15" s="40">
        <f>IF(SUM(TR15,TU15)&gt;0,SUM(TR15,TU15),"")</f>
        <v>67.87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206</v>
      </c>
      <c r="D16" s="4" t="s">
        <v>4</v>
      </c>
      <c r="E16" s="4">
        <v>2008</v>
      </c>
      <c r="F16" s="9">
        <f>SUM(L16:V16)+SUM(L16:T16)*0.0000001+SUM(L16)*0.0000000000001</f>
        <v>180.180017650005</v>
      </c>
      <c r="G16" s="64"/>
      <c r="H16" s="3" t="str">
        <f>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P","")</f>
        <v/>
      </c>
      <c r="I16" s="3" t="str">
        <f>IF(OR(AND(AQ16&gt;=AY$45,AQ16&lt;&gt;"",AN16=""),AND(AT16&gt;=AY$45,AT16&lt;&gt;"",AN16=""),AND(AX16&gt;=AY$45,AX16&lt;&gt;"",AN16=""),AND(BR16&gt;=BZ$45,BR16&lt;&gt;"",BO16=""),AND(BU16&gt;=BZ$45,BU16&lt;&gt;"",BO16=""),AND(BY16&gt;=BZ$45,BY16&lt;&gt;"",BO16=""),AND(CS16&gt;=DA$45,CS16&lt;&gt;"",CP16=""),AND(CV16&gt;=DA$45,CV16&lt;&gt;"",CP16=""),AND(CZ16&gt;=DA$45,CZ16&lt;&gt;"",CP16=""),AND(DZ16&gt;=EK$45,DZ16&lt;&gt;""),AND(EC16&gt;=EK$45,EC16&lt;&gt;""),AND(EG16&gt;=EK$45,EG16&lt;&gt;""),AND(EJ16&gt;=EK$45,EJ16&lt;&gt;""),AND(FH16&gt;=FS$45,FH16&lt;&gt;""),AND(FK16&gt;=FS$45,FK16&lt;&gt;""),AND(FO16&gt;=FS$45,FO16&lt;&gt;""),AND(FR16&gt;=FS$45,FR16&lt;&gt;""),AND(GP16&gt;=HA$45,GP16&lt;&gt;""),AND(GS16&gt;=HA$45,GS16&lt;&gt;""),AND(GW16&gt;=HA$45,GW16&lt;&gt;""),AND(GZ16&gt;=HA$45,GZ16&lt;&gt;""),AND(HX16&gt;=II$45,HX16&lt;&gt;""),AND(IA16&gt;=II$45,IA16&lt;&gt;""),AND(IE16&gt;=II$45,IE16&lt;&gt;""),AND(IH16&gt;=II$45,IH16&lt;&gt;""),AND(JF16&gt;=JQ$45,JF16&lt;&gt;""),AND(JI16&gt;=JQ$45,JI16&lt;&gt;""),AND(JM16&gt;=JQ$45,JM16&lt;&gt;""),AND(JP16&gt;=JQ$45,JP16&lt;&gt;""),AND(KN16&gt;=KY$45,KN16&lt;&gt;""),AND(KQ16&gt;=KY$45,KQ16&lt;&gt;""),AND(KU16&gt;=KY$45,KU16&lt;&gt;""),AND(KX16&gt;=KY$45,KX16&lt;&gt;""),AND(LV16&gt;=MG$45,LV16&lt;&gt;""),AND(LY16&gt;=MG$45,LY16&lt;&gt;""),AND(MC16&gt;=MG$45,MC16&lt;&gt;""),AND(MF16&gt;=MG$45,MF16&lt;&gt;""),AND(ND16&gt;=NO$45,ND16&lt;&gt;""),AND(NG16&gt;=NO$45,NG16&lt;&gt;""),AND(NK16&gt;=NO$45,NK16&lt;&gt;""),AND(NN16&gt;=NO$45,NN16&lt;&gt;""),AND(OL16&gt;=OW$45,OL16&lt;&gt;""),AND(OO16&gt;=OW$45,OO16&lt;&gt;""),AND(OS16&gt;=OW$45,OS16&lt;&gt;""),AND(OV16&gt;=OW$45,OV16&lt;&gt;""),AND(PT16&gt;=QE$45,PT16&lt;&gt;""),AND(PW16&gt;=QE$45,PW16&lt;&gt;""),AND(QA16&gt;=QE$45,QA16&lt;&gt;""),AND(QD16&gt;=QE$45,QD16&lt;&gt;""),AND(RB16&gt;=RM$45,RB16&lt;&gt;""),AND(RE16&gt;=RM$45,RE16&lt;&gt;""),AND(RI16&gt;=RM$45,RI16&lt;&gt;""),AND(RL16&gt;=RM$45,RL16&lt;&gt;""),AND(SJ16&gt;=SU$45,SJ16&lt;&gt;""),AND(SM16&gt;=SU$45,SM16&lt;&gt;""),AND(SQ16&gt;=SU$45,SQ16&lt;&gt;""),AND(ST16&gt;=SU$45,ST16&lt;&gt;"")),"P","")</f>
        <v/>
      </c>
      <c r="J16" s="36" t="str">
        <f>IF(AND(I16="P",H16=""),"No DD",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Merit",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Excellence",IF(K16="P","Worlds Team",IF(H16="P","National Team","")))))</f>
        <v/>
      </c>
      <c r="K16" s="3" t="str">
        <f>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P","")</f>
        <v/>
      </c>
      <c r="L16" s="8">
        <f>IF(COUNT(AQ16,AT16,BR16,BU16,CS16,CV16)&gt;0,LARGE((AQ16,AT16,BR16,BU16,CS16,CV16),1),0)</f>
        <v>49.97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IF(COUNT(AQ16,AT16,BR16,BU16,CS16,CV16)&gt;1,LARGE((AQ16,AT16,BR16,BU16,CS16,CV16),2),0)</f>
        <v>45.25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51.91</v>
      </c>
      <c r="Q16" s="8" t="str">
        <f>IF(P16="","",IF(P16=CZ16,$CA$1,IF(P16=BY16,$AZ$1,IF(P16=AX16,$Y$1,IF(OR(P16=CS16,P16=CV16,P16=CZ16),$CA$1,IF(OR(P16=BR16,P16=BU16,P16=BY16),$AZ$1,IF(OR(P16=AQ16,P16=AT16,P16=AX16),$Y$1,"")))))))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&gt;0,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,0)</f>
        <v>15.37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Nationals</v>
      </c>
      <c r="V16" s="8">
        <f>IF(MAX(DB16,DC16)&gt;0,MAX(DB16,DC16),"")</f>
        <v>3.6799999999999926</v>
      </c>
      <c r="W16" s="11" t="str">
        <f>IF(V16="","",IF(V16=DB16,"("&amp;DB$2&amp;")",IF(V16=DC16,"("&amp;DC$2&amp;")")))</f>
        <v>(Optional)</v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2024 Coimbra Gym Fest (July 7)</v>
      </c>
      <c r="Y16" s="22">
        <v>16.8</v>
      </c>
      <c r="Z16" s="22">
        <v>9.5</v>
      </c>
      <c r="AA16" s="22">
        <v>0</v>
      </c>
      <c r="AB16" s="22">
        <v>15.37</v>
      </c>
      <c r="AC16" s="22">
        <v>0</v>
      </c>
      <c r="AD16" s="22">
        <v>11.9</v>
      </c>
      <c r="AE16" s="22">
        <v>9.4</v>
      </c>
      <c r="AF16" s="22">
        <v>10.7</v>
      </c>
      <c r="AG16" s="22">
        <v>13.75</v>
      </c>
      <c r="AH16" s="22">
        <v>0.5</v>
      </c>
      <c r="AI16" s="22">
        <v>13.7</v>
      </c>
      <c r="AJ16" s="22">
        <v>9.3000000000000007</v>
      </c>
      <c r="AK16" s="22">
        <v>14</v>
      </c>
      <c r="AL16" s="22">
        <v>14.91</v>
      </c>
      <c r="AM16" s="22">
        <v>0</v>
      </c>
      <c r="AN16" s="27"/>
      <c r="AO16" s="38" t="str">
        <f>IF(AA16&gt;0,AA16,"")</f>
        <v/>
      </c>
      <c r="AP16" s="38">
        <f>IF(AB16&gt;0,AB16,"")</f>
        <v>15.37</v>
      </c>
      <c r="AQ16" s="40">
        <f>IF(SUM(Y16:AB16)-AC16&gt;0,SUM(Y16:AB16)-AC16,"")</f>
        <v>41.67</v>
      </c>
      <c r="AR16" s="40">
        <f>IF(AF16&gt;0,AF16,"")</f>
        <v>10.7</v>
      </c>
      <c r="AS16" s="40">
        <f>IF(AG16&gt;0,AG16,"")</f>
        <v>13.75</v>
      </c>
      <c r="AT16" s="40">
        <f>IF(SUM(AD16:AG16)-AH16&gt;0,SUM(AD16:AG16)-AH16,"")</f>
        <v>45.25</v>
      </c>
      <c r="AU16" s="40">
        <f>IF(AQ16="","",MAX(AQ16,AT16))</f>
        <v>45.25</v>
      </c>
      <c r="AV16" s="40">
        <f>IF(AK16&gt;0,AK16,"")</f>
        <v>14</v>
      </c>
      <c r="AW16" s="40">
        <f>IF(AL16&gt;0,AL16,"")</f>
        <v>14.91</v>
      </c>
      <c r="AX16" s="40">
        <f>IF(SUM(AI16:AL16)-AM16&gt;0,SUM(AI16:AL16)-AM16,"")</f>
        <v>51.91</v>
      </c>
      <c r="AY16" s="40">
        <f>IF(SUM(AU16,AX16)&gt;0,SUM(AU16,AX16),"")</f>
        <v>97.16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>IF(BB16&gt;0,BB16,"")</f>
        <v/>
      </c>
      <c r="BQ16" s="39" t="str">
        <f>IF(BC16&gt;0,BC16,"")</f>
        <v/>
      </c>
      <c r="BR16" s="11" t="str">
        <f>IF(SUM(AZ16:BC16)-BD16&gt;0,SUM(AZ16:BC16)-BD16,"")</f>
        <v/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 t="str">
        <f>IF(BR16="","",MAX(BR16,BU16))</f>
        <v/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 t="str">
        <f>IF(SUM(BV16,BY16)&gt;0,SUM(BV16,BY16),"")</f>
        <v/>
      </c>
      <c r="CA16" s="22">
        <v>13.3</v>
      </c>
      <c r="CB16" s="22">
        <v>9.1</v>
      </c>
      <c r="CC16" s="22">
        <v>12.9</v>
      </c>
      <c r="CD16" s="22">
        <v>14.67</v>
      </c>
      <c r="CE16" s="22">
        <v>0</v>
      </c>
      <c r="CF16" s="22">
        <v>5.8</v>
      </c>
      <c r="CG16" s="22">
        <v>3.9</v>
      </c>
      <c r="CH16" s="22">
        <v>5.2</v>
      </c>
      <c r="CI16" s="22">
        <v>6.03</v>
      </c>
      <c r="CJ16" s="22">
        <v>0</v>
      </c>
      <c r="CK16" s="22">
        <v>1.3</v>
      </c>
      <c r="CL16" s="22">
        <v>1</v>
      </c>
      <c r="CM16" s="22">
        <v>2</v>
      </c>
      <c r="CN16" s="22">
        <v>1.63</v>
      </c>
      <c r="CO16" s="22">
        <v>0.2</v>
      </c>
      <c r="CP16" s="27"/>
      <c r="CQ16" s="38">
        <f>IF(CC16&gt;0,CC16,"")</f>
        <v>12.9</v>
      </c>
      <c r="CR16" s="38">
        <f>IF(CD16&gt;0,CD16,"")</f>
        <v>14.67</v>
      </c>
      <c r="CS16" s="40">
        <f>IF(SUM(CA16:CD16)-CE16&gt;0,SUM(CA16:CD16)-CE16,"")</f>
        <v>49.97</v>
      </c>
      <c r="CT16" s="40">
        <f>IF(CH16&gt;0,CH16,"")</f>
        <v>5.2</v>
      </c>
      <c r="CU16" s="40">
        <f>IF(CI16&gt;0,CI16,"")</f>
        <v>6.03</v>
      </c>
      <c r="CV16" s="40">
        <f>IF(SUM(CF16:CI16)-CJ16&gt;0,SUM(CF16:CI16)-CJ16,"")</f>
        <v>20.93</v>
      </c>
      <c r="CW16" s="40">
        <f>IF(CS16="","",MAX(CS16,CV16))</f>
        <v>49.97</v>
      </c>
      <c r="CX16" s="40">
        <f>IF(CM16&gt;0,CM16,"")</f>
        <v>2</v>
      </c>
      <c r="CY16" s="40">
        <f>IF(CN16&gt;0,CN16,"")</f>
        <v>1.63</v>
      </c>
      <c r="CZ16" s="40">
        <f>IF(SUM(CK16:CN16)-CO16&gt;0,SUM(CK16:CN16)-CO16,"")</f>
        <v>5.7299999999999995</v>
      </c>
      <c r="DA16" s="40">
        <f>IF(SUM(CW16,CZ16)&gt;0,SUM(CW16,CZ16),"")</f>
        <v>55.699999999999996</v>
      </c>
      <c r="DB16" s="50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>3.6799999999999926</v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>
        <v>14.5</v>
      </c>
      <c r="HC16" s="18">
        <v>9.3000000000000007</v>
      </c>
      <c r="HD16" s="18">
        <v>0</v>
      </c>
      <c r="HE16" s="18">
        <v>15.19</v>
      </c>
      <c r="HF16" s="18">
        <v>0</v>
      </c>
      <c r="HG16" s="18">
        <v>12.2</v>
      </c>
      <c r="HH16" s="18">
        <v>9.1</v>
      </c>
      <c r="HI16" s="18">
        <v>13.4</v>
      </c>
      <c r="HJ16" s="18">
        <v>14.23</v>
      </c>
      <c r="HK16" s="18">
        <v>0</v>
      </c>
      <c r="HL16" s="18"/>
      <c r="HM16" s="18"/>
      <c r="HN16" s="18"/>
      <c r="HO16" s="18"/>
      <c r="HP16" s="18"/>
      <c r="HQ16" s="18">
        <v>2.6</v>
      </c>
      <c r="HR16" s="18">
        <v>1.7</v>
      </c>
      <c r="HS16" s="18">
        <v>3.2</v>
      </c>
      <c r="HT16" s="18">
        <v>3.16</v>
      </c>
      <c r="HU16" s="18">
        <v>0</v>
      </c>
      <c r="HV16" s="11" t="str">
        <f>IF(HD16&gt;0,HD16,"")</f>
        <v/>
      </c>
      <c r="HW16" s="11">
        <f>IF(HE16&gt;0,HE16,"")</f>
        <v>15.19</v>
      </c>
      <c r="HX16" s="11">
        <f>IF(SUM(HB16:HE16)-HF16&gt;0,SUM(HB16:HE16)-HF16,"")</f>
        <v>38.99</v>
      </c>
      <c r="HY16" s="11">
        <f>IF(HI16&gt;0,HI16,"")</f>
        <v>13.4</v>
      </c>
      <c r="HZ16" s="11">
        <f>IF(HJ16&gt;0,HJ16,"")</f>
        <v>14.23</v>
      </c>
      <c r="IA16" s="11">
        <f>IF(SUM(HG16:HJ16)-HK16&gt;0,SUM(HG16:HJ16)-HK16,"")</f>
        <v>48.929999999999993</v>
      </c>
      <c r="IB16" s="11">
        <f>IF(MAX(HX16,IA16)&gt;0,MAX(HX16,IA16),"")</f>
        <v>48.929999999999993</v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>
        <f>IF(HS16&gt;0,HS16,"")</f>
        <v>3.2</v>
      </c>
      <c r="IG16" s="11">
        <f>IF(HT16&gt;0,HT16,"")</f>
        <v>3.16</v>
      </c>
      <c r="IH16" s="11">
        <f>IF(SUM(HQ16:HT16)-HU16&gt;0,SUM(HQ16:HT16)-HU16,"")</f>
        <v>10.66</v>
      </c>
      <c r="II16" s="11">
        <f>IF(SUM(IB16,IE16,IH16)&gt;0,SUM(IB16,IE16,IH16),"")</f>
        <v>59.589999999999989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6.65</v>
      </c>
      <c r="SW16" s="22">
        <f>IF($CP16="P",CB16,(CB16+BA16)/2)</f>
        <v>4.55</v>
      </c>
      <c r="SX16" s="22">
        <f>IF($CP16="P",CC16,(CC16+BB16)/2)</f>
        <v>6.45</v>
      </c>
      <c r="SY16" s="22">
        <f>IF($CP16="P",CD16,(CD16+BC16)/2)</f>
        <v>7.335</v>
      </c>
      <c r="SZ16" s="22">
        <f>IF($CP16="P",CE16,(CE16+BD16)/2)</f>
        <v>0</v>
      </c>
      <c r="TA16" s="22">
        <f>IF($CP16="P",CF16,(CF16+BE16)/2)</f>
        <v>2.9</v>
      </c>
      <c r="TB16" s="22">
        <f>IF($CP16="P",CG16,(CG16+BF16)/2)</f>
        <v>1.95</v>
      </c>
      <c r="TC16" s="22">
        <f>IF($CP16="P",CH16,(CH16+BG16)/2)</f>
        <v>2.6</v>
      </c>
      <c r="TD16" s="22">
        <f>IF($CP16="P",CI16,(CI16+BH16)/2)</f>
        <v>3.0150000000000001</v>
      </c>
      <c r="TE16" s="22">
        <f>IF($CP16="P",CJ16,(CJ16+BI16)/2)</f>
        <v>0</v>
      </c>
      <c r="TF16" s="22">
        <f>IF($CP16="P",CK16,(CK16+BJ16)/2)</f>
        <v>0.65</v>
      </c>
      <c r="TG16" s="22">
        <f>IF($CP16="P",CL16,(CL16+BK16)/2)</f>
        <v>0.5</v>
      </c>
      <c r="TH16" s="22">
        <f>IF($CP16="P",CM16,(CM16+BL16)/2)</f>
        <v>1</v>
      </c>
      <c r="TI16" s="22">
        <f>IF($CP16="P",CN16,(CN16+BM16)/2)</f>
        <v>0.81499999999999995</v>
      </c>
      <c r="TJ16" s="22">
        <f>IF($CP16="P",CO16,(CO16+BN16)/2)</f>
        <v>0.1</v>
      </c>
      <c r="TK16" s="27" t="s">
        <v>46</v>
      </c>
      <c r="TL16" s="40">
        <f>IF(SX16&gt;0,SX16,"")</f>
        <v>6.45</v>
      </c>
      <c r="TM16" s="40">
        <f>IF(SY16&gt;0,SY16,"")</f>
        <v>7.335</v>
      </c>
      <c r="TN16" s="40">
        <f>IF(SUM(SV16:SY16)-SZ16&gt;0,SUM(SV16:SY16)-SZ16,"")</f>
        <v>24.984999999999999</v>
      </c>
      <c r="TO16" s="40">
        <f>IF(TC16&gt;0,TC16,"")</f>
        <v>2.6</v>
      </c>
      <c r="TP16" s="40">
        <f>IF(TD16&gt;0,TD16,"")</f>
        <v>3.0150000000000001</v>
      </c>
      <c r="TQ16" s="40">
        <f>IF(SUM(TA16:TD16)-TE16&gt;0,SUM(TA16:TD16)-TE16,"")</f>
        <v>10.465</v>
      </c>
      <c r="TR16" s="40">
        <f>IF(MAX(TN16,TQ16)&gt;0,MAX(TN16,TQ16),"")</f>
        <v>24.984999999999999</v>
      </c>
      <c r="TS16" s="40">
        <f>IF(TH16&gt;0,TH16,"")</f>
        <v>1</v>
      </c>
      <c r="TT16" s="40">
        <f>IF(TI16&gt;0,TI16,"")</f>
        <v>0.81499999999999995</v>
      </c>
      <c r="TU16" s="40">
        <f>IF(SUM(TF16:TI16)-TJ16&gt;0,SUM(TF16:TI16)-TJ16,"")</f>
        <v>2.8649999999999998</v>
      </c>
      <c r="TV16" s="40">
        <f>IF(SUM(TR16,TU16)&gt;0,SUM(TR16,TU16),"")</f>
        <v>27.849999999999998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134</v>
      </c>
      <c r="D17" s="4" t="s">
        <v>133</v>
      </c>
      <c r="E17" s="4">
        <v>2006</v>
      </c>
      <c r="F17" s="9">
        <f>SUM(L17:V17)+SUM(L17:T17)*0.0000001+SUM(L17)*0.0000000000001</f>
        <v>180.15001801500512</v>
      </c>
      <c r="G17" s="64"/>
      <c r="H17" s="3" t="str">
        <f>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P","")</f>
        <v/>
      </c>
      <c r="I17" s="3" t="str">
        <f>IF(OR(AND(AQ17&gt;=AY$45,AQ17&lt;&gt;"",AN17=""),AND(AT17&gt;=AY$45,AT17&lt;&gt;"",AN17=""),AND(AX17&gt;=AY$45,AX17&lt;&gt;"",AN17=""),AND(BR17&gt;=BZ$45,BR17&lt;&gt;"",BO17=""),AND(BU17&gt;=BZ$45,BU17&lt;&gt;"",BO17=""),AND(BY17&gt;=BZ$45,BY17&lt;&gt;"",BO17=""),AND(CS17&gt;=DA$45,CS17&lt;&gt;"",CP17=""),AND(CV17&gt;=DA$45,CV17&lt;&gt;"",CP17=""),AND(CZ17&gt;=DA$45,CZ17&lt;&gt;"",CP17=""),AND(DZ17&gt;=EK$45,DZ17&lt;&gt;""),AND(EC17&gt;=EK$45,EC17&lt;&gt;""),AND(EG17&gt;=EK$45,EG17&lt;&gt;""),AND(EJ17&gt;=EK$45,EJ17&lt;&gt;""),AND(FH17&gt;=FS$45,FH17&lt;&gt;""),AND(FK17&gt;=FS$45,FK17&lt;&gt;""),AND(FO17&gt;=FS$45,FO17&lt;&gt;""),AND(FR17&gt;=FS$45,FR17&lt;&gt;""),AND(GP17&gt;=HA$45,GP17&lt;&gt;""),AND(GS17&gt;=HA$45,GS17&lt;&gt;""),AND(GW17&gt;=HA$45,GW17&lt;&gt;""),AND(GZ17&gt;=HA$45,GZ17&lt;&gt;""),AND(HX17&gt;=II$45,HX17&lt;&gt;""),AND(IA17&gt;=II$45,IA17&lt;&gt;""),AND(IE17&gt;=II$45,IE17&lt;&gt;""),AND(IH17&gt;=II$45,IH17&lt;&gt;""),AND(JF17&gt;=JQ$45,JF17&lt;&gt;""),AND(JI17&gt;=JQ$45,JI17&lt;&gt;""),AND(JM17&gt;=JQ$45,JM17&lt;&gt;""),AND(JP17&gt;=JQ$45,JP17&lt;&gt;""),AND(KN17&gt;=KY$45,KN17&lt;&gt;""),AND(KQ17&gt;=KY$45,KQ17&lt;&gt;""),AND(KU17&gt;=KY$45,KU17&lt;&gt;""),AND(KX17&gt;=KY$45,KX17&lt;&gt;""),AND(LV17&gt;=MG$45,LV17&lt;&gt;""),AND(LY17&gt;=MG$45,LY17&lt;&gt;""),AND(MC17&gt;=MG$45,MC17&lt;&gt;""),AND(MF17&gt;=MG$45,MF17&lt;&gt;""),AND(ND17&gt;=NO$45,ND17&lt;&gt;""),AND(NG17&gt;=NO$45,NG17&lt;&gt;""),AND(NK17&gt;=NO$45,NK17&lt;&gt;""),AND(NN17&gt;=NO$45,NN17&lt;&gt;""),AND(OL17&gt;=OW$45,OL17&lt;&gt;""),AND(OO17&gt;=OW$45,OO17&lt;&gt;""),AND(OS17&gt;=OW$45,OS17&lt;&gt;""),AND(OV17&gt;=OW$45,OV17&lt;&gt;""),AND(PT17&gt;=QE$45,PT17&lt;&gt;""),AND(PW17&gt;=QE$45,PW17&lt;&gt;""),AND(QA17&gt;=QE$45,QA17&lt;&gt;""),AND(QD17&gt;=QE$45,QD17&lt;&gt;""),AND(RB17&gt;=RM$45,RB17&lt;&gt;""),AND(RE17&gt;=RM$45,RE17&lt;&gt;""),AND(RI17&gt;=RM$45,RI17&lt;&gt;""),AND(RL17&gt;=RM$45,RL17&lt;&gt;""),AND(SJ17&gt;=SU$45,SJ17&lt;&gt;""),AND(SM17&gt;=SU$45,SM17&lt;&gt;""),AND(SQ17&gt;=SU$45,SQ17&lt;&gt;""),AND(ST17&gt;=SU$45,ST17&lt;&gt;"")),"P","")</f>
        <v/>
      </c>
      <c r="J17" s="36" t="str">
        <f>IF(AND(I17="P",H17=""),"No DD",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Merit",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Excellence",IF(K17="P","Worlds Team",IF(H17="P","National Team","")))))</f>
        <v/>
      </c>
      <c r="K17" s="3" t="str">
        <f>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P","")</f>
        <v/>
      </c>
      <c r="L17" s="8">
        <f>IF(COUNT(AQ17,AT17,BR17,BU17,CS17,CV17)&gt;0,LARGE((AQ17,AT17,BR17,BU17,CS17,CV17),1),0)</f>
        <v>51.03</v>
      </c>
      <c r="M17" s="8" t="str">
        <f>IF(L17="","",IF(OR(L17=CS17,L17=CV17),$CA$1,IF(OR(L17=BR17,L17=BU17),$AZ$1,IF(OR(L17=AQ17,L17=AT17),$Y$1,""))))</f>
        <v>2024 3rd Domestic Trial</v>
      </c>
      <c r="N17" s="8">
        <f>IF(COUNT(AQ17,AT17,BR17,BU17,CS17,CV17)&gt;1,LARGE((AQ17,AT17,BR17,BU17,CS17,CV17),2),0)</f>
        <v>50.410000000000004</v>
      </c>
      <c r="O17" s="8" t="str">
        <f>IF(N17="","",IF(OR(N17=CS17,N17=CV17),$CA$1,IF(OR(N17=BR17,N17=BU17),$AZ$1,IF(OR(N17=AQ17,N17=AT17),$Y$1,""))))</f>
        <v>2024 3rd Domestic Trial</v>
      </c>
      <c r="P17" s="8">
        <f>IF(COUNT(AQ17,AT17,BR17,BU17,CS17,CV17)&gt;2,MAX(AX17,BY17,CZ17,LARGE((AQ17,AT17,BR17,BU17,CS17,CV17),3)),IF(MAX(AX17,BY17,CZ17)&gt;0,MAX(AX17,BY17,CZ17),0))</f>
        <v>49.580000000000005</v>
      </c>
      <c r="Q17" s="8" t="str">
        <f>IF(P17="","",IF(P17=CZ17,$CA$1,IF(P17=BY17,$AZ$1,IF(P17=AX17,$Y$1,IF(OR(P17=CS17,P17=CV17,P17=CZ17),$CA$1,IF(OR(P17=BR17,P17=BU17,P17=BY17),$AZ$1,IF(OR(P17=AQ17,P17=AT17,P17=AX17),$Y$1,"")))))))</f>
        <v>2024 3rd Domestic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3rd Domestic Trial</v>
      </c>
      <c r="T17" s="8">
        <f>IF(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&gt;0,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,0)</f>
        <v>15.63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2024 3rd Domestic Trial</v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3.5</v>
      </c>
      <c r="Z17" s="22">
        <v>2.6</v>
      </c>
      <c r="AA17" s="22">
        <v>4.4000000000000004</v>
      </c>
      <c r="AB17" s="22">
        <v>4.55</v>
      </c>
      <c r="AC17" s="22">
        <v>0</v>
      </c>
      <c r="AD17" s="22">
        <v>8.6</v>
      </c>
      <c r="AE17" s="22">
        <v>7.2</v>
      </c>
      <c r="AF17" s="22">
        <v>8</v>
      </c>
      <c r="AG17" s="22">
        <v>11.51</v>
      </c>
      <c r="AH17" s="22">
        <v>0</v>
      </c>
      <c r="AI17" s="22"/>
      <c r="AJ17" s="22"/>
      <c r="AK17" s="22"/>
      <c r="AL17" s="22"/>
      <c r="AM17" s="22"/>
      <c r="AN17" s="27"/>
      <c r="AO17" s="38">
        <f>IF(AA17&gt;0,AA17,"")</f>
        <v>4.4000000000000004</v>
      </c>
      <c r="AP17" s="38">
        <f>IF(AB17&gt;0,AB17,"")</f>
        <v>4.55</v>
      </c>
      <c r="AQ17" s="40">
        <f>IF(SUM(Y17:AB17)-AC17&gt;0,SUM(Y17:AB17)-AC17,"")</f>
        <v>15.05</v>
      </c>
      <c r="AR17" s="40">
        <f>IF(AF17&gt;0,AF17,"")</f>
        <v>8</v>
      </c>
      <c r="AS17" s="40">
        <f>IF(AG17&gt;0,AG17,"")</f>
        <v>11.51</v>
      </c>
      <c r="AT17" s="40">
        <f>IF(SUM(AD17:AG17)-AH17&gt;0,SUM(AD17:AG17)-AH17,"")</f>
        <v>35.31</v>
      </c>
      <c r="AU17" s="40">
        <f>IF(AQ17="","",MAX(AQ17,AT17))</f>
        <v>35.31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35.31</v>
      </c>
      <c r="AZ17" s="26">
        <v>12.6</v>
      </c>
      <c r="BA17" s="26">
        <v>9.3000000000000007</v>
      </c>
      <c r="BB17" s="26">
        <v>13.5</v>
      </c>
      <c r="BC17" s="26">
        <v>15.63</v>
      </c>
      <c r="BD17" s="26">
        <v>0</v>
      </c>
      <c r="BE17" s="26">
        <v>12.63</v>
      </c>
      <c r="BF17" s="26">
        <v>8.9</v>
      </c>
      <c r="BG17" s="26">
        <v>13.5</v>
      </c>
      <c r="BH17" s="26">
        <v>15.38</v>
      </c>
      <c r="BI17" s="26">
        <v>0</v>
      </c>
      <c r="BJ17" s="26">
        <v>11.4</v>
      </c>
      <c r="BK17" s="26">
        <v>9.3000000000000007</v>
      </c>
      <c r="BL17" s="26">
        <v>13.5</v>
      </c>
      <c r="BM17" s="26">
        <v>15.38</v>
      </c>
      <c r="BN17" s="26">
        <v>0</v>
      </c>
      <c r="BO17" s="28"/>
      <c r="BP17" s="39">
        <f>IF(BB17&gt;0,BB17,"")</f>
        <v>13.5</v>
      </c>
      <c r="BQ17" s="39">
        <f>IF(BC17&gt;0,BC17,"")</f>
        <v>15.63</v>
      </c>
      <c r="BR17" s="11">
        <f>IF(SUM(AZ17:BC17)-BD17&gt;0,SUM(AZ17:BC17)-BD17,"")</f>
        <v>51.03</v>
      </c>
      <c r="BS17" s="11">
        <f>IF(BG17&gt;0,BG17,"")</f>
        <v>13.5</v>
      </c>
      <c r="BT17" s="11">
        <f>IF(BH17&gt;0,BH17,"")</f>
        <v>15.38</v>
      </c>
      <c r="BU17" s="11">
        <f>IF(SUM(BE17:BH17)-BI17&gt;0,SUM(BE17:BH17)-BI17,"")</f>
        <v>50.410000000000004</v>
      </c>
      <c r="BV17" s="11">
        <f>IF(BR17="","",MAX(BR17,BU17))</f>
        <v>51.03</v>
      </c>
      <c r="BW17" s="11">
        <f>IF(BL17&gt;0,BL17,"")</f>
        <v>13.5</v>
      </c>
      <c r="BX17" s="11">
        <f>IF(BM17&gt;0,BM17,"")</f>
        <v>15.38</v>
      </c>
      <c r="BY17" s="11">
        <f>IF(SUM(BJ17:BM17)-BN17&gt;0,SUM(BJ17:BM17)-BN17,"")</f>
        <v>49.580000000000005</v>
      </c>
      <c r="BZ17" s="11">
        <f>IF(SUM(BV17,BY17)&gt;0,SUM(BV17,BY17),"")</f>
        <v>100.61000000000001</v>
      </c>
      <c r="CA17" s="22">
        <v>6.3</v>
      </c>
      <c r="CB17" s="22">
        <v>5.7</v>
      </c>
      <c r="CC17" s="22">
        <v>9.3000000000000007</v>
      </c>
      <c r="CD17" s="22">
        <v>9.1300000000000008</v>
      </c>
      <c r="CE17" s="22">
        <v>0</v>
      </c>
      <c r="CF17" s="22">
        <v>6.2</v>
      </c>
      <c r="CG17" s="22">
        <v>5.2</v>
      </c>
      <c r="CH17" s="22">
        <v>7.8</v>
      </c>
      <c r="CI17" s="22">
        <v>9.14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9.3000000000000007</v>
      </c>
      <c r="CR17" s="38">
        <f>IF(CD17&gt;0,CD17,"")</f>
        <v>9.1300000000000008</v>
      </c>
      <c r="CS17" s="40">
        <f>IF(SUM(CA17:CD17)-CE17&gt;0,SUM(CA17:CD17)-CE17,"")</f>
        <v>30.43</v>
      </c>
      <c r="CT17" s="40">
        <f>IF(CH17&gt;0,CH17,"")</f>
        <v>7.8</v>
      </c>
      <c r="CU17" s="40">
        <f>IF(CI17&gt;0,CI17,"")</f>
        <v>9.14</v>
      </c>
      <c r="CV17" s="40">
        <f>IF(SUM(CF17:CI17)-CJ17&gt;0,SUM(CF17:CI17)-CJ17,"")</f>
        <v>28.34</v>
      </c>
      <c r="CW17" s="40">
        <f>IF(CS17="","",MAX(CS17,CV17))</f>
        <v>30.43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30.43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9.4499999999999993</v>
      </c>
      <c r="SW17" s="22">
        <f>IF($CP17="P",CB17,(CB17+BA17)/2)</f>
        <v>7.5</v>
      </c>
      <c r="SX17" s="22">
        <f>IF($CP17="P",CC17,(CC17+BB17)/2)</f>
        <v>11.4</v>
      </c>
      <c r="SY17" s="22">
        <f>IF($CP17="P",CD17,(CD17+BC17)/2)</f>
        <v>12.38</v>
      </c>
      <c r="SZ17" s="22">
        <f>IF($CP17="P",CE17,(CE17+BD17)/2)</f>
        <v>0</v>
      </c>
      <c r="TA17" s="22">
        <f>IF($CP17="P",CF17,(CF17+BE17)/2)</f>
        <v>9.4150000000000009</v>
      </c>
      <c r="TB17" s="22">
        <f>IF($CP17="P",CG17,(CG17+BF17)/2)</f>
        <v>7.0500000000000007</v>
      </c>
      <c r="TC17" s="22">
        <f>IF($CP17="P",CH17,(CH17+BG17)/2)</f>
        <v>10.65</v>
      </c>
      <c r="TD17" s="22">
        <f>IF($CP17="P",CI17,(CI17+BH17)/2)</f>
        <v>12.260000000000002</v>
      </c>
      <c r="TE17" s="22">
        <f>IF($CP17="P",CJ17,(CJ17+BI17)/2)</f>
        <v>0</v>
      </c>
      <c r="TF17" s="22">
        <f>IF($CP17="P",CK17,(CK17+BJ17)/2)</f>
        <v>5.7</v>
      </c>
      <c r="TG17" s="22">
        <f>IF($CP17="P",CL17,(CL17+BK17)/2)</f>
        <v>4.6500000000000004</v>
      </c>
      <c r="TH17" s="22">
        <f>IF($CP17="P",CM17,(CM17+BL17)/2)</f>
        <v>6.75</v>
      </c>
      <c r="TI17" s="22">
        <f>IF($CP17="P",CN17,(CN17+BM17)/2)</f>
        <v>7.69</v>
      </c>
      <c r="TJ17" s="22">
        <f>IF($CP17="P",CO17,(CO17+BN17)/2)</f>
        <v>0</v>
      </c>
      <c r="TK17" s="27" t="s">
        <v>46</v>
      </c>
      <c r="TL17" s="40">
        <f>IF(SX17&gt;0,SX17,"")</f>
        <v>11.4</v>
      </c>
      <c r="TM17" s="40">
        <f>IF(SY17&gt;0,SY17,"")</f>
        <v>12.38</v>
      </c>
      <c r="TN17" s="40">
        <f>IF(SUM(SV17:SY17)-SZ17&gt;0,SUM(SV17:SY17)-SZ17,"")</f>
        <v>40.730000000000004</v>
      </c>
      <c r="TO17" s="40">
        <f>IF(TC17&gt;0,TC17,"")</f>
        <v>10.65</v>
      </c>
      <c r="TP17" s="40">
        <f>IF(TD17&gt;0,TD17,"")</f>
        <v>12.260000000000002</v>
      </c>
      <c r="TQ17" s="40">
        <f>IF(SUM(TA17:TD17)-TE17&gt;0,SUM(TA17:TD17)-TE17,"")</f>
        <v>39.375</v>
      </c>
      <c r="TR17" s="40">
        <f>IF(MAX(TN17,TQ17)&gt;0,MAX(TN17,TQ17),"")</f>
        <v>40.730000000000004</v>
      </c>
      <c r="TS17" s="40">
        <f>IF(TH17&gt;0,TH17,"")</f>
        <v>6.75</v>
      </c>
      <c r="TT17" s="40">
        <f>IF(TI17&gt;0,TI17,"")</f>
        <v>7.69</v>
      </c>
      <c r="TU17" s="40">
        <f>IF(SUM(TF17:TI17)-TJ17&gt;0,SUM(TF17:TI17)-TJ17,"")</f>
        <v>24.790000000000003</v>
      </c>
      <c r="TV17" s="40">
        <f>IF(SUM(TR17,TU17)&gt;0,SUM(TR17,TU17),"")</f>
        <v>65.52000000000001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119</v>
      </c>
      <c r="D18" s="4" t="s">
        <v>3</v>
      </c>
      <c r="E18" s="4">
        <v>2006</v>
      </c>
      <c r="F18" s="9">
        <f>SUM(L18:V18)+SUM(L18:T18)*0.0000001+SUM(L18)*0.0000000000001</f>
        <v>164.35001643500499</v>
      </c>
      <c r="G18" s="64"/>
      <c r="H18" s="3" t="str">
        <f>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P","")</f>
        <v/>
      </c>
      <c r="I18" s="3" t="str">
        <f>IF(OR(AND(AQ18&gt;=AY$45,AQ18&lt;&gt;"",AN18=""),AND(AT18&gt;=AY$45,AT18&lt;&gt;"",AN18=""),AND(AX18&gt;=AY$45,AX18&lt;&gt;"",AN18=""),AND(BR18&gt;=BZ$45,BR18&lt;&gt;"",BO18=""),AND(BU18&gt;=BZ$45,BU18&lt;&gt;"",BO18=""),AND(BY18&gt;=BZ$45,BY18&lt;&gt;"",BO18=""),AND(CS18&gt;=DA$45,CS18&lt;&gt;"",CP18=""),AND(CV18&gt;=DA$45,CV18&lt;&gt;"",CP18=""),AND(CZ18&gt;=DA$45,CZ18&lt;&gt;"",CP18=""),AND(DZ18&gt;=EK$45,DZ18&lt;&gt;""),AND(EC18&gt;=EK$45,EC18&lt;&gt;""),AND(EG18&gt;=EK$45,EG18&lt;&gt;""),AND(EJ18&gt;=EK$45,EJ18&lt;&gt;""),AND(FH18&gt;=FS$45,FH18&lt;&gt;""),AND(FK18&gt;=FS$45,FK18&lt;&gt;""),AND(FO18&gt;=FS$45,FO18&lt;&gt;""),AND(FR18&gt;=FS$45,FR18&lt;&gt;""),AND(GP18&gt;=HA$45,GP18&lt;&gt;""),AND(GS18&gt;=HA$45,GS18&lt;&gt;""),AND(GW18&gt;=HA$45,GW18&lt;&gt;""),AND(GZ18&gt;=HA$45,GZ18&lt;&gt;""),AND(HX18&gt;=II$45,HX18&lt;&gt;""),AND(IA18&gt;=II$45,IA18&lt;&gt;""),AND(IE18&gt;=II$45,IE18&lt;&gt;""),AND(IH18&gt;=II$45,IH18&lt;&gt;""),AND(JF18&gt;=JQ$45,JF18&lt;&gt;""),AND(JI18&gt;=JQ$45,JI18&lt;&gt;""),AND(JM18&gt;=JQ$45,JM18&lt;&gt;""),AND(JP18&gt;=JQ$45,JP18&lt;&gt;""),AND(KN18&gt;=KY$45,KN18&lt;&gt;""),AND(KQ18&gt;=KY$45,KQ18&lt;&gt;""),AND(KU18&gt;=KY$45,KU18&lt;&gt;""),AND(KX18&gt;=KY$45,KX18&lt;&gt;""),AND(LV18&gt;=MG$45,LV18&lt;&gt;""),AND(LY18&gt;=MG$45,LY18&lt;&gt;""),AND(MC18&gt;=MG$45,MC18&lt;&gt;""),AND(MF18&gt;=MG$45,MF18&lt;&gt;""),AND(ND18&gt;=NO$45,ND18&lt;&gt;""),AND(NG18&gt;=NO$45,NG18&lt;&gt;""),AND(NK18&gt;=NO$45,NK18&lt;&gt;""),AND(NN18&gt;=NO$45,NN18&lt;&gt;""),AND(OL18&gt;=OW$45,OL18&lt;&gt;""),AND(OO18&gt;=OW$45,OO18&lt;&gt;""),AND(OS18&gt;=OW$45,OS18&lt;&gt;""),AND(OV18&gt;=OW$45,OV18&lt;&gt;""),AND(PT18&gt;=QE$45,PT18&lt;&gt;""),AND(PW18&gt;=QE$45,PW18&lt;&gt;""),AND(QA18&gt;=QE$45,QA18&lt;&gt;""),AND(QD18&gt;=QE$45,QD18&lt;&gt;""),AND(RB18&gt;=RM$45,RB18&lt;&gt;""),AND(RE18&gt;=RM$45,RE18&lt;&gt;""),AND(RI18&gt;=RM$45,RI18&lt;&gt;""),AND(RL18&gt;=RM$45,RL18&lt;&gt;""),AND(SJ18&gt;=SU$45,SJ18&lt;&gt;""),AND(SM18&gt;=SU$45,SM18&lt;&gt;""),AND(SQ18&gt;=SU$45,SQ18&lt;&gt;""),AND(ST18&gt;=SU$45,ST18&lt;&gt;"")),"P","")</f>
        <v/>
      </c>
      <c r="J18" s="36" t="str">
        <f>IF(AND(I18="P",H18=""),"No DD",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Merit",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Excellence",IF(K18="P","Worlds Team",IF(H18="P","National Team","")))))</f>
        <v/>
      </c>
      <c r="K18" s="3" t="str">
        <f>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P","")</f>
        <v/>
      </c>
      <c r="L18" s="8">
        <f>IF(COUNT(AQ18,AT18,BR18,BU18,CS18,CV18)&gt;0,LARGE((AQ18,AT18,BR18,BU18,CS18,CV18),1),0)</f>
        <v>49.95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48.949999999999996</v>
      </c>
      <c r="O18" s="8" t="str">
        <f>IF(N18="","",IF(OR(N18=CS18,N18=CV18),$CA$1,IF(OR(N18=BR18,N18=BU18),$AZ$1,IF(OR(N18=AQ18,N18=AT18),$Y$1,""))))</f>
        <v>2025 Elite Canada</v>
      </c>
      <c r="P18" s="8">
        <f>IF(COUNT(AQ18,AT18,BR18,BU18,CS18,CV18)&gt;2,MAX(AX18,BY18,CZ18,LARGE((AQ18,AT18,BR18,BU18,CS18,CV18),3)),IF(MAX(AX18,BY18,CZ18)&gt;0,MAX(AX18,BY18,CZ18),0))</f>
        <v>51.35</v>
      </c>
      <c r="Q18" s="8" t="str">
        <f>IF(P18="","",IF(P18=CZ18,$CA$1,IF(P18=BY18,$AZ$1,IF(P18=AX18,$Y$1,IF(OR(P18=CS18,P18=CV18,P18=CZ18),$CA$1,IF(OR(P18=BR18,P18=BU18,P18=BY18),$AZ$1,IF(OR(P18=AQ18,P18=AT18,P18=AX18),$Y$1,"")))))))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2025 Elite Canada</v>
      </c>
      <c r="T18" s="8">
        <f>IF(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&gt;0,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6</v>
      </c>
      <c r="Z18" s="22">
        <v>3.6</v>
      </c>
      <c r="AA18" s="22">
        <v>5.6</v>
      </c>
      <c r="AB18" s="22">
        <v>6.3</v>
      </c>
      <c r="AC18" s="22">
        <v>0</v>
      </c>
      <c r="AD18" s="22">
        <v>13.5</v>
      </c>
      <c r="AE18" s="22">
        <v>9</v>
      </c>
      <c r="AF18" s="22">
        <v>12.7</v>
      </c>
      <c r="AG18" s="22">
        <v>14.75</v>
      </c>
      <c r="AH18" s="22">
        <v>0</v>
      </c>
      <c r="AI18" s="22">
        <v>14.8</v>
      </c>
      <c r="AJ18" s="22">
        <v>8.8000000000000007</v>
      </c>
      <c r="AK18" s="22">
        <v>12.9</v>
      </c>
      <c r="AL18" s="22">
        <v>14.85</v>
      </c>
      <c r="AM18" s="22">
        <v>0</v>
      </c>
      <c r="AN18" s="27"/>
      <c r="AO18" s="38">
        <f>IF(AA18&gt;0,AA18,"")</f>
        <v>5.6</v>
      </c>
      <c r="AP18" s="38">
        <f>IF(AB18&gt;0,AB18,"")</f>
        <v>6.3</v>
      </c>
      <c r="AQ18" s="40">
        <f>IF(SUM(Y18:AB18)-AC18&gt;0,SUM(Y18:AB18)-AC18,"")</f>
        <v>21.5</v>
      </c>
      <c r="AR18" s="40">
        <f>IF(AF18&gt;0,AF18,"")</f>
        <v>12.7</v>
      </c>
      <c r="AS18" s="40">
        <f>IF(AG18&gt;0,AG18,"")</f>
        <v>14.75</v>
      </c>
      <c r="AT18" s="40">
        <f>IF(SUM(AD18:AG18)-AH18&gt;0,SUM(AD18:AG18)-AH18,"")</f>
        <v>49.95</v>
      </c>
      <c r="AU18" s="40">
        <f>IF(AQ18="","",MAX(AQ18,AT18))</f>
        <v>49.95</v>
      </c>
      <c r="AV18" s="40">
        <f>IF(AK18&gt;0,AK18,"")</f>
        <v>12.9</v>
      </c>
      <c r="AW18" s="40">
        <f>IF(AL18&gt;0,AL18,"")</f>
        <v>14.85</v>
      </c>
      <c r="AX18" s="40">
        <f>IF(SUM(AI18:AL18)-AM18&gt;0,SUM(AI18:AL18)-AM18,"")</f>
        <v>51.35</v>
      </c>
      <c r="AY18" s="40">
        <f>IF(SUM(AU18,AX18)&gt;0,SUM(AU18,AX18),"")</f>
        <v>101.30000000000001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>IF(BB18&gt;0,BB18,"")</f>
        <v/>
      </c>
      <c r="BQ18" s="39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2">
        <v>11.6</v>
      </c>
      <c r="CB18" s="22">
        <v>9.1</v>
      </c>
      <c r="CC18" s="22">
        <v>14.1</v>
      </c>
      <c r="CD18" s="22">
        <v>14.15</v>
      </c>
      <c r="CE18" s="22">
        <v>0</v>
      </c>
      <c r="CF18" s="22">
        <v>1</v>
      </c>
      <c r="CG18" s="22">
        <v>0.8</v>
      </c>
      <c r="CH18" s="22">
        <v>2</v>
      </c>
      <c r="CI18" s="22">
        <v>1.6</v>
      </c>
      <c r="CJ18" s="22">
        <v>0</v>
      </c>
      <c r="CK18" s="22">
        <v>12.4</v>
      </c>
      <c r="CL18" s="22">
        <v>9.4</v>
      </c>
      <c r="CM18" s="22">
        <v>12.7</v>
      </c>
      <c r="CN18" s="22">
        <v>14.41</v>
      </c>
      <c r="CO18" s="22">
        <v>0</v>
      </c>
      <c r="CP18" s="27"/>
      <c r="CQ18" s="38">
        <f>IF(CC18&gt;0,CC18,"")</f>
        <v>14.1</v>
      </c>
      <c r="CR18" s="38">
        <f>IF(CD18&gt;0,CD18,"")</f>
        <v>14.15</v>
      </c>
      <c r="CS18" s="40">
        <f>IF(SUM(CA18:CD18)-CE18&gt;0,SUM(CA18:CD18)-CE18,"")</f>
        <v>48.949999999999996</v>
      </c>
      <c r="CT18" s="40">
        <f>IF(CH18&gt;0,CH18,"")</f>
        <v>2</v>
      </c>
      <c r="CU18" s="40">
        <f>IF(CI18&gt;0,CI18,"")</f>
        <v>1.6</v>
      </c>
      <c r="CV18" s="40">
        <f>IF(SUM(CF18:CI18)-CJ18&gt;0,SUM(CF18:CI18)-CJ18,"")</f>
        <v>5.4</v>
      </c>
      <c r="CW18" s="40">
        <f>IF(CS18="","",MAX(CS18,CV18))</f>
        <v>48.949999999999996</v>
      </c>
      <c r="CX18" s="40">
        <f>IF(CM18&gt;0,CM18,"")</f>
        <v>12.7</v>
      </c>
      <c r="CY18" s="40">
        <f>IF(CN18&gt;0,CN18,"")</f>
        <v>14.41</v>
      </c>
      <c r="CZ18" s="40">
        <f>IF(SUM(CK18:CN18)-CO18&gt;0,SUM(CK18:CN18)-CO18,"")</f>
        <v>48.91</v>
      </c>
      <c r="DA18" s="40">
        <f>IF(SUM(CW18,CZ18)&gt;0,SUM(CW18,CZ18),"")</f>
        <v>97.859999999999985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5.8</v>
      </c>
      <c r="SW18" s="22">
        <f>IF($CP18="P",CB18,(CB18+BA18)/2)</f>
        <v>4.55</v>
      </c>
      <c r="SX18" s="22">
        <f>IF($CP18="P",CC18,(CC18+BB18)/2)</f>
        <v>7.05</v>
      </c>
      <c r="SY18" s="22">
        <f>IF($CP18="P",CD18,(CD18+BC18)/2)</f>
        <v>7.0750000000000002</v>
      </c>
      <c r="SZ18" s="22">
        <f>IF($CP18="P",CE18,(CE18+BD18)/2)</f>
        <v>0</v>
      </c>
      <c r="TA18" s="22">
        <f>IF($CP18="P",CF18,(CF18+BE18)/2)</f>
        <v>0.5</v>
      </c>
      <c r="TB18" s="22">
        <f>IF($CP18="P",CG18,(CG18+BF18)/2)</f>
        <v>0.4</v>
      </c>
      <c r="TC18" s="22">
        <f>IF($CP18="P",CH18,(CH18+BG18)/2)</f>
        <v>1</v>
      </c>
      <c r="TD18" s="22">
        <f>IF($CP18="P",CI18,(CI18+BH18)/2)</f>
        <v>0.8</v>
      </c>
      <c r="TE18" s="22">
        <f>IF($CP18="P",CJ18,(CJ18+BI18)/2)</f>
        <v>0</v>
      </c>
      <c r="TF18" s="22">
        <f>IF($CP18="P",CK18,(CK18+BJ18)/2)</f>
        <v>6.2</v>
      </c>
      <c r="TG18" s="22">
        <f>IF($CP18="P",CL18,(CL18+BK18)/2)</f>
        <v>4.7</v>
      </c>
      <c r="TH18" s="22">
        <f>IF($CP18="P",CM18,(CM18+BL18)/2)</f>
        <v>6.35</v>
      </c>
      <c r="TI18" s="22">
        <f>IF($CP18="P",CN18,(CN18+BM18)/2)</f>
        <v>7.2050000000000001</v>
      </c>
      <c r="TJ18" s="22">
        <f>IF($CP18="P",CO18,(CO18+BN18)/2)</f>
        <v>0</v>
      </c>
      <c r="TK18" s="27" t="s">
        <v>46</v>
      </c>
      <c r="TL18" s="40">
        <f>IF(SX18&gt;0,SX18,"")</f>
        <v>7.05</v>
      </c>
      <c r="TM18" s="40">
        <f>IF(SY18&gt;0,SY18,"")</f>
        <v>7.0750000000000002</v>
      </c>
      <c r="TN18" s="40">
        <f>IF(SUM(SV18:SY18)-SZ18&gt;0,SUM(SV18:SY18)-SZ18,"")</f>
        <v>24.474999999999998</v>
      </c>
      <c r="TO18" s="40">
        <f>IF(TC18&gt;0,TC18,"")</f>
        <v>1</v>
      </c>
      <c r="TP18" s="40">
        <f>IF(TD18&gt;0,TD18,"")</f>
        <v>0.8</v>
      </c>
      <c r="TQ18" s="40">
        <f>IF(SUM(TA18:TD18)-TE18&gt;0,SUM(TA18:TD18)-TE18,"")</f>
        <v>2.7</v>
      </c>
      <c r="TR18" s="40">
        <f>IF(MAX(TN18,TQ18)&gt;0,MAX(TN18,TQ18),"")</f>
        <v>24.474999999999998</v>
      </c>
      <c r="TS18" s="40">
        <f>IF(TH18&gt;0,TH18,"")</f>
        <v>6.35</v>
      </c>
      <c r="TT18" s="40">
        <f>IF(TI18&gt;0,TI18,"")</f>
        <v>7.2050000000000001</v>
      </c>
      <c r="TU18" s="40">
        <f>IF(SUM(TF18:TI18)-TJ18&gt;0,SUM(TF18:TI18)-TJ18,"")</f>
        <v>24.454999999999998</v>
      </c>
      <c r="TV18" s="40">
        <f>IF(SUM(TR18,TU18)&gt;0,SUM(TR18,TU18),"")</f>
        <v>48.929999999999993</v>
      </c>
    </row>
    <row r="19" spans="1:542" x14ac:dyDescent="0.2">
      <c r="A19" s="4" t="str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/>
      </c>
      <c r="B19" s="4" t="str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/>
      </c>
      <c r="C19" s="5" t="s">
        <v>156</v>
      </c>
      <c r="D19" s="4" t="s">
        <v>5</v>
      </c>
      <c r="E19" s="4">
        <v>2007</v>
      </c>
      <c r="F19" s="9">
        <f>SUM(L19:V19)+SUM(L19:T19)*0.0000001+SUM(L19)*0.0000000000001</f>
        <v>163.01501630150509</v>
      </c>
      <c r="G19" s="64"/>
      <c r="H19" s="3" t="str">
        <f>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P","")</f>
        <v/>
      </c>
      <c r="I19" s="3" t="str">
        <f>IF(OR(AND(AQ19&gt;=AY$45,AQ19&lt;&gt;"",AN19=""),AND(AT19&gt;=AY$45,AT19&lt;&gt;"",AN19=""),AND(AX19&gt;=AY$45,AX19&lt;&gt;"",AN19=""),AND(BR19&gt;=BZ$45,BR19&lt;&gt;"",BO19=""),AND(BU19&gt;=BZ$45,BU19&lt;&gt;"",BO19=""),AND(BY19&gt;=BZ$45,BY19&lt;&gt;"",BO19=""),AND(CS19&gt;=DA$45,CS19&lt;&gt;"",CP19=""),AND(CV19&gt;=DA$45,CV19&lt;&gt;"",CP19=""),AND(CZ19&gt;=DA$45,CZ19&lt;&gt;"",CP19=""),AND(DZ19&gt;=EK$45,DZ19&lt;&gt;""),AND(EC19&gt;=EK$45,EC19&lt;&gt;""),AND(EG19&gt;=EK$45,EG19&lt;&gt;""),AND(EJ19&gt;=EK$45,EJ19&lt;&gt;""),AND(FH19&gt;=FS$45,FH19&lt;&gt;""),AND(FK19&gt;=FS$45,FK19&lt;&gt;""),AND(FO19&gt;=FS$45,FO19&lt;&gt;""),AND(FR19&gt;=FS$45,FR19&lt;&gt;""),AND(GP19&gt;=HA$45,GP19&lt;&gt;""),AND(GS19&gt;=HA$45,GS19&lt;&gt;""),AND(GW19&gt;=HA$45,GW19&lt;&gt;""),AND(GZ19&gt;=HA$45,GZ19&lt;&gt;""),AND(HX19&gt;=II$45,HX19&lt;&gt;""),AND(IA19&gt;=II$45,IA19&lt;&gt;""),AND(IE19&gt;=II$45,IE19&lt;&gt;""),AND(IH19&gt;=II$45,IH19&lt;&gt;""),AND(JF19&gt;=JQ$45,JF19&lt;&gt;""),AND(JI19&gt;=JQ$45,JI19&lt;&gt;""),AND(JM19&gt;=JQ$45,JM19&lt;&gt;""),AND(JP19&gt;=JQ$45,JP19&lt;&gt;""),AND(KN19&gt;=KY$45,KN19&lt;&gt;""),AND(KQ19&gt;=KY$45,KQ19&lt;&gt;""),AND(KU19&gt;=KY$45,KU19&lt;&gt;""),AND(KX19&gt;=KY$45,KX19&lt;&gt;""),AND(LV19&gt;=MG$45,LV19&lt;&gt;""),AND(LY19&gt;=MG$45,LY19&lt;&gt;""),AND(MC19&gt;=MG$45,MC19&lt;&gt;""),AND(MF19&gt;=MG$45,MF19&lt;&gt;""),AND(ND19&gt;=NO$45,ND19&lt;&gt;""),AND(NG19&gt;=NO$45,NG19&lt;&gt;""),AND(NK19&gt;=NO$45,NK19&lt;&gt;""),AND(NN19&gt;=NO$45,NN19&lt;&gt;""),AND(OL19&gt;=OW$45,OL19&lt;&gt;""),AND(OO19&gt;=OW$45,OO19&lt;&gt;""),AND(OS19&gt;=OW$45,OS19&lt;&gt;""),AND(OV19&gt;=OW$45,OV19&lt;&gt;""),AND(PT19&gt;=QE$45,PT19&lt;&gt;""),AND(PW19&gt;=QE$45,PW19&lt;&gt;""),AND(QA19&gt;=QE$45,QA19&lt;&gt;""),AND(QD19&gt;=QE$45,QD19&lt;&gt;""),AND(RB19&gt;=RM$45,RB19&lt;&gt;""),AND(RE19&gt;=RM$45,RE19&lt;&gt;""),AND(RI19&gt;=RM$45,RI19&lt;&gt;""),AND(RL19&gt;=RM$45,RL19&lt;&gt;""),AND(SJ19&gt;=SU$45,SJ19&lt;&gt;""),AND(SM19&gt;=SU$45,SM19&lt;&gt;""),AND(SQ19&gt;=SU$45,SQ19&lt;&gt;""),AND(ST19&gt;=SU$45,ST19&lt;&gt;"")),"P","")</f>
        <v/>
      </c>
      <c r="J19" s="36" t="str">
        <f>IF(AND(I19="P",H19=""),"No DD",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Merit",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Excellence",IF(K19="P","Worlds Team",IF(H19="P","National Team","")))))</f>
        <v/>
      </c>
      <c r="K19" s="3" t="str">
        <f>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P","")</f>
        <v/>
      </c>
      <c r="L19" s="8">
        <f>IF(COUNT(AQ19,AT19,BR19,BU19,CS19,CV19)&gt;0,LARGE((AQ19,AT19,BR19,BU19,CS19,CV19),1),0)</f>
        <v>50.75</v>
      </c>
      <c r="M19" s="8" t="str">
        <f>IF(L19="","",IF(OR(L19=CS19,L19=CV19),$CA$1,IF(OR(L19=BR19,L19=BU19),$AZ$1,IF(OR(L19=AQ19,L19=AT19),$Y$1,""))))</f>
        <v>2024 3rd Domestic Trial</v>
      </c>
      <c r="N19" s="8">
        <f>IF(COUNT(AQ19,AT19,BR19,BU19,CS19,CV19)&gt;1,LARGE((AQ19,AT19,BR19,BU19,CS19,CV19),2),0)</f>
        <v>49.954999999999998</v>
      </c>
      <c r="O19" s="8" t="str">
        <f>IF(N19="","",IF(OR(N19=CS19,N19=CV19),$CA$1,IF(OR(N19=BR19,N19=BU19),$AZ$1,IF(OR(N19=AQ19,N19=AT19),$Y$1,""))))</f>
        <v>2025 Elite Canada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>IF(P19="","",IF(P19=CZ19,$CA$1,IF(P19=BY19,$AZ$1,IF(P19=AX19,$Y$1,IF(OR(P19=CS19,P19=CV19,P19=CZ19),$CA$1,IF(OR(P19=BR19,P19=BU19,P19=BY19),$AZ$1,IF(OR(P19=AQ19,P19=AT19,P19=AX19),$Y$1,"")))))))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3rd Domestic Trial</v>
      </c>
      <c r="T19" s="8">
        <f>IF(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&gt;0,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13.8</v>
      </c>
      <c r="Z19" s="22">
        <v>9</v>
      </c>
      <c r="AA19" s="22">
        <v>11.5</v>
      </c>
      <c r="AB19" s="22">
        <v>13.53</v>
      </c>
      <c r="AC19" s="22">
        <v>0</v>
      </c>
      <c r="AD19" s="22">
        <v>14.4</v>
      </c>
      <c r="AE19" s="22">
        <v>9.3000000000000007</v>
      </c>
      <c r="AF19" s="22">
        <v>11.3</v>
      </c>
      <c r="AG19" s="22">
        <v>14.16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11.5</v>
      </c>
      <c r="AP19" s="38">
        <f>IF(AB19&gt;0,AB19,"")</f>
        <v>13.53</v>
      </c>
      <c r="AQ19" s="40">
        <f>IF(SUM(Y19:AB19)-AC19&gt;0,SUM(Y19:AB19)-AC19,"")</f>
        <v>47.83</v>
      </c>
      <c r="AR19" s="40">
        <f>IF(AF19&gt;0,AF19,"")</f>
        <v>11.3</v>
      </c>
      <c r="AS19" s="40">
        <f>IF(AG19&gt;0,AG19,"")</f>
        <v>14.16</v>
      </c>
      <c r="AT19" s="40">
        <f>IF(SUM(AD19:AG19)-AH19&gt;0,SUM(AD19:AG19)-AH19,"")</f>
        <v>49.16</v>
      </c>
      <c r="AU19" s="40">
        <f>IF(AQ19="","",MAX(AQ19,AT19))</f>
        <v>49.16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49.16</v>
      </c>
      <c r="AZ19" s="26">
        <v>13.7</v>
      </c>
      <c r="BA19" s="26">
        <v>9.1</v>
      </c>
      <c r="BB19" s="26">
        <v>11.8</v>
      </c>
      <c r="BC19" s="26">
        <v>14.5</v>
      </c>
      <c r="BD19" s="26">
        <v>0</v>
      </c>
      <c r="BE19" s="26">
        <v>14.5</v>
      </c>
      <c r="BF19" s="26">
        <v>9.3000000000000007</v>
      </c>
      <c r="BG19" s="26">
        <v>12</v>
      </c>
      <c r="BH19" s="26">
        <v>14.95</v>
      </c>
      <c r="BI19" s="26">
        <v>0</v>
      </c>
      <c r="BJ19" s="26">
        <v>14.6</v>
      </c>
      <c r="BK19" s="26">
        <v>9.4</v>
      </c>
      <c r="BL19" s="26">
        <v>11.4</v>
      </c>
      <c r="BM19" s="26">
        <v>14.91</v>
      </c>
      <c r="BN19" s="26">
        <v>0</v>
      </c>
      <c r="BO19" s="28"/>
      <c r="BP19" s="39">
        <f>IF(BB19&gt;0,BB19,"")</f>
        <v>11.8</v>
      </c>
      <c r="BQ19" s="39">
        <f>IF(BC19&gt;0,BC19,"")</f>
        <v>14.5</v>
      </c>
      <c r="BR19" s="11">
        <f>IF(SUM(AZ19:BC19)-BD19&gt;0,SUM(AZ19:BC19)-BD19,"")</f>
        <v>49.099999999999994</v>
      </c>
      <c r="BS19" s="11">
        <f>IF(BG19&gt;0,BG19,"")</f>
        <v>12</v>
      </c>
      <c r="BT19" s="11">
        <f>IF(BH19&gt;0,BH19,"")</f>
        <v>14.95</v>
      </c>
      <c r="BU19" s="11">
        <f>IF(SUM(BE19:BH19)-BI19&gt;0,SUM(BE19:BH19)-BI19,"")</f>
        <v>50.75</v>
      </c>
      <c r="BV19" s="11">
        <f>IF(BR19="","",MAX(BR19,BU19))</f>
        <v>50.75</v>
      </c>
      <c r="BW19" s="11">
        <f>IF(BL19&gt;0,BL19,"")</f>
        <v>11.4</v>
      </c>
      <c r="BX19" s="11">
        <f>IF(BM19&gt;0,BM19,"")</f>
        <v>14.91</v>
      </c>
      <c r="BY19" s="11">
        <f>IF(SUM(BJ19:BM19)-BN19&gt;0,SUM(BJ19:BM19)-BN19,"")</f>
        <v>50.31</v>
      </c>
      <c r="BZ19" s="11">
        <f>IF(SUM(BV19,BY19)&gt;0,SUM(BV19,BY19),"")</f>
        <v>101.06</v>
      </c>
      <c r="CA19" s="22">
        <v>13.75</v>
      </c>
      <c r="CB19" s="22">
        <v>9.0500000000000007</v>
      </c>
      <c r="CC19" s="22">
        <v>11.65</v>
      </c>
      <c r="CD19" s="22">
        <v>14.015000000000001</v>
      </c>
      <c r="CE19" s="22">
        <v>0</v>
      </c>
      <c r="CF19" s="22">
        <v>14.45</v>
      </c>
      <c r="CG19" s="22">
        <v>9.3000000000000007</v>
      </c>
      <c r="CH19" s="22">
        <v>11.65</v>
      </c>
      <c r="CI19" s="22">
        <v>14.555</v>
      </c>
      <c r="CJ19" s="22">
        <v>0</v>
      </c>
      <c r="CK19" s="22">
        <v>7.3</v>
      </c>
      <c r="CL19" s="22">
        <v>4.7</v>
      </c>
      <c r="CM19" s="22">
        <v>5.7</v>
      </c>
      <c r="CN19" s="22">
        <v>7.4550000000000001</v>
      </c>
      <c r="CO19" s="22">
        <v>0</v>
      </c>
      <c r="CP19" s="27" t="s">
        <v>46</v>
      </c>
      <c r="CQ19" s="38">
        <f>IF(CC19&gt;0,CC19,"")</f>
        <v>11.65</v>
      </c>
      <c r="CR19" s="38">
        <f>IF(CD19&gt;0,CD19,"")</f>
        <v>14.015000000000001</v>
      </c>
      <c r="CS19" s="40">
        <f>IF(SUM(CA19:CD19)-CE19&gt;0,SUM(CA19:CD19)-CE19,"")</f>
        <v>48.465000000000003</v>
      </c>
      <c r="CT19" s="40">
        <f>IF(CH19&gt;0,CH19,"")</f>
        <v>11.65</v>
      </c>
      <c r="CU19" s="40">
        <f>IF(CI19&gt;0,CI19,"")</f>
        <v>14.555</v>
      </c>
      <c r="CV19" s="40">
        <f>IF(SUM(CF19:CI19)-CJ19&gt;0,SUM(CF19:CI19)-CJ19,"")</f>
        <v>49.954999999999998</v>
      </c>
      <c r="CW19" s="40">
        <f>IF(CS19="","",MAX(CS19,CV19))</f>
        <v>49.954999999999998</v>
      </c>
      <c r="CX19" s="40">
        <f>IF(CM19&gt;0,CM19,"")</f>
        <v>5.7</v>
      </c>
      <c r="CY19" s="40">
        <f>IF(CN19&gt;0,CN19,"")</f>
        <v>7.4550000000000001</v>
      </c>
      <c r="CZ19" s="40">
        <f>IF(SUM(CK19:CN19)-CO19&gt;0,SUM(CK19:CN19)-CO19,"")</f>
        <v>25.155000000000001</v>
      </c>
      <c r="DA19" s="40">
        <f>IF(SUM(CW19,CZ19)&gt;0,SUM(CW19,CZ19),"")</f>
        <v>75.11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13.75</v>
      </c>
      <c r="SW19" s="22">
        <f>IF($CP19="P",CB19,(CB19+BA19)/2)</f>
        <v>9.0500000000000007</v>
      </c>
      <c r="SX19" s="22">
        <f>IF($CP19="P",CC19,(CC19+BB19)/2)</f>
        <v>11.65</v>
      </c>
      <c r="SY19" s="22">
        <f>IF($CP19="P",CD19,(CD19+BC19)/2)</f>
        <v>14.015000000000001</v>
      </c>
      <c r="SZ19" s="22">
        <f>IF($CP19="P",CE19,(CE19+BD19)/2)</f>
        <v>0</v>
      </c>
      <c r="TA19" s="22">
        <f>IF($CP19="P",CF19,(CF19+BE19)/2)</f>
        <v>14.45</v>
      </c>
      <c r="TB19" s="22">
        <f>IF($CP19="P",CG19,(CG19+BF19)/2)</f>
        <v>9.3000000000000007</v>
      </c>
      <c r="TC19" s="22">
        <f>IF($CP19="P",CH19,(CH19+BG19)/2)</f>
        <v>11.65</v>
      </c>
      <c r="TD19" s="22">
        <f>IF($CP19="P",CI19,(CI19+BH19)/2)</f>
        <v>14.555</v>
      </c>
      <c r="TE19" s="22">
        <f>IF($CP19="P",CJ19,(CJ19+BI19)/2)</f>
        <v>0</v>
      </c>
      <c r="TF19" s="22">
        <f>IF($CP19="P",CK19,(CK19+BJ19)/2)</f>
        <v>7.3</v>
      </c>
      <c r="TG19" s="22">
        <f>IF($CP19="P",CL19,(CL19+BK19)/2)</f>
        <v>4.7</v>
      </c>
      <c r="TH19" s="22">
        <f>IF($CP19="P",CM19,(CM19+BL19)/2)</f>
        <v>5.7</v>
      </c>
      <c r="TI19" s="22">
        <f>IF($CP19="P",CN19,(CN19+BM19)/2)</f>
        <v>7.4550000000000001</v>
      </c>
      <c r="TJ19" s="22">
        <f>IF($CP19="P",CO19,(CO19+BN19)/2)</f>
        <v>0</v>
      </c>
      <c r="TK19" s="27" t="s">
        <v>46</v>
      </c>
      <c r="TL19" s="40">
        <f>IF(SX19&gt;0,SX19,"")</f>
        <v>11.65</v>
      </c>
      <c r="TM19" s="40">
        <f>IF(SY19&gt;0,SY19,"")</f>
        <v>14.015000000000001</v>
      </c>
      <c r="TN19" s="40">
        <f>IF(SUM(SV19:SY19)-SZ19&gt;0,SUM(SV19:SY19)-SZ19,"")</f>
        <v>48.465000000000003</v>
      </c>
      <c r="TO19" s="40">
        <f>IF(TC19&gt;0,TC19,"")</f>
        <v>11.65</v>
      </c>
      <c r="TP19" s="40">
        <f>IF(TD19&gt;0,TD19,"")</f>
        <v>14.555</v>
      </c>
      <c r="TQ19" s="40">
        <f>IF(SUM(TA19:TD19)-TE19&gt;0,SUM(TA19:TD19)-TE19,"")</f>
        <v>49.954999999999998</v>
      </c>
      <c r="TR19" s="40">
        <f>IF(MAX(TN19,TQ19)&gt;0,MAX(TN19,TQ19),"")</f>
        <v>49.954999999999998</v>
      </c>
      <c r="TS19" s="40">
        <f>IF(TH19&gt;0,TH19,"")</f>
        <v>5.7</v>
      </c>
      <c r="TT19" s="40">
        <f>IF(TI19&gt;0,TI19,"")</f>
        <v>7.4550000000000001</v>
      </c>
      <c r="TU19" s="40">
        <f>IF(SUM(TF19:TI19)-TJ19&gt;0,SUM(TF19:TI19)-TJ19,"")</f>
        <v>25.155000000000001</v>
      </c>
      <c r="TV19" s="40">
        <f>IF(SUM(TR19,TU19)&gt;0,SUM(TR19,TU19),"")</f>
        <v>75.11</v>
      </c>
    </row>
    <row r="20" spans="1:542" x14ac:dyDescent="0.2">
      <c r="A20" s="4" t="str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/>
      </c>
      <c r="B20" s="4" t="str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/>
      </c>
      <c r="C20" s="5" t="s">
        <v>149</v>
      </c>
      <c r="D20" s="4" t="s">
        <v>4</v>
      </c>
      <c r="E20" s="4">
        <v>2007</v>
      </c>
      <c r="F20" s="9">
        <f>SUM(L20:V20)+SUM(L20:T20)*0.0000001+SUM(L20)*0.0000000000001</f>
        <v>158.8700158870052</v>
      </c>
      <c r="G20" s="64"/>
      <c r="H20" s="3" t="str">
        <f>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P","")</f>
        <v/>
      </c>
      <c r="I20" s="3" t="str">
        <f>IF(OR(AND(AQ20&gt;=AY$45,AQ20&lt;&gt;"",AN20=""),AND(AT20&gt;=AY$45,AT20&lt;&gt;"",AN20=""),AND(AX20&gt;=AY$45,AX20&lt;&gt;"",AN20=""),AND(BR20&gt;=BZ$45,BR20&lt;&gt;"",BO20=""),AND(BU20&gt;=BZ$45,BU20&lt;&gt;"",BO20=""),AND(BY20&gt;=BZ$45,BY20&lt;&gt;"",BO20=""),AND(CS20&gt;=DA$45,CS20&lt;&gt;"",CP20=""),AND(CV20&gt;=DA$45,CV20&lt;&gt;"",CP20=""),AND(CZ20&gt;=DA$45,CZ20&lt;&gt;"",CP20=""),AND(DZ20&gt;=EK$45,DZ20&lt;&gt;""),AND(EC20&gt;=EK$45,EC20&lt;&gt;""),AND(EG20&gt;=EK$45,EG20&lt;&gt;""),AND(EJ20&gt;=EK$45,EJ20&lt;&gt;""),AND(FH20&gt;=FS$45,FH20&lt;&gt;""),AND(FK20&gt;=FS$45,FK20&lt;&gt;""),AND(FO20&gt;=FS$45,FO20&lt;&gt;""),AND(FR20&gt;=FS$45,FR20&lt;&gt;""),AND(GP20&gt;=HA$45,GP20&lt;&gt;""),AND(GS20&gt;=HA$45,GS20&lt;&gt;""),AND(GW20&gt;=HA$45,GW20&lt;&gt;""),AND(GZ20&gt;=HA$45,GZ20&lt;&gt;""),AND(HX20&gt;=II$45,HX20&lt;&gt;""),AND(IA20&gt;=II$45,IA20&lt;&gt;""),AND(IE20&gt;=II$45,IE20&lt;&gt;""),AND(IH20&gt;=II$45,IH20&lt;&gt;""),AND(JF20&gt;=JQ$45,JF20&lt;&gt;""),AND(JI20&gt;=JQ$45,JI20&lt;&gt;""),AND(JM20&gt;=JQ$45,JM20&lt;&gt;""),AND(JP20&gt;=JQ$45,JP20&lt;&gt;""),AND(KN20&gt;=KY$45,KN20&lt;&gt;""),AND(KQ20&gt;=KY$45,KQ20&lt;&gt;""),AND(KU20&gt;=KY$45,KU20&lt;&gt;""),AND(KX20&gt;=KY$45,KX20&lt;&gt;""),AND(LV20&gt;=MG$45,LV20&lt;&gt;""),AND(LY20&gt;=MG$45,LY20&lt;&gt;""),AND(MC20&gt;=MG$45,MC20&lt;&gt;""),AND(MF20&gt;=MG$45,MF20&lt;&gt;""),AND(ND20&gt;=NO$45,ND20&lt;&gt;""),AND(NG20&gt;=NO$45,NG20&lt;&gt;""),AND(NK20&gt;=NO$45,NK20&lt;&gt;""),AND(NN20&gt;=NO$45,NN20&lt;&gt;""),AND(OL20&gt;=OW$45,OL20&lt;&gt;""),AND(OO20&gt;=OW$45,OO20&lt;&gt;""),AND(OS20&gt;=OW$45,OS20&lt;&gt;""),AND(OV20&gt;=OW$45,OV20&lt;&gt;""),AND(PT20&gt;=QE$45,PT20&lt;&gt;""),AND(PW20&gt;=QE$45,PW20&lt;&gt;""),AND(QA20&gt;=QE$45,QA20&lt;&gt;""),AND(QD20&gt;=QE$45,QD20&lt;&gt;""),AND(RB20&gt;=RM$45,RB20&lt;&gt;""),AND(RE20&gt;=RM$45,RE20&lt;&gt;""),AND(RI20&gt;=RM$45,RI20&lt;&gt;""),AND(RL20&gt;=RM$45,RL20&lt;&gt;""),AND(SJ20&gt;=SU$45,SJ20&lt;&gt;""),AND(SM20&gt;=SU$45,SM20&lt;&gt;""),AND(SQ20&gt;=SU$45,SQ20&lt;&gt;""),AND(ST20&gt;=SU$45,ST20&lt;&gt;"")),"P","")</f>
        <v/>
      </c>
      <c r="J20" s="36" t="str">
        <f>IF(AND(I20="P",H20=""),"No DD",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Merit",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Excellence",IF(K20="P","Worlds Team",IF(H20="P","National Team","")))))</f>
        <v/>
      </c>
      <c r="K20" s="3" t="str">
        <f>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P","")</f>
        <v/>
      </c>
      <c r="L20" s="8">
        <f>IF(COUNT(AQ20,AT20,BR20,BU20,CS20,CV20)&gt;0,LARGE((AQ20,AT20,BR20,BU20,CS20,CV20),1),0)</f>
        <v>52.320000000000007</v>
      </c>
      <c r="M20" s="8" t="str">
        <f>IF(L20="","",IF(OR(L20=CS20,L20=CV20),$CA$1,IF(OR(L20=BR20,L20=BU20),$AZ$1,IF(OR(L20=AQ20,L20=AT20),$Y$1,""))))</f>
        <v>2024 3rd Domestic Trial</v>
      </c>
      <c r="N20" s="8">
        <f>IF(COUNT(AQ20,AT20,BR20,BU20,CS20,CV20)&gt;1,LARGE((AQ20,AT20,BR20,BU20,CS20,CV20),2),0)</f>
        <v>49.62</v>
      </c>
      <c r="O20" s="8" t="str">
        <f>IF(N20="","",IF(OR(N20=CS20,N20=CV20),$CA$1,IF(OR(N20=BR20,N20=BU20),$AZ$1,IF(OR(N20=AQ20,N20=AT20),$Y$1,""))))</f>
        <v>2024 Nationals</v>
      </c>
      <c r="P20" s="8">
        <f>IF(COUNT(AQ20,AT20,BR20,BU20,CS20,CV20)&gt;2,MAX(AX20,BY20,CZ20,LARGE((AQ20,AT20,BR20,BU20,CS20,CV20),3)),IF(MAX(AX20,BY20,CZ20)&gt;0,MAX(AX20,BY20,CZ20),0))</f>
        <v>44.23</v>
      </c>
      <c r="Q20" s="8" t="str">
        <f>IF(P20="","",IF(P20=CZ20,$CA$1,IF(P20=BY20,$AZ$1,IF(P20=AX20,$Y$1,IF(OR(P20=CS20,P20=CV20,P20=CZ20),$CA$1,IF(OR(P20=BR20,P20=BU20,P20=BY20),$AZ$1,IF(OR(P20=AQ20,P20=AT20,P20=AX20),$Y$1,"")))))))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12.7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3rd Domestic Trial</v>
      </c>
      <c r="T20" s="8">
        <f>IF(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&gt;0,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13.7</v>
      </c>
      <c r="Z20" s="22">
        <v>9.6</v>
      </c>
      <c r="AA20" s="22">
        <v>12.2</v>
      </c>
      <c r="AB20" s="22">
        <v>14.12</v>
      </c>
      <c r="AC20" s="22">
        <v>0</v>
      </c>
      <c r="AD20" s="22">
        <v>10.8</v>
      </c>
      <c r="AE20" s="22">
        <v>7.1</v>
      </c>
      <c r="AF20" s="22">
        <v>9.6999999999999993</v>
      </c>
      <c r="AG20" s="22">
        <v>12.45</v>
      </c>
      <c r="AH20" s="22">
        <v>0.2</v>
      </c>
      <c r="AI20" s="22">
        <v>2.6</v>
      </c>
      <c r="AJ20" s="22">
        <v>1.5</v>
      </c>
      <c r="AK20" s="22">
        <v>3.2</v>
      </c>
      <c r="AL20" s="22">
        <v>3</v>
      </c>
      <c r="AM20" s="22">
        <v>0</v>
      </c>
      <c r="AN20" s="27"/>
      <c r="AO20" s="38">
        <f>IF(AA20&gt;0,AA20,"")</f>
        <v>12.2</v>
      </c>
      <c r="AP20" s="38">
        <f>IF(AB20&gt;0,AB20,"")</f>
        <v>14.12</v>
      </c>
      <c r="AQ20" s="40">
        <f>IF(SUM(Y20:AB20)-AC20&gt;0,SUM(Y20:AB20)-AC20,"")</f>
        <v>49.62</v>
      </c>
      <c r="AR20" s="40">
        <f>IF(AF20&gt;0,AF20,"")</f>
        <v>9.6999999999999993</v>
      </c>
      <c r="AS20" s="40">
        <f>IF(AG20&gt;0,AG20,"")</f>
        <v>12.45</v>
      </c>
      <c r="AT20" s="40">
        <f>IF(SUM(AD20:AG20)-AH20&gt;0,SUM(AD20:AG20)-AH20,"")</f>
        <v>39.849999999999994</v>
      </c>
      <c r="AU20" s="40">
        <f>IF(AQ20="","",MAX(AQ20,AT20))</f>
        <v>49.62</v>
      </c>
      <c r="AV20" s="40">
        <f>IF(AK20&gt;0,AK20,"")</f>
        <v>3.2</v>
      </c>
      <c r="AW20" s="40">
        <f>IF(AL20&gt;0,AL20,"")</f>
        <v>3</v>
      </c>
      <c r="AX20" s="40">
        <f>IF(SUM(AI20:AL20)-AM20&gt;0,SUM(AI20:AL20)-AM20,"")</f>
        <v>10.3</v>
      </c>
      <c r="AY20" s="40">
        <f>IF(SUM(AU20,AX20)&gt;0,SUM(AU20,AX20),"")</f>
        <v>59.92</v>
      </c>
      <c r="AZ20" s="26">
        <v>12.1</v>
      </c>
      <c r="BA20" s="26">
        <v>7.8</v>
      </c>
      <c r="BB20" s="26">
        <v>10.199999999999999</v>
      </c>
      <c r="BC20" s="26">
        <v>13.86</v>
      </c>
      <c r="BD20" s="26">
        <v>0</v>
      </c>
      <c r="BE20" s="26">
        <v>14.9</v>
      </c>
      <c r="BF20" s="26">
        <v>8.8000000000000007</v>
      </c>
      <c r="BG20" s="26">
        <v>12.7</v>
      </c>
      <c r="BH20" s="26">
        <v>15.92</v>
      </c>
      <c r="BI20" s="26">
        <v>0</v>
      </c>
      <c r="BJ20" s="26">
        <v>12.5</v>
      </c>
      <c r="BK20" s="26">
        <v>7.4</v>
      </c>
      <c r="BL20" s="26">
        <v>11.3</v>
      </c>
      <c r="BM20" s="26">
        <v>13.03</v>
      </c>
      <c r="BN20" s="26">
        <v>0</v>
      </c>
      <c r="BO20" s="28"/>
      <c r="BP20" s="39">
        <f>IF(BB20&gt;0,BB20,"")</f>
        <v>10.199999999999999</v>
      </c>
      <c r="BQ20" s="39">
        <f>IF(BC20&gt;0,BC20,"")</f>
        <v>13.86</v>
      </c>
      <c r="BR20" s="11">
        <f>IF(SUM(AZ20:BC20)-BD20&gt;0,SUM(AZ20:BC20)-BD20,"")</f>
        <v>43.959999999999994</v>
      </c>
      <c r="BS20" s="11">
        <f>IF(BG20&gt;0,BG20,"")</f>
        <v>12.7</v>
      </c>
      <c r="BT20" s="11">
        <f>IF(BH20&gt;0,BH20,"")</f>
        <v>15.92</v>
      </c>
      <c r="BU20" s="11">
        <f>IF(SUM(BE20:BH20)-BI20&gt;0,SUM(BE20:BH20)-BI20,"")</f>
        <v>52.320000000000007</v>
      </c>
      <c r="BV20" s="11">
        <f>IF(BR20="","",MAX(BR20,BU20))</f>
        <v>52.320000000000007</v>
      </c>
      <c r="BW20" s="11">
        <f>IF(BL20&gt;0,BL20,"")</f>
        <v>11.3</v>
      </c>
      <c r="BX20" s="11">
        <f>IF(BM20&gt;0,BM20,"")</f>
        <v>13.03</v>
      </c>
      <c r="BY20" s="11">
        <f>IF(SUM(BJ20:BM20)-BN20&gt;0,SUM(BJ20:BM20)-BN20,"")</f>
        <v>44.23</v>
      </c>
      <c r="BZ20" s="11">
        <f>IF(SUM(BV20,BY20)&gt;0,SUM(BV20,BY20),"")</f>
        <v>96.550000000000011</v>
      </c>
      <c r="CA20" s="22">
        <v>11.3</v>
      </c>
      <c r="CB20" s="22">
        <v>7.7</v>
      </c>
      <c r="CC20" s="22">
        <v>11.7</v>
      </c>
      <c r="CD20" s="22">
        <v>12.46</v>
      </c>
      <c r="CE20" s="22">
        <v>0</v>
      </c>
      <c r="CF20" s="22">
        <v>2.8</v>
      </c>
      <c r="CG20" s="22">
        <v>1.7</v>
      </c>
      <c r="CH20" s="22">
        <v>3.3</v>
      </c>
      <c r="CI20" s="22">
        <v>3.3</v>
      </c>
      <c r="CJ20" s="22">
        <v>0</v>
      </c>
      <c r="CK20" s="22"/>
      <c r="CL20" s="22"/>
      <c r="CM20" s="22"/>
      <c r="CN20" s="22"/>
      <c r="CO20" s="22"/>
      <c r="CP20" s="27"/>
      <c r="CQ20" s="38">
        <f>IF(CC20&gt;0,CC20,"")</f>
        <v>11.7</v>
      </c>
      <c r="CR20" s="38">
        <f>IF(CD20&gt;0,CD20,"")</f>
        <v>12.46</v>
      </c>
      <c r="CS20" s="40">
        <f>IF(SUM(CA20:CD20)-CE20&gt;0,SUM(CA20:CD20)-CE20,"")</f>
        <v>43.16</v>
      </c>
      <c r="CT20" s="40">
        <f>IF(CH20&gt;0,CH20,"")</f>
        <v>3.3</v>
      </c>
      <c r="CU20" s="40">
        <f>IF(CI20&gt;0,CI20,"")</f>
        <v>3.3</v>
      </c>
      <c r="CV20" s="40">
        <f>IF(SUM(CF20:CI20)-CJ20&gt;0,SUM(CF20:CI20)-CJ20,"")</f>
        <v>11.1</v>
      </c>
      <c r="CW20" s="40">
        <f>IF(CS20="","",MAX(CS20,CV20))</f>
        <v>43.16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43.16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11.7</v>
      </c>
      <c r="SW20" s="22">
        <f>IF($CP20="P",CB20,(CB20+BA20)/2)</f>
        <v>7.75</v>
      </c>
      <c r="SX20" s="22">
        <f>IF($CP20="P",CC20,(CC20+BB20)/2)</f>
        <v>10.95</v>
      </c>
      <c r="SY20" s="22">
        <f>IF($CP20="P",CD20,(CD20+BC20)/2)</f>
        <v>13.16</v>
      </c>
      <c r="SZ20" s="22">
        <f>IF($CP20="P",CE20,(CE20+BD20)/2)</f>
        <v>0</v>
      </c>
      <c r="TA20" s="22">
        <f>IF($CP20="P",CF20,(CF20+BE20)/2)</f>
        <v>8.85</v>
      </c>
      <c r="TB20" s="22">
        <f>IF($CP20="P",CG20,(CG20+BF20)/2)</f>
        <v>5.25</v>
      </c>
      <c r="TC20" s="22">
        <f>IF($CP20="P",CH20,(CH20+BG20)/2)</f>
        <v>8</v>
      </c>
      <c r="TD20" s="22">
        <f>IF($CP20="P",CI20,(CI20+BH20)/2)</f>
        <v>9.61</v>
      </c>
      <c r="TE20" s="22">
        <f>IF($CP20="P",CJ20,(CJ20+BI20)/2)</f>
        <v>0</v>
      </c>
      <c r="TF20" s="22">
        <f>IF($CP20="P",CK20,(CK20+BJ20)/2)</f>
        <v>6.25</v>
      </c>
      <c r="TG20" s="22">
        <f>IF($CP20="P",CL20,(CL20+BK20)/2)</f>
        <v>3.7</v>
      </c>
      <c r="TH20" s="22">
        <f>IF($CP20="P",CM20,(CM20+BL20)/2)</f>
        <v>5.65</v>
      </c>
      <c r="TI20" s="22">
        <f>IF($CP20="P",CN20,(CN20+BM20)/2)</f>
        <v>6.5149999999999997</v>
      </c>
      <c r="TJ20" s="22">
        <f>IF($CP20="P",CO20,(CO20+BN20)/2)</f>
        <v>0</v>
      </c>
      <c r="TK20" s="27" t="s">
        <v>46</v>
      </c>
      <c r="TL20" s="40">
        <f>IF(SX20&gt;0,SX20,"")</f>
        <v>10.95</v>
      </c>
      <c r="TM20" s="40">
        <f>IF(SY20&gt;0,SY20,"")</f>
        <v>13.16</v>
      </c>
      <c r="TN20" s="40">
        <f>IF(SUM(SV20:SY20)-SZ20&gt;0,SUM(SV20:SY20)-SZ20,"")</f>
        <v>43.56</v>
      </c>
      <c r="TO20" s="40">
        <f>IF(TC20&gt;0,TC20,"")</f>
        <v>8</v>
      </c>
      <c r="TP20" s="40">
        <f>IF(TD20&gt;0,TD20,"")</f>
        <v>9.61</v>
      </c>
      <c r="TQ20" s="40">
        <f>IF(SUM(TA20:TD20)-TE20&gt;0,SUM(TA20:TD20)-TE20,"")</f>
        <v>31.71</v>
      </c>
      <c r="TR20" s="40">
        <f>IF(MAX(TN20,TQ20)&gt;0,MAX(TN20,TQ20),"")</f>
        <v>43.56</v>
      </c>
      <c r="TS20" s="40">
        <f>IF(TH20&gt;0,TH20,"")</f>
        <v>5.65</v>
      </c>
      <c r="TT20" s="40">
        <f>IF(TI20&gt;0,TI20,"")</f>
        <v>6.5149999999999997</v>
      </c>
      <c r="TU20" s="40">
        <f>IF(SUM(TF20:TI20)-TJ20&gt;0,SUM(TF20:TI20)-TJ20,"")</f>
        <v>22.114999999999998</v>
      </c>
      <c r="TV20" s="40">
        <f>IF(SUM(TR20,TU20)&gt;0,SUM(TR20,TU20),"")</f>
        <v>65.674999999999997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150</v>
      </c>
      <c r="D21" s="4" t="s">
        <v>3</v>
      </c>
      <c r="E21" s="4">
        <v>2007</v>
      </c>
      <c r="F21" s="9">
        <f>SUM(L21:V21)+SUM(L21:T21)*0.0000001+SUM(L21)*0.0000000000001</f>
        <v>156.81001568100527</v>
      </c>
      <c r="G21" s="64"/>
      <c r="H21" s="3" t="str">
        <f>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P","")</f>
        <v/>
      </c>
      <c r="I21" s="3" t="str">
        <f>IF(OR(AND(AQ21&gt;=AY$45,AQ21&lt;&gt;"",AN21=""),AND(AT21&gt;=AY$45,AT21&lt;&gt;"",AN21=""),AND(AX21&gt;=AY$45,AX21&lt;&gt;"",AN21=""),AND(BR21&gt;=BZ$45,BR21&lt;&gt;"",BO21=""),AND(BU21&gt;=BZ$45,BU21&lt;&gt;"",BO21=""),AND(BY21&gt;=BZ$45,BY21&lt;&gt;"",BO21=""),AND(CS21&gt;=DA$45,CS21&lt;&gt;"",CP21=""),AND(CV21&gt;=DA$45,CV21&lt;&gt;"",CP21=""),AND(CZ21&gt;=DA$45,CZ21&lt;&gt;"",CP21=""),AND(DZ21&gt;=EK$45,DZ21&lt;&gt;""),AND(EC21&gt;=EK$45,EC21&lt;&gt;""),AND(EG21&gt;=EK$45,EG21&lt;&gt;""),AND(EJ21&gt;=EK$45,EJ21&lt;&gt;""),AND(FH21&gt;=FS$45,FH21&lt;&gt;""),AND(FK21&gt;=FS$45,FK21&lt;&gt;""),AND(FO21&gt;=FS$45,FO21&lt;&gt;""),AND(FR21&gt;=FS$45,FR21&lt;&gt;""),AND(GP21&gt;=HA$45,GP21&lt;&gt;""),AND(GS21&gt;=HA$45,GS21&lt;&gt;""),AND(GW21&gt;=HA$45,GW21&lt;&gt;""),AND(GZ21&gt;=HA$45,GZ21&lt;&gt;""),AND(HX21&gt;=II$45,HX21&lt;&gt;""),AND(IA21&gt;=II$45,IA21&lt;&gt;""),AND(IE21&gt;=II$45,IE21&lt;&gt;""),AND(IH21&gt;=II$45,IH21&lt;&gt;""),AND(JF21&gt;=JQ$45,JF21&lt;&gt;""),AND(JI21&gt;=JQ$45,JI21&lt;&gt;""),AND(JM21&gt;=JQ$45,JM21&lt;&gt;""),AND(JP21&gt;=JQ$45,JP21&lt;&gt;""),AND(KN21&gt;=KY$45,KN21&lt;&gt;""),AND(KQ21&gt;=KY$45,KQ21&lt;&gt;""),AND(KU21&gt;=KY$45,KU21&lt;&gt;""),AND(KX21&gt;=KY$45,KX21&lt;&gt;""),AND(LV21&gt;=MG$45,LV21&lt;&gt;""),AND(LY21&gt;=MG$45,LY21&lt;&gt;""),AND(MC21&gt;=MG$45,MC21&lt;&gt;""),AND(MF21&gt;=MG$45,MF21&lt;&gt;""),AND(ND21&gt;=NO$45,ND21&lt;&gt;""),AND(NG21&gt;=NO$45,NG21&lt;&gt;""),AND(NK21&gt;=NO$45,NK21&lt;&gt;""),AND(NN21&gt;=NO$45,NN21&lt;&gt;""),AND(OL21&gt;=OW$45,OL21&lt;&gt;""),AND(OO21&gt;=OW$45,OO21&lt;&gt;""),AND(OS21&gt;=OW$45,OS21&lt;&gt;""),AND(OV21&gt;=OW$45,OV21&lt;&gt;""),AND(PT21&gt;=QE$45,PT21&lt;&gt;""),AND(PW21&gt;=QE$45,PW21&lt;&gt;""),AND(QA21&gt;=QE$45,QA21&lt;&gt;""),AND(QD21&gt;=QE$45,QD21&lt;&gt;""),AND(RB21&gt;=RM$45,RB21&lt;&gt;""),AND(RE21&gt;=RM$45,RE21&lt;&gt;""),AND(RI21&gt;=RM$45,RI21&lt;&gt;""),AND(RL21&gt;=RM$45,RL21&lt;&gt;""),AND(SJ21&gt;=SU$45,SJ21&lt;&gt;""),AND(SM21&gt;=SU$45,SM21&lt;&gt;""),AND(SQ21&gt;=SU$45,SQ21&lt;&gt;""),AND(ST21&gt;=SU$45,ST21&lt;&gt;"")),"P","")</f>
        <v/>
      </c>
      <c r="J21" s="36" t="str">
        <f>IF(AND(I21="P",H21=""),"No DD",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Merit",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Excellence",IF(K21="P","Worlds Team",IF(H21="P","National Team","")))))</f>
        <v/>
      </c>
      <c r="K21" s="3" t="str">
        <f>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P","")</f>
        <v/>
      </c>
      <c r="L21" s="8">
        <f>IF(COUNT(AQ21,AT21,BR21,BU21,CS21,CV21)&gt;0,LARGE((AQ21,AT21,BR21,BU21,CS21,CV21),1),0)</f>
        <v>52.5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39.559999999999995</v>
      </c>
      <c r="O21" s="8" t="str">
        <f>IF(N21="","",IF(OR(N21=CS21,N21=CV21),$CA$1,IF(OR(N21=BR21,N21=BU21),$AZ$1,IF(OR(N21=AQ21,N21=AT21),$Y$1,""))))</f>
        <v>2024 3rd Domestic Trial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>IF(P21="","",IF(P21=CZ21,$CA$1,IF(P21=BY21,$AZ$1,IF(P21=AX21,$Y$1,IF(OR(P21=CS21,P21=CV21,P21=CZ21),$CA$1,IF(OR(P21=BR21,P21=BU21,P21=BY21),$AZ$1,IF(OR(P21=AQ21,P21=AT21,P21=AX21),$Y$1,"")))))))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&gt;0,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15.8</v>
      </c>
      <c r="Z21" s="22">
        <v>9.3000000000000007</v>
      </c>
      <c r="AA21" s="22">
        <v>12.4</v>
      </c>
      <c r="AB21" s="22">
        <v>15</v>
      </c>
      <c r="AC21" s="22">
        <v>0</v>
      </c>
      <c r="AD21" s="22">
        <v>7.7</v>
      </c>
      <c r="AE21" s="22">
        <v>4.4000000000000004</v>
      </c>
      <c r="AF21" s="22">
        <v>6.2</v>
      </c>
      <c r="AG21" s="22">
        <v>7.68</v>
      </c>
      <c r="AH21" s="22">
        <v>0</v>
      </c>
      <c r="AI21" s="22">
        <v>15.5</v>
      </c>
      <c r="AJ21" s="22">
        <v>9.1999999999999993</v>
      </c>
      <c r="AK21" s="22">
        <v>12.4</v>
      </c>
      <c r="AL21" s="22">
        <v>15.25</v>
      </c>
      <c r="AM21" s="22">
        <v>0</v>
      </c>
      <c r="AN21" s="27"/>
      <c r="AO21" s="38">
        <f>IF(AA21&gt;0,AA21,"")</f>
        <v>12.4</v>
      </c>
      <c r="AP21" s="38">
        <f>IF(AB21&gt;0,AB21,"")</f>
        <v>15</v>
      </c>
      <c r="AQ21" s="40">
        <f>IF(SUM(Y21:AB21)-AC21&gt;0,SUM(Y21:AB21)-AC21,"")</f>
        <v>52.5</v>
      </c>
      <c r="AR21" s="40">
        <f>IF(AF21&gt;0,AF21,"")</f>
        <v>6.2</v>
      </c>
      <c r="AS21" s="40">
        <f>IF(AG21&gt;0,AG21,"")</f>
        <v>7.68</v>
      </c>
      <c r="AT21" s="40">
        <f>IF(SUM(AD21:AG21)-AH21&gt;0,SUM(AD21:AG21)-AH21,"")</f>
        <v>25.98</v>
      </c>
      <c r="AU21" s="40">
        <f>IF(AQ21="","",MAX(AQ21,AT21))</f>
        <v>52.5</v>
      </c>
      <c r="AV21" s="40">
        <f>IF(AK21&gt;0,AK21,"")</f>
        <v>12.4</v>
      </c>
      <c r="AW21" s="40">
        <f>IF(AL21&gt;0,AL21,"")</f>
        <v>15.25</v>
      </c>
      <c r="AX21" s="40">
        <f>IF(SUM(AI21:AL21)-AM21&gt;0,SUM(AI21:AL21)-AM21,"")</f>
        <v>52.35</v>
      </c>
      <c r="AY21" s="40">
        <f>IF(SUM(AU21,AX21)&gt;0,SUM(AU21,AX21),"")</f>
        <v>104.85</v>
      </c>
      <c r="AZ21" s="26">
        <v>9</v>
      </c>
      <c r="BA21" s="26">
        <v>5.6</v>
      </c>
      <c r="BB21" s="26">
        <v>9.3000000000000007</v>
      </c>
      <c r="BC21" s="26">
        <v>10.57</v>
      </c>
      <c r="BD21" s="26">
        <v>0</v>
      </c>
      <c r="BE21" s="26">
        <v>17.7</v>
      </c>
      <c r="BF21" s="26">
        <v>9.6999999999999993</v>
      </c>
      <c r="BG21" s="26">
        <v>5.9</v>
      </c>
      <c r="BH21" s="26">
        <v>6.26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9.3000000000000007</v>
      </c>
      <c r="BQ21" s="39">
        <f>IF(BC21&gt;0,BC21,"")</f>
        <v>10.57</v>
      </c>
      <c r="BR21" s="11">
        <f>IF(SUM(AZ21:BC21)-BD21&gt;0,SUM(AZ21:BC21)-BD21,"")</f>
        <v>34.47</v>
      </c>
      <c r="BS21" s="11">
        <f>IF(BG21&gt;0,BG21,"")</f>
        <v>5.9</v>
      </c>
      <c r="BT21" s="11">
        <f>IF(BH21&gt;0,BH21,"")</f>
        <v>6.26</v>
      </c>
      <c r="BU21" s="11">
        <f>IF(SUM(BE21:BH21)-BI21&gt;0,SUM(BE21:BH21)-BI21,"")</f>
        <v>39.559999999999995</v>
      </c>
      <c r="BV21" s="11">
        <f>IF(BR21="","",MAX(BR21,BU21))</f>
        <v>39.559999999999995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39.559999999999995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4.5</v>
      </c>
      <c r="SW21" s="22">
        <f>IF($CP21="P",CB21,(CB21+BA21)/2)</f>
        <v>2.8</v>
      </c>
      <c r="SX21" s="22">
        <f>IF($CP21="P",CC21,(CC21+BB21)/2)</f>
        <v>4.6500000000000004</v>
      </c>
      <c r="SY21" s="22">
        <f>IF($CP21="P",CD21,(CD21+BC21)/2)</f>
        <v>5.2850000000000001</v>
      </c>
      <c r="SZ21" s="22">
        <f>IF($CP21="P",CE21,(CE21+BD21)/2)</f>
        <v>0</v>
      </c>
      <c r="TA21" s="22">
        <f>IF($CP21="P",CF21,(CF21+BE21)/2)</f>
        <v>8.85</v>
      </c>
      <c r="TB21" s="22">
        <f>IF($CP21="P",CG21,(CG21+BF21)/2)</f>
        <v>4.8499999999999996</v>
      </c>
      <c r="TC21" s="22">
        <f>IF($CP21="P",CH21,(CH21+BG21)/2)</f>
        <v>2.95</v>
      </c>
      <c r="TD21" s="22">
        <f>IF($CP21="P",CI21,(CI21+BH21)/2)</f>
        <v>3.13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4.6500000000000004</v>
      </c>
      <c r="TM21" s="40">
        <f>IF(SY21&gt;0,SY21,"")</f>
        <v>5.2850000000000001</v>
      </c>
      <c r="TN21" s="40">
        <f>IF(SUM(SV21:SY21)-SZ21&gt;0,SUM(SV21:SY21)-SZ21,"")</f>
        <v>17.234999999999999</v>
      </c>
      <c r="TO21" s="40">
        <f>IF(TC21&gt;0,TC21,"")</f>
        <v>2.95</v>
      </c>
      <c r="TP21" s="40">
        <f>IF(TD21&gt;0,TD21,"")</f>
        <v>3.13</v>
      </c>
      <c r="TQ21" s="40">
        <f>IF(SUM(TA21:TD21)-TE21&gt;0,SUM(TA21:TD21)-TE21,"")</f>
        <v>19.779999999999998</v>
      </c>
      <c r="TR21" s="40">
        <f>IF(MAX(TN21,TQ21)&gt;0,MAX(TN21,TQ21),"")</f>
        <v>19.779999999999998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19.779999999999998</v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194</v>
      </c>
      <c r="D22" s="4" t="s">
        <v>6</v>
      </c>
      <c r="E22" s="4">
        <v>2006</v>
      </c>
      <c r="F22" s="9">
        <f>SUM(L22:V22)+SUM(L22:T22)*0.0000001+SUM(L22)*0.0000000000001</f>
        <v>147.0500147050048</v>
      </c>
      <c r="G22" s="64"/>
      <c r="H22" s="3" t="str">
        <f>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P","")</f>
        <v/>
      </c>
      <c r="I22" s="3" t="str">
        <f>IF(OR(AND(AQ22&gt;=AY$45,AQ22&lt;&gt;"",AN22=""),AND(AT22&gt;=AY$45,AT22&lt;&gt;"",AN22=""),AND(AX22&gt;=AY$45,AX22&lt;&gt;"",AN22=""),AND(BR22&gt;=BZ$45,BR22&lt;&gt;"",BO22=""),AND(BU22&gt;=BZ$45,BU22&lt;&gt;"",BO22=""),AND(BY22&gt;=BZ$45,BY22&lt;&gt;"",BO22=""),AND(CS22&gt;=DA$45,CS22&lt;&gt;"",CP22=""),AND(CV22&gt;=DA$45,CV22&lt;&gt;"",CP22=""),AND(CZ22&gt;=DA$45,CZ22&lt;&gt;"",CP22=""),AND(DZ22&gt;=EK$45,DZ22&lt;&gt;""),AND(EC22&gt;=EK$45,EC22&lt;&gt;""),AND(EG22&gt;=EK$45,EG22&lt;&gt;""),AND(EJ22&gt;=EK$45,EJ22&lt;&gt;""),AND(FH22&gt;=FS$45,FH22&lt;&gt;""),AND(FK22&gt;=FS$45,FK22&lt;&gt;""),AND(FO22&gt;=FS$45,FO22&lt;&gt;""),AND(FR22&gt;=FS$45,FR22&lt;&gt;""),AND(GP22&gt;=HA$45,GP22&lt;&gt;""),AND(GS22&gt;=HA$45,GS22&lt;&gt;""),AND(GW22&gt;=HA$45,GW22&lt;&gt;""),AND(GZ22&gt;=HA$45,GZ22&lt;&gt;""),AND(HX22&gt;=II$45,HX22&lt;&gt;""),AND(IA22&gt;=II$45,IA22&lt;&gt;""),AND(IE22&gt;=II$45,IE22&lt;&gt;""),AND(IH22&gt;=II$45,IH22&lt;&gt;""),AND(JF22&gt;=JQ$45,JF22&lt;&gt;""),AND(JI22&gt;=JQ$45,JI22&lt;&gt;""),AND(JM22&gt;=JQ$45,JM22&lt;&gt;""),AND(JP22&gt;=JQ$45,JP22&lt;&gt;""),AND(KN22&gt;=KY$45,KN22&lt;&gt;""),AND(KQ22&gt;=KY$45,KQ22&lt;&gt;""),AND(KU22&gt;=KY$45,KU22&lt;&gt;""),AND(KX22&gt;=KY$45,KX22&lt;&gt;""),AND(LV22&gt;=MG$45,LV22&lt;&gt;""),AND(LY22&gt;=MG$45,LY22&lt;&gt;""),AND(MC22&gt;=MG$45,MC22&lt;&gt;""),AND(MF22&gt;=MG$45,MF22&lt;&gt;""),AND(ND22&gt;=NO$45,ND22&lt;&gt;""),AND(NG22&gt;=NO$45,NG22&lt;&gt;""),AND(NK22&gt;=NO$45,NK22&lt;&gt;""),AND(NN22&gt;=NO$45,NN22&lt;&gt;""),AND(OL22&gt;=OW$45,OL22&lt;&gt;""),AND(OO22&gt;=OW$45,OO22&lt;&gt;""),AND(OS22&gt;=OW$45,OS22&lt;&gt;""),AND(OV22&gt;=OW$45,OV22&lt;&gt;""),AND(PT22&gt;=QE$45,PT22&lt;&gt;""),AND(PW22&gt;=QE$45,PW22&lt;&gt;""),AND(QA22&gt;=QE$45,QA22&lt;&gt;""),AND(QD22&gt;=QE$45,QD22&lt;&gt;""),AND(RB22&gt;=RM$45,RB22&lt;&gt;""),AND(RE22&gt;=RM$45,RE22&lt;&gt;""),AND(RI22&gt;=RM$45,RI22&lt;&gt;""),AND(RL22&gt;=RM$45,RL22&lt;&gt;""),AND(SJ22&gt;=SU$45,SJ22&lt;&gt;""),AND(SM22&gt;=SU$45,SM22&lt;&gt;""),AND(SQ22&gt;=SU$45,SQ22&lt;&gt;""),AND(ST22&gt;=SU$45,ST22&lt;&gt;"")),"P","")</f>
        <v/>
      </c>
      <c r="J22" s="36" t="str">
        <f>IF(AND(I22="P",H22=""),"No DD",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Merit",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Excellence",IF(K22="P","Worlds Team",IF(H22="P","National Team","")))))</f>
        <v/>
      </c>
      <c r="K22" s="3" t="str">
        <f>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P","")</f>
        <v/>
      </c>
      <c r="L22" s="8">
        <f>IF(COUNT(AQ22,AT22,BR22,BU22,CS22,CV22)&gt;0,LARGE((AQ22,AT22,BR22,BU22,CS22,CV22),1),0)</f>
        <v>47.989999999999995</v>
      </c>
      <c r="M22" s="8" t="str">
        <f>IF(L22="","",IF(OR(L22=CS22,L22=CV22),$CA$1,IF(OR(L22=BR22,L22=BU22),$AZ$1,IF(OR(L22=AQ22,L22=AT22),$Y$1,""))))</f>
        <v>2024 3rd Domestic Trial</v>
      </c>
      <c r="N22" s="8">
        <f>IF(COUNT(AQ22,AT22,BR22,BU22,CS22,CV22)&gt;1,LARGE((AQ22,AT22,BR22,BU22,CS22,CV22),2),0)</f>
        <v>40.04</v>
      </c>
      <c r="O22" s="8" t="str">
        <f>IF(N22="","",IF(OR(N22=CS22,N22=CV22),$CA$1,IF(OR(N22=BR22,N22=BU22),$AZ$1,IF(OR(N22=AQ22,N22=AT22),$Y$1,""))))</f>
        <v>2024 3rd Domestic Trial</v>
      </c>
      <c r="P22" s="8">
        <f>IF(COUNT(AQ22,AT22,BR22,BU22,CS22,CV22)&gt;2,MAX(AX22,BY22,CZ22,LARGE((AQ22,AT22,BR22,BU22,CS22,CV22),3)),IF(MAX(AX22,BY22,CZ22)&gt;0,MAX(AX22,BY22,CZ22),0))</f>
        <v>48.819999999999993</v>
      </c>
      <c r="Q22" s="8" t="str">
        <f>IF(P22="","",IF(P22=CZ22,$CA$1,IF(P22=BY22,$AZ$1,IF(P22=AX22,$Y$1,IF(OR(P22=CS22,P22=CV22,P22=CZ22),$CA$1,IF(OR(P22=BR22,P22=BU22,P22=BY22),$AZ$1,IF(OR(P22=AQ22,P22=AT22,P22=AX22),$Y$1,"")))))))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10.199999999999999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3rd Domestic Trial</v>
      </c>
      <c r="T22" s="8">
        <f>IF(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&gt;0,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11.7</v>
      </c>
      <c r="BA22" s="26">
        <v>8</v>
      </c>
      <c r="BB22" s="26">
        <v>7.5</v>
      </c>
      <c r="BC22" s="26">
        <v>12.84</v>
      </c>
      <c r="BD22" s="26">
        <v>0</v>
      </c>
      <c r="BE22" s="26">
        <v>13.2</v>
      </c>
      <c r="BF22" s="26">
        <v>9.5</v>
      </c>
      <c r="BG22" s="26">
        <v>10.199999999999999</v>
      </c>
      <c r="BH22" s="26">
        <v>15.09</v>
      </c>
      <c r="BI22" s="26">
        <v>0</v>
      </c>
      <c r="BJ22" s="26">
        <v>14</v>
      </c>
      <c r="BK22" s="26">
        <v>9.6</v>
      </c>
      <c r="BL22" s="26">
        <v>10.199999999999999</v>
      </c>
      <c r="BM22" s="26">
        <v>15.02</v>
      </c>
      <c r="BN22" s="26">
        <v>0</v>
      </c>
      <c r="BO22" s="28"/>
      <c r="BP22" s="39">
        <f>IF(BB22&gt;0,BB22,"")</f>
        <v>7.5</v>
      </c>
      <c r="BQ22" s="39">
        <f>IF(BC22&gt;0,BC22,"")</f>
        <v>12.84</v>
      </c>
      <c r="BR22" s="11">
        <f>IF(SUM(AZ22:BC22)-BD22&gt;0,SUM(AZ22:BC22)-BD22,"")</f>
        <v>40.04</v>
      </c>
      <c r="BS22" s="11">
        <f>IF(BG22&gt;0,BG22,"")</f>
        <v>10.199999999999999</v>
      </c>
      <c r="BT22" s="11">
        <f>IF(BH22&gt;0,BH22,"")</f>
        <v>15.09</v>
      </c>
      <c r="BU22" s="11">
        <f>IF(SUM(BE22:BH22)-BI22&gt;0,SUM(BE22:BH22)-BI22,"")</f>
        <v>47.989999999999995</v>
      </c>
      <c r="BV22" s="11">
        <f>IF(BR22="","",MAX(BR22,BU22))</f>
        <v>47.989999999999995</v>
      </c>
      <c r="BW22" s="11">
        <f>IF(BL22&gt;0,BL22,"")</f>
        <v>10.199999999999999</v>
      </c>
      <c r="BX22" s="11">
        <f>IF(BM22&gt;0,BM22,"")</f>
        <v>15.02</v>
      </c>
      <c r="BY22" s="11">
        <f>IF(SUM(BJ22:BM22)-BN22&gt;0,SUM(BJ22:BM22)-BN22,"")</f>
        <v>48.819999999999993</v>
      </c>
      <c r="BZ22" s="11">
        <f>IF(SUM(BV22,BY22)&gt;0,SUM(BV22,BY22),"")</f>
        <v>96.809999999999988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5.85</v>
      </c>
      <c r="SW22" s="22">
        <f>IF($CP22="P",CB22,(CB22+BA22)/2)</f>
        <v>4</v>
      </c>
      <c r="SX22" s="22">
        <f>IF($CP22="P",CC22,(CC22+BB22)/2)</f>
        <v>3.75</v>
      </c>
      <c r="SY22" s="22">
        <f>IF($CP22="P",CD22,(CD22+BC22)/2)</f>
        <v>6.42</v>
      </c>
      <c r="SZ22" s="22">
        <f>IF($CP22="P",CE22,(CE22+BD22)/2)</f>
        <v>0</v>
      </c>
      <c r="TA22" s="22">
        <f>IF($CP22="P",CF22,(CF22+BE22)/2)</f>
        <v>6.6</v>
      </c>
      <c r="TB22" s="22">
        <f>IF($CP22="P",CG22,(CG22+BF22)/2)</f>
        <v>4.75</v>
      </c>
      <c r="TC22" s="22">
        <f>IF($CP22="P",CH22,(CH22+BG22)/2)</f>
        <v>5.0999999999999996</v>
      </c>
      <c r="TD22" s="22">
        <f>IF($CP22="P",CI22,(CI22+BH22)/2)</f>
        <v>7.5449999999999999</v>
      </c>
      <c r="TE22" s="22">
        <f>IF($CP22="P",CJ22,(CJ22+BI22)/2)</f>
        <v>0</v>
      </c>
      <c r="TF22" s="22">
        <f>IF($CP22="P",CK22,(CK22+BJ22)/2)</f>
        <v>7</v>
      </c>
      <c r="TG22" s="22">
        <f>IF($CP22="P",CL22,(CL22+BK22)/2)</f>
        <v>4.8</v>
      </c>
      <c r="TH22" s="22">
        <f>IF($CP22="P",CM22,(CM22+BL22)/2)</f>
        <v>5.0999999999999996</v>
      </c>
      <c r="TI22" s="22">
        <f>IF($CP22="P",CN22,(CN22+BM22)/2)</f>
        <v>7.51</v>
      </c>
      <c r="TJ22" s="22">
        <f>IF($CP22="P",CO22,(CO22+BN22)/2)</f>
        <v>0</v>
      </c>
      <c r="TK22" s="27" t="s">
        <v>46</v>
      </c>
      <c r="TL22" s="40">
        <f>IF(SX22&gt;0,SX22,"")</f>
        <v>3.75</v>
      </c>
      <c r="TM22" s="40">
        <f>IF(SY22&gt;0,SY22,"")</f>
        <v>6.42</v>
      </c>
      <c r="TN22" s="40">
        <f>IF(SUM(SV22:SY22)-SZ22&gt;0,SUM(SV22:SY22)-SZ22,"")</f>
        <v>20.02</v>
      </c>
      <c r="TO22" s="40">
        <f>IF(TC22&gt;0,TC22,"")</f>
        <v>5.0999999999999996</v>
      </c>
      <c r="TP22" s="40">
        <f>IF(TD22&gt;0,TD22,"")</f>
        <v>7.5449999999999999</v>
      </c>
      <c r="TQ22" s="40">
        <f>IF(SUM(TA22:TD22)-TE22&gt;0,SUM(TA22:TD22)-TE22,"")</f>
        <v>23.994999999999997</v>
      </c>
      <c r="TR22" s="40">
        <f>IF(MAX(TN22,TQ22)&gt;0,MAX(TN22,TQ22),"")</f>
        <v>23.994999999999997</v>
      </c>
      <c r="TS22" s="40">
        <f>IF(TH22&gt;0,TH22,"")</f>
        <v>5.0999999999999996</v>
      </c>
      <c r="TT22" s="40">
        <f>IF(TI22&gt;0,TI22,"")</f>
        <v>7.51</v>
      </c>
      <c r="TU22" s="40">
        <f>IF(SUM(TF22:TI22)-TJ22&gt;0,SUM(TF22:TI22)-TJ22,"")</f>
        <v>24.409999999999997</v>
      </c>
      <c r="TV22" s="40">
        <f>IF(SUM(TR22,TU22)&gt;0,SUM(TR22,TU22),"")</f>
        <v>48.404999999999994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103</v>
      </c>
      <c r="D23" s="4" t="s">
        <v>4</v>
      </c>
      <c r="E23" s="4">
        <v>2005</v>
      </c>
      <c r="F23" s="9">
        <f>SUM(L23:V23)+SUM(L23:T23)*0.0000001+SUM(L23)*0.0000000000001</f>
        <v>146.74001467400473</v>
      </c>
      <c r="G23" s="64"/>
      <c r="H23" s="3" t="str">
        <f>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P","")</f>
        <v/>
      </c>
      <c r="I23" s="3" t="str">
        <f>IF(OR(AND(AQ23&gt;=AY$45,AQ23&lt;&gt;"",AN23=""),AND(AT23&gt;=AY$45,AT23&lt;&gt;"",AN23=""),AND(AX23&gt;=AY$45,AX23&lt;&gt;"",AN23=""),AND(BR23&gt;=BZ$45,BR23&lt;&gt;"",BO23=""),AND(BU23&gt;=BZ$45,BU23&lt;&gt;"",BO23=""),AND(BY23&gt;=BZ$45,BY23&lt;&gt;"",BO23=""),AND(CS23&gt;=DA$45,CS23&lt;&gt;"",CP23=""),AND(CV23&gt;=DA$45,CV23&lt;&gt;"",CP23=""),AND(CZ23&gt;=DA$45,CZ23&lt;&gt;"",CP23=""),AND(DZ23&gt;=EK$45,DZ23&lt;&gt;""),AND(EC23&gt;=EK$45,EC23&lt;&gt;""),AND(EG23&gt;=EK$45,EG23&lt;&gt;""),AND(EJ23&gt;=EK$45,EJ23&lt;&gt;""),AND(FH23&gt;=FS$45,FH23&lt;&gt;""),AND(FK23&gt;=FS$45,FK23&lt;&gt;""),AND(FO23&gt;=FS$45,FO23&lt;&gt;""),AND(FR23&gt;=FS$45,FR23&lt;&gt;""),AND(GP23&gt;=HA$45,GP23&lt;&gt;""),AND(GS23&gt;=HA$45,GS23&lt;&gt;""),AND(GW23&gt;=HA$45,GW23&lt;&gt;""),AND(GZ23&gt;=HA$45,GZ23&lt;&gt;""),AND(HX23&gt;=II$45,HX23&lt;&gt;""),AND(IA23&gt;=II$45,IA23&lt;&gt;""),AND(IE23&gt;=II$45,IE23&lt;&gt;""),AND(IH23&gt;=II$45,IH23&lt;&gt;""),AND(JF23&gt;=JQ$45,JF23&lt;&gt;""),AND(JI23&gt;=JQ$45,JI23&lt;&gt;""),AND(JM23&gt;=JQ$45,JM23&lt;&gt;""),AND(JP23&gt;=JQ$45,JP23&lt;&gt;""),AND(KN23&gt;=KY$45,KN23&lt;&gt;""),AND(KQ23&gt;=KY$45,KQ23&lt;&gt;""),AND(KU23&gt;=KY$45,KU23&lt;&gt;""),AND(KX23&gt;=KY$45,KX23&lt;&gt;""),AND(LV23&gt;=MG$45,LV23&lt;&gt;""),AND(LY23&gt;=MG$45,LY23&lt;&gt;""),AND(MC23&gt;=MG$45,MC23&lt;&gt;""),AND(MF23&gt;=MG$45,MF23&lt;&gt;""),AND(ND23&gt;=NO$45,ND23&lt;&gt;""),AND(NG23&gt;=NO$45,NG23&lt;&gt;""),AND(NK23&gt;=NO$45,NK23&lt;&gt;""),AND(NN23&gt;=NO$45,NN23&lt;&gt;""),AND(OL23&gt;=OW$45,OL23&lt;&gt;""),AND(OO23&gt;=OW$45,OO23&lt;&gt;""),AND(OS23&gt;=OW$45,OS23&lt;&gt;""),AND(OV23&gt;=OW$45,OV23&lt;&gt;""),AND(PT23&gt;=QE$45,PT23&lt;&gt;""),AND(PW23&gt;=QE$45,PW23&lt;&gt;""),AND(QA23&gt;=QE$45,QA23&lt;&gt;""),AND(QD23&gt;=QE$45,QD23&lt;&gt;""),AND(RB23&gt;=RM$45,RB23&lt;&gt;""),AND(RE23&gt;=RM$45,RE23&lt;&gt;""),AND(RI23&gt;=RM$45,RI23&lt;&gt;""),AND(RL23&gt;=RM$45,RL23&lt;&gt;""),AND(SJ23&gt;=SU$45,SJ23&lt;&gt;""),AND(SM23&gt;=SU$45,SM23&lt;&gt;""),AND(SQ23&gt;=SU$45,SQ23&lt;&gt;""),AND(ST23&gt;=SU$45,ST23&lt;&gt;"")),"P","")</f>
        <v/>
      </c>
      <c r="J23" s="36" t="str">
        <f>IF(AND(I23="P",H23=""),"No DD",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Merit",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Excellence",IF(K23="P","Worlds Team",IF(H23="P","National Team","")))))</f>
        <v/>
      </c>
      <c r="K23" s="3" t="str">
        <f>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P","")</f>
        <v/>
      </c>
      <c r="L23" s="8">
        <f>IF(COUNT(AQ23,AT23,BR23,BU23,CS23,CV23)&gt;0,LARGE((AQ23,AT23,BR23,BU23,CS23,CV23),1),0)</f>
        <v>47.1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IF(COUNT(AQ23,AT23,BR23,BU23,CS23,CV23)&gt;1,LARGE((AQ23,AT23,BR23,BU23,CS23,CV23),2),0)</f>
        <v>45.129999999999995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43.71</v>
      </c>
      <c r="Q23" s="8" t="str">
        <f>IF(P23="","",IF(P23=CZ23,$CA$1,IF(P23=BY23,$AZ$1,IF(P23=AX23,$Y$1,IF(OR(P23=CS23,P23=CV23,P23=CZ23),$CA$1,IF(OR(P23=BR23,P23=BU23,P23=BY23),$AZ$1,IF(OR(P23=AQ23,P23=AT23,P23=AX23),$Y$1,"")))))))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10.8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3rd Domestic Trial</v>
      </c>
      <c r="T23" s="8">
        <f>IF(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&gt;0,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10.199999999999999</v>
      </c>
      <c r="Z23" s="22">
        <v>8.6999999999999993</v>
      </c>
      <c r="AA23" s="22">
        <v>9.8000000000000007</v>
      </c>
      <c r="AB23" s="22">
        <v>15.01</v>
      </c>
      <c r="AC23" s="22">
        <v>0</v>
      </c>
      <c r="AD23" s="22">
        <v>12.3</v>
      </c>
      <c r="AE23" s="22">
        <v>8.9</v>
      </c>
      <c r="AF23" s="22">
        <v>10.5</v>
      </c>
      <c r="AG23" s="22">
        <v>15.4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9.8000000000000007</v>
      </c>
      <c r="AP23" s="38">
        <f>IF(AB23&gt;0,AB23,"")</f>
        <v>15.01</v>
      </c>
      <c r="AQ23" s="40">
        <f>IF(SUM(Y23:AB23)-AC23&gt;0,SUM(Y23:AB23)-AC23,"")</f>
        <v>43.71</v>
      </c>
      <c r="AR23" s="40">
        <f>IF(AF23&gt;0,AF23,"")</f>
        <v>10.5</v>
      </c>
      <c r="AS23" s="40">
        <f>IF(AG23&gt;0,AG23,"")</f>
        <v>15.4</v>
      </c>
      <c r="AT23" s="40">
        <f>IF(SUM(AD23:AG23)-AH23&gt;0,SUM(AD23:AG23)-AH23,"")</f>
        <v>47.1</v>
      </c>
      <c r="AU23" s="40">
        <f>IF(AQ23="","",MAX(AQ23,AT23))</f>
        <v>47.1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47.1</v>
      </c>
      <c r="AZ23" s="26">
        <v>7.4</v>
      </c>
      <c r="BA23" s="26">
        <v>4.4000000000000004</v>
      </c>
      <c r="BB23" s="26">
        <v>6.9</v>
      </c>
      <c r="BC23" s="26">
        <v>8.5299999999999994</v>
      </c>
      <c r="BD23" s="26">
        <v>0</v>
      </c>
      <c r="BE23" s="26">
        <v>11.6</v>
      </c>
      <c r="BF23" s="26">
        <v>7.3</v>
      </c>
      <c r="BG23" s="26">
        <v>10.8</v>
      </c>
      <c r="BH23" s="26">
        <v>13.46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6.9</v>
      </c>
      <c r="BQ23" s="39">
        <f>IF(BC23&gt;0,BC23,"")</f>
        <v>8.5299999999999994</v>
      </c>
      <c r="BR23" s="11">
        <f>IF(SUM(AZ23:BC23)-BD23&gt;0,SUM(AZ23:BC23)-BD23,"")</f>
        <v>27.230000000000004</v>
      </c>
      <c r="BS23" s="11">
        <f>IF(BG23&gt;0,BG23,"")</f>
        <v>10.8</v>
      </c>
      <c r="BT23" s="11">
        <f>IF(BH23&gt;0,BH23,"")</f>
        <v>13.46</v>
      </c>
      <c r="BU23" s="11">
        <f>IF(SUM(BE23:BH23)-BI23&gt;0,SUM(BE23:BH23)-BI23,"")</f>
        <v>43.16</v>
      </c>
      <c r="BV23" s="11">
        <f>IF(BR23="","",MAX(BR23,BU23))</f>
        <v>43.16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43.16</v>
      </c>
      <c r="CA23" s="22">
        <v>8.8000000000000007</v>
      </c>
      <c r="CB23" s="22">
        <v>6.55</v>
      </c>
      <c r="CC23" s="22">
        <v>8.3500000000000014</v>
      </c>
      <c r="CD23" s="22">
        <v>11.77</v>
      </c>
      <c r="CE23" s="22">
        <v>0</v>
      </c>
      <c r="CF23" s="22">
        <v>11.95</v>
      </c>
      <c r="CG23" s="22">
        <v>8.1</v>
      </c>
      <c r="CH23" s="22">
        <v>10.65</v>
      </c>
      <c r="CI23" s="22">
        <v>14.43</v>
      </c>
      <c r="CJ23" s="22">
        <v>0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7" t="s">
        <v>46</v>
      </c>
      <c r="CQ23" s="38">
        <f>IF(CC23&gt;0,CC23,"")</f>
        <v>8.3500000000000014</v>
      </c>
      <c r="CR23" s="38">
        <f>IF(CD23&gt;0,CD23,"")</f>
        <v>11.77</v>
      </c>
      <c r="CS23" s="40">
        <f>IF(SUM(CA23:CD23)-CE23&gt;0,SUM(CA23:CD23)-CE23,"")</f>
        <v>35.47</v>
      </c>
      <c r="CT23" s="40">
        <f>IF(CH23&gt;0,CH23,"")</f>
        <v>10.65</v>
      </c>
      <c r="CU23" s="40">
        <f>IF(CI23&gt;0,CI23,"")</f>
        <v>14.43</v>
      </c>
      <c r="CV23" s="40">
        <f>IF(SUM(CF23:CI23)-CJ23&gt;0,SUM(CF23:CI23)-CJ23,"")</f>
        <v>45.129999999999995</v>
      </c>
      <c r="CW23" s="40">
        <f>IF(CS23="","",MAX(CS23,CV23))</f>
        <v>45.129999999999995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45.129999999999995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8.8000000000000007</v>
      </c>
      <c r="SW23" s="22">
        <f>IF($CP23="P",CB23,(CB23+BA23)/2)</f>
        <v>6.55</v>
      </c>
      <c r="SX23" s="22">
        <f>IF($CP23="P",CC23,(CC23+BB23)/2)</f>
        <v>8.3500000000000014</v>
      </c>
      <c r="SY23" s="22">
        <f>IF($CP23="P",CD23,(CD23+BC23)/2)</f>
        <v>11.77</v>
      </c>
      <c r="SZ23" s="22">
        <f>IF($CP23="P",CE23,(CE23+BD23)/2)</f>
        <v>0</v>
      </c>
      <c r="TA23" s="22">
        <f>IF($CP23="P",CF23,(CF23+BE23)/2)</f>
        <v>11.95</v>
      </c>
      <c r="TB23" s="22">
        <f>IF($CP23="P",CG23,(CG23+BF23)/2)</f>
        <v>8.1</v>
      </c>
      <c r="TC23" s="22">
        <f>IF($CP23="P",CH23,(CH23+BG23)/2)</f>
        <v>10.65</v>
      </c>
      <c r="TD23" s="22">
        <f>IF($CP23="P",CI23,(CI23+BH23)/2)</f>
        <v>14.43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8.3500000000000014</v>
      </c>
      <c r="TM23" s="40">
        <f>IF(SY23&gt;0,SY23,"")</f>
        <v>11.77</v>
      </c>
      <c r="TN23" s="40">
        <f>IF(SUM(SV23:SY23)-SZ23&gt;0,SUM(SV23:SY23)-SZ23,"")</f>
        <v>35.47</v>
      </c>
      <c r="TO23" s="40">
        <f>IF(TC23&gt;0,TC23,"")</f>
        <v>10.65</v>
      </c>
      <c r="TP23" s="40">
        <f>IF(TD23&gt;0,TD23,"")</f>
        <v>14.43</v>
      </c>
      <c r="TQ23" s="40">
        <f>IF(SUM(TA23:TD23)-TE23&gt;0,SUM(TA23:TD23)-TE23,"")</f>
        <v>45.129999999999995</v>
      </c>
      <c r="TR23" s="40">
        <f>IF(MAX(TN23,TQ23)&gt;0,MAX(TN23,TQ23),"")</f>
        <v>45.129999999999995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45.129999999999995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159</v>
      </c>
      <c r="D24" s="4" t="s">
        <v>5</v>
      </c>
      <c r="E24" s="4">
        <v>2007</v>
      </c>
      <c r="F24" s="9">
        <f>SUM(L24:V24)+SUM(L24:T24)*0.0000001+SUM(L24)*0.0000000000001</f>
        <v>146.37001463700474</v>
      </c>
      <c r="G24" s="64"/>
      <c r="H24" s="3" t="str">
        <f>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P","")</f>
        <v/>
      </c>
      <c r="I24" s="3" t="str">
        <f>IF(OR(AND(AQ24&gt;=AY$45,AQ24&lt;&gt;"",AN24=""),AND(AT24&gt;=AY$45,AT24&lt;&gt;"",AN24=""),AND(AX24&gt;=AY$45,AX24&lt;&gt;"",AN24=""),AND(BR24&gt;=BZ$45,BR24&lt;&gt;"",BO24=""),AND(BU24&gt;=BZ$45,BU24&lt;&gt;"",BO24=""),AND(BY24&gt;=BZ$45,BY24&lt;&gt;"",BO24=""),AND(CS24&gt;=DA$45,CS24&lt;&gt;"",CP24=""),AND(CV24&gt;=DA$45,CV24&lt;&gt;"",CP24=""),AND(CZ24&gt;=DA$45,CZ24&lt;&gt;"",CP24=""),AND(DZ24&gt;=EK$45,DZ24&lt;&gt;""),AND(EC24&gt;=EK$45,EC24&lt;&gt;""),AND(EG24&gt;=EK$45,EG24&lt;&gt;""),AND(EJ24&gt;=EK$45,EJ24&lt;&gt;""),AND(FH24&gt;=FS$45,FH24&lt;&gt;""),AND(FK24&gt;=FS$45,FK24&lt;&gt;""),AND(FO24&gt;=FS$45,FO24&lt;&gt;""),AND(FR24&gt;=FS$45,FR24&lt;&gt;""),AND(GP24&gt;=HA$45,GP24&lt;&gt;""),AND(GS24&gt;=HA$45,GS24&lt;&gt;""),AND(GW24&gt;=HA$45,GW24&lt;&gt;""),AND(GZ24&gt;=HA$45,GZ24&lt;&gt;""),AND(HX24&gt;=II$45,HX24&lt;&gt;""),AND(IA24&gt;=II$45,IA24&lt;&gt;""),AND(IE24&gt;=II$45,IE24&lt;&gt;""),AND(IH24&gt;=II$45,IH24&lt;&gt;""),AND(JF24&gt;=JQ$45,JF24&lt;&gt;""),AND(JI24&gt;=JQ$45,JI24&lt;&gt;""),AND(JM24&gt;=JQ$45,JM24&lt;&gt;""),AND(JP24&gt;=JQ$45,JP24&lt;&gt;""),AND(KN24&gt;=KY$45,KN24&lt;&gt;""),AND(KQ24&gt;=KY$45,KQ24&lt;&gt;""),AND(KU24&gt;=KY$45,KU24&lt;&gt;""),AND(KX24&gt;=KY$45,KX24&lt;&gt;""),AND(LV24&gt;=MG$45,LV24&lt;&gt;""),AND(LY24&gt;=MG$45,LY24&lt;&gt;""),AND(MC24&gt;=MG$45,MC24&lt;&gt;""),AND(MF24&gt;=MG$45,MF24&lt;&gt;""),AND(ND24&gt;=NO$45,ND24&lt;&gt;""),AND(NG24&gt;=NO$45,NG24&lt;&gt;""),AND(NK24&gt;=NO$45,NK24&lt;&gt;""),AND(NN24&gt;=NO$45,NN24&lt;&gt;""),AND(OL24&gt;=OW$45,OL24&lt;&gt;""),AND(OO24&gt;=OW$45,OO24&lt;&gt;""),AND(OS24&gt;=OW$45,OS24&lt;&gt;""),AND(OV24&gt;=OW$45,OV24&lt;&gt;""),AND(PT24&gt;=QE$45,PT24&lt;&gt;""),AND(PW24&gt;=QE$45,PW24&lt;&gt;""),AND(QA24&gt;=QE$45,QA24&lt;&gt;""),AND(QD24&gt;=QE$45,QD24&lt;&gt;""),AND(RB24&gt;=RM$45,RB24&lt;&gt;""),AND(RE24&gt;=RM$45,RE24&lt;&gt;""),AND(RI24&gt;=RM$45,RI24&lt;&gt;""),AND(RL24&gt;=RM$45,RL24&lt;&gt;""),AND(SJ24&gt;=SU$45,SJ24&lt;&gt;""),AND(SM24&gt;=SU$45,SM24&lt;&gt;""),AND(SQ24&gt;=SU$45,SQ24&lt;&gt;""),AND(ST24&gt;=SU$45,ST24&lt;&gt;"")),"P","")</f>
        <v/>
      </c>
      <c r="J24" s="36" t="str">
        <f>IF(AND(I24="P",H24=""),"No DD",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Merit",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Excellence",IF(K24="P","Worlds Team",IF(H24="P","National Team","")))))</f>
        <v/>
      </c>
      <c r="K24" s="3" t="str">
        <f>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P","")</f>
        <v/>
      </c>
      <c r="L24" s="8">
        <f>IF(COUNT(AQ24,AT24,BR24,BU24,CS24,CV24)&gt;0,LARGE((AQ24,AT24,BR24,BU24,CS24,CV24),1),0)</f>
        <v>47.58</v>
      </c>
      <c r="M24" s="8" t="str">
        <f>IF(L24="","",IF(OR(L24=CS24,L24=CV24),$CA$1,IF(OR(L24=BR24,L24=BU24),$AZ$1,IF(OR(L24=AQ24,L24=AT24),$Y$1,""))))</f>
        <v>2024 3rd Domestic Trial</v>
      </c>
      <c r="N24" s="8">
        <f>IF(COUNT(AQ24,AT24,BR24,BU24,CS24,CV24)&gt;1,LARGE((AQ24,AT24,BR24,BU24,CS24,CV24),2),0)</f>
        <v>44.419999999999995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43.37</v>
      </c>
      <c r="Q24" s="8" t="str">
        <f>IF(P24="","",IF(P24=CZ24,$CA$1,IF(P24=BY24,$AZ$1,IF(P24=AX24,$Y$1,IF(OR(P24=CS24,P24=CV24,P24=CZ24),$CA$1,IF(OR(P24=BR24,P24=BU24,P24=BY24),$AZ$1,IF(OR(P24=AQ24,P24=AT24,P24=AX24),$Y$1,"")))))))</f>
        <v>2024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&gt;0,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11.5</v>
      </c>
      <c r="Z24" s="22">
        <v>8.1999999999999993</v>
      </c>
      <c r="AA24" s="22">
        <v>11</v>
      </c>
      <c r="AB24" s="22">
        <v>12.67</v>
      </c>
      <c r="AC24" s="22">
        <v>0</v>
      </c>
      <c r="AD24" s="22">
        <v>12.5</v>
      </c>
      <c r="AE24" s="22">
        <v>9</v>
      </c>
      <c r="AF24" s="22">
        <v>8.9</v>
      </c>
      <c r="AG24" s="22">
        <v>14.22</v>
      </c>
      <c r="AH24" s="22">
        <v>0.2</v>
      </c>
      <c r="AI24" s="22"/>
      <c r="AJ24" s="22"/>
      <c r="AK24" s="22"/>
      <c r="AL24" s="22"/>
      <c r="AM24" s="22"/>
      <c r="AN24" s="27"/>
      <c r="AO24" s="38">
        <f>IF(AA24&gt;0,AA24,"")</f>
        <v>11</v>
      </c>
      <c r="AP24" s="38">
        <f>IF(AB24&gt;0,AB24,"")</f>
        <v>12.67</v>
      </c>
      <c r="AQ24" s="40">
        <f>IF(SUM(Y24:AB24)-AC24&gt;0,SUM(Y24:AB24)-AC24,"")</f>
        <v>43.37</v>
      </c>
      <c r="AR24" s="40">
        <f>IF(AF24&gt;0,AF24,"")</f>
        <v>8.9</v>
      </c>
      <c r="AS24" s="40">
        <f>IF(AG24&gt;0,AG24,"")</f>
        <v>14.22</v>
      </c>
      <c r="AT24" s="40">
        <f>IF(SUM(AD24:AG24)-AH24&gt;0,SUM(AD24:AG24)-AH24,"")</f>
        <v>44.419999999999995</v>
      </c>
      <c r="AU24" s="40">
        <f>IF(AQ24="","",MAX(AQ24,AT24))</f>
        <v>44.419999999999995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44.419999999999995</v>
      </c>
      <c r="AZ24" s="26">
        <v>5.3</v>
      </c>
      <c r="BA24" s="26">
        <v>3.7</v>
      </c>
      <c r="BB24" s="26">
        <v>5.6</v>
      </c>
      <c r="BC24" s="26">
        <v>5.95</v>
      </c>
      <c r="BD24" s="26">
        <v>0</v>
      </c>
      <c r="BE24" s="26">
        <v>12.7</v>
      </c>
      <c r="BF24" s="26">
        <v>9.3000000000000007</v>
      </c>
      <c r="BG24" s="26">
        <v>10.8</v>
      </c>
      <c r="BH24" s="26">
        <v>14.78</v>
      </c>
      <c r="BI24" s="26">
        <v>0</v>
      </c>
      <c r="BJ24" s="26">
        <v>9.1</v>
      </c>
      <c r="BK24" s="26">
        <v>6.4</v>
      </c>
      <c r="BL24" s="26">
        <v>8.3000000000000007</v>
      </c>
      <c r="BM24" s="26">
        <v>10.34</v>
      </c>
      <c r="BN24" s="26">
        <v>0</v>
      </c>
      <c r="BO24" s="28"/>
      <c r="BP24" s="39">
        <f>IF(BB24&gt;0,BB24,"")</f>
        <v>5.6</v>
      </c>
      <c r="BQ24" s="39">
        <f>IF(BC24&gt;0,BC24,"")</f>
        <v>5.95</v>
      </c>
      <c r="BR24" s="11">
        <f>IF(SUM(AZ24:BC24)-BD24&gt;0,SUM(AZ24:BC24)-BD24,"")</f>
        <v>20.55</v>
      </c>
      <c r="BS24" s="11">
        <f>IF(BG24&gt;0,BG24,"")</f>
        <v>10.8</v>
      </c>
      <c r="BT24" s="11">
        <f>IF(BH24&gt;0,BH24,"")</f>
        <v>14.78</v>
      </c>
      <c r="BU24" s="11">
        <f>IF(SUM(BE24:BH24)-BI24&gt;0,SUM(BE24:BH24)-BI24,"")</f>
        <v>47.58</v>
      </c>
      <c r="BV24" s="11">
        <f>IF(BR24="","",MAX(BR24,BU24))</f>
        <v>47.58</v>
      </c>
      <c r="BW24" s="11">
        <f>IF(BL24&gt;0,BL24,"")</f>
        <v>8.3000000000000007</v>
      </c>
      <c r="BX24" s="11">
        <f>IF(BM24&gt;0,BM24,"")</f>
        <v>10.34</v>
      </c>
      <c r="BY24" s="11">
        <f>IF(SUM(BJ24:BM24)-BN24&gt;0,SUM(BJ24:BM24)-BN24,"")</f>
        <v>34.14</v>
      </c>
      <c r="BZ24" s="11">
        <f>IF(SUM(BV24,BY24)&gt;0,SUM(BV24,BY24),"")</f>
        <v>81.72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2.65</v>
      </c>
      <c r="SW24" s="22">
        <f>IF($CP24="P",CB24,(CB24+BA24)/2)</f>
        <v>1.85</v>
      </c>
      <c r="SX24" s="22">
        <f>IF($CP24="P",CC24,(CC24+BB24)/2)</f>
        <v>2.8</v>
      </c>
      <c r="SY24" s="22">
        <f>IF($CP24="P",CD24,(CD24+BC24)/2)</f>
        <v>2.9750000000000001</v>
      </c>
      <c r="SZ24" s="22">
        <f>IF($CP24="P",CE24,(CE24+BD24)/2)</f>
        <v>0</v>
      </c>
      <c r="TA24" s="22">
        <f>IF($CP24="P",CF24,(CF24+BE24)/2)</f>
        <v>6.35</v>
      </c>
      <c r="TB24" s="22">
        <f>IF($CP24="P",CG24,(CG24+BF24)/2)</f>
        <v>4.6500000000000004</v>
      </c>
      <c r="TC24" s="22">
        <f>IF($CP24="P",CH24,(CH24+BG24)/2)</f>
        <v>5.4</v>
      </c>
      <c r="TD24" s="22">
        <f>IF($CP24="P",CI24,(CI24+BH24)/2)</f>
        <v>7.39</v>
      </c>
      <c r="TE24" s="22">
        <f>IF($CP24="P",CJ24,(CJ24+BI24)/2)</f>
        <v>0</v>
      </c>
      <c r="TF24" s="22">
        <f>IF($CP24="P",CK24,(CK24+BJ24)/2)</f>
        <v>4.55</v>
      </c>
      <c r="TG24" s="22">
        <f>IF($CP24="P",CL24,(CL24+BK24)/2)</f>
        <v>3.2</v>
      </c>
      <c r="TH24" s="22">
        <f>IF($CP24="P",CM24,(CM24+BL24)/2)</f>
        <v>4.1500000000000004</v>
      </c>
      <c r="TI24" s="22">
        <f>IF($CP24="P",CN24,(CN24+BM24)/2)</f>
        <v>5.17</v>
      </c>
      <c r="TJ24" s="22">
        <f>IF($CP24="P",CO24,(CO24+BN24)/2)</f>
        <v>0</v>
      </c>
      <c r="TK24" s="27" t="s">
        <v>46</v>
      </c>
      <c r="TL24" s="40">
        <f>IF(SX24&gt;0,SX24,"")</f>
        <v>2.8</v>
      </c>
      <c r="TM24" s="40">
        <f>IF(SY24&gt;0,SY24,"")</f>
        <v>2.9750000000000001</v>
      </c>
      <c r="TN24" s="40">
        <f>IF(SUM(SV24:SY24)-SZ24&gt;0,SUM(SV24:SY24)-SZ24,"")</f>
        <v>10.275</v>
      </c>
      <c r="TO24" s="40">
        <f>IF(TC24&gt;0,TC24,"")</f>
        <v>5.4</v>
      </c>
      <c r="TP24" s="40">
        <f>IF(TD24&gt;0,TD24,"")</f>
        <v>7.39</v>
      </c>
      <c r="TQ24" s="40">
        <f>IF(SUM(TA24:TD24)-TE24&gt;0,SUM(TA24:TD24)-TE24,"")</f>
        <v>23.79</v>
      </c>
      <c r="TR24" s="40">
        <f>IF(MAX(TN24,TQ24)&gt;0,MAX(TN24,TQ24),"")</f>
        <v>23.79</v>
      </c>
      <c r="TS24" s="40">
        <f>IF(TH24&gt;0,TH24,"")</f>
        <v>4.1500000000000004</v>
      </c>
      <c r="TT24" s="40">
        <f>IF(TI24&gt;0,TI24,"")</f>
        <v>5.17</v>
      </c>
      <c r="TU24" s="40">
        <f>IF(SUM(TF24:TI24)-TJ24&gt;0,SUM(TF24:TI24)-TJ24,"")</f>
        <v>17.07</v>
      </c>
      <c r="TV24" s="40">
        <f>IF(SUM(TR24,TU24)&gt;0,SUM(TR24,TU24),"")</f>
        <v>40.86</v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160</v>
      </c>
      <c r="D25" s="4" t="s">
        <v>6</v>
      </c>
      <c r="E25" s="4">
        <v>2007</v>
      </c>
      <c r="F25" s="9">
        <f>SUM(L25:V25)+SUM(L25:T25)*0.0000001+SUM(L25)*0.0000000000001</f>
        <v>142.63001426300522</v>
      </c>
      <c r="G25" s="64"/>
      <c r="H25" s="3" t="str">
        <f>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P","")</f>
        <v/>
      </c>
      <c r="I25" s="3" t="str">
        <f>IF(OR(AND(AQ25&gt;=AY$45,AQ25&lt;&gt;"",AN25=""),AND(AT25&gt;=AY$45,AT25&lt;&gt;"",AN25=""),AND(AX25&gt;=AY$45,AX25&lt;&gt;"",AN25=""),AND(BR25&gt;=BZ$45,BR25&lt;&gt;"",BO25=""),AND(BU25&gt;=BZ$45,BU25&lt;&gt;"",BO25=""),AND(BY25&gt;=BZ$45,BY25&lt;&gt;"",BO25=""),AND(CS25&gt;=DA$45,CS25&lt;&gt;"",CP25=""),AND(CV25&gt;=DA$45,CV25&lt;&gt;"",CP25=""),AND(CZ25&gt;=DA$45,CZ25&lt;&gt;"",CP25=""),AND(DZ25&gt;=EK$45,DZ25&lt;&gt;""),AND(EC25&gt;=EK$45,EC25&lt;&gt;""),AND(EG25&gt;=EK$45,EG25&lt;&gt;""),AND(EJ25&gt;=EK$45,EJ25&lt;&gt;""),AND(FH25&gt;=FS$45,FH25&lt;&gt;""),AND(FK25&gt;=FS$45,FK25&lt;&gt;""),AND(FO25&gt;=FS$45,FO25&lt;&gt;""),AND(FR25&gt;=FS$45,FR25&lt;&gt;""),AND(GP25&gt;=HA$45,GP25&lt;&gt;""),AND(GS25&gt;=HA$45,GS25&lt;&gt;""),AND(GW25&gt;=HA$45,GW25&lt;&gt;""),AND(GZ25&gt;=HA$45,GZ25&lt;&gt;""),AND(HX25&gt;=II$45,HX25&lt;&gt;""),AND(IA25&gt;=II$45,IA25&lt;&gt;""),AND(IE25&gt;=II$45,IE25&lt;&gt;""),AND(IH25&gt;=II$45,IH25&lt;&gt;""),AND(JF25&gt;=JQ$45,JF25&lt;&gt;""),AND(JI25&gt;=JQ$45,JI25&lt;&gt;""),AND(JM25&gt;=JQ$45,JM25&lt;&gt;""),AND(JP25&gt;=JQ$45,JP25&lt;&gt;""),AND(KN25&gt;=KY$45,KN25&lt;&gt;""),AND(KQ25&gt;=KY$45,KQ25&lt;&gt;""),AND(KU25&gt;=KY$45,KU25&lt;&gt;""),AND(KX25&gt;=KY$45,KX25&lt;&gt;""),AND(LV25&gt;=MG$45,LV25&lt;&gt;""),AND(LY25&gt;=MG$45,LY25&lt;&gt;""),AND(MC25&gt;=MG$45,MC25&lt;&gt;""),AND(MF25&gt;=MG$45,MF25&lt;&gt;""),AND(ND25&gt;=NO$45,ND25&lt;&gt;""),AND(NG25&gt;=NO$45,NG25&lt;&gt;""),AND(NK25&gt;=NO$45,NK25&lt;&gt;""),AND(NN25&gt;=NO$45,NN25&lt;&gt;""),AND(OL25&gt;=OW$45,OL25&lt;&gt;""),AND(OO25&gt;=OW$45,OO25&lt;&gt;""),AND(OS25&gt;=OW$45,OS25&lt;&gt;""),AND(OV25&gt;=OW$45,OV25&lt;&gt;""),AND(PT25&gt;=QE$45,PT25&lt;&gt;""),AND(PW25&gt;=QE$45,PW25&lt;&gt;""),AND(QA25&gt;=QE$45,QA25&lt;&gt;""),AND(QD25&gt;=QE$45,QD25&lt;&gt;""),AND(RB25&gt;=RM$45,RB25&lt;&gt;""),AND(RE25&gt;=RM$45,RE25&lt;&gt;""),AND(RI25&gt;=RM$45,RI25&lt;&gt;""),AND(RL25&gt;=RM$45,RL25&lt;&gt;""),AND(SJ25&gt;=SU$45,SJ25&lt;&gt;""),AND(SM25&gt;=SU$45,SM25&lt;&gt;""),AND(SQ25&gt;=SU$45,SQ25&lt;&gt;""),AND(ST25&gt;=SU$45,ST25&lt;&gt;"")),"P","")</f>
        <v/>
      </c>
      <c r="J25" s="36" t="str">
        <f>IF(AND(I25="P",H25=""),"No DD",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Merit",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Excellence",IF(K25="P","Worlds Team",IF(H25="P","National Team","")))))</f>
        <v/>
      </c>
      <c r="K25" s="3" t="str">
        <f>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P","")</f>
        <v/>
      </c>
      <c r="L25" s="8">
        <f>IF(COUNT(AQ25,AT25,BR25,BU25,CS25,CV25)&gt;0,LARGE((AQ25,AT25,BR25,BU25,CS25,CV25),1),0)</f>
        <v>52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28.09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52.14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10.4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&gt;0,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16.399999999999999</v>
      </c>
      <c r="Z25" s="22">
        <v>9</v>
      </c>
      <c r="AA25" s="22">
        <v>10.4</v>
      </c>
      <c r="AB25" s="22">
        <v>16.2</v>
      </c>
      <c r="AC25" s="22">
        <v>0</v>
      </c>
      <c r="AD25" s="22">
        <v>8.9</v>
      </c>
      <c r="AE25" s="22">
        <v>4.5999999999999996</v>
      </c>
      <c r="AF25" s="22">
        <v>6.3</v>
      </c>
      <c r="AG25" s="22">
        <v>8.2899999999999991</v>
      </c>
      <c r="AH25" s="22">
        <v>0</v>
      </c>
      <c r="AI25" s="22">
        <v>16.7</v>
      </c>
      <c r="AJ25" s="22">
        <v>9.3000000000000007</v>
      </c>
      <c r="AK25" s="22">
        <v>10.4</v>
      </c>
      <c r="AL25" s="22">
        <v>15.74</v>
      </c>
      <c r="AM25" s="22">
        <v>0</v>
      </c>
      <c r="AN25" s="27"/>
      <c r="AO25" s="38">
        <f>IF(AA25&gt;0,AA25,"")</f>
        <v>10.4</v>
      </c>
      <c r="AP25" s="38">
        <f>IF(AB25&gt;0,AB25,"")</f>
        <v>16.2</v>
      </c>
      <c r="AQ25" s="40">
        <f>IF(SUM(Y25:AB25)-AC25&gt;0,SUM(Y25:AB25)-AC25,"")</f>
        <v>52</v>
      </c>
      <c r="AR25" s="40">
        <f>IF(AF25&gt;0,AF25,"")</f>
        <v>6.3</v>
      </c>
      <c r="AS25" s="40">
        <f>IF(AG25&gt;0,AG25,"")</f>
        <v>8.2899999999999991</v>
      </c>
      <c r="AT25" s="40">
        <f>IF(SUM(AD25:AG25)-AH25&gt;0,SUM(AD25:AG25)-AH25,"")</f>
        <v>28.09</v>
      </c>
      <c r="AU25" s="40">
        <f>IF(AQ25="","",MAX(AQ25,AT25))</f>
        <v>52</v>
      </c>
      <c r="AV25" s="40">
        <f>IF(AK25&gt;0,AK25,"")</f>
        <v>10.4</v>
      </c>
      <c r="AW25" s="40">
        <f>IF(AL25&gt;0,AL25,"")</f>
        <v>15.74</v>
      </c>
      <c r="AX25" s="40">
        <f>IF(SUM(AI25:AL25)-AM25&gt;0,SUM(AI25:AL25)-AM25,"")</f>
        <v>52.14</v>
      </c>
      <c r="AY25" s="40">
        <f>IF(SUM(AU25,AX25)&gt;0,SUM(AU25,AX25),"")</f>
        <v>104.14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</v>
      </c>
      <c r="SW25" s="22">
        <f>IF($CP25="P",CB25,(CB25+BA25)/2)</f>
        <v>0</v>
      </c>
      <c r="SX25" s="22">
        <f>IF($CP25="P",CC25,(CC25+BB25)/2)</f>
        <v>0</v>
      </c>
      <c r="SY25" s="22">
        <f>IF($CP25="P",CD25,(CD25+BC25)/2)</f>
        <v>0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 t="str">
        <f>IF(SX25&gt;0,SX25,"")</f>
        <v/>
      </c>
      <c r="TM25" s="40" t="str">
        <f>IF(SY25&gt;0,SY25,"")</f>
        <v/>
      </c>
      <c r="TN25" s="40" t="str">
        <f>IF(SUM(SV25:SY25)-SZ25&gt;0,SUM(SV25:SY25)-SZ25,"")</f>
        <v/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 t="str">
        <f>IF(MAX(TN25,TQ25)&gt;0,MAX(TN25,TQ25),"")</f>
        <v/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 t="str">
        <f>IF(SUM(TR25,TU25)&gt;0,SUM(TR25,TU25),"")</f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120</v>
      </c>
      <c r="D26" s="4" t="s">
        <v>6</v>
      </c>
      <c r="E26" s="4">
        <v>2004</v>
      </c>
      <c r="F26" s="9">
        <f>SUM(L26:V26)+SUM(L26:T26)*0.0000001+SUM(L26)*0.0000000000001</f>
        <v>140.14001401400441</v>
      </c>
      <c r="G26" s="64"/>
      <c r="H26" s="3" t="str">
        <f>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P","")</f>
        <v/>
      </c>
      <c r="I26" s="3" t="str">
        <f>IF(OR(AND(AQ26&gt;=AY$45,AQ26&lt;&gt;"",AN26=""),AND(AT26&gt;=AY$45,AT26&lt;&gt;"",AN26=""),AND(AX26&gt;=AY$45,AX26&lt;&gt;"",AN26=""),AND(BR26&gt;=BZ$45,BR26&lt;&gt;"",BO26=""),AND(BU26&gt;=BZ$45,BU26&lt;&gt;"",BO26=""),AND(BY26&gt;=BZ$45,BY26&lt;&gt;"",BO26=""),AND(CS26&gt;=DA$45,CS26&lt;&gt;"",CP26=""),AND(CV26&gt;=DA$45,CV26&lt;&gt;"",CP26=""),AND(CZ26&gt;=DA$45,CZ26&lt;&gt;"",CP26=""),AND(DZ26&gt;=EK$45,DZ26&lt;&gt;""),AND(EC26&gt;=EK$45,EC26&lt;&gt;""),AND(EG26&gt;=EK$45,EG26&lt;&gt;""),AND(EJ26&gt;=EK$45,EJ26&lt;&gt;""),AND(FH26&gt;=FS$45,FH26&lt;&gt;""),AND(FK26&gt;=FS$45,FK26&lt;&gt;""),AND(FO26&gt;=FS$45,FO26&lt;&gt;""),AND(FR26&gt;=FS$45,FR26&lt;&gt;""),AND(GP26&gt;=HA$45,GP26&lt;&gt;""),AND(GS26&gt;=HA$45,GS26&lt;&gt;""),AND(GW26&gt;=HA$45,GW26&lt;&gt;""),AND(GZ26&gt;=HA$45,GZ26&lt;&gt;""),AND(HX26&gt;=II$45,HX26&lt;&gt;""),AND(IA26&gt;=II$45,IA26&lt;&gt;""),AND(IE26&gt;=II$45,IE26&lt;&gt;""),AND(IH26&gt;=II$45,IH26&lt;&gt;""),AND(JF26&gt;=JQ$45,JF26&lt;&gt;""),AND(JI26&gt;=JQ$45,JI26&lt;&gt;""),AND(JM26&gt;=JQ$45,JM26&lt;&gt;""),AND(JP26&gt;=JQ$45,JP26&lt;&gt;""),AND(KN26&gt;=KY$45,KN26&lt;&gt;""),AND(KQ26&gt;=KY$45,KQ26&lt;&gt;""),AND(KU26&gt;=KY$45,KU26&lt;&gt;""),AND(KX26&gt;=KY$45,KX26&lt;&gt;""),AND(LV26&gt;=MG$45,LV26&lt;&gt;""),AND(LY26&gt;=MG$45,LY26&lt;&gt;""),AND(MC26&gt;=MG$45,MC26&lt;&gt;""),AND(MF26&gt;=MG$45,MF26&lt;&gt;""),AND(ND26&gt;=NO$45,ND26&lt;&gt;""),AND(NG26&gt;=NO$45,NG26&lt;&gt;""),AND(NK26&gt;=NO$45,NK26&lt;&gt;""),AND(NN26&gt;=NO$45,NN26&lt;&gt;""),AND(OL26&gt;=OW$45,OL26&lt;&gt;""),AND(OO26&gt;=OW$45,OO26&lt;&gt;""),AND(OS26&gt;=OW$45,OS26&lt;&gt;""),AND(OV26&gt;=OW$45,OV26&lt;&gt;""),AND(PT26&gt;=QE$45,PT26&lt;&gt;""),AND(PW26&gt;=QE$45,PW26&lt;&gt;""),AND(QA26&gt;=QE$45,QA26&lt;&gt;""),AND(QD26&gt;=QE$45,QD26&lt;&gt;""),AND(RB26&gt;=RM$45,RB26&lt;&gt;""),AND(RE26&gt;=RM$45,RE26&lt;&gt;""),AND(RI26&gt;=RM$45,RI26&lt;&gt;""),AND(RL26&gt;=RM$45,RL26&lt;&gt;""),AND(SJ26&gt;=SU$45,SJ26&lt;&gt;""),AND(SM26&gt;=SU$45,SM26&lt;&gt;""),AND(SQ26&gt;=SU$45,SQ26&lt;&gt;""),AND(ST26&gt;=SU$45,ST26&lt;&gt;"")),"P","")</f>
        <v/>
      </c>
      <c r="J26" s="36" t="str">
        <f>IF(AND(I26="P",H26=""),"No DD",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Merit",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Excellence",IF(K26="P","Worlds Team",IF(H26="P","National Team","")))))</f>
        <v/>
      </c>
      <c r="K26" s="3" t="str">
        <f>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P","")</f>
        <v/>
      </c>
      <c r="L26" s="8">
        <f>IF(COUNT(AQ26,AT26,BR26,BU26,CS26,CV26)&gt;0,LARGE((AQ26,AT26,BR26,BU26,CS26,CV26),1),0)</f>
        <v>43.96</v>
      </c>
      <c r="M26" s="8" t="str">
        <f>IF(L26="","",IF(OR(L26=CS26,L26=CV26),$CA$1,IF(OR(L26=BR26,L26=BU26),$AZ$1,IF(OR(L26=AQ26,L26=AT26),$Y$1,""))))</f>
        <v>2025 Elite Canada</v>
      </c>
      <c r="N26" s="8">
        <f>IF(COUNT(AQ26,AT26,BR26,BU26,CS26,CV26)&gt;1,LARGE((AQ26,AT26,BR26,BU26,CS26,CV26),2),0)</f>
        <v>36.6</v>
      </c>
      <c r="O26" s="8" t="str">
        <f>IF(N26="","",IF(OR(N26=CS26,N26=CV26),$CA$1,IF(OR(N26=BR26,N26=BU26),$AZ$1,IF(OR(N26=AQ26,N26=AT26),$Y$1,""))))</f>
        <v>2025 Elite Canada</v>
      </c>
      <c r="P26" s="8">
        <f>IF(COUNT(AQ26,AT26,BR26,BU26,CS26,CV26)&gt;2,MAX(AX26,BY26,CZ26,LARGE((AQ26,AT26,BR26,BU26,CS26,CV26),3)),IF(MAX(AX26,BY26,CZ26)&gt;0,MAX(AX26,BY26,CZ26),0))</f>
        <v>48.080000000000005</v>
      </c>
      <c r="Q26" s="8" t="str">
        <f>IF(P26="","",IF(P26=CZ26,$CA$1,IF(P26=BY26,$AZ$1,IF(P26=AX26,$Y$1,IF(OR(P26=CS26,P26=CV26,P26=CZ26),$CA$1,IF(OR(P26=BR26,P26=BU26,P26=BY26),$AZ$1,IF(OR(P26=AQ26,P26=AT26,P26=AX26),$Y$1,"")))))))</f>
        <v>2025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11.5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2025 Elite Canada</v>
      </c>
      <c r="T26" s="8">
        <f>IF(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&gt;0,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13.4</v>
      </c>
      <c r="CB26" s="22">
        <v>8.8000000000000007</v>
      </c>
      <c r="CC26" s="22">
        <v>9.9</v>
      </c>
      <c r="CD26" s="22">
        <v>14.26</v>
      </c>
      <c r="CE26" s="22">
        <v>2.4</v>
      </c>
      <c r="CF26" s="22">
        <v>9.6</v>
      </c>
      <c r="CG26" s="22">
        <v>6.4</v>
      </c>
      <c r="CH26" s="22">
        <v>9.6999999999999993</v>
      </c>
      <c r="CI26" s="22">
        <v>10.9</v>
      </c>
      <c r="CJ26" s="22">
        <v>0</v>
      </c>
      <c r="CK26" s="22">
        <v>13.8</v>
      </c>
      <c r="CL26" s="22">
        <v>8.4</v>
      </c>
      <c r="CM26" s="22">
        <v>11.5</v>
      </c>
      <c r="CN26" s="22">
        <v>15.18</v>
      </c>
      <c r="CO26" s="22">
        <v>0.8</v>
      </c>
      <c r="CP26" s="27"/>
      <c r="CQ26" s="38">
        <f>IF(CC26&gt;0,CC26,"")</f>
        <v>9.9</v>
      </c>
      <c r="CR26" s="38">
        <f>IF(CD26&gt;0,CD26,"")</f>
        <v>14.26</v>
      </c>
      <c r="CS26" s="40">
        <f>IF(SUM(CA26:CD26)-CE26&gt;0,SUM(CA26:CD26)-CE26,"")</f>
        <v>43.96</v>
      </c>
      <c r="CT26" s="40">
        <f>IF(CH26&gt;0,CH26,"")</f>
        <v>9.6999999999999993</v>
      </c>
      <c r="CU26" s="40">
        <f>IF(CI26&gt;0,CI26,"")</f>
        <v>10.9</v>
      </c>
      <c r="CV26" s="40">
        <f>IF(SUM(CF26:CI26)-CJ26&gt;0,SUM(CF26:CI26)-CJ26,"")</f>
        <v>36.6</v>
      </c>
      <c r="CW26" s="40">
        <f>IF(CS26="","",MAX(CS26,CV26))</f>
        <v>43.96</v>
      </c>
      <c r="CX26" s="40">
        <f>IF(CM26&gt;0,CM26,"")</f>
        <v>11.5</v>
      </c>
      <c r="CY26" s="40">
        <f>IF(CN26&gt;0,CN26,"")</f>
        <v>15.18</v>
      </c>
      <c r="CZ26" s="40">
        <f>IF(SUM(CK26:CN26)-CO26&gt;0,SUM(CK26:CN26)-CO26,"")</f>
        <v>48.080000000000005</v>
      </c>
      <c r="DA26" s="40">
        <f>IF(SUM(CW26,CZ26)&gt;0,SUM(CW26,CZ26),"")</f>
        <v>92.04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6.7</v>
      </c>
      <c r="SW26" s="22">
        <f>IF($CP26="P",CB26,(CB26+BA26)/2)</f>
        <v>4.4000000000000004</v>
      </c>
      <c r="SX26" s="22">
        <f>IF($CP26="P",CC26,(CC26+BB26)/2)</f>
        <v>4.95</v>
      </c>
      <c r="SY26" s="22">
        <f>IF($CP26="P",CD26,(CD26+BC26)/2)</f>
        <v>7.13</v>
      </c>
      <c r="SZ26" s="22">
        <f>IF($CP26="P",CE26,(CE26+BD26)/2)</f>
        <v>1.2</v>
      </c>
      <c r="TA26" s="22">
        <f>IF($CP26="P",CF26,(CF26+BE26)/2)</f>
        <v>4.8</v>
      </c>
      <c r="TB26" s="22">
        <f>IF($CP26="P",CG26,(CG26+BF26)/2)</f>
        <v>3.2</v>
      </c>
      <c r="TC26" s="22">
        <f>IF($CP26="P",CH26,(CH26+BG26)/2)</f>
        <v>4.8499999999999996</v>
      </c>
      <c r="TD26" s="22">
        <f>IF($CP26="P",CI26,(CI26+BH26)/2)</f>
        <v>5.45</v>
      </c>
      <c r="TE26" s="22">
        <f>IF($CP26="P",CJ26,(CJ26+BI26)/2)</f>
        <v>0</v>
      </c>
      <c r="TF26" s="22">
        <f>IF($CP26="P",CK26,(CK26+BJ26)/2)</f>
        <v>6.9</v>
      </c>
      <c r="TG26" s="22">
        <f>IF($CP26="P",CL26,(CL26+BK26)/2)</f>
        <v>4.2</v>
      </c>
      <c r="TH26" s="22">
        <f>IF($CP26="P",CM26,(CM26+BL26)/2)</f>
        <v>5.75</v>
      </c>
      <c r="TI26" s="22">
        <f>IF($CP26="P",CN26,(CN26+BM26)/2)</f>
        <v>7.59</v>
      </c>
      <c r="TJ26" s="22">
        <f>IF($CP26="P",CO26,(CO26+BN26)/2)</f>
        <v>0.4</v>
      </c>
      <c r="TK26" s="27" t="s">
        <v>46</v>
      </c>
      <c r="TL26" s="40">
        <f>IF(SX26&gt;0,SX26,"")</f>
        <v>4.95</v>
      </c>
      <c r="TM26" s="40">
        <f>IF(SY26&gt;0,SY26,"")</f>
        <v>7.13</v>
      </c>
      <c r="TN26" s="40">
        <f>IF(SUM(SV26:SY26)-SZ26&gt;0,SUM(SV26:SY26)-SZ26,"")</f>
        <v>21.98</v>
      </c>
      <c r="TO26" s="40">
        <f>IF(TC26&gt;0,TC26,"")</f>
        <v>4.8499999999999996</v>
      </c>
      <c r="TP26" s="40">
        <f>IF(TD26&gt;0,TD26,"")</f>
        <v>5.45</v>
      </c>
      <c r="TQ26" s="40">
        <f>IF(SUM(TA26:TD26)-TE26&gt;0,SUM(TA26:TD26)-TE26,"")</f>
        <v>18.3</v>
      </c>
      <c r="TR26" s="40">
        <f>IF(MAX(TN26,TQ26)&gt;0,MAX(TN26,TQ26),"")</f>
        <v>21.98</v>
      </c>
      <c r="TS26" s="40">
        <f>IF(TH26&gt;0,TH26,"")</f>
        <v>5.75</v>
      </c>
      <c r="TT26" s="40">
        <f>IF(TI26&gt;0,TI26,"")</f>
        <v>7.59</v>
      </c>
      <c r="TU26" s="40">
        <f>IF(SUM(TF26:TI26)-TJ26&gt;0,SUM(TF26:TI26)-TJ26,"")</f>
        <v>24.040000000000003</v>
      </c>
      <c r="TV26" s="40">
        <f>IF(SUM(TR26,TU26)&gt;0,SUM(TR26,TU26),"")</f>
        <v>46.02</v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157</v>
      </c>
      <c r="D27" s="4" t="s">
        <v>5</v>
      </c>
      <c r="E27" s="4">
        <v>2007</v>
      </c>
      <c r="F27" s="9">
        <f>SUM(L27:V27)+SUM(L27:T27)*0.0000001+SUM(L27)*0.0000000000001</f>
        <v>135.98001359800503</v>
      </c>
      <c r="G27" s="64"/>
      <c r="H27" s="3" t="str">
        <f>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P","")</f>
        <v/>
      </c>
      <c r="I27" s="3" t="str">
        <f>IF(OR(AND(AQ27&gt;=AY$45,AQ27&lt;&gt;"",AN27=""),AND(AT27&gt;=AY$45,AT27&lt;&gt;"",AN27=""),AND(AX27&gt;=AY$45,AX27&lt;&gt;"",AN27=""),AND(BR27&gt;=BZ$45,BR27&lt;&gt;"",BO27=""),AND(BU27&gt;=BZ$45,BU27&lt;&gt;"",BO27=""),AND(BY27&gt;=BZ$45,BY27&lt;&gt;"",BO27=""),AND(CS27&gt;=DA$45,CS27&lt;&gt;"",CP27=""),AND(CV27&gt;=DA$45,CV27&lt;&gt;"",CP27=""),AND(CZ27&gt;=DA$45,CZ27&lt;&gt;"",CP27=""),AND(DZ27&gt;=EK$45,DZ27&lt;&gt;""),AND(EC27&gt;=EK$45,EC27&lt;&gt;""),AND(EG27&gt;=EK$45,EG27&lt;&gt;""),AND(EJ27&gt;=EK$45,EJ27&lt;&gt;""),AND(FH27&gt;=FS$45,FH27&lt;&gt;""),AND(FK27&gt;=FS$45,FK27&lt;&gt;""),AND(FO27&gt;=FS$45,FO27&lt;&gt;""),AND(FR27&gt;=FS$45,FR27&lt;&gt;""),AND(GP27&gt;=HA$45,GP27&lt;&gt;""),AND(GS27&gt;=HA$45,GS27&lt;&gt;""),AND(GW27&gt;=HA$45,GW27&lt;&gt;""),AND(GZ27&gt;=HA$45,GZ27&lt;&gt;""),AND(HX27&gt;=II$45,HX27&lt;&gt;""),AND(IA27&gt;=II$45,IA27&lt;&gt;""),AND(IE27&gt;=II$45,IE27&lt;&gt;""),AND(IH27&gt;=II$45,IH27&lt;&gt;""),AND(JF27&gt;=JQ$45,JF27&lt;&gt;""),AND(JI27&gt;=JQ$45,JI27&lt;&gt;""),AND(JM27&gt;=JQ$45,JM27&lt;&gt;""),AND(JP27&gt;=JQ$45,JP27&lt;&gt;""),AND(KN27&gt;=KY$45,KN27&lt;&gt;""),AND(KQ27&gt;=KY$45,KQ27&lt;&gt;""),AND(KU27&gt;=KY$45,KU27&lt;&gt;""),AND(KX27&gt;=KY$45,KX27&lt;&gt;""),AND(LV27&gt;=MG$45,LV27&lt;&gt;""),AND(LY27&gt;=MG$45,LY27&lt;&gt;""),AND(MC27&gt;=MG$45,MC27&lt;&gt;""),AND(MF27&gt;=MG$45,MF27&lt;&gt;""),AND(ND27&gt;=NO$45,ND27&lt;&gt;""),AND(NG27&gt;=NO$45,NG27&lt;&gt;""),AND(NK27&gt;=NO$45,NK27&lt;&gt;""),AND(NN27&gt;=NO$45,NN27&lt;&gt;""),AND(OL27&gt;=OW$45,OL27&lt;&gt;""),AND(OO27&gt;=OW$45,OO27&lt;&gt;""),AND(OS27&gt;=OW$45,OS27&lt;&gt;""),AND(OV27&gt;=OW$45,OV27&lt;&gt;""),AND(PT27&gt;=QE$45,PT27&lt;&gt;""),AND(PW27&gt;=QE$45,PW27&lt;&gt;""),AND(QA27&gt;=QE$45,QA27&lt;&gt;""),AND(QD27&gt;=QE$45,QD27&lt;&gt;""),AND(RB27&gt;=RM$45,RB27&lt;&gt;""),AND(RE27&gt;=RM$45,RE27&lt;&gt;""),AND(RI27&gt;=RM$45,RI27&lt;&gt;""),AND(RL27&gt;=RM$45,RL27&lt;&gt;""),AND(SJ27&gt;=SU$45,SJ27&lt;&gt;""),AND(SM27&gt;=SU$45,SM27&lt;&gt;""),AND(SQ27&gt;=SU$45,SQ27&lt;&gt;""),AND(ST27&gt;=SU$45,ST27&lt;&gt;"")),"P","")</f>
        <v/>
      </c>
      <c r="J27" s="36" t="str">
        <f>IF(AND(I27="P",H27=""),"No DD",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Merit",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Excellence",IF(K27="P","Worlds Team",IF(H27="P","National Team","")))))</f>
        <v/>
      </c>
      <c r="K27" s="3" t="str">
        <f>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P","")</f>
        <v/>
      </c>
      <c r="L27" s="8">
        <f>IF(COUNT(AQ27,AT27,BR27,BU27,CS27,CV27)&gt;0,LARGE((AQ27,AT27,BR27,BU27,CS27,CV27),1),0)</f>
        <v>50.280000000000008</v>
      </c>
      <c r="M27" s="8" t="str">
        <f>IF(L27="","",IF(OR(L27=CS27,L27=CV27),$CA$1,IF(OR(L27=BR27,L27=BU27),$AZ$1,IF(OR(L27=AQ27,L27=AT27),$Y$1,""))))</f>
        <v>2024 3rd Domestic Trial</v>
      </c>
      <c r="N27" s="8">
        <f>IF(COUNT(AQ27,AT27,BR27,BU27,CS27,CV27)&gt;1,LARGE((AQ27,AT27,BR27,BU27,CS27,CV27),2),0)</f>
        <v>46.759999999999991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26.740000000000002</v>
      </c>
      <c r="Q27" s="8" t="str">
        <f>IF(P27="","",IF(P27=CZ27,$CA$1,IF(P27=BY27,$AZ$1,IF(P27=AX27,$Y$1,IF(OR(P27=CS27,P27=CV27,P27=CZ27),$CA$1,IF(OR(P27=BR27,P27=BU27,P27=BY27),$AZ$1,IF(OR(P27=AQ27,P27=AT27,P27=AX27),$Y$1,"")))))))</f>
        <v>2024 3rd Domestic Trial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12.2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3rd Domestic Trial</v>
      </c>
      <c r="T27" s="8">
        <f>IF(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&gt;0,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3</v>
      </c>
      <c r="Z27" s="22">
        <v>1.6</v>
      </c>
      <c r="AA27" s="22">
        <v>2.7</v>
      </c>
      <c r="AB27" s="22">
        <v>2.95</v>
      </c>
      <c r="AC27" s="22">
        <v>0</v>
      </c>
      <c r="AD27" s="22">
        <v>14.6</v>
      </c>
      <c r="AE27" s="22">
        <v>8.8000000000000007</v>
      </c>
      <c r="AF27" s="22">
        <v>9.1999999999999993</v>
      </c>
      <c r="AG27" s="22">
        <v>14.16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2.7</v>
      </c>
      <c r="AP27" s="38">
        <f>IF(AB27&gt;0,AB27,"")</f>
        <v>2.95</v>
      </c>
      <c r="AQ27" s="40">
        <f>IF(SUM(Y27:AB27)-AC27&gt;0,SUM(Y27:AB27)-AC27,"")</f>
        <v>10.25</v>
      </c>
      <c r="AR27" s="40">
        <f>IF(AF27&gt;0,AF27,"")</f>
        <v>9.1999999999999993</v>
      </c>
      <c r="AS27" s="40">
        <f>IF(AG27&gt;0,AG27,"")</f>
        <v>14.16</v>
      </c>
      <c r="AT27" s="40">
        <f>IF(SUM(AD27:AG27)-AH27&gt;0,SUM(AD27:AG27)-AH27,"")</f>
        <v>46.759999999999991</v>
      </c>
      <c r="AU27" s="40">
        <f>IF(AQ27="","",MAX(AQ27,AT27))</f>
        <v>46.759999999999991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46.759999999999991</v>
      </c>
      <c r="AZ27" s="26">
        <v>7.1</v>
      </c>
      <c r="BA27" s="26">
        <v>4.5999999999999996</v>
      </c>
      <c r="BB27" s="26">
        <v>6.5</v>
      </c>
      <c r="BC27" s="26">
        <v>7.9</v>
      </c>
      <c r="BD27" s="26">
        <v>0</v>
      </c>
      <c r="BE27" s="26">
        <v>13.9</v>
      </c>
      <c r="BF27" s="26">
        <v>8.8000000000000007</v>
      </c>
      <c r="BG27" s="26">
        <v>12.2</v>
      </c>
      <c r="BH27" s="26">
        <v>15.38</v>
      </c>
      <c r="BI27" s="26">
        <v>0</v>
      </c>
      <c r="BJ27" s="26">
        <v>7.8</v>
      </c>
      <c r="BK27" s="26">
        <v>4.5</v>
      </c>
      <c r="BL27" s="26">
        <v>6.5</v>
      </c>
      <c r="BM27" s="26">
        <v>7.94</v>
      </c>
      <c r="BN27" s="26">
        <v>0</v>
      </c>
      <c r="BO27" s="28"/>
      <c r="BP27" s="39">
        <f>IF(BB27&gt;0,BB27,"")</f>
        <v>6.5</v>
      </c>
      <c r="BQ27" s="39">
        <f>IF(BC27&gt;0,BC27,"")</f>
        <v>7.9</v>
      </c>
      <c r="BR27" s="11">
        <f>IF(SUM(AZ27:BC27)-BD27&gt;0,SUM(AZ27:BC27)-BD27,"")</f>
        <v>26.1</v>
      </c>
      <c r="BS27" s="11">
        <f>IF(BG27&gt;0,BG27,"")</f>
        <v>12.2</v>
      </c>
      <c r="BT27" s="11">
        <f>IF(BH27&gt;0,BH27,"")</f>
        <v>15.38</v>
      </c>
      <c r="BU27" s="11">
        <f>IF(SUM(BE27:BH27)-BI27&gt;0,SUM(BE27:BH27)-BI27,"")</f>
        <v>50.280000000000008</v>
      </c>
      <c r="BV27" s="11">
        <f>IF(BR27="","",MAX(BR27,BU27))</f>
        <v>50.280000000000008</v>
      </c>
      <c r="BW27" s="11">
        <f>IF(BL27&gt;0,BL27,"")</f>
        <v>6.5</v>
      </c>
      <c r="BX27" s="11">
        <f>IF(BM27&gt;0,BM27,"")</f>
        <v>7.94</v>
      </c>
      <c r="BY27" s="11">
        <f>IF(SUM(BJ27:BM27)-BN27&gt;0,SUM(BJ27:BM27)-BN27,"")</f>
        <v>26.740000000000002</v>
      </c>
      <c r="BZ27" s="11">
        <f>IF(SUM(BV27,BY27)&gt;0,SUM(BV27,BY27),"")</f>
        <v>77.02000000000001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3.55</v>
      </c>
      <c r="SW27" s="22">
        <f>IF($CP27="P",CB27,(CB27+BA27)/2)</f>
        <v>2.2999999999999998</v>
      </c>
      <c r="SX27" s="22">
        <f>IF($CP27="P",CC27,(CC27+BB27)/2)</f>
        <v>3.25</v>
      </c>
      <c r="SY27" s="22">
        <f>IF($CP27="P",CD27,(CD27+BC27)/2)</f>
        <v>3.95</v>
      </c>
      <c r="SZ27" s="22">
        <f>IF($CP27="P",CE27,(CE27+BD27)/2)</f>
        <v>0</v>
      </c>
      <c r="TA27" s="22">
        <f>IF($CP27="P",CF27,(CF27+BE27)/2)</f>
        <v>6.95</v>
      </c>
      <c r="TB27" s="22">
        <f>IF($CP27="P",CG27,(CG27+BF27)/2)</f>
        <v>4.4000000000000004</v>
      </c>
      <c r="TC27" s="22">
        <f>IF($CP27="P",CH27,(CH27+BG27)/2)</f>
        <v>6.1</v>
      </c>
      <c r="TD27" s="22">
        <f>IF($CP27="P",CI27,(CI27+BH27)/2)</f>
        <v>7.69</v>
      </c>
      <c r="TE27" s="22">
        <f>IF($CP27="P",CJ27,(CJ27+BI27)/2)</f>
        <v>0</v>
      </c>
      <c r="TF27" s="22">
        <f>IF($CP27="P",CK27,(CK27+BJ27)/2)</f>
        <v>3.9</v>
      </c>
      <c r="TG27" s="22">
        <f>IF($CP27="P",CL27,(CL27+BK27)/2)</f>
        <v>2.25</v>
      </c>
      <c r="TH27" s="22">
        <f>IF($CP27="P",CM27,(CM27+BL27)/2)</f>
        <v>3.25</v>
      </c>
      <c r="TI27" s="22">
        <f>IF($CP27="P",CN27,(CN27+BM27)/2)</f>
        <v>3.97</v>
      </c>
      <c r="TJ27" s="22">
        <f>IF($CP27="P",CO27,(CO27+BN27)/2)</f>
        <v>0</v>
      </c>
      <c r="TK27" s="27" t="s">
        <v>46</v>
      </c>
      <c r="TL27" s="40">
        <f>IF(SX27&gt;0,SX27,"")</f>
        <v>3.25</v>
      </c>
      <c r="TM27" s="40">
        <f>IF(SY27&gt;0,SY27,"")</f>
        <v>3.95</v>
      </c>
      <c r="TN27" s="40">
        <f>IF(SUM(SV27:SY27)-SZ27&gt;0,SUM(SV27:SY27)-SZ27,"")</f>
        <v>13.05</v>
      </c>
      <c r="TO27" s="40">
        <f>IF(TC27&gt;0,TC27,"")</f>
        <v>6.1</v>
      </c>
      <c r="TP27" s="40">
        <f>IF(TD27&gt;0,TD27,"")</f>
        <v>7.69</v>
      </c>
      <c r="TQ27" s="40">
        <f>IF(SUM(TA27:TD27)-TE27&gt;0,SUM(TA27:TD27)-TE27,"")</f>
        <v>25.140000000000004</v>
      </c>
      <c r="TR27" s="40">
        <f>IF(MAX(TN27,TQ27)&gt;0,MAX(TN27,TQ27),"")</f>
        <v>25.140000000000004</v>
      </c>
      <c r="TS27" s="40">
        <f>IF(TH27&gt;0,TH27,"")</f>
        <v>3.25</v>
      </c>
      <c r="TT27" s="40">
        <f>IF(TI27&gt;0,TI27,"")</f>
        <v>3.97</v>
      </c>
      <c r="TU27" s="40">
        <f>IF(SUM(TF27:TI27)-TJ27&gt;0,SUM(TF27:TI27)-TJ27,"")</f>
        <v>13.370000000000001</v>
      </c>
      <c r="TV27" s="40">
        <f>IF(SUM(TR27,TU27)&gt;0,SUM(TR27,TU27),"")</f>
        <v>38.510000000000005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96</v>
      </c>
      <c r="D28" s="4" t="s">
        <v>3</v>
      </c>
      <c r="E28" s="4">
        <v>2004</v>
      </c>
      <c r="F28" s="9">
        <f>SUM(L28:V28)+SUM(L28:T28)*0.0000001+SUM(L28)*0.0000000000001</f>
        <v>126.14001261400493</v>
      </c>
      <c r="G28" s="64"/>
      <c r="H28" s="3" t="str">
        <f>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P","")</f>
        <v/>
      </c>
      <c r="I28" s="3" t="str">
        <f>IF(OR(AND(AQ28&gt;=AY$45,AQ28&lt;&gt;"",AN28=""),AND(AT28&gt;=AY$45,AT28&lt;&gt;"",AN28=""),AND(AX28&gt;=AY$45,AX28&lt;&gt;"",AN28=""),AND(BR28&gt;=BZ$45,BR28&lt;&gt;"",BO28=""),AND(BU28&gt;=BZ$45,BU28&lt;&gt;"",BO28=""),AND(BY28&gt;=BZ$45,BY28&lt;&gt;"",BO28=""),AND(CS28&gt;=DA$45,CS28&lt;&gt;"",CP28=""),AND(CV28&gt;=DA$45,CV28&lt;&gt;"",CP28=""),AND(CZ28&gt;=DA$45,CZ28&lt;&gt;"",CP28=""),AND(DZ28&gt;=EK$45,DZ28&lt;&gt;""),AND(EC28&gt;=EK$45,EC28&lt;&gt;""),AND(EG28&gt;=EK$45,EG28&lt;&gt;""),AND(EJ28&gt;=EK$45,EJ28&lt;&gt;""),AND(FH28&gt;=FS$45,FH28&lt;&gt;""),AND(FK28&gt;=FS$45,FK28&lt;&gt;""),AND(FO28&gt;=FS$45,FO28&lt;&gt;""),AND(FR28&gt;=FS$45,FR28&lt;&gt;""),AND(GP28&gt;=HA$45,GP28&lt;&gt;""),AND(GS28&gt;=HA$45,GS28&lt;&gt;""),AND(GW28&gt;=HA$45,GW28&lt;&gt;""),AND(GZ28&gt;=HA$45,GZ28&lt;&gt;""),AND(HX28&gt;=II$45,HX28&lt;&gt;""),AND(IA28&gt;=II$45,IA28&lt;&gt;""),AND(IE28&gt;=II$45,IE28&lt;&gt;""),AND(IH28&gt;=II$45,IH28&lt;&gt;""),AND(JF28&gt;=JQ$45,JF28&lt;&gt;""),AND(JI28&gt;=JQ$45,JI28&lt;&gt;""),AND(JM28&gt;=JQ$45,JM28&lt;&gt;""),AND(JP28&gt;=JQ$45,JP28&lt;&gt;""),AND(KN28&gt;=KY$45,KN28&lt;&gt;""),AND(KQ28&gt;=KY$45,KQ28&lt;&gt;""),AND(KU28&gt;=KY$45,KU28&lt;&gt;""),AND(KX28&gt;=KY$45,KX28&lt;&gt;""),AND(LV28&gt;=MG$45,LV28&lt;&gt;""),AND(LY28&gt;=MG$45,LY28&lt;&gt;""),AND(MC28&gt;=MG$45,MC28&lt;&gt;""),AND(MF28&gt;=MG$45,MF28&lt;&gt;""),AND(ND28&gt;=NO$45,ND28&lt;&gt;""),AND(NG28&gt;=NO$45,NG28&lt;&gt;""),AND(NK28&gt;=NO$45,NK28&lt;&gt;""),AND(NN28&gt;=NO$45,NN28&lt;&gt;""),AND(OL28&gt;=OW$45,OL28&lt;&gt;""),AND(OO28&gt;=OW$45,OO28&lt;&gt;""),AND(OS28&gt;=OW$45,OS28&lt;&gt;""),AND(OV28&gt;=OW$45,OV28&lt;&gt;""),AND(PT28&gt;=QE$45,PT28&lt;&gt;""),AND(PW28&gt;=QE$45,PW28&lt;&gt;""),AND(QA28&gt;=QE$45,QA28&lt;&gt;""),AND(QD28&gt;=QE$45,QD28&lt;&gt;""),AND(RB28&gt;=RM$45,RB28&lt;&gt;""),AND(RE28&gt;=RM$45,RE28&lt;&gt;""),AND(RI28&gt;=RM$45,RI28&lt;&gt;""),AND(RL28&gt;=RM$45,RL28&lt;&gt;""),AND(SJ28&gt;=SU$45,SJ28&lt;&gt;""),AND(SM28&gt;=SU$45,SM28&lt;&gt;""),AND(SQ28&gt;=SU$45,SQ28&lt;&gt;""),AND(ST28&gt;=SU$45,ST28&lt;&gt;"")),"P","")</f>
        <v/>
      </c>
      <c r="J28" s="36" t="str">
        <f>IF(AND(I28="P",H28=""),"No DD",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Merit",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Excellence",IF(K28="P","Worlds Team",IF(H28="P","National Team","")))))</f>
        <v/>
      </c>
      <c r="K28" s="3" t="str">
        <f>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P","")</f>
        <v/>
      </c>
      <c r="L28" s="8">
        <f>IF(COUNT(AQ28,AT28,BR28,BU28,CS28,CV28)&gt;0,LARGE((AQ28,AT28,BR28,BU28,CS28,CV28),1),0)</f>
        <v>49.25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48.64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IF(P28="","",IF(P28=CZ28,$CA$1,IF(P28=BY28,$AZ$1,IF(P28=AX28,$Y$1,IF(OR(P28=CS28,P28=CV28,P28=CZ28),$CA$1,IF(OR(P28=BR28,P28=BU28,P28=BY28),$AZ$1,IF(OR(P28=AQ28,P28=AT28,P28=AX28),$Y$1,"")))))))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13.5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&gt;0,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,0)</f>
        <v>14.75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>2024 Nationals</v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11.9</v>
      </c>
      <c r="Z28" s="22">
        <v>9.1</v>
      </c>
      <c r="AA28" s="22">
        <v>13.5</v>
      </c>
      <c r="AB28" s="22">
        <v>14.75</v>
      </c>
      <c r="AC28" s="22">
        <v>0</v>
      </c>
      <c r="AD28" s="22">
        <v>13.4</v>
      </c>
      <c r="AE28" s="22">
        <v>8.6999999999999993</v>
      </c>
      <c r="AF28" s="22">
        <v>11.7</v>
      </c>
      <c r="AG28" s="22">
        <v>14.84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13.5</v>
      </c>
      <c r="AP28" s="38">
        <f>IF(AB28&gt;0,AB28,"")</f>
        <v>14.75</v>
      </c>
      <c r="AQ28" s="40">
        <f>IF(SUM(Y28:AB28)-AC28&gt;0,SUM(Y28:AB28)-AC28,"")</f>
        <v>49.25</v>
      </c>
      <c r="AR28" s="40">
        <f>IF(AF28&gt;0,AF28,"")</f>
        <v>11.7</v>
      </c>
      <c r="AS28" s="40">
        <f>IF(AG28&gt;0,AG28,"")</f>
        <v>14.84</v>
      </c>
      <c r="AT28" s="40">
        <f>IF(SUM(AD28:AG28)-AH28&gt;0,SUM(AD28:AG28)-AH28,"")</f>
        <v>48.64</v>
      </c>
      <c r="AU28" s="40">
        <f>IF(AQ28="","",MAX(AQ28,AT28))</f>
        <v>49.25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49.25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0</v>
      </c>
      <c r="SW28" s="22">
        <f>IF($CP28="P",CB28,(CB28+BA28)/2)</f>
        <v>0</v>
      </c>
      <c r="SX28" s="22">
        <f>IF($CP28="P",CC28,(CC28+BB28)/2)</f>
        <v>0</v>
      </c>
      <c r="SY28" s="22">
        <f>IF($CP28="P",CD28,(CD28+BC28)/2)</f>
        <v>0</v>
      </c>
      <c r="SZ28" s="22">
        <f>IF($CP28="P",CE28,(CE28+BD28)/2)</f>
        <v>0</v>
      </c>
      <c r="TA28" s="22">
        <f>IF($CP28="P",CF28,(CF28+BE28)/2)</f>
        <v>0</v>
      </c>
      <c r="TB28" s="22">
        <f>IF($CP28="P",CG28,(CG28+BF28)/2)</f>
        <v>0</v>
      </c>
      <c r="TC28" s="22">
        <f>IF($CP28="P",CH28,(CH28+BG28)/2)</f>
        <v>0</v>
      </c>
      <c r="TD28" s="22">
        <f>IF($CP28="P",CI28,(CI28+BH28)/2)</f>
        <v>0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 t="str">
        <f>IF(SX28&gt;0,SX28,"")</f>
        <v/>
      </c>
      <c r="TM28" s="40" t="str">
        <f>IF(SY28&gt;0,SY28,"")</f>
        <v/>
      </c>
      <c r="TN28" s="40" t="str">
        <f>IF(SUM(SV28:SY28)-SZ28&gt;0,SUM(SV28:SY28)-SZ28,"")</f>
        <v/>
      </c>
      <c r="TO28" s="40" t="str">
        <f>IF(TC28&gt;0,TC28,"")</f>
        <v/>
      </c>
      <c r="TP28" s="40" t="str">
        <f>IF(TD28&gt;0,TD28,"")</f>
        <v/>
      </c>
      <c r="TQ28" s="40" t="str">
        <f>IF(SUM(TA28:TD28)-TE28&gt;0,SUM(TA28:TD28)-TE28,"")</f>
        <v/>
      </c>
      <c r="TR28" s="40" t="str">
        <f>IF(MAX(TN28,TQ28)&gt;0,MAX(TN28,TQ28),"")</f>
        <v/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 t="str">
        <f>IF(SUM(TR28,TU28)&gt;0,SUM(TR28,TU28),"")</f>
        <v/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188</v>
      </c>
      <c r="D29" s="4" t="s">
        <v>3</v>
      </c>
      <c r="E29" s="4">
        <v>2006</v>
      </c>
      <c r="F29" s="9">
        <f>SUM(L29:V29)+SUM(L29:T29)*0.0000001+SUM(L29)*0.0000000000001</f>
        <v>103.01001030100487</v>
      </c>
      <c r="G29" s="64"/>
      <c r="H29" s="3" t="str">
        <f>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P","")</f>
        <v/>
      </c>
      <c r="I29" s="3" t="str">
        <f>IF(OR(AND(AQ29&gt;=AY$45,AQ29&lt;&gt;"",AN29=""),AND(AT29&gt;=AY$45,AT29&lt;&gt;"",AN29=""),AND(AX29&gt;=AY$45,AX29&lt;&gt;"",AN29=""),AND(BR29&gt;=BZ$45,BR29&lt;&gt;"",BO29=""),AND(BU29&gt;=BZ$45,BU29&lt;&gt;"",BO29=""),AND(BY29&gt;=BZ$45,BY29&lt;&gt;"",BO29=""),AND(CS29&gt;=DA$45,CS29&lt;&gt;"",CP29=""),AND(CV29&gt;=DA$45,CV29&lt;&gt;"",CP29=""),AND(CZ29&gt;=DA$45,CZ29&lt;&gt;"",CP29=""),AND(DZ29&gt;=EK$45,DZ29&lt;&gt;""),AND(EC29&gt;=EK$45,EC29&lt;&gt;""),AND(EG29&gt;=EK$45,EG29&lt;&gt;""),AND(EJ29&gt;=EK$45,EJ29&lt;&gt;""),AND(FH29&gt;=FS$45,FH29&lt;&gt;""),AND(FK29&gt;=FS$45,FK29&lt;&gt;""),AND(FO29&gt;=FS$45,FO29&lt;&gt;""),AND(FR29&gt;=FS$45,FR29&lt;&gt;""),AND(GP29&gt;=HA$45,GP29&lt;&gt;""),AND(GS29&gt;=HA$45,GS29&lt;&gt;""),AND(GW29&gt;=HA$45,GW29&lt;&gt;""),AND(GZ29&gt;=HA$45,GZ29&lt;&gt;""),AND(HX29&gt;=II$45,HX29&lt;&gt;""),AND(IA29&gt;=II$45,IA29&lt;&gt;""),AND(IE29&gt;=II$45,IE29&lt;&gt;""),AND(IH29&gt;=II$45,IH29&lt;&gt;""),AND(JF29&gt;=JQ$45,JF29&lt;&gt;""),AND(JI29&gt;=JQ$45,JI29&lt;&gt;""),AND(JM29&gt;=JQ$45,JM29&lt;&gt;""),AND(JP29&gt;=JQ$45,JP29&lt;&gt;""),AND(KN29&gt;=KY$45,KN29&lt;&gt;""),AND(KQ29&gt;=KY$45,KQ29&lt;&gt;""),AND(KU29&gt;=KY$45,KU29&lt;&gt;""),AND(KX29&gt;=KY$45,KX29&lt;&gt;""),AND(LV29&gt;=MG$45,LV29&lt;&gt;""),AND(LY29&gt;=MG$45,LY29&lt;&gt;""),AND(MC29&gt;=MG$45,MC29&lt;&gt;""),AND(MF29&gt;=MG$45,MF29&lt;&gt;""),AND(ND29&gt;=NO$45,ND29&lt;&gt;""),AND(NG29&gt;=NO$45,NG29&lt;&gt;""),AND(NK29&gt;=NO$45,NK29&lt;&gt;""),AND(NN29&gt;=NO$45,NN29&lt;&gt;""),AND(OL29&gt;=OW$45,OL29&lt;&gt;""),AND(OO29&gt;=OW$45,OO29&lt;&gt;""),AND(OS29&gt;=OW$45,OS29&lt;&gt;""),AND(OV29&gt;=OW$45,OV29&lt;&gt;""),AND(PT29&gt;=QE$45,PT29&lt;&gt;""),AND(PW29&gt;=QE$45,PW29&lt;&gt;""),AND(QA29&gt;=QE$45,QA29&lt;&gt;""),AND(QD29&gt;=QE$45,QD29&lt;&gt;""),AND(RB29&gt;=RM$45,RB29&lt;&gt;""),AND(RE29&gt;=RM$45,RE29&lt;&gt;""),AND(RI29&gt;=RM$45,RI29&lt;&gt;""),AND(RL29&gt;=RM$45,RL29&lt;&gt;""),AND(SJ29&gt;=SU$45,SJ29&lt;&gt;""),AND(SM29&gt;=SU$45,SM29&lt;&gt;""),AND(SQ29&gt;=SU$45,SQ29&lt;&gt;""),AND(ST29&gt;=SU$45,ST29&lt;&gt;"")),"P","")</f>
        <v/>
      </c>
      <c r="J29" s="36" t="str">
        <f>IF(AND(I29="P",H29=""),"No DD",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Merit",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Excellence",IF(K29="P","Worlds Team",IF(H29="P","National Team","")))))</f>
        <v/>
      </c>
      <c r="K29" s="3" t="str">
        <f>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P","")</f>
        <v/>
      </c>
      <c r="L29" s="8">
        <f>IF(COUNT(AQ29,AT29,BR29,BU29,CS29,CV29)&gt;0,LARGE((AQ29,AT29,BR29,BU29,CS29,CV29),1),0)</f>
        <v>48.49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44.120000000000005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IF(P29="","",IF(P29=CZ29,$CA$1,IF(P29=BY29,$AZ$1,IF(P29=AX29,$Y$1,IF(OR(P29=CS29,P29=CV29,P29=CZ29),$CA$1,IF(OR(P29=BR29,P29=BU29,P29=BY29),$AZ$1,IF(OR(P29=AQ29,P29=AT29,P29=AX29),$Y$1,"")))))))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10.4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&gt;0,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13.4</v>
      </c>
      <c r="Z29" s="22">
        <v>8.6</v>
      </c>
      <c r="AA29" s="22">
        <v>9.1</v>
      </c>
      <c r="AB29" s="22">
        <v>13.02</v>
      </c>
      <c r="AC29" s="22">
        <v>0</v>
      </c>
      <c r="AD29" s="22">
        <v>14.9</v>
      </c>
      <c r="AE29" s="22">
        <v>9.1999999999999993</v>
      </c>
      <c r="AF29" s="22">
        <v>10.4</v>
      </c>
      <c r="AG29" s="22">
        <v>13.99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9.1</v>
      </c>
      <c r="AP29" s="38">
        <f>IF(AB29&gt;0,AB29,"")</f>
        <v>13.02</v>
      </c>
      <c r="AQ29" s="40">
        <f>IF(SUM(Y29:AB29)-AC29&gt;0,SUM(Y29:AB29)-AC29,"")</f>
        <v>44.120000000000005</v>
      </c>
      <c r="AR29" s="40">
        <f>IF(AF29&gt;0,AF29,"")</f>
        <v>10.4</v>
      </c>
      <c r="AS29" s="40">
        <f>IF(AG29&gt;0,AG29,"")</f>
        <v>13.99</v>
      </c>
      <c r="AT29" s="40">
        <f>IF(SUM(AD29:AG29)-AH29&gt;0,SUM(AD29:AG29)-AH29,"")</f>
        <v>48.49</v>
      </c>
      <c r="AU29" s="40">
        <f>IF(AQ29="","",MAX(AQ29,AT29))</f>
        <v>48.49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48.49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>IF(BB29&gt;0,BB29,"")</f>
        <v/>
      </c>
      <c r="BQ29" s="39" t="str">
        <f>IF(BC29&gt;0,BC29,"")</f>
        <v/>
      </c>
      <c r="BR29" s="11" t="str">
        <f>IF(SUM(AZ29:BC29)-BD29&gt;0,SUM(AZ29:BC29)-BD29,"")</f>
        <v/>
      </c>
      <c r="BS29" s="11" t="str">
        <f>IF(BG29&gt;0,BG29,"")</f>
        <v/>
      </c>
      <c r="BT29" s="11" t="str">
        <f>IF(BH29&gt;0,BH29,"")</f>
        <v/>
      </c>
      <c r="BU29" s="11" t="str">
        <f>IF(SUM(BE29:BH29)-BI29&gt;0,SUM(BE29:BH29)-BI29,"")</f>
        <v/>
      </c>
      <c r="BV29" s="11" t="str">
        <f>IF(BR29="","",MAX(BR29,BU29))</f>
        <v/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 t="str">
        <f>IF(SUM(BV29,BY29)&gt;0,SUM(BV29,BY29),"")</f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0</v>
      </c>
      <c r="SW29" s="22">
        <f>IF($CP29="P",CB29,(CB29+BA29)/2)</f>
        <v>0</v>
      </c>
      <c r="SX29" s="22">
        <f>IF($CP29="P",CC29,(CC29+BB29)/2)</f>
        <v>0</v>
      </c>
      <c r="SY29" s="22">
        <f>IF($CP29="P",CD29,(CD29+BC29)/2)</f>
        <v>0</v>
      </c>
      <c r="SZ29" s="22">
        <f>IF($CP29="P",CE29,(CE29+BD29)/2)</f>
        <v>0</v>
      </c>
      <c r="TA29" s="22">
        <f>IF($CP29="P",CF29,(CF29+BE29)/2)</f>
        <v>0</v>
      </c>
      <c r="TB29" s="22">
        <f>IF($CP29="P",CG29,(CG29+BF29)/2)</f>
        <v>0</v>
      </c>
      <c r="TC29" s="22">
        <f>IF($CP29="P",CH29,(CH29+BG29)/2)</f>
        <v>0</v>
      </c>
      <c r="TD29" s="22">
        <f>IF($CP29="P",CI29,(CI29+BH29)/2)</f>
        <v>0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 t="str">
        <f>IF(SX29&gt;0,SX29,"")</f>
        <v/>
      </c>
      <c r="TM29" s="40" t="str">
        <f>IF(SY29&gt;0,SY29,"")</f>
        <v/>
      </c>
      <c r="TN29" s="40" t="str">
        <f>IF(SUM(SV29:SY29)-SZ29&gt;0,SUM(SV29:SY29)-SZ29,"")</f>
        <v/>
      </c>
      <c r="TO29" s="40" t="str">
        <f>IF(TC29&gt;0,TC29,"")</f>
        <v/>
      </c>
      <c r="TP29" s="40" t="str">
        <f>IF(TD29&gt;0,TD29,"")</f>
        <v/>
      </c>
      <c r="TQ29" s="40" t="str">
        <f>IF(SUM(TA29:TD29)-TE29&gt;0,SUM(TA29:TD29)-TE29,"")</f>
        <v/>
      </c>
      <c r="TR29" s="40" t="str">
        <f>IF(MAX(TN29,TQ29)&gt;0,MAX(TN29,TQ29),"")</f>
        <v/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 t="str">
        <f>IF(SUM(TR29,TU29)&gt;0,SUM(TR29,TU29),"")</f>
        <v/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161</v>
      </c>
      <c r="D30" s="4" t="s">
        <v>5</v>
      </c>
      <c r="E30" s="4">
        <v>2007</v>
      </c>
      <c r="F30" s="9">
        <f>SUM(L30:V30)+SUM(L30:T30)*0.0000001+SUM(L30)*0.0000000000001</f>
        <v>102.92001029200475</v>
      </c>
      <c r="G30" s="64"/>
      <c r="H30" s="3" t="str">
        <f>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P","")</f>
        <v/>
      </c>
      <c r="I30" s="3" t="str">
        <f>IF(OR(AND(AQ30&gt;=AY$45,AQ30&lt;&gt;"",AN30=""),AND(AT30&gt;=AY$45,AT30&lt;&gt;"",AN30=""),AND(AX30&gt;=AY$45,AX30&lt;&gt;"",AN30=""),AND(BR30&gt;=BZ$45,BR30&lt;&gt;"",BO30=""),AND(BU30&gt;=BZ$45,BU30&lt;&gt;"",BO30=""),AND(BY30&gt;=BZ$45,BY30&lt;&gt;"",BO30=""),AND(CS30&gt;=DA$45,CS30&lt;&gt;"",CP30=""),AND(CV30&gt;=DA$45,CV30&lt;&gt;"",CP30=""),AND(CZ30&gt;=DA$45,CZ30&lt;&gt;"",CP30=""),AND(DZ30&gt;=EK$45,DZ30&lt;&gt;""),AND(EC30&gt;=EK$45,EC30&lt;&gt;""),AND(EG30&gt;=EK$45,EG30&lt;&gt;""),AND(EJ30&gt;=EK$45,EJ30&lt;&gt;""),AND(FH30&gt;=FS$45,FH30&lt;&gt;""),AND(FK30&gt;=FS$45,FK30&lt;&gt;""),AND(FO30&gt;=FS$45,FO30&lt;&gt;""),AND(FR30&gt;=FS$45,FR30&lt;&gt;""),AND(GP30&gt;=HA$45,GP30&lt;&gt;""),AND(GS30&gt;=HA$45,GS30&lt;&gt;""),AND(GW30&gt;=HA$45,GW30&lt;&gt;""),AND(GZ30&gt;=HA$45,GZ30&lt;&gt;""),AND(HX30&gt;=II$45,HX30&lt;&gt;""),AND(IA30&gt;=II$45,IA30&lt;&gt;""),AND(IE30&gt;=II$45,IE30&lt;&gt;""),AND(IH30&gt;=II$45,IH30&lt;&gt;""),AND(JF30&gt;=JQ$45,JF30&lt;&gt;""),AND(JI30&gt;=JQ$45,JI30&lt;&gt;""),AND(JM30&gt;=JQ$45,JM30&lt;&gt;""),AND(JP30&gt;=JQ$45,JP30&lt;&gt;""),AND(KN30&gt;=KY$45,KN30&lt;&gt;""),AND(KQ30&gt;=KY$45,KQ30&lt;&gt;""),AND(KU30&gt;=KY$45,KU30&lt;&gt;""),AND(KX30&gt;=KY$45,KX30&lt;&gt;""),AND(LV30&gt;=MG$45,LV30&lt;&gt;""),AND(LY30&gt;=MG$45,LY30&lt;&gt;""),AND(MC30&gt;=MG$45,MC30&lt;&gt;""),AND(MF30&gt;=MG$45,MF30&lt;&gt;""),AND(ND30&gt;=NO$45,ND30&lt;&gt;""),AND(NG30&gt;=NO$45,NG30&lt;&gt;""),AND(NK30&gt;=NO$45,NK30&lt;&gt;""),AND(NN30&gt;=NO$45,NN30&lt;&gt;""),AND(OL30&gt;=OW$45,OL30&lt;&gt;""),AND(OO30&gt;=OW$45,OO30&lt;&gt;""),AND(OS30&gt;=OW$45,OS30&lt;&gt;""),AND(OV30&gt;=OW$45,OV30&lt;&gt;""),AND(PT30&gt;=QE$45,PT30&lt;&gt;""),AND(PW30&gt;=QE$45,PW30&lt;&gt;""),AND(QA30&gt;=QE$45,QA30&lt;&gt;""),AND(QD30&gt;=QE$45,QD30&lt;&gt;""),AND(RB30&gt;=RM$45,RB30&lt;&gt;""),AND(RE30&gt;=RM$45,RE30&lt;&gt;""),AND(RI30&gt;=RM$45,RI30&lt;&gt;""),AND(RL30&gt;=RM$45,RL30&lt;&gt;""),AND(SJ30&gt;=SU$45,SJ30&lt;&gt;""),AND(SM30&gt;=SU$45,SM30&lt;&gt;""),AND(SQ30&gt;=SU$45,SQ30&lt;&gt;""),AND(ST30&gt;=SU$45,ST30&lt;&gt;"")),"P","")</f>
        <v/>
      </c>
      <c r="J30" s="36" t="str">
        <f>IF(AND(I30="P",H30=""),"No DD",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Merit",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Excellence",IF(K30="P","Worlds Team",IF(H30="P","National Team","")))))</f>
        <v/>
      </c>
      <c r="K30" s="3" t="str">
        <f>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P","")</f>
        <v/>
      </c>
      <c r="L30" s="8">
        <f>IF(COUNT(AQ30,AT30,BR30,BU30,CS30,CV30)&gt;0,LARGE((AQ30,AT30,BR30,BU30,CS30,CV30),1),0)</f>
        <v>47.52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44.2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IF(P30="","",IF(P30=CZ30,$CA$1,IF(P30=BY30,$AZ$1,IF(P30=AX30,$Y$1,IF(OR(P30=CS30,P30=CV30,P30=CZ30),$CA$1,IF(OR(P30=BR30,P30=BU30,P30=BY30),$AZ$1,IF(OR(P30=AQ30,P30=AT30,P30=AX30),$Y$1,"")))))))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11.2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&gt;0,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13.3</v>
      </c>
      <c r="Z30" s="22">
        <v>8.1999999999999993</v>
      </c>
      <c r="AA30" s="22">
        <v>10.1</v>
      </c>
      <c r="AB30" s="22">
        <v>12.6</v>
      </c>
      <c r="AC30" s="22">
        <v>0</v>
      </c>
      <c r="AD30" s="22">
        <v>13.4</v>
      </c>
      <c r="AE30" s="22">
        <v>9.1</v>
      </c>
      <c r="AF30" s="22">
        <v>11.2</v>
      </c>
      <c r="AG30" s="22">
        <v>13.82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10.1</v>
      </c>
      <c r="AP30" s="38">
        <f>IF(AB30&gt;0,AB30,"")</f>
        <v>12.6</v>
      </c>
      <c r="AQ30" s="40">
        <f>IF(SUM(Y30:AB30)-AC30&gt;0,SUM(Y30:AB30)-AC30,"")</f>
        <v>44.2</v>
      </c>
      <c r="AR30" s="40">
        <f>IF(AF30&gt;0,AF30,"")</f>
        <v>11.2</v>
      </c>
      <c r="AS30" s="40">
        <f>IF(AG30&gt;0,AG30,"")</f>
        <v>13.82</v>
      </c>
      <c r="AT30" s="40">
        <f>IF(SUM(AD30:AG30)-AH30&gt;0,SUM(AD30:AG30)-AH30,"")</f>
        <v>47.52</v>
      </c>
      <c r="AU30" s="40">
        <f>IF(AQ30="","",MAX(AQ30,AT30))</f>
        <v>47.52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47.52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130</v>
      </c>
      <c r="D31" s="4" t="s">
        <v>3</v>
      </c>
      <c r="E31" s="4">
        <v>2006</v>
      </c>
      <c r="F31" s="9">
        <f>SUM(L31:V31)+SUM(L31:T31)*0.0000001+SUM(L31)*0.0000000000001</f>
        <v>101.1600101160046</v>
      </c>
      <c r="G31" s="64"/>
      <c r="H31" s="3" t="str">
        <f>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P","")</f>
        <v/>
      </c>
      <c r="I31" s="3" t="str">
        <f>IF(OR(AND(AQ31&gt;=AY$45,AQ31&lt;&gt;"",AN31=""),AND(AT31&gt;=AY$45,AT31&lt;&gt;"",AN31=""),AND(AX31&gt;=AY$45,AX31&lt;&gt;"",AN31=""),AND(BR31&gt;=BZ$45,BR31&lt;&gt;"",BO31=""),AND(BU31&gt;=BZ$45,BU31&lt;&gt;"",BO31=""),AND(BY31&gt;=BZ$45,BY31&lt;&gt;"",BO31=""),AND(CS31&gt;=DA$45,CS31&lt;&gt;"",CP31=""),AND(CV31&gt;=DA$45,CV31&lt;&gt;"",CP31=""),AND(CZ31&gt;=DA$45,CZ31&lt;&gt;"",CP31=""),AND(DZ31&gt;=EK$45,DZ31&lt;&gt;""),AND(EC31&gt;=EK$45,EC31&lt;&gt;""),AND(EG31&gt;=EK$45,EG31&lt;&gt;""),AND(EJ31&gt;=EK$45,EJ31&lt;&gt;""),AND(FH31&gt;=FS$45,FH31&lt;&gt;""),AND(FK31&gt;=FS$45,FK31&lt;&gt;""),AND(FO31&gt;=FS$45,FO31&lt;&gt;""),AND(FR31&gt;=FS$45,FR31&lt;&gt;""),AND(GP31&gt;=HA$45,GP31&lt;&gt;""),AND(GS31&gt;=HA$45,GS31&lt;&gt;""),AND(GW31&gt;=HA$45,GW31&lt;&gt;""),AND(GZ31&gt;=HA$45,GZ31&lt;&gt;""),AND(HX31&gt;=II$45,HX31&lt;&gt;""),AND(IA31&gt;=II$45,IA31&lt;&gt;""),AND(IE31&gt;=II$45,IE31&lt;&gt;""),AND(IH31&gt;=II$45,IH31&lt;&gt;""),AND(JF31&gt;=JQ$45,JF31&lt;&gt;""),AND(JI31&gt;=JQ$45,JI31&lt;&gt;""),AND(JM31&gt;=JQ$45,JM31&lt;&gt;""),AND(JP31&gt;=JQ$45,JP31&lt;&gt;""),AND(KN31&gt;=KY$45,KN31&lt;&gt;""),AND(KQ31&gt;=KY$45,KQ31&lt;&gt;""),AND(KU31&gt;=KY$45,KU31&lt;&gt;""),AND(KX31&gt;=KY$45,KX31&lt;&gt;""),AND(LV31&gt;=MG$45,LV31&lt;&gt;""),AND(LY31&gt;=MG$45,LY31&lt;&gt;""),AND(MC31&gt;=MG$45,MC31&lt;&gt;""),AND(MF31&gt;=MG$45,MF31&lt;&gt;""),AND(ND31&gt;=NO$45,ND31&lt;&gt;""),AND(NG31&gt;=NO$45,NG31&lt;&gt;""),AND(NK31&gt;=NO$45,NK31&lt;&gt;""),AND(NN31&gt;=NO$45,NN31&lt;&gt;""),AND(OL31&gt;=OW$45,OL31&lt;&gt;""),AND(OO31&gt;=OW$45,OO31&lt;&gt;""),AND(OS31&gt;=OW$45,OS31&lt;&gt;""),AND(OV31&gt;=OW$45,OV31&lt;&gt;""),AND(PT31&gt;=QE$45,PT31&lt;&gt;""),AND(PW31&gt;=QE$45,PW31&lt;&gt;""),AND(QA31&gt;=QE$45,QA31&lt;&gt;""),AND(QD31&gt;=QE$45,QD31&lt;&gt;""),AND(RB31&gt;=RM$45,RB31&lt;&gt;""),AND(RE31&gt;=RM$45,RE31&lt;&gt;""),AND(RI31&gt;=RM$45,RI31&lt;&gt;""),AND(RL31&gt;=RM$45,RL31&lt;&gt;""),AND(SJ31&gt;=SU$45,SJ31&lt;&gt;""),AND(SM31&gt;=SU$45,SM31&lt;&gt;""),AND(SQ31&gt;=SU$45,SQ31&lt;&gt;""),AND(ST31&gt;=SU$45,ST31&lt;&gt;"")),"P","")</f>
        <v/>
      </c>
      <c r="J31" s="36" t="str">
        <f>IF(AND(I31="P",H31=""),"No DD",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Merit",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Excellence",IF(K31="P","Worlds Team",IF(H31="P","National Team","")))))</f>
        <v/>
      </c>
      <c r="K31" s="3" t="str">
        <f>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P","")</f>
        <v/>
      </c>
      <c r="L31" s="8">
        <f>IF(COUNT(AQ31,AT31,BR31,BU31,CS31,CV31)&gt;0,LARGE((AQ31,AT31,BR31,BU31,CS31,CV31),1),0)</f>
        <v>45.93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44.53</v>
      </c>
      <c r="O31" s="8" t="str">
        <f>IF(N31="","",IF(OR(N31=CS31,N31=CV31),$CA$1,IF(OR(N31=BR31,N31=BU31),$AZ$1,IF(OR(N31=AQ31,N31=AT31),$Y$1,""))))</f>
        <v>2024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IF(P31="","",IF(P31=CZ31,$CA$1,IF(P31=BY31,$AZ$1,IF(P31=AX31,$Y$1,IF(OR(P31=CS31,P31=CV31,P31=CZ31),$CA$1,IF(OR(P31=BR31,P31=BU31,P31=BY31),$AZ$1,IF(OR(P31=AQ31,P31=AT31,P31=AX31),$Y$1,"")))))))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10.7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Nationals</v>
      </c>
      <c r="T31" s="8">
        <f>IF(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&gt;0,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12.6</v>
      </c>
      <c r="Z31" s="22">
        <v>9.5</v>
      </c>
      <c r="AA31" s="22">
        <v>9.8000000000000007</v>
      </c>
      <c r="AB31" s="22">
        <v>14.03</v>
      </c>
      <c r="AC31" s="22">
        <v>0</v>
      </c>
      <c r="AD31" s="22">
        <v>11</v>
      </c>
      <c r="AE31" s="22">
        <v>9</v>
      </c>
      <c r="AF31" s="22">
        <v>10.7</v>
      </c>
      <c r="AG31" s="22">
        <v>13.83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9.8000000000000007</v>
      </c>
      <c r="AP31" s="38">
        <f>IF(AB31&gt;0,AB31,"")</f>
        <v>14.03</v>
      </c>
      <c r="AQ31" s="40">
        <f>IF(SUM(Y31:AB31)-AC31&gt;0,SUM(Y31:AB31)-AC31,"")</f>
        <v>45.93</v>
      </c>
      <c r="AR31" s="40">
        <f>IF(AF31&gt;0,AF31,"")</f>
        <v>10.7</v>
      </c>
      <c r="AS31" s="40">
        <f>IF(AG31&gt;0,AG31,"")</f>
        <v>13.83</v>
      </c>
      <c r="AT31" s="40">
        <f>IF(SUM(AD31:AG31)-AH31&gt;0,SUM(AD31:AG31)-AH31,"")</f>
        <v>44.53</v>
      </c>
      <c r="AU31" s="40">
        <f>IF(AQ31="","",MAX(AQ31,AT31))</f>
        <v>45.93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45.93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189</v>
      </c>
      <c r="D32" s="4" t="s">
        <v>3</v>
      </c>
      <c r="E32" s="4">
        <v>2007</v>
      </c>
      <c r="F32" s="9">
        <f>SUM(L32:V32)+SUM(L32:T32)*0.0000001+SUM(L32)*0.0000000000001</f>
        <v>100.00001000000475</v>
      </c>
      <c r="G32" s="64"/>
      <c r="H32" s="3" t="str">
        <f>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P","")</f>
        <v/>
      </c>
      <c r="I32" s="3" t="str">
        <f>IF(OR(AND(AQ32&gt;=AY$45,AQ32&lt;&gt;"",AN32=""),AND(AT32&gt;=AY$45,AT32&lt;&gt;"",AN32=""),AND(AX32&gt;=AY$45,AX32&lt;&gt;"",AN32=""),AND(BR32&gt;=BZ$45,BR32&lt;&gt;"",BO32=""),AND(BU32&gt;=BZ$45,BU32&lt;&gt;"",BO32=""),AND(BY32&gt;=BZ$45,BY32&lt;&gt;"",BO32=""),AND(CS32&gt;=DA$45,CS32&lt;&gt;"",CP32=""),AND(CV32&gt;=DA$45,CV32&lt;&gt;"",CP32=""),AND(CZ32&gt;=DA$45,CZ32&lt;&gt;"",CP32=""),AND(DZ32&gt;=EK$45,DZ32&lt;&gt;""),AND(EC32&gt;=EK$45,EC32&lt;&gt;""),AND(EG32&gt;=EK$45,EG32&lt;&gt;""),AND(EJ32&gt;=EK$45,EJ32&lt;&gt;""),AND(FH32&gt;=FS$45,FH32&lt;&gt;""),AND(FK32&gt;=FS$45,FK32&lt;&gt;""),AND(FO32&gt;=FS$45,FO32&lt;&gt;""),AND(FR32&gt;=FS$45,FR32&lt;&gt;""),AND(GP32&gt;=HA$45,GP32&lt;&gt;""),AND(GS32&gt;=HA$45,GS32&lt;&gt;""),AND(GW32&gt;=HA$45,GW32&lt;&gt;""),AND(GZ32&gt;=HA$45,GZ32&lt;&gt;""),AND(HX32&gt;=II$45,HX32&lt;&gt;""),AND(IA32&gt;=II$45,IA32&lt;&gt;""),AND(IE32&gt;=II$45,IE32&lt;&gt;""),AND(IH32&gt;=II$45,IH32&lt;&gt;""),AND(JF32&gt;=JQ$45,JF32&lt;&gt;""),AND(JI32&gt;=JQ$45,JI32&lt;&gt;""),AND(JM32&gt;=JQ$45,JM32&lt;&gt;""),AND(JP32&gt;=JQ$45,JP32&lt;&gt;""),AND(KN32&gt;=KY$45,KN32&lt;&gt;""),AND(KQ32&gt;=KY$45,KQ32&lt;&gt;""),AND(KU32&gt;=KY$45,KU32&lt;&gt;""),AND(KX32&gt;=KY$45,KX32&lt;&gt;""),AND(LV32&gt;=MG$45,LV32&lt;&gt;""),AND(LY32&gt;=MG$45,LY32&lt;&gt;""),AND(MC32&gt;=MG$45,MC32&lt;&gt;""),AND(MF32&gt;=MG$45,MF32&lt;&gt;""),AND(ND32&gt;=NO$45,ND32&lt;&gt;""),AND(NG32&gt;=NO$45,NG32&lt;&gt;""),AND(NK32&gt;=NO$45,NK32&lt;&gt;""),AND(NN32&gt;=NO$45,NN32&lt;&gt;""),AND(OL32&gt;=OW$45,OL32&lt;&gt;""),AND(OO32&gt;=OW$45,OO32&lt;&gt;""),AND(OS32&gt;=OW$45,OS32&lt;&gt;""),AND(OV32&gt;=OW$45,OV32&lt;&gt;""),AND(PT32&gt;=QE$45,PT32&lt;&gt;""),AND(PW32&gt;=QE$45,PW32&lt;&gt;""),AND(QA32&gt;=QE$45,QA32&lt;&gt;""),AND(QD32&gt;=QE$45,QD32&lt;&gt;""),AND(RB32&gt;=RM$45,RB32&lt;&gt;""),AND(RE32&gt;=RM$45,RE32&lt;&gt;""),AND(RI32&gt;=RM$45,RI32&lt;&gt;""),AND(RL32&gt;=RM$45,RL32&lt;&gt;""),AND(SJ32&gt;=SU$45,SJ32&lt;&gt;""),AND(SM32&gt;=SU$45,SM32&lt;&gt;""),AND(SQ32&gt;=SU$45,SQ32&lt;&gt;""),AND(ST32&gt;=SU$45,ST32&lt;&gt;"")),"P","")</f>
        <v/>
      </c>
      <c r="J32" s="36" t="str">
        <f>IF(AND(I32="P",H32=""),"No DD",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Merit",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Excellence",IF(K32="P","Worlds Team",IF(H32="P","National Team","")))))</f>
        <v/>
      </c>
      <c r="K32" s="3" t="str">
        <f>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P","")</f>
        <v/>
      </c>
      <c r="L32" s="8">
        <f>IF(COUNT(AQ32,AT32,BR32,BU32,CS32,CV32)&gt;0,LARGE((AQ32,AT32,BR32,BU32,CS32,CV32),1),0)</f>
        <v>47.629999999999995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41.269999999999996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11.1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&gt;0,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>
        <v>11.9</v>
      </c>
      <c r="Z32" s="22">
        <v>8</v>
      </c>
      <c r="AA32" s="22">
        <v>8.4</v>
      </c>
      <c r="AB32" s="22">
        <v>12.97</v>
      </c>
      <c r="AC32" s="22">
        <v>0</v>
      </c>
      <c r="AD32" s="22">
        <v>13.3</v>
      </c>
      <c r="AE32" s="22">
        <v>9</v>
      </c>
      <c r="AF32" s="22">
        <v>11.1</v>
      </c>
      <c r="AG32" s="22">
        <v>14.23</v>
      </c>
      <c r="AH32" s="22">
        <v>0</v>
      </c>
      <c r="AI32" s="22"/>
      <c r="AJ32" s="22"/>
      <c r="AK32" s="22"/>
      <c r="AL32" s="22"/>
      <c r="AM32" s="22"/>
      <c r="AN32" s="27"/>
      <c r="AO32" s="38">
        <f>IF(AA32&gt;0,AA32,"")</f>
        <v>8.4</v>
      </c>
      <c r="AP32" s="38">
        <f>IF(AB32&gt;0,AB32,"")</f>
        <v>12.97</v>
      </c>
      <c r="AQ32" s="40">
        <f>IF(SUM(Y32:AB32)-AC32&gt;0,SUM(Y32:AB32)-AC32,"")</f>
        <v>41.269999999999996</v>
      </c>
      <c r="AR32" s="40">
        <f>IF(AF32&gt;0,AF32,"")</f>
        <v>11.1</v>
      </c>
      <c r="AS32" s="40">
        <f>IF(AG32&gt;0,AG32,"")</f>
        <v>14.23</v>
      </c>
      <c r="AT32" s="40">
        <f>IF(SUM(AD32:AG32)-AH32&gt;0,SUM(AD32:AG32)-AH32,"")</f>
        <v>47.629999999999995</v>
      </c>
      <c r="AU32" s="40">
        <f>IF(AQ32="","",MAX(AQ32,AT32))</f>
        <v>47.629999999999995</v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>
        <f>IF(SUM(AU32,AX32)&gt;0,SUM(AU32,AX32),"")</f>
        <v>47.629999999999995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0</v>
      </c>
      <c r="SW32" s="22">
        <f>IF($CP32="P",CB32,(CB32+BA32)/2)</f>
        <v>0</v>
      </c>
      <c r="SX32" s="22">
        <f>IF($CP32="P",CC32,(CC32+BB32)/2)</f>
        <v>0</v>
      </c>
      <c r="SY32" s="22">
        <f>IF($CP32="P",CD32,(CD32+BC32)/2)</f>
        <v>0</v>
      </c>
      <c r="SZ32" s="22">
        <f>IF($CP32="P",CE32,(CE32+BD32)/2)</f>
        <v>0</v>
      </c>
      <c r="TA32" s="22">
        <f>IF($CP32="P",CF32,(CF32+BE32)/2)</f>
        <v>0</v>
      </c>
      <c r="TB32" s="22">
        <f>IF($CP32="P",CG32,(CG32+BF32)/2)</f>
        <v>0</v>
      </c>
      <c r="TC32" s="22">
        <f>IF($CP32="P",CH32,(CH32+BG32)/2)</f>
        <v>0</v>
      </c>
      <c r="TD32" s="22">
        <f>IF($CP32="P",CI32,(CI32+BH32)/2)</f>
        <v>0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 t="str">
        <f>IF(SX32&gt;0,SX32,"")</f>
        <v/>
      </c>
      <c r="TM32" s="40" t="str">
        <f>IF(SY32&gt;0,SY32,"")</f>
        <v/>
      </c>
      <c r="TN32" s="40" t="str">
        <f>IF(SUM(SV32:SY32)-SZ32&gt;0,SUM(SV32:SY32)-SZ32,"")</f>
        <v/>
      </c>
      <c r="TO32" s="40" t="str">
        <f>IF(TC32&gt;0,TC32,"")</f>
        <v/>
      </c>
      <c r="TP32" s="40" t="str">
        <f>IF(TD32&gt;0,TD32,"")</f>
        <v/>
      </c>
      <c r="TQ32" s="40" t="str">
        <f>IF(SUM(TA32:TD32)-TE32&gt;0,SUM(TA32:TD32)-TE32,"")</f>
        <v/>
      </c>
      <c r="TR32" s="40" t="str">
        <f>IF(MAX(TN32,TQ32)&gt;0,MAX(TN32,TQ32),"")</f>
        <v/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 t="str">
        <f>IF(SUM(TR32,TU32)&gt;0,SUM(TR32,TU32),"")</f>
        <v/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191</v>
      </c>
      <c r="D33" s="4" t="s">
        <v>137</v>
      </c>
      <c r="E33" s="4">
        <v>2005</v>
      </c>
      <c r="F33" s="9">
        <f>SUM(L33:V33)+SUM(L33:T33)*0.0000001+SUM(L33)*0.0000000000001</f>
        <v>89.66000896600417</v>
      </c>
      <c r="G33" s="64"/>
      <c r="H33" s="3" t="str">
        <f>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P","")</f>
        <v/>
      </c>
      <c r="I33" s="3" t="str">
        <f>IF(OR(AND(AQ33&gt;=AY$45,AQ33&lt;&gt;"",AN33=""),AND(AT33&gt;=AY$45,AT33&lt;&gt;"",AN33=""),AND(AX33&gt;=AY$45,AX33&lt;&gt;"",AN33=""),AND(BR33&gt;=BZ$45,BR33&lt;&gt;"",BO33=""),AND(BU33&gt;=BZ$45,BU33&lt;&gt;"",BO33=""),AND(BY33&gt;=BZ$45,BY33&lt;&gt;"",BO33=""),AND(CS33&gt;=DA$45,CS33&lt;&gt;"",CP33=""),AND(CV33&gt;=DA$45,CV33&lt;&gt;"",CP33=""),AND(CZ33&gt;=DA$45,CZ33&lt;&gt;"",CP33=""),AND(DZ33&gt;=EK$45,DZ33&lt;&gt;""),AND(EC33&gt;=EK$45,EC33&lt;&gt;""),AND(EG33&gt;=EK$45,EG33&lt;&gt;""),AND(EJ33&gt;=EK$45,EJ33&lt;&gt;""),AND(FH33&gt;=FS$45,FH33&lt;&gt;""),AND(FK33&gt;=FS$45,FK33&lt;&gt;""),AND(FO33&gt;=FS$45,FO33&lt;&gt;""),AND(FR33&gt;=FS$45,FR33&lt;&gt;""),AND(GP33&gt;=HA$45,GP33&lt;&gt;""),AND(GS33&gt;=HA$45,GS33&lt;&gt;""),AND(GW33&gt;=HA$45,GW33&lt;&gt;""),AND(GZ33&gt;=HA$45,GZ33&lt;&gt;""),AND(HX33&gt;=II$45,HX33&lt;&gt;""),AND(IA33&gt;=II$45,IA33&lt;&gt;""),AND(IE33&gt;=II$45,IE33&lt;&gt;""),AND(IH33&gt;=II$45,IH33&lt;&gt;""),AND(JF33&gt;=JQ$45,JF33&lt;&gt;""),AND(JI33&gt;=JQ$45,JI33&lt;&gt;""),AND(JM33&gt;=JQ$45,JM33&lt;&gt;""),AND(JP33&gt;=JQ$45,JP33&lt;&gt;""),AND(KN33&gt;=KY$45,KN33&lt;&gt;""),AND(KQ33&gt;=KY$45,KQ33&lt;&gt;""),AND(KU33&gt;=KY$45,KU33&lt;&gt;""),AND(KX33&gt;=KY$45,KX33&lt;&gt;""),AND(LV33&gt;=MG$45,LV33&lt;&gt;""),AND(LY33&gt;=MG$45,LY33&lt;&gt;""),AND(MC33&gt;=MG$45,MC33&lt;&gt;""),AND(MF33&gt;=MG$45,MF33&lt;&gt;""),AND(ND33&gt;=NO$45,ND33&lt;&gt;""),AND(NG33&gt;=NO$45,NG33&lt;&gt;""),AND(NK33&gt;=NO$45,NK33&lt;&gt;""),AND(NN33&gt;=NO$45,NN33&lt;&gt;""),AND(OL33&gt;=OW$45,OL33&lt;&gt;""),AND(OO33&gt;=OW$45,OO33&lt;&gt;""),AND(OS33&gt;=OW$45,OS33&lt;&gt;""),AND(OV33&gt;=OW$45,OV33&lt;&gt;""),AND(PT33&gt;=QE$45,PT33&lt;&gt;""),AND(PW33&gt;=QE$45,PW33&lt;&gt;""),AND(QA33&gt;=QE$45,QA33&lt;&gt;""),AND(QD33&gt;=QE$45,QD33&lt;&gt;""),AND(RB33&gt;=RM$45,RB33&lt;&gt;""),AND(RE33&gt;=RM$45,RE33&lt;&gt;""),AND(RI33&gt;=RM$45,RI33&lt;&gt;""),AND(RL33&gt;=RM$45,RL33&lt;&gt;""),AND(SJ33&gt;=SU$45,SJ33&lt;&gt;""),AND(SM33&gt;=SU$45,SM33&lt;&gt;""),AND(SQ33&gt;=SU$45,SQ33&lt;&gt;""),AND(ST33&gt;=SU$45,ST33&lt;&gt;"")),"P","")</f>
        <v/>
      </c>
      <c r="J33" s="36" t="str">
        <f>IF(AND(I33="P",H33=""),"No DD",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Merit",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Excellence",IF(K33="P","Worlds Team",IF(H33="P","National Team","")))))</f>
        <v/>
      </c>
      <c r="K33" s="3" t="str">
        <f>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P","")</f>
        <v/>
      </c>
      <c r="L33" s="8">
        <f>IF(COUNT(AQ33,AT33,BR33,BU33,CS33,CV33)&gt;0,LARGE((AQ33,AT33,BR33,BU33,CS33,CV33),1),0)</f>
        <v>41.62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40.140000000000008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7.9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&gt;0,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13.2</v>
      </c>
      <c r="Z33" s="22">
        <v>8.8000000000000007</v>
      </c>
      <c r="AA33" s="22">
        <v>7.9</v>
      </c>
      <c r="AB33" s="22">
        <v>12.92</v>
      </c>
      <c r="AC33" s="22">
        <v>1.2</v>
      </c>
      <c r="AD33" s="22">
        <v>13.4</v>
      </c>
      <c r="AE33" s="22">
        <v>8.8000000000000007</v>
      </c>
      <c r="AF33" s="22">
        <v>7.3</v>
      </c>
      <c r="AG33" s="22">
        <v>12.44</v>
      </c>
      <c r="AH33" s="22">
        <v>1.8</v>
      </c>
      <c r="AI33" s="22"/>
      <c r="AJ33" s="22"/>
      <c r="AK33" s="22"/>
      <c r="AL33" s="22"/>
      <c r="AM33" s="22"/>
      <c r="AN33" s="27"/>
      <c r="AO33" s="38">
        <f>IF(AA33&gt;0,AA33,"")</f>
        <v>7.9</v>
      </c>
      <c r="AP33" s="38">
        <f>IF(AB33&gt;0,AB33,"")</f>
        <v>12.92</v>
      </c>
      <c r="AQ33" s="40">
        <f>IF(SUM(Y33:AB33)-AC33&gt;0,SUM(Y33:AB33)-AC33,"")</f>
        <v>41.62</v>
      </c>
      <c r="AR33" s="40">
        <f>IF(AF33&gt;0,AF33,"")</f>
        <v>7.3</v>
      </c>
      <c r="AS33" s="40">
        <f>IF(AG33&gt;0,AG33,"")</f>
        <v>12.44</v>
      </c>
      <c r="AT33" s="40">
        <f>IF(SUM(AD33:AG33)-AH33&gt;0,SUM(AD33:AG33)-AH33,"")</f>
        <v>40.140000000000008</v>
      </c>
      <c r="AU33" s="40">
        <f>IF(AQ33="","",MAX(AQ33,AT33))</f>
        <v>41.62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41.62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0</v>
      </c>
      <c r="SW33" s="22">
        <f>IF($CP33="P",CB33,(CB33+BA33)/2)</f>
        <v>0</v>
      </c>
      <c r="SX33" s="22">
        <f>IF($CP33="P",CC33,(CC33+BB33)/2)</f>
        <v>0</v>
      </c>
      <c r="SY33" s="22">
        <f>IF($CP33="P",CD33,(CD33+BC33)/2)</f>
        <v>0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 t="str">
        <f>IF(SX33&gt;0,SX33,"")</f>
        <v/>
      </c>
      <c r="TM33" s="40" t="str">
        <f>IF(SY33&gt;0,SY33,"")</f>
        <v/>
      </c>
      <c r="TN33" s="40" t="str">
        <f>IF(SUM(SV33:SY33)-SZ33&gt;0,SUM(SV33:SY33)-SZ33,"")</f>
        <v/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 t="str">
        <f>IF(MAX(TN33,TQ33)&gt;0,MAX(TN33,TQ33),"")</f>
        <v/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 t="str">
        <f>IF(SUM(TR33,TU33)&gt;0,SUM(TR33,TU33),"")</f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155</v>
      </c>
      <c r="D34" s="4" t="s">
        <v>4</v>
      </c>
      <c r="E34" s="4">
        <v>2007</v>
      </c>
      <c r="F34" s="9">
        <f>SUM(L34:V34)+SUM(L34:T34)*0.0000001+SUM(L34)*0.0000000000001</f>
        <v>85.2800085280047</v>
      </c>
      <c r="G34" s="64"/>
      <c r="H34" s="3" t="str">
        <f>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P","")</f>
        <v/>
      </c>
      <c r="I34" s="3" t="str">
        <f>IF(OR(AND(AQ34&gt;=AY$45,AQ34&lt;&gt;"",AN34=""),AND(AT34&gt;=AY$45,AT34&lt;&gt;"",AN34=""),AND(AX34&gt;=AY$45,AX34&lt;&gt;"",AN34=""),AND(BR34&gt;=BZ$45,BR34&lt;&gt;"",BO34=""),AND(BU34&gt;=BZ$45,BU34&lt;&gt;"",BO34=""),AND(BY34&gt;=BZ$45,BY34&lt;&gt;"",BO34=""),AND(CS34&gt;=DA$45,CS34&lt;&gt;"",CP34=""),AND(CV34&gt;=DA$45,CV34&lt;&gt;"",CP34=""),AND(CZ34&gt;=DA$45,CZ34&lt;&gt;"",CP34=""),AND(DZ34&gt;=EK$45,DZ34&lt;&gt;""),AND(EC34&gt;=EK$45,EC34&lt;&gt;""),AND(EG34&gt;=EK$45,EG34&lt;&gt;""),AND(EJ34&gt;=EK$45,EJ34&lt;&gt;""),AND(FH34&gt;=FS$45,FH34&lt;&gt;""),AND(FK34&gt;=FS$45,FK34&lt;&gt;""),AND(FO34&gt;=FS$45,FO34&lt;&gt;""),AND(FR34&gt;=FS$45,FR34&lt;&gt;""),AND(GP34&gt;=HA$45,GP34&lt;&gt;""),AND(GS34&gt;=HA$45,GS34&lt;&gt;""),AND(GW34&gt;=HA$45,GW34&lt;&gt;""),AND(GZ34&gt;=HA$45,GZ34&lt;&gt;""),AND(HX34&gt;=II$45,HX34&lt;&gt;""),AND(IA34&gt;=II$45,IA34&lt;&gt;""),AND(IE34&gt;=II$45,IE34&lt;&gt;""),AND(IH34&gt;=II$45,IH34&lt;&gt;""),AND(JF34&gt;=JQ$45,JF34&lt;&gt;""),AND(JI34&gt;=JQ$45,JI34&lt;&gt;""),AND(JM34&gt;=JQ$45,JM34&lt;&gt;""),AND(JP34&gt;=JQ$45,JP34&lt;&gt;""),AND(KN34&gt;=KY$45,KN34&lt;&gt;""),AND(KQ34&gt;=KY$45,KQ34&lt;&gt;""),AND(KU34&gt;=KY$45,KU34&lt;&gt;""),AND(KX34&gt;=KY$45,KX34&lt;&gt;""),AND(LV34&gt;=MG$45,LV34&lt;&gt;""),AND(LY34&gt;=MG$45,LY34&lt;&gt;""),AND(MC34&gt;=MG$45,MC34&lt;&gt;""),AND(MF34&gt;=MG$45,MF34&lt;&gt;""),AND(ND34&gt;=NO$45,ND34&lt;&gt;""),AND(NG34&gt;=NO$45,NG34&lt;&gt;""),AND(NK34&gt;=NO$45,NK34&lt;&gt;""),AND(NN34&gt;=NO$45,NN34&lt;&gt;""),AND(OL34&gt;=OW$45,OL34&lt;&gt;""),AND(OO34&gt;=OW$45,OO34&lt;&gt;""),AND(OS34&gt;=OW$45,OS34&lt;&gt;""),AND(OV34&gt;=OW$45,OV34&lt;&gt;""),AND(PT34&gt;=QE$45,PT34&lt;&gt;""),AND(PW34&gt;=QE$45,PW34&lt;&gt;""),AND(QA34&gt;=QE$45,QA34&lt;&gt;""),AND(QD34&gt;=QE$45,QD34&lt;&gt;""),AND(RB34&gt;=RM$45,RB34&lt;&gt;""),AND(RE34&gt;=RM$45,RE34&lt;&gt;""),AND(RI34&gt;=RM$45,RI34&lt;&gt;""),AND(RL34&gt;=RM$45,RL34&lt;&gt;""),AND(SJ34&gt;=SU$45,SJ34&lt;&gt;""),AND(SM34&gt;=SU$45,SM34&lt;&gt;""),AND(SQ34&gt;=SU$45,SQ34&lt;&gt;""),AND(ST34&gt;=SU$45,ST34&lt;&gt;"")),"P","")</f>
        <v/>
      </c>
      <c r="J34" s="36" t="str">
        <f>IF(AND(I34="P",H34=""),"No DD",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Merit",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Excellence",IF(K34="P","Worlds Team",IF(H34="P","National Team","")))))</f>
        <v/>
      </c>
      <c r="K34" s="3" t="str">
        <f>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P","")</f>
        <v/>
      </c>
      <c r="L34" s="8">
        <f>IF(COUNT(AQ34,AT34,BR34,BU34,CS34,CV34)&gt;0,LARGE((AQ34,AT34,BR34,BU34,CS34,CV34),1),0)</f>
        <v>46.97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26.91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11.4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&gt;0,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>
        <v>12.8</v>
      </c>
      <c r="Z34" s="22">
        <v>8.9</v>
      </c>
      <c r="AA34" s="22">
        <v>11.4</v>
      </c>
      <c r="AB34" s="22">
        <v>13.87</v>
      </c>
      <c r="AC34" s="22">
        <v>0</v>
      </c>
      <c r="AD34" s="22">
        <v>7.9</v>
      </c>
      <c r="AE34" s="22">
        <v>5.2</v>
      </c>
      <c r="AF34" s="22">
        <v>6.2</v>
      </c>
      <c r="AG34" s="22">
        <v>7.61</v>
      </c>
      <c r="AH34" s="22">
        <v>0</v>
      </c>
      <c r="AI34" s="22"/>
      <c r="AJ34" s="22"/>
      <c r="AK34" s="22"/>
      <c r="AL34" s="22"/>
      <c r="AM34" s="22"/>
      <c r="AN34" s="27"/>
      <c r="AO34" s="38">
        <f>IF(AA34&gt;0,AA34,"")</f>
        <v>11.4</v>
      </c>
      <c r="AP34" s="38">
        <f>IF(AB34&gt;0,AB34,"")</f>
        <v>13.87</v>
      </c>
      <c r="AQ34" s="40">
        <f>IF(SUM(Y34:AB34)-AC34&gt;0,SUM(Y34:AB34)-AC34,"")</f>
        <v>46.97</v>
      </c>
      <c r="AR34" s="40">
        <f>IF(AF34&gt;0,AF34,"")</f>
        <v>6.2</v>
      </c>
      <c r="AS34" s="40">
        <f>IF(AG34&gt;0,AG34,"")</f>
        <v>7.61</v>
      </c>
      <c r="AT34" s="40">
        <f>IF(SUM(AD34:AG34)-AH34&gt;0,SUM(AD34:AG34)-AH34,"")</f>
        <v>26.91</v>
      </c>
      <c r="AU34" s="40">
        <f>IF(AQ34="","",MAX(AQ34,AT34))</f>
        <v>46.97</v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>
        <f>IF(SUM(AU34,AX34)&gt;0,SUM(AU34,AX34),"")</f>
        <v>46.97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0</v>
      </c>
      <c r="SW34" s="22">
        <f>IF($CP34="P",CB34,(CB34+BA34)/2)</f>
        <v>0</v>
      </c>
      <c r="SX34" s="22">
        <f>IF($CP34="P",CC34,(CC34+BB34)/2)</f>
        <v>0</v>
      </c>
      <c r="SY34" s="22">
        <f>IF($CP34="P",CD34,(CD34+BC34)/2)</f>
        <v>0</v>
      </c>
      <c r="SZ34" s="22">
        <f>IF($CP34="P",CE34,(CE34+BD34)/2)</f>
        <v>0</v>
      </c>
      <c r="TA34" s="22">
        <f>IF($CP34="P",CF34,(CF34+BE34)/2)</f>
        <v>0</v>
      </c>
      <c r="TB34" s="22">
        <f>IF($CP34="P",CG34,(CG34+BF34)/2)</f>
        <v>0</v>
      </c>
      <c r="TC34" s="22">
        <f>IF($CP34="P",CH34,(CH34+BG34)/2)</f>
        <v>0</v>
      </c>
      <c r="TD34" s="22">
        <f>IF($CP34="P",CI34,(CI34+BH34)/2)</f>
        <v>0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 t="str">
        <f>IF(SX34&gt;0,SX34,"")</f>
        <v/>
      </c>
      <c r="TM34" s="40" t="str">
        <f>IF(SY34&gt;0,SY34,"")</f>
        <v/>
      </c>
      <c r="TN34" s="40" t="str">
        <f>IF(SUM(SV34:SY34)-SZ34&gt;0,SUM(SV34:SY34)-SZ34,"")</f>
        <v/>
      </c>
      <c r="TO34" s="40" t="str">
        <f>IF(TC34&gt;0,TC34,"")</f>
        <v/>
      </c>
      <c r="TP34" s="40" t="str">
        <f>IF(TD34&gt;0,TD34,"")</f>
        <v/>
      </c>
      <c r="TQ34" s="40" t="str">
        <f>IF(SUM(TA34:TD34)-TE34&gt;0,SUM(TA34:TD34)-TE34,"")</f>
        <v/>
      </c>
      <c r="TR34" s="40" t="str">
        <f>IF(MAX(TN34,TQ34)&gt;0,MAX(TN34,TQ34),"")</f>
        <v/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 t="str">
        <f>IF(SUM(TR34,TU34)&gt;0,SUM(TR34,TU34),"")</f>
        <v/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143</v>
      </c>
      <c r="D35" s="4" t="s">
        <v>3</v>
      </c>
      <c r="E35" s="4">
        <v>2008</v>
      </c>
      <c r="F35" s="9">
        <f>SUM(L35:V35)+SUM(L35:T35)*0.0000001+SUM(L35)*0.0000000000001</f>
        <v>79.240007924004601</v>
      </c>
      <c r="G35" s="64"/>
      <c r="H35" s="3" t="str">
        <f>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P","")</f>
        <v/>
      </c>
      <c r="I35" s="3" t="str">
        <f>IF(OR(AND(AQ35&gt;=AY$45,AQ35&lt;&gt;"",AN35=""),AND(AT35&gt;=AY$45,AT35&lt;&gt;"",AN35=""),AND(AX35&gt;=AY$45,AX35&lt;&gt;"",AN35=""),AND(BR35&gt;=BZ$45,BR35&lt;&gt;"",BO35=""),AND(BU35&gt;=BZ$45,BU35&lt;&gt;"",BO35=""),AND(BY35&gt;=BZ$45,BY35&lt;&gt;"",BO35=""),AND(CS35&gt;=DA$45,CS35&lt;&gt;"",CP35=""),AND(CV35&gt;=DA$45,CV35&lt;&gt;"",CP35=""),AND(CZ35&gt;=DA$45,CZ35&lt;&gt;"",CP35=""),AND(DZ35&gt;=EK$45,DZ35&lt;&gt;""),AND(EC35&gt;=EK$45,EC35&lt;&gt;""),AND(EG35&gt;=EK$45,EG35&lt;&gt;""),AND(EJ35&gt;=EK$45,EJ35&lt;&gt;""),AND(FH35&gt;=FS$45,FH35&lt;&gt;""),AND(FK35&gt;=FS$45,FK35&lt;&gt;""),AND(FO35&gt;=FS$45,FO35&lt;&gt;""),AND(FR35&gt;=FS$45,FR35&lt;&gt;""),AND(GP35&gt;=HA$45,GP35&lt;&gt;""),AND(GS35&gt;=HA$45,GS35&lt;&gt;""),AND(GW35&gt;=HA$45,GW35&lt;&gt;""),AND(GZ35&gt;=HA$45,GZ35&lt;&gt;""),AND(HX35&gt;=II$45,HX35&lt;&gt;""),AND(IA35&gt;=II$45,IA35&lt;&gt;""),AND(IE35&gt;=II$45,IE35&lt;&gt;""),AND(IH35&gt;=II$45,IH35&lt;&gt;""),AND(JF35&gt;=JQ$45,JF35&lt;&gt;""),AND(JI35&gt;=JQ$45,JI35&lt;&gt;""),AND(JM35&gt;=JQ$45,JM35&lt;&gt;""),AND(JP35&gt;=JQ$45,JP35&lt;&gt;""),AND(KN35&gt;=KY$45,KN35&lt;&gt;""),AND(KQ35&gt;=KY$45,KQ35&lt;&gt;""),AND(KU35&gt;=KY$45,KU35&lt;&gt;""),AND(KX35&gt;=KY$45,KX35&lt;&gt;""),AND(LV35&gt;=MG$45,LV35&lt;&gt;""),AND(LY35&gt;=MG$45,LY35&lt;&gt;""),AND(MC35&gt;=MG$45,MC35&lt;&gt;""),AND(MF35&gt;=MG$45,MF35&lt;&gt;""),AND(ND35&gt;=NO$45,ND35&lt;&gt;""),AND(NG35&gt;=NO$45,NG35&lt;&gt;""),AND(NK35&gt;=NO$45,NK35&lt;&gt;""),AND(NN35&gt;=NO$45,NN35&lt;&gt;""),AND(OL35&gt;=OW$45,OL35&lt;&gt;""),AND(OO35&gt;=OW$45,OO35&lt;&gt;""),AND(OS35&gt;=OW$45,OS35&lt;&gt;""),AND(OV35&gt;=OW$45,OV35&lt;&gt;""),AND(PT35&gt;=QE$45,PT35&lt;&gt;""),AND(PW35&gt;=QE$45,PW35&lt;&gt;""),AND(QA35&gt;=QE$45,QA35&lt;&gt;""),AND(QD35&gt;=QE$45,QD35&lt;&gt;""),AND(RB35&gt;=RM$45,RB35&lt;&gt;""),AND(RE35&gt;=RM$45,RE35&lt;&gt;""),AND(RI35&gt;=RM$45,RI35&lt;&gt;""),AND(RL35&gt;=RM$45,RL35&lt;&gt;""),AND(SJ35&gt;=SU$45,SJ35&lt;&gt;""),AND(SM35&gt;=SU$45,SM35&lt;&gt;""),AND(SQ35&gt;=SU$45,SQ35&lt;&gt;""),AND(ST35&gt;=SU$45,ST35&lt;&gt;"")),"P","")</f>
        <v/>
      </c>
      <c r="J35" s="36" t="str">
        <f>IF(AND(I35="P",H35=""),"No DD",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Merit",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Excellence",IF(K35="P","Worlds Team",IF(H35="P","National Team","")))))</f>
        <v/>
      </c>
      <c r="K35" s="3" t="str">
        <f>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P","")</f>
        <v/>
      </c>
      <c r="L35" s="8">
        <f>IF(COUNT(AQ35,AT35,BR35,BU35,CS35,CV35)&gt;0,LARGE((AQ35,AT35,BR35,BU35,CS35,CV35),1),0)</f>
        <v>46.03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24.009999999999998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9.1999999999999993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&gt;0,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7.1</v>
      </c>
      <c r="Z35" s="22">
        <v>4.5999999999999996</v>
      </c>
      <c r="AA35" s="22">
        <v>5.2</v>
      </c>
      <c r="AB35" s="22">
        <v>7.11</v>
      </c>
      <c r="AC35" s="22">
        <v>0</v>
      </c>
      <c r="AD35" s="22">
        <v>13.6</v>
      </c>
      <c r="AE35" s="22">
        <v>9.1</v>
      </c>
      <c r="AF35" s="22">
        <v>9.1999999999999993</v>
      </c>
      <c r="AG35" s="22">
        <v>14.13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5.2</v>
      </c>
      <c r="AP35" s="38">
        <f>IF(AB35&gt;0,AB35,"")</f>
        <v>7.11</v>
      </c>
      <c r="AQ35" s="40">
        <f>IF(SUM(Y35:AB35)-AC35&gt;0,SUM(Y35:AB35)-AC35,"")</f>
        <v>24.009999999999998</v>
      </c>
      <c r="AR35" s="40">
        <f>IF(AF35&gt;0,AF35,"")</f>
        <v>9.1999999999999993</v>
      </c>
      <c r="AS35" s="40">
        <f>IF(AG35&gt;0,AG35,"")</f>
        <v>14.13</v>
      </c>
      <c r="AT35" s="40">
        <f>IF(SUM(AD35:AG35)-AH35&gt;0,SUM(AD35:AG35)-AH35,"")</f>
        <v>46.03</v>
      </c>
      <c r="AU35" s="40">
        <f>IF(AQ35="","",MAX(AQ35,AT35))</f>
        <v>46.03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46.03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0</v>
      </c>
      <c r="SW35" s="22">
        <f>IF($CP35="P",CB35,(CB35+BA35)/2)</f>
        <v>0</v>
      </c>
      <c r="SX35" s="22">
        <f>IF($CP35="P",CC35,(CC35+BB35)/2)</f>
        <v>0</v>
      </c>
      <c r="SY35" s="22">
        <f>IF($CP35="P",CD35,(CD35+BC35)/2)</f>
        <v>0</v>
      </c>
      <c r="SZ35" s="22">
        <f>IF($CP35="P",CE35,(CE35+BD35)/2)</f>
        <v>0</v>
      </c>
      <c r="TA35" s="22">
        <f>IF($CP35="P",CF35,(CF35+BE35)/2)</f>
        <v>0</v>
      </c>
      <c r="TB35" s="22">
        <f>IF($CP35="P",CG35,(CG35+BF35)/2)</f>
        <v>0</v>
      </c>
      <c r="TC35" s="22">
        <f>IF($CP35="P",CH35,(CH35+BG35)/2)</f>
        <v>0</v>
      </c>
      <c r="TD35" s="22">
        <f>IF($CP35="P",CI35,(CI35+BH35)/2)</f>
        <v>0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 t="str">
        <f>IF(SX35&gt;0,SX35,"")</f>
        <v/>
      </c>
      <c r="TM35" s="40" t="str">
        <f>IF(SY35&gt;0,SY35,"")</f>
        <v/>
      </c>
      <c r="TN35" s="40" t="str">
        <f>IF(SUM(SV35:SY35)-SZ35&gt;0,SUM(SV35:SY35)-SZ35,"")</f>
        <v/>
      </c>
      <c r="TO35" s="40" t="str">
        <f>IF(TC35&gt;0,TC35,"")</f>
        <v/>
      </c>
      <c r="TP35" s="40" t="str">
        <f>IF(TD35&gt;0,TD35,"")</f>
        <v/>
      </c>
      <c r="TQ35" s="40" t="str">
        <f>IF(SUM(TA35:TD35)-TE35&gt;0,SUM(TA35:TD35)-TE35,"")</f>
        <v/>
      </c>
      <c r="TR35" s="40" t="str">
        <f>IF(MAX(TN35,TQ35)&gt;0,MAX(TN35,TQ35),"")</f>
        <v/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 t="str">
        <f>IF(SUM(TR35,TU35)&gt;0,SUM(TR35,TU35),"")</f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190</v>
      </c>
      <c r="D36" s="4" t="s">
        <v>90</v>
      </c>
      <c r="E36" s="4">
        <v>2007</v>
      </c>
      <c r="F36" s="9">
        <f>SUM(L36:V36)+SUM(L36:T36)*0.0000001+SUM(L36)*0.0000000000001</f>
        <v>67.360006736004735</v>
      </c>
      <c r="G36" s="64"/>
      <c r="H36" s="3" t="str">
        <f>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P","")</f>
        <v/>
      </c>
      <c r="I36" s="3" t="str">
        <f>IF(OR(AND(AQ36&gt;=AY$45,AQ36&lt;&gt;"",AN36=""),AND(AT36&gt;=AY$45,AT36&lt;&gt;"",AN36=""),AND(AX36&gt;=AY$45,AX36&lt;&gt;"",AN36=""),AND(BR36&gt;=BZ$45,BR36&lt;&gt;"",BO36=""),AND(BU36&gt;=BZ$45,BU36&lt;&gt;"",BO36=""),AND(BY36&gt;=BZ$45,BY36&lt;&gt;"",BO36=""),AND(CS36&gt;=DA$45,CS36&lt;&gt;"",CP36=""),AND(CV36&gt;=DA$45,CV36&lt;&gt;"",CP36=""),AND(CZ36&gt;=DA$45,CZ36&lt;&gt;"",CP36=""),AND(DZ36&gt;=EK$45,DZ36&lt;&gt;""),AND(EC36&gt;=EK$45,EC36&lt;&gt;""),AND(EG36&gt;=EK$45,EG36&lt;&gt;""),AND(EJ36&gt;=EK$45,EJ36&lt;&gt;""),AND(FH36&gt;=FS$45,FH36&lt;&gt;""),AND(FK36&gt;=FS$45,FK36&lt;&gt;""),AND(FO36&gt;=FS$45,FO36&lt;&gt;""),AND(FR36&gt;=FS$45,FR36&lt;&gt;""),AND(GP36&gt;=HA$45,GP36&lt;&gt;""),AND(GS36&gt;=HA$45,GS36&lt;&gt;""),AND(GW36&gt;=HA$45,GW36&lt;&gt;""),AND(GZ36&gt;=HA$45,GZ36&lt;&gt;""),AND(HX36&gt;=II$45,HX36&lt;&gt;""),AND(IA36&gt;=II$45,IA36&lt;&gt;""),AND(IE36&gt;=II$45,IE36&lt;&gt;""),AND(IH36&gt;=II$45,IH36&lt;&gt;""),AND(JF36&gt;=JQ$45,JF36&lt;&gt;""),AND(JI36&gt;=JQ$45,JI36&lt;&gt;""),AND(JM36&gt;=JQ$45,JM36&lt;&gt;""),AND(JP36&gt;=JQ$45,JP36&lt;&gt;""),AND(KN36&gt;=KY$45,KN36&lt;&gt;""),AND(KQ36&gt;=KY$45,KQ36&lt;&gt;""),AND(KU36&gt;=KY$45,KU36&lt;&gt;""),AND(KX36&gt;=KY$45,KX36&lt;&gt;""),AND(LV36&gt;=MG$45,LV36&lt;&gt;""),AND(LY36&gt;=MG$45,LY36&lt;&gt;""),AND(MC36&gt;=MG$45,MC36&lt;&gt;""),AND(MF36&gt;=MG$45,MF36&lt;&gt;""),AND(ND36&gt;=NO$45,ND36&lt;&gt;""),AND(NG36&gt;=NO$45,NG36&lt;&gt;""),AND(NK36&gt;=NO$45,NK36&lt;&gt;""),AND(NN36&gt;=NO$45,NN36&lt;&gt;""),AND(OL36&gt;=OW$45,OL36&lt;&gt;""),AND(OO36&gt;=OW$45,OO36&lt;&gt;""),AND(OS36&gt;=OW$45,OS36&lt;&gt;""),AND(OV36&gt;=OW$45,OV36&lt;&gt;""),AND(PT36&gt;=QE$45,PT36&lt;&gt;""),AND(PW36&gt;=QE$45,PW36&lt;&gt;""),AND(QA36&gt;=QE$45,QA36&lt;&gt;""),AND(QD36&gt;=QE$45,QD36&lt;&gt;""),AND(RB36&gt;=RM$45,RB36&lt;&gt;""),AND(RE36&gt;=RM$45,RE36&lt;&gt;""),AND(RI36&gt;=RM$45,RI36&lt;&gt;""),AND(RL36&gt;=RM$45,RL36&lt;&gt;""),AND(SJ36&gt;=SU$45,SJ36&lt;&gt;""),AND(SM36&gt;=SU$45,SM36&lt;&gt;""),AND(SQ36&gt;=SU$45,SQ36&lt;&gt;""),AND(ST36&gt;=SU$45,ST36&lt;&gt;"")),"P","")</f>
        <v/>
      </c>
      <c r="J36" s="36" t="str">
        <f>IF(AND(I36="P",H36=""),"No DD",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Merit",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Excellence",IF(K36="P","Worlds Team",IF(H36="P","National Team","")))))</f>
        <v/>
      </c>
      <c r="K36" s="3" t="str">
        <f>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P","")</f>
        <v/>
      </c>
      <c r="L36" s="8">
        <f>IF(COUNT(AQ36,AT36,BR36,BU36,CS36,CV36)&gt;0,LARGE((AQ36,AT36,BR36,BU36,CS36,CV36),1),0)</f>
        <v>47.27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9.99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10.1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&gt;0,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>
        <v>14.3</v>
      </c>
      <c r="Z36" s="22">
        <v>9.1999999999999993</v>
      </c>
      <c r="AA36" s="22">
        <v>10.1</v>
      </c>
      <c r="AB36" s="22">
        <v>13.67</v>
      </c>
      <c r="AC36" s="22">
        <v>0</v>
      </c>
      <c r="AD36" s="22">
        <v>3</v>
      </c>
      <c r="AE36" s="22">
        <v>2</v>
      </c>
      <c r="AF36" s="22">
        <v>2.1</v>
      </c>
      <c r="AG36" s="22">
        <v>2.89</v>
      </c>
      <c r="AH36" s="22">
        <v>0</v>
      </c>
      <c r="AI36" s="22"/>
      <c r="AJ36" s="22"/>
      <c r="AK36" s="22"/>
      <c r="AL36" s="22"/>
      <c r="AM36" s="22"/>
      <c r="AN36" s="27"/>
      <c r="AO36" s="38">
        <f>IF(AA36&gt;0,AA36,"")</f>
        <v>10.1</v>
      </c>
      <c r="AP36" s="38">
        <f>IF(AB36&gt;0,AB36,"")</f>
        <v>13.67</v>
      </c>
      <c r="AQ36" s="40">
        <f>IF(SUM(Y36:AB36)-AC36&gt;0,SUM(Y36:AB36)-AC36,"")</f>
        <v>47.27</v>
      </c>
      <c r="AR36" s="40">
        <f>IF(AF36&gt;0,AF36,"")</f>
        <v>2.1</v>
      </c>
      <c r="AS36" s="40">
        <f>IF(AG36&gt;0,AG36,"")</f>
        <v>2.89</v>
      </c>
      <c r="AT36" s="40">
        <f>IF(SUM(AD36:AG36)-AH36&gt;0,SUM(AD36:AG36)-AH36,"")</f>
        <v>9.99</v>
      </c>
      <c r="AU36" s="40">
        <f>IF(AQ36="","",MAX(AQ36,AT36))</f>
        <v>47.27</v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>
        <f>IF(SUM(AU36,AX36)&gt;0,SUM(AU36,AX36),"")</f>
        <v>47.27</v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</v>
      </c>
      <c r="SW36" s="22">
        <f>IF($CP36="P",CB36,(CB36+BA36)/2)</f>
        <v>0</v>
      </c>
      <c r="SX36" s="22">
        <f>IF($CP36="P",CC36,(CC36+BB36)/2)</f>
        <v>0</v>
      </c>
      <c r="SY36" s="22">
        <f>IF($CP36="P",CD36,(CD36+BC36)/2)</f>
        <v>0</v>
      </c>
      <c r="SZ36" s="22">
        <f>IF($CP36="P",CE36,(CE36+BD36)/2)</f>
        <v>0</v>
      </c>
      <c r="TA36" s="22">
        <f>IF($CP36="P",CF36,(CF36+BE36)/2)</f>
        <v>0</v>
      </c>
      <c r="TB36" s="22">
        <f>IF($CP36="P",CG36,(CG36+BF36)/2)</f>
        <v>0</v>
      </c>
      <c r="TC36" s="22">
        <f>IF($CP36="P",CH36,(CH36+BG36)/2)</f>
        <v>0</v>
      </c>
      <c r="TD36" s="22">
        <f>IF($CP36="P",CI36,(CI36+BH36)/2)</f>
        <v>0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 t="str">
        <f>IF(SX36&gt;0,SX36,"")</f>
        <v/>
      </c>
      <c r="TM36" s="40" t="str">
        <f>IF(SY36&gt;0,SY36,"")</f>
        <v/>
      </c>
      <c r="TN36" s="40" t="str">
        <f>IF(SUM(SV36:SY36)-SZ36&gt;0,SUM(SV36:SY36)-SZ36,"")</f>
        <v/>
      </c>
      <c r="TO36" s="40" t="str">
        <f>IF(TC36&gt;0,TC36,"")</f>
        <v/>
      </c>
      <c r="TP36" s="40" t="str">
        <f>IF(TD36&gt;0,TD36,"")</f>
        <v/>
      </c>
      <c r="TQ36" s="40" t="str">
        <f>IF(SUM(TA36:TD36)-TE36&gt;0,SUM(TA36:TD36)-TE36,"")</f>
        <v/>
      </c>
      <c r="TR36" s="40" t="str">
        <f>IF(MAX(TN36,TQ36)&gt;0,MAX(TN36,TQ36),"")</f>
        <v/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 t="str">
        <f>IF(SUM(TR36,TU36)&gt;0,SUM(TR36,TU36),"")</f>
        <v/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91</v>
      </c>
      <c r="D37" s="4" t="s">
        <v>90</v>
      </c>
      <c r="E37" s="4">
        <v>2004</v>
      </c>
      <c r="F37" s="9">
        <f>SUM(L37:V37)+SUM(L37:T37)*0.0000001+SUM(L37)*0.0000000000001</f>
        <v>54.06000117</v>
      </c>
      <c r="G37" s="64"/>
      <c r="H37" s="3" t="str">
        <f>IF(OR(AND(AO37&gt;=AY$41,AO37&lt;&gt;"",AQ37&gt;=AY$45,AQ37&lt;&gt;"",AN37=""),AND(AR37&gt;=AY$41,AR37&lt;&gt;"",AT37&gt;=AY$45,AT37&lt;&gt;"",AN37=""),AND(AV37&gt;=AY$41,AV37&lt;&gt;"",AX37&gt;=AY$45,AX37&lt;&gt;"",AN37=""),AND(BP37&gt;=BZ$41,BP37&lt;&gt;"",BR37&gt;=BZ$45,BR37&lt;&gt;"",BO37=""),AND(BS37&gt;=BZ$41,BS37&lt;&gt;"",BU37&gt;=BZ$45,BU37&lt;&gt;"",BO37=""),AND(BW37&gt;=BZ$41,BW37&lt;&gt;"",BY37&gt;=BZ$45,BY37&lt;&gt;"",BO37=""),AND(CQ37&gt;=DA$41,CQ37&lt;&gt;"",CS37&gt;=DA$45,CS37&lt;&gt;"",CP37=""),AND(CT37&gt;=DA$41,CT37&lt;&gt;"",CV37&gt;=DA$45,CV37&lt;&gt;"",CP37=""),AND(CX37&gt;=DA$41,CX37&lt;&gt;"",CZ37&gt;=DA$45,CZ37&lt;&gt;"",CP37=""),AND(DX37&gt;=EK$41,DX37&lt;&gt;"",DZ37&gt;=EK$45,DZ37&lt;&gt;""),AND(EA37&gt;=EK$41,EA37&lt;&gt;"",EC37&gt;=EK$45,EC37&lt;&gt;""),AND(EE37&gt;=EK$41,EE37&lt;&gt;"",EG37&gt;=EK$45,EG37&lt;&gt;""),AND(EH37&gt;=EK$41,EH37&lt;&gt;"",EJ37&gt;=EK$45,EJ37&lt;&gt;""),AND(FF37&gt;=FS$41,FF37&lt;&gt;"",FH37&gt;=FS$45,FH37&lt;&gt;""),AND(FI37&gt;=FS$41,FI37&lt;&gt;"",FK37&gt;=FS$45,FK37&lt;&gt;""),AND(FM37&gt;=FS$41,FM37&lt;&gt;"",FO37&gt;=FS$45,FO37&lt;&gt;""),AND(FP37&gt;=FS$41,FP37&lt;&gt;"",FR37&gt;=FS$45,FR37&lt;&gt;""),AND(GN37&gt;=HA$41,GN37&lt;&gt;"",GP37&gt;=HA$45,GP37&lt;&gt;""),AND(GQ37&gt;=HA$41,GQ37&lt;&gt;"",GS37&gt;=HA$45,GS37&lt;&gt;""),AND(GU37&gt;=HA$41,GU37&lt;&gt;"",GW37&gt;=HA$45,GW37&lt;&gt;""),AND(GX37&gt;=HA$41,GX37&lt;&gt;"",GZ37&gt;=HA$45,GZ37&lt;&gt;""),AND(HV37&gt;=II$41,HV37&lt;&gt;"",HX37&gt;=II$45,HX37&lt;&gt;""),AND(HY37&gt;=II$41,HY37&lt;&gt;"",IA37&gt;=II$45,IA37&lt;&gt;""),AND(IC37&gt;=II$41,IC37&lt;&gt;"",IE37&gt;=II$45,IE37&lt;&gt;""),AND(IF37&gt;=II$41,IF37&lt;&gt;"",IH37&gt;=II$45,IH37&lt;&gt;""),AND(JD37&gt;=JQ$41,JD37&lt;&gt;"",JF37&gt;=JQ$45,JF37&lt;&gt;""),AND(JG37&gt;=JQ$41,JG37&lt;&gt;"",JI37&gt;=JQ$45,JI37&lt;&gt;""),AND(JK37&gt;=JQ$41,JK37&lt;&gt;"",JM37&gt;=JQ$45,JM37&lt;&gt;""),AND(JN37&gt;=JQ$41,JN37&lt;&gt;"",JP37&gt;=JQ$45,JP37&lt;&gt;""),AND(KL37&gt;=KY$41,KL37&lt;&gt;"",KN37&gt;=KY$45,KN37&lt;&gt;""),AND(KO37&gt;=KY$41,KO37&lt;&gt;"",KQ37&gt;=KY$45,KQ37&lt;&gt;""),AND(KS37&gt;=KY$41,KS37&lt;&gt;"",KU37&gt;=KY$45,KU37&lt;&gt;""),AND(KV37&gt;=KY$41,KV37&lt;&gt;"",KX37&gt;=KY$45,KX37&lt;&gt;""),AND(LT37&gt;=MG$41,LT37&lt;&gt;"",LV37&gt;=MG$45,LV37&lt;&gt;""),AND(LW37&gt;=MG$41,LW37&lt;&gt;"",LY37&gt;=MG$45,LY37&lt;&gt;""),AND(MA37&gt;=MG$41,MA37&lt;&gt;"",MC37&gt;=MG$45,MC37&lt;&gt;""),AND(MD37&gt;=MG$41,MD37&lt;&gt;"",MF37&gt;=MG$45,MF37&lt;&gt;""),AND(NB37&gt;=NO$41,NB37&lt;&gt;"",ND37&gt;=NO$45,ND37&lt;&gt;""),AND(NE37&gt;=NO$41,NE37&lt;&gt;"",NG37&gt;=NO$45,NG37&lt;&gt;""),AND(NI37&gt;=NO$41,NI37&lt;&gt;"",NK37&gt;=NO$45,NK37&lt;&gt;""),AND(NL37&gt;=NO$41,NL37&lt;&gt;"",NN37&gt;=NO$45,NN37&lt;&gt;""),AND(OJ37&gt;=OW$41,OJ37&lt;&gt;"",OL37&gt;=OW$45,OL37&lt;&gt;""),AND(OM37&gt;=OW$41,OM37&lt;&gt;"",OO37&gt;=OW$45,OO37&lt;&gt;""),AND(OQ37&gt;=OW$41,OQ37&lt;&gt;"",OS37&gt;=OW$45,OS37&lt;&gt;""),AND(OT37&gt;=OW$41,OT37&lt;&gt;"",OV37&gt;=OW$45,OV37&lt;&gt;""),AND(PR37&gt;=QE$41,PR37&lt;&gt;"",PT37&gt;=QE$45,PT37&lt;&gt;""),AND(PU37&gt;=QE$41,PU37&lt;&gt;"",PW37&gt;=QE$45,PW37&lt;&gt;""),AND(PY37&gt;=QE$41,PY37&lt;&gt;"",QA37&gt;=QE$45,QA37&lt;&gt;""),AND(QB37&gt;=QE$41,QB37&lt;&gt;"",QD37&gt;=QE$45,QD37&lt;&gt;""),AND(QZ37&gt;=RM$41,QZ37&lt;&gt;"",RB37&gt;=RM$45,RB37&lt;&gt;""),AND(RC37&gt;=RM$41,RC37&lt;&gt;"",RE37&gt;=RM$45,RE37&lt;&gt;""),AND(RG37&gt;=RM$41,RG37&lt;&gt;"",RI37&gt;=RM$45,RI37&lt;&gt;""),AND(RJ37&gt;=RM$41,RJ37&lt;&gt;"",RL37&gt;=RM$45,RL37&lt;&gt;""),AND(SH37&gt;=SU$41,SH37&lt;&gt;"",SJ37&gt;=SU$45,SJ37&lt;&gt;""),AND(SK37&gt;=SU$41,SK37&lt;&gt;"",SM37&gt;=SU$45,SM37&lt;&gt;""),AND(SO37&gt;=SU$41,SO37&lt;&gt;"",SQ37&gt;=SU$45,SQ37&lt;&gt;""),AND(SR37&gt;=SU$41,SR37&lt;&gt;"",ST37&gt;=SU$45,ST37&lt;&gt;"")),"P","")</f>
        <v/>
      </c>
      <c r="I37" s="3" t="str">
        <f>IF(OR(AND(AQ37&gt;=AY$45,AQ37&lt;&gt;"",AN37=""),AND(AT37&gt;=AY$45,AT37&lt;&gt;"",AN37=""),AND(AX37&gt;=AY$45,AX37&lt;&gt;"",AN37=""),AND(BR37&gt;=BZ$45,BR37&lt;&gt;"",BO37=""),AND(BU37&gt;=BZ$45,BU37&lt;&gt;"",BO37=""),AND(BY37&gt;=BZ$45,BY37&lt;&gt;"",BO37=""),AND(CS37&gt;=DA$45,CS37&lt;&gt;"",CP37=""),AND(CV37&gt;=DA$45,CV37&lt;&gt;"",CP37=""),AND(CZ37&gt;=DA$45,CZ37&lt;&gt;"",CP37=""),AND(DZ37&gt;=EK$45,DZ37&lt;&gt;""),AND(EC37&gt;=EK$45,EC37&lt;&gt;""),AND(EG37&gt;=EK$45,EG37&lt;&gt;""),AND(EJ37&gt;=EK$45,EJ37&lt;&gt;""),AND(FH37&gt;=FS$45,FH37&lt;&gt;""),AND(FK37&gt;=FS$45,FK37&lt;&gt;""),AND(FO37&gt;=FS$45,FO37&lt;&gt;""),AND(FR37&gt;=FS$45,FR37&lt;&gt;""),AND(GP37&gt;=HA$45,GP37&lt;&gt;""),AND(GS37&gt;=HA$45,GS37&lt;&gt;""),AND(GW37&gt;=HA$45,GW37&lt;&gt;""),AND(GZ37&gt;=HA$45,GZ37&lt;&gt;""),AND(HX37&gt;=II$45,HX37&lt;&gt;""),AND(IA37&gt;=II$45,IA37&lt;&gt;""),AND(IE37&gt;=II$45,IE37&lt;&gt;""),AND(IH37&gt;=II$45,IH37&lt;&gt;""),AND(JF37&gt;=JQ$45,JF37&lt;&gt;""),AND(JI37&gt;=JQ$45,JI37&lt;&gt;""),AND(JM37&gt;=JQ$45,JM37&lt;&gt;""),AND(JP37&gt;=JQ$45,JP37&lt;&gt;""),AND(KN37&gt;=KY$45,KN37&lt;&gt;""),AND(KQ37&gt;=KY$45,KQ37&lt;&gt;""),AND(KU37&gt;=KY$45,KU37&lt;&gt;""),AND(KX37&gt;=KY$45,KX37&lt;&gt;""),AND(LV37&gt;=MG$45,LV37&lt;&gt;""),AND(LY37&gt;=MG$45,LY37&lt;&gt;""),AND(MC37&gt;=MG$45,MC37&lt;&gt;""),AND(MF37&gt;=MG$45,MF37&lt;&gt;""),AND(ND37&gt;=NO$45,ND37&lt;&gt;""),AND(NG37&gt;=NO$45,NG37&lt;&gt;""),AND(NK37&gt;=NO$45,NK37&lt;&gt;""),AND(NN37&gt;=NO$45,NN37&lt;&gt;""),AND(OL37&gt;=OW$45,OL37&lt;&gt;""),AND(OO37&gt;=OW$45,OO37&lt;&gt;""),AND(OS37&gt;=OW$45,OS37&lt;&gt;""),AND(OV37&gt;=OW$45,OV37&lt;&gt;""),AND(PT37&gt;=QE$45,PT37&lt;&gt;""),AND(PW37&gt;=QE$45,PW37&lt;&gt;""),AND(QA37&gt;=QE$45,QA37&lt;&gt;""),AND(QD37&gt;=QE$45,QD37&lt;&gt;""),AND(RB37&gt;=RM$45,RB37&lt;&gt;""),AND(RE37&gt;=RM$45,RE37&lt;&gt;""),AND(RI37&gt;=RM$45,RI37&lt;&gt;""),AND(RL37&gt;=RM$45,RL37&lt;&gt;""),AND(SJ37&gt;=SU$45,SJ37&lt;&gt;""),AND(SM37&gt;=SU$45,SM37&lt;&gt;""),AND(SQ37&gt;=SU$45,SQ37&lt;&gt;""),AND(ST37&gt;=SU$45,ST37&lt;&gt;"")),"P","")</f>
        <v/>
      </c>
      <c r="J37" s="36" t="str">
        <f>IF(AND(I37="P",H37=""),"No DD",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Merit",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Excellence",IF(K37="P","Worlds Team",IF(H37="P","National Team","")))))</f>
        <v/>
      </c>
      <c r="K37" s="3" t="str">
        <f>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P","")</f>
        <v/>
      </c>
      <c r="L37" s="8">
        <f>IF(COUNT(AQ37,AT37,BR37,BU37,CS37,CV37)&gt;0,LARGE((AQ37,AT37,BR37,BU37,CS37,CV37),1),0)</f>
        <v>0</v>
      </c>
      <c r="M37" s="8" t="str">
        <f>IF(L37="","",IF(OR(L37=CS37,L37=CV37),$CA$1,IF(OR(L37=BR37,L37=BU37),$AZ$1,IF(OR(L37=AQ37,L37=AT37),$Y$1,""))))</f>
        <v/>
      </c>
      <c r="N37" s="8">
        <f>IF(COUNT(AQ37,AT37,BR37,BU37,CS37,CV37)&gt;1,LARGE((AQ37,AT37,BR37,BU37,CS37,CV37),2),0)</f>
        <v>0</v>
      </c>
      <c r="O37" s="8" t="str">
        <f>IF(N37="","",IF(OR(N37=CS37,N37=CV37),$CA$1,IF(OR(N37=BR37,N37=BU37),$AZ$1,IF(OR(N37=AQ37,N37=AT37),$Y$1,""))))</f>
        <v/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11.7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Pan Am Club Championships (May 19)</v>
      </c>
      <c r="T37" s="8">
        <f>IF(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&gt;0,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>
        <f>IF(MAX(DB37,DC37)&gt;0,MAX(DB37,DC37),"")</f>
        <v>42.36</v>
      </c>
      <c r="W37" s="11" t="str">
        <f>IF(V37="","",IF(V37=DB37,"("&amp;DB$2&amp;")",IF(V37=DC37,"("&amp;DC$2&amp;")")))</f>
        <v>(Optional)</v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>2024 Pan Am Club Championships (May 19)</v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>42.36</v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>
        <v>11.4</v>
      </c>
      <c r="EM37" s="18">
        <v>6.9</v>
      </c>
      <c r="EN37" s="18">
        <v>11.7</v>
      </c>
      <c r="EO37" s="18">
        <v>12.36</v>
      </c>
      <c r="EP37" s="18">
        <v>0</v>
      </c>
      <c r="EQ37" s="18">
        <v>8.8000000000000007</v>
      </c>
      <c r="ER37" s="18">
        <v>5.3</v>
      </c>
      <c r="ES37" s="18">
        <v>7.3</v>
      </c>
      <c r="ET37" s="18">
        <v>9.57</v>
      </c>
      <c r="EU37" s="18">
        <v>0</v>
      </c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>
        <f>IF(EN37&gt;0,EN37,"")</f>
        <v>11.7</v>
      </c>
      <c r="FG37" s="11">
        <f>IF(EO37&gt;0,EO37,"")</f>
        <v>12.36</v>
      </c>
      <c r="FH37" s="11">
        <f>IF(SUM(EL37:EO37)-EP37&gt;0,SUM(EL37:EO37)-EP37,"")</f>
        <v>42.36</v>
      </c>
      <c r="FI37" s="11">
        <f>IF(ES37&gt;0,ES37,"")</f>
        <v>7.3</v>
      </c>
      <c r="FJ37" s="11">
        <f>IF(ET37&gt;0,ET37,"")</f>
        <v>9.57</v>
      </c>
      <c r="FK37" s="11">
        <f>IF(SUM(EQ37:ET37)-EU37&gt;0,SUM(EQ37:ET37)-EU37,"")</f>
        <v>30.970000000000002</v>
      </c>
      <c r="FL37" s="11">
        <f>IF(MAX(FH37,FK37)&gt;0,MAX(FH37,FK37),"")</f>
        <v>42.36</v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>
        <f>IF(SUM(FL37,FO37,FR37)&gt;0,SUM(FL37,FO37,FR37),"")</f>
        <v>42.36</v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</v>
      </c>
      <c r="SW37" s="22">
        <f>IF($CP37="P",CB37,(CB37+BA37)/2)</f>
        <v>0</v>
      </c>
      <c r="SX37" s="22">
        <f>IF($CP37="P",CC37,(CC37+BB37)/2)</f>
        <v>0</v>
      </c>
      <c r="SY37" s="22">
        <f>IF($CP37="P",CD37,(CD37+BC37)/2)</f>
        <v>0</v>
      </c>
      <c r="SZ37" s="22">
        <f>IF($CP37="P",CE37,(CE37+BD37)/2)</f>
        <v>0</v>
      </c>
      <c r="TA37" s="22">
        <f>IF($CP37="P",CF37,(CF37+BE37)/2)</f>
        <v>0</v>
      </c>
      <c r="TB37" s="22">
        <f>IF($CP37="P",CG37,(CG37+BF37)/2)</f>
        <v>0</v>
      </c>
      <c r="TC37" s="22">
        <f>IF($CP37="P",CH37,(CH37+BG37)/2)</f>
        <v>0</v>
      </c>
      <c r="TD37" s="22">
        <f>IF($CP37="P",CI37,(CI37+BH37)/2)</f>
        <v>0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 t="str">
        <f>IF(SX37&gt;0,SX37,"")</f>
        <v/>
      </c>
      <c r="TM37" s="40" t="str">
        <f>IF(SY37&gt;0,SY37,"")</f>
        <v/>
      </c>
      <c r="TN37" s="40" t="str">
        <f>IF(SUM(SV37:SY37)-SZ37&gt;0,SUM(SV37:SY37)-SZ37,"")</f>
        <v/>
      </c>
      <c r="TO37" s="40" t="str">
        <f>IF(TC37&gt;0,TC37,"")</f>
        <v/>
      </c>
      <c r="TP37" s="40" t="str">
        <f>IF(TD37&gt;0,TD37,"")</f>
        <v/>
      </c>
      <c r="TQ37" s="40" t="str">
        <f>IF(SUM(TA37:TD37)-TE37&gt;0,SUM(TA37:TD37)-TE37,"")</f>
        <v/>
      </c>
      <c r="TR37" s="40" t="str">
        <f>IF(MAX(TN37,TQ37)&gt;0,MAX(TN37,TQ37),"")</f>
        <v/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 t="str">
        <f>IF(SUM(TR37,TU37)&gt;0,SUM(TR37,TU37),"")</f>
        <v/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153</v>
      </c>
      <c r="D38" s="4" t="s">
        <v>5</v>
      </c>
      <c r="E38" s="4">
        <v>2007</v>
      </c>
      <c r="F38" s="9">
        <f>SUM(L38:V38)+SUM(L38:T38)*0.0000001+SUM(L38)*0.0000000000001</f>
        <v>41.620004162003042</v>
      </c>
      <c r="G38" s="64"/>
      <c r="H38" s="3" t="str">
        <f>IF(OR(AND(AO38&gt;=AY$41,AO38&lt;&gt;"",AQ38&gt;=AY$45,AQ38&lt;&gt;"",AN38=""),AND(AR38&gt;=AY$41,AR38&lt;&gt;"",AT38&gt;=AY$45,AT38&lt;&gt;"",AN38=""),AND(AV38&gt;=AY$41,AV38&lt;&gt;"",AX38&gt;=AY$45,AX38&lt;&gt;"",AN38=""),AND(BP38&gt;=BZ$41,BP38&lt;&gt;"",BR38&gt;=BZ$45,BR38&lt;&gt;"",BO38=""),AND(BS38&gt;=BZ$41,BS38&lt;&gt;"",BU38&gt;=BZ$45,BU38&lt;&gt;"",BO38=""),AND(BW38&gt;=BZ$41,BW38&lt;&gt;"",BY38&gt;=BZ$45,BY38&lt;&gt;"",BO38=""),AND(CQ38&gt;=DA$41,CQ38&lt;&gt;"",CS38&gt;=DA$45,CS38&lt;&gt;"",CP38=""),AND(CT38&gt;=DA$41,CT38&lt;&gt;"",CV38&gt;=DA$45,CV38&lt;&gt;"",CP38=""),AND(CX38&gt;=DA$41,CX38&lt;&gt;"",CZ38&gt;=DA$45,CZ38&lt;&gt;"",CP38=""),AND(DX38&gt;=EK$41,DX38&lt;&gt;"",DZ38&gt;=EK$45,DZ38&lt;&gt;""),AND(EA38&gt;=EK$41,EA38&lt;&gt;"",EC38&gt;=EK$45,EC38&lt;&gt;""),AND(EE38&gt;=EK$41,EE38&lt;&gt;"",EG38&gt;=EK$45,EG38&lt;&gt;""),AND(EH38&gt;=EK$41,EH38&lt;&gt;"",EJ38&gt;=EK$45,EJ38&lt;&gt;""),AND(FF38&gt;=FS$41,FF38&lt;&gt;"",FH38&gt;=FS$45,FH38&lt;&gt;""),AND(FI38&gt;=FS$41,FI38&lt;&gt;"",FK38&gt;=FS$45,FK38&lt;&gt;""),AND(FM38&gt;=FS$41,FM38&lt;&gt;"",FO38&gt;=FS$45,FO38&lt;&gt;""),AND(FP38&gt;=FS$41,FP38&lt;&gt;"",FR38&gt;=FS$45,FR38&lt;&gt;""),AND(GN38&gt;=HA$41,GN38&lt;&gt;"",GP38&gt;=HA$45,GP38&lt;&gt;""),AND(GQ38&gt;=HA$41,GQ38&lt;&gt;"",GS38&gt;=HA$45,GS38&lt;&gt;""),AND(GU38&gt;=HA$41,GU38&lt;&gt;"",GW38&gt;=HA$45,GW38&lt;&gt;""),AND(GX38&gt;=HA$41,GX38&lt;&gt;"",GZ38&gt;=HA$45,GZ38&lt;&gt;""),AND(HV38&gt;=II$41,HV38&lt;&gt;"",HX38&gt;=II$45,HX38&lt;&gt;""),AND(HY38&gt;=II$41,HY38&lt;&gt;"",IA38&gt;=II$45,IA38&lt;&gt;""),AND(IC38&gt;=II$41,IC38&lt;&gt;"",IE38&gt;=II$45,IE38&lt;&gt;""),AND(IF38&gt;=II$41,IF38&lt;&gt;"",IH38&gt;=II$45,IH38&lt;&gt;""),AND(JD38&gt;=JQ$41,JD38&lt;&gt;"",JF38&gt;=JQ$45,JF38&lt;&gt;""),AND(JG38&gt;=JQ$41,JG38&lt;&gt;"",JI38&gt;=JQ$45,JI38&lt;&gt;""),AND(JK38&gt;=JQ$41,JK38&lt;&gt;"",JM38&gt;=JQ$45,JM38&lt;&gt;""),AND(JN38&gt;=JQ$41,JN38&lt;&gt;"",JP38&gt;=JQ$45,JP38&lt;&gt;""),AND(KL38&gt;=KY$41,KL38&lt;&gt;"",KN38&gt;=KY$45,KN38&lt;&gt;""),AND(KO38&gt;=KY$41,KO38&lt;&gt;"",KQ38&gt;=KY$45,KQ38&lt;&gt;""),AND(KS38&gt;=KY$41,KS38&lt;&gt;"",KU38&gt;=KY$45,KU38&lt;&gt;""),AND(KV38&gt;=KY$41,KV38&lt;&gt;"",KX38&gt;=KY$45,KX38&lt;&gt;""),AND(LT38&gt;=MG$41,LT38&lt;&gt;"",LV38&gt;=MG$45,LV38&lt;&gt;""),AND(LW38&gt;=MG$41,LW38&lt;&gt;"",LY38&gt;=MG$45,LY38&lt;&gt;""),AND(MA38&gt;=MG$41,MA38&lt;&gt;"",MC38&gt;=MG$45,MC38&lt;&gt;""),AND(MD38&gt;=MG$41,MD38&lt;&gt;"",MF38&gt;=MG$45,MF38&lt;&gt;""),AND(NB38&gt;=NO$41,NB38&lt;&gt;"",ND38&gt;=NO$45,ND38&lt;&gt;""),AND(NE38&gt;=NO$41,NE38&lt;&gt;"",NG38&gt;=NO$45,NG38&lt;&gt;""),AND(NI38&gt;=NO$41,NI38&lt;&gt;"",NK38&gt;=NO$45,NK38&lt;&gt;""),AND(NL38&gt;=NO$41,NL38&lt;&gt;"",NN38&gt;=NO$45,NN38&lt;&gt;""),AND(OJ38&gt;=OW$41,OJ38&lt;&gt;"",OL38&gt;=OW$45,OL38&lt;&gt;""),AND(OM38&gt;=OW$41,OM38&lt;&gt;"",OO38&gt;=OW$45,OO38&lt;&gt;""),AND(OQ38&gt;=OW$41,OQ38&lt;&gt;"",OS38&gt;=OW$45,OS38&lt;&gt;""),AND(OT38&gt;=OW$41,OT38&lt;&gt;"",OV38&gt;=OW$45,OV38&lt;&gt;""),AND(PR38&gt;=QE$41,PR38&lt;&gt;"",PT38&gt;=QE$45,PT38&lt;&gt;""),AND(PU38&gt;=QE$41,PU38&lt;&gt;"",PW38&gt;=QE$45,PW38&lt;&gt;""),AND(PY38&gt;=QE$41,PY38&lt;&gt;"",QA38&gt;=QE$45,QA38&lt;&gt;""),AND(QB38&gt;=QE$41,QB38&lt;&gt;"",QD38&gt;=QE$45,QD38&lt;&gt;""),AND(QZ38&gt;=RM$41,QZ38&lt;&gt;"",RB38&gt;=RM$45,RB38&lt;&gt;""),AND(RC38&gt;=RM$41,RC38&lt;&gt;"",RE38&gt;=RM$45,RE38&lt;&gt;""),AND(RG38&gt;=RM$41,RG38&lt;&gt;"",RI38&gt;=RM$45,RI38&lt;&gt;""),AND(RJ38&gt;=RM$41,RJ38&lt;&gt;"",RL38&gt;=RM$45,RL38&lt;&gt;""),AND(SH38&gt;=SU$41,SH38&lt;&gt;"",SJ38&gt;=SU$45,SJ38&lt;&gt;""),AND(SK38&gt;=SU$41,SK38&lt;&gt;"",SM38&gt;=SU$45,SM38&lt;&gt;""),AND(SO38&gt;=SU$41,SO38&lt;&gt;"",SQ38&gt;=SU$45,SQ38&lt;&gt;""),AND(SR38&gt;=SU$41,SR38&lt;&gt;"",ST38&gt;=SU$45,ST38&lt;&gt;"")),"P","")</f>
        <v/>
      </c>
      <c r="I38" s="3" t="str">
        <f>IF(OR(AND(AQ38&gt;=AY$45,AQ38&lt;&gt;"",AN38=""),AND(AT38&gt;=AY$45,AT38&lt;&gt;"",AN38=""),AND(AX38&gt;=AY$45,AX38&lt;&gt;"",AN38=""),AND(BR38&gt;=BZ$45,BR38&lt;&gt;"",BO38=""),AND(BU38&gt;=BZ$45,BU38&lt;&gt;"",BO38=""),AND(BY38&gt;=BZ$45,BY38&lt;&gt;"",BO38=""),AND(CS38&gt;=DA$45,CS38&lt;&gt;"",CP38=""),AND(CV38&gt;=DA$45,CV38&lt;&gt;"",CP38=""),AND(CZ38&gt;=DA$45,CZ38&lt;&gt;"",CP38=""),AND(DZ38&gt;=EK$45,DZ38&lt;&gt;""),AND(EC38&gt;=EK$45,EC38&lt;&gt;""),AND(EG38&gt;=EK$45,EG38&lt;&gt;""),AND(EJ38&gt;=EK$45,EJ38&lt;&gt;""),AND(FH38&gt;=FS$45,FH38&lt;&gt;""),AND(FK38&gt;=FS$45,FK38&lt;&gt;""),AND(FO38&gt;=FS$45,FO38&lt;&gt;""),AND(FR38&gt;=FS$45,FR38&lt;&gt;""),AND(GP38&gt;=HA$45,GP38&lt;&gt;""),AND(GS38&gt;=HA$45,GS38&lt;&gt;""),AND(GW38&gt;=HA$45,GW38&lt;&gt;""),AND(GZ38&gt;=HA$45,GZ38&lt;&gt;""),AND(HX38&gt;=II$45,HX38&lt;&gt;""),AND(IA38&gt;=II$45,IA38&lt;&gt;""),AND(IE38&gt;=II$45,IE38&lt;&gt;""),AND(IH38&gt;=II$45,IH38&lt;&gt;""),AND(JF38&gt;=JQ$45,JF38&lt;&gt;""),AND(JI38&gt;=JQ$45,JI38&lt;&gt;""),AND(JM38&gt;=JQ$45,JM38&lt;&gt;""),AND(JP38&gt;=JQ$45,JP38&lt;&gt;""),AND(KN38&gt;=KY$45,KN38&lt;&gt;""),AND(KQ38&gt;=KY$45,KQ38&lt;&gt;""),AND(KU38&gt;=KY$45,KU38&lt;&gt;""),AND(KX38&gt;=KY$45,KX38&lt;&gt;""),AND(LV38&gt;=MG$45,LV38&lt;&gt;""),AND(LY38&gt;=MG$45,LY38&lt;&gt;""),AND(MC38&gt;=MG$45,MC38&lt;&gt;""),AND(MF38&gt;=MG$45,MF38&lt;&gt;""),AND(ND38&gt;=NO$45,ND38&lt;&gt;""),AND(NG38&gt;=NO$45,NG38&lt;&gt;""),AND(NK38&gt;=NO$45,NK38&lt;&gt;""),AND(NN38&gt;=NO$45,NN38&lt;&gt;""),AND(OL38&gt;=OW$45,OL38&lt;&gt;""),AND(OO38&gt;=OW$45,OO38&lt;&gt;""),AND(OS38&gt;=OW$45,OS38&lt;&gt;""),AND(OV38&gt;=OW$45,OV38&lt;&gt;""),AND(PT38&gt;=QE$45,PT38&lt;&gt;""),AND(PW38&gt;=QE$45,PW38&lt;&gt;""),AND(QA38&gt;=QE$45,QA38&lt;&gt;""),AND(QD38&gt;=QE$45,QD38&lt;&gt;""),AND(RB38&gt;=RM$45,RB38&lt;&gt;""),AND(RE38&gt;=RM$45,RE38&lt;&gt;""),AND(RI38&gt;=RM$45,RI38&lt;&gt;""),AND(RL38&gt;=RM$45,RL38&lt;&gt;""),AND(SJ38&gt;=SU$45,SJ38&lt;&gt;""),AND(SM38&gt;=SU$45,SM38&lt;&gt;""),AND(SQ38&gt;=SU$45,SQ38&lt;&gt;""),AND(ST38&gt;=SU$45,ST38&lt;&gt;"")),"P","")</f>
        <v/>
      </c>
      <c r="J38" s="36" t="str">
        <f>IF(AND(I38="P",H38=""),"No DD",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Merit",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Excellence",IF(K38="P","Worlds Team",IF(H38="P","National Team","")))))</f>
        <v/>
      </c>
      <c r="K38" s="3" t="str">
        <f>IF(OR(AND(AO38&gt;=AY$42,AO38&lt;&gt;"",AQ38&gt;=AY$46,AQ38&lt;&gt;"",AN38=""),AND(AR38&gt;=AY$42,AR38&lt;&gt;"",AT38&gt;=AY$46,AT38&lt;&gt;"",AN38=""),AND(AV38&gt;=AY$42,AV38&lt;&gt;"",AX38&gt;=AY$46,AX38&lt;&gt;"",AN38=""),AND(BP38&gt;=BZ$42,BP38&lt;&gt;"",BR38&gt;=BZ$46,BR38&lt;&gt;"",BO38=""),AND(BS38&gt;=BZ$42,BS38&lt;&gt;"",BU38&gt;=BZ$46,BU38&lt;&gt;"",BO38=""),AND(BW38&gt;=BZ$42,BW38&lt;&gt;"",BY38&gt;=BZ$46,BY38&lt;&gt;"",BO38=""),AND(CQ38&gt;=DA$42,CQ38&lt;&gt;"",CS38&gt;=DA$46,CS38&lt;&gt;"",CP38=""),AND(CT38&gt;=DA$42,CT38&lt;&gt;"",CV38&gt;=DA$46,CV38&lt;&gt;"",CP38=""),AND(CX38&gt;=DA$42,CX38&lt;&gt;"",CZ38&gt;=DA$46,CZ38&lt;&gt;"",CP38=""),AND(DX38&gt;=EK$42,DX38&lt;&gt;"",DZ38&gt;=EK$46,DZ38&lt;&gt;""),AND(EA38&gt;=EK$42,EA38&lt;&gt;"",EC38&gt;=EK$46,EC38&lt;&gt;""),AND(EE38&gt;=EK$42,EE38&lt;&gt;"",EG38&gt;=EK$46,EG38&lt;&gt;""),AND(EH38&gt;=EK$42,EH38&lt;&gt;"",EJ38&gt;=EK$46,EJ38&lt;&gt;""),AND(FF38&gt;=FS$42,FF38&lt;&gt;"",FH38&gt;=FS$46,FH38&lt;&gt;""),AND(FI38&gt;=FS$42,FI38&lt;&gt;"",FK38&gt;=FS$46,FK38&lt;&gt;""),AND(FM38&gt;=FS$42,FM38&lt;&gt;"",FO38&gt;=FS$46,FO38&lt;&gt;""),AND(FP38&gt;=FS$42,FP38&lt;&gt;"",FR38&gt;=FS$46,FR38&lt;&gt;""),AND(GN38&gt;=HA$42,GN38&lt;&gt;"",GP38&gt;=HA$46,GP38&lt;&gt;""),AND(GQ38&gt;=HA$42,GQ38&lt;&gt;"",GS38&gt;=HA$46,GS38&lt;&gt;""),AND(GU38&gt;=HA$42,GU38&lt;&gt;"",GW38&gt;=HA$46,GW38&lt;&gt;""),AND(GX38&gt;=HA$42,GX38&lt;&gt;"",GZ38&gt;=HA$46,GZ38&lt;&gt;""),AND(HV38&gt;=II$42,HV38&lt;&gt;"",HX38&gt;=II$46,HX38&lt;&gt;""),AND(HY38&gt;=II$42,HY38&lt;&gt;"",IA38&gt;=II$46,IA38&lt;&gt;""),AND(IC38&gt;=II$42,IC38&lt;&gt;"",IE38&gt;=II$46,IE38&lt;&gt;""),AND(IF38&gt;=II$42,IF38&lt;&gt;"",IH38&gt;=II$46,IH38&lt;&gt;""),AND(JD38&gt;=JQ$42,JD38&lt;&gt;"",JF38&gt;=JQ$46,JF38&lt;&gt;""),AND(JG38&gt;=JQ$42,JG38&lt;&gt;"",JI38&gt;=JQ$46,JI38&lt;&gt;""),AND(JK38&gt;=JQ$42,JK38&lt;&gt;"",JM38&gt;=JQ$46,JM38&lt;&gt;""),AND(JN38&gt;=JQ$42,JN38&lt;&gt;"",JP38&gt;=JQ$46,JP38&lt;&gt;""),AND(KL38&gt;=KY$42,KL38&lt;&gt;"",KN38&gt;=KY$46,KN38&lt;&gt;""),AND(KO38&gt;=KY$42,KO38&lt;&gt;"",KQ38&gt;=KY$46,KQ38&lt;&gt;""),AND(KS38&gt;=KY$42,KS38&lt;&gt;"",KU38&gt;=KY$46,KU38&lt;&gt;""),AND(KV38&gt;=KY$42,KV38&lt;&gt;"",KX38&gt;=KY$46,KX38&lt;&gt;""),AND(LT38&gt;=MG$42,LT38&lt;&gt;"",LV38&gt;=MG$46,LV38&lt;&gt;""),AND(LW38&gt;=MG$42,LW38&lt;&gt;"",LY38&gt;=MG$46,LY38&lt;&gt;""),AND(MA38&gt;=MG$42,MA38&lt;&gt;"",MC38&gt;=MG$46,MC38&lt;&gt;""),AND(MD38&gt;=MG$42,MD38&lt;&gt;"",MF38&gt;=MG$46,MF38&lt;&gt;""),AND(NB38&gt;=NO$42,NB38&lt;&gt;"",ND38&gt;=NO$46,ND38&lt;&gt;""),AND(NE38&gt;=NO$42,NE38&lt;&gt;"",NG38&gt;=NO$46,NG38&lt;&gt;""),AND(NI38&gt;=NO$42,NI38&lt;&gt;"",NK38&gt;=NO$46,NK38&lt;&gt;""),AND(NL38&gt;=NO$42,NL38&lt;&gt;"",NN38&gt;=NO$46,NN38&lt;&gt;""),AND(OJ38&gt;=OW$42,OJ38&lt;&gt;"",OL38&gt;=OW$46,OL38&lt;&gt;""),AND(OM38&gt;=OW$42,OM38&lt;&gt;"",OO38&gt;=OW$46,OO38&lt;&gt;""),AND(OQ38&gt;=OW$42,OQ38&lt;&gt;"",OS38&gt;=OW$46,OS38&lt;&gt;""),AND(OT38&gt;=OW$42,OT38&lt;&gt;"",OV38&gt;=OW$46,OV38&lt;&gt;""),AND(PR38&gt;=QE$42,PR38&lt;&gt;"",PT38&gt;=QE$46,PT38&lt;&gt;""),AND(PU38&gt;=QE$42,PU38&lt;&gt;"",PW38&gt;=QE$46,PW38&lt;&gt;""),AND(PY38&gt;=QE$42,PY38&lt;&gt;"",QA38&gt;=QE$46,QA38&lt;&gt;""),AND(QB38&gt;=QE$42,QB38&lt;&gt;"",QD38&gt;=QE$46,QD38&lt;&gt;""),AND(QZ38&gt;=RM$42,QZ38&lt;&gt;"",RB38&gt;=RM$46,RB38&lt;&gt;""),AND(RC38&gt;=RM$42,RC38&lt;&gt;"",RE38&gt;=RM$46,RE38&lt;&gt;""),AND(RG38&gt;=RM$42,RG38&lt;&gt;"",RI38&gt;=RM$46,RI38&lt;&gt;""),AND(RJ38&gt;=RM$42,RJ38&lt;&gt;"",RL38&gt;=RM$46,RL38&lt;&gt;""),AND(SH38&gt;=SU$42,SH38&lt;&gt;"",SJ38&gt;=SU$46,SJ38&lt;&gt;""),AND(SK38&gt;=SU$42,SK38&lt;&gt;"",SM38&gt;=SU$46,SM38&lt;&gt;""),AND(SO38&gt;=SU$42,SO38&lt;&gt;"",SQ38&gt;=SU$46,SQ38&lt;&gt;""),AND(SR38&gt;=SU$42,SR38&lt;&gt;"",ST38&gt;=SU$46,ST38&lt;&gt;"")),"P","")</f>
        <v/>
      </c>
      <c r="L38" s="8">
        <f>IF(COUNT(AQ38,AT38,BR38,BU38,CS38,CV38)&gt;0,LARGE((AQ38,AT38,BR38,BU38,CS38,CV38),1),0)</f>
        <v>30.39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5.33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IF(P38="","",IF(P38=CZ38,$CA$1,IF(P38=BY38,$AZ$1,IF(P38=AX38,$Y$1,IF(OR(P38=CS38,P38=CV38,P38=CZ38),$CA$1,IF(OR(P38=BR38,P38=BU38,P38=BY38),$AZ$1,IF(OR(P38=AQ38,P38=AT38,P38=AX38),$Y$1,"")))))))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5.9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&gt;0,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>
        <v>1.4</v>
      </c>
      <c r="Z38" s="22">
        <v>1</v>
      </c>
      <c r="AA38" s="22">
        <v>1.5</v>
      </c>
      <c r="AB38" s="22">
        <v>1.43</v>
      </c>
      <c r="AC38" s="22">
        <v>0</v>
      </c>
      <c r="AD38" s="22">
        <v>9.5</v>
      </c>
      <c r="AE38" s="22">
        <v>6</v>
      </c>
      <c r="AF38" s="22">
        <v>5.9</v>
      </c>
      <c r="AG38" s="22">
        <v>8.99</v>
      </c>
      <c r="AH38" s="22">
        <v>0</v>
      </c>
      <c r="AI38" s="22"/>
      <c r="AJ38" s="22"/>
      <c r="AK38" s="22"/>
      <c r="AL38" s="22"/>
      <c r="AM38" s="22"/>
      <c r="AN38" s="27"/>
      <c r="AO38" s="38">
        <f>IF(AA38&gt;0,AA38,"")</f>
        <v>1.5</v>
      </c>
      <c r="AP38" s="38">
        <f>IF(AB38&gt;0,AB38,"")</f>
        <v>1.43</v>
      </c>
      <c r="AQ38" s="40">
        <f>IF(SUM(Y38:AB38)-AC38&gt;0,SUM(Y38:AB38)-AC38,"")</f>
        <v>5.33</v>
      </c>
      <c r="AR38" s="40">
        <f>IF(AF38&gt;0,AF38,"")</f>
        <v>5.9</v>
      </c>
      <c r="AS38" s="40">
        <f>IF(AG38&gt;0,AG38,"")</f>
        <v>8.99</v>
      </c>
      <c r="AT38" s="40">
        <f>IF(SUM(AD38:AG38)-AH38&gt;0,SUM(AD38:AG38)-AH38,"")</f>
        <v>30.39</v>
      </c>
      <c r="AU38" s="40">
        <f>IF(AQ38="","",MAX(AQ38,AT38))</f>
        <v>30.39</v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>
        <f>IF(SUM(AU38,AX38)&gt;0,SUM(AU38,AX38),"")</f>
        <v>30.39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0</v>
      </c>
      <c r="SW38" s="22">
        <f>IF($CP38="P",CB38,(CB38+BA38)/2)</f>
        <v>0</v>
      </c>
      <c r="SX38" s="22">
        <f>IF($CP38="P",CC38,(CC38+BB38)/2)</f>
        <v>0</v>
      </c>
      <c r="SY38" s="22">
        <f>IF($CP38="P",CD38,(CD38+BC38)/2)</f>
        <v>0</v>
      </c>
      <c r="SZ38" s="22">
        <f>IF($CP38="P",CE38,(CE38+BD38)/2)</f>
        <v>0</v>
      </c>
      <c r="TA38" s="22">
        <f>IF($CP38="P",CF38,(CF38+BE38)/2)</f>
        <v>0</v>
      </c>
      <c r="TB38" s="22">
        <f>IF($CP38="P",CG38,(CG38+BF38)/2)</f>
        <v>0</v>
      </c>
      <c r="TC38" s="22">
        <f>IF($CP38="P",CH38,(CH38+BG38)/2)</f>
        <v>0</v>
      </c>
      <c r="TD38" s="22">
        <f>IF($CP38="P",CI38,(CI38+BH38)/2)</f>
        <v>0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 t="str">
        <f>IF(SX38&gt;0,SX38,"")</f>
        <v/>
      </c>
      <c r="TM38" s="40" t="str">
        <f>IF(SY38&gt;0,SY38,"")</f>
        <v/>
      </c>
      <c r="TN38" s="40" t="str">
        <f>IF(SUM(SV38:SY38)-SZ38&gt;0,SUM(SV38:SY38)-SZ38,"")</f>
        <v/>
      </c>
      <c r="TO38" s="40" t="str">
        <f>IF(TC38&gt;0,TC38,"")</f>
        <v/>
      </c>
      <c r="TP38" s="40" t="str">
        <f>IF(TD38&gt;0,TD38,"")</f>
        <v/>
      </c>
      <c r="TQ38" s="40" t="str">
        <f>IF(SUM(TA38:TD38)-TE38&gt;0,SUM(TA38:TD38)-TE38,"")</f>
        <v/>
      </c>
      <c r="TR38" s="40" t="str">
        <f>IF(MAX(TN38,TQ38)&gt;0,MAX(TN38,TQ38),"")</f>
        <v/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 t="str">
        <f>IF(SUM(TR38,TU38)&gt;0,SUM(TR38,TU38),"")</f>
        <v/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13.5</v>
      </c>
      <c r="BS41" s="41"/>
      <c r="BT41" s="41"/>
      <c r="BU41" s="41"/>
      <c r="BW41" s="32"/>
      <c r="BX41" s="32"/>
      <c r="BZ41" s="53">
        <v>13.5</v>
      </c>
      <c r="CT41" s="41"/>
      <c r="CU41" s="41"/>
      <c r="CV41" s="41"/>
      <c r="CX41" s="32"/>
      <c r="CY41" s="32"/>
      <c r="DA41" s="53">
        <v>14.5</v>
      </c>
      <c r="DX41" s="5"/>
      <c r="DY41" s="5"/>
      <c r="EH41" s="2"/>
      <c r="EI41" s="2"/>
      <c r="EK41" s="53">
        <v>13.5</v>
      </c>
      <c r="FF41" s="5"/>
      <c r="FG41" s="5"/>
      <c r="FP41" s="2"/>
      <c r="FQ41" s="2"/>
      <c r="FS41" s="53">
        <v>13.5</v>
      </c>
      <c r="GN41" s="5"/>
      <c r="GO41" s="5"/>
      <c r="GX41" s="2"/>
      <c r="GY41" s="2"/>
      <c r="HA41" s="53">
        <v>13.5</v>
      </c>
      <c r="HV41" s="5"/>
      <c r="HW41" s="5"/>
      <c r="IF41" s="2"/>
      <c r="IG41" s="2"/>
      <c r="II41" s="53">
        <v>13.5</v>
      </c>
      <c r="JD41" s="5"/>
      <c r="JE41" s="5"/>
      <c r="JN41" s="2"/>
      <c r="JO41" s="2"/>
      <c r="JQ41" s="53">
        <v>13.5</v>
      </c>
      <c r="KL41" s="5"/>
      <c r="KM41" s="5"/>
      <c r="KV41" s="2"/>
      <c r="KW41" s="2"/>
      <c r="KY41" s="53">
        <v>14.5</v>
      </c>
      <c r="LT41" s="5"/>
      <c r="LU41" s="5"/>
      <c r="MD41" s="2"/>
      <c r="ME41" s="2"/>
      <c r="MG41" s="53">
        <v>14.5</v>
      </c>
      <c r="NB41" s="5"/>
      <c r="NC41" s="5"/>
      <c r="NL41" s="2"/>
      <c r="NM41" s="2"/>
      <c r="NO41" s="53">
        <v>14.5</v>
      </c>
      <c r="OJ41" s="5"/>
      <c r="OK41" s="5"/>
      <c r="OT41" s="2"/>
      <c r="OU41" s="2"/>
      <c r="OW41" s="53">
        <v>14.5</v>
      </c>
      <c r="PR41" s="5"/>
      <c r="PS41" s="5"/>
      <c r="QB41" s="2"/>
      <c r="QC41" s="2"/>
      <c r="QE41" s="53">
        <v>14.5</v>
      </c>
      <c r="QZ41" s="5"/>
      <c r="RA41" s="5"/>
      <c r="RJ41" s="2"/>
      <c r="RK41" s="2"/>
      <c r="RM41" s="53">
        <v>14.5</v>
      </c>
      <c r="SH41" s="5"/>
      <c r="SI41" s="5"/>
      <c r="SR41" s="2"/>
      <c r="SS41" s="2"/>
      <c r="SU41" s="53">
        <v>14.5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4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60</v>
      </c>
      <c r="D44" s="5"/>
      <c r="F44" s="2"/>
      <c r="G44" s="64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52.8</v>
      </c>
      <c r="BS45" s="41"/>
      <c r="BT45" s="41"/>
      <c r="BU45" s="41"/>
      <c r="BW45" s="32"/>
      <c r="BX45" s="32"/>
      <c r="BZ45" s="57">
        <v>52.8</v>
      </c>
      <c r="CT45" s="41"/>
      <c r="CU45" s="41"/>
      <c r="CV45" s="41"/>
      <c r="CW45" s="32"/>
      <c r="CX45" s="32"/>
      <c r="CY45" s="32"/>
      <c r="CZ45" s="32"/>
      <c r="DA45" s="57">
        <v>54</v>
      </c>
      <c r="DX45" s="5"/>
      <c r="DY45" s="5"/>
      <c r="EH45" s="2"/>
      <c r="EI45" s="2"/>
      <c r="EK45" s="57">
        <v>52.8</v>
      </c>
      <c r="FF45" s="5"/>
      <c r="FG45" s="5"/>
      <c r="FP45" s="2"/>
      <c r="FQ45" s="2"/>
      <c r="FS45" s="57">
        <v>52.8</v>
      </c>
      <c r="GN45" s="5"/>
      <c r="GO45" s="5"/>
      <c r="GX45" s="2"/>
      <c r="GY45" s="2"/>
      <c r="HA45" s="57">
        <v>52.8</v>
      </c>
      <c r="HV45" s="5"/>
      <c r="HW45" s="5"/>
      <c r="IF45" s="2"/>
      <c r="IG45" s="2"/>
      <c r="II45" s="57">
        <v>52.8</v>
      </c>
      <c r="JD45" s="5"/>
      <c r="JE45" s="5"/>
      <c r="JN45" s="2"/>
      <c r="JO45" s="2"/>
      <c r="JQ45" s="57">
        <v>52.8</v>
      </c>
      <c r="KL45" s="5"/>
      <c r="KM45" s="5"/>
      <c r="KV45" s="2"/>
      <c r="KW45" s="2"/>
      <c r="KY45" s="57">
        <v>54</v>
      </c>
      <c r="LT45" s="5"/>
      <c r="LU45" s="5"/>
      <c r="MD45" s="2"/>
      <c r="ME45" s="2"/>
      <c r="MG45" s="57">
        <v>54</v>
      </c>
      <c r="NB45" s="5"/>
      <c r="NC45" s="5"/>
      <c r="NL45" s="2"/>
      <c r="NM45" s="2"/>
      <c r="NO45" s="57">
        <v>54</v>
      </c>
      <c r="OJ45" s="5"/>
      <c r="OK45" s="5"/>
      <c r="OT45" s="2"/>
      <c r="OU45" s="2"/>
      <c r="OW45" s="57">
        <v>54</v>
      </c>
      <c r="PR45" s="5"/>
      <c r="PS45" s="5"/>
      <c r="QB45" s="2"/>
      <c r="QC45" s="2"/>
      <c r="QE45" s="57">
        <v>54</v>
      </c>
      <c r="QZ45" s="5"/>
      <c r="RA45" s="5"/>
      <c r="RJ45" s="2"/>
      <c r="RK45" s="2"/>
      <c r="RM45" s="57">
        <v>54</v>
      </c>
      <c r="SH45" s="5"/>
      <c r="SI45" s="5"/>
      <c r="SR45" s="2"/>
      <c r="SS45" s="2"/>
      <c r="SU45" s="57">
        <v>54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104" x14ac:dyDescent="0.2">
      <c r="C49" s="29" t="s">
        <v>47</v>
      </c>
      <c r="D49" s="2"/>
      <c r="AU49" s="32"/>
      <c r="AX49" s="32"/>
      <c r="CW49" s="32"/>
      <c r="CZ49" s="32"/>
    </row>
    <row r="50" spans="1:104" x14ac:dyDescent="0.2">
      <c r="A50" s="5"/>
      <c r="B50" s="5"/>
      <c r="C50" s="5"/>
      <c r="D50" s="20"/>
      <c r="AQ50" s="32"/>
      <c r="AR50" s="32"/>
      <c r="AS50" s="32"/>
      <c r="AT50" s="32"/>
      <c r="AU50" s="32"/>
      <c r="AX50" s="32"/>
      <c r="CS50" s="32"/>
      <c r="CT50" s="32"/>
      <c r="CU50" s="32"/>
      <c r="CV50" s="32"/>
      <c r="CW50" s="32"/>
      <c r="CZ50" s="32"/>
    </row>
    <row r="51" spans="1:104" ht="17" x14ac:dyDescent="0.2">
      <c r="A51" s="5"/>
      <c r="B51" s="5"/>
      <c r="C51" s="5"/>
      <c r="D51" s="20"/>
      <c r="V51" s="10"/>
      <c r="W51" s="10"/>
      <c r="AQ51" s="32"/>
      <c r="AR51" s="32"/>
      <c r="AS51" s="32"/>
      <c r="AT51" s="32"/>
      <c r="AU51" s="32"/>
      <c r="AX51" s="32"/>
      <c r="CS51" s="32"/>
      <c r="CT51" s="32"/>
      <c r="CU51" s="32"/>
      <c r="CV51" s="32"/>
      <c r="CW51" s="32"/>
      <c r="CZ51" s="32"/>
    </row>
    <row r="52" spans="1:104" ht="17" x14ac:dyDescent="0.2">
      <c r="A52" s="5"/>
      <c r="B52" s="5"/>
      <c r="C52" s="5"/>
      <c r="D52" s="20"/>
      <c r="V52" s="1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104" ht="17" x14ac:dyDescent="0.2"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104" ht="17" x14ac:dyDescent="0.2"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104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104" ht="17" x14ac:dyDescent="0.2">
      <c r="V56" s="10"/>
      <c r="W56" s="10"/>
      <c r="X56" s="10"/>
    </row>
    <row r="57" spans="1:104" ht="17" x14ac:dyDescent="0.2">
      <c r="V57" s="10"/>
      <c r="W57" s="10"/>
      <c r="X57" s="10"/>
    </row>
    <row r="58" spans="1:104" ht="17" x14ac:dyDescent="0.2">
      <c r="V58" s="10"/>
      <c r="W58" s="10"/>
      <c r="X58" s="10"/>
    </row>
    <row r="59" spans="1:104" ht="17" x14ac:dyDescent="0.2">
      <c r="V59" s="10"/>
      <c r="W59" s="10"/>
      <c r="X59" s="10"/>
    </row>
    <row r="60" spans="1:104" ht="17" x14ac:dyDescent="0.2">
      <c r="V60" s="10"/>
      <c r="W60" s="10"/>
      <c r="X60" s="10"/>
    </row>
    <row r="61" spans="1:104" ht="17" x14ac:dyDescent="0.2">
      <c r="V61" s="10"/>
      <c r="W61" s="10"/>
      <c r="X61" s="10"/>
    </row>
    <row r="62" spans="1:104" ht="17" x14ac:dyDescent="0.2">
      <c r="V62" s="10"/>
      <c r="W62" s="10"/>
      <c r="X62" s="10"/>
    </row>
    <row r="63" spans="1:104" ht="17" x14ac:dyDescent="0.2">
      <c r="V63" s="10"/>
      <c r="W63" s="10"/>
      <c r="X63" s="10"/>
    </row>
    <row r="64" spans="1:10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3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8">
      <sortCondition descending="1" ref="H1:H39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38">
    <cfRule type="expression" dxfId="434" priority="51275" stopIfTrue="1">
      <formula>IF($AN4&lt;&gt;"",1,0)</formula>
    </cfRule>
  </conditionalFormatting>
  <conditionalFormatting sqref="AZ4:BZ38">
    <cfRule type="expression" dxfId="433" priority="210" stopIfTrue="1">
      <formula>IF($BO4&lt;&gt;"",1,0)</formula>
    </cfRule>
  </conditionalFormatting>
  <conditionalFormatting sqref="CA4:DA38">
    <cfRule type="expression" dxfId="432" priority="206" stopIfTrue="1">
      <formula>IF($CP4&lt;&gt;"",1,0)</formula>
    </cfRule>
  </conditionalFormatting>
  <conditionalFormatting sqref="BW49:BW1048576 BP1:BP1048576 BS1:BS1048576 BW1:BW47">
    <cfRule type="cellIs" dxfId="431" priority="52632" operator="between">
      <formula>$BZ$44</formula>
      <formula>1000</formula>
    </cfRule>
    <cfRule type="cellIs" dxfId="430" priority="52633" operator="between">
      <formula>$BZ$43</formula>
      <formula>$BZ$44</formula>
    </cfRule>
    <cfRule type="cellIs" dxfId="429" priority="52634" operator="between">
      <formula>$BZ$42</formula>
      <formula>$BZ$43</formula>
    </cfRule>
    <cfRule type="cellIs" dxfId="428" priority="52635" operator="between">
      <formula>$BZ$41</formula>
      <formula>$BZ$42</formula>
    </cfRule>
  </conditionalFormatting>
  <conditionalFormatting sqref="CX49:CX1048576 CQ1:CQ1048576 CT1:CT1048576 CX1:CX47">
    <cfRule type="cellIs" dxfId="427" priority="51509" operator="between">
      <formula>$DA$44</formula>
      <formula>1000</formula>
    </cfRule>
    <cfRule type="cellIs" dxfId="426" priority="51510" operator="between">
      <formula>$DA$43</formula>
      <formula>$DA$44</formula>
    </cfRule>
    <cfRule type="cellIs" dxfId="425" priority="51511" operator="between">
      <formula>$DA$42</formula>
      <formula>$DA$43</formula>
    </cfRule>
    <cfRule type="cellIs" dxfId="424" priority="51512" operator="between">
      <formula>$DA$41</formula>
      <formula>$DA$42</formula>
    </cfRule>
  </conditionalFormatting>
  <conditionalFormatting sqref="EH49:EH1048576 DX1:DX1048576 EA1:EA1048576 EE1:EE1048576 EH1:EH47">
    <cfRule type="cellIs" dxfId="423" priority="52660" operator="between">
      <formula>$EK$44</formula>
      <formula>1000</formula>
    </cfRule>
    <cfRule type="cellIs" dxfId="422" priority="52661" operator="between">
      <formula>$EK$43</formula>
      <formula>$EK$44</formula>
    </cfRule>
    <cfRule type="cellIs" dxfId="421" priority="52662" operator="between">
      <formula>$EK$42</formula>
      <formula>$EK$43</formula>
    </cfRule>
    <cfRule type="cellIs" dxfId="420" priority="52663" operator="between">
      <formula>$EK$41</formula>
      <formula>$EK$42</formula>
    </cfRule>
  </conditionalFormatting>
  <conditionalFormatting sqref="FP49:FP1048576 FF1:FF1048576 FI1:FI1048576 FM1:FM1048576 FP1:FP47">
    <cfRule type="cellIs" dxfId="419" priority="190" operator="between">
      <formula>$FS$44</formula>
      <formula>1000</formula>
    </cfRule>
    <cfRule type="cellIs" dxfId="418" priority="191" operator="between">
      <formula>$FS$43</formula>
      <formula>$FS$44</formula>
    </cfRule>
    <cfRule type="cellIs" dxfId="417" priority="192" operator="between">
      <formula>$FS$42</formula>
      <formula>$FS$43</formula>
    </cfRule>
    <cfRule type="cellIs" dxfId="416" priority="193" operator="between">
      <formula>$FS$41</formula>
      <formula>$FS$42</formula>
    </cfRule>
  </conditionalFormatting>
  <conditionalFormatting sqref="IF49:IF1048576 HV1:HV1048576 HY1:HY1048576 IC1:IC1048576 IF1:IF47">
    <cfRule type="cellIs" dxfId="415" priority="158" operator="between">
      <formula>$II$44</formula>
      <formula>1000</formula>
    </cfRule>
    <cfRule type="cellIs" dxfId="414" priority="159" operator="between">
      <formula>$II$43</formula>
      <formula>$II$44</formula>
    </cfRule>
    <cfRule type="cellIs" dxfId="413" priority="160" operator="between">
      <formula>$II$42</formula>
      <formula>$II$43</formula>
    </cfRule>
    <cfRule type="cellIs" dxfId="412" priority="161" operator="between">
      <formula>$II$41</formula>
      <formula>$II$42</formula>
    </cfRule>
  </conditionalFormatting>
  <conditionalFormatting sqref="AW48 AO1:AO1048576 AR1:AR1048576 AV1:AV1048576">
    <cfRule type="cellIs" dxfId="411" priority="22" operator="between">
      <formula>$AY$44</formula>
      <formula>1000</formula>
    </cfRule>
    <cfRule type="cellIs" dxfId="410" priority="23" operator="between">
      <formula>$AY$43</formula>
      <formula>$AY$44</formula>
    </cfRule>
    <cfRule type="cellIs" dxfId="409" priority="24" operator="between">
      <formula>$AY$42</formula>
      <formula>$AY$43</formula>
    </cfRule>
    <cfRule type="cellIs" dxfId="408" priority="25" operator="between">
      <formula>$AY$41</formula>
      <formula>$AY$42</formula>
    </cfRule>
  </conditionalFormatting>
  <conditionalFormatting sqref="BW48">
    <cfRule type="cellIs" dxfId="407" priority="18" operator="between">
      <formula>$AY$44</formula>
      <formula>1000</formula>
    </cfRule>
    <cfRule type="cellIs" dxfId="406" priority="19" operator="between">
      <formula>$AY$43</formula>
      <formula>$AY$44</formula>
    </cfRule>
    <cfRule type="cellIs" dxfId="405" priority="20" operator="between">
      <formula>$AY$42</formula>
      <formula>$AY$43</formula>
    </cfRule>
    <cfRule type="cellIs" dxfId="404" priority="21" operator="between">
      <formula>$AY$41</formula>
      <formula>$AY$42</formula>
    </cfRule>
  </conditionalFormatting>
  <conditionalFormatting sqref="CX48">
    <cfRule type="cellIs" dxfId="403" priority="14" operator="between">
      <formula>$AY$44</formula>
      <formula>1000</formula>
    </cfRule>
    <cfRule type="cellIs" dxfId="402" priority="15" operator="between">
      <formula>$AY$43</formula>
      <formula>$AY$44</formula>
    </cfRule>
    <cfRule type="cellIs" dxfId="401" priority="16" operator="between">
      <formula>$AY$42</formula>
      <formula>$AY$43</formula>
    </cfRule>
    <cfRule type="cellIs" dxfId="400" priority="17" operator="between">
      <formula>$AY$41</formula>
      <formula>$AY$42</formula>
    </cfRule>
  </conditionalFormatting>
  <conditionalFormatting sqref="EH48">
    <cfRule type="cellIs" dxfId="399" priority="10" operator="between">
      <formula>$AY$44</formula>
      <formula>1000</formula>
    </cfRule>
    <cfRule type="cellIs" dxfId="398" priority="11" operator="between">
      <formula>$AY$43</formula>
      <formula>$AY$44</formula>
    </cfRule>
    <cfRule type="cellIs" dxfId="397" priority="12" operator="between">
      <formula>$AY$42</formula>
      <formula>$AY$43</formula>
    </cfRule>
    <cfRule type="cellIs" dxfId="396" priority="13" operator="between">
      <formula>$AY$41</formula>
      <formula>$AY$42</formula>
    </cfRule>
  </conditionalFormatting>
  <conditionalFormatting sqref="FP48">
    <cfRule type="cellIs" dxfId="395" priority="6" operator="between">
      <formula>$AY$44</formula>
      <formula>1000</formula>
    </cfRule>
    <cfRule type="cellIs" dxfId="394" priority="7" operator="between">
      <formula>$AY$43</formula>
      <formula>$AY$44</formula>
    </cfRule>
    <cfRule type="cellIs" dxfId="393" priority="8" operator="between">
      <formula>$AY$42</formula>
      <formula>$AY$43</formula>
    </cfRule>
    <cfRule type="cellIs" dxfId="392" priority="9" operator="between">
      <formula>$AY$41</formula>
      <formula>$AY$42</formula>
    </cfRule>
  </conditionalFormatting>
  <conditionalFormatting sqref="IF48">
    <cfRule type="cellIs" dxfId="391" priority="2" operator="between">
      <formula>$AY$44</formula>
      <formula>1000</formula>
    </cfRule>
    <cfRule type="cellIs" dxfId="390" priority="3" operator="between">
      <formula>$AY$43</formula>
      <formula>$AY$44</formula>
    </cfRule>
    <cfRule type="cellIs" dxfId="389" priority="4" operator="between">
      <formula>$AY$42</formula>
      <formula>$AY$43</formula>
    </cfRule>
    <cfRule type="cellIs" dxfId="388" priority="5" operator="between">
      <formula>$AY$41</formula>
      <formula>$AY$42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192563" operator="between">
      <formula>AY$48</formula>
      <formula>1000</formula>
    </cfRule>
    <cfRule type="cellIs" dxfId="381" priority="192564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192575" operator="between">
      <formula>EK$48</formula>
      <formula>1000</formula>
    </cfRule>
    <cfRule type="cellIs" dxfId="379" priority="192576" operator="between">
      <formula>EK$47</formula>
      <formula>EK$48</formula>
    </cfRule>
  </conditionalFormatting>
  <conditionalFormatting sqref="AQ1:AQ1048576 AT1:AT1048576 AX1:AX1048576">
    <cfRule type="cellIs" dxfId="378" priority="192647" operator="between">
      <formula>$AY$48</formula>
      <formula>1000</formula>
    </cfRule>
    <cfRule type="cellIs" dxfId="377" priority="192648" operator="between">
      <formula>$AY$47</formula>
      <formula>$AY$48</formula>
    </cfRule>
    <cfRule type="cellIs" dxfId="376" priority="192649" operator="between">
      <formula>$AY$46</formula>
      <formula>$AY$47</formula>
    </cfRule>
    <cfRule type="cellIs" dxfId="375" priority="192650" operator="between">
      <formula>$AY$45</formula>
      <formula>$AY$46</formula>
    </cfRule>
  </conditionalFormatting>
  <conditionalFormatting sqref="BR1:BR1048576 BU1:BU1048576 BY1:BY1048576">
    <cfRule type="cellIs" dxfId="374" priority="192683" operator="between">
      <formula>$BZ$48</formula>
      <formula>1000</formula>
    </cfRule>
    <cfRule type="cellIs" dxfId="373" priority="192684" operator="between">
      <formula>$BZ$47</formula>
      <formula>$BZ$48</formula>
    </cfRule>
    <cfRule type="cellIs" dxfId="372" priority="192685" operator="between">
      <formula>$BZ$46</formula>
      <formula>$BZ$47</formula>
    </cfRule>
    <cfRule type="cellIs" dxfId="371" priority="192686" operator="between">
      <formula>$BZ$45</formula>
      <formula>$BZ$46</formula>
    </cfRule>
  </conditionalFormatting>
  <conditionalFormatting sqref="CS1:CS1048576 CV1:CV1048576 CZ1:CZ1048576">
    <cfRule type="cellIs" dxfId="370" priority="192719" operator="between">
      <formula>$DA$48</formula>
      <formula>1000</formula>
    </cfRule>
    <cfRule type="cellIs" dxfId="369" priority="192720" operator="between">
      <formula>$DA$47</formula>
      <formula>$DA$48</formula>
    </cfRule>
    <cfRule type="cellIs" dxfId="368" priority="192721" operator="between">
      <formula>$DA$46</formula>
      <formula>$DA$47</formula>
    </cfRule>
    <cfRule type="cellIs" dxfId="367" priority="192722" operator="between">
      <formula>$DA$45</formula>
      <formula>$DA$46</formula>
    </cfRule>
  </conditionalFormatting>
  <conditionalFormatting sqref="NB1:NB1048576 NE1:NE1048576 NI1:NI1048576 NL1:NL1048576">
    <cfRule type="cellIs" dxfId="366" priority="192755" operator="between">
      <formula>$NO$41</formula>
      <formula>$NO$42</formula>
    </cfRule>
  </conditionalFormatting>
  <conditionalFormatting sqref="DZ1:DZ1048576 EC1:EC1048576 EG1:EG1048576 EJ1:EJ1048576">
    <cfRule type="cellIs" dxfId="365" priority="192767" operator="between">
      <formula>$EK$48</formula>
      <formula>1000</formula>
    </cfRule>
    <cfRule type="cellIs" dxfId="364" priority="192768" operator="between">
      <formula>$EK$47</formula>
      <formula>$EK$48</formula>
    </cfRule>
    <cfRule type="cellIs" dxfId="363" priority="192769" operator="between">
      <formula>$EK$46</formula>
      <formula>$EK$47</formula>
    </cfRule>
    <cfRule type="cellIs" dxfId="362" priority="192770" operator="between">
      <formula>$EK$45</formula>
      <formula>$EK$46</formula>
    </cfRule>
  </conditionalFormatting>
  <conditionalFormatting sqref="FH1:FH1048576 FK1:FK1048576 FO1:FO1048576 FR1:FR1048576">
    <cfRule type="cellIs" dxfId="361" priority="192815" operator="between">
      <formula>$FS$48</formula>
      <formula>1000</formula>
    </cfRule>
    <cfRule type="cellIs" dxfId="360" priority="192816" operator="between">
      <formula>$FS$47</formula>
      <formula>$FS$48</formula>
    </cfRule>
    <cfRule type="cellIs" dxfId="359" priority="192817" operator="between">
      <formula>$FS$46</formula>
      <formula>$FS$47</formula>
    </cfRule>
    <cfRule type="cellIs" dxfId="358" priority="192818" operator="between">
      <formula>$FS$45</formula>
      <formula>$FS$46</formula>
    </cfRule>
  </conditionalFormatting>
  <conditionalFormatting sqref="GN1:GN1048576 GQ1:GQ1048576 GU1:GU1048576 GX1:GX1048576">
    <cfRule type="cellIs" dxfId="357" priority="192863" operator="between">
      <formula>$HA$44</formula>
      <formula>1000</formula>
    </cfRule>
    <cfRule type="cellIs" dxfId="356" priority="192864" operator="between">
      <formula>$HA$43</formula>
      <formula>$HA$44</formula>
    </cfRule>
    <cfRule type="cellIs" dxfId="355" priority="192865" operator="between">
      <formula>$HA$42</formula>
      <formula>$HA$43</formula>
    </cfRule>
    <cfRule type="cellIs" dxfId="354" priority="192866" operator="between">
      <formula>$HA$41</formula>
      <formula>$HA$42</formula>
    </cfRule>
  </conditionalFormatting>
  <conditionalFormatting sqref="GP1:GP1048576 GS1:GS1048576 GW1:GW1048576 GZ1:GZ1048576">
    <cfRule type="cellIs" dxfId="353" priority="192911" operator="between">
      <formula>$HA$48</formula>
      <formula>1000</formula>
    </cfRule>
    <cfRule type="cellIs" dxfId="352" priority="192912" operator="between">
      <formula>$HA$47</formula>
      <formula>$HA$48</formula>
    </cfRule>
    <cfRule type="cellIs" dxfId="351" priority="192913" operator="between">
      <formula>$HA$46</formula>
      <formula>$HA$47</formula>
    </cfRule>
    <cfRule type="cellIs" dxfId="350" priority="192914" operator="between">
      <formula>$HA$45</formula>
      <formula>$HA$46</formula>
    </cfRule>
  </conditionalFormatting>
  <conditionalFormatting sqref="HX1:HX1048576 IA1:IA1048576 IE1:IE1048576 IH1:IH1048576">
    <cfRule type="cellIs" dxfId="349" priority="192959" operator="between">
      <formula>$II$48</formula>
      <formula>1000</formula>
    </cfRule>
    <cfRule type="cellIs" dxfId="348" priority="192960" operator="between">
      <formula>$II$47</formula>
      <formula>$II$48</formula>
    </cfRule>
    <cfRule type="cellIs" dxfId="347" priority="192961" operator="between">
      <formula>$II$46</formula>
      <formula>$II$47</formula>
    </cfRule>
    <cfRule type="cellIs" dxfId="346" priority="192962" operator="between">
      <formula>$II$45</formula>
      <formula>$II$46</formula>
    </cfRule>
  </conditionalFormatting>
  <conditionalFormatting sqref="JD1:JD1048576 JG1:JG1048576 JK1:JK1048576 JN1:JN1048576">
    <cfRule type="cellIs" dxfId="345" priority="193007" operator="between">
      <formula>$JQ$44</formula>
      <formula>1000</formula>
    </cfRule>
    <cfRule type="cellIs" dxfId="344" priority="193008" operator="between">
      <formula>$JQ$43</formula>
      <formula>$JQ$44</formula>
    </cfRule>
    <cfRule type="cellIs" dxfId="343" priority="193009" operator="between">
      <formula>$JQ$42</formula>
      <formula>$JQ$43</formula>
    </cfRule>
    <cfRule type="cellIs" dxfId="342" priority="193010" operator="between">
      <formula>$JQ$41</formula>
      <formula>$JQ$42</formula>
    </cfRule>
  </conditionalFormatting>
  <conditionalFormatting sqref="JF1:JF1048576 JI1:JI1048576 JM1:JM1048576 JP1:JP1048576">
    <cfRule type="cellIs" dxfId="341" priority="193055" operator="between">
      <formula>$JQ$48</formula>
      <formula>1000</formula>
    </cfRule>
    <cfRule type="cellIs" dxfId="340" priority="193056" operator="between">
      <formula>$JQ$47</formula>
      <formula>$JQ$48</formula>
    </cfRule>
    <cfRule type="cellIs" dxfId="339" priority="193057" operator="between">
      <formula>$JQ$46</formula>
      <formula>$JQ$47</formula>
    </cfRule>
    <cfRule type="cellIs" dxfId="338" priority="193058" operator="between">
      <formula>$JQ$45</formula>
      <formula>$JQ$46</formula>
    </cfRule>
  </conditionalFormatting>
  <conditionalFormatting sqref="KL1:KL1048576 KO1:KO1048576 KS1:KS1048576 KV1:KV1048576">
    <cfRule type="cellIs" dxfId="337" priority="193103" operator="between">
      <formula>$KY$44</formula>
      <formula>1000</formula>
    </cfRule>
    <cfRule type="cellIs" dxfId="336" priority="193104" operator="between">
      <formula>$KY$43</formula>
      <formula>$KY$44</formula>
    </cfRule>
    <cfRule type="cellIs" dxfId="335" priority="193105" operator="between">
      <formula>$KY$42</formula>
      <formula>$KY$43</formula>
    </cfRule>
    <cfRule type="cellIs" dxfId="334" priority="193106" operator="between">
      <formula>$KY$41</formula>
      <formula>$KY$42</formula>
    </cfRule>
  </conditionalFormatting>
  <conditionalFormatting sqref="KN1:KN1048576 KQ1:KQ1048576 KU1:KU1048576 KX1:KX1048576">
    <cfRule type="cellIs" dxfId="333" priority="193151" operator="between">
      <formula>$KY$48</formula>
      <formula>1000</formula>
    </cfRule>
    <cfRule type="cellIs" dxfId="332" priority="193152" operator="between">
      <formula>$KY$47</formula>
      <formula>$KY$48</formula>
    </cfRule>
    <cfRule type="cellIs" dxfId="331" priority="193153" operator="between">
      <formula>$KY$46</formula>
      <formula>$KY$47</formula>
    </cfRule>
    <cfRule type="cellIs" dxfId="330" priority="193154" operator="between">
      <formula>$KY$45</formula>
      <formula>$KY$46</formula>
    </cfRule>
  </conditionalFormatting>
  <conditionalFormatting sqref="LT1:LT1048576 LW1:LW1048576 MA1:MA1048576 MD1:MD1048576">
    <cfRule type="cellIs" dxfId="329" priority="193199" operator="between">
      <formula>$MG$44</formula>
      <formula>1000</formula>
    </cfRule>
    <cfRule type="cellIs" dxfId="328" priority="193200" operator="between">
      <formula>$MG$43</formula>
      <formula>$MG$44</formula>
    </cfRule>
    <cfRule type="cellIs" dxfId="327" priority="193201" operator="between">
      <formula>$MG$42</formula>
      <formula>$MG$43</formula>
    </cfRule>
    <cfRule type="cellIs" dxfId="326" priority="193202" operator="between">
      <formula>$MG$41</formula>
      <formula>$MG$42</formula>
    </cfRule>
  </conditionalFormatting>
  <conditionalFormatting sqref="LV1:LV1048576 LY1:LY1048576 MC1:MC1048576 MF1:MF1048576">
    <cfRule type="cellIs" dxfId="325" priority="193247" operator="between">
      <formula>$MG$48</formula>
      <formula>1000</formula>
    </cfRule>
    <cfRule type="cellIs" dxfId="324" priority="193248" operator="between">
      <formula>$MG$47</formula>
      <formula>$MG$48</formula>
    </cfRule>
    <cfRule type="cellIs" dxfId="323" priority="193249" operator="between">
      <formula>$MG$46</formula>
      <formula>$MG$47</formula>
    </cfRule>
    <cfRule type="cellIs" dxfId="322" priority="193250" operator="between">
      <formula>$MG$45</formula>
      <formula>$MG$46</formula>
    </cfRule>
  </conditionalFormatting>
  <conditionalFormatting sqref="NB1:NB1048576 NE1:NE1048576 NI1:NI1048576">
    <cfRule type="cellIs" dxfId="321" priority="193295" operator="between">
      <formula>$NO$44</formula>
      <formula>1000</formula>
    </cfRule>
    <cfRule type="cellIs" dxfId="320" priority="193296" operator="between">
      <formula>$NO$43</formula>
      <formula>$NO$44</formula>
    </cfRule>
    <cfRule type="cellIs" dxfId="319" priority="193297" operator="between">
      <formula>$NO$42</formula>
      <formula>$NO$43</formula>
    </cfRule>
  </conditionalFormatting>
  <conditionalFormatting sqref="ND1:ND1048576 NG1:NG1048576 NK1:NK1048576 NN1:NN1048576">
    <cfRule type="cellIs" dxfId="318" priority="193322" operator="between">
      <formula>$NO$48</formula>
      <formula>1000</formula>
    </cfRule>
    <cfRule type="cellIs" dxfId="317" priority="193323" operator="between">
      <formula>$NO$47</formula>
      <formula>$NO$48</formula>
    </cfRule>
    <cfRule type="cellIs" dxfId="316" priority="193324" operator="between">
      <formula>$NO$46</formula>
      <formula>$NO$47</formula>
    </cfRule>
    <cfRule type="cellIs" dxfId="315" priority="193325" operator="between">
      <formula>$NO$45</formula>
      <formula>$NO$46</formula>
    </cfRule>
  </conditionalFormatting>
  <conditionalFormatting sqref="OJ1:OJ1048576 OM1:OM1048576 OQ1:OQ1048576 OT1:OT1048576">
    <cfRule type="cellIs" dxfId="314" priority="193370" operator="between">
      <formula>$OW$44</formula>
      <formula>1000</formula>
    </cfRule>
    <cfRule type="cellIs" dxfId="313" priority="193371" operator="between">
      <formula>$OW$43</formula>
      <formula>$OW$44</formula>
    </cfRule>
    <cfRule type="cellIs" dxfId="312" priority="193372" operator="between">
      <formula>$OW$42</formula>
      <formula>$OW$43</formula>
    </cfRule>
    <cfRule type="cellIs" dxfId="311" priority="193373" operator="between">
      <formula>$OW$41</formula>
      <formula>$OW$42</formula>
    </cfRule>
  </conditionalFormatting>
  <conditionalFormatting sqref="OL1:OL1048576 OO1:OO1048576 OS1:OS1048576 OV1:OV1048576">
    <cfRule type="cellIs" dxfId="310" priority="193418" operator="between">
      <formula>$OW$48</formula>
      <formula>1000</formula>
    </cfRule>
    <cfRule type="cellIs" dxfId="309" priority="193419" operator="between">
      <formula>$OW$47</formula>
      <formula>$OW$48</formula>
    </cfRule>
    <cfRule type="cellIs" dxfId="308" priority="193420" operator="between">
      <formula>$OW$46</formula>
      <formula>$OW$47</formula>
    </cfRule>
    <cfRule type="cellIs" dxfId="307" priority="193421" operator="between">
      <formula>$OW$45</formula>
      <formula>$OW$46</formula>
    </cfRule>
  </conditionalFormatting>
  <conditionalFormatting sqref="PR1:PR1048576 PU1:PU1048576 PY1:PY1048576 QB1:QB1048576">
    <cfRule type="cellIs" dxfId="306" priority="193466" operator="between">
      <formula>$QE$44</formula>
      <formula>1000</formula>
    </cfRule>
    <cfRule type="cellIs" dxfId="305" priority="193467" operator="between">
      <formula>$QE$43</formula>
      <formula>$QE$44</formula>
    </cfRule>
    <cfRule type="cellIs" dxfId="304" priority="193468" operator="between">
      <formula>$QE$42</formula>
      <formula>$QE$43</formula>
    </cfRule>
    <cfRule type="cellIs" dxfId="303" priority="193469" operator="between">
      <formula>$QE$41</formula>
      <formula>$QE$42</formula>
    </cfRule>
  </conditionalFormatting>
  <conditionalFormatting sqref="PT1:PT1048576 PW1:PW1048576 QA1:QA1048576 QD1:QD1048576">
    <cfRule type="cellIs" dxfId="302" priority="193514" operator="between">
      <formula>$QE$48</formula>
      <formula>1000</formula>
    </cfRule>
    <cfRule type="cellIs" dxfId="301" priority="193515" operator="between">
      <formula>$QE$47</formula>
      <formula>$QE$48</formula>
    </cfRule>
    <cfRule type="cellIs" dxfId="300" priority="193516" operator="between">
      <formula>$QE$46</formula>
      <formula>$QE$47</formula>
    </cfRule>
    <cfRule type="cellIs" dxfId="299" priority="193517" operator="between">
      <formula>$QE$45</formula>
      <formula>$QE$46</formula>
    </cfRule>
  </conditionalFormatting>
  <conditionalFormatting sqref="QZ1:QZ1048576 RC1:RC1048576 RG1:RG1048576 RJ1:RJ1048576">
    <cfRule type="cellIs" dxfId="298" priority="193562" operator="between">
      <formula>$RM$44</formula>
      <formula>1000</formula>
    </cfRule>
    <cfRule type="cellIs" dxfId="297" priority="193563" operator="between">
      <formula>$RM$43</formula>
      <formula>$RM$44</formula>
    </cfRule>
    <cfRule type="cellIs" dxfId="296" priority="193564" operator="between">
      <formula>$RM$42</formula>
      <formula>$RM$43</formula>
    </cfRule>
    <cfRule type="cellIs" dxfId="295" priority="193565" operator="between">
      <formula>$RM$41</formula>
      <formula>$RM$42</formula>
    </cfRule>
  </conditionalFormatting>
  <conditionalFormatting sqref="RB1:RB1048576 RE1:RE1048576 RI1:RI1048576 RL1:RL1048576">
    <cfRule type="cellIs" dxfId="294" priority="193610" operator="between">
      <formula>$RM$48</formula>
      <formula>1000</formula>
    </cfRule>
    <cfRule type="cellIs" dxfId="293" priority="193611" operator="between">
      <formula>$RM$47</formula>
      <formula>$RM$48</formula>
    </cfRule>
    <cfRule type="cellIs" dxfId="292" priority="193612" operator="between">
      <formula>$RM$46</formula>
      <formula>$RM$47</formula>
    </cfRule>
    <cfRule type="cellIs" dxfId="291" priority="193613" operator="between">
      <formula>$RM$45</formula>
      <formula>$RM$46</formula>
    </cfRule>
  </conditionalFormatting>
  <conditionalFormatting sqref="SH1:SH1048576 SK1:SK1048576 SO1:SO1048576 SR1:SR1048576">
    <cfRule type="cellIs" dxfId="290" priority="193658" operator="between">
      <formula>$SU$44</formula>
      <formula>1000</formula>
    </cfRule>
    <cfRule type="cellIs" dxfId="289" priority="193659" operator="between">
      <formula>$SU$43</formula>
      <formula>$SU$44</formula>
    </cfRule>
    <cfRule type="cellIs" dxfId="288" priority="193660" operator="between">
      <formula>$SU$42</formula>
      <formula>$SU$43</formula>
    </cfRule>
    <cfRule type="cellIs" dxfId="287" priority="193661" operator="between">
      <formula>$SU$41</formula>
      <formula>$SU$42</formula>
    </cfRule>
  </conditionalFormatting>
  <conditionalFormatting sqref="SJ1:SJ1048576 SM1:SM1048576 SQ1:SQ1048576 ST1:ST1048576">
    <cfRule type="cellIs" dxfId="286" priority="193706" operator="between">
      <formula>$SU$48</formula>
      <formula>1000</formula>
    </cfRule>
    <cfRule type="cellIs" dxfId="285" priority="193707" operator="between">
      <formula>$SU$47</formula>
      <formula>$SU$48</formula>
    </cfRule>
    <cfRule type="cellIs" dxfId="284" priority="193708" operator="between">
      <formula>$SU$46</formula>
      <formula>$SU$47</formula>
    </cfRule>
    <cfRule type="cellIs" dxfId="283" priority="193709" operator="between">
      <formula>$SU$45</formula>
      <formula>$SU$46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111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186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203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184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200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201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233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112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92</v>
      </c>
      <c r="D4" s="4" t="s">
        <v>3</v>
      </c>
      <c r="E4" s="4">
        <v>2004</v>
      </c>
      <c r="F4" s="9">
        <f>SUM(L4:V4)+SUM(L4:T4)*0.0000001+SUM(L4)*0.0000000000001</f>
        <v>189.04001864800532</v>
      </c>
      <c r="G4" s="64" t="s">
        <v>46</v>
      </c>
      <c r="H4" s="3" t="str">
        <f>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P","")</f>
        <v>P</v>
      </c>
      <c r="I4" s="3" t="str">
        <f>IF(OR(AND(AQ4&gt;=AY$42,AQ4&lt;&gt;"",AN4=""),AND(AT4&gt;=AY$42,AT4&lt;&gt;"",AN4=""),AND(AX4&gt;=AY$42,AX4&lt;&gt;"",AN4=""),AND(BR4&gt;=BZ$42,BR4&lt;&gt;"",BO4=""),AND(BU4&gt;=BZ$42,BU4&lt;&gt;"",BO4=""),AND(BY4&gt;=BZ$42,BY4&lt;&gt;"",BO4=""),AND(CS4&gt;=DA$42,CS4&lt;&gt;"",CP4=""),AND(CV4&gt;=DA$42,CV4&lt;&gt;"",CP4=""),AND(CZ4&gt;=DA$42,CZ4&lt;&gt;"",CP4=""),AND(DZ4&gt;=EK$42,DZ4&lt;&gt;""),AND(EC4&gt;=EK$42,EC4&lt;&gt;""),AND(EG4&gt;=EK$42,EG4&lt;&gt;""),AND(EJ4&gt;=EK$42,EJ4&lt;&gt;""),AND(FH4&gt;=FS$42,FH4&lt;&gt;""),AND(FK4&gt;=FS$42,FK4&lt;&gt;""),AND(FO4&gt;=FS$42,FO4&lt;&gt;""),AND(FR4&gt;=FS$42,FR4&lt;&gt;""),AND(GP4&gt;=HA$42,GP4&lt;&gt;""),AND(GS4&gt;=HA$42,GS4&lt;&gt;""),AND(GW4&gt;=HA$42,GW4&lt;&gt;""),AND(GZ4&gt;=HA$42,GZ4&lt;&gt;""),AND(HX4&gt;=II$42,HX4&lt;&gt;""),AND(IA4&gt;=II$42,IA4&lt;&gt;""),AND(IE4&gt;=II$42,IE4&lt;&gt;""),AND(IH4&gt;=II$42,IH4&lt;&gt;""),AND(JF4&gt;=JQ$42,JF4&lt;&gt;""),AND(JI4&gt;=JQ$42,JI4&lt;&gt;""),AND(JM4&gt;=JQ$42,JM4&lt;&gt;""),AND(JP4&gt;=JQ$42,JP4&lt;&gt;""),AND(KN4&gt;=KY$42,KN4&lt;&gt;""),AND(KQ4&gt;=KY$42,KQ4&lt;&gt;""),AND(KU4&gt;=KY$42,KU4&lt;&gt;""),AND(KX4&gt;=KY$42,KX4&lt;&gt;""),AND(LV4&gt;=MG$42,LV4&lt;&gt;""),AND(LY4&gt;=MG$42,LY4&lt;&gt;""),AND(MC4&gt;=MG$42,MC4&lt;&gt;""),AND(MF4&gt;=MG$42,MF4&lt;&gt;""),AND(ND4&gt;=NO$42,ND4&lt;&gt;""),AND(NG4&gt;=NO$42,NG4&lt;&gt;""),AND(NK4&gt;=NO$42,NK4&lt;&gt;""),AND(NN4&gt;=NO$42,NN4&lt;&gt;""),AND(OL4&gt;=OW$42,OL4&lt;&gt;""),AND(OO4&gt;=OW$42,OO4&lt;&gt;""),AND(OS4&gt;=OW$42,OS4&lt;&gt;""),AND(OV4&gt;=OW$42,OV4&lt;&gt;""),AND(PT4&gt;=QE$42,PT4&lt;&gt;""),AND(PW4&gt;=QE$42,PW4&lt;&gt;""),AND(QA4&gt;=QE$42,QA4&lt;&gt;""),AND(QD4&gt;=QE$42,QD4&lt;&gt;""),AND(RB4&gt;=RM$42,RB4&lt;&gt;""),AND(RE4&gt;=RM$42,RE4&lt;&gt;""),AND(RI4&gt;=RM$42,RI4&lt;&gt;""),AND(RL4&gt;=RM$42,RL4&lt;&gt;""),AND(SJ4&gt;=SU$42,SJ4&lt;&gt;""),AND(SM4&gt;=SU$42,SM4&lt;&gt;""),AND(SQ4&gt;=SU$42,SQ4&lt;&gt;""),AND(ST4&gt;=SU$42,ST4&lt;&gt;"")),"P","")</f>
        <v>P</v>
      </c>
      <c r="J4" s="36" t="str">
        <f>IF(AND(I4="P",H4=""),"No DD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Merit",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Excellence",IF(K4="P","Worlds Team",IF(H4="P","National Team","")))))</f>
        <v>National Team</v>
      </c>
      <c r="K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51.150000000000006</v>
      </c>
      <c r="Q4" s="8" t="str">
        <f>IF(P4="","",IF(P4=CZ4,$CA$1,IF(P4=BY4,$AZ$1,IF(P4=AX4,$Y$1,IF(OR(P4=CS4,P4=CV4,P4=CZ4),$CA$1,IF(OR(P4=BR4,P4=BU4,P4=BY4),$AZ$1,IF(OR(P4=AQ4,P4=AT4,P4=AX4),$Y$1,"")))))))</f>
        <v>2025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World Cup ITA (April 6)</v>
      </c>
      <c r="T4" s="8">
        <f>IF(MAX(IF(AO4&gt;=$AY$38,AP4,0),IF(AR4&gt;=$AY$38,AS4,0),IF(AV4&gt;=$AY$38,AW4,0),IF(BP4&gt;=$BZ$38,BQ4,0),IF(BS4&gt;=$BZ$38,BT4,0),IF(BW4&gt;=$BZ$38,BX4,0),IF(CQ4&gt;=$DA$38,CR4,0),IF(CT4&gt;=$DA$38,CU4,0),IF(CX4&gt;=$DA$38,CY4,0),IF(DX4&gt;=$EK$38,DY4,0),IF(EA4&gt;=$EK$38,EB4,0),IF(EE4&gt;=$EK$38,EF4,0),IF(EH4&gt;=$EK$38,EI4,0),IF(FF4&gt;=$FS$38,FG4,0),IF(FI4&gt;=$FS$38,FJ4,0),IF(FM4&gt;=$FS$38,FN4,0),IF(FP4&gt;=$FS$38,FQ4,0),IF(GN4&gt;=$HA$38,GO4,0),IF(GQ4&gt;=$HA$38,GR4,0),IF(GU4&gt;=$HA$38,GV4,0),IF(GX4&gt;=$HA$38,GY4,0),IF(HV4&gt;=$II$38,HW4,0),IF(HY4&gt;=$II$38,HZ4,0),IF(IC4&gt;=$II$38,ID4,0),IF(IF4&gt;=$II$38,IG4,0),IF(JD4&gt;=$JQ$38,JE4,0),IF(JG4&gt;=$JQ$38,JH4,0),IF(JK4&gt;=$JQ$38,JL4,0),IF(JN4&gt;=$JQ$38,JO4,0),IF(KL4&gt;=$KY$38,KM4,0),IF(KO4&gt;=$KY$38,KP4,0),IF(KS4&gt;=$KY$38,KT4,0),IF(KV4&gt;=$KY$38,KW4,0),IF(LT4&gt;=$MG$38,LU4,0),IF(LW4&gt;=$MG$38,LX4,0),IF(MA4&gt;=$MG$38,MB4,0),IF(MD4&gt;=$MG$38,ME4,0),IF(NB4&gt;=$NO$38,NC4,0),IF(NE4&gt;=$NO$38,NF4,0),IF(NI4&gt;=$NO$38,NJ4,0),IF(NL4&gt;=$NO$38,NM4,0),IF(OJ4&gt;=$OW$38,OK4,0),IF(OM4&gt;=$OW$38,ON4,0),IF(OQ4&gt;=$OW$38,OR4,0),IF(OT4&gt;=$OW$38,OU4,0),IF(PR4&gt;=$QE$38,PS4,0),IF(PU4&gt;=$QE$38,PV4,0),IF(PY4&gt;=$QE$38,PZ4,0),IF(QB4&gt;=$QE$38,QC4,0),IF(QZ4&gt;=$RM$38,RA4,0),IF(RC4&gt;=$RM$38,RD4,0),IF(RG4&gt;=$RM$38,RH4,0),IF(RJ4&gt;=$RM$38,RK4,0),IF(SH4&gt;=$SU$38,SI4,0),IF(SK4&gt;=$SU$38,SL4,0),IF(SO4&gt;=$SU$38,SP4,0),IF(SR4&gt;=$SU$38,SS4,0))&gt;0,MAX(IF(AO4&gt;=$AY$38,AP4,0),IF(AR4&gt;=$AY$38,AS4,0),IF(AV4&gt;=$AY$38,AW4,0),IF(BP4&gt;=$BZ$38,BQ4,0),IF(BS4&gt;=$BZ$38,BT4,0),IF(BW4&gt;=$BZ$38,BX4,0),IF(CQ4&gt;=$DA$38,CR4,0),IF(CT4&gt;=$DA$38,CU4,0),IF(CX4&gt;=$DA$38,CY4,0),IF(DX4&gt;=$EK$38,DY4,0),IF(EA4&gt;=$EK$38,EB4,0),IF(EE4&gt;=$EK$38,EF4,0),IF(EH4&gt;=$EK$38,EI4,0),IF(FF4&gt;=$FS$38,FG4,0),IF(FI4&gt;=$FS$38,FJ4,0),IF(FM4&gt;=$FS$38,FN4,0),IF(FP4&gt;=$FS$38,FQ4,0),IF(GN4&gt;=$HA$38,GO4,0),IF(GQ4&gt;=$HA$38,GR4,0),IF(GU4&gt;=$HA$38,GV4,0),IF(GX4&gt;=$HA$38,GY4,0),IF(HV4&gt;=$II$38,HW4,0),IF(HY4&gt;=$II$38,HZ4,0),IF(IC4&gt;=$II$38,ID4,0),IF(IF4&gt;=$II$38,IG4,0),IF(JD4&gt;=$JQ$38,JE4,0),IF(JG4&gt;=$JQ$38,JH4,0),IF(JK4&gt;=$JQ$38,JL4,0),IF(JN4&gt;=$JQ$38,JO4,0),IF(KL4&gt;=$KY$38,KM4,0),IF(KO4&gt;=$KY$38,KP4,0),IF(KS4&gt;=$KY$38,KT4,0),IF(KV4&gt;=$KY$38,KW4,0),IF(LT4&gt;=$MG$38,LU4,0),IF(LW4&gt;=$MG$38,LX4,0),IF(MA4&gt;=$MG$38,MB4,0),IF(MD4&gt;=$MG$38,ME4,0),IF(NB4&gt;=$NO$38,NC4,0),IF(NE4&gt;=$NO$38,NF4,0),IF(NI4&gt;=$NO$38,NJ4,0),IF(NL4&gt;=$NO$38,NM4,0),IF(OJ4&gt;=$OW$38,OK4,0),IF(OM4&gt;=$OW$38,ON4,0),IF(OQ4&gt;=$OW$38,OR4,0),IF(OT4&gt;=$OW$38,OU4,0),IF(PR4&gt;=$QE$38,PS4,0),IF(PU4&gt;=$QE$38,PV4,0),IF(PY4&gt;=$QE$38,PZ4,0),IF(QB4&gt;=$QE$38,QC4,0),IF(QZ4&gt;=$RM$38,RA4,0),IF(RC4&gt;=$RM$38,RD4,0),IF(RG4&gt;=$RM$38,RH4,0),IF(RJ4&gt;=$RM$38,RK4,0),IF(SH4&gt;=$SU$38,SI4,0),IF(SK4&gt;=$SU$38,SL4,0),IF(SO4&gt;=$SU$38,SP4,0),IF(SR4&gt;=$SU$38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2.5600000000000023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14.7</v>
      </c>
      <c r="Z4" s="22">
        <v>9</v>
      </c>
      <c r="AA4" s="22">
        <v>13.8</v>
      </c>
      <c r="AB4" s="22">
        <v>14.79</v>
      </c>
      <c r="AC4" s="22">
        <v>0</v>
      </c>
      <c r="AD4" s="22">
        <v>15</v>
      </c>
      <c r="AE4" s="22">
        <v>9.4</v>
      </c>
      <c r="AF4" s="22">
        <v>13.8</v>
      </c>
      <c r="AG4" s="22">
        <v>14.87</v>
      </c>
      <c r="AH4" s="22">
        <v>0</v>
      </c>
      <c r="AI4" s="22">
        <v>7.1</v>
      </c>
      <c r="AJ4" s="22">
        <v>4.7</v>
      </c>
      <c r="AK4" s="22">
        <v>7.2</v>
      </c>
      <c r="AL4" s="22">
        <v>7.7</v>
      </c>
      <c r="AM4" s="22">
        <v>0</v>
      </c>
      <c r="AN4" s="27"/>
      <c r="AO4" s="38">
        <f>IF(AA4&gt;0,AA4,"")</f>
        <v>13.8</v>
      </c>
      <c r="AP4" s="38">
        <f>IF(AB4&gt;0,AB4,"")</f>
        <v>14.79</v>
      </c>
      <c r="AQ4" s="40">
        <f>IF(SUM(Y4:AB4)-AC4&gt;0,SUM(Y4:AB4)-AC4,"")</f>
        <v>52.29</v>
      </c>
      <c r="AR4" s="40">
        <f>IF(AF4&gt;0,AF4,"")</f>
        <v>13.8</v>
      </c>
      <c r="AS4" s="40">
        <f>IF(AG4&gt;0,AG4,"")</f>
        <v>14.87</v>
      </c>
      <c r="AT4" s="40">
        <f>IF(SUM(AD4:AG4)-AH4&gt;0,SUM(AD4:AG4)-AH4,"")</f>
        <v>53.07</v>
      </c>
      <c r="AU4" s="40">
        <f>IF(AQ4="","",MAX(AQ4,AT4))</f>
        <v>53.07</v>
      </c>
      <c r="AV4" s="40">
        <f>IF(AK4&gt;0,AK4,"")</f>
        <v>7.2</v>
      </c>
      <c r="AW4" s="40">
        <f>IF(AL4&gt;0,AL4,"")</f>
        <v>7.7</v>
      </c>
      <c r="AX4" s="40">
        <f>IF(SUM(AI4:AL4)-AM4&gt;0,SUM(AI4:AL4)-AM4,"")</f>
        <v>26.7</v>
      </c>
      <c r="AY4" s="40">
        <f>IF(SUM(AU4,AX4)&gt;0,SUM(AU4,AX4),"")</f>
        <v>79.77</v>
      </c>
      <c r="AZ4" s="26">
        <v>9.3999999999999986</v>
      </c>
      <c r="BA4" s="26">
        <v>5.75</v>
      </c>
      <c r="BB4" s="26">
        <v>9.25</v>
      </c>
      <c r="BC4" s="26">
        <v>9.6649999999999991</v>
      </c>
      <c r="BD4" s="26">
        <v>0</v>
      </c>
      <c r="BE4" s="26">
        <v>12.45</v>
      </c>
      <c r="BF4" s="26">
        <v>9.3000000000000007</v>
      </c>
      <c r="BG4" s="26">
        <v>13.3</v>
      </c>
      <c r="BH4" s="26">
        <v>14.62</v>
      </c>
      <c r="BI4" s="26">
        <v>0</v>
      </c>
      <c r="BJ4" s="26">
        <v>10.5</v>
      </c>
      <c r="BK4" s="26">
        <v>6.85</v>
      </c>
      <c r="BL4" s="26">
        <v>10.6</v>
      </c>
      <c r="BM4" s="26">
        <v>11.315</v>
      </c>
      <c r="BN4" s="26">
        <v>0</v>
      </c>
      <c r="BO4" s="28" t="s">
        <v>46</v>
      </c>
      <c r="BP4" s="39">
        <f>IF(BB4&gt;0,BB4,"")</f>
        <v>9.25</v>
      </c>
      <c r="BQ4" s="39">
        <f>IF(BC4&gt;0,BC4,"")</f>
        <v>9.6649999999999991</v>
      </c>
      <c r="BR4" s="11">
        <f>IF(SUM(AZ4:BC4)-BD4&gt;0,SUM(AZ4:BC4)-BD4,"")</f>
        <v>34.064999999999998</v>
      </c>
      <c r="BS4" s="11">
        <f>IF(BG4&gt;0,BG4,"")</f>
        <v>13.3</v>
      </c>
      <c r="BT4" s="11">
        <f>IF(BH4&gt;0,BH4,"")</f>
        <v>14.62</v>
      </c>
      <c r="BU4" s="11">
        <f>IF(SUM(BE4:BH4)-BI4&gt;0,SUM(BE4:BH4)-BI4,"")</f>
        <v>49.669999999999995</v>
      </c>
      <c r="BV4" s="11">
        <f>IF(BR4="","",MAX(BR4,BU4))</f>
        <v>49.669999999999995</v>
      </c>
      <c r="BW4" s="11">
        <f>IF(BL4&gt;0,BL4,"")</f>
        <v>10.6</v>
      </c>
      <c r="BX4" s="11">
        <f>IF(BM4&gt;0,BM4,"")</f>
        <v>11.315</v>
      </c>
      <c r="BY4" s="11">
        <f>IF(SUM(BJ4:BM4)-BN4&gt;0,SUM(BJ4:BM4)-BN4,"")</f>
        <v>39.265000000000001</v>
      </c>
      <c r="BZ4" s="11">
        <f>IF(SUM(BV4,BY4)&gt;0,SUM(BV4,BY4),"")</f>
        <v>88.935000000000002</v>
      </c>
      <c r="CA4" s="22">
        <v>14</v>
      </c>
      <c r="CB4" s="22">
        <v>8.6999999999999993</v>
      </c>
      <c r="CC4" s="22">
        <v>13.9</v>
      </c>
      <c r="CD4" s="22">
        <v>14.55</v>
      </c>
      <c r="CE4" s="22">
        <v>0</v>
      </c>
      <c r="CF4" s="22">
        <v>1.4</v>
      </c>
      <c r="CG4" s="22">
        <v>0.9</v>
      </c>
      <c r="CH4" s="22">
        <v>2</v>
      </c>
      <c r="CI4" s="22">
        <v>1.55</v>
      </c>
      <c r="CJ4" s="22">
        <v>0</v>
      </c>
      <c r="CK4" s="22">
        <v>12.5</v>
      </c>
      <c r="CL4" s="22">
        <v>9.3000000000000007</v>
      </c>
      <c r="CM4" s="22">
        <v>14.3</v>
      </c>
      <c r="CN4" s="22">
        <v>14.79</v>
      </c>
      <c r="CO4" s="22">
        <v>0</v>
      </c>
      <c r="CP4" s="27"/>
      <c r="CQ4" s="38">
        <f>IF(CC4&gt;0,CC4,"")</f>
        <v>13.9</v>
      </c>
      <c r="CR4" s="38">
        <f>IF(CD4&gt;0,CD4,"")</f>
        <v>14.55</v>
      </c>
      <c r="CS4" s="40">
        <f>IF(SUM(CA4:CD4)-CE4&gt;0,SUM(CA4:CD4)-CE4,"")</f>
        <v>51.150000000000006</v>
      </c>
      <c r="CT4" s="40">
        <f>IF(CH4&gt;0,CH4,"")</f>
        <v>2</v>
      </c>
      <c r="CU4" s="40">
        <f>IF(CI4&gt;0,CI4,"")</f>
        <v>1.55</v>
      </c>
      <c r="CV4" s="40">
        <f>IF(SUM(CF4:CI4)-CJ4&gt;0,SUM(CF4:CI4)-CJ4,"")</f>
        <v>5.85</v>
      </c>
      <c r="CW4" s="40">
        <f>IF(CS4="","",MAX(CS4,CV4))</f>
        <v>51.150000000000006</v>
      </c>
      <c r="CX4" s="40">
        <f>IF(CM4&gt;0,CM4,"")</f>
        <v>14.3</v>
      </c>
      <c r="CY4" s="40">
        <f>IF(CN4&gt;0,CN4,"")</f>
        <v>14.79</v>
      </c>
      <c r="CZ4" s="40">
        <f>IF(SUM(CK4:CN4)-CO4&gt;0,SUM(CK4:CN4)-CO4,"")</f>
        <v>50.89</v>
      </c>
      <c r="DA4" s="40">
        <f>IF(SUM(CW4,CZ4)&gt;0,SUM(CW4,CZ4),"")</f>
        <v>102.04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2.019999999999996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2.5600000000000023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>IF(DF4&gt;0,DF4,"")</f>
        <v>13.8</v>
      </c>
      <c r="DY4" s="40">
        <f>IF(DG4&gt;0,DG4,"")</f>
        <v>14.65</v>
      </c>
      <c r="DZ4" s="40">
        <f>IF(SUM(DD4:DG4)-DH4&gt;0,SUM(DD4:DG4)-DH4,"")</f>
        <v>50.85</v>
      </c>
      <c r="EA4" s="40">
        <f>IF(DK4&gt;0,DK4,"")</f>
        <v>13.8</v>
      </c>
      <c r="EB4" s="40">
        <f>IF(DL4&gt;0,DL4,"")</f>
        <v>14.65</v>
      </c>
      <c r="EC4" s="40">
        <f>IF(SUM(DI4:DL4)-DM4&gt;0,SUM(DI4:DL4)-DM4,"")</f>
        <v>51.050000000000004</v>
      </c>
      <c r="ED4" s="40">
        <f>IF(MAX(DZ4,EC4)&gt;0,MAX(DZ4,EC4),"")</f>
        <v>51.050000000000004</v>
      </c>
      <c r="EE4" s="40">
        <f>IF(DP4&gt;0,DP4,"")</f>
        <v>12.8</v>
      </c>
      <c r="EF4" s="40">
        <f>IF(DQ4&gt;0,DQ4,"")</f>
        <v>14.77</v>
      </c>
      <c r="EG4" s="40">
        <f>IF(SUM(DN4:DQ4)-DR4&gt;0,SUM(DN4:DQ4)-DR4,"")</f>
        <v>50.36999999999999</v>
      </c>
      <c r="EH4" s="40">
        <f>IF(DU4&gt;0,DU4,"")</f>
        <v>13.8</v>
      </c>
      <c r="EI4" s="40">
        <f>IF(DV4&gt;0,DV4,"")</f>
        <v>14.69</v>
      </c>
      <c r="EJ4" s="40">
        <f>IF(SUM(DS4:DV4)-DW4&gt;0,SUM(DS4:DV4)-DW4,"")</f>
        <v>51.19</v>
      </c>
      <c r="EK4" s="40">
        <f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>IF(EN4&gt;0,EN4,"")</f>
        <v>2</v>
      </c>
      <c r="FG4" s="11">
        <f>IF(EO4&gt;0,EO4,"")</f>
        <v>1.58</v>
      </c>
      <c r="FH4" s="11">
        <f>IF(SUM(EL4:EO4)-EP4&gt;0,SUM(EL4:EO4)-EP4,"")</f>
        <v>5.78</v>
      </c>
      <c r="FI4" s="11">
        <f>IF(ES4&gt;0,ES4,"")</f>
        <v>13.8</v>
      </c>
      <c r="FJ4" s="11">
        <f>IF(ET4&gt;0,ET4,"")</f>
        <v>14.68</v>
      </c>
      <c r="FK4" s="11">
        <f>IF(SUM(EQ4:ET4)-EU4&gt;0,SUM(EQ4:ET4)-EU4,"")</f>
        <v>51.580000000000005</v>
      </c>
      <c r="FL4" s="11">
        <f>IF(MAX(FH4,FK4)&gt;0,MAX(FH4,FK4),"")</f>
        <v>51.580000000000005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7.4</v>
      </c>
      <c r="FQ4" s="11">
        <f>IF(FD4&gt;0,FD4,"")</f>
        <v>7.61</v>
      </c>
      <c r="FR4" s="11">
        <f>IF(SUM(FA4:FD4)-FE4&gt;0,SUM(FA4:FD4)-FE4,"")</f>
        <v>26.11</v>
      </c>
      <c r="FS4" s="11">
        <f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>IF(HD4&gt;0,HD4,"")</f>
        <v>13.8</v>
      </c>
      <c r="HW4" s="11">
        <f>IF(HE4&gt;0,HE4,"")</f>
        <v>15.47</v>
      </c>
      <c r="HX4" s="11">
        <f>IF(SUM(HB4:HE4)-HF4&gt;0,SUM(HB4:HE4)-HF4,"")</f>
        <v>53.17</v>
      </c>
      <c r="HY4" s="11">
        <f>IF(HI4&gt;0,HI4,"")</f>
        <v>13.8</v>
      </c>
      <c r="HZ4" s="11">
        <f>IF(HJ4&gt;0,HJ4,"")</f>
        <v>15.23</v>
      </c>
      <c r="IA4" s="11">
        <f>IF(SUM(HG4:HJ4)-HK4&gt;0,SUM(HG4:HJ4)-HK4,"")</f>
        <v>52.63000000000001</v>
      </c>
      <c r="IB4" s="11">
        <f>IF(MAX(HX4,IA4)&gt;0,MAX(HX4,IA4),"")</f>
        <v>53.17</v>
      </c>
      <c r="IC4" s="11">
        <f>IF(HN4&gt;0,HN4,"")</f>
        <v>13.8</v>
      </c>
      <c r="ID4" s="11">
        <f>IF(HO4&gt;0,HO4,"")</f>
        <v>15.31</v>
      </c>
      <c r="IE4" s="11">
        <f>IF(SUM(HL4:HO4)-HP4&gt;0,SUM(HL4:HO4)-HP4,"")</f>
        <v>53.710000000000008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106.88000000000001</v>
      </c>
      <c r="IJ4" s="17">
        <v>13.4</v>
      </c>
      <c r="IK4" s="17">
        <v>8.6</v>
      </c>
      <c r="IL4" s="17">
        <v>14.5</v>
      </c>
      <c r="IM4" s="17">
        <v>15.28</v>
      </c>
      <c r="IN4" s="17">
        <v>0</v>
      </c>
      <c r="IO4" s="17">
        <v>9.8000000000000007</v>
      </c>
      <c r="IP4" s="17">
        <v>6.2</v>
      </c>
      <c r="IQ4" s="17">
        <v>10.199999999999999</v>
      </c>
      <c r="IR4" s="17">
        <v>10.88</v>
      </c>
      <c r="IS4" s="17">
        <v>0</v>
      </c>
      <c r="IT4" s="17">
        <v>4</v>
      </c>
      <c r="IU4" s="17">
        <v>2.6</v>
      </c>
      <c r="IV4" s="17">
        <v>4.5999999999999996</v>
      </c>
      <c r="IW4" s="17">
        <v>4.58</v>
      </c>
      <c r="IX4" s="17">
        <v>0</v>
      </c>
      <c r="IY4" s="17"/>
      <c r="IZ4" s="17"/>
      <c r="JA4" s="17"/>
      <c r="JB4" s="17"/>
      <c r="JC4" s="17"/>
      <c r="JD4" s="40">
        <f>IF(IL4&gt;0,IL4,"")</f>
        <v>14.5</v>
      </c>
      <c r="JE4" s="40">
        <f>IF(IM4&gt;0,IM4,"")</f>
        <v>15.28</v>
      </c>
      <c r="JF4" s="40">
        <f>IF(SUM(IJ4:IM4)-IN4&gt;0,SUM(IJ4:IM4)-IN4,"")</f>
        <v>51.78</v>
      </c>
      <c r="JG4" s="40">
        <f>IF(IQ4&gt;0,IQ4,"")</f>
        <v>10.199999999999999</v>
      </c>
      <c r="JH4" s="40">
        <f>IF(IR4&gt;0,IR4,"")</f>
        <v>10.88</v>
      </c>
      <c r="JI4" s="40">
        <f>IF(SUM(IO4:IR4)-IS4&gt;0,SUM(IO4:IR4)-IS4,"")</f>
        <v>37.08</v>
      </c>
      <c r="JJ4" s="40">
        <f>IF(MAX(JF4,JI4)&gt;0,MAX(JF4,JI4),"")</f>
        <v>51.78</v>
      </c>
      <c r="JK4" s="40">
        <f>IF(IV4&gt;0,IV4,"")</f>
        <v>4.5999999999999996</v>
      </c>
      <c r="JL4" s="40">
        <f>IF(IW4&gt;0,IW4,"")</f>
        <v>4.58</v>
      </c>
      <c r="JM4" s="40">
        <f>IF(SUM(IT4:IW4)-IX4&gt;0,SUM(IT4:IW4)-IX4,"")</f>
        <v>15.78</v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67.56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11.7</v>
      </c>
      <c r="SW4" s="22">
        <f>IF($CP4="P",CB4,(CB4+BA4)/2)</f>
        <v>7.2249999999999996</v>
      </c>
      <c r="SX4" s="22">
        <f>IF($CP4="P",CC4,(CC4+BB4)/2)</f>
        <v>11.574999999999999</v>
      </c>
      <c r="SY4" s="22">
        <f>IF($CP4="P",CD4,(CD4+BC4)/2)</f>
        <v>12.1075</v>
      </c>
      <c r="SZ4" s="22">
        <f>IF($CP4="P",CE4,(CE4+BD4)/2)</f>
        <v>0</v>
      </c>
      <c r="TA4" s="22">
        <f>IF($CP4="P",CF4,(CF4+BE4)/2)</f>
        <v>6.9249999999999998</v>
      </c>
      <c r="TB4" s="22">
        <f>IF($CP4="P",CG4,(CG4+BF4)/2)</f>
        <v>5.1000000000000005</v>
      </c>
      <c r="TC4" s="22">
        <f>IF($CP4="P",CH4,(CH4+BG4)/2)</f>
        <v>7.65</v>
      </c>
      <c r="TD4" s="22">
        <f>IF($CP4="P",CI4,(CI4+BH4)/2)</f>
        <v>8.0849999999999991</v>
      </c>
      <c r="TE4" s="22">
        <f>IF($CP4="P",CJ4,(CJ4+BI4)/2)</f>
        <v>0</v>
      </c>
      <c r="TF4" s="22">
        <f>IF($CP4="P",CK4,(CK4+BJ4)/2)</f>
        <v>11.5</v>
      </c>
      <c r="TG4" s="22">
        <f>IF($CP4="P",CL4,(CL4+BK4)/2)</f>
        <v>8.0749999999999993</v>
      </c>
      <c r="TH4" s="22">
        <f>IF($CP4="P",CM4,(CM4+BL4)/2)</f>
        <v>12.45</v>
      </c>
      <c r="TI4" s="22">
        <f>IF($CP4="P",CN4,(CN4+BM4)/2)</f>
        <v>13.052499999999998</v>
      </c>
      <c r="TJ4" s="22">
        <f>IF($CP4="P",CO4,(CO4+BN4)/2)</f>
        <v>0</v>
      </c>
      <c r="TK4" s="27" t="s">
        <v>46</v>
      </c>
      <c r="TL4" s="40">
        <f>IF(SX4&gt;0,SX4,"")</f>
        <v>11.574999999999999</v>
      </c>
      <c r="TM4" s="40">
        <f>IF(SY4&gt;0,SY4,"")</f>
        <v>12.1075</v>
      </c>
      <c r="TN4" s="40">
        <f>IF(SUM(SV4:SY4)-SZ4&gt;0,SUM(SV4:SY4)-SZ4,"")</f>
        <v>42.607499999999995</v>
      </c>
      <c r="TO4" s="40">
        <f>IF(TC4&gt;0,TC4,"")</f>
        <v>7.65</v>
      </c>
      <c r="TP4" s="40">
        <f>IF(TD4&gt;0,TD4,"")</f>
        <v>8.0849999999999991</v>
      </c>
      <c r="TQ4" s="40">
        <f>IF(SUM(TA4:TD4)-TE4&gt;0,SUM(TA4:TD4)-TE4,"")</f>
        <v>27.759999999999998</v>
      </c>
      <c r="TR4" s="40">
        <f>IF(MAX(TN4,TQ4)&gt;0,MAX(TN4,TQ4),"")</f>
        <v>42.607499999999995</v>
      </c>
      <c r="TS4" s="40">
        <f>IF(TH4&gt;0,TH4,"")</f>
        <v>12.45</v>
      </c>
      <c r="TT4" s="40">
        <f>IF(TI4&gt;0,TI4,"")</f>
        <v>13.052499999999998</v>
      </c>
      <c r="TU4" s="40">
        <f>IF(SUM(TF4:TI4)-TJ4&gt;0,SUM(TF4:TI4)-TJ4,"")</f>
        <v>45.077500000000001</v>
      </c>
      <c r="TV4" s="40">
        <f>IF(SUM(TR4,TU4)&gt;0,SUM(TR4,TU4),"")</f>
        <v>87.685000000000002</v>
      </c>
    </row>
    <row r="5" spans="1:542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151</v>
      </c>
      <c r="D5" s="4" t="s">
        <v>6</v>
      </c>
      <c r="E5" s="4">
        <v>2007</v>
      </c>
      <c r="F5" s="9">
        <f>SUM(L5:V5)+SUM(L5:T5)*0.0000001+SUM(L5)*0.0000000000001</f>
        <v>182.39001812000512</v>
      </c>
      <c r="G5" s="64" t="s">
        <v>46</v>
      </c>
      <c r="H5" s="3" t="str">
        <f>IF(OR(AND(AO5&gt;=AY$38,AO5&lt;&gt;"",AQ5&gt;=AY$42,AQ5&lt;&gt;"",AN5=""),AND(AR5&gt;=AY$38,AR5&lt;&gt;"",AT5&gt;=AY$42,AT5&lt;&gt;"",AN5=""),AND(AV5&gt;=AY$38,AV5&lt;&gt;"",AX5&gt;=AY$42,AX5&lt;&gt;"",AN5=""),AND(BP5&gt;=BZ$38,BP5&lt;&gt;"",BR5&gt;=BZ$42,BR5&lt;&gt;"",BO5=""),AND(BS5&gt;=BZ$38,BS5&lt;&gt;"",BU5&gt;=BZ$42,BU5&lt;&gt;"",BO5=""),AND(BW5&gt;=BZ$38,BW5&lt;&gt;"",BY5&gt;=BZ$42,BY5&lt;&gt;"",BO5=""),AND(CQ5&gt;=DA$38,CQ5&lt;&gt;"",CS5&gt;=DA$42,CS5&lt;&gt;"",CP5=""),AND(CT5&gt;=DA$38,CT5&lt;&gt;"",CV5&gt;=DA$42,CV5&lt;&gt;"",CP5=""),AND(CX5&gt;=DA$38,CX5&lt;&gt;"",CZ5&gt;=DA$42,CZ5&lt;&gt;"",CP5=""),AND(DX5&gt;=EK$38,DX5&lt;&gt;"",DZ5&gt;=EK$42,DZ5&lt;&gt;""),AND(EA5&gt;=EK$38,EA5&lt;&gt;"",EC5&gt;=EK$42,EC5&lt;&gt;""),AND(EE5&gt;=EK$38,EE5&lt;&gt;"",EG5&gt;=EK$42,EG5&lt;&gt;""),AND(EH5&gt;=EK$38,EH5&lt;&gt;"",EJ5&gt;=EK$42,EJ5&lt;&gt;""),AND(FF5&gt;=FS$38,FF5&lt;&gt;"",FH5&gt;=FS$42,FH5&lt;&gt;""),AND(FI5&gt;=FS$38,FI5&lt;&gt;"",FK5&gt;=FS$42,FK5&lt;&gt;""),AND(FM5&gt;=FS$38,FM5&lt;&gt;"",FO5&gt;=FS$42,FO5&lt;&gt;""),AND(FP5&gt;=FS$38,FP5&lt;&gt;"",FR5&gt;=FS$42,FR5&lt;&gt;""),AND(GN5&gt;=HA$38,GN5&lt;&gt;"",GP5&gt;=HA$42,GP5&lt;&gt;""),AND(GQ5&gt;=HA$38,GQ5&lt;&gt;"",GS5&gt;=HA$42,GS5&lt;&gt;""),AND(GU5&gt;=HA$38,GU5&lt;&gt;"",GW5&gt;=HA$42,GW5&lt;&gt;""),AND(GX5&gt;=HA$38,GX5&lt;&gt;"",GZ5&gt;=HA$42,GZ5&lt;&gt;""),AND(HV5&gt;=II$38,HV5&lt;&gt;"",HX5&gt;=II$42,HX5&lt;&gt;""),AND(HY5&gt;=II$38,HY5&lt;&gt;"",IA5&gt;=II$42,IA5&lt;&gt;""),AND(IC5&gt;=II$38,IC5&lt;&gt;"",IE5&gt;=II$42,IE5&lt;&gt;""),AND(IF5&gt;=II$38,IF5&lt;&gt;"",IH5&gt;=II$42,IH5&lt;&gt;""),AND(JD5&gt;=JQ$38,JD5&lt;&gt;"",JF5&gt;=JQ$42,JF5&lt;&gt;""),AND(JG5&gt;=JQ$38,JG5&lt;&gt;"",JI5&gt;=JQ$42,JI5&lt;&gt;""),AND(JK5&gt;=JQ$38,JK5&lt;&gt;"",JM5&gt;=JQ$42,JM5&lt;&gt;""),AND(JN5&gt;=JQ$38,JN5&lt;&gt;"",JP5&gt;=JQ$42,JP5&lt;&gt;""),AND(KL5&gt;=KY$38,KL5&lt;&gt;"",KN5&gt;=KY$42,KN5&lt;&gt;""),AND(KO5&gt;=KY$38,KO5&lt;&gt;"",KQ5&gt;=KY$42,KQ5&lt;&gt;""),AND(KS5&gt;=KY$38,KS5&lt;&gt;"",KU5&gt;=KY$42,KU5&lt;&gt;""),AND(KV5&gt;=KY$38,KV5&lt;&gt;"",KX5&gt;=KY$42,KX5&lt;&gt;""),AND(LT5&gt;=MG$38,LT5&lt;&gt;"",LV5&gt;=MG$42,LV5&lt;&gt;""),AND(LW5&gt;=MG$38,LW5&lt;&gt;"",LY5&gt;=MG$42,LY5&lt;&gt;""),AND(MA5&gt;=MG$38,MA5&lt;&gt;"",MC5&gt;=MG$42,MC5&lt;&gt;""),AND(MD5&gt;=MG$38,MD5&lt;&gt;"",MF5&gt;=MG$42,MF5&lt;&gt;""),AND(NB5&gt;=NO$38,NB5&lt;&gt;"",ND5&gt;=NO$42,ND5&lt;&gt;""),AND(NE5&gt;=NO$38,NE5&lt;&gt;"",NG5&gt;=NO$42,NG5&lt;&gt;""),AND(NI5&gt;=NO$38,NI5&lt;&gt;"",NK5&gt;=NO$42,NK5&lt;&gt;""),AND(NL5&gt;=NO$38,NL5&lt;&gt;"",NN5&gt;=NO$42,NN5&lt;&gt;""),AND(OJ5&gt;=OW$38,OJ5&lt;&gt;"",OL5&gt;=OW$42,OL5&lt;&gt;""),AND(OM5&gt;=OW$38,OM5&lt;&gt;"",OO5&gt;=OW$42,OO5&lt;&gt;""),AND(OQ5&gt;=OW$38,OQ5&lt;&gt;"",OS5&gt;=OW$42,OS5&lt;&gt;""),AND(OT5&gt;=OW$38,OT5&lt;&gt;"",OV5&gt;=OW$42,OV5&lt;&gt;""),AND(PR5&gt;=QE$38,PR5&lt;&gt;"",PT5&gt;=QE$42,PT5&lt;&gt;""),AND(PU5&gt;=QE$38,PU5&lt;&gt;"",PW5&gt;=QE$42,PW5&lt;&gt;""),AND(PY5&gt;=QE$38,PY5&lt;&gt;"",QA5&gt;=QE$42,QA5&lt;&gt;""),AND(QB5&gt;=QE$38,QB5&lt;&gt;"",QD5&gt;=QE$42,QD5&lt;&gt;""),AND(QZ5&gt;=RM$38,QZ5&lt;&gt;"",RB5&gt;=RM$42,RB5&lt;&gt;""),AND(RC5&gt;=RM$38,RC5&lt;&gt;"",RE5&gt;=RM$42,RE5&lt;&gt;""),AND(RG5&gt;=RM$38,RG5&lt;&gt;"",RI5&gt;=RM$42,RI5&lt;&gt;""),AND(RJ5&gt;=RM$38,RJ5&lt;&gt;"",RL5&gt;=RM$42,RL5&lt;&gt;""),AND(SH5&gt;=SU$38,SH5&lt;&gt;"",SJ5&gt;=SU$42,SJ5&lt;&gt;""),AND(SK5&gt;=SU$38,SK5&lt;&gt;"",SM5&gt;=SU$42,SM5&lt;&gt;""),AND(SO5&gt;=SU$38,SO5&lt;&gt;"",SQ5&gt;=SU$42,SQ5&lt;&gt;""),AND(SR5&gt;=SU$38,SR5&lt;&gt;"",ST5&gt;=SU$42,ST5&lt;&gt;"")),"P","")</f>
        <v>P</v>
      </c>
      <c r="I5" s="3" t="str">
        <f>IF(OR(AND(AQ5&gt;=AY$42,AQ5&lt;&gt;"",AN5=""),AND(AT5&gt;=AY$42,AT5&lt;&gt;"",AN5=""),AND(AX5&gt;=AY$42,AX5&lt;&gt;"",AN5=""),AND(BR5&gt;=BZ$42,BR5&lt;&gt;"",BO5=""),AND(BU5&gt;=BZ$42,BU5&lt;&gt;"",BO5=""),AND(BY5&gt;=BZ$42,BY5&lt;&gt;"",BO5=""),AND(CS5&gt;=DA$42,CS5&lt;&gt;"",CP5=""),AND(CV5&gt;=DA$42,CV5&lt;&gt;"",CP5=""),AND(CZ5&gt;=DA$42,CZ5&lt;&gt;"",CP5=""),AND(DZ5&gt;=EK$42,DZ5&lt;&gt;""),AND(EC5&gt;=EK$42,EC5&lt;&gt;""),AND(EG5&gt;=EK$42,EG5&lt;&gt;""),AND(EJ5&gt;=EK$42,EJ5&lt;&gt;""),AND(FH5&gt;=FS$42,FH5&lt;&gt;""),AND(FK5&gt;=FS$42,FK5&lt;&gt;""),AND(FO5&gt;=FS$42,FO5&lt;&gt;""),AND(FR5&gt;=FS$42,FR5&lt;&gt;""),AND(GP5&gt;=HA$42,GP5&lt;&gt;""),AND(GS5&gt;=HA$42,GS5&lt;&gt;""),AND(GW5&gt;=HA$42,GW5&lt;&gt;""),AND(GZ5&gt;=HA$42,GZ5&lt;&gt;""),AND(HX5&gt;=II$42,HX5&lt;&gt;""),AND(IA5&gt;=II$42,IA5&lt;&gt;""),AND(IE5&gt;=II$42,IE5&lt;&gt;""),AND(IH5&gt;=II$42,IH5&lt;&gt;""),AND(JF5&gt;=JQ$42,JF5&lt;&gt;""),AND(JI5&gt;=JQ$42,JI5&lt;&gt;""),AND(JM5&gt;=JQ$42,JM5&lt;&gt;""),AND(JP5&gt;=JQ$42,JP5&lt;&gt;""),AND(KN5&gt;=KY$42,KN5&lt;&gt;""),AND(KQ5&gt;=KY$42,KQ5&lt;&gt;""),AND(KU5&gt;=KY$42,KU5&lt;&gt;""),AND(KX5&gt;=KY$42,KX5&lt;&gt;""),AND(LV5&gt;=MG$42,LV5&lt;&gt;""),AND(LY5&gt;=MG$42,LY5&lt;&gt;""),AND(MC5&gt;=MG$42,MC5&lt;&gt;""),AND(MF5&gt;=MG$42,MF5&lt;&gt;""),AND(ND5&gt;=NO$42,ND5&lt;&gt;""),AND(NG5&gt;=NO$42,NG5&lt;&gt;""),AND(NK5&gt;=NO$42,NK5&lt;&gt;""),AND(NN5&gt;=NO$42,NN5&lt;&gt;""),AND(OL5&gt;=OW$42,OL5&lt;&gt;""),AND(OO5&gt;=OW$42,OO5&lt;&gt;""),AND(OS5&gt;=OW$42,OS5&lt;&gt;""),AND(OV5&gt;=OW$42,OV5&lt;&gt;""),AND(PT5&gt;=QE$42,PT5&lt;&gt;""),AND(PW5&gt;=QE$42,PW5&lt;&gt;""),AND(QA5&gt;=QE$42,QA5&lt;&gt;""),AND(QD5&gt;=QE$42,QD5&lt;&gt;""),AND(RB5&gt;=RM$42,RB5&lt;&gt;""),AND(RE5&gt;=RM$42,RE5&lt;&gt;""),AND(RI5&gt;=RM$42,RI5&lt;&gt;""),AND(RL5&gt;=RM$42,RL5&lt;&gt;""),AND(SJ5&gt;=SU$42,SJ5&lt;&gt;""),AND(SM5&gt;=SU$42,SM5&lt;&gt;""),AND(SQ5&gt;=SU$42,SQ5&lt;&gt;""),AND(ST5&gt;=SU$42,ST5&lt;&gt;"")),"P","")</f>
        <v>P</v>
      </c>
      <c r="J5" s="36" t="str">
        <f>IF(AND(I5="P",H5=""),"No DD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Merit",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Excellence",IF(K5="P","Worlds Team",IF(H5="P","National Team","")))))</f>
        <v>National Team</v>
      </c>
      <c r="K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/>
      </c>
      <c r="L5" s="8">
        <f>IF(COUNT(AQ5,AT5,BR5,BU5,CS5,CV5)&gt;0,LARGE((AQ5,AT5,BR5,BU5,CS5,CV5),1),0)</f>
        <v>51.489999999999995</v>
      </c>
      <c r="M5" s="8" t="str">
        <f>IF(L5="","",IF(OR(L5=CS5,L5=CV5),$CA$1,IF(OR(L5=BR5,L5=BU5),$AZ$1,IF(OR(L5=AQ5,L5=AT5),$Y$1,""))))</f>
        <v>2025 Elite Canada</v>
      </c>
      <c r="N5" s="8">
        <f>IF(COUNT(AQ5,AT5,BR5,BU5,CS5,CV5)&gt;1,LARGE((AQ5,AT5,BR5,BU5,CS5,CV5),2),0)</f>
        <v>49.050000000000004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14.3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Elite Canada</v>
      </c>
      <c r="T5" s="8">
        <f>IF(MAX(IF(AO5&gt;=$AY$38,AP5,0),IF(AR5&gt;=$AY$38,AS5,0),IF(AV5&gt;=$AY$38,AW5,0),IF(BP5&gt;=$BZ$38,BQ5,0),IF(BS5&gt;=$BZ$38,BT5,0),IF(BW5&gt;=$BZ$38,BX5,0),IF(CQ5&gt;=$DA$38,CR5,0),IF(CT5&gt;=$DA$38,CU5,0),IF(CX5&gt;=$DA$38,CY5,0),IF(DX5&gt;=$EK$38,DY5,0),IF(EA5&gt;=$EK$38,EB5,0),IF(EE5&gt;=$EK$38,EF5,0),IF(EH5&gt;=$EK$38,EI5,0),IF(FF5&gt;=$FS$38,FG5,0),IF(FI5&gt;=$FS$38,FJ5,0),IF(FM5&gt;=$FS$38,FN5,0),IF(FP5&gt;=$FS$38,FQ5,0),IF(GN5&gt;=$HA$38,GO5,0),IF(GQ5&gt;=$HA$38,GR5,0),IF(GU5&gt;=$HA$38,GV5,0),IF(GX5&gt;=$HA$38,GY5,0),IF(HV5&gt;=$II$38,HW5,0),IF(HY5&gt;=$II$38,HZ5,0),IF(IC5&gt;=$II$38,ID5,0),IF(IF5&gt;=$II$38,IG5,0),IF(JD5&gt;=$JQ$38,JE5,0),IF(JG5&gt;=$JQ$38,JH5,0),IF(JK5&gt;=$JQ$38,JL5,0),IF(JN5&gt;=$JQ$38,JO5,0),IF(KL5&gt;=$KY$38,KM5,0),IF(KO5&gt;=$KY$38,KP5,0),IF(KS5&gt;=$KY$38,KT5,0),IF(KV5&gt;=$KY$38,KW5,0),IF(LT5&gt;=$MG$38,LU5,0),IF(LW5&gt;=$MG$38,LX5,0),IF(MA5&gt;=$MG$38,MB5,0),IF(MD5&gt;=$MG$38,ME5,0),IF(NB5&gt;=$NO$38,NC5,0),IF(NE5&gt;=$NO$38,NF5,0),IF(NI5&gt;=$NO$38,NJ5,0),IF(NL5&gt;=$NO$38,NM5,0),IF(OJ5&gt;=$OW$38,OK5,0),IF(OM5&gt;=$OW$38,ON5,0),IF(OQ5&gt;=$OW$38,OR5,0),IF(OT5&gt;=$OW$38,OU5,0),IF(PR5&gt;=$QE$38,PS5,0),IF(PU5&gt;=$QE$38,PV5,0),IF(PY5&gt;=$QE$38,PZ5,0),IF(QB5&gt;=$QE$38,QC5,0),IF(QZ5&gt;=$RM$38,RA5,0),IF(RC5&gt;=$RM$38,RD5,0),IF(RG5&gt;=$RM$38,RH5,0),IF(RJ5&gt;=$RM$38,RK5,0),IF(SH5&gt;=$SU$38,SI5,0),IF(SK5&gt;=$SU$38,SL5,0),IF(SO5&gt;=$SU$38,SP5,0),IF(SR5&gt;=$SU$38,SS5,0))&gt;0,MAX(IF(AO5&gt;=$AY$38,AP5,0),IF(AR5&gt;=$AY$38,AS5,0),IF(AV5&gt;=$AY$38,AW5,0),IF(BP5&gt;=$BZ$38,BQ5,0),IF(BS5&gt;=$BZ$38,BT5,0),IF(BW5&gt;=$BZ$38,BX5,0),IF(CQ5&gt;=$DA$38,CR5,0),IF(CT5&gt;=$DA$38,CU5,0),IF(CX5&gt;=$DA$38,CY5,0),IF(DX5&gt;=$EK$38,DY5,0),IF(EA5&gt;=$EK$38,EB5,0),IF(EE5&gt;=$EK$38,EF5,0),IF(EH5&gt;=$EK$38,EI5,0),IF(FF5&gt;=$FS$38,FG5,0),IF(FI5&gt;=$FS$38,FJ5,0),IF(FM5&gt;=$FS$38,FN5,0),IF(FP5&gt;=$FS$38,FQ5,0),IF(GN5&gt;=$HA$38,GO5,0),IF(GQ5&gt;=$HA$38,GR5,0),IF(GU5&gt;=$HA$38,GV5,0),IF(GX5&gt;=$HA$38,GY5,0),IF(HV5&gt;=$II$38,HW5,0),IF(HY5&gt;=$II$38,HZ5,0),IF(IC5&gt;=$II$38,ID5,0),IF(IF5&gt;=$II$38,IG5,0),IF(JD5&gt;=$JQ$38,JE5,0),IF(JG5&gt;=$JQ$38,JH5,0),IF(JK5&gt;=$JQ$38,JL5,0),IF(JN5&gt;=$JQ$38,JO5,0),IF(KL5&gt;=$KY$38,KM5,0),IF(KO5&gt;=$KY$38,KP5,0),IF(KS5&gt;=$KY$38,KT5,0),IF(KV5&gt;=$KY$38,KW5,0),IF(LT5&gt;=$MG$38,LU5,0),IF(LW5&gt;=$MG$38,LX5,0),IF(MA5&gt;=$MG$38,MB5,0),IF(MD5&gt;=$MG$38,ME5,0),IF(NB5&gt;=$NO$38,NC5,0),IF(NE5&gt;=$NO$38,NF5,0),IF(NI5&gt;=$NO$38,NJ5,0),IF(NL5&gt;=$NO$38,NM5,0),IF(OJ5&gt;=$OW$38,OK5,0),IF(OM5&gt;=$OW$38,ON5,0),IF(OQ5&gt;=$OW$38,OR5,0),IF(OT5&gt;=$OW$38,OU5,0),IF(PR5&gt;=$QE$38,PS5,0),IF(PU5&gt;=$QE$38,PV5,0),IF(PY5&gt;=$QE$38,PZ5,0),IF(QB5&gt;=$QE$38,QC5,0),IF(QZ5&gt;=$RM$38,RA5,0),IF(RC5&gt;=$RM$38,RD5,0),IF(RG5&gt;=$RM$38,RH5,0),IF(RJ5&gt;=$RM$38,RK5,0),IF(SH5&gt;=$SU$38,SI5,0),IF(SK5&gt;=$SU$38,SL5,0),IF(SO5&gt;=$SU$38,SP5,0),IF(SR5&gt;=$SU$38,SS5,0)),0)</f>
        <v>14.63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>
        <f>IF(MAX(DB5,DC5)&gt;0,MAX(DB5,DC5),"")</f>
        <v>1.1899999999999977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2024 World Cup POR (July 7)</v>
      </c>
      <c r="Y5" s="22">
        <v>13.5</v>
      </c>
      <c r="Z5" s="22">
        <v>8.6999999999999993</v>
      </c>
      <c r="AA5" s="22">
        <v>11.5</v>
      </c>
      <c r="AB5" s="22">
        <v>12.91</v>
      </c>
      <c r="AC5" s="22">
        <v>0</v>
      </c>
      <c r="AD5" s="22">
        <v>4.4000000000000004</v>
      </c>
      <c r="AE5" s="22">
        <v>2.7</v>
      </c>
      <c r="AF5" s="22">
        <v>4.5</v>
      </c>
      <c r="AG5" s="22">
        <v>4.59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11.5</v>
      </c>
      <c r="AP5" s="38">
        <f>IF(AB5&gt;0,AB5,"")</f>
        <v>12.91</v>
      </c>
      <c r="AQ5" s="40">
        <f>IF(SUM(Y5:AB5)-AC5&gt;0,SUM(Y5:AB5)-AC5,"")</f>
        <v>46.61</v>
      </c>
      <c r="AR5" s="40">
        <f>IF(AF5&gt;0,AF5,"")</f>
        <v>4.5</v>
      </c>
      <c r="AS5" s="40">
        <f>IF(AG5&gt;0,AG5,"")</f>
        <v>4.59</v>
      </c>
      <c r="AT5" s="40">
        <f>IF(SUM(AD5:AG5)-AH5&gt;0,SUM(AD5:AG5)-AH5,"")</f>
        <v>16.190000000000001</v>
      </c>
      <c r="AU5" s="40">
        <f>IF(AQ5="","",MAX(AQ5,AT5))</f>
        <v>46.61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46.61</v>
      </c>
      <c r="AZ5" s="26">
        <v>4.4000000000000004</v>
      </c>
      <c r="BA5" s="26">
        <v>2.5</v>
      </c>
      <c r="BB5" s="26">
        <v>4.2</v>
      </c>
      <c r="BC5" s="26">
        <v>4.68</v>
      </c>
      <c r="BD5" s="26">
        <v>0</v>
      </c>
      <c r="BE5" s="26">
        <v>13.6</v>
      </c>
      <c r="BF5" s="26">
        <v>8.3000000000000007</v>
      </c>
      <c r="BG5" s="26">
        <v>11.9</v>
      </c>
      <c r="BH5" s="26">
        <v>13.44</v>
      </c>
      <c r="BI5" s="26">
        <v>0</v>
      </c>
      <c r="BJ5" s="26">
        <v>14.5</v>
      </c>
      <c r="BK5" s="26">
        <v>9.1</v>
      </c>
      <c r="BL5" s="26">
        <v>13.5</v>
      </c>
      <c r="BM5" s="26">
        <v>14.63</v>
      </c>
      <c r="BN5" s="26">
        <v>0</v>
      </c>
      <c r="BO5" s="28"/>
      <c r="BP5" s="39">
        <f>IF(BB5&gt;0,BB5,"")</f>
        <v>4.2</v>
      </c>
      <c r="BQ5" s="39">
        <f>IF(BC5&gt;0,BC5,"")</f>
        <v>4.68</v>
      </c>
      <c r="BR5" s="11">
        <f>IF(SUM(AZ5:BC5)-BD5&gt;0,SUM(AZ5:BC5)-BD5,"")</f>
        <v>15.780000000000001</v>
      </c>
      <c r="BS5" s="11">
        <f>IF(BG5&gt;0,BG5,"")</f>
        <v>11.9</v>
      </c>
      <c r="BT5" s="11">
        <f>IF(BH5&gt;0,BH5,"")</f>
        <v>13.44</v>
      </c>
      <c r="BU5" s="11">
        <f>IF(SUM(BE5:BH5)-BI5&gt;0,SUM(BE5:BH5)-BI5,"")</f>
        <v>47.239999999999995</v>
      </c>
      <c r="BV5" s="11">
        <f>IF(BR5="","",MAX(BR5,BU5))</f>
        <v>47.239999999999995</v>
      </c>
      <c r="BW5" s="11">
        <f>IF(BL5&gt;0,BL5,"")</f>
        <v>13.5</v>
      </c>
      <c r="BX5" s="11">
        <f>IF(BM5&gt;0,BM5,"")</f>
        <v>14.63</v>
      </c>
      <c r="BY5" s="11">
        <f>IF(SUM(BJ5:BM5)-BN5&gt;0,SUM(BJ5:BM5)-BN5,"")</f>
        <v>51.730000000000004</v>
      </c>
      <c r="BZ5" s="11">
        <f>IF(SUM(BV5,BY5)&gt;0,SUM(BV5,BY5),"")</f>
        <v>98.97</v>
      </c>
      <c r="CA5" s="22">
        <v>13.5</v>
      </c>
      <c r="CB5" s="22">
        <v>9.1</v>
      </c>
      <c r="CC5" s="22">
        <v>12.4</v>
      </c>
      <c r="CD5" s="22">
        <v>14.35</v>
      </c>
      <c r="CE5" s="22">
        <v>0.3</v>
      </c>
      <c r="CF5" s="22">
        <v>14.8</v>
      </c>
      <c r="CG5" s="22">
        <v>9.1999999999999993</v>
      </c>
      <c r="CH5" s="22">
        <v>13.4</v>
      </c>
      <c r="CI5" s="22">
        <v>14.09</v>
      </c>
      <c r="CJ5" s="22">
        <v>0</v>
      </c>
      <c r="CK5" s="22">
        <v>13.7</v>
      </c>
      <c r="CL5" s="22">
        <v>9.1999999999999993</v>
      </c>
      <c r="CM5" s="22">
        <v>14.3</v>
      </c>
      <c r="CN5" s="22">
        <v>14.26</v>
      </c>
      <c r="CO5" s="22">
        <v>0</v>
      </c>
      <c r="CP5" s="27"/>
      <c r="CQ5" s="38">
        <f>IF(CC5&gt;0,CC5,"")</f>
        <v>12.4</v>
      </c>
      <c r="CR5" s="38">
        <f>IF(CD5&gt;0,CD5,"")</f>
        <v>14.35</v>
      </c>
      <c r="CS5" s="40">
        <f>IF(SUM(CA5:CD5)-CE5&gt;0,SUM(CA5:CD5)-CE5,"")</f>
        <v>49.050000000000004</v>
      </c>
      <c r="CT5" s="40">
        <f>IF(CH5&gt;0,CH5,"")</f>
        <v>13.4</v>
      </c>
      <c r="CU5" s="40">
        <f>IF(CI5&gt;0,CI5,"")</f>
        <v>14.09</v>
      </c>
      <c r="CV5" s="40">
        <f>IF(SUM(CF5:CI5)-CJ5&gt;0,SUM(CF5:CI5)-CJ5,"")</f>
        <v>51.489999999999995</v>
      </c>
      <c r="CW5" s="40">
        <f>IF(CS5="","",MAX(CS5,CV5))</f>
        <v>51.489999999999995</v>
      </c>
      <c r="CX5" s="40">
        <f>IF(CM5&gt;0,CM5,"")</f>
        <v>14.3</v>
      </c>
      <c r="CY5" s="40">
        <f>IF(CN5&gt;0,CN5,"")</f>
        <v>14.26</v>
      </c>
      <c r="CZ5" s="40">
        <f>IF(SUM(CK5:CN5)-CO5&gt;0,SUM(CK5:CN5)-CO5,"")</f>
        <v>51.46</v>
      </c>
      <c r="DA5" s="40">
        <f>IF(SUM(CW5,CZ5)&gt;0,SUM(CW5,CZ5),"")</f>
        <v>102.94999999999999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1.1899999999999977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14.14</v>
      </c>
      <c r="HX5" s="11">
        <f>IF(SUM(HB5:HE5)-HF5&gt;0,SUM(HB5:HE5)-HF5,"")</f>
        <v>50.24</v>
      </c>
      <c r="HY5" s="11">
        <f>IF(HI5&gt;0,HI5,"")</f>
        <v>2</v>
      </c>
      <c r="HZ5" s="11">
        <f>IF(HJ5&gt;0,HJ5,"")</f>
        <v>1.58</v>
      </c>
      <c r="IA5" s="11">
        <f>IF(SUM(HG5:HJ5)-HK5&gt;0,SUM(HG5:HJ5)-HK5,"")</f>
        <v>5.98</v>
      </c>
      <c r="IB5" s="11">
        <f>IF(MAX(HX5,IA5)&gt;0,MAX(HX5,IA5),"")</f>
        <v>50.24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8.9499999999999993</v>
      </c>
      <c r="SW5" s="22">
        <f>IF($CP5="P",CB5,(CB5+BA5)/2)</f>
        <v>5.8</v>
      </c>
      <c r="SX5" s="22">
        <f>IF($CP5="P",CC5,(CC5+BB5)/2)</f>
        <v>8.3000000000000007</v>
      </c>
      <c r="SY5" s="22">
        <f>IF($CP5="P",CD5,(CD5+BC5)/2)</f>
        <v>9.5150000000000006</v>
      </c>
      <c r="SZ5" s="22">
        <f>IF($CP5="P",CE5,(CE5+BD5)/2)</f>
        <v>0.15</v>
      </c>
      <c r="TA5" s="22">
        <f>IF($CP5="P",CF5,(CF5+BE5)/2)</f>
        <v>14.2</v>
      </c>
      <c r="TB5" s="22">
        <f>IF($CP5="P",CG5,(CG5+BF5)/2)</f>
        <v>8.75</v>
      </c>
      <c r="TC5" s="22">
        <f>IF($CP5="P",CH5,(CH5+BG5)/2)</f>
        <v>12.65</v>
      </c>
      <c r="TD5" s="22">
        <f>IF($CP5="P",CI5,(CI5+BH5)/2)</f>
        <v>13.765000000000001</v>
      </c>
      <c r="TE5" s="22">
        <f>IF($CP5="P",CJ5,(CJ5+BI5)/2)</f>
        <v>0</v>
      </c>
      <c r="TF5" s="22">
        <f>IF($CP5="P",CK5,(CK5+BJ5)/2)</f>
        <v>14.1</v>
      </c>
      <c r="TG5" s="22">
        <f>IF($CP5="P",CL5,(CL5+BK5)/2)</f>
        <v>9.1499999999999986</v>
      </c>
      <c r="TH5" s="22">
        <f>IF($CP5="P",CM5,(CM5+BL5)/2)</f>
        <v>13.9</v>
      </c>
      <c r="TI5" s="22">
        <f>IF($CP5="P",CN5,(CN5+BM5)/2)</f>
        <v>14.445</v>
      </c>
      <c r="TJ5" s="22">
        <f>IF($CP5="P",CO5,(CO5+BN5)/2)</f>
        <v>0</v>
      </c>
      <c r="TK5" s="27" t="s">
        <v>46</v>
      </c>
      <c r="TL5" s="40">
        <f>IF(SX5&gt;0,SX5,"")</f>
        <v>8.3000000000000007</v>
      </c>
      <c r="TM5" s="40">
        <f>IF(SY5&gt;0,SY5,"")</f>
        <v>9.5150000000000006</v>
      </c>
      <c r="TN5" s="40">
        <f>IF(SUM(SV5:SY5)-SZ5&gt;0,SUM(SV5:SY5)-SZ5,"")</f>
        <v>32.414999999999999</v>
      </c>
      <c r="TO5" s="40">
        <f>IF(TC5&gt;0,TC5,"")</f>
        <v>12.65</v>
      </c>
      <c r="TP5" s="40">
        <f>IF(TD5&gt;0,TD5,"")</f>
        <v>13.765000000000001</v>
      </c>
      <c r="TQ5" s="40">
        <f>IF(SUM(TA5:TD5)-TE5&gt;0,SUM(TA5:TD5)-TE5,"")</f>
        <v>49.365000000000002</v>
      </c>
      <c r="TR5" s="40">
        <f>IF(MAX(TN5,TQ5)&gt;0,MAX(TN5,TQ5),"")</f>
        <v>49.365000000000002</v>
      </c>
      <c r="TS5" s="40">
        <f>IF(TH5&gt;0,TH5,"")</f>
        <v>13.9</v>
      </c>
      <c r="TT5" s="40">
        <f>IF(TI5&gt;0,TI5,"")</f>
        <v>14.445</v>
      </c>
      <c r="TU5" s="40">
        <f>IF(SUM(TF5:TI5)-TJ5&gt;0,SUM(TF5:TI5)-TJ5,"")</f>
        <v>51.594999999999999</v>
      </c>
      <c r="TV5" s="40">
        <f>IF(SUM(TR5,TU5)&gt;0,SUM(TR5,TU5),"")</f>
        <v>100.96000000000001</v>
      </c>
    </row>
    <row r="6" spans="1:542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>1</v>
      </c>
      <c r="C6" s="5" t="s">
        <v>99</v>
      </c>
      <c r="D6" s="4" t="s">
        <v>3</v>
      </c>
      <c r="E6" s="4">
        <v>2004</v>
      </c>
      <c r="F6" s="9">
        <f>SUM(L6:V6)+SUM(L6:T6)*0.0000001+SUM(L6)*0.0000000000001</f>
        <v>177.66001776600507</v>
      </c>
      <c r="G6" s="64"/>
      <c r="H6" s="3" t="str">
        <f>IF(OR(AND(AO6&gt;=AY$38,AO6&lt;&gt;"",AQ6&gt;=AY$42,AQ6&lt;&gt;"",AN6=""),AND(AR6&gt;=AY$38,AR6&lt;&gt;"",AT6&gt;=AY$42,AT6&lt;&gt;"",AN6=""),AND(AV6&gt;=AY$38,AV6&lt;&gt;"",AX6&gt;=AY$42,AX6&lt;&gt;"",AN6=""),AND(BP6&gt;=BZ$38,BP6&lt;&gt;"",BR6&gt;=BZ$42,BR6&lt;&gt;"",BO6=""),AND(BS6&gt;=BZ$38,BS6&lt;&gt;"",BU6&gt;=BZ$42,BU6&lt;&gt;"",BO6=""),AND(BW6&gt;=BZ$38,BW6&lt;&gt;"",BY6&gt;=BZ$42,BY6&lt;&gt;"",BO6=""),AND(CQ6&gt;=DA$38,CQ6&lt;&gt;"",CS6&gt;=DA$42,CS6&lt;&gt;"",CP6=""),AND(CT6&gt;=DA$38,CT6&lt;&gt;"",CV6&gt;=DA$42,CV6&lt;&gt;"",CP6=""),AND(CX6&gt;=DA$38,CX6&lt;&gt;"",CZ6&gt;=DA$42,CZ6&lt;&gt;"",CP6=""),AND(DX6&gt;=EK$38,DX6&lt;&gt;"",DZ6&gt;=EK$42,DZ6&lt;&gt;""),AND(EA6&gt;=EK$38,EA6&lt;&gt;"",EC6&gt;=EK$42,EC6&lt;&gt;""),AND(EE6&gt;=EK$38,EE6&lt;&gt;"",EG6&gt;=EK$42,EG6&lt;&gt;""),AND(EH6&gt;=EK$38,EH6&lt;&gt;"",EJ6&gt;=EK$42,EJ6&lt;&gt;""),AND(FF6&gt;=FS$38,FF6&lt;&gt;"",FH6&gt;=FS$42,FH6&lt;&gt;""),AND(FI6&gt;=FS$38,FI6&lt;&gt;"",FK6&gt;=FS$42,FK6&lt;&gt;""),AND(FM6&gt;=FS$38,FM6&lt;&gt;"",FO6&gt;=FS$42,FO6&lt;&gt;""),AND(FP6&gt;=FS$38,FP6&lt;&gt;"",FR6&gt;=FS$42,FR6&lt;&gt;""),AND(GN6&gt;=HA$38,GN6&lt;&gt;"",GP6&gt;=HA$42,GP6&lt;&gt;""),AND(GQ6&gt;=HA$38,GQ6&lt;&gt;"",GS6&gt;=HA$42,GS6&lt;&gt;""),AND(GU6&gt;=HA$38,GU6&lt;&gt;"",GW6&gt;=HA$42,GW6&lt;&gt;""),AND(GX6&gt;=HA$38,GX6&lt;&gt;"",GZ6&gt;=HA$42,GZ6&lt;&gt;""),AND(HV6&gt;=II$38,HV6&lt;&gt;"",HX6&gt;=II$42,HX6&lt;&gt;""),AND(HY6&gt;=II$38,HY6&lt;&gt;"",IA6&gt;=II$42,IA6&lt;&gt;""),AND(IC6&gt;=II$38,IC6&lt;&gt;"",IE6&gt;=II$42,IE6&lt;&gt;""),AND(IF6&gt;=II$38,IF6&lt;&gt;"",IH6&gt;=II$42,IH6&lt;&gt;""),AND(JD6&gt;=JQ$38,JD6&lt;&gt;"",JF6&gt;=JQ$42,JF6&lt;&gt;""),AND(JG6&gt;=JQ$38,JG6&lt;&gt;"",JI6&gt;=JQ$42,JI6&lt;&gt;""),AND(JK6&gt;=JQ$38,JK6&lt;&gt;"",JM6&gt;=JQ$42,JM6&lt;&gt;""),AND(JN6&gt;=JQ$38,JN6&lt;&gt;"",JP6&gt;=JQ$42,JP6&lt;&gt;""),AND(KL6&gt;=KY$38,KL6&lt;&gt;"",KN6&gt;=KY$42,KN6&lt;&gt;""),AND(KO6&gt;=KY$38,KO6&lt;&gt;"",KQ6&gt;=KY$42,KQ6&lt;&gt;""),AND(KS6&gt;=KY$38,KS6&lt;&gt;"",KU6&gt;=KY$42,KU6&lt;&gt;""),AND(KV6&gt;=KY$38,KV6&lt;&gt;"",KX6&gt;=KY$42,KX6&lt;&gt;""),AND(LT6&gt;=MG$38,LT6&lt;&gt;"",LV6&gt;=MG$42,LV6&lt;&gt;""),AND(LW6&gt;=MG$38,LW6&lt;&gt;"",LY6&gt;=MG$42,LY6&lt;&gt;""),AND(MA6&gt;=MG$38,MA6&lt;&gt;"",MC6&gt;=MG$42,MC6&lt;&gt;""),AND(MD6&gt;=MG$38,MD6&lt;&gt;"",MF6&gt;=MG$42,MF6&lt;&gt;""),AND(NB6&gt;=NO$38,NB6&lt;&gt;"",ND6&gt;=NO$42,ND6&lt;&gt;""),AND(NE6&gt;=NO$38,NE6&lt;&gt;"",NG6&gt;=NO$42,NG6&lt;&gt;""),AND(NI6&gt;=NO$38,NI6&lt;&gt;"",NK6&gt;=NO$42,NK6&lt;&gt;""),AND(NL6&gt;=NO$38,NL6&lt;&gt;"",NN6&gt;=NO$42,NN6&lt;&gt;""),AND(OJ6&gt;=OW$38,OJ6&lt;&gt;"",OL6&gt;=OW$42,OL6&lt;&gt;""),AND(OM6&gt;=OW$38,OM6&lt;&gt;"",OO6&gt;=OW$42,OO6&lt;&gt;""),AND(OQ6&gt;=OW$38,OQ6&lt;&gt;"",OS6&gt;=OW$42,OS6&lt;&gt;""),AND(OT6&gt;=OW$38,OT6&lt;&gt;"",OV6&gt;=OW$42,OV6&lt;&gt;""),AND(PR6&gt;=QE$38,PR6&lt;&gt;"",PT6&gt;=QE$42,PT6&lt;&gt;""),AND(PU6&gt;=QE$38,PU6&lt;&gt;"",PW6&gt;=QE$42,PW6&lt;&gt;""),AND(PY6&gt;=QE$38,PY6&lt;&gt;"",QA6&gt;=QE$42,QA6&lt;&gt;""),AND(QB6&gt;=QE$38,QB6&lt;&gt;"",QD6&gt;=QE$42,QD6&lt;&gt;""),AND(QZ6&gt;=RM$38,QZ6&lt;&gt;"",RB6&gt;=RM$42,RB6&lt;&gt;""),AND(RC6&gt;=RM$38,RC6&lt;&gt;"",RE6&gt;=RM$42,RE6&lt;&gt;""),AND(RG6&gt;=RM$38,RG6&lt;&gt;"",RI6&gt;=RM$42,RI6&lt;&gt;""),AND(RJ6&gt;=RM$38,RJ6&lt;&gt;"",RL6&gt;=RM$42,RL6&lt;&gt;""),AND(SH6&gt;=SU$38,SH6&lt;&gt;"",SJ6&gt;=SU$42,SJ6&lt;&gt;""),AND(SK6&gt;=SU$38,SK6&lt;&gt;"",SM6&gt;=SU$42,SM6&lt;&gt;""),AND(SO6&gt;=SU$38,SO6&lt;&gt;"",SQ6&gt;=SU$42,SQ6&lt;&gt;""),AND(SR6&gt;=SU$38,SR6&lt;&gt;"",ST6&gt;=SU$42,ST6&lt;&gt;"")),"P","")</f>
        <v>P</v>
      </c>
      <c r="I6" s="3" t="str">
        <f>IF(OR(AND(AQ6&gt;=AY$42,AQ6&lt;&gt;"",AN6=""),AND(AT6&gt;=AY$42,AT6&lt;&gt;"",AN6=""),AND(AX6&gt;=AY$42,AX6&lt;&gt;"",AN6=""),AND(BR6&gt;=BZ$42,BR6&lt;&gt;"",BO6=""),AND(BU6&gt;=BZ$42,BU6&lt;&gt;"",BO6=""),AND(BY6&gt;=BZ$42,BY6&lt;&gt;"",BO6=""),AND(CS6&gt;=DA$42,CS6&lt;&gt;"",CP6=""),AND(CV6&gt;=DA$42,CV6&lt;&gt;"",CP6=""),AND(CZ6&gt;=DA$42,CZ6&lt;&gt;"",CP6=""),AND(DZ6&gt;=EK$42,DZ6&lt;&gt;""),AND(EC6&gt;=EK$42,EC6&lt;&gt;""),AND(EG6&gt;=EK$42,EG6&lt;&gt;""),AND(EJ6&gt;=EK$42,EJ6&lt;&gt;""),AND(FH6&gt;=FS$42,FH6&lt;&gt;""),AND(FK6&gt;=FS$42,FK6&lt;&gt;""),AND(FO6&gt;=FS$42,FO6&lt;&gt;""),AND(FR6&gt;=FS$42,FR6&lt;&gt;""),AND(GP6&gt;=HA$42,GP6&lt;&gt;""),AND(GS6&gt;=HA$42,GS6&lt;&gt;""),AND(GW6&gt;=HA$42,GW6&lt;&gt;""),AND(GZ6&gt;=HA$42,GZ6&lt;&gt;""),AND(HX6&gt;=II$42,HX6&lt;&gt;""),AND(IA6&gt;=II$42,IA6&lt;&gt;""),AND(IE6&gt;=II$42,IE6&lt;&gt;""),AND(IH6&gt;=II$42,IH6&lt;&gt;""),AND(JF6&gt;=JQ$42,JF6&lt;&gt;""),AND(JI6&gt;=JQ$42,JI6&lt;&gt;""),AND(JM6&gt;=JQ$42,JM6&lt;&gt;""),AND(JP6&gt;=JQ$42,JP6&lt;&gt;""),AND(KN6&gt;=KY$42,KN6&lt;&gt;""),AND(KQ6&gt;=KY$42,KQ6&lt;&gt;""),AND(KU6&gt;=KY$42,KU6&lt;&gt;""),AND(KX6&gt;=KY$42,KX6&lt;&gt;""),AND(LV6&gt;=MG$42,LV6&lt;&gt;""),AND(LY6&gt;=MG$42,LY6&lt;&gt;""),AND(MC6&gt;=MG$42,MC6&lt;&gt;""),AND(MF6&gt;=MG$42,MF6&lt;&gt;""),AND(ND6&gt;=NO$42,ND6&lt;&gt;""),AND(NG6&gt;=NO$42,NG6&lt;&gt;""),AND(NK6&gt;=NO$42,NK6&lt;&gt;""),AND(NN6&gt;=NO$42,NN6&lt;&gt;""),AND(OL6&gt;=OW$42,OL6&lt;&gt;""),AND(OO6&gt;=OW$42,OO6&lt;&gt;""),AND(OS6&gt;=OW$42,OS6&lt;&gt;""),AND(OV6&gt;=OW$42,OV6&lt;&gt;""),AND(PT6&gt;=QE$42,PT6&lt;&gt;""),AND(PW6&gt;=QE$42,PW6&lt;&gt;""),AND(QA6&gt;=QE$42,QA6&lt;&gt;""),AND(QD6&gt;=QE$42,QD6&lt;&gt;""),AND(RB6&gt;=RM$42,RB6&lt;&gt;""),AND(RE6&gt;=RM$42,RE6&lt;&gt;""),AND(RI6&gt;=RM$42,RI6&lt;&gt;""),AND(RL6&gt;=RM$42,RL6&lt;&gt;""),AND(SJ6&gt;=SU$42,SJ6&lt;&gt;""),AND(SM6&gt;=SU$42,SM6&lt;&gt;""),AND(SQ6&gt;=SU$42,SQ6&lt;&gt;""),AND(ST6&gt;=SU$42,ST6&lt;&gt;"")),"P","")</f>
        <v>P</v>
      </c>
      <c r="J6" s="36" t="str">
        <f>IF(AND(I6="P",H6=""),"No DD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Merit",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Excellence",IF(K6="P","Worlds Team",IF(H6="P","National Team","")))))</f>
        <v>National Team</v>
      </c>
      <c r="K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/>
      </c>
      <c r="L6" s="8">
        <f>IF(COUNT(AQ6,AT6,BR6,BU6,CS6,CV6)&gt;0,LARGE((AQ6,AT6,BR6,BU6,CS6,CV6),1),0)</f>
        <v>50.72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50.09</v>
      </c>
      <c r="O6" s="8" t="str">
        <f>IF(N6="","",IF(OR(N6=CS6,N6=CV6),$CA$1,IF(OR(N6=BR6,N6=BU6),$AZ$1,IF(OR(N6=AQ6,N6=AT6),$Y$1,""))))</f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11.6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Elite Canada</v>
      </c>
      <c r="T6" s="8">
        <f>IF(MAX(IF(AO6&gt;=$AY$38,AP6,0),IF(AR6&gt;=$AY$38,AS6,0),IF(AV6&gt;=$AY$38,AW6,0),IF(BP6&gt;=$BZ$38,BQ6,0),IF(BS6&gt;=$BZ$38,BT6,0),IF(BW6&gt;=$BZ$38,BX6,0),IF(CQ6&gt;=$DA$38,CR6,0),IF(CT6&gt;=$DA$38,CU6,0),IF(CX6&gt;=$DA$38,CY6,0),IF(DX6&gt;=$EK$38,DY6,0),IF(EA6&gt;=$EK$38,EB6,0),IF(EE6&gt;=$EK$38,EF6,0),IF(EH6&gt;=$EK$38,EI6,0),IF(FF6&gt;=$FS$38,FG6,0),IF(FI6&gt;=$FS$38,FJ6,0),IF(FM6&gt;=$FS$38,FN6,0),IF(FP6&gt;=$FS$38,FQ6,0),IF(GN6&gt;=$HA$38,GO6,0),IF(GQ6&gt;=$HA$38,GR6,0),IF(GU6&gt;=$HA$38,GV6,0),IF(GX6&gt;=$HA$38,GY6,0),IF(HV6&gt;=$II$38,HW6,0),IF(HY6&gt;=$II$38,HZ6,0),IF(IC6&gt;=$II$38,ID6,0),IF(IF6&gt;=$II$38,IG6,0),IF(JD6&gt;=$JQ$38,JE6,0),IF(JG6&gt;=$JQ$38,JH6,0),IF(JK6&gt;=$JQ$38,JL6,0),IF(JN6&gt;=$JQ$38,JO6,0),IF(KL6&gt;=$KY$38,KM6,0),IF(KO6&gt;=$KY$38,KP6,0),IF(KS6&gt;=$KY$38,KT6,0),IF(KV6&gt;=$KY$38,KW6,0),IF(LT6&gt;=$MG$38,LU6,0),IF(LW6&gt;=$MG$38,LX6,0),IF(MA6&gt;=$MG$38,MB6,0),IF(MD6&gt;=$MG$38,ME6,0),IF(NB6&gt;=$NO$38,NC6,0),IF(NE6&gt;=$NO$38,NF6,0),IF(NI6&gt;=$NO$38,NJ6,0),IF(NL6&gt;=$NO$38,NM6,0),IF(OJ6&gt;=$OW$38,OK6,0),IF(OM6&gt;=$OW$38,ON6,0),IF(OQ6&gt;=$OW$38,OR6,0),IF(OT6&gt;=$OW$38,OU6,0),IF(PR6&gt;=$QE$38,PS6,0),IF(PU6&gt;=$QE$38,PV6,0),IF(PY6&gt;=$QE$38,PZ6,0),IF(QB6&gt;=$QE$38,QC6,0),IF(QZ6&gt;=$RM$38,RA6,0),IF(RC6&gt;=$RM$38,RD6,0),IF(RG6&gt;=$RM$38,RH6,0),IF(RJ6&gt;=$RM$38,RK6,0),IF(SH6&gt;=$SU$38,SI6,0),IF(SK6&gt;=$SU$38,SL6,0),IF(SO6&gt;=$SU$38,SP6,0),IF(SR6&gt;=$SU$38,SS6,0))&gt;0,MAX(IF(AO6&gt;=$AY$38,AP6,0),IF(AR6&gt;=$AY$38,AS6,0),IF(AV6&gt;=$AY$38,AW6,0),IF(BP6&gt;=$BZ$38,BQ6,0),IF(BS6&gt;=$BZ$38,BT6,0),IF(BW6&gt;=$BZ$38,BX6,0),IF(CQ6&gt;=$DA$38,CR6,0),IF(CT6&gt;=$DA$38,CU6,0),IF(CX6&gt;=$DA$38,CY6,0),IF(DX6&gt;=$EK$38,DY6,0),IF(EA6&gt;=$EK$38,EB6,0),IF(EE6&gt;=$EK$38,EF6,0),IF(EH6&gt;=$EK$38,EI6,0),IF(FF6&gt;=$FS$38,FG6,0),IF(FI6&gt;=$FS$38,FJ6,0),IF(FM6&gt;=$FS$38,FN6,0),IF(FP6&gt;=$FS$38,FQ6,0),IF(GN6&gt;=$HA$38,GO6,0),IF(GQ6&gt;=$HA$38,GR6,0),IF(GU6&gt;=$HA$38,GV6,0),IF(GX6&gt;=$HA$38,GY6,0),IF(HV6&gt;=$II$38,HW6,0),IF(HY6&gt;=$II$38,HZ6,0),IF(IC6&gt;=$II$38,ID6,0),IF(IF6&gt;=$II$38,IG6,0),IF(JD6&gt;=$JQ$38,JE6,0),IF(JG6&gt;=$JQ$38,JH6,0),IF(JK6&gt;=$JQ$38,JL6,0),IF(JN6&gt;=$JQ$38,JO6,0),IF(KL6&gt;=$KY$38,KM6,0),IF(KO6&gt;=$KY$38,KP6,0),IF(KS6&gt;=$KY$38,KT6,0),IF(KV6&gt;=$KY$38,KW6,0),IF(LT6&gt;=$MG$38,LU6,0),IF(LW6&gt;=$MG$38,LX6,0),IF(MA6&gt;=$MG$38,MB6,0),IF(MD6&gt;=$MG$38,ME6,0),IF(NB6&gt;=$NO$38,NC6,0),IF(NE6&gt;=$NO$38,NF6,0),IF(NI6&gt;=$NO$38,NJ6,0),IF(NL6&gt;=$NO$38,NM6,0),IF(OJ6&gt;=$OW$38,OK6,0),IF(OM6&gt;=$OW$38,ON6,0),IF(OQ6&gt;=$OW$38,OR6,0),IF(OT6&gt;=$OW$38,OU6,0),IF(PR6&gt;=$QE$38,PS6,0),IF(PU6&gt;=$QE$38,PV6,0),IF(PY6&gt;=$QE$38,PZ6,0),IF(QB6&gt;=$QE$38,QC6,0),IF(QZ6&gt;=$RM$38,RA6,0),IF(RC6&gt;=$RM$38,RD6,0),IF(RG6&gt;=$RM$38,RH6,0),IF(RJ6&gt;=$RM$38,RK6,0),IF(SH6&gt;=$SU$38,SI6,0),IF(SK6&gt;=$SU$38,SL6,0),IF(SO6&gt;=$SU$38,SP6,0),IF(SR6&gt;=$SU$38,SS6,0)),0)</f>
        <v>14.72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15.4</v>
      </c>
      <c r="Z6" s="22">
        <v>9.5</v>
      </c>
      <c r="AA6" s="22">
        <v>10.6</v>
      </c>
      <c r="AB6" s="22">
        <v>14.04</v>
      </c>
      <c r="AC6" s="22">
        <v>0</v>
      </c>
      <c r="AD6" s="22">
        <v>14.8</v>
      </c>
      <c r="AE6" s="22">
        <v>9.9</v>
      </c>
      <c r="AF6" s="22">
        <v>11.3</v>
      </c>
      <c r="AG6" s="22">
        <v>14.09</v>
      </c>
      <c r="AH6" s="22">
        <v>0</v>
      </c>
      <c r="AI6" s="22">
        <v>15.4</v>
      </c>
      <c r="AJ6" s="22">
        <v>9.6999999999999993</v>
      </c>
      <c r="AK6" s="22">
        <v>11.3</v>
      </c>
      <c r="AL6" s="22">
        <v>14.13</v>
      </c>
      <c r="AM6" s="22">
        <v>0</v>
      </c>
      <c r="AN6" s="27"/>
      <c r="AO6" s="38">
        <f>IF(AA6&gt;0,AA6,"")</f>
        <v>10.6</v>
      </c>
      <c r="AP6" s="38">
        <f>IF(AB6&gt;0,AB6,"")</f>
        <v>14.04</v>
      </c>
      <c r="AQ6" s="40">
        <f>IF(SUM(Y6:AB6)-AC6&gt;0,SUM(Y6:AB6)-AC6,"")</f>
        <v>49.54</v>
      </c>
      <c r="AR6" s="40">
        <f>IF(AF6&gt;0,AF6,"")</f>
        <v>11.3</v>
      </c>
      <c r="AS6" s="40">
        <f>IF(AG6&gt;0,AG6,"")</f>
        <v>14.09</v>
      </c>
      <c r="AT6" s="40">
        <f>IF(SUM(AD6:AG6)-AH6&gt;0,SUM(AD6:AG6)-AH6,"")</f>
        <v>50.09</v>
      </c>
      <c r="AU6" s="40">
        <f>IF(AQ6="","",MAX(AQ6,AT6))</f>
        <v>50.09</v>
      </c>
      <c r="AV6" s="40">
        <f>IF(AK6&gt;0,AK6,"")</f>
        <v>11.3</v>
      </c>
      <c r="AW6" s="40">
        <f>IF(AL6&gt;0,AL6,"")</f>
        <v>14.13</v>
      </c>
      <c r="AX6" s="40">
        <f>IF(SUM(AI6:AL6)-AM6&gt;0,SUM(AI6:AL6)-AM6,"")</f>
        <v>50.530000000000008</v>
      </c>
      <c r="AY6" s="40">
        <f>IF(SUM(AU6,AX6)&gt;0,SUM(AU6,AX6),"")</f>
        <v>100.62</v>
      </c>
      <c r="AZ6" s="26">
        <v>14.3</v>
      </c>
      <c r="BA6" s="26">
        <v>8.6</v>
      </c>
      <c r="BB6" s="26">
        <v>10.1</v>
      </c>
      <c r="BC6" s="26">
        <v>14.37</v>
      </c>
      <c r="BD6" s="26">
        <v>1.1000000000000001</v>
      </c>
      <c r="BE6" s="26">
        <v>15.3</v>
      </c>
      <c r="BF6" s="26">
        <v>9.4</v>
      </c>
      <c r="BG6" s="26">
        <v>11.3</v>
      </c>
      <c r="BH6" s="26">
        <v>14.72</v>
      </c>
      <c r="BI6" s="26">
        <v>0</v>
      </c>
      <c r="BJ6" s="26">
        <v>15.2</v>
      </c>
      <c r="BK6" s="26">
        <v>9.1999999999999993</v>
      </c>
      <c r="BL6" s="26">
        <v>10.6</v>
      </c>
      <c r="BM6" s="26">
        <v>14.64</v>
      </c>
      <c r="BN6" s="26">
        <v>0.6</v>
      </c>
      <c r="BO6" s="28"/>
      <c r="BP6" s="39">
        <f>IF(BB6&gt;0,BB6,"")</f>
        <v>10.1</v>
      </c>
      <c r="BQ6" s="39">
        <f>IF(BC6&gt;0,BC6,"")</f>
        <v>14.37</v>
      </c>
      <c r="BR6" s="11">
        <f>IF(SUM(AZ6:BC6)-BD6&gt;0,SUM(AZ6:BC6)-BD6,"")</f>
        <v>46.269999999999996</v>
      </c>
      <c r="BS6" s="11">
        <f>IF(BG6&gt;0,BG6,"")</f>
        <v>11.3</v>
      </c>
      <c r="BT6" s="11">
        <f>IF(BH6&gt;0,BH6,"")</f>
        <v>14.72</v>
      </c>
      <c r="BU6" s="11">
        <f>IF(SUM(BE6:BH6)-BI6&gt;0,SUM(BE6:BH6)-BI6,"")</f>
        <v>50.72</v>
      </c>
      <c r="BV6" s="11">
        <f>IF(BR6="","",MAX(BR6,BU6))</f>
        <v>50.72</v>
      </c>
      <c r="BW6" s="11">
        <f>IF(BL6&gt;0,BL6,"")</f>
        <v>10.6</v>
      </c>
      <c r="BX6" s="11">
        <f>IF(BM6&gt;0,BM6,"")</f>
        <v>14.64</v>
      </c>
      <c r="BY6" s="11">
        <f>IF(SUM(BJ6:BM6)-BN6&gt;0,SUM(BJ6:BM6)-BN6,"")</f>
        <v>49.04</v>
      </c>
      <c r="BZ6" s="11">
        <f>IF(SUM(BV6,BY6)&gt;0,SUM(BV6,BY6),"")</f>
        <v>99.759999999999991</v>
      </c>
      <c r="CA6" s="22">
        <v>14</v>
      </c>
      <c r="CB6" s="22">
        <v>9.4</v>
      </c>
      <c r="CC6" s="22">
        <v>10.9</v>
      </c>
      <c r="CD6" s="22">
        <v>13.78</v>
      </c>
      <c r="CE6" s="22">
        <v>0</v>
      </c>
      <c r="CF6" s="22">
        <v>13</v>
      </c>
      <c r="CG6" s="22">
        <v>9.3000000000000007</v>
      </c>
      <c r="CH6" s="22">
        <v>9.6</v>
      </c>
      <c r="CI6" s="22">
        <v>14.01</v>
      </c>
      <c r="CJ6" s="22">
        <v>1.2</v>
      </c>
      <c r="CK6" s="22">
        <v>13.2</v>
      </c>
      <c r="CL6" s="22">
        <v>9.1</v>
      </c>
      <c r="CM6" s="22">
        <v>11.6</v>
      </c>
      <c r="CN6" s="22">
        <v>13.87</v>
      </c>
      <c r="CO6" s="22">
        <v>0</v>
      </c>
      <c r="CP6" s="27"/>
      <c r="CQ6" s="38">
        <f>IF(CC6&gt;0,CC6,"")</f>
        <v>10.9</v>
      </c>
      <c r="CR6" s="38">
        <f>IF(CD6&gt;0,CD6,"")</f>
        <v>13.78</v>
      </c>
      <c r="CS6" s="40">
        <f>IF(SUM(CA6:CD6)-CE6&gt;0,SUM(CA6:CD6)-CE6,"")</f>
        <v>48.08</v>
      </c>
      <c r="CT6" s="40">
        <f>IF(CH6&gt;0,CH6,"")</f>
        <v>9.6</v>
      </c>
      <c r="CU6" s="40">
        <f>IF(CI6&gt;0,CI6,"")</f>
        <v>14.01</v>
      </c>
      <c r="CV6" s="40">
        <f>IF(SUM(CF6:CI6)-CJ6&gt;0,SUM(CF6:CI6)-CJ6,"")</f>
        <v>44.709999999999994</v>
      </c>
      <c r="CW6" s="40">
        <f>IF(CS6="","",MAX(CS6,CV6))</f>
        <v>48.08</v>
      </c>
      <c r="CX6" s="40">
        <f>IF(CM6&gt;0,CM6,"")</f>
        <v>11.6</v>
      </c>
      <c r="CY6" s="40">
        <f>IF(CN6&gt;0,CN6,"")</f>
        <v>13.87</v>
      </c>
      <c r="CZ6" s="40">
        <f>IF(SUM(CK6:CN6)-CO6&gt;0,SUM(CK6:CN6)-CO6,"")</f>
        <v>47.769999999999996</v>
      </c>
      <c r="DA6" s="40">
        <f>IF(SUM(CW6,CZ6)&gt;0,SUM(CW6,CZ6),"")</f>
        <v>95.85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10.4</v>
      </c>
      <c r="FG6" s="11">
        <f>IF(EO6&gt;0,EO6,"")</f>
        <v>13.66</v>
      </c>
      <c r="FH6" s="11">
        <f>IF(SUM(EL6:EO6)-EP6&gt;0,SUM(EL6:EO6)-EP6,"")</f>
        <v>46.36</v>
      </c>
      <c r="FI6" s="11">
        <f>IF(ES6&gt;0,ES6,"")</f>
        <v>11.3</v>
      </c>
      <c r="FJ6" s="11">
        <f>IF(ET6&gt;0,ET6,"")</f>
        <v>14.07</v>
      </c>
      <c r="FK6" s="11">
        <f>IF(SUM(EQ6:ET6)-EU6&gt;0,SUM(EQ6:ET6)-EU6,"")</f>
        <v>47.27</v>
      </c>
      <c r="FL6" s="11">
        <f>IF(MAX(FH6,FK6)&gt;0,MAX(FH6,FK6),"")</f>
        <v>47.27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14.15</v>
      </c>
      <c r="SW6" s="22">
        <f>IF($CP6="P",CB6,(CB6+BA6)/2)</f>
        <v>9</v>
      </c>
      <c r="SX6" s="22">
        <f>IF($CP6="P",CC6,(CC6+BB6)/2)</f>
        <v>10.5</v>
      </c>
      <c r="SY6" s="22">
        <f>IF($CP6="P",CD6,(CD6+BC6)/2)</f>
        <v>14.074999999999999</v>
      </c>
      <c r="SZ6" s="22">
        <f>IF($CP6="P",CE6,(CE6+BD6)/2)</f>
        <v>0.55000000000000004</v>
      </c>
      <c r="TA6" s="22">
        <f>IF($CP6="P",CF6,(CF6+BE6)/2)</f>
        <v>14.15</v>
      </c>
      <c r="TB6" s="22">
        <f>IF($CP6="P",CG6,(CG6+BF6)/2)</f>
        <v>9.3500000000000014</v>
      </c>
      <c r="TC6" s="22">
        <f>IF($CP6="P",CH6,(CH6+BG6)/2)</f>
        <v>10.45</v>
      </c>
      <c r="TD6" s="22">
        <f>IF($CP6="P",CI6,(CI6+BH6)/2)</f>
        <v>14.365</v>
      </c>
      <c r="TE6" s="22">
        <f>IF($CP6="P",CJ6,(CJ6+BI6)/2)</f>
        <v>0.6</v>
      </c>
      <c r="TF6" s="22">
        <f>IF($CP6="P",CK6,(CK6+BJ6)/2)</f>
        <v>14.2</v>
      </c>
      <c r="TG6" s="22">
        <f>IF($CP6="P",CL6,(CL6+BK6)/2)</f>
        <v>9.1499999999999986</v>
      </c>
      <c r="TH6" s="22">
        <f>IF($CP6="P",CM6,(CM6+BL6)/2)</f>
        <v>11.1</v>
      </c>
      <c r="TI6" s="22">
        <f>IF($CP6="P",CN6,(CN6+BM6)/2)</f>
        <v>14.254999999999999</v>
      </c>
      <c r="TJ6" s="22">
        <f>IF($CP6="P",CO6,(CO6+BN6)/2)</f>
        <v>0.3</v>
      </c>
      <c r="TK6" s="27" t="s">
        <v>46</v>
      </c>
      <c r="TL6" s="40">
        <f>IF(SX6&gt;0,SX6,"")</f>
        <v>10.5</v>
      </c>
      <c r="TM6" s="40">
        <f>IF(SY6&gt;0,SY6,"")</f>
        <v>14.074999999999999</v>
      </c>
      <c r="TN6" s="40">
        <f>IF(SUM(SV6:SY6)-SZ6&gt;0,SUM(SV6:SY6)-SZ6,"")</f>
        <v>47.174999999999997</v>
      </c>
      <c r="TO6" s="40">
        <f>IF(TC6&gt;0,TC6,"")</f>
        <v>10.45</v>
      </c>
      <c r="TP6" s="40">
        <f>IF(TD6&gt;0,TD6,"")</f>
        <v>14.365</v>
      </c>
      <c r="TQ6" s="40">
        <f>IF(SUM(TA6:TD6)-TE6&gt;0,SUM(TA6:TD6)-TE6,"")</f>
        <v>47.715000000000003</v>
      </c>
      <c r="TR6" s="40">
        <f>IF(MAX(TN6,TQ6)&gt;0,MAX(TN6,TQ6),"")</f>
        <v>47.715000000000003</v>
      </c>
      <c r="TS6" s="40">
        <f>IF(TH6&gt;0,TH6,"")</f>
        <v>11.1</v>
      </c>
      <c r="TT6" s="40">
        <f>IF(TI6&gt;0,TI6,"")</f>
        <v>14.254999999999999</v>
      </c>
      <c r="TU6" s="40">
        <f>IF(SUM(TF6:TI6)-TJ6&gt;0,SUM(TF6:TI6)-TJ6,"")</f>
        <v>48.405000000000001</v>
      </c>
      <c r="TV6" s="40">
        <f>IF(SUM(TR6,TU6)&gt;0,SUM(TR6,TU6),"")</f>
        <v>96.12</v>
      </c>
    </row>
    <row r="7" spans="1:542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>2</v>
      </c>
      <c r="C7" s="5" t="s">
        <v>124</v>
      </c>
      <c r="D7" s="4" t="s">
        <v>6</v>
      </c>
      <c r="E7" s="4">
        <v>2006</v>
      </c>
      <c r="F7" s="9">
        <f>SUM(L7:V7)+SUM(L7:T7)*0.0000001+SUM(L7)*0.0000000000001</f>
        <v>173.73001692700484</v>
      </c>
      <c r="G7" s="64"/>
      <c r="H7" s="3" t="str">
        <f>IF(OR(AND(AO7&gt;=AY$38,AO7&lt;&gt;"",AQ7&gt;=AY$42,AQ7&lt;&gt;"",AN7=""),AND(AR7&gt;=AY$38,AR7&lt;&gt;"",AT7&gt;=AY$42,AT7&lt;&gt;"",AN7=""),AND(AV7&gt;=AY$38,AV7&lt;&gt;"",AX7&gt;=AY$42,AX7&lt;&gt;"",AN7=""),AND(BP7&gt;=BZ$38,BP7&lt;&gt;"",BR7&gt;=BZ$42,BR7&lt;&gt;"",BO7=""),AND(BS7&gt;=BZ$38,BS7&lt;&gt;"",BU7&gt;=BZ$42,BU7&lt;&gt;"",BO7=""),AND(BW7&gt;=BZ$38,BW7&lt;&gt;"",BY7&gt;=BZ$42,BY7&lt;&gt;"",BO7=""),AND(CQ7&gt;=DA$38,CQ7&lt;&gt;"",CS7&gt;=DA$42,CS7&lt;&gt;"",CP7=""),AND(CT7&gt;=DA$38,CT7&lt;&gt;"",CV7&gt;=DA$42,CV7&lt;&gt;"",CP7=""),AND(CX7&gt;=DA$38,CX7&lt;&gt;"",CZ7&gt;=DA$42,CZ7&lt;&gt;"",CP7=""),AND(DX7&gt;=EK$38,DX7&lt;&gt;"",DZ7&gt;=EK$42,DZ7&lt;&gt;""),AND(EA7&gt;=EK$38,EA7&lt;&gt;"",EC7&gt;=EK$42,EC7&lt;&gt;""),AND(EE7&gt;=EK$38,EE7&lt;&gt;"",EG7&gt;=EK$42,EG7&lt;&gt;""),AND(EH7&gt;=EK$38,EH7&lt;&gt;"",EJ7&gt;=EK$42,EJ7&lt;&gt;""),AND(FF7&gt;=FS$38,FF7&lt;&gt;"",FH7&gt;=FS$42,FH7&lt;&gt;""),AND(FI7&gt;=FS$38,FI7&lt;&gt;"",FK7&gt;=FS$42,FK7&lt;&gt;""),AND(FM7&gt;=FS$38,FM7&lt;&gt;"",FO7&gt;=FS$42,FO7&lt;&gt;""),AND(FP7&gt;=FS$38,FP7&lt;&gt;"",FR7&gt;=FS$42,FR7&lt;&gt;""),AND(GN7&gt;=HA$38,GN7&lt;&gt;"",GP7&gt;=HA$42,GP7&lt;&gt;""),AND(GQ7&gt;=HA$38,GQ7&lt;&gt;"",GS7&gt;=HA$42,GS7&lt;&gt;""),AND(GU7&gt;=HA$38,GU7&lt;&gt;"",GW7&gt;=HA$42,GW7&lt;&gt;""),AND(GX7&gt;=HA$38,GX7&lt;&gt;"",GZ7&gt;=HA$42,GZ7&lt;&gt;""),AND(HV7&gt;=II$38,HV7&lt;&gt;"",HX7&gt;=II$42,HX7&lt;&gt;""),AND(HY7&gt;=II$38,HY7&lt;&gt;"",IA7&gt;=II$42,IA7&lt;&gt;""),AND(IC7&gt;=II$38,IC7&lt;&gt;"",IE7&gt;=II$42,IE7&lt;&gt;""),AND(IF7&gt;=II$38,IF7&lt;&gt;"",IH7&gt;=II$42,IH7&lt;&gt;""),AND(JD7&gt;=JQ$38,JD7&lt;&gt;"",JF7&gt;=JQ$42,JF7&lt;&gt;""),AND(JG7&gt;=JQ$38,JG7&lt;&gt;"",JI7&gt;=JQ$42,JI7&lt;&gt;""),AND(JK7&gt;=JQ$38,JK7&lt;&gt;"",JM7&gt;=JQ$42,JM7&lt;&gt;""),AND(JN7&gt;=JQ$38,JN7&lt;&gt;"",JP7&gt;=JQ$42,JP7&lt;&gt;""),AND(KL7&gt;=KY$38,KL7&lt;&gt;"",KN7&gt;=KY$42,KN7&lt;&gt;""),AND(KO7&gt;=KY$38,KO7&lt;&gt;"",KQ7&gt;=KY$42,KQ7&lt;&gt;""),AND(KS7&gt;=KY$38,KS7&lt;&gt;"",KU7&gt;=KY$42,KU7&lt;&gt;""),AND(KV7&gt;=KY$38,KV7&lt;&gt;"",KX7&gt;=KY$42,KX7&lt;&gt;""),AND(LT7&gt;=MG$38,LT7&lt;&gt;"",LV7&gt;=MG$42,LV7&lt;&gt;""),AND(LW7&gt;=MG$38,LW7&lt;&gt;"",LY7&gt;=MG$42,LY7&lt;&gt;""),AND(MA7&gt;=MG$38,MA7&lt;&gt;"",MC7&gt;=MG$42,MC7&lt;&gt;""),AND(MD7&gt;=MG$38,MD7&lt;&gt;"",MF7&gt;=MG$42,MF7&lt;&gt;""),AND(NB7&gt;=NO$38,NB7&lt;&gt;"",ND7&gt;=NO$42,ND7&lt;&gt;""),AND(NE7&gt;=NO$38,NE7&lt;&gt;"",NG7&gt;=NO$42,NG7&lt;&gt;""),AND(NI7&gt;=NO$38,NI7&lt;&gt;"",NK7&gt;=NO$42,NK7&lt;&gt;""),AND(NL7&gt;=NO$38,NL7&lt;&gt;"",NN7&gt;=NO$42,NN7&lt;&gt;""),AND(OJ7&gt;=OW$38,OJ7&lt;&gt;"",OL7&gt;=OW$42,OL7&lt;&gt;""),AND(OM7&gt;=OW$38,OM7&lt;&gt;"",OO7&gt;=OW$42,OO7&lt;&gt;""),AND(OQ7&gt;=OW$38,OQ7&lt;&gt;"",OS7&gt;=OW$42,OS7&lt;&gt;""),AND(OT7&gt;=OW$38,OT7&lt;&gt;"",OV7&gt;=OW$42,OV7&lt;&gt;""),AND(PR7&gt;=QE$38,PR7&lt;&gt;"",PT7&gt;=QE$42,PT7&lt;&gt;""),AND(PU7&gt;=QE$38,PU7&lt;&gt;"",PW7&gt;=QE$42,PW7&lt;&gt;""),AND(PY7&gt;=QE$38,PY7&lt;&gt;"",QA7&gt;=QE$42,QA7&lt;&gt;""),AND(QB7&gt;=QE$38,QB7&lt;&gt;"",QD7&gt;=QE$42,QD7&lt;&gt;""),AND(QZ7&gt;=RM$38,QZ7&lt;&gt;"",RB7&gt;=RM$42,RB7&lt;&gt;""),AND(RC7&gt;=RM$38,RC7&lt;&gt;"",RE7&gt;=RM$42,RE7&lt;&gt;""),AND(RG7&gt;=RM$38,RG7&lt;&gt;"",RI7&gt;=RM$42,RI7&lt;&gt;""),AND(RJ7&gt;=RM$38,RJ7&lt;&gt;"",RL7&gt;=RM$42,RL7&lt;&gt;""),AND(SH7&gt;=SU$38,SH7&lt;&gt;"",SJ7&gt;=SU$42,SJ7&lt;&gt;""),AND(SK7&gt;=SU$38,SK7&lt;&gt;"",SM7&gt;=SU$42,SM7&lt;&gt;""),AND(SO7&gt;=SU$38,SO7&lt;&gt;"",SQ7&gt;=SU$42,SQ7&lt;&gt;""),AND(SR7&gt;=SU$38,SR7&lt;&gt;"",ST7&gt;=SU$42,ST7&lt;&gt;"")),"P","")</f>
        <v>P</v>
      </c>
      <c r="I7" s="3" t="str">
        <f>IF(OR(AND(AQ7&gt;=AY$42,AQ7&lt;&gt;"",AN7=""),AND(AT7&gt;=AY$42,AT7&lt;&gt;"",AN7=""),AND(AX7&gt;=AY$42,AX7&lt;&gt;"",AN7=""),AND(BR7&gt;=BZ$42,BR7&lt;&gt;"",BO7=""),AND(BU7&gt;=BZ$42,BU7&lt;&gt;"",BO7=""),AND(BY7&gt;=BZ$42,BY7&lt;&gt;"",BO7=""),AND(CS7&gt;=DA$42,CS7&lt;&gt;"",CP7=""),AND(CV7&gt;=DA$42,CV7&lt;&gt;"",CP7=""),AND(CZ7&gt;=DA$42,CZ7&lt;&gt;"",CP7=""),AND(DZ7&gt;=EK$42,DZ7&lt;&gt;""),AND(EC7&gt;=EK$42,EC7&lt;&gt;""),AND(EG7&gt;=EK$42,EG7&lt;&gt;""),AND(EJ7&gt;=EK$42,EJ7&lt;&gt;""),AND(FH7&gt;=FS$42,FH7&lt;&gt;""),AND(FK7&gt;=FS$42,FK7&lt;&gt;""),AND(FO7&gt;=FS$42,FO7&lt;&gt;""),AND(FR7&gt;=FS$42,FR7&lt;&gt;""),AND(GP7&gt;=HA$42,GP7&lt;&gt;""),AND(GS7&gt;=HA$42,GS7&lt;&gt;""),AND(GW7&gt;=HA$42,GW7&lt;&gt;""),AND(GZ7&gt;=HA$42,GZ7&lt;&gt;""),AND(HX7&gt;=II$42,HX7&lt;&gt;""),AND(IA7&gt;=II$42,IA7&lt;&gt;""),AND(IE7&gt;=II$42,IE7&lt;&gt;""),AND(IH7&gt;=II$42,IH7&lt;&gt;""),AND(JF7&gt;=JQ$42,JF7&lt;&gt;""),AND(JI7&gt;=JQ$42,JI7&lt;&gt;""),AND(JM7&gt;=JQ$42,JM7&lt;&gt;""),AND(JP7&gt;=JQ$42,JP7&lt;&gt;""),AND(KN7&gt;=KY$42,KN7&lt;&gt;""),AND(KQ7&gt;=KY$42,KQ7&lt;&gt;""),AND(KU7&gt;=KY$42,KU7&lt;&gt;""),AND(KX7&gt;=KY$42,KX7&lt;&gt;""),AND(LV7&gt;=MG$42,LV7&lt;&gt;""),AND(LY7&gt;=MG$42,LY7&lt;&gt;""),AND(MC7&gt;=MG$42,MC7&lt;&gt;""),AND(MF7&gt;=MG$42,MF7&lt;&gt;""),AND(ND7&gt;=NO$42,ND7&lt;&gt;""),AND(NG7&gt;=NO$42,NG7&lt;&gt;""),AND(NK7&gt;=NO$42,NK7&lt;&gt;""),AND(NN7&gt;=NO$42,NN7&lt;&gt;""),AND(OL7&gt;=OW$42,OL7&lt;&gt;""),AND(OO7&gt;=OW$42,OO7&lt;&gt;""),AND(OS7&gt;=OW$42,OS7&lt;&gt;""),AND(OV7&gt;=OW$42,OV7&lt;&gt;""),AND(PT7&gt;=QE$42,PT7&lt;&gt;""),AND(PW7&gt;=QE$42,PW7&lt;&gt;""),AND(QA7&gt;=QE$42,QA7&lt;&gt;""),AND(QD7&gt;=QE$42,QD7&lt;&gt;""),AND(RB7&gt;=RM$42,RB7&lt;&gt;""),AND(RE7&gt;=RM$42,RE7&lt;&gt;""),AND(RI7&gt;=RM$42,RI7&lt;&gt;""),AND(RL7&gt;=RM$42,RL7&lt;&gt;""),AND(SJ7&gt;=SU$42,SJ7&lt;&gt;""),AND(SM7&gt;=SU$42,SM7&lt;&gt;""),AND(SQ7&gt;=SU$42,SQ7&lt;&gt;""),AND(ST7&gt;=SU$42,ST7&lt;&gt;"")),"P","")</f>
        <v>P</v>
      </c>
      <c r="J7" s="36" t="str">
        <f>IF(AND(I7="P",H7=""),"No DD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Merit",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Excellence",IF(K7="P","Worlds Team",IF(H7="P","National Team","")))))</f>
        <v>National Team</v>
      </c>
      <c r="K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/>
      </c>
      <c r="L7" s="8">
        <f>IF(COUNT(AQ7,AT7,BR7,BU7,CS7,CV7)&gt;0,LARGE((AQ7,AT7,BR7,BU7,CS7,CV7),1),0)</f>
        <v>48.66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45.51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$38,AP7,0),IF(AR7&gt;=$AY$38,AS7,0),IF(AV7&gt;=$AY$38,AW7,0),IF(BP7&gt;=$BZ$38,BQ7,0),IF(BS7&gt;=$BZ$38,BT7,0),IF(BW7&gt;=$BZ$38,BX7,0),IF(CQ7&gt;=$DA$38,CR7,0),IF(CT7&gt;=$DA$38,CU7,0),IF(CX7&gt;=$DA$38,CY7,0),IF(DX7&gt;=$EK$38,DY7,0),IF(EA7&gt;=$EK$38,EB7,0),IF(EE7&gt;=$EK$38,EF7,0),IF(EH7&gt;=$EK$38,EI7,0),IF(FF7&gt;=$FS$38,FG7,0),IF(FI7&gt;=$FS$38,FJ7,0),IF(FM7&gt;=$FS$38,FN7,0),IF(FP7&gt;=$FS$38,FQ7,0),IF(GN7&gt;=$HA$38,GO7,0),IF(GQ7&gt;=$HA$38,GR7,0),IF(GU7&gt;=$HA$38,GV7,0),IF(GX7&gt;=$HA$38,GY7,0),IF(HV7&gt;=$II$38,HW7,0),IF(HY7&gt;=$II$38,HZ7,0),IF(IC7&gt;=$II$38,ID7,0),IF(IF7&gt;=$II$38,IG7,0),IF(JD7&gt;=$JQ$38,JE7,0),IF(JG7&gt;=$JQ$38,JH7,0),IF(JK7&gt;=$JQ$38,JL7,0),IF(JN7&gt;=$JQ$38,JO7,0),IF(KL7&gt;=$KY$38,KM7,0),IF(KO7&gt;=$KY$38,KP7,0),IF(KS7&gt;=$KY$38,KT7,0),IF(KV7&gt;=$KY$38,KW7,0),IF(LT7&gt;=$MG$38,LU7,0),IF(LW7&gt;=$MG$38,LX7,0),IF(MA7&gt;=$MG$38,MB7,0),IF(MD7&gt;=$MG$38,ME7,0),IF(NB7&gt;=$NO$38,NC7,0),IF(NE7&gt;=$NO$38,NF7,0),IF(NI7&gt;=$NO$38,NJ7,0),IF(NL7&gt;=$NO$38,NM7,0),IF(OJ7&gt;=$OW$38,OK7,0),IF(OM7&gt;=$OW$38,ON7,0),IF(OQ7&gt;=$OW$38,OR7,0),IF(OT7&gt;=$OW$38,OU7,0),IF(PR7&gt;=$QE$38,PS7,0),IF(PU7&gt;=$QE$38,PV7,0),IF(PY7&gt;=$QE$38,PZ7,0),IF(QB7&gt;=$QE$38,QC7,0),IF(QZ7&gt;=$RM$38,RA7,0),IF(RC7&gt;=$RM$38,RD7,0),IF(RG7&gt;=$RM$38,RH7,0),IF(RJ7&gt;=$RM$38,RK7,0),IF(SH7&gt;=$SU$38,SI7,0),IF(SK7&gt;=$SU$38,SL7,0),IF(SO7&gt;=$SU$38,SP7,0),IF(SR7&gt;=$SU$38,SS7,0))&gt;0,MAX(IF(AO7&gt;=$AY$38,AP7,0),IF(AR7&gt;=$AY$38,AS7,0),IF(AV7&gt;=$AY$38,AW7,0),IF(BP7&gt;=$BZ$38,BQ7,0),IF(BS7&gt;=$BZ$38,BT7,0),IF(BW7&gt;=$BZ$38,BX7,0),IF(CQ7&gt;=$DA$38,CR7,0),IF(CT7&gt;=$DA$38,CU7,0),IF(CX7&gt;=$DA$38,CY7,0),IF(DX7&gt;=$EK$38,DY7,0),IF(EA7&gt;=$EK$38,EB7,0),IF(EE7&gt;=$EK$38,EF7,0),IF(EH7&gt;=$EK$38,EI7,0),IF(FF7&gt;=$FS$38,FG7,0),IF(FI7&gt;=$FS$38,FJ7,0),IF(FM7&gt;=$FS$38,FN7,0),IF(FP7&gt;=$FS$38,FQ7,0),IF(GN7&gt;=$HA$38,GO7,0),IF(GQ7&gt;=$HA$38,GR7,0),IF(GU7&gt;=$HA$38,GV7,0),IF(GX7&gt;=$HA$38,GY7,0),IF(HV7&gt;=$II$38,HW7,0),IF(HY7&gt;=$II$38,HZ7,0),IF(IC7&gt;=$II$38,ID7,0),IF(IF7&gt;=$II$38,IG7,0),IF(JD7&gt;=$JQ$38,JE7,0),IF(JG7&gt;=$JQ$38,JH7,0),IF(JK7&gt;=$JQ$38,JL7,0),IF(JN7&gt;=$JQ$38,JO7,0),IF(KL7&gt;=$KY$38,KM7,0),IF(KO7&gt;=$KY$38,KP7,0),IF(KS7&gt;=$KY$38,KT7,0),IF(KV7&gt;=$KY$38,KW7,0),IF(LT7&gt;=$MG$38,LU7,0),IF(LW7&gt;=$MG$38,LX7,0),IF(MA7&gt;=$MG$38,MB7,0),IF(MD7&gt;=$MG$38,ME7,0),IF(NB7&gt;=$NO$38,NC7,0),IF(NE7&gt;=$NO$38,NF7,0),IF(NI7&gt;=$NO$38,NJ7,0),IF(NL7&gt;=$NO$38,NM7,0),IF(OJ7&gt;=$OW$38,OK7,0),IF(OM7&gt;=$OW$38,ON7,0),IF(OQ7&gt;=$OW$38,OR7,0),IF(OT7&gt;=$OW$38,OU7,0),IF(PR7&gt;=$QE$38,PS7,0),IF(PU7&gt;=$QE$38,PV7,0),IF(PY7&gt;=$QE$38,PZ7,0),IF(QB7&gt;=$QE$38,QC7,0),IF(QZ7&gt;=$RM$38,RA7,0),IF(RC7&gt;=$RM$38,RD7,0),IF(RG7&gt;=$RM$38,RH7,0),IF(RJ7&gt;=$RM$38,RK7,0),IF(SH7&gt;=$SU$38,SI7,0),IF(SK7&gt;=$SU$38,SL7,0),IF(SO7&gt;=$SU$38,SP7,0),IF(SR7&gt;=$SU$38,SS7,0)),0)</f>
        <v>14.4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>
        <f>IF(MAX(DB7,DC7)&gt;0,MAX(DB7,DC7),"")</f>
        <v>4.4600000000000009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15.1</v>
      </c>
      <c r="Z7" s="22">
        <v>9.1</v>
      </c>
      <c r="AA7" s="22">
        <v>9.3000000000000007</v>
      </c>
      <c r="AB7" s="22">
        <v>13.91</v>
      </c>
      <c r="AC7" s="22">
        <v>1.9</v>
      </c>
      <c r="AD7" s="22">
        <v>15.7</v>
      </c>
      <c r="AE7" s="22">
        <v>9.3000000000000007</v>
      </c>
      <c r="AF7" s="22">
        <v>10</v>
      </c>
      <c r="AG7" s="22">
        <v>14.86</v>
      </c>
      <c r="AH7" s="22">
        <v>1.2</v>
      </c>
      <c r="AI7" s="22">
        <v>14.4</v>
      </c>
      <c r="AJ7" s="22">
        <v>9.1</v>
      </c>
      <c r="AK7" s="22">
        <v>11.4</v>
      </c>
      <c r="AL7" s="22">
        <v>14.4</v>
      </c>
      <c r="AM7" s="22">
        <v>0</v>
      </c>
      <c r="AN7" s="27"/>
      <c r="AO7" s="38">
        <f>IF(AA7&gt;0,AA7,"")</f>
        <v>9.3000000000000007</v>
      </c>
      <c r="AP7" s="38">
        <f>IF(AB7&gt;0,AB7,"")</f>
        <v>13.91</v>
      </c>
      <c r="AQ7" s="40">
        <f>IF(SUM(Y7:AB7)-AC7&gt;0,SUM(Y7:AB7)-AC7,"")</f>
        <v>45.51</v>
      </c>
      <c r="AR7" s="40">
        <f>IF(AF7&gt;0,AF7,"")</f>
        <v>10</v>
      </c>
      <c r="AS7" s="40">
        <f>IF(AG7&gt;0,AG7,"")</f>
        <v>14.86</v>
      </c>
      <c r="AT7" s="40">
        <f>IF(SUM(AD7:AG7)-AH7&gt;0,SUM(AD7:AG7)-AH7,"")</f>
        <v>48.66</v>
      </c>
      <c r="AU7" s="40">
        <f>IF(AQ7="","",MAX(AQ7,AT7))</f>
        <v>48.66</v>
      </c>
      <c r="AV7" s="40">
        <f>IF(AK7&gt;0,AK7,"")</f>
        <v>11.4</v>
      </c>
      <c r="AW7" s="40">
        <f>IF(AL7&gt;0,AL7,"")</f>
        <v>14.4</v>
      </c>
      <c r="AX7" s="40">
        <f>IF(SUM(AI7:AL7)-AM7&gt;0,SUM(AI7:AL7)-AM7,"")</f>
        <v>49.3</v>
      </c>
      <c r="AY7" s="40">
        <f>IF(SUM(AU7,AX7)&gt;0,SUM(AU7,AX7),"")</f>
        <v>97.96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>IF(BB7&gt;0,BB7,"")</f>
        <v/>
      </c>
      <c r="BQ7" s="39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>IF(CC7&gt;0,CC7,"")</f>
        <v/>
      </c>
      <c r="CR7" s="38" t="str">
        <f>IF(CD7&gt;0,CD7,"")</f>
        <v/>
      </c>
      <c r="CS7" s="40" t="str">
        <f>IF(SUM(CA7:CD7)-CE7&gt;0,SUM(CA7:CD7)-CE7,"")</f>
        <v/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 t="str">
        <f>IF(CS7="","",MAX(CS7,CV7))</f>
        <v/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 t="str">
        <f>IF(SUM(CW7,CZ7)&gt;0,SUM(CW7,CZ7),"")</f>
        <v/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4.4600000000000009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>IF(FV7&gt;0,FV7,"")</f>
        <v>3.6</v>
      </c>
      <c r="GO7" s="40">
        <f>IF(FW7&gt;0,FW7,"")</f>
        <v>2.98</v>
      </c>
      <c r="GP7" s="40">
        <f>IF(SUM(FT7:FW7)-FX7&gt;0,SUM(FT7:FW7)-FX7,"")</f>
        <v>13.93</v>
      </c>
      <c r="GQ7" s="40">
        <f>IF(GA7&gt;0,GA7,"")</f>
        <v>10.8</v>
      </c>
      <c r="GR7" s="40">
        <f>IF(GB7&gt;0,GB7,"")</f>
        <v>14.97</v>
      </c>
      <c r="GS7" s="40">
        <f>IF(SUM(FY7:GB7)-GC7&gt;0,SUM(FY7:GB7)-GC7,"")</f>
        <v>49.97</v>
      </c>
      <c r="GT7" s="40">
        <f>IF(MAX(GP7,GS7)&gt;0,MAX(GP7,GS7),"")</f>
        <v>49.97</v>
      </c>
      <c r="GU7" s="40">
        <f>IF(GF7&gt;0,GF7,"")</f>
        <v>1.5</v>
      </c>
      <c r="GV7" s="40">
        <f>IF(GG7&gt;0,GG7,"")</f>
        <v>1.58</v>
      </c>
      <c r="GW7" s="40">
        <f>IF(SUM(GD7:GG7)-GH7&gt;0,SUM(GD7:GG7)-GH7,"")</f>
        <v>5.48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0</v>
      </c>
      <c r="SW7" s="22">
        <f>IF($CP7="P",CB7,(CB7+BA7)/2)</f>
        <v>0</v>
      </c>
      <c r="SX7" s="22">
        <f>IF($CP7="P",CC7,(CC7+BB7)/2)</f>
        <v>0</v>
      </c>
      <c r="SY7" s="22">
        <f>IF($CP7="P",CD7,(CD7+BC7)/2)</f>
        <v>0</v>
      </c>
      <c r="SZ7" s="22">
        <f>IF($CP7="P",CE7,(CE7+BD7)/2)</f>
        <v>0</v>
      </c>
      <c r="TA7" s="22">
        <f>IF($CP7="P",CF7,(CF7+BE7)/2)</f>
        <v>0</v>
      </c>
      <c r="TB7" s="22">
        <f>IF($CP7="P",CG7,(CG7+BF7)/2)</f>
        <v>0</v>
      </c>
      <c r="TC7" s="22">
        <f>IF($CP7="P",CH7,(CH7+BG7)/2)</f>
        <v>0</v>
      </c>
      <c r="TD7" s="22">
        <f>IF($CP7="P",CI7,(CI7+BH7)/2)</f>
        <v>0</v>
      </c>
      <c r="TE7" s="22">
        <f>IF($CP7="P",CJ7,(CJ7+BI7)/2)</f>
        <v>0</v>
      </c>
      <c r="TF7" s="22">
        <f>IF($CP7="P",CK7,(CK7+BJ7)/2)</f>
        <v>0</v>
      </c>
      <c r="TG7" s="22">
        <f>IF($CP7="P",CL7,(CL7+BK7)/2)</f>
        <v>0</v>
      </c>
      <c r="TH7" s="22">
        <f>IF($CP7="P",CM7,(CM7+BL7)/2)</f>
        <v>0</v>
      </c>
      <c r="TI7" s="22">
        <f>IF($CP7="P",CN7,(CN7+BM7)/2)</f>
        <v>0</v>
      </c>
      <c r="TJ7" s="22">
        <f>IF($CP7="P",CO7,(CO7+BN7)/2)</f>
        <v>0</v>
      </c>
      <c r="TK7" s="27" t="s">
        <v>46</v>
      </c>
      <c r="TL7" s="40" t="str">
        <f>IF(SX7&gt;0,SX7,"")</f>
        <v/>
      </c>
      <c r="TM7" s="40" t="str">
        <f>IF(SY7&gt;0,SY7,"")</f>
        <v/>
      </c>
      <c r="TN7" s="40" t="str">
        <f>IF(SUM(SV7:SY7)-SZ7&gt;0,SUM(SV7:SY7)-SZ7,"")</f>
        <v/>
      </c>
      <c r="TO7" s="40" t="str">
        <f>IF(TC7&gt;0,TC7,"")</f>
        <v/>
      </c>
      <c r="TP7" s="40" t="str">
        <f>IF(TD7&gt;0,TD7,"")</f>
        <v/>
      </c>
      <c r="TQ7" s="40" t="str">
        <f>IF(SUM(TA7:TD7)-TE7&gt;0,SUM(TA7:TD7)-TE7,"")</f>
        <v/>
      </c>
      <c r="TR7" s="40" t="str">
        <f>IF(MAX(TN7,TQ7)&gt;0,MAX(TN7,TQ7),"")</f>
        <v/>
      </c>
      <c r="TS7" s="40" t="str">
        <f>IF(TH7&gt;0,TH7,"")</f>
        <v/>
      </c>
      <c r="TT7" s="40" t="str">
        <f>IF(TI7&gt;0,TI7,"")</f>
        <v/>
      </c>
      <c r="TU7" s="40" t="str">
        <f>IF(SUM(TF7:TI7)-TJ7&gt;0,SUM(TF7:TI7)-TJ7,"")</f>
        <v/>
      </c>
      <c r="TV7" s="40" t="str">
        <f>IF(SUM(TR7,TU7)&gt;0,SUM(TR7,TU7),"")</f>
        <v/>
      </c>
    </row>
    <row r="8" spans="1:542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>3</v>
      </c>
      <c r="C8" s="5" t="s">
        <v>152</v>
      </c>
      <c r="D8" s="4" t="s">
        <v>5</v>
      </c>
      <c r="E8" s="4">
        <v>2007</v>
      </c>
      <c r="F8" s="9">
        <f>SUM(L8:V8)+SUM(L8:T8)*0.0000001+SUM(L8)*0.0000000000001</f>
        <v>173.42001710500494</v>
      </c>
      <c r="G8" s="64"/>
      <c r="H8" s="3" t="str">
        <f>IF(OR(AND(AO8&gt;=AY$38,AO8&lt;&gt;"",AQ8&gt;=AY$42,AQ8&lt;&gt;"",AN8=""),AND(AR8&gt;=AY$38,AR8&lt;&gt;"",AT8&gt;=AY$42,AT8&lt;&gt;"",AN8=""),AND(AV8&gt;=AY$38,AV8&lt;&gt;"",AX8&gt;=AY$42,AX8&lt;&gt;"",AN8=""),AND(BP8&gt;=BZ$38,BP8&lt;&gt;"",BR8&gt;=BZ$42,BR8&lt;&gt;"",BO8=""),AND(BS8&gt;=BZ$38,BS8&lt;&gt;"",BU8&gt;=BZ$42,BU8&lt;&gt;"",BO8=""),AND(BW8&gt;=BZ$38,BW8&lt;&gt;"",BY8&gt;=BZ$42,BY8&lt;&gt;"",BO8=""),AND(CQ8&gt;=DA$38,CQ8&lt;&gt;"",CS8&gt;=DA$42,CS8&lt;&gt;"",CP8=""),AND(CT8&gt;=DA$38,CT8&lt;&gt;"",CV8&gt;=DA$42,CV8&lt;&gt;"",CP8=""),AND(CX8&gt;=DA$38,CX8&lt;&gt;"",CZ8&gt;=DA$42,CZ8&lt;&gt;"",CP8=""),AND(DX8&gt;=EK$38,DX8&lt;&gt;"",DZ8&gt;=EK$42,DZ8&lt;&gt;""),AND(EA8&gt;=EK$38,EA8&lt;&gt;"",EC8&gt;=EK$42,EC8&lt;&gt;""),AND(EE8&gt;=EK$38,EE8&lt;&gt;"",EG8&gt;=EK$42,EG8&lt;&gt;""),AND(EH8&gt;=EK$38,EH8&lt;&gt;"",EJ8&gt;=EK$42,EJ8&lt;&gt;""),AND(FF8&gt;=FS$38,FF8&lt;&gt;"",FH8&gt;=FS$42,FH8&lt;&gt;""),AND(FI8&gt;=FS$38,FI8&lt;&gt;"",FK8&gt;=FS$42,FK8&lt;&gt;""),AND(FM8&gt;=FS$38,FM8&lt;&gt;"",FO8&gt;=FS$42,FO8&lt;&gt;""),AND(FP8&gt;=FS$38,FP8&lt;&gt;"",FR8&gt;=FS$42,FR8&lt;&gt;""),AND(GN8&gt;=HA$38,GN8&lt;&gt;"",GP8&gt;=HA$42,GP8&lt;&gt;""),AND(GQ8&gt;=HA$38,GQ8&lt;&gt;"",GS8&gt;=HA$42,GS8&lt;&gt;""),AND(GU8&gt;=HA$38,GU8&lt;&gt;"",GW8&gt;=HA$42,GW8&lt;&gt;""),AND(GX8&gt;=HA$38,GX8&lt;&gt;"",GZ8&gt;=HA$42,GZ8&lt;&gt;""),AND(HV8&gt;=II$38,HV8&lt;&gt;"",HX8&gt;=II$42,HX8&lt;&gt;""),AND(HY8&gt;=II$38,HY8&lt;&gt;"",IA8&gt;=II$42,IA8&lt;&gt;""),AND(IC8&gt;=II$38,IC8&lt;&gt;"",IE8&gt;=II$42,IE8&lt;&gt;""),AND(IF8&gt;=II$38,IF8&lt;&gt;"",IH8&gt;=II$42,IH8&lt;&gt;""),AND(JD8&gt;=JQ$38,JD8&lt;&gt;"",JF8&gt;=JQ$42,JF8&lt;&gt;""),AND(JG8&gt;=JQ$38,JG8&lt;&gt;"",JI8&gt;=JQ$42,JI8&lt;&gt;""),AND(JK8&gt;=JQ$38,JK8&lt;&gt;"",JM8&gt;=JQ$42,JM8&lt;&gt;""),AND(JN8&gt;=JQ$38,JN8&lt;&gt;"",JP8&gt;=JQ$42,JP8&lt;&gt;""),AND(KL8&gt;=KY$38,KL8&lt;&gt;"",KN8&gt;=KY$42,KN8&lt;&gt;""),AND(KO8&gt;=KY$38,KO8&lt;&gt;"",KQ8&gt;=KY$42,KQ8&lt;&gt;""),AND(KS8&gt;=KY$38,KS8&lt;&gt;"",KU8&gt;=KY$42,KU8&lt;&gt;""),AND(KV8&gt;=KY$38,KV8&lt;&gt;"",KX8&gt;=KY$42,KX8&lt;&gt;""),AND(LT8&gt;=MG$38,LT8&lt;&gt;"",LV8&gt;=MG$42,LV8&lt;&gt;""),AND(LW8&gt;=MG$38,LW8&lt;&gt;"",LY8&gt;=MG$42,LY8&lt;&gt;""),AND(MA8&gt;=MG$38,MA8&lt;&gt;"",MC8&gt;=MG$42,MC8&lt;&gt;""),AND(MD8&gt;=MG$38,MD8&lt;&gt;"",MF8&gt;=MG$42,MF8&lt;&gt;""),AND(NB8&gt;=NO$38,NB8&lt;&gt;"",ND8&gt;=NO$42,ND8&lt;&gt;""),AND(NE8&gt;=NO$38,NE8&lt;&gt;"",NG8&gt;=NO$42,NG8&lt;&gt;""),AND(NI8&gt;=NO$38,NI8&lt;&gt;"",NK8&gt;=NO$42,NK8&lt;&gt;""),AND(NL8&gt;=NO$38,NL8&lt;&gt;"",NN8&gt;=NO$42,NN8&lt;&gt;""),AND(OJ8&gt;=OW$38,OJ8&lt;&gt;"",OL8&gt;=OW$42,OL8&lt;&gt;""),AND(OM8&gt;=OW$38,OM8&lt;&gt;"",OO8&gt;=OW$42,OO8&lt;&gt;""),AND(OQ8&gt;=OW$38,OQ8&lt;&gt;"",OS8&gt;=OW$42,OS8&lt;&gt;""),AND(OT8&gt;=OW$38,OT8&lt;&gt;"",OV8&gt;=OW$42,OV8&lt;&gt;""),AND(PR8&gt;=QE$38,PR8&lt;&gt;"",PT8&gt;=QE$42,PT8&lt;&gt;""),AND(PU8&gt;=QE$38,PU8&lt;&gt;"",PW8&gt;=QE$42,PW8&lt;&gt;""),AND(PY8&gt;=QE$38,PY8&lt;&gt;"",QA8&gt;=QE$42,QA8&lt;&gt;""),AND(QB8&gt;=QE$38,QB8&lt;&gt;"",QD8&gt;=QE$42,QD8&lt;&gt;""),AND(QZ8&gt;=RM$38,QZ8&lt;&gt;"",RB8&gt;=RM$42,RB8&lt;&gt;""),AND(RC8&gt;=RM$38,RC8&lt;&gt;"",RE8&gt;=RM$42,RE8&lt;&gt;""),AND(RG8&gt;=RM$38,RG8&lt;&gt;"",RI8&gt;=RM$42,RI8&lt;&gt;""),AND(RJ8&gt;=RM$38,RJ8&lt;&gt;"",RL8&gt;=RM$42,RL8&lt;&gt;""),AND(SH8&gt;=SU$38,SH8&lt;&gt;"",SJ8&gt;=SU$42,SJ8&lt;&gt;""),AND(SK8&gt;=SU$38,SK8&lt;&gt;"",SM8&gt;=SU$42,SM8&lt;&gt;""),AND(SO8&gt;=SU$38,SO8&lt;&gt;"",SQ8&gt;=SU$42,SQ8&lt;&gt;""),AND(SR8&gt;=SU$38,SR8&lt;&gt;"",ST8&gt;=SU$42,ST8&lt;&gt;"")),"P","")</f>
        <v>P</v>
      </c>
      <c r="I8" s="3" t="str">
        <f>IF(OR(AND(AQ8&gt;=AY$42,AQ8&lt;&gt;"",AN8=""),AND(AT8&gt;=AY$42,AT8&lt;&gt;"",AN8=""),AND(AX8&gt;=AY$42,AX8&lt;&gt;"",AN8=""),AND(BR8&gt;=BZ$42,BR8&lt;&gt;"",BO8=""),AND(BU8&gt;=BZ$42,BU8&lt;&gt;"",BO8=""),AND(BY8&gt;=BZ$42,BY8&lt;&gt;"",BO8=""),AND(CS8&gt;=DA$42,CS8&lt;&gt;"",CP8=""),AND(CV8&gt;=DA$42,CV8&lt;&gt;"",CP8=""),AND(CZ8&gt;=DA$42,CZ8&lt;&gt;"",CP8=""),AND(DZ8&gt;=EK$42,DZ8&lt;&gt;""),AND(EC8&gt;=EK$42,EC8&lt;&gt;""),AND(EG8&gt;=EK$42,EG8&lt;&gt;""),AND(EJ8&gt;=EK$42,EJ8&lt;&gt;""),AND(FH8&gt;=FS$42,FH8&lt;&gt;""),AND(FK8&gt;=FS$42,FK8&lt;&gt;""),AND(FO8&gt;=FS$42,FO8&lt;&gt;""),AND(FR8&gt;=FS$42,FR8&lt;&gt;""),AND(GP8&gt;=HA$42,GP8&lt;&gt;""),AND(GS8&gt;=HA$42,GS8&lt;&gt;""),AND(GW8&gt;=HA$42,GW8&lt;&gt;""),AND(GZ8&gt;=HA$42,GZ8&lt;&gt;""),AND(HX8&gt;=II$42,HX8&lt;&gt;""),AND(IA8&gt;=II$42,IA8&lt;&gt;""),AND(IE8&gt;=II$42,IE8&lt;&gt;""),AND(IH8&gt;=II$42,IH8&lt;&gt;""),AND(JF8&gt;=JQ$42,JF8&lt;&gt;""),AND(JI8&gt;=JQ$42,JI8&lt;&gt;""),AND(JM8&gt;=JQ$42,JM8&lt;&gt;""),AND(JP8&gt;=JQ$42,JP8&lt;&gt;""),AND(KN8&gt;=KY$42,KN8&lt;&gt;""),AND(KQ8&gt;=KY$42,KQ8&lt;&gt;""),AND(KU8&gt;=KY$42,KU8&lt;&gt;""),AND(KX8&gt;=KY$42,KX8&lt;&gt;""),AND(LV8&gt;=MG$42,LV8&lt;&gt;""),AND(LY8&gt;=MG$42,LY8&lt;&gt;""),AND(MC8&gt;=MG$42,MC8&lt;&gt;""),AND(MF8&gt;=MG$42,MF8&lt;&gt;""),AND(ND8&gt;=NO$42,ND8&lt;&gt;""),AND(NG8&gt;=NO$42,NG8&lt;&gt;""),AND(NK8&gt;=NO$42,NK8&lt;&gt;""),AND(NN8&gt;=NO$42,NN8&lt;&gt;""),AND(OL8&gt;=OW$42,OL8&lt;&gt;""),AND(OO8&gt;=OW$42,OO8&lt;&gt;""),AND(OS8&gt;=OW$42,OS8&lt;&gt;""),AND(OV8&gt;=OW$42,OV8&lt;&gt;""),AND(PT8&gt;=QE$42,PT8&lt;&gt;""),AND(PW8&gt;=QE$42,PW8&lt;&gt;""),AND(QA8&gt;=QE$42,QA8&lt;&gt;""),AND(QD8&gt;=QE$42,QD8&lt;&gt;""),AND(RB8&gt;=RM$42,RB8&lt;&gt;""),AND(RE8&gt;=RM$42,RE8&lt;&gt;""),AND(RI8&gt;=RM$42,RI8&lt;&gt;""),AND(RL8&gt;=RM$42,RL8&lt;&gt;""),AND(SJ8&gt;=SU$42,SJ8&lt;&gt;""),AND(SM8&gt;=SU$42,SM8&lt;&gt;""),AND(SQ8&gt;=SU$42,SQ8&lt;&gt;""),AND(ST8&gt;=SU$42,ST8&lt;&gt;"")),"P","")</f>
        <v>P</v>
      </c>
      <c r="J8" s="36" t="str">
        <f>IF(AND(I8="P",H8=""),"No DD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Merit",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Excellence",IF(K8="P","Worlds Team",IF(H8="P","National Team","")))))</f>
        <v>National Team</v>
      </c>
      <c r="K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/>
      </c>
      <c r="L8" s="8">
        <f>IF(COUNT(AQ8,AT8,BR8,BU8,CS8,CV8)&gt;0,LARGE((AQ8,AT8,BR8,BU8,CS8,CV8),1),0)</f>
        <v>49.53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47.01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48.930000000000007</v>
      </c>
      <c r="Q8" s="8" t="str">
        <f>IF(P8="","",IF(P8=CZ8,$CA$1,IF(P8=BY8,$AZ$1,IF(P8=AX8,$Y$1,IF(OR(P8=CS8,P8=CV8,P8=CZ8),$CA$1,IF(OR(P8=BR8,P8=BU8,P8=BY8),$AZ$1,IF(OR(P8=AQ8,P8=AT8,P8=AX8),$Y$1,"")))))))</f>
        <v>2024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$38,AP8,0),IF(AR8&gt;=$AY$38,AS8,0),IF(AV8&gt;=$AY$38,AW8,0),IF(BP8&gt;=$BZ$38,BQ8,0),IF(BS8&gt;=$BZ$38,BT8,0),IF(BW8&gt;=$BZ$38,BX8,0),IF(CQ8&gt;=$DA$38,CR8,0),IF(CT8&gt;=$DA$38,CU8,0),IF(CX8&gt;=$DA$38,CY8,0),IF(DX8&gt;=$EK$38,DY8,0),IF(EA8&gt;=$EK$38,EB8,0),IF(EE8&gt;=$EK$38,EF8,0),IF(EH8&gt;=$EK$38,EI8,0),IF(FF8&gt;=$FS$38,FG8,0),IF(FI8&gt;=$FS$38,FJ8,0),IF(FM8&gt;=$FS$38,FN8,0),IF(FP8&gt;=$FS$38,FQ8,0),IF(GN8&gt;=$HA$38,GO8,0),IF(GQ8&gt;=$HA$38,GR8,0),IF(GU8&gt;=$HA$38,GV8,0),IF(GX8&gt;=$HA$38,GY8,0),IF(HV8&gt;=$II$38,HW8,0),IF(HY8&gt;=$II$38,HZ8,0),IF(IC8&gt;=$II$38,ID8,0),IF(IF8&gt;=$II$38,IG8,0),IF(JD8&gt;=$JQ$38,JE8,0),IF(JG8&gt;=$JQ$38,JH8,0),IF(JK8&gt;=$JQ$38,JL8,0),IF(JN8&gt;=$JQ$38,JO8,0),IF(KL8&gt;=$KY$38,KM8,0),IF(KO8&gt;=$KY$38,KP8,0),IF(KS8&gt;=$KY$38,KT8,0),IF(KV8&gt;=$KY$38,KW8,0),IF(LT8&gt;=$MG$38,LU8,0),IF(LW8&gt;=$MG$38,LX8,0),IF(MA8&gt;=$MG$38,MB8,0),IF(MD8&gt;=$MG$38,ME8,0),IF(NB8&gt;=$NO$38,NC8,0),IF(NE8&gt;=$NO$38,NF8,0),IF(NI8&gt;=$NO$38,NJ8,0),IF(NL8&gt;=$NO$38,NM8,0),IF(OJ8&gt;=$OW$38,OK8,0),IF(OM8&gt;=$OW$38,ON8,0),IF(OQ8&gt;=$OW$38,OR8,0),IF(OT8&gt;=$OW$38,OU8,0),IF(PR8&gt;=$QE$38,PS8,0),IF(PU8&gt;=$QE$38,PV8,0),IF(PY8&gt;=$QE$38,PZ8,0),IF(QB8&gt;=$QE$38,QC8,0),IF(QZ8&gt;=$RM$38,RA8,0),IF(RC8&gt;=$RM$38,RD8,0),IF(RG8&gt;=$RM$38,RH8,0),IF(RJ8&gt;=$RM$38,RK8,0),IF(SH8&gt;=$SU$38,SI8,0),IF(SK8&gt;=$SU$38,SL8,0),IF(SO8&gt;=$SU$38,SP8,0),IF(SR8&gt;=$SU$38,SS8,0))&gt;0,MAX(IF(AO8&gt;=$AY$38,AP8,0),IF(AR8&gt;=$AY$38,AS8,0),IF(AV8&gt;=$AY$38,AW8,0),IF(BP8&gt;=$BZ$38,BQ8,0),IF(BS8&gt;=$BZ$38,BT8,0),IF(BW8&gt;=$BZ$38,BX8,0),IF(CQ8&gt;=$DA$38,CR8,0),IF(CT8&gt;=$DA$38,CU8,0),IF(CX8&gt;=$DA$38,CY8,0),IF(DX8&gt;=$EK$38,DY8,0),IF(EA8&gt;=$EK$38,EB8,0),IF(EE8&gt;=$EK$38,EF8,0),IF(EH8&gt;=$EK$38,EI8,0),IF(FF8&gt;=$FS$38,FG8,0),IF(FI8&gt;=$FS$38,FJ8,0),IF(FM8&gt;=$FS$38,FN8,0),IF(FP8&gt;=$FS$38,FQ8,0),IF(GN8&gt;=$HA$38,GO8,0),IF(GQ8&gt;=$HA$38,GR8,0),IF(GU8&gt;=$HA$38,GV8,0),IF(GX8&gt;=$HA$38,GY8,0),IF(HV8&gt;=$II$38,HW8,0),IF(HY8&gt;=$II$38,HZ8,0),IF(IC8&gt;=$II$38,ID8,0),IF(IF8&gt;=$II$38,IG8,0),IF(JD8&gt;=$JQ$38,JE8,0),IF(JG8&gt;=$JQ$38,JH8,0),IF(JK8&gt;=$JQ$38,JL8,0),IF(JN8&gt;=$JQ$38,JO8,0),IF(KL8&gt;=$KY$38,KM8,0),IF(KO8&gt;=$KY$38,KP8,0),IF(KS8&gt;=$KY$38,KT8,0),IF(KV8&gt;=$KY$38,KW8,0),IF(LT8&gt;=$MG$38,LU8,0),IF(LW8&gt;=$MG$38,LX8,0),IF(MA8&gt;=$MG$38,MB8,0),IF(MD8&gt;=$MG$38,ME8,0),IF(NB8&gt;=$NO$38,NC8,0),IF(NE8&gt;=$NO$38,NF8,0),IF(NI8&gt;=$NO$38,NJ8,0),IF(NL8&gt;=$NO$38,NM8,0),IF(OJ8&gt;=$OW$38,OK8,0),IF(OM8&gt;=$OW$38,ON8,0),IF(OQ8&gt;=$OW$38,OR8,0),IF(OT8&gt;=$OW$38,OU8,0),IF(PR8&gt;=$QE$38,PS8,0),IF(PU8&gt;=$QE$38,PV8,0),IF(PY8&gt;=$QE$38,PZ8,0),IF(QB8&gt;=$QE$38,QC8,0),IF(QZ8&gt;=$RM$38,RA8,0),IF(RC8&gt;=$RM$38,RD8,0),IF(RG8&gt;=$RM$38,RH8,0),IF(RJ8&gt;=$RM$38,RK8,0),IF(SH8&gt;=$SU$38,SI8,0),IF(SK8&gt;=$SU$38,SL8,0),IF(SO8&gt;=$SU$38,SP8,0),IF(SR8&gt;=$SU$38,SS8,0)),0)</f>
        <v>13.98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Coimbra Gym Fest (July 7)</v>
      </c>
      <c r="V8" s="8">
        <f>IF(MAX(DB8,DC8)&gt;0,MAX(DB8,DC8),"")</f>
        <v>2.3699999999999974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15.7</v>
      </c>
      <c r="Z8" s="22">
        <v>8.6999999999999993</v>
      </c>
      <c r="AA8" s="22">
        <v>11.4</v>
      </c>
      <c r="AB8" s="22">
        <v>13.73</v>
      </c>
      <c r="AC8" s="22">
        <v>0</v>
      </c>
      <c r="AD8" s="22">
        <v>9.4</v>
      </c>
      <c r="AE8" s="22">
        <v>5.5</v>
      </c>
      <c r="AF8" s="22">
        <v>7.1</v>
      </c>
      <c r="AG8" s="22">
        <v>8.33</v>
      </c>
      <c r="AH8" s="22">
        <v>0</v>
      </c>
      <c r="AI8" s="22">
        <v>14.8</v>
      </c>
      <c r="AJ8" s="22">
        <v>8.8000000000000007</v>
      </c>
      <c r="AK8" s="22">
        <v>11.6</v>
      </c>
      <c r="AL8" s="22">
        <v>13.73</v>
      </c>
      <c r="AM8" s="22">
        <v>0</v>
      </c>
      <c r="AN8" s="27"/>
      <c r="AO8" s="38">
        <f>IF(AA8&gt;0,AA8,"")</f>
        <v>11.4</v>
      </c>
      <c r="AP8" s="38">
        <f>IF(AB8&gt;0,AB8,"")</f>
        <v>13.73</v>
      </c>
      <c r="AQ8" s="40">
        <f>IF(SUM(Y8:AB8)-AC8&gt;0,SUM(Y8:AB8)-AC8,"")</f>
        <v>49.53</v>
      </c>
      <c r="AR8" s="40">
        <f>IF(AF8&gt;0,AF8,"")</f>
        <v>7.1</v>
      </c>
      <c r="AS8" s="40">
        <f>IF(AG8&gt;0,AG8,"")</f>
        <v>8.33</v>
      </c>
      <c r="AT8" s="40">
        <f>IF(SUM(AD8:AG8)-AH8&gt;0,SUM(AD8:AG8)-AH8,"")</f>
        <v>30.33</v>
      </c>
      <c r="AU8" s="40">
        <f>IF(AQ8="","",MAX(AQ8,AT8))</f>
        <v>49.53</v>
      </c>
      <c r="AV8" s="40">
        <f>IF(AK8&gt;0,AK8,"")</f>
        <v>11.6</v>
      </c>
      <c r="AW8" s="40">
        <f>IF(AL8&gt;0,AL8,"")</f>
        <v>13.73</v>
      </c>
      <c r="AX8" s="40">
        <f>IF(SUM(AI8:AL8)-AM8&gt;0,SUM(AI8:AL8)-AM8,"")</f>
        <v>48.930000000000007</v>
      </c>
      <c r="AY8" s="40">
        <f>IF(SUM(AU8,AX8)&gt;0,SUM(AU8,AX8),"")</f>
        <v>98.460000000000008</v>
      </c>
      <c r="AZ8" s="26">
        <v>10.899999999999999</v>
      </c>
      <c r="BA8" s="26">
        <v>6.1499999999999995</v>
      </c>
      <c r="BB8" s="26">
        <v>8</v>
      </c>
      <c r="BC8" s="26">
        <v>9.7050000000000001</v>
      </c>
      <c r="BD8" s="26">
        <v>0</v>
      </c>
      <c r="BE8" s="26">
        <v>9.6000000000000014</v>
      </c>
      <c r="BF8" s="26">
        <v>6</v>
      </c>
      <c r="BG8" s="26">
        <v>7.05</v>
      </c>
      <c r="BH8" s="26">
        <v>8.9250000000000007</v>
      </c>
      <c r="BI8" s="26">
        <v>0</v>
      </c>
      <c r="BJ8" s="26">
        <v>7.4</v>
      </c>
      <c r="BK8" s="26">
        <v>4.4000000000000004</v>
      </c>
      <c r="BL8" s="26">
        <v>5.8</v>
      </c>
      <c r="BM8" s="26">
        <v>6.8650000000000002</v>
      </c>
      <c r="BN8" s="26">
        <v>0</v>
      </c>
      <c r="BO8" s="28" t="s">
        <v>46</v>
      </c>
      <c r="BP8" s="39">
        <f>IF(BB8&gt;0,BB8,"")</f>
        <v>8</v>
      </c>
      <c r="BQ8" s="39">
        <f>IF(BC8&gt;0,BC8,"")</f>
        <v>9.7050000000000001</v>
      </c>
      <c r="BR8" s="11">
        <f>IF(SUM(AZ8:BC8)-BD8&gt;0,SUM(AZ8:BC8)-BD8,"")</f>
        <v>34.754999999999995</v>
      </c>
      <c r="BS8" s="11">
        <f>IF(BG8&gt;0,BG8,"")</f>
        <v>7.05</v>
      </c>
      <c r="BT8" s="11">
        <f>IF(BH8&gt;0,BH8,"")</f>
        <v>8.9250000000000007</v>
      </c>
      <c r="BU8" s="11">
        <f>IF(SUM(BE8:BH8)-BI8&gt;0,SUM(BE8:BH8)-BI8,"")</f>
        <v>31.575000000000003</v>
      </c>
      <c r="BV8" s="11">
        <f>IF(BR8="","",MAX(BR8,BU8))</f>
        <v>34.754999999999995</v>
      </c>
      <c r="BW8" s="11">
        <f>IF(BL8&gt;0,BL8,"")</f>
        <v>5.8</v>
      </c>
      <c r="BX8" s="11">
        <f>IF(BM8&gt;0,BM8,"")</f>
        <v>6.8650000000000002</v>
      </c>
      <c r="BY8" s="11">
        <f>IF(SUM(BJ8:BM8)-BN8&gt;0,SUM(BJ8:BM8)-BN8,"")</f>
        <v>24.465000000000003</v>
      </c>
      <c r="BZ8" s="11">
        <f>IF(SUM(BV8,BY8)&gt;0,SUM(BV8,BY8),"")</f>
        <v>59.22</v>
      </c>
      <c r="CA8" s="22">
        <v>13.7</v>
      </c>
      <c r="CB8" s="22">
        <v>9.3000000000000007</v>
      </c>
      <c r="CC8" s="22">
        <v>10.3</v>
      </c>
      <c r="CD8" s="22">
        <v>14.21</v>
      </c>
      <c r="CE8" s="22">
        <v>0.5</v>
      </c>
      <c r="CF8" s="22">
        <v>7.4</v>
      </c>
      <c r="CG8" s="22">
        <v>4.8</v>
      </c>
      <c r="CH8" s="22">
        <v>5.8</v>
      </c>
      <c r="CI8" s="22">
        <v>7.22</v>
      </c>
      <c r="CJ8" s="22">
        <v>0</v>
      </c>
      <c r="CK8" s="22">
        <v>6</v>
      </c>
      <c r="CL8" s="22">
        <v>3.7</v>
      </c>
      <c r="CM8" s="22">
        <v>4.7</v>
      </c>
      <c r="CN8" s="22">
        <v>5.71</v>
      </c>
      <c r="CO8" s="22">
        <v>0</v>
      </c>
      <c r="CP8" s="27"/>
      <c r="CQ8" s="38">
        <f>IF(CC8&gt;0,CC8,"")</f>
        <v>10.3</v>
      </c>
      <c r="CR8" s="38">
        <f>IF(CD8&gt;0,CD8,"")</f>
        <v>14.21</v>
      </c>
      <c r="CS8" s="40">
        <f>IF(SUM(CA8:CD8)-CE8&gt;0,SUM(CA8:CD8)-CE8,"")</f>
        <v>47.01</v>
      </c>
      <c r="CT8" s="40">
        <f>IF(CH8&gt;0,CH8,"")</f>
        <v>5.8</v>
      </c>
      <c r="CU8" s="40">
        <f>IF(CI8&gt;0,CI8,"")</f>
        <v>7.22</v>
      </c>
      <c r="CV8" s="40">
        <f>IF(SUM(CF8:CI8)-CJ8&gt;0,SUM(CF8:CI8)-CJ8,"")</f>
        <v>25.22</v>
      </c>
      <c r="CW8" s="40">
        <f>IF(CS8="","",MAX(CS8,CV8))</f>
        <v>47.01</v>
      </c>
      <c r="CX8" s="40">
        <f>IF(CM8&gt;0,CM8,"")</f>
        <v>4.7</v>
      </c>
      <c r="CY8" s="40">
        <f>IF(CN8&gt;0,CN8,"")</f>
        <v>5.71</v>
      </c>
      <c r="CZ8" s="40">
        <f>IF(SUM(CK8:CN8)-CO8&gt;0,SUM(CK8:CN8)-CO8,"")</f>
        <v>20.11</v>
      </c>
      <c r="DA8" s="40">
        <f>IF(SUM(CW8,CZ8)&gt;0,SUM(CW8,CZ8),"")</f>
        <v>67.12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2.3699999999999974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>IF(FV8&gt;0,FV8,"")</f>
        <v>10.199999999999999</v>
      </c>
      <c r="GO8" s="40">
        <f>IF(FW8&gt;0,FW8,"")</f>
        <v>13.47</v>
      </c>
      <c r="GP8" s="40">
        <f>IF(SUM(FT8:FW8)-FX8&gt;0,SUM(FT8:FW8)-FX8,"")</f>
        <v>45.07</v>
      </c>
      <c r="GQ8" s="40">
        <f>IF(GA8&gt;0,GA8,"")</f>
        <v>11.6</v>
      </c>
      <c r="GR8" s="40">
        <f>IF(GB8&gt;0,GB8,"")</f>
        <v>13.98</v>
      </c>
      <c r="GS8" s="40">
        <f>IF(SUM(FY8:GB8)-GC8&gt;0,SUM(FY8:GB8)-GC8,"")</f>
        <v>49.379999999999995</v>
      </c>
      <c r="GT8" s="40">
        <f>IF(MAX(GP8,GS8)&gt;0,MAX(GP8,GS8),"")</f>
        <v>49.379999999999995</v>
      </c>
      <c r="GU8" s="40">
        <f>IF(GF8&gt;0,GF8,"")</f>
        <v>11.4</v>
      </c>
      <c r="GV8" s="40">
        <f>IF(GG8&gt;0,GG8,"")</f>
        <v>13.84</v>
      </c>
      <c r="GW8" s="40">
        <f>IF(SUM(GD8:GG8)-GH8&gt;0,SUM(GD8:GG8)-GH8,"")</f>
        <v>48.34</v>
      </c>
      <c r="GX8" s="40">
        <f>IF(GK8&gt;0,GK8,"")</f>
        <v>10.199999999999999</v>
      </c>
      <c r="GY8" s="40">
        <f>IF(GL8&gt;0,GL8,"")</f>
        <v>13.68</v>
      </c>
      <c r="GZ8" s="40">
        <f>IF(SUM(GI8:GL8)-GM8&gt;0,SUM(GI8:GL8)-GM8,"")</f>
        <v>45.88</v>
      </c>
      <c r="HA8" s="40">
        <f>IF(SUM(GT8,GW8,GZ8)&gt;0,SUM(GT8,GW8,GZ8),"")</f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12.299999999999999</v>
      </c>
      <c r="SW8" s="22">
        <f>IF($CP8="P",CB8,(CB8+BA8)/2)</f>
        <v>7.7249999999999996</v>
      </c>
      <c r="SX8" s="22">
        <f>IF($CP8="P",CC8,(CC8+BB8)/2)</f>
        <v>9.15</v>
      </c>
      <c r="SY8" s="22">
        <f>IF($CP8="P",CD8,(CD8+BC8)/2)</f>
        <v>11.9575</v>
      </c>
      <c r="SZ8" s="22">
        <f>IF($CP8="P",CE8,(CE8+BD8)/2)</f>
        <v>0.25</v>
      </c>
      <c r="TA8" s="22">
        <f>IF($CP8="P",CF8,(CF8+BE8)/2)</f>
        <v>8.5</v>
      </c>
      <c r="TB8" s="22">
        <f>IF($CP8="P",CG8,(CG8+BF8)/2)</f>
        <v>5.4</v>
      </c>
      <c r="TC8" s="22">
        <f>IF($CP8="P",CH8,(CH8+BG8)/2)</f>
        <v>6.4249999999999998</v>
      </c>
      <c r="TD8" s="22">
        <f>IF($CP8="P",CI8,(CI8+BH8)/2)</f>
        <v>8.0724999999999998</v>
      </c>
      <c r="TE8" s="22">
        <f>IF($CP8="P",CJ8,(CJ8+BI8)/2)</f>
        <v>0</v>
      </c>
      <c r="TF8" s="22">
        <f>IF($CP8="P",CK8,(CK8+BJ8)/2)</f>
        <v>6.7</v>
      </c>
      <c r="TG8" s="22">
        <f>IF($CP8="P",CL8,(CL8+BK8)/2)</f>
        <v>4.0500000000000007</v>
      </c>
      <c r="TH8" s="22">
        <f>IF($CP8="P",CM8,(CM8+BL8)/2)</f>
        <v>5.25</v>
      </c>
      <c r="TI8" s="22">
        <f>IF($CP8="P",CN8,(CN8+BM8)/2)</f>
        <v>6.2874999999999996</v>
      </c>
      <c r="TJ8" s="22">
        <f>IF($CP8="P",CO8,(CO8+BN8)/2)</f>
        <v>0</v>
      </c>
      <c r="TK8" s="27" t="s">
        <v>46</v>
      </c>
      <c r="TL8" s="40">
        <f>IF(SX8&gt;0,SX8,"")</f>
        <v>9.15</v>
      </c>
      <c r="TM8" s="40">
        <f>IF(SY8&gt;0,SY8,"")</f>
        <v>11.9575</v>
      </c>
      <c r="TN8" s="40">
        <f>IF(SUM(SV8:SY8)-SZ8&gt;0,SUM(SV8:SY8)-SZ8,"")</f>
        <v>40.882499999999993</v>
      </c>
      <c r="TO8" s="40">
        <f>IF(TC8&gt;0,TC8,"")</f>
        <v>6.4249999999999998</v>
      </c>
      <c r="TP8" s="40">
        <f>IF(TD8&gt;0,TD8,"")</f>
        <v>8.0724999999999998</v>
      </c>
      <c r="TQ8" s="40">
        <f>IF(SUM(TA8:TD8)-TE8&gt;0,SUM(TA8:TD8)-TE8,"")</f>
        <v>28.397500000000001</v>
      </c>
      <c r="TR8" s="40">
        <f>IF(MAX(TN8,TQ8)&gt;0,MAX(TN8,TQ8),"")</f>
        <v>40.882499999999993</v>
      </c>
      <c r="TS8" s="40">
        <f>IF(TH8&gt;0,TH8,"")</f>
        <v>5.25</v>
      </c>
      <c r="TT8" s="40">
        <f>IF(TI8&gt;0,TI8,"")</f>
        <v>6.2874999999999996</v>
      </c>
      <c r="TU8" s="40">
        <f>IF(SUM(TF8:TI8)-TJ8&gt;0,SUM(TF8:TI8)-TJ8,"")</f>
        <v>22.287500000000001</v>
      </c>
      <c r="TV8" s="40">
        <f>IF(SUM(TR8,TU8)&gt;0,SUM(TR8,TU8),"")</f>
        <v>63.169999999999995</v>
      </c>
    </row>
    <row r="9" spans="1:542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4</v>
      </c>
      <c r="C9" s="5" t="s">
        <v>125</v>
      </c>
      <c r="D9" s="4" t="s">
        <v>3</v>
      </c>
      <c r="E9" s="4">
        <v>2006</v>
      </c>
      <c r="F9" s="9">
        <f>SUM(L9:V9)+SUM(L9:T9)*0.0000001+SUM(L9)*0.0000000000001</f>
        <v>173.09001729900493</v>
      </c>
      <c r="G9" s="64"/>
      <c r="H9" s="3" t="str">
        <f>IF(OR(AND(AO9&gt;=AY$38,AO9&lt;&gt;"",AQ9&gt;=AY$42,AQ9&lt;&gt;"",AN9=""),AND(AR9&gt;=AY$38,AR9&lt;&gt;"",AT9&gt;=AY$42,AT9&lt;&gt;"",AN9=""),AND(AV9&gt;=AY$38,AV9&lt;&gt;"",AX9&gt;=AY$42,AX9&lt;&gt;"",AN9=""),AND(BP9&gt;=BZ$38,BP9&lt;&gt;"",BR9&gt;=BZ$42,BR9&lt;&gt;"",BO9=""),AND(BS9&gt;=BZ$38,BS9&lt;&gt;"",BU9&gt;=BZ$42,BU9&lt;&gt;"",BO9=""),AND(BW9&gt;=BZ$38,BW9&lt;&gt;"",BY9&gt;=BZ$42,BY9&lt;&gt;"",BO9=""),AND(CQ9&gt;=DA$38,CQ9&lt;&gt;"",CS9&gt;=DA$42,CS9&lt;&gt;"",CP9=""),AND(CT9&gt;=DA$38,CT9&lt;&gt;"",CV9&gt;=DA$42,CV9&lt;&gt;"",CP9=""),AND(CX9&gt;=DA$38,CX9&lt;&gt;"",CZ9&gt;=DA$42,CZ9&lt;&gt;"",CP9=""),AND(DX9&gt;=EK$38,DX9&lt;&gt;"",DZ9&gt;=EK$42,DZ9&lt;&gt;""),AND(EA9&gt;=EK$38,EA9&lt;&gt;"",EC9&gt;=EK$42,EC9&lt;&gt;""),AND(EE9&gt;=EK$38,EE9&lt;&gt;"",EG9&gt;=EK$42,EG9&lt;&gt;""),AND(EH9&gt;=EK$38,EH9&lt;&gt;"",EJ9&gt;=EK$42,EJ9&lt;&gt;""),AND(FF9&gt;=FS$38,FF9&lt;&gt;"",FH9&gt;=FS$42,FH9&lt;&gt;""),AND(FI9&gt;=FS$38,FI9&lt;&gt;"",FK9&gt;=FS$42,FK9&lt;&gt;""),AND(FM9&gt;=FS$38,FM9&lt;&gt;"",FO9&gt;=FS$42,FO9&lt;&gt;""),AND(FP9&gt;=FS$38,FP9&lt;&gt;"",FR9&gt;=FS$42,FR9&lt;&gt;""),AND(GN9&gt;=HA$38,GN9&lt;&gt;"",GP9&gt;=HA$42,GP9&lt;&gt;""),AND(GQ9&gt;=HA$38,GQ9&lt;&gt;"",GS9&gt;=HA$42,GS9&lt;&gt;""),AND(GU9&gt;=HA$38,GU9&lt;&gt;"",GW9&gt;=HA$42,GW9&lt;&gt;""),AND(GX9&gt;=HA$38,GX9&lt;&gt;"",GZ9&gt;=HA$42,GZ9&lt;&gt;""),AND(HV9&gt;=II$38,HV9&lt;&gt;"",HX9&gt;=II$42,HX9&lt;&gt;""),AND(HY9&gt;=II$38,HY9&lt;&gt;"",IA9&gt;=II$42,IA9&lt;&gt;""),AND(IC9&gt;=II$38,IC9&lt;&gt;"",IE9&gt;=II$42,IE9&lt;&gt;""),AND(IF9&gt;=II$38,IF9&lt;&gt;"",IH9&gt;=II$42,IH9&lt;&gt;""),AND(JD9&gt;=JQ$38,JD9&lt;&gt;"",JF9&gt;=JQ$42,JF9&lt;&gt;""),AND(JG9&gt;=JQ$38,JG9&lt;&gt;"",JI9&gt;=JQ$42,JI9&lt;&gt;""),AND(JK9&gt;=JQ$38,JK9&lt;&gt;"",JM9&gt;=JQ$42,JM9&lt;&gt;""),AND(JN9&gt;=JQ$38,JN9&lt;&gt;"",JP9&gt;=JQ$42,JP9&lt;&gt;""),AND(KL9&gt;=KY$38,KL9&lt;&gt;"",KN9&gt;=KY$42,KN9&lt;&gt;""),AND(KO9&gt;=KY$38,KO9&lt;&gt;"",KQ9&gt;=KY$42,KQ9&lt;&gt;""),AND(KS9&gt;=KY$38,KS9&lt;&gt;"",KU9&gt;=KY$42,KU9&lt;&gt;""),AND(KV9&gt;=KY$38,KV9&lt;&gt;"",KX9&gt;=KY$42,KX9&lt;&gt;""),AND(LT9&gt;=MG$38,LT9&lt;&gt;"",LV9&gt;=MG$42,LV9&lt;&gt;""),AND(LW9&gt;=MG$38,LW9&lt;&gt;"",LY9&gt;=MG$42,LY9&lt;&gt;""),AND(MA9&gt;=MG$38,MA9&lt;&gt;"",MC9&gt;=MG$42,MC9&lt;&gt;""),AND(MD9&gt;=MG$38,MD9&lt;&gt;"",MF9&gt;=MG$42,MF9&lt;&gt;""),AND(NB9&gt;=NO$38,NB9&lt;&gt;"",ND9&gt;=NO$42,ND9&lt;&gt;""),AND(NE9&gt;=NO$38,NE9&lt;&gt;"",NG9&gt;=NO$42,NG9&lt;&gt;""),AND(NI9&gt;=NO$38,NI9&lt;&gt;"",NK9&gt;=NO$42,NK9&lt;&gt;""),AND(NL9&gt;=NO$38,NL9&lt;&gt;"",NN9&gt;=NO$42,NN9&lt;&gt;""),AND(OJ9&gt;=OW$38,OJ9&lt;&gt;"",OL9&gt;=OW$42,OL9&lt;&gt;""),AND(OM9&gt;=OW$38,OM9&lt;&gt;"",OO9&gt;=OW$42,OO9&lt;&gt;""),AND(OQ9&gt;=OW$38,OQ9&lt;&gt;"",OS9&gt;=OW$42,OS9&lt;&gt;""),AND(OT9&gt;=OW$38,OT9&lt;&gt;"",OV9&gt;=OW$42,OV9&lt;&gt;""),AND(PR9&gt;=QE$38,PR9&lt;&gt;"",PT9&gt;=QE$42,PT9&lt;&gt;""),AND(PU9&gt;=QE$38,PU9&lt;&gt;"",PW9&gt;=QE$42,PW9&lt;&gt;""),AND(PY9&gt;=QE$38,PY9&lt;&gt;"",QA9&gt;=QE$42,QA9&lt;&gt;""),AND(QB9&gt;=QE$38,QB9&lt;&gt;"",QD9&gt;=QE$42,QD9&lt;&gt;""),AND(QZ9&gt;=RM$38,QZ9&lt;&gt;"",RB9&gt;=RM$42,RB9&lt;&gt;""),AND(RC9&gt;=RM$38,RC9&lt;&gt;"",RE9&gt;=RM$42,RE9&lt;&gt;""),AND(RG9&gt;=RM$38,RG9&lt;&gt;"",RI9&gt;=RM$42,RI9&lt;&gt;""),AND(RJ9&gt;=RM$38,RJ9&lt;&gt;"",RL9&gt;=RM$42,RL9&lt;&gt;""),AND(SH9&gt;=SU$38,SH9&lt;&gt;"",SJ9&gt;=SU$42,SJ9&lt;&gt;""),AND(SK9&gt;=SU$38,SK9&lt;&gt;"",SM9&gt;=SU$42,SM9&lt;&gt;""),AND(SO9&gt;=SU$38,SO9&lt;&gt;"",SQ9&gt;=SU$42,SQ9&lt;&gt;""),AND(SR9&gt;=SU$38,SR9&lt;&gt;"",ST9&gt;=SU$42,ST9&lt;&gt;"")),"P","")</f>
        <v>P</v>
      </c>
      <c r="I9" s="3" t="str">
        <f>IF(OR(AND(AQ9&gt;=AY$42,AQ9&lt;&gt;"",AN9=""),AND(AT9&gt;=AY$42,AT9&lt;&gt;"",AN9=""),AND(AX9&gt;=AY$42,AX9&lt;&gt;"",AN9=""),AND(BR9&gt;=BZ$42,BR9&lt;&gt;"",BO9=""),AND(BU9&gt;=BZ$42,BU9&lt;&gt;"",BO9=""),AND(BY9&gt;=BZ$42,BY9&lt;&gt;"",BO9=""),AND(CS9&gt;=DA$42,CS9&lt;&gt;"",CP9=""),AND(CV9&gt;=DA$42,CV9&lt;&gt;"",CP9=""),AND(CZ9&gt;=DA$42,CZ9&lt;&gt;"",CP9=""),AND(DZ9&gt;=EK$42,DZ9&lt;&gt;""),AND(EC9&gt;=EK$42,EC9&lt;&gt;""),AND(EG9&gt;=EK$42,EG9&lt;&gt;""),AND(EJ9&gt;=EK$42,EJ9&lt;&gt;""),AND(FH9&gt;=FS$42,FH9&lt;&gt;""),AND(FK9&gt;=FS$42,FK9&lt;&gt;""),AND(FO9&gt;=FS$42,FO9&lt;&gt;""),AND(FR9&gt;=FS$42,FR9&lt;&gt;""),AND(GP9&gt;=HA$42,GP9&lt;&gt;""),AND(GS9&gt;=HA$42,GS9&lt;&gt;""),AND(GW9&gt;=HA$42,GW9&lt;&gt;""),AND(GZ9&gt;=HA$42,GZ9&lt;&gt;""),AND(HX9&gt;=II$42,HX9&lt;&gt;""),AND(IA9&gt;=II$42,IA9&lt;&gt;""),AND(IE9&gt;=II$42,IE9&lt;&gt;""),AND(IH9&gt;=II$42,IH9&lt;&gt;""),AND(JF9&gt;=JQ$42,JF9&lt;&gt;""),AND(JI9&gt;=JQ$42,JI9&lt;&gt;""),AND(JM9&gt;=JQ$42,JM9&lt;&gt;""),AND(JP9&gt;=JQ$42,JP9&lt;&gt;""),AND(KN9&gt;=KY$42,KN9&lt;&gt;""),AND(KQ9&gt;=KY$42,KQ9&lt;&gt;""),AND(KU9&gt;=KY$42,KU9&lt;&gt;""),AND(KX9&gt;=KY$42,KX9&lt;&gt;""),AND(LV9&gt;=MG$42,LV9&lt;&gt;""),AND(LY9&gt;=MG$42,LY9&lt;&gt;""),AND(MC9&gt;=MG$42,MC9&lt;&gt;""),AND(MF9&gt;=MG$42,MF9&lt;&gt;""),AND(ND9&gt;=NO$42,ND9&lt;&gt;""),AND(NG9&gt;=NO$42,NG9&lt;&gt;""),AND(NK9&gt;=NO$42,NK9&lt;&gt;""),AND(NN9&gt;=NO$42,NN9&lt;&gt;""),AND(OL9&gt;=OW$42,OL9&lt;&gt;""),AND(OO9&gt;=OW$42,OO9&lt;&gt;""),AND(OS9&gt;=OW$42,OS9&lt;&gt;""),AND(OV9&gt;=OW$42,OV9&lt;&gt;""),AND(PT9&gt;=QE$42,PT9&lt;&gt;""),AND(PW9&gt;=QE$42,PW9&lt;&gt;""),AND(QA9&gt;=QE$42,QA9&lt;&gt;""),AND(QD9&gt;=QE$42,QD9&lt;&gt;""),AND(RB9&gt;=RM$42,RB9&lt;&gt;""),AND(RE9&gt;=RM$42,RE9&lt;&gt;""),AND(RI9&gt;=RM$42,RI9&lt;&gt;""),AND(RL9&gt;=RM$42,RL9&lt;&gt;""),AND(SJ9&gt;=SU$42,SJ9&lt;&gt;""),AND(SM9&gt;=SU$42,SM9&lt;&gt;""),AND(SQ9&gt;=SU$42,SQ9&lt;&gt;""),AND(ST9&gt;=SU$42,ST9&lt;&gt;"")),"P","")</f>
        <v>P</v>
      </c>
      <c r="J9" s="36" t="str">
        <f>IF(AND(I9="P",H9=""),"No DD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Merit",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Excellence",IF(K9="P","Worlds Team",IF(H9="P","National Team","")))))</f>
        <v>National Team</v>
      </c>
      <c r="K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/>
      </c>
      <c r="L9" s="8">
        <f>IF(COUNT(AQ9,AT9,BR9,BU9,CS9,CV9)&gt;0,LARGE((AQ9,AT9,BR9,BU9,CS9,CV9),1),0)</f>
        <v>49.150000000000006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48.39</v>
      </c>
      <c r="O9" s="8" t="str">
        <f>IF(N9="","",IF(OR(N9=CS9,N9=CV9),$CA$1,IF(OR(N9=BR9,N9=BU9),$AZ$1,IF(OR(N9=AQ9,N9=AT9),$Y$1,""))))</f>
        <v>2025 Elite Canada</v>
      </c>
      <c r="P9" s="8">
        <f>IF(COUNT(AQ9,AT9,BR9,BU9,CS9,CV9)&gt;2,MAX(AX9,BY9,CZ9,LARGE((AQ9,AT9,BR9,BU9,CS9,CV9),3)),IF(MAX(AX9,BY9,CZ9)&gt;0,MAX(AX9,BY9,CZ9),0))</f>
        <v>48.39</v>
      </c>
      <c r="Q9" s="8" t="str">
        <f>IF(P9="","",IF(P9=CZ9,$CA$1,IF(P9=BY9,$AZ$1,IF(P9=AX9,$Y$1,IF(OR(P9=CS9,P9=CV9,P9=CZ9),$CA$1,IF(OR(P9=BR9,P9=BU9,P9=BY9),$AZ$1,IF(OR(P9=AQ9,P9=AT9,P9=AX9),$Y$1,"")))))))</f>
        <v>2025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$38,AP9,0),IF(AR9&gt;=$AY$38,AS9,0),IF(AV9&gt;=$AY$38,AW9,0),IF(BP9&gt;=$BZ$38,BQ9,0),IF(BS9&gt;=$BZ$38,BT9,0),IF(BW9&gt;=$BZ$38,BX9,0),IF(CQ9&gt;=$DA$38,CR9,0),IF(CT9&gt;=$DA$38,CU9,0),IF(CX9&gt;=$DA$38,CY9,0),IF(DX9&gt;=$EK$38,DY9,0),IF(EA9&gt;=$EK$38,EB9,0),IF(EE9&gt;=$EK$38,EF9,0),IF(EH9&gt;=$EK$38,EI9,0),IF(FF9&gt;=$FS$38,FG9,0),IF(FI9&gt;=$FS$38,FJ9,0),IF(FM9&gt;=$FS$38,FN9,0),IF(FP9&gt;=$FS$38,FQ9,0),IF(GN9&gt;=$HA$38,GO9,0),IF(GQ9&gt;=$HA$38,GR9,0),IF(GU9&gt;=$HA$38,GV9,0),IF(GX9&gt;=$HA$38,GY9,0),IF(HV9&gt;=$II$38,HW9,0),IF(HY9&gt;=$II$38,HZ9,0),IF(IC9&gt;=$II$38,ID9,0),IF(IF9&gt;=$II$38,IG9,0),IF(JD9&gt;=$JQ$38,JE9,0),IF(JG9&gt;=$JQ$38,JH9,0),IF(JK9&gt;=$JQ$38,JL9,0),IF(JN9&gt;=$JQ$38,JO9,0),IF(KL9&gt;=$KY$38,KM9,0),IF(KO9&gt;=$KY$38,KP9,0),IF(KS9&gt;=$KY$38,KT9,0),IF(KV9&gt;=$KY$38,KW9,0),IF(LT9&gt;=$MG$38,LU9,0),IF(LW9&gt;=$MG$38,LX9,0),IF(MA9&gt;=$MG$38,MB9,0),IF(MD9&gt;=$MG$38,ME9,0),IF(NB9&gt;=$NO$38,NC9,0),IF(NE9&gt;=$NO$38,NF9,0),IF(NI9&gt;=$NO$38,NJ9,0),IF(NL9&gt;=$NO$38,NM9,0),IF(OJ9&gt;=$OW$38,OK9,0),IF(OM9&gt;=$OW$38,ON9,0),IF(OQ9&gt;=$OW$38,OR9,0),IF(OT9&gt;=$OW$38,OU9,0),IF(PR9&gt;=$QE$38,PS9,0),IF(PU9&gt;=$QE$38,PV9,0),IF(PY9&gt;=$QE$38,PZ9,0),IF(QB9&gt;=$QE$38,QC9,0),IF(QZ9&gt;=$RM$38,RA9,0),IF(RC9&gt;=$RM$38,RD9,0),IF(RG9&gt;=$RM$38,RH9,0),IF(RJ9&gt;=$RM$38,RK9,0),IF(SH9&gt;=$SU$38,SI9,0),IF(SK9&gt;=$SU$38,SL9,0),IF(SO9&gt;=$SU$38,SP9,0),IF(SR9&gt;=$SU$38,SS9,0))&gt;0,MAX(IF(AO9&gt;=$AY$38,AP9,0),IF(AR9&gt;=$AY$38,AS9,0),IF(AV9&gt;=$AY$38,AW9,0),IF(BP9&gt;=$BZ$38,BQ9,0),IF(BS9&gt;=$BZ$38,BT9,0),IF(BW9&gt;=$BZ$38,BX9,0),IF(CQ9&gt;=$DA$38,CR9,0),IF(CT9&gt;=$DA$38,CU9,0),IF(CX9&gt;=$DA$38,CY9,0),IF(DX9&gt;=$EK$38,DY9,0),IF(EA9&gt;=$EK$38,EB9,0),IF(EE9&gt;=$EK$38,EF9,0),IF(EH9&gt;=$EK$38,EI9,0),IF(FF9&gt;=$FS$38,FG9,0),IF(FI9&gt;=$FS$38,FJ9,0),IF(FM9&gt;=$FS$38,FN9,0),IF(FP9&gt;=$FS$38,FQ9,0),IF(GN9&gt;=$HA$38,GO9,0),IF(GQ9&gt;=$HA$38,GR9,0),IF(GU9&gt;=$HA$38,GV9,0),IF(GX9&gt;=$HA$38,GY9,0),IF(HV9&gt;=$II$38,HW9,0),IF(HY9&gt;=$II$38,HZ9,0),IF(IC9&gt;=$II$38,ID9,0),IF(IF9&gt;=$II$38,IG9,0),IF(JD9&gt;=$JQ$38,JE9,0),IF(JG9&gt;=$JQ$38,JH9,0),IF(JK9&gt;=$JQ$38,JL9,0),IF(JN9&gt;=$JQ$38,JO9,0),IF(KL9&gt;=$KY$38,KM9,0),IF(KO9&gt;=$KY$38,KP9,0),IF(KS9&gt;=$KY$38,KT9,0),IF(KV9&gt;=$KY$38,KW9,0),IF(LT9&gt;=$MG$38,LU9,0),IF(LW9&gt;=$MG$38,LX9,0),IF(MA9&gt;=$MG$38,MB9,0),IF(MD9&gt;=$MG$38,ME9,0),IF(NB9&gt;=$NO$38,NC9,0),IF(NE9&gt;=$NO$38,NF9,0),IF(NI9&gt;=$NO$38,NJ9,0),IF(NL9&gt;=$NO$38,NM9,0),IF(OJ9&gt;=$OW$38,OK9,0),IF(OM9&gt;=$OW$38,ON9,0),IF(OQ9&gt;=$OW$38,OR9,0),IF(OT9&gt;=$OW$38,OU9,0),IF(PR9&gt;=$QE$38,PS9,0),IF(PU9&gt;=$QE$38,PV9,0),IF(PY9&gt;=$QE$38,PZ9,0),IF(QB9&gt;=$QE$38,QC9,0),IF(QZ9&gt;=$RM$38,RA9,0),IF(RC9&gt;=$RM$38,RD9,0),IF(RG9&gt;=$RM$38,RH9,0),IF(RJ9&gt;=$RM$38,RK9,0),IF(SH9&gt;=$SU$38,SI9,0),IF(SK9&gt;=$SU$38,SL9,0),IF(SO9&gt;=$SU$38,SP9,0),IF(SR9&gt;=$SU$38,SS9,0)),0)</f>
        <v>14.06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Pan Am Club Championships (May 19)</v>
      </c>
      <c r="V9" s="8">
        <f>IF(MAX(DB9,DC9)&gt;0,MAX(DB9,DC9),"")</f>
        <v>9.9999999999994316E-2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Pan Am Club Championships (May 19)</v>
      </c>
      <c r="Y9" s="22">
        <v>14.4</v>
      </c>
      <c r="Z9" s="22">
        <v>9.5</v>
      </c>
      <c r="AA9" s="22">
        <v>11.3</v>
      </c>
      <c r="AB9" s="22">
        <v>13.95</v>
      </c>
      <c r="AC9" s="22">
        <v>0</v>
      </c>
      <c r="AD9" s="22">
        <v>13.8</v>
      </c>
      <c r="AE9" s="22">
        <v>8.6999999999999993</v>
      </c>
      <c r="AF9" s="22">
        <v>11.5</v>
      </c>
      <c r="AG9" s="22">
        <v>13.48</v>
      </c>
      <c r="AH9" s="22">
        <v>0</v>
      </c>
      <c r="AI9" s="22">
        <v>11.7</v>
      </c>
      <c r="AJ9" s="22">
        <v>8.5</v>
      </c>
      <c r="AK9" s="22">
        <v>13</v>
      </c>
      <c r="AL9" s="22">
        <v>13.83</v>
      </c>
      <c r="AM9" s="22">
        <v>0</v>
      </c>
      <c r="AN9" s="27"/>
      <c r="AO9" s="38">
        <f>IF(AA9&gt;0,AA9,"")</f>
        <v>11.3</v>
      </c>
      <c r="AP9" s="38">
        <f>IF(AB9&gt;0,AB9,"")</f>
        <v>13.95</v>
      </c>
      <c r="AQ9" s="40">
        <f>IF(SUM(Y9:AB9)-AC9&gt;0,SUM(Y9:AB9)-AC9,"")</f>
        <v>49.150000000000006</v>
      </c>
      <c r="AR9" s="40">
        <f>IF(AF9&gt;0,AF9,"")</f>
        <v>11.5</v>
      </c>
      <c r="AS9" s="40">
        <f>IF(AG9&gt;0,AG9,"")</f>
        <v>13.48</v>
      </c>
      <c r="AT9" s="40">
        <f>IF(SUM(AD9:AG9)-AH9&gt;0,SUM(AD9:AG9)-AH9,"")</f>
        <v>47.480000000000004</v>
      </c>
      <c r="AU9" s="40">
        <f>IF(AQ9="","",MAX(AQ9,AT9))</f>
        <v>49.150000000000006</v>
      </c>
      <c r="AV9" s="40">
        <f>IF(AK9&gt;0,AK9,"")</f>
        <v>13</v>
      </c>
      <c r="AW9" s="40">
        <f>IF(AL9&gt;0,AL9,"")</f>
        <v>13.83</v>
      </c>
      <c r="AX9" s="40">
        <f>IF(SUM(AI9:AL9)-AM9&gt;0,SUM(AI9:AL9)-AM9,"")</f>
        <v>47.03</v>
      </c>
      <c r="AY9" s="40">
        <f>IF(SUM(AU9,AX9)&gt;0,SUM(AU9,AX9),"")</f>
        <v>96.18</v>
      </c>
      <c r="AZ9" s="26">
        <v>13.55</v>
      </c>
      <c r="BA9" s="26">
        <v>9.3000000000000007</v>
      </c>
      <c r="BB9" s="26">
        <v>11.7</v>
      </c>
      <c r="BC9" s="26">
        <v>13.84</v>
      </c>
      <c r="BD9" s="26">
        <v>0</v>
      </c>
      <c r="BE9" s="26">
        <v>8.4</v>
      </c>
      <c r="BF9" s="26">
        <v>5.1999999999999993</v>
      </c>
      <c r="BG9" s="26">
        <v>7.2</v>
      </c>
      <c r="BH9" s="26">
        <v>8.26</v>
      </c>
      <c r="BI9" s="26">
        <v>0</v>
      </c>
      <c r="BJ9" s="26">
        <v>11.8</v>
      </c>
      <c r="BK9" s="26">
        <v>8.85</v>
      </c>
      <c r="BL9" s="26">
        <v>12</v>
      </c>
      <c r="BM9" s="26">
        <v>14.02</v>
      </c>
      <c r="BN9" s="26">
        <v>0.1</v>
      </c>
      <c r="BO9" s="28" t="s">
        <v>46</v>
      </c>
      <c r="BP9" s="39">
        <f>IF(BB9&gt;0,BB9,"")</f>
        <v>11.7</v>
      </c>
      <c r="BQ9" s="39">
        <f>IF(BC9&gt;0,BC9,"")</f>
        <v>13.84</v>
      </c>
      <c r="BR9" s="11">
        <f>IF(SUM(AZ9:BC9)-BD9&gt;0,SUM(AZ9:BC9)-BD9,"")</f>
        <v>48.39</v>
      </c>
      <c r="BS9" s="11">
        <f>IF(BG9&gt;0,BG9,"")</f>
        <v>7.2</v>
      </c>
      <c r="BT9" s="11">
        <f>IF(BH9&gt;0,BH9,"")</f>
        <v>8.26</v>
      </c>
      <c r="BU9" s="11">
        <f>IF(SUM(BE9:BH9)-BI9&gt;0,SUM(BE9:BH9)-BI9,"")</f>
        <v>29.060000000000002</v>
      </c>
      <c r="BV9" s="11">
        <f>IF(BR9="","",MAX(BR9,BU9))</f>
        <v>48.39</v>
      </c>
      <c r="BW9" s="11">
        <f>IF(BL9&gt;0,BL9,"")</f>
        <v>12</v>
      </c>
      <c r="BX9" s="11">
        <f>IF(BM9&gt;0,BM9,"")</f>
        <v>14.02</v>
      </c>
      <c r="BY9" s="11">
        <f>IF(SUM(BJ9:BM9)-BN9&gt;0,SUM(BJ9:BM9)-BN9,"")</f>
        <v>46.57</v>
      </c>
      <c r="BZ9" s="11">
        <f>IF(SUM(BV9,BY9)&gt;0,SUM(BV9,BY9),"")</f>
        <v>94.960000000000008</v>
      </c>
      <c r="CA9" s="22">
        <v>13.55</v>
      </c>
      <c r="CB9" s="22">
        <v>9.3000000000000007</v>
      </c>
      <c r="CC9" s="22">
        <v>11.7</v>
      </c>
      <c r="CD9" s="22">
        <v>13.84</v>
      </c>
      <c r="CE9" s="22">
        <v>0</v>
      </c>
      <c r="CF9" s="22">
        <v>8.4</v>
      </c>
      <c r="CG9" s="22">
        <v>5.1999999999999993</v>
      </c>
      <c r="CH9" s="22">
        <v>7.2</v>
      </c>
      <c r="CI9" s="22">
        <v>8.26</v>
      </c>
      <c r="CJ9" s="22">
        <v>0</v>
      </c>
      <c r="CK9" s="22">
        <v>11.8</v>
      </c>
      <c r="CL9" s="22">
        <v>8.85</v>
      </c>
      <c r="CM9" s="22">
        <v>12</v>
      </c>
      <c r="CN9" s="22">
        <v>14.02</v>
      </c>
      <c r="CO9" s="22">
        <v>0.1</v>
      </c>
      <c r="CP9" s="27" t="s">
        <v>46</v>
      </c>
      <c r="CQ9" s="38">
        <f>IF(CC9&gt;0,CC9,"")</f>
        <v>11.7</v>
      </c>
      <c r="CR9" s="38">
        <f>IF(CD9&gt;0,CD9,"")</f>
        <v>13.84</v>
      </c>
      <c r="CS9" s="40">
        <f>IF(SUM(CA9:CD9)-CE9&gt;0,SUM(CA9:CD9)-CE9,"")</f>
        <v>48.39</v>
      </c>
      <c r="CT9" s="40">
        <f>IF(CH9&gt;0,CH9,"")</f>
        <v>7.2</v>
      </c>
      <c r="CU9" s="40">
        <f>IF(CI9&gt;0,CI9,"")</f>
        <v>8.26</v>
      </c>
      <c r="CV9" s="40">
        <f>IF(SUM(CF9:CI9)-CJ9&gt;0,SUM(CF9:CI9)-CJ9,"")</f>
        <v>29.060000000000002</v>
      </c>
      <c r="CW9" s="40">
        <f>IF(CS9="","",MAX(CS9,CV9))</f>
        <v>48.39</v>
      </c>
      <c r="CX9" s="40">
        <f>IF(CM9&gt;0,CM9,"")</f>
        <v>12</v>
      </c>
      <c r="CY9" s="40">
        <f>IF(CN9&gt;0,CN9,"")</f>
        <v>14.02</v>
      </c>
      <c r="CZ9" s="40">
        <f>IF(SUM(CK9:CN9)-CO9&gt;0,SUM(CK9:CN9)-CO9,"")</f>
        <v>46.57</v>
      </c>
      <c r="DA9" s="40">
        <f>IF(SUM(CW9,CZ9)&gt;0,SUM(CW9,CZ9),"")</f>
        <v>94.960000000000008</v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9.9999999999994316E-2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>IF(EN9&gt;0,EN9,"")</f>
        <v>12.2</v>
      </c>
      <c r="FG9" s="11">
        <f>IF(EO9&gt;0,EO9,"")</f>
        <v>13.59</v>
      </c>
      <c r="FH9" s="11">
        <f>IF(SUM(EL9:EO9)-EP9&gt;0,SUM(EL9:EO9)-EP9,"")</f>
        <v>48.489999999999995</v>
      </c>
      <c r="FI9" s="11">
        <f>IF(ES9&gt;0,ES9,"")</f>
        <v>12.2</v>
      </c>
      <c r="FJ9" s="11">
        <f>IF(ET9&gt;0,ET9,"")</f>
        <v>14.06</v>
      </c>
      <c r="FK9" s="11">
        <f>IF(SUM(EQ9:ET9)-EU9&gt;0,SUM(EQ9:ET9)-EU9,"")</f>
        <v>48.460000000000008</v>
      </c>
      <c r="FL9" s="11">
        <f>IF(MAX(FH9,FK9)&gt;0,MAX(FH9,FK9),"")</f>
        <v>48.489999999999995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>
        <f>IF(FC9&gt;0,FC9,"")</f>
        <v>10.1</v>
      </c>
      <c r="FQ9" s="11">
        <f>IF(FD9&gt;0,FD9,"")</f>
        <v>14.03</v>
      </c>
      <c r="FR9" s="11">
        <f>IF(SUM(FA9:FD9)-FE9&gt;0,SUM(FA9:FD9)-FE9,"")</f>
        <v>47.43</v>
      </c>
      <c r="FS9" s="11">
        <f>IF(SUM(FL9,FO9,FR9)&gt;0,SUM(FL9,FO9,FR9),"")</f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13.55</v>
      </c>
      <c r="SW9" s="22">
        <f>IF($CP9="P",CB9,(CB9+BA9)/2)</f>
        <v>9.3000000000000007</v>
      </c>
      <c r="SX9" s="22">
        <f>IF($CP9="P",CC9,(CC9+BB9)/2)</f>
        <v>11.7</v>
      </c>
      <c r="SY9" s="22">
        <f>IF($CP9="P",CD9,(CD9+BC9)/2)</f>
        <v>13.84</v>
      </c>
      <c r="SZ9" s="22">
        <f>IF($CP9="P",CE9,(CE9+BD9)/2)</f>
        <v>0</v>
      </c>
      <c r="TA9" s="22">
        <f>IF($CP9="P",CF9,(CF9+BE9)/2)</f>
        <v>8.4</v>
      </c>
      <c r="TB9" s="22">
        <f>IF($CP9="P",CG9,(CG9+BF9)/2)</f>
        <v>5.1999999999999993</v>
      </c>
      <c r="TC9" s="22">
        <f>IF($CP9="P",CH9,(CH9+BG9)/2)</f>
        <v>7.2</v>
      </c>
      <c r="TD9" s="22">
        <f>IF($CP9="P",CI9,(CI9+BH9)/2)</f>
        <v>8.26</v>
      </c>
      <c r="TE9" s="22">
        <f>IF($CP9="P",CJ9,(CJ9+BI9)/2)</f>
        <v>0</v>
      </c>
      <c r="TF9" s="22">
        <f>IF($CP9="P",CK9,(CK9+BJ9)/2)</f>
        <v>11.8</v>
      </c>
      <c r="TG9" s="22">
        <f>IF($CP9="P",CL9,(CL9+BK9)/2)</f>
        <v>8.85</v>
      </c>
      <c r="TH9" s="22">
        <f>IF($CP9="P",CM9,(CM9+BL9)/2)</f>
        <v>12</v>
      </c>
      <c r="TI9" s="22">
        <f>IF($CP9="P",CN9,(CN9+BM9)/2)</f>
        <v>14.02</v>
      </c>
      <c r="TJ9" s="22">
        <f>IF($CP9="P",CO9,(CO9+BN9)/2)</f>
        <v>0.1</v>
      </c>
      <c r="TK9" s="27" t="s">
        <v>46</v>
      </c>
      <c r="TL9" s="40">
        <f>IF(SX9&gt;0,SX9,"")</f>
        <v>11.7</v>
      </c>
      <c r="TM9" s="40">
        <f>IF(SY9&gt;0,SY9,"")</f>
        <v>13.84</v>
      </c>
      <c r="TN9" s="40">
        <f>IF(SUM(SV9:SY9)-SZ9&gt;0,SUM(SV9:SY9)-SZ9,"")</f>
        <v>48.39</v>
      </c>
      <c r="TO9" s="40">
        <f>IF(TC9&gt;0,TC9,"")</f>
        <v>7.2</v>
      </c>
      <c r="TP9" s="40">
        <f>IF(TD9&gt;0,TD9,"")</f>
        <v>8.26</v>
      </c>
      <c r="TQ9" s="40">
        <f>IF(SUM(TA9:TD9)-TE9&gt;0,SUM(TA9:TD9)-TE9,"")</f>
        <v>29.060000000000002</v>
      </c>
      <c r="TR9" s="40">
        <f>IF(MAX(TN9,TQ9)&gt;0,MAX(TN9,TQ9),"")</f>
        <v>48.39</v>
      </c>
      <c r="TS9" s="40">
        <f>IF(TH9&gt;0,TH9,"")</f>
        <v>12</v>
      </c>
      <c r="TT9" s="40">
        <f>IF(TI9&gt;0,TI9,"")</f>
        <v>14.02</v>
      </c>
      <c r="TU9" s="40">
        <f>IF(SUM(TF9:TI9)-TJ9&gt;0,SUM(TF9:TI9)-TJ9,"")</f>
        <v>46.57</v>
      </c>
      <c r="TV9" s="40">
        <f>IF(SUM(TR9,TU9)&gt;0,SUM(TR9,TU9),"")</f>
        <v>94.960000000000008</v>
      </c>
    </row>
    <row r="10" spans="1:542" x14ac:dyDescent="0.2">
      <c r="A10" s="4" t="str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/>
      </c>
      <c r="B10" s="4" t="str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/>
      </c>
      <c r="C10" s="5" t="s">
        <v>207</v>
      </c>
      <c r="D10" s="4" t="s">
        <v>5</v>
      </c>
      <c r="E10" s="4">
        <v>2008</v>
      </c>
      <c r="F10" s="9">
        <f>SUM(L10:V10)+SUM(L10:T10)*0.0000001+SUM(L10)*0.0000000000001</f>
        <v>162.15001553000431</v>
      </c>
      <c r="G10" s="64"/>
      <c r="H10" s="3" t="str">
        <f>IF(OR(AND(AO10&gt;=AY$38,AO10&lt;&gt;"",AQ10&gt;=AY$42,AQ10&lt;&gt;"",AN10=""),AND(AR10&gt;=AY$38,AR10&lt;&gt;"",AT10&gt;=AY$42,AT10&lt;&gt;"",AN10=""),AND(AV10&gt;=AY$38,AV10&lt;&gt;"",AX10&gt;=AY$42,AX10&lt;&gt;"",AN10=""),AND(BP10&gt;=BZ$38,BP10&lt;&gt;"",BR10&gt;=BZ$42,BR10&lt;&gt;"",BO10=""),AND(BS10&gt;=BZ$38,BS10&lt;&gt;"",BU10&gt;=BZ$42,BU10&lt;&gt;"",BO10=""),AND(BW10&gt;=BZ$38,BW10&lt;&gt;"",BY10&gt;=BZ$42,BY10&lt;&gt;"",BO10=""),AND(CQ10&gt;=DA$38,CQ10&lt;&gt;"",CS10&gt;=DA$42,CS10&lt;&gt;"",CP10=""),AND(CT10&gt;=DA$38,CT10&lt;&gt;"",CV10&gt;=DA$42,CV10&lt;&gt;"",CP10=""),AND(CX10&gt;=DA$38,CX10&lt;&gt;"",CZ10&gt;=DA$42,CZ10&lt;&gt;"",CP10=""),AND(DX10&gt;=EK$38,DX10&lt;&gt;"",DZ10&gt;=EK$42,DZ10&lt;&gt;""),AND(EA10&gt;=EK$38,EA10&lt;&gt;"",EC10&gt;=EK$42,EC10&lt;&gt;""),AND(EE10&gt;=EK$38,EE10&lt;&gt;"",EG10&gt;=EK$42,EG10&lt;&gt;""),AND(EH10&gt;=EK$38,EH10&lt;&gt;"",EJ10&gt;=EK$42,EJ10&lt;&gt;""),AND(FF10&gt;=FS$38,FF10&lt;&gt;"",FH10&gt;=FS$42,FH10&lt;&gt;""),AND(FI10&gt;=FS$38,FI10&lt;&gt;"",FK10&gt;=FS$42,FK10&lt;&gt;""),AND(FM10&gt;=FS$38,FM10&lt;&gt;"",FO10&gt;=FS$42,FO10&lt;&gt;""),AND(FP10&gt;=FS$38,FP10&lt;&gt;"",FR10&gt;=FS$42,FR10&lt;&gt;""),AND(GN10&gt;=HA$38,GN10&lt;&gt;"",GP10&gt;=HA$42,GP10&lt;&gt;""),AND(GQ10&gt;=HA$38,GQ10&lt;&gt;"",GS10&gt;=HA$42,GS10&lt;&gt;""),AND(GU10&gt;=HA$38,GU10&lt;&gt;"",GW10&gt;=HA$42,GW10&lt;&gt;""),AND(GX10&gt;=HA$38,GX10&lt;&gt;"",GZ10&gt;=HA$42,GZ10&lt;&gt;""),AND(HV10&gt;=II$38,HV10&lt;&gt;"",HX10&gt;=II$42,HX10&lt;&gt;""),AND(HY10&gt;=II$38,HY10&lt;&gt;"",IA10&gt;=II$42,IA10&lt;&gt;""),AND(IC10&gt;=II$38,IC10&lt;&gt;"",IE10&gt;=II$42,IE10&lt;&gt;""),AND(IF10&gt;=II$38,IF10&lt;&gt;"",IH10&gt;=II$42,IH10&lt;&gt;""),AND(JD10&gt;=JQ$38,JD10&lt;&gt;"",JF10&gt;=JQ$42,JF10&lt;&gt;""),AND(JG10&gt;=JQ$38,JG10&lt;&gt;"",JI10&gt;=JQ$42,JI10&lt;&gt;""),AND(JK10&gt;=JQ$38,JK10&lt;&gt;"",JM10&gt;=JQ$42,JM10&lt;&gt;""),AND(JN10&gt;=JQ$38,JN10&lt;&gt;"",JP10&gt;=JQ$42,JP10&lt;&gt;""),AND(KL10&gt;=KY$38,KL10&lt;&gt;"",KN10&gt;=KY$42,KN10&lt;&gt;""),AND(KO10&gt;=KY$38,KO10&lt;&gt;"",KQ10&gt;=KY$42,KQ10&lt;&gt;""),AND(KS10&gt;=KY$38,KS10&lt;&gt;"",KU10&gt;=KY$42,KU10&lt;&gt;""),AND(KV10&gt;=KY$38,KV10&lt;&gt;"",KX10&gt;=KY$42,KX10&lt;&gt;""),AND(LT10&gt;=MG$38,LT10&lt;&gt;"",LV10&gt;=MG$42,LV10&lt;&gt;""),AND(LW10&gt;=MG$38,LW10&lt;&gt;"",LY10&gt;=MG$42,LY10&lt;&gt;""),AND(MA10&gt;=MG$38,MA10&lt;&gt;"",MC10&gt;=MG$42,MC10&lt;&gt;""),AND(MD10&gt;=MG$38,MD10&lt;&gt;"",MF10&gt;=MG$42,MF10&lt;&gt;""),AND(NB10&gt;=NO$38,NB10&lt;&gt;"",ND10&gt;=NO$42,ND10&lt;&gt;""),AND(NE10&gt;=NO$38,NE10&lt;&gt;"",NG10&gt;=NO$42,NG10&lt;&gt;""),AND(NI10&gt;=NO$38,NI10&lt;&gt;"",NK10&gt;=NO$42,NK10&lt;&gt;""),AND(NL10&gt;=NO$38,NL10&lt;&gt;"",NN10&gt;=NO$42,NN10&lt;&gt;""),AND(OJ10&gt;=OW$38,OJ10&lt;&gt;"",OL10&gt;=OW$42,OL10&lt;&gt;""),AND(OM10&gt;=OW$38,OM10&lt;&gt;"",OO10&gt;=OW$42,OO10&lt;&gt;""),AND(OQ10&gt;=OW$38,OQ10&lt;&gt;"",OS10&gt;=OW$42,OS10&lt;&gt;""),AND(OT10&gt;=OW$38,OT10&lt;&gt;"",OV10&gt;=OW$42,OV10&lt;&gt;""),AND(PR10&gt;=QE$38,PR10&lt;&gt;"",PT10&gt;=QE$42,PT10&lt;&gt;""),AND(PU10&gt;=QE$38,PU10&lt;&gt;"",PW10&gt;=QE$42,PW10&lt;&gt;""),AND(PY10&gt;=QE$38,PY10&lt;&gt;"",QA10&gt;=QE$42,QA10&lt;&gt;""),AND(QB10&gt;=QE$38,QB10&lt;&gt;"",QD10&gt;=QE$42,QD10&lt;&gt;""),AND(QZ10&gt;=RM$38,QZ10&lt;&gt;"",RB10&gt;=RM$42,RB10&lt;&gt;""),AND(RC10&gt;=RM$38,RC10&lt;&gt;"",RE10&gt;=RM$42,RE10&lt;&gt;""),AND(RG10&gt;=RM$38,RG10&lt;&gt;"",RI10&gt;=RM$42,RI10&lt;&gt;""),AND(RJ10&gt;=RM$38,RJ10&lt;&gt;"",RL10&gt;=RM$42,RL10&lt;&gt;""),AND(SH10&gt;=SU$38,SH10&lt;&gt;"",SJ10&gt;=SU$42,SJ10&lt;&gt;""),AND(SK10&gt;=SU$38,SK10&lt;&gt;"",SM10&gt;=SU$42,SM10&lt;&gt;""),AND(SO10&gt;=SU$38,SO10&lt;&gt;"",SQ10&gt;=SU$42,SQ10&lt;&gt;""),AND(SR10&gt;=SU$38,SR10&lt;&gt;"",ST10&gt;=SU$42,ST10&lt;&gt;"")),"P","")</f>
        <v/>
      </c>
      <c r="I10" s="3" t="str">
        <f>IF(OR(AND(AQ10&gt;=AY$42,AQ10&lt;&gt;"",AN10=""),AND(AT10&gt;=AY$42,AT10&lt;&gt;"",AN10=""),AND(AX10&gt;=AY$42,AX10&lt;&gt;"",AN10=""),AND(BR10&gt;=BZ$42,BR10&lt;&gt;"",BO10=""),AND(BU10&gt;=BZ$42,BU10&lt;&gt;"",BO10=""),AND(BY10&gt;=BZ$42,BY10&lt;&gt;"",BO10=""),AND(CS10&gt;=DA$42,CS10&lt;&gt;"",CP10=""),AND(CV10&gt;=DA$42,CV10&lt;&gt;"",CP10=""),AND(CZ10&gt;=DA$42,CZ10&lt;&gt;"",CP10=""),AND(DZ10&gt;=EK$42,DZ10&lt;&gt;""),AND(EC10&gt;=EK$42,EC10&lt;&gt;""),AND(EG10&gt;=EK$42,EG10&lt;&gt;""),AND(EJ10&gt;=EK$42,EJ10&lt;&gt;""),AND(FH10&gt;=FS$42,FH10&lt;&gt;""),AND(FK10&gt;=FS$42,FK10&lt;&gt;""),AND(FO10&gt;=FS$42,FO10&lt;&gt;""),AND(FR10&gt;=FS$42,FR10&lt;&gt;""),AND(GP10&gt;=HA$42,GP10&lt;&gt;""),AND(GS10&gt;=HA$42,GS10&lt;&gt;""),AND(GW10&gt;=HA$42,GW10&lt;&gt;""),AND(GZ10&gt;=HA$42,GZ10&lt;&gt;""),AND(HX10&gt;=II$42,HX10&lt;&gt;""),AND(IA10&gt;=II$42,IA10&lt;&gt;""),AND(IE10&gt;=II$42,IE10&lt;&gt;""),AND(IH10&gt;=II$42,IH10&lt;&gt;""),AND(JF10&gt;=JQ$42,JF10&lt;&gt;""),AND(JI10&gt;=JQ$42,JI10&lt;&gt;""),AND(JM10&gt;=JQ$42,JM10&lt;&gt;""),AND(JP10&gt;=JQ$42,JP10&lt;&gt;""),AND(KN10&gt;=KY$42,KN10&lt;&gt;""),AND(KQ10&gt;=KY$42,KQ10&lt;&gt;""),AND(KU10&gt;=KY$42,KU10&lt;&gt;""),AND(KX10&gt;=KY$42,KX10&lt;&gt;""),AND(LV10&gt;=MG$42,LV10&lt;&gt;""),AND(LY10&gt;=MG$42,LY10&lt;&gt;""),AND(MC10&gt;=MG$42,MC10&lt;&gt;""),AND(MF10&gt;=MG$42,MF10&lt;&gt;""),AND(ND10&gt;=NO$42,ND10&lt;&gt;""),AND(NG10&gt;=NO$42,NG10&lt;&gt;""),AND(NK10&gt;=NO$42,NK10&lt;&gt;""),AND(NN10&gt;=NO$42,NN10&lt;&gt;""),AND(OL10&gt;=OW$42,OL10&lt;&gt;""),AND(OO10&gt;=OW$42,OO10&lt;&gt;""),AND(OS10&gt;=OW$42,OS10&lt;&gt;""),AND(OV10&gt;=OW$42,OV10&lt;&gt;""),AND(PT10&gt;=QE$42,PT10&lt;&gt;""),AND(PW10&gt;=QE$42,PW10&lt;&gt;""),AND(QA10&gt;=QE$42,QA10&lt;&gt;""),AND(QD10&gt;=QE$42,QD10&lt;&gt;""),AND(RB10&gt;=RM$42,RB10&lt;&gt;""),AND(RE10&gt;=RM$42,RE10&lt;&gt;""),AND(RI10&gt;=RM$42,RI10&lt;&gt;""),AND(RL10&gt;=RM$42,RL10&lt;&gt;""),AND(SJ10&gt;=SU$42,SJ10&lt;&gt;""),AND(SM10&gt;=SU$42,SM10&lt;&gt;""),AND(SQ10&gt;=SU$42,SQ10&lt;&gt;""),AND(ST10&gt;=SU$42,ST10&lt;&gt;"")),"P","")</f>
        <v/>
      </c>
      <c r="J10" s="36" t="str">
        <f>IF(AND(I10="P",H10=""),"No DD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Merit",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Excellence",IF(K10="P","Worlds Team",IF(H10="P","National Team","")))))</f>
        <v/>
      </c>
      <c r="K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L10" s="8">
        <f>IF(COUNT(AQ10,AT10,BR10,BU10,CS10,CV10)&gt;0,LARGE((AQ10,AT10,BR10,BU10,CS10,CV10),1),0)</f>
        <v>42.64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IF(COUNT(AQ10,AT10,BR10,BU10,CS10,CV10)&gt;1,LARGE((AQ10,AT10,BR10,BU10,CS10,CV10),2),0)</f>
        <v>40.419999999999995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47.320000000000007</v>
      </c>
      <c r="Q10" s="8" t="str">
        <f>IF(P10="","",IF(P10=CZ10,$CA$1,IF(P10=BY10,$AZ$1,IF(P10=AX10,$Y$1,IF(OR(P10=CS10,P10=CV10,P10=CZ10),$CA$1,IF(OR(P10=BR10,P10=BU10,P10=BY10),$AZ$1,IF(OR(P10=AQ10,P10=AT10,P10=AX10),$Y$1,"")))))))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10.8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$38,AP10,0),IF(AR10&gt;=$AY$38,AS10,0),IF(AV10&gt;=$AY$38,AW10,0),IF(BP10&gt;=$BZ$38,BQ10,0),IF(BS10&gt;=$BZ$38,BT10,0),IF(BW10&gt;=$BZ$38,BX10,0),IF(CQ10&gt;=$DA$38,CR10,0),IF(CT10&gt;=$DA$38,CU10,0),IF(CX10&gt;=$DA$38,CY10,0),IF(DX10&gt;=$EK$38,DY10,0),IF(EA10&gt;=$EK$38,EB10,0),IF(EE10&gt;=$EK$38,EF10,0),IF(EH10&gt;=$EK$38,EI10,0),IF(FF10&gt;=$FS$38,FG10,0),IF(FI10&gt;=$FS$38,FJ10,0),IF(FM10&gt;=$FS$38,FN10,0),IF(FP10&gt;=$FS$38,FQ10,0),IF(GN10&gt;=$HA$38,GO10,0),IF(GQ10&gt;=$HA$38,GR10,0),IF(GU10&gt;=$HA$38,GV10,0),IF(GX10&gt;=$HA$38,GY10,0),IF(HV10&gt;=$II$38,HW10,0),IF(HY10&gt;=$II$38,HZ10,0),IF(IC10&gt;=$II$38,ID10,0),IF(IF10&gt;=$II$38,IG10,0),IF(JD10&gt;=$JQ$38,JE10,0),IF(JG10&gt;=$JQ$38,JH10,0),IF(JK10&gt;=$JQ$38,JL10,0),IF(JN10&gt;=$JQ$38,JO10,0),IF(KL10&gt;=$KY$38,KM10,0),IF(KO10&gt;=$KY$38,KP10,0),IF(KS10&gt;=$KY$38,KT10,0),IF(KV10&gt;=$KY$38,KW10,0),IF(LT10&gt;=$MG$38,LU10,0),IF(LW10&gt;=$MG$38,LX10,0),IF(MA10&gt;=$MG$38,MB10,0),IF(MD10&gt;=$MG$38,ME10,0),IF(NB10&gt;=$NO$38,NC10,0),IF(NE10&gt;=$NO$38,NF10,0),IF(NI10&gt;=$NO$38,NJ10,0),IF(NL10&gt;=$NO$38,NM10,0),IF(OJ10&gt;=$OW$38,OK10,0),IF(OM10&gt;=$OW$38,ON10,0),IF(OQ10&gt;=$OW$38,OR10,0),IF(OT10&gt;=$OW$38,OU10,0),IF(PR10&gt;=$QE$38,PS10,0),IF(PU10&gt;=$QE$38,PV10,0),IF(PY10&gt;=$QE$38,PZ10,0),IF(QB10&gt;=$QE$38,QC10,0),IF(QZ10&gt;=$RM$38,RA10,0),IF(RC10&gt;=$RM$38,RD10,0),IF(RG10&gt;=$RM$38,RH10,0),IF(RJ10&gt;=$RM$38,RK10,0),IF(SH10&gt;=$SU$38,SI10,0),IF(SK10&gt;=$SU$38,SL10,0),IF(SO10&gt;=$SU$38,SP10,0),IF(SR10&gt;=$SU$38,SS10,0))&gt;0,MAX(IF(AO10&gt;=$AY$38,AP10,0),IF(AR10&gt;=$AY$38,AS10,0),IF(AV10&gt;=$AY$38,AW10,0),IF(BP10&gt;=$BZ$38,BQ10,0),IF(BS10&gt;=$BZ$38,BT10,0),IF(BW10&gt;=$BZ$38,BX10,0),IF(CQ10&gt;=$DA$38,CR10,0),IF(CT10&gt;=$DA$38,CU10,0),IF(CX10&gt;=$DA$38,CY10,0),IF(DX10&gt;=$EK$38,DY10,0),IF(EA10&gt;=$EK$38,EB10,0),IF(EE10&gt;=$EK$38,EF10,0),IF(EH10&gt;=$EK$38,EI10,0),IF(FF10&gt;=$FS$38,FG10,0),IF(FI10&gt;=$FS$38,FJ10,0),IF(FM10&gt;=$FS$38,FN10,0),IF(FP10&gt;=$FS$38,FQ10,0),IF(GN10&gt;=$HA$38,GO10,0),IF(GQ10&gt;=$HA$38,GR10,0),IF(GU10&gt;=$HA$38,GV10,0),IF(GX10&gt;=$HA$38,GY10,0),IF(HV10&gt;=$II$38,HW10,0),IF(HY10&gt;=$II$38,HZ10,0),IF(IC10&gt;=$II$38,ID10,0),IF(IF10&gt;=$II$38,IG10,0),IF(JD10&gt;=$JQ$38,JE10,0),IF(JG10&gt;=$JQ$38,JH10,0),IF(JK10&gt;=$JQ$38,JL10,0),IF(JN10&gt;=$JQ$38,JO10,0),IF(KL10&gt;=$KY$38,KM10,0),IF(KO10&gt;=$KY$38,KP10,0),IF(KS10&gt;=$KY$38,KT10,0),IF(KV10&gt;=$KY$38,KW10,0),IF(LT10&gt;=$MG$38,LU10,0),IF(LW10&gt;=$MG$38,LX10,0),IF(MA10&gt;=$MG$38,MB10,0),IF(MD10&gt;=$MG$38,ME10,0),IF(NB10&gt;=$NO$38,NC10,0),IF(NE10&gt;=$NO$38,NF10,0),IF(NI10&gt;=$NO$38,NJ10,0),IF(NL10&gt;=$NO$38,NM10,0),IF(OJ10&gt;=$OW$38,OK10,0),IF(OM10&gt;=$OW$38,ON10,0),IF(OQ10&gt;=$OW$38,OR10,0),IF(OT10&gt;=$OW$38,OU10,0),IF(PR10&gt;=$QE$38,PS10,0),IF(PU10&gt;=$QE$38,PV10,0),IF(PY10&gt;=$QE$38,PZ10,0),IF(QB10&gt;=$QE$38,QC10,0),IF(QZ10&gt;=$RM$38,RA10,0),IF(RC10&gt;=$RM$38,RD10,0),IF(RG10&gt;=$RM$38,RH10,0),IF(RJ10&gt;=$RM$38,RK10,0),IF(SH10&gt;=$SU$38,SI10,0),IF(SK10&gt;=$SU$38,SL10,0),IF(SO10&gt;=$SU$38,SP10,0),IF(SR10&gt;=$SU$38,SS10,0)),0)</f>
        <v>14.12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>
        <f>IF(MAX(DB10,DC10)&gt;0,MAX(DB10,DC10),"")</f>
        <v>6.8500000000000085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>
        <v>17.100000000000001</v>
      </c>
      <c r="Z10" s="22">
        <v>9.1</v>
      </c>
      <c r="AA10" s="22">
        <v>0</v>
      </c>
      <c r="AB10" s="22">
        <v>13.95</v>
      </c>
      <c r="AC10" s="22">
        <v>0</v>
      </c>
      <c r="AD10" s="22">
        <v>12.9</v>
      </c>
      <c r="AE10" s="22">
        <v>8.1999999999999993</v>
      </c>
      <c r="AF10" s="22">
        <v>9.1999999999999993</v>
      </c>
      <c r="AG10" s="22">
        <v>12.34</v>
      </c>
      <c r="AH10" s="22">
        <v>0</v>
      </c>
      <c r="AI10" s="22">
        <v>15.9</v>
      </c>
      <c r="AJ10" s="22">
        <v>8.8000000000000007</v>
      </c>
      <c r="AK10" s="22">
        <v>9.1</v>
      </c>
      <c r="AL10" s="22">
        <v>13.52</v>
      </c>
      <c r="AM10" s="22">
        <v>0</v>
      </c>
      <c r="AN10" s="27"/>
      <c r="AO10" s="38" t="str">
        <f>IF(AA10&gt;0,AA10,"")</f>
        <v/>
      </c>
      <c r="AP10" s="38">
        <f>IF(AB10&gt;0,AB10,"")</f>
        <v>13.95</v>
      </c>
      <c r="AQ10" s="40">
        <f>IF(SUM(Y10:AB10)-AC10&gt;0,SUM(Y10:AB10)-AC10,"")</f>
        <v>40.150000000000006</v>
      </c>
      <c r="AR10" s="40">
        <f>IF(AF10&gt;0,AF10,"")</f>
        <v>9.1999999999999993</v>
      </c>
      <c r="AS10" s="40">
        <f>IF(AG10&gt;0,AG10,"")</f>
        <v>12.34</v>
      </c>
      <c r="AT10" s="40">
        <f>IF(SUM(AD10:AG10)-AH10&gt;0,SUM(AD10:AG10)-AH10,"")</f>
        <v>42.64</v>
      </c>
      <c r="AU10" s="40">
        <f>IF(AQ10="","",MAX(AQ10,AT10))</f>
        <v>42.64</v>
      </c>
      <c r="AV10" s="40">
        <f>IF(AK10&gt;0,AK10,"")</f>
        <v>9.1</v>
      </c>
      <c r="AW10" s="40">
        <f>IF(AL10&gt;0,AL10,"")</f>
        <v>13.52</v>
      </c>
      <c r="AX10" s="40">
        <f>IF(SUM(AI10:AL10)-AM10&gt;0,SUM(AI10:AL10)-AM10,"")</f>
        <v>47.320000000000007</v>
      </c>
      <c r="AY10" s="40">
        <f>IF(SUM(AU10,AX10)&gt;0,SUM(AU10,AX10),"")</f>
        <v>89.960000000000008</v>
      </c>
      <c r="AZ10" s="26">
        <v>16.899999999999999</v>
      </c>
      <c r="BA10" s="26">
        <v>9.4</v>
      </c>
      <c r="BB10" s="26">
        <v>0</v>
      </c>
      <c r="BC10" s="26">
        <v>14.12</v>
      </c>
      <c r="BD10" s="26">
        <v>0</v>
      </c>
      <c r="BE10" s="26">
        <v>7</v>
      </c>
      <c r="BF10" s="26">
        <v>4.3</v>
      </c>
      <c r="BG10" s="26">
        <v>4.7</v>
      </c>
      <c r="BH10" s="26">
        <v>6.95</v>
      </c>
      <c r="BI10" s="26">
        <v>0</v>
      </c>
      <c r="BJ10" s="26">
        <v>4.9000000000000004</v>
      </c>
      <c r="BK10" s="26">
        <v>3</v>
      </c>
      <c r="BL10" s="26">
        <v>2.9</v>
      </c>
      <c r="BM10" s="26">
        <v>4.1500000000000004</v>
      </c>
      <c r="BN10" s="26">
        <v>0</v>
      </c>
      <c r="BO10" s="28"/>
      <c r="BP10" s="39" t="str">
        <f>IF(BB10&gt;0,BB10,"")</f>
        <v/>
      </c>
      <c r="BQ10" s="39">
        <f>IF(BC10&gt;0,BC10,"")</f>
        <v>14.12</v>
      </c>
      <c r="BR10" s="11">
        <f>IF(SUM(AZ10:BC10)-BD10&gt;0,SUM(AZ10:BC10)-BD10,"")</f>
        <v>40.419999999999995</v>
      </c>
      <c r="BS10" s="11">
        <f>IF(BG10&gt;0,BG10,"")</f>
        <v>4.7</v>
      </c>
      <c r="BT10" s="11">
        <f>IF(BH10&gt;0,BH10,"")</f>
        <v>6.95</v>
      </c>
      <c r="BU10" s="11">
        <f>IF(SUM(BE10:BH10)-BI10&gt;0,SUM(BE10:BH10)-BI10,"")</f>
        <v>22.95</v>
      </c>
      <c r="BV10" s="11">
        <f>IF(BR10="","",MAX(BR10,BU10))</f>
        <v>40.419999999999995</v>
      </c>
      <c r="BW10" s="11">
        <f>IF(BL10&gt;0,BL10,"")</f>
        <v>2.9</v>
      </c>
      <c r="BX10" s="11">
        <f>IF(BM10&gt;0,BM10,"")</f>
        <v>4.1500000000000004</v>
      </c>
      <c r="BY10" s="11">
        <f>IF(SUM(BJ10:BM10)-BN10&gt;0,SUM(BJ10:BM10)-BN10,"")</f>
        <v>14.950000000000001</v>
      </c>
      <c r="BZ10" s="11">
        <f>IF(SUM(BV10,BY10)&gt;0,SUM(BV10,BY10),"")</f>
        <v>55.37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6.8500000000000085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15</v>
      </c>
      <c r="FU10" s="17">
        <v>0</v>
      </c>
      <c r="FV10" s="17">
        <v>9.6</v>
      </c>
      <c r="FW10" s="17">
        <v>13.77</v>
      </c>
      <c r="FX10" s="17">
        <v>0</v>
      </c>
      <c r="FY10" s="17">
        <v>13.7</v>
      </c>
      <c r="FZ10" s="17">
        <v>9.1999999999999993</v>
      </c>
      <c r="GA10" s="17">
        <v>10.8</v>
      </c>
      <c r="GB10" s="17">
        <v>13.57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9.6</v>
      </c>
      <c r="GO10" s="40">
        <f>IF(FW10&gt;0,FW10,"")</f>
        <v>13.77</v>
      </c>
      <c r="GP10" s="40">
        <f>IF(SUM(FT10:FW10)-FX10&gt;0,SUM(FT10:FW10)-FX10,"")</f>
        <v>38.370000000000005</v>
      </c>
      <c r="GQ10" s="40">
        <f>IF(GA10&gt;0,GA10,"")</f>
        <v>10.8</v>
      </c>
      <c r="GR10" s="40">
        <f>IF(GB10&gt;0,GB10,"")</f>
        <v>13.57</v>
      </c>
      <c r="GS10" s="40">
        <f>IF(SUM(FY10:GB10)-GC10&gt;0,SUM(FY10:GB10)-GC10,"")</f>
        <v>47.27</v>
      </c>
      <c r="GT10" s="40">
        <f>IF(MAX(GP10,GS10)&gt;0,MAX(GP10,GS10),"")</f>
        <v>47.27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47.27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8.4499999999999993</v>
      </c>
      <c r="SW10" s="22">
        <f>IF($CP10="P",CB10,(CB10+BA10)/2)</f>
        <v>4.7</v>
      </c>
      <c r="SX10" s="22">
        <f>IF($CP10="P",CC10,(CC10+BB10)/2)</f>
        <v>0</v>
      </c>
      <c r="SY10" s="22">
        <f>IF($CP10="P",CD10,(CD10+BC10)/2)</f>
        <v>7.06</v>
      </c>
      <c r="SZ10" s="22">
        <f>IF($CP10="P",CE10,(CE10+BD10)/2)</f>
        <v>0</v>
      </c>
      <c r="TA10" s="22">
        <f>IF($CP10="P",CF10,(CF10+BE10)/2)</f>
        <v>3.5</v>
      </c>
      <c r="TB10" s="22">
        <f>IF($CP10="P",CG10,(CG10+BF10)/2)</f>
        <v>2.15</v>
      </c>
      <c r="TC10" s="22">
        <f>IF($CP10="P",CH10,(CH10+BG10)/2)</f>
        <v>2.35</v>
      </c>
      <c r="TD10" s="22">
        <f>IF($CP10="P",CI10,(CI10+BH10)/2)</f>
        <v>3.4750000000000001</v>
      </c>
      <c r="TE10" s="22">
        <f>IF($CP10="P",CJ10,(CJ10+BI10)/2)</f>
        <v>0</v>
      </c>
      <c r="TF10" s="22">
        <f>IF($CP10="P",CK10,(CK10+BJ10)/2)</f>
        <v>2.4500000000000002</v>
      </c>
      <c r="TG10" s="22">
        <f>IF($CP10="P",CL10,(CL10+BK10)/2)</f>
        <v>1.5</v>
      </c>
      <c r="TH10" s="22">
        <f>IF($CP10="P",CM10,(CM10+BL10)/2)</f>
        <v>1.45</v>
      </c>
      <c r="TI10" s="22">
        <f>IF($CP10="P",CN10,(CN10+BM10)/2)</f>
        <v>2.0750000000000002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>
        <f>IF(SY10&gt;0,SY10,"")</f>
        <v>7.06</v>
      </c>
      <c r="TN10" s="40">
        <f>IF(SUM(SV10:SY10)-SZ10&gt;0,SUM(SV10:SY10)-SZ10,"")</f>
        <v>20.209999999999997</v>
      </c>
      <c r="TO10" s="40">
        <f>IF(TC10&gt;0,TC10,"")</f>
        <v>2.35</v>
      </c>
      <c r="TP10" s="40">
        <f>IF(TD10&gt;0,TD10,"")</f>
        <v>3.4750000000000001</v>
      </c>
      <c r="TQ10" s="40">
        <f>IF(SUM(TA10:TD10)-TE10&gt;0,SUM(TA10:TD10)-TE10,"")</f>
        <v>11.475</v>
      </c>
      <c r="TR10" s="40">
        <f>IF(MAX(TN10,TQ10)&gt;0,MAX(TN10,TQ10),"")</f>
        <v>20.209999999999997</v>
      </c>
      <c r="TS10" s="40">
        <f>IF(TH10&gt;0,TH10,"")</f>
        <v>1.45</v>
      </c>
      <c r="TT10" s="40">
        <f>IF(TI10&gt;0,TI10,"")</f>
        <v>2.0750000000000002</v>
      </c>
      <c r="TU10" s="40">
        <f>IF(SUM(TF10:TI10)-TJ10&gt;0,SUM(TF10:TI10)-TJ10,"")</f>
        <v>7.4750000000000005</v>
      </c>
      <c r="TV10" s="40">
        <f>IF(SUM(TR10,TU10)&gt;0,SUM(TR10,TU10),"")</f>
        <v>27.684999999999999</v>
      </c>
    </row>
    <row r="11" spans="1:542" x14ac:dyDescent="0.2">
      <c r="A11" s="4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>7</v>
      </c>
      <c r="B11" s="4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>5</v>
      </c>
      <c r="C11" s="5" t="s">
        <v>163</v>
      </c>
      <c r="D11" s="4" t="s">
        <v>6</v>
      </c>
      <c r="E11" s="4">
        <v>2006</v>
      </c>
      <c r="F11" s="9">
        <f>SUM(L11:V11)+SUM(L11:T11)*0.0000001+SUM(L11)*0.0000000000001</f>
        <v>153.42001493900483</v>
      </c>
      <c r="G11" s="64"/>
      <c r="H11" s="3" t="str">
        <f>IF(OR(AND(AO11&gt;=AY$38,AO11&lt;&gt;"",AQ11&gt;=AY$42,AQ11&lt;&gt;"",AN11=""),AND(AR11&gt;=AY$38,AR11&lt;&gt;"",AT11&gt;=AY$42,AT11&lt;&gt;"",AN11=""),AND(AV11&gt;=AY$38,AV11&lt;&gt;"",AX11&gt;=AY$42,AX11&lt;&gt;"",AN11=""),AND(BP11&gt;=BZ$38,BP11&lt;&gt;"",BR11&gt;=BZ$42,BR11&lt;&gt;"",BO11=""),AND(BS11&gt;=BZ$38,BS11&lt;&gt;"",BU11&gt;=BZ$42,BU11&lt;&gt;"",BO11=""),AND(BW11&gt;=BZ$38,BW11&lt;&gt;"",BY11&gt;=BZ$42,BY11&lt;&gt;"",BO11=""),AND(CQ11&gt;=DA$38,CQ11&lt;&gt;"",CS11&gt;=DA$42,CS11&lt;&gt;"",CP11=""),AND(CT11&gt;=DA$38,CT11&lt;&gt;"",CV11&gt;=DA$42,CV11&lt;&gt;"",CP11=""),AND(CX11&gt;=DA$38,CX11&lt;&gt;"",CZ11&gt;=DA$42,CZ11&lt;&gt;"",CP11=""),AND(DX11&gt;=EK$38,DX11&lt;&gt;"",DZ11&gt;=EK$42,DZ11&lt;&gt;""),AND(EA11&gt;=EK$38,EA11&lt;&gt;"",EC11&gt;=EK$42,EC11&lt;&gt;""),AND(EE11&gt;=EK$38,EE11&lt;&gt;"",EG11&gt;=EK$42,EG11&lt;&gt;""),AND(EH11&gt;=EK$38,EH11&lt;&gt;"",EJ11&gt;=EK$42,EJ11&lt;&gt;""),AND(FF11&gt;=FS$38,FF11&lt;&gt;"",FH11&gt;=FS$42,FH11&lt;&gt;""),AND(FI11&gt;=FS$38,FI11&lt;&gt;"",FK11&gt;=FS$42,FK11&lt;&gt;""),AND(FM11&gt;=FS$38,FM11&lt;&gt;"",FO11&gt;=FS$42,FO11&lt;&gt;""),AND(FP11&gt;=FS$38,FP11&lt;&gt;"",FR11&gt;=FS$42,FR11&lt;&gt;""),AND(GN11&gt;=HA$38,GN11&lt;&gt;"",GP11&gt;=HA$42,GP11&lt;&gt;""),AND(GQ11&gt;=HA$38,GQ11&lt;&gt;"",GS11&gt;=HA$42,GS11&lt;&gt;""),AND(GU11&gt;=HA$38,GU11&lt;&gt;"",GW11&gt;=HA$42,GW11&lt;&gt;""),AND(GX11&gt;=HA$38,GX11&lt;&gt;"",GZ11&gt;=HA$42,GZ11&lt;&gt;""),AND(HV11&gt;=II$38,HV11&lt;&gt;"",HX11&gt;=II$42,HX11&lt;&gt;""),AND(HY11&gt;=II$38,HY11&lt;&gt;"",IA11&gt;=II$42,IA11&lt;&gt;""),AND(IC11&gt;=II$38,IC11&lt;&gt;"",IE11&gt;=II$42,IE11&lt;&gt;""),AND(IF11&gt;=II$38,IF11&lt;&gt;"",IH11&gt;=II$42,IH11&lt;&gt;""),AND(JD11&gt;=JQ$38,JD11&lt;&gt;"",JF11&gt;=JQ$42,JF11&lt;&gt;""),AND(JG11&gt;=JQ$38,JG11&lt;&gt;"",JI11&gt;=JQ$42,JI11&lt;&gt;""),AND(JK11&gt;=JQ$38,JK11&lt;&gt;"",JM11&gt;=JQ$42,JM11&lt;&gt;""),AND(JN11&gt;=JQ$38,JN11&lt;&gt;"",JP11&gt;=JQ$42,JP11&lt;&gt;""),AND(KL11&gt;=KY$38,KL11&lt;&gt;"",KN11&gt;=KY$42,KN11&lt;&gt;""),AND(KO11&gt;=KY$38,KO11&lt;&gt;"",KQ11&gt;=KY$42,KQ11&lt;&gt;""),AND(KS11&gt;=KY$38,KS11&lt;&gt;"",KU11&gt;=KY$42,KU11&lt;&gt;""),AND(KV11&gt;=KY$38,KV11&lt;&gt;"",KX11&gt;=KY$42,KX11&lt;&gt;""),AND(LT11&gt;=MG$38,LT11&lt;&gt;"",LV11&gt;=MG$42,LV11&lt;&gt;""),AND(LW11&gt;=MG$38,LW11&lt;&gt;"",LY11&gt;=MG$42,LY11&lt;&gt;""),AND(MA11&gt;=MG$38,MA11&lt;&gt;"",MC11&gt;=MG$42,MC11&lt;&gt;""),AND(MD11&gt;=MG$38,MD11&lt;&gt;"",MF11&gt;=MG$42,MF11&lt;&gt;""),AND(NB11&gt;=NO$38,NB11&lt;&gt;"",ND11&gt;=NO$42,ND11&lt;&gt;""),AND(NE11&gt;=NO$38,NE11&lt;&gt;"",NG11&gt;=NO$42,NG11&lt;&gt;""),AND(NI11&gt;=NO$38,NI11&lt;&gt;"",NK11&gt;=NO$42,NK11&lt;&gt;""),AND(NL11&gt;=NO$38,NL11&lt;&gt;"",NN11&gt;=NO$42,NN11&lt;&gt;""),AND(OJ11&gt;=OW$38,OJ11&lt;&gt;"",OL11&gt;=OW$42,OL11&lt;&gt;""),AND(OM11&gt;=OW$38,OM11&lt;&gt;"",OO11&gt;=OW$42,OO11&lt;&gt;""),AND(OQ11&gt;=OW$38,OQ11&lt;&gt;"",OS11&gt;=OW$42,OS11&lt;&gt;""),AND(OT11&gt;=OW$38,OT11&lt;&gt;"",OV11&gt;=OW$42,OV11&lt;&gt;""),AND(PR11&gt;=QE$38,PR11&lt;&gt;"",PT11&gt;=QE$42,PT11&lt;&gt;""),AND(PU11&gt;=QE$38,PU11&lt;&gt;"",PW11&gt;=QE$42,PW11&lt;&gt;""),AND(PY11&gt;=QE$38,PY11&lt;&gt;"",QA11&gt;=QE$42,QA11&lt;&gt;""),AND(QB11&gt;=QE$38,QB11&lt;&gt;"",QD11&gt;=QE$42,QD11&lt;&gt;""),AND(QZ11&gt;=RM$38,QZ11&lt;&gt;"",RB11&gt;=RM$42,RB11&lt;&gt;""),AND(RC11&gt;=RM$38,RC11&lt;&gt;"",RE11&gt;=RM$42,RE11&lt;&gt;""),AND(RG11&gt;=RM$38,RG11&lt;&gt;"",RI11&gt;=RM$42,RI11&lt;&gt;""),AND(RJ11&gt;=RM$38,RJ11&lt;&gt;"",RL11&gt;=RM$42,RL11&lt;&gt;""),AND(SH11&gt;=SU$38,SH11&lt;&gt;"",SJ11&gt;=SU$42,SJ11&lt;&gt;""),AND(SK11&gt;=SU$38,SK11&lt;&gt;"",SM11&gt;=SU$42,SM11&lt;&gt;""),AND(SO11&gt;=SU$38,SO11&lt;&gt;"",SQ11&gt;=SU$42,SQ11&lt;&gt;""),AND(SR11&gt;=SU$38,SR11&lt;&gt;"",ST11&gt;=SU$42,ST11&lt;&gt;"")),"P","")</f>
        <v/>
      </c>
      <c r="I11" s="3" t="str">
        <f>IF(OR(AND(AQ11&gt;=AY$42,AQ11&lt;&gt;"",AN11=""),AND(AT11&gt;=AY$42,AT11&lt;&gt;"",AN11=""),AND(AX11&gt;=AY$42,AX11&lt;&gt;"",AN11=""),AND(BR11&gt;=BZ$42,BR11&lt;&gt;"",BO11=""),AND(BU11&gt;=BZ$42,BU11&lt;&gt;"",BO11=""),AND(BY11&gt;=BZ$42,BY11&lt;&gt;"",BO11=""),AND(CS11&gt;=DA$42,CS11&lt;&gt;"",CP11=""),AND(CV11&gt;=DA$42,CV11&lt;&gt;"",CP11=""),AND(CZ11&gt;=DA$42,CZ11&lt;&gt;"",CP11=""),AND(DZ11&gt;=EK$42,DZ11&lt;&gt;""),AND(EC11&gt;=EK$42,EC11&lt;&gt;""),AND(EG11&gt;=EK$42,EG11&lt;&gt;""),AND(EJ11&gt;=EK$42,EJ11&lt;&gt;""),AND(FH11&gt;=FS$42,FH11&lt;&gt;""),AND(FK11&gt;=FS$42,FK11&lt;&gt;""),AND(FO11&gt;=FS$42,FO11&lt;&gt;""),AND(FR11&gt;=FS$42,FR11&lt;&gt;""),AND(GP11&gt;=HA$42,GP11&lt;&gt;""),AND(GS11&gt;=HA$42,GS11&lt;&gt;""),AND(GW11&gt;=HA$42,GW11&lt;&gt;""),AND(GZ11&gt;=HA$42,GZ11&lt;&gt;""),AND(HX11&gt;=II$42,HX11&lt;&gt;""),AND(IA11&gt;=II$42,IA11&lt;&gt;""),AND(IE11&gt;=II$42,IE11&lt;&gt;""),AND(IH11&gt;=II$42,IH11&lt;&gt;""),AND(JF11&gt;=JQ$42,JF11&lt;&gt;""),AND(JI11&gt;=JQ$42,JI11&lt;&gt;""),AND(JM11&gt;=JQ$42,JM11&lt;&gt;""),AND(JP11&gt;=JQ$42,JP11&lt;&gt;""),AND(KN11&gt;=KY$42,KN11&lt;&gt;""),AND(KQ11&gt;=KY$42,KQ11&lt;&gt;""),AND(KU11&gt;=KY$42,KU11&lt;&gt;""),AND(KX11&gt;=KY$42,KX11&lt;&gt;""),AND(LV11&gt;=MG$42,LV11&lt;&gt;""),AND(LY11&gt;=MG$42,LY11&lt;&gt;""),AND(MC11&gt;=MG$42,MC11&lt;&gt;""),AND(MF11&gt;=MG$42,MF11&lt;&gt;""),AND(ND11&gt;=NO$42,ND11&lt;&gt;""),AND(NG11&gt;=NO$42,NG11&lt;&gt;""),AND(NK11&gt;=NO$42,NK11&lt;&gt;""),AND(NN11&gt;=NO$42,NN11&lt;&gt;""),AND(OL11&gt;=OW$42,OL11&lt;&gt;""),AND(OO11&gt;=OW$42,OO11&lt;&gt;""),AND(OS11&gt;=OW$42,OS11&lt;&gt;""),AND(OV11&gt;=OW$42,OV11&lt;&gt;""),AND(PT11&gt;=QE$42,PT11&lt;&gt;""),AND(PW11&gt;=QE$42,PW11&lt;&gt;""),AND(QA11&gt;=QE$42,QA11&lt;&gt;""),AND(QD11&gt;=QE$42,QD11&lt;&gt;""),AND(RB11&gt;=RM$42,RB11&lt;&gt;""),AND(RE11&gt;=RM$42,RE11&lt;&gt;""),AND(RI11&gt;=RM$42,RI11&lt;&gt;""),AND(RL11&gt;=RM$42,RL11&lt;&gt;""),AND(SJ11&gt;=SU$42,SJ11&lt;&gt;""),AND(SM11&gt;=SU$42,SM11&lt;&gt;""),AND(SQ11&gt;=SU$42,SQ11&lt;&gt;""),AND(ST11&gt;=SU$42,ST11&lt;&gt;"")),"P","")</f>
        <v>P</v>
      </c>
      <c r="J11" s="36" t="str">
        <f>IF(AND(I11="P",H11=""),"No DD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Merit",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Excellence",IF(K11="P","Worlds Team",IF(H11="P","National Team","")))))</f>
        <v>No DD</v>
      </c>
      <c r="K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L11" s="8">
        <f>IF(COUNT(AQ11,AT11,BR11,BU11,CS11,CV11)&gt;0,LARGE((AQ11,AT11,BR11,BU11,CS11,CV11),1),0)</f>
        <v>48.18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IF(COUNT(AQ11,AT11,BR11,BU11,CS11,CV11)&gt;1,LARGE((AQ11,AT11,BR11,BU11,CS11,CV11),2),0)</f>
        <v>44.26</v>
      </c>
      <c r="O11" s="8" t="str">
        <f>IF(N11="","",IF(OR(N11=CS11,N11=CV11),$CA$1,IF(OR(N11=BR11,N11=BU11),$AZ$1,IF(OR(N11=AQ11,N11=AT11),$Y$1,""))))</f>
        <v>2024 Nationals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IF(P11="","",IF(P11=CZ11,$CA$1,IF(P11=BY11,$AZ$1,IF(P11=AX11,$Y$1,IF(OR(P11=CS11,P11=CV11,P11=CZ11),$CA$1,IF(OR(P11=BR11,P11=BU11,P11=BY11),$AZ$1,IF(OR(P11=AQ11,P11=AT11,P11=AX11),$Y$1,"")))))))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9.1999999999999993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$38,AP11,0),IF(AR11&gt;=$AY$38,AS11,0),IF(AV11&gt;=$AY$38,AW11,0),IF(BP11&gt;=$BZ$38,BQ11,0),IF(BS11&gt;=$BZ$38,BT11,0),IF(BW11&gt;=$BZ$38,BX11,0),IF(CQ11&gt;=$DA$38,CR11,0),IF(CT11&gt;=$DA$38,CU11,0),IF(CX11&gt;=$DA$38,CY11,0),IF(DX11&gt;=$EK$38,DY11,0),IF(EA11&gt;=$EK$38,EB11,0),IF(EE11&gt;=$EK$38,EF11,0),IF(EH11&gt;=$EK$38,EI11,0),IF(FF11&gt;=$FS$38,FG11,0),IF(FI11&gt;=$FS$38,FJ11,0),IF(FM11&gt;=$FS$38,FN11,0),IF(FP11&gt;=$FS$38,FQ11,0),IF(GN11&gt;=$HA$38,GO11,0),IF(GQ11&gt;=$HA$38,GR11,0),IF(GU11&gt;=$HA$38,GV11,0),IF(GX11&gt;=$HA$38,GY11,0),IF(HV11&gt;=$II$38,HW11,0),IF(HY11&gt;=$II$38,HZ11,0),IF(IC11&gt;=$II$38,ID11,0),IF(IF11&gt;=$II$38,IG11,0),IF(JD11&gt;=$JQ$38,JE11,0),IF(JG11&gt;=$JQ$38,JH11,0),IF(JK11&gt;=$JQ$38,JL11,0),IF(JN11&gt;=$JQ$38,JO11,0),IF(KL11&gt;=$KY$38,KM11,0),IF(KO11&gt;=$KY$38,KP11,0),IF(KS11&gt;=$KY$38,KT11,0),IF(KV11&gt;=$KY$38,KW11,0),IF(LT11&gt;=$MG$38,LU11,0),IF(LW11&gt;=$MG$38,LX11,0),IF(MA11&gt;=$MG$38,MB11,0),IF(MD11&gt;=$MG$38,ME11,0),IF(NB11&gt;=$NO$38,NC11,0),IF(NE11&gt;=$NO$38,NF11,0),IF(NI11&gt;=$NO$38,NJ11,0),IF(NL11&gt;=$NO$38,NM11,0),IF(OJ11&gt;=$OW$38,OK11,0),IF(OM11&gt;=$OW$38,ON11,0),IF(OQ11&gt;=$OW$38,OR11,0),IF(OT11&gt;=$OW$38,OU11,0),IF(PR11&gt;=$QE$38,PS11,0),IF(PU11&gt;=$QE$38,PV11,0),IF(PY11&gt;=$QE$38,PZ11,0),IF(QB11&gt;=$QE$38,QC11,0),IF(QZ11&gt;=$RM$38,RA11,0),IF(RC11&gt;=$RM$38,RD11,0),IF(RG11&gt;=$RM$38,RH11,0),IF(RJ11&gt;=$RM$38,RK11,0),IF(SH11&gt;=$SU$38,SI11,0),IF(SK11&gt;=$SU$38,SL11,0),IF(SO11&gt;=$SU$38,SP11,0),IF(SR11&gt;=$SU$38,SS11,0))&gt;0,MAX(IF(AO11&gt;=$AY$38,AP11,0),IF(AR11&gt;=$AY$38,AS11,0),IF(AV11&gt;=$AY$38,AW11,0),IF(BP11&gt;=$BZ$38,BQ11,0),IF(BS11&gt;=$BZ$38,BT11,0),IF(BW11&gt;=$BZ$38,BX11,0),IF(CQ11&gt;=$DA$38,CR11,0),IF(CT11&gt;=$DA$38,CU11,0),IF(CX11&gt;=$DA$38,CY11,0),IF(DX11&gt;=$EK$38,DY11,0),IF(EA11&gt;=$EK$38,EB11,0),IF(EE11&gt;=$EK$38,EF11,0),IF(EH11&gt;=$EK$38,EI11,0),IF(FF11&gt;=$FS$38,FG11,0),IF(FI11&gt;=$FS$38,FJ11,0),IF(FM11&gt;=$FS$38,FN11,0),IF(FP11&gt;=$FS$38,FQ11,0),IF(GN11&gt;=$HA$38,GO11,0),IF(GQ11&gt;=$HA$38,GR11,0),IF(GU11&gt;=$HA$38,GV11,0),IF(GX11&gt;=$HA$38,GY11,0),IF(HV11&gt;=$II$38,HW11,0),IF(HY11&gt;=$II$38,HZ11,0),IF(IC11&gt;=$II$38,ID11,0),IF(IF11&gt;=$II$38,IG11,0),IF(JD11&gt;=$JQ$38,JE11,0),IF(JG11&gt;=$JQ$38,JH11,0),IF(JK11&gt;=$JQ$38,JL11,0),IF(JN11&gt;=$JQ$38,JO11,0),IF(KL11&gt;=$KY$38,KM11,0),IF(KO11&gt;=$KY$38,KP11,0),IF(KS11&gt;=$KY$38,KT11,0),IF(KV11&gt;=$KY$38,KW11,0),IF(LT11&gt;=$MG$38,LU11,0),IF(LW11&gt;=$MG$38,LX11,0),IF(MA11&gt;=$MG$38,MB11,0),IF(MD11&gt;=$MG$38,ME11,0),IF(NB11&gt;=$NO$38,NC11,0),IF(NE11&gt;=$NO$38,NF11,0),IF(NI11&gt;=$NO$38,NJ11,0),IF(NL11&gt;=$NO$38,NM11,0),IF(OJ11&gt;=$OW$38,OK11,0),IF(OM11&gt;=$OW$38,ON11,0),IF(OQ11&gt;=$OW$38,OR11,0),IF(OT11&gt;=$OW$38,OU11,0),IF(PR11&gt;=$QE$38,PS11,0),IF(PU11&gt;=$QE$38,PV11,0),IF(PY11&gt;=$QE$38,PZ11,0),IF(QB11&gt;=$QE$38,QC11,0),IF(QZ11&gt;=$RM$38,RA11,0),IF(RC11&gt;=$RM$38,RD11,0),IF(RG11&gt;=$RM$38,RH11,0),IF(RJ11&gt;=$RM$38,RK11,0),IF(SH11&gt;=$SU$38,SI11,0),IF(SK11&gt;=$SU$38,SL11,0),IF(SO11&gt;=$SU$38,SP11,0),IF(SR11&gt;=$SU$38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4.0300000000000011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15.4</v>
      </c>
      <c r="Z11" s="22">
        <v>8.5</v>
      </c>
      <c r="AA11" s="22">
        <v>7.9</v>
      </c>
      <c r="AB11" s="22">
        <v>12.46</v>
      </c>
      <c r="AC11" s="22">
        <v>0</v>
      </c>
      <c r="AD11" s="22">
        <v>1.6</v>
      </c>
      <c r="AE11" s="22">
        <v>1</v>
      </c>
      <c r="AF11" s="22">
        <v>1.5</v>
      </c>
      <c r="AG11" s="22">
        <v>1.42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7.9</v>
      </c>
      <c r="AP11" s="38">
        <f>IF(AB11&gt;0,AB11,"")</f>
        <v>12.46</v>
      </c>
      <c r="AQ11" s="40">
        <f>IF(SUM(Y11:AB11)-AC11&gt;0,SUM(Y11:AB11)-AC11,"")</f>
        <v>44.26</v>
      </c>
      <c r="AR11" s="40">
        <f>IF(AF11&gt;0,AF11,"")</f>
        <v>1.5</v>
      </c>
      <c r="AS11" s="40">
        <f>IF(AG11&gt;0,AG11,"")</f>
        <v>1.42</v>
      </c>
      <c r="AT11" s="40">
        <f>IF(SUM(AD11:AG11)-AH11&gt;0,SUM(AD11:AG11)-AH11,"")</f>
        <v>5.52</v>
      </c>
      <c r="AU11" s="40">
        <f>IF(AQ11="","",MAX(AQ11,AT11))</f>
        <v>44.26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44.26</v>
      </c>
      <c r="AZ11" s="26">
        <v>9.3000000000000007</v>
      </c>
      <c r="BA11" s="26">
        <v>5.6</v>
      </c>
      <c r="BB11" s="26">
        <v>5.5</v>
      </c>
      <c r="BC11" s="26">
        <v>9.64</v>
      </c>
      <c r="BD11" s="26">
        <v>0</v>
      </c>
      <c r="BE11" s="26">
        <v>15.7</v>
      </c>
      <c r="BF11" s="26">
        <v>9.1999999999999993</v>
      </c>
      <c r="BG11" s="26">
        <v>9.1</v>
      </c>
      <c r="BH11" s="26">
        <v>14.18</v>
      </c>
      <c r="BI11" s="26">
        <v>0</v>
      </c>
      <c r="BJ11" s="26">
        <v>16</v>
      </c>
      <c r="BK11" s="26">
        <v>9.1</v>
      </c>
      <c r="BL11" s="26">
        <v>8.5</v>
      </c>
      <c r="BM11" s="26">
        <v>14.45</v>
      </c>
      <c r="BN11" s="26">
        <v>0.3</v>
      </c>
      <c r="BO11" s="28"/>
      <c r="BP11" s="39">
        <f>IF(BB11&gt;0,BB11,"")</f>
        <v>5.5</v>
      </c>
      <c r="BQ11" s="39">
        <f>IF(BC11&gt;0,BC11,"")</f>
        <v>9.64</v>
      </c>
      <c r="BR11" s="11">
        <f>IF(SUM(AZ11:BC11)-BD11&gt;0,SUM(AZ11:BC11)-BD11,"")</f>
        <v>30.04</v>
      </c>
      <c r="BS11" s="11">
        <f>IF(BG11&gt;0,BG11,"")</f>
        <v>9.1</v>
      </c>
      <c r="BT11" s="11">
        <f>IF(BH11&gt;0,BH11,"")</f>
        <v>14.18</v>
      </c>
      <c r="BU11" s="11">
        <f>IF(SUM(BE11:BH11)-BI11&gt;0,SUM(BE11:BH11)-BI11,"")</f>
        <v>48.18</v>
      </c>
      <c r="BV11" s="11">
        <f>IF(BR11="","",MAX(BR11,BU11))</f>
        <v>48.18</v>
      </c>
      <c r="BW11" s="11">
        <f>IF(BL11&gt;0,BL11,"")</f>
        <v>8.5</v>
      </c>
      <c r="BX11" s="11">
        <f>IF(BM11&gt;0,BM11,"")</f>
        <v>14.45</v>
      </c>
      <c r="BY11" s="11">
        <f>IF(SUM(BJ11:BM11)-BN11&gt;0,SUM(BJ11:BM11)-BN11,"")</f>
        <v>47.75</v>
      </c>
      <c r="BZ11" s="11">
        <f>IF(SUM(BV11,BY11)&gt;0,SUM(BV11,BY11),"")</f>
        <v>95.93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4.0300000000000011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0.75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15.9</v>
      </c>
      <c r="FU11" s="17">
        <v>9.3000000000000007</v>
      </c>
      <c r="FV11" s="17">
        <v>9.1</v>
      </c>
      <c r="FW11" s="17">
        <v>13.75</v>
      </c>
      <c r="FX11" s="17">
        <v>0</v>
      </c>
      <c r="FY11" s="17">
        <v>16.2</v>
      </c>
      <c r="FZ11" s="17">
        <v>9.1999999999999993</v>
      </c>
      <c r="GA11" s="17">
        <v>9.1</v>
      </c>
      <c r="GB11" s="17">
        <v>13.79</v>
      </c>
      <c r="GC11" s="17">
        <v>0</v>
      </c>
      <c r="GD11" s="17">
        <v>16.2</v>
      </c>
      <c r="GE11" s="17">
        <v>9.4</v>
      </c>
      <c r="GF11" s="17">
        <v>9.1</v>
      </c>
      <c r="GG11" s="17">
        <v>13.8</v>
      </c>
      <c r="GH11" s="17">
        <v>0</v>
      </c>
      <c r="GI11" s="17">
        <v>15.2</v>
      </c>
      <c r="GJ11" s="17">
        <v>8.4</v>
      </c>
      <c r="GK11" s="17">
        <v>9.1999999999999993</v>
      </c>
      <c r="GL11" s="17">
        <v>13.78</v>
      </c>
      <c r="GM11" s="17">
        <v>0</v>
      </c>
      <c r="GN11" s="40">
        <f>IF(FV11&gt;0,FV11,"")</f>
        <v>9.1</v>
      </c>
      <c r="GO11" s="40">
        <f>IF(FW11&gt;0,FW11,"")</f>
        <v>13.75</v>
      </c>
      <c r="GP11" s="40">
        <f>IF(SUM(FT11:FW11)-FX11&gt;0,SUM(FT11:FW11)-FX11,"")</f>
        <v>48.050000000000004</v>
      </c>
      <c r="GQ11" s="40">
        <f>IF(GA11&gt;0,GA11,"")</f>
        <v>9.1</v>
      </c>
      <c r="GR11" s="40">
        <f>IF(GB11&gt;0,GB11,"")</f>
        <v>13.79</v>
      </c>
      <c r="GS11" s="40">
        <f>IF(SUM(FY11:GB11)-GC11&gt;0,SUM(FY11:GB11)-GC11,"")</f>
        <v>48.29</v>
      </c>
      <c r="GT11" s="40">
        <f>IF(MAX(GP11,GS11)&gt;0,MAX(GP11,GS11),"")</f>
        <v>48.29</v>
      </c>
      <c r="GU11" s="40">
        <f>IF(GF11&gt;0,GF11,"")</f>
        <v>9.1</v>
      </c>
      <c r="GV11" s="40">
        <f>IF(GG11&gt;0,GG11,"")</f>
        <v>13.8</v>
      </c>
      <c r="GW11" s="40">
        <f>IF(SUM(GD11:GG11)-GH11&gt;0,SUM(GD11:GG11)-GH11,"")</f>
        <v>48.5</v>
      </c>
      <c r="GX11" s="40">
        <f>IF(GK11&gt;0,GK11,"")</f>
        <v>9.1999999999999993</v>
      </c>
      <c r="GY11" s="40">
        <f>IF(GL11&gt;0,GL11,"")</f>
        <v>13.78</v>
      </c>
      <c r="GZ11" s="40">
        <f>IF(SUM(GI11:GL11)-GM11&gt;0,SUM(GI11:GL11)-GM11,"")</f>
        <v>46.58</v>
      </c>
      <c r="HA11" s="40">
        <f>IF(SUM(GT11,GW11,GZ11)&gt;0,SUM(GT11,GW11,GZ11),"")</f>
        <v>143.37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4.6500000000000004</v>
      </c>
      <c r="SW11" s="22">
        <f>IF($CP11="P",CB11,(CB11+BA11)/2)</f>
        <v>2.8</v>
      </c>
      <c r="SX11" s="22">
        <f>IF($CP11="P",CC11,(CC11+BB11)/2)</f>
        <v>2.75</v>
      </c>
      <c r="SY11" s="22">
        <f>IF($CP11="P",CD11,(CD11+BC11)/2)</f>
        <v>4.82</v>
      </c>
      <c r="SZ11" s="22">
        <f>IF($CP11="P",CE11,(CE11+BD11)/2)</f>
        <v>0</v>
      </c>
      <c r="TA11" s="22">
        <f>IF($CP11="P",CF11,(CF11+BE11)/2)</f>
        <v>7.85</v>
      </c>
      <c r="TB11" s="22">
        <f>IF($CP11="P",CG11,(CG11+BF11)/2)</f>
        <v>4.5999999999999996</v>
      </c>
      <c r="TC11" s="22">
        <f>IF($CP11="P",CH11,(CH11+BG11)/2)</f>
        <v>4.55</v>
      </c>
      <c r="TD11" s="22">
        <f>IF($CP11="P",CI11,(CI11+BH11)/2)</f>
        <v>7.09</v>
      </c>
      <c r="TE11" s="22">
        <f>IF($CP11="P",CJ11,(CJ11+BI11)/2)</f>
        <v>0</v>
      </c>
      <c r="TF11" s="22">
        <f>IF($CP11="P",CK11,(CK11+BJ11)/2)</f>
        <v>8</v>
      </c>
      <c r="TG11" s="22">
        <f>IF($CP11="P",CL11,(CL11+BK11)/2)</f>
        <v>4.55</v>
      </c>
      <c r="TH11" s="22">
        <f>IF($CP11="P",CM11,(CM11+BL11)/2)</f>
        <v>4.25</v>
      </c>
      <c r="TI11" s="22">
        <f>IF($CP11="P",CN11,(CN11+BM11)/2)</f>
        <v>7.2249999999999996</v>
      </c>
      <c r="TJ11" s="22">
        <f>IF($CP11="P",CO11,(CO11+BN11)/2)</f>
        <v>0.15</v>
      </c>
      <c r="TK11" s="27" t="s">
        <v>46</v>
      </c>
      <c r="TL11" s="40">
        <f>IF(SX11&gt;0,SX11,"")</f>
        <v>2.75</v>
      </c>
      <c r="TM11" s="40">
        <f>IF(SY11&gt;0,SY11,"")</f>
        <v>4.82</v>
      </c>
      <c r="TN11" s="40">
        <f>IF(SUM(SV11:SY11)-SZ11&gt;0,SUM(SV11:SY11)-SZ11,"")</f>
        <v>15.02</v>
      </c>
      <c r="TO11" s="40">
        <f>IF(TC11&gt;0,TC11,"")</f>
        <v>4.55</v>
      </c>
      <c r="TP11" s="40">
        <f>IF(TD11&gt;0,TD11,"")</f>
        <v>7.09</v>
      </c>
      <c r="TQ11" s="40">
        <f>IF(SUM(TA11:TD11)-TE11&gt;0,SUM(TA11:TD11)-TE11,"")</f>
        <v>24.09</v>
      </c>
      <c r="TR11" s="40">
        <f>IF(MAX(TN11,TQ11)&gt;0,MAX(TN11,TQ11),"")</f>
        <v>24.09</v>
      </c>
      <c r="TS11" s="40">
        <f>IF(TH11&gt;0,TH11,"")</f>
        <v>4.25</v>
      </c>
      <c r="TT11" s="40">
        <f>IF(TI11&gt;0,TI11,"")</f>
        <v>7.2249999999999996</v>
      </c>
      <c r="TU11" s="40">
        <f>IF(SUM(TF11:TI11)-TJ11&gt;0,SUM(TF11:TI11)-TJ11,"")</f>
        <v>23.875</v>
      </c>
      <c r="TV11" s="40">
        <f>IF(SUM(TR11,TU11)&gt;0,SUM(TR11,TU11),"")</f>
        <v>47.965000000000003</v>
      </c>
    </row>
    <row r="12" spans="1:542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136</v>
      </c>
      <c r="D12" s="4" t="s">
        <v>3</v>
      </c>
      <c r="E12" s="4">
        <v>2004</v>
      </c>
      <c r="F12" s="9">
        <f>SUM(L12:V12)+SUM(L12:T12)*0.0000001+SUM(L12)*0.0000000000001</f>
        <v>150.90001509000473</v>
      </c>
      <c r="G12" s="64"/>
      <c r="H12" s="3" t="str">
        <f>IF(OR(AND(AO12&gt;=AY$38,AO12&lt;&gt;"",AQ12&gt;=AY$42,AQ12&lt;&gt;"",AN12=""),AND(AR12&gt;=AY$38,AR12&lt;&gt;"",AT12&gt;=AY$42,AT12&lt;&gt;"",AN12=""),AND(AV12&gt;=AY$38,AV12&lt;&gt;"",AX12&gt;=AY$42,AX12&lt;&gt;"",AN12=""),AND(BP12&gt;=BZ$38,BP12&lt;&gt;"",BR12&gt;=BZ$42,BR12&lt;&gt;"",BO12=""),AND(BS12&gt;=BZ$38,BS12&lt;&gt;"",BU12&gt;=BZ$42,BU12&lt;&gt;"",BO12=""),AND(BW12&gt;=BZ$38,BW12&lt;&gt;"",BY12&gt;=BZ$42,BY12&lt;&gt;"",BO12=""),AND(CQ12&gt;=DA$38,CQ12&lt;&gt;"",CS12&gt;=DA$42,CS12&lt;&gt;"",CP12=""),AND(CT12&gt;=DA$38,CT12&lt;&gt;"",CV12&gt;=DA$42,CV12&lt;&gt;"",CP12=""),AND(CX12&gt;=DA$38,CX12&lt;&gt;"",CZ12&gt;=DA$42,CZ12&lt;&gt;"",CP12=""),AND(DX12&gt;=EK$38,DX12&lt;&gt;"",DZ12&gt;=EK$42,DZ12&lt;&gt;""),AND(EA12&gt;=EK$38,EA12&lt;&gt;"",EC12&gt;=EK$42,EC12&lt;&gt;""),AND(EE12&gt;=EK$38,EE12&lt;&gt;"",EG12&gt;=EK$42,EG12&lt;&gt;""),AND(EH12&gt;=EK$38,EH12&lt;&gt;"",EJ12&gt;=EK$42,EJ12&lt;&gt;""),AND(FF12&gt;=FS$38,FF12&lt;&gt;"",FH12&gt;=FS$42,FH12&lt;&gt;""),AND(FI12&gt;=FS$38,FI12&lt;&gt;"",FK12&gt;=FS$42,FK12&lt;&gt;""),AND(FM12&gt;=FS$38,FM12&lt;&gt;"",FO12&gt;=FS$42,FO12&lt;&gt;""),AND(FP12&gt;=FS$38,FP12&lt;&gt;"",FR12&gt;=FS$42,FR12&lt;&gt;""),AND(GN12&gt;=HA$38,GN12&lt;&gt;"",GP12&gt;=HA$42,GP12&lt;&gt;""),AND(GQ12&gt;=HA$38,GQ12&lt;&gt;"",GS12&gt;=HA$42,GS12&lt;&gt;""),AND(GU12&gt;=HA$38,GU12&lt;&gt;"",GW12&gt;=HA$42,GW12&lt;&gt;""),AND(GX12&gt;=HA$38,GX12&lt;&gt;"",GZ12&gt;=HA$42,GZ12&lt;&gt;""),AND(HV12&gt;=II$38,HV12&lt;&gt;"",HX12&gt;=II$42,HX12&lt;&gt;""),AND(HY12&gt;=II$38,HY12&lt;&gt;"",IA12&gt;=II$42,IA12&lt;&gt;""),AND(IC12&gt;=II$38,IC12&lt;&gt;"",IE12&gt;=II$42,IE12&lt;&gt;""),AND(IF12&gt;=II$38,IF12&lt;&gt;"",IH12&gt;=II$42,IH12&lt;&gt;""),AND(JD12&gt;=JQ$38,JD12&lt;&gt;"",JF12&gt;=JQ$42,JF12&lt;&gt;""),AND(JG12&gt;=JQ$38,JG12&lt;&gt;"",JI12&gt;=JQ$42,JI12&lt;&gt;""),AND(JK12&gt;=JQ$38,JK12&lt;&gt;"",JM12&gt;=JQ$42,JM12&lt;&gt;""),AND(JN12&gt;=JQ$38,JN12&lt;&gt;"",JP12&gt;=JQ$42,JP12&lt;&gt;""),AND(KL12&gt;=KY$38,KL12&lt;&gt;"",KN12&gt;=KY$42,KN12&lt;&gt;""),AND(KO12&gt;=KY$38,KO12&lt;&gt;"",KQ12&gt;=KY$42,KQ12&lt;&gt;""),AND(KS12&gt;=KY$38,KS12&lt;&gt;"",KU12&gt;=KY$42,KU12&lt;&gt;""),AND(KV12&gt;=KY$38,KV12&lt;&gt;"",KX12&gt;=KY$42,KX12&lt;&gt;""),AND(LT12&gt;=MG$38,LT12&lt;&gt;"",LV12&gt;=MG$42,LV12&lt;&gt;""),AND(LW12&gt;=MG$38,LW12&lt;&gt;"",LY12&gt;=MG$42,LY12&lt;&gt;""),AND(MA12&gt;=MG$38,MA12&lt;&gt;"",MC12&gt;=MG$42,MC12&lt;&gt;""),AND(MD12&gt;=MG$38,MD12&lt;&gt;"",MF12&gt;=MG$42,MF12&lt;&gt;""),AND(NB12&gt;=NO$38,NB12&lt;&gt;"",ND12&gt;=NO$42,ND12&lt;&gt;""),AND(NE12&gt;=NO$38,NE12&lt;&gt;"",NG12&gt;=NO$42,NG12&lt;&gt;""),AND(NI12&gt;=NO$38,NI12&lt;&gt;"",NK12&gt;=NO$42,NK12&lt;&gt;""),AND(NL12&gt;=NO$38,NL12&lt;&gt;"",NN12&gt;=NO$42,NN12&lt;&gt;""),AND(OJ12&gt;=OW$38,OJ12&lt;&gt;"",OL12&gt;=OW$42,OL12&lt;&gt;""),AND(OM12&gt;=OW$38,OM12&lt;&gt;"",OO12&gt;=OW$42,OO12&lt;&gt;""),AND(OQ12&gt;=OW$38,OQ12&lt;&gt;"",OS12&gt;=OW$42,OS12&lt;&gt;""),AND(OT12&gt;=OW$38,OT12&lt;&gt;"",OV12&gt;=OW$42,OV12&lt;&gt;""),AND(PR12&gt;=QE$38,PR12&lt;&gt;"",PT12&gt;=QE$42,PT12&lt;&gt;""),AND(PU12&gt;=QE$38,PU12&lt;&gt;"",PW12&gt;=QE$42,PW12&lt;&gt;""),AND(PY12&gt;=QE$38,PY12&lt;&gt;"",QA12&gt;=QE$42,QA12&lt;&gt;""),AND(QB12&gt;=QE$38,QB12&lt;&gt;"",QD12&gt;=QE$42,QD12&lt;&gt;""),AND(QZ12&gt;=RM$38,QZ12&lt;&gt;"",RB12&gt;=RM$42,RB12&lt;&gt;""),AND(RC12&gt;=RM$38,RC12&lt;&gt;"",RE12&gt;=RM$42,RE12&lt;&gt;""),AND(RG12&gt;=RM$38,RG12&lt;&gt;"",RI12&gt;=RM$42,RI12&lt;&gt;""),AND(RJ12&gt;=RM$38,RJ12&lt;&gt;"",RL12&gt;=RM$42,RL12&lt;&gt;""),AND(SH12&gt;=SU$38,SH12&lt;&gt;"",SJ12&gt;=SU$42,SJ12&lt;&gt;""),AND(SK12&gt;=SU$38,SK12&lt;&gt;"",SM12&gt;=SU$42,SM12&lt;&gt;""),AND(SO12&gt;=SU$38,SO12&lt;&gt;"",SQ12&gt;=SU$42,SQ12&lt;&gt;""),AND(SR12&gt;=SU$38,SR12&lt;&gt;"",ST12&gt;=SU$42,ST12&lt;&gt;"")),"P","")</f>
        <v/>
      </c>
      <c r="I12" s="3" t="str">
        <f>IF(OR(AND(AQ12&gt;=AY$42,AQ12&lt;&gt;"",AN12=""),AND(AT12&gt;=AY$42,AT12&lt;&gt;"",AN12=""),AND(AX12&gt;=AY$42,AX12&lt;&gt;"",AN12=""),AND(BR12&gt;=BZ$42,BR12&lt;&gt;"",BO12=""),AND(BU12&gt;=BZ$42,BU12&lt;&gt;"",BO12=""),AND(BY12&gt;=BZ$42,BY12&lt;&gt;"",BO12=""),AND(CS12&gt;=DA$42,CS12&lt;&gt;"",CP12=""),AND(CV12&gt;=DA$42,CV12&lt;&gt;"",CP12=""),AND(CZ12&gt;=DA$42,CZ12&lt;&gt;"",CP12=""),AND(DZ12&gt;=EK$42,DZ12&lt;&gt;""),AND(EC12&gt;=EK$42,EC12&lt;&gt;""),AND(EG12&gt;=EK$42,EG12&lt;&gt;""),AND(EJ12&gt;=EK$42,EJ12&lt;&gt;""),AND(FH12&gt;=FS$42,FH12&lt;&gt;""),AND(FK12&gt;=FS$42,FK12&lt;&gt;""),AND(FO12&gt;=FS$42,FO12&lt;&gt;""),AND(FR12&gt;=FS$42,FR12&lt;&gt;""),AND(GP12&gt;=HA$42,GP12&lt;&gt;""),AND(GS12&gt;=HA$42,GS12&lt;&gt;""),AND(GW12&gt;=HA$42,GW12&lt;&gt;""),AND(GZ12&gt;=HA$42,GZ12&lt;&gt;""),AND(HX12&gt;=II$42,HX12&lt;&gt;""),AND(IA12&gt;=II$42,IA12&lt;&gt;""),AND(IE12&gt;=II$42,IE12&lt;&gt;""),AND(IH12&gt;=II$42,IH12&lt;&gt;""),AND(JF12&gt;=JQ$42,JF12&lt;&gt;""),AND(JI12&gt;=JQ$42,JI12&lt;&gt;""),AND(JM12&gt;=JQ$42,JM12&lt;&gt;""),AND(JP12&gt;=JQ$42,JP12&lt;&gt;""),AND(KN12&gt;=KY$42,KN12&lt;&gt;""),AND(KQ12&gt;=KY$42,KQ12&lt;&gt;""),AND(KU12&gt;=KY$42,KU12&lt;&gt;""),AND(KX12&gt;=KY$42,KX12&lt;&gt;""),AND(LV12&gt;=MG$42,LV12&lt;&gt;""),AND(LY12&gt;=MG$42,LY12&lt;&gt;""),AND(MC12&gt;=MG$42,MC12&lt;&gt;""),AND(MF12&gt;=MG$42,MF12&lt;&gt;""),AND(ND12&gt;=NO$42,ND12&lt;&gt;""),AND(NG12&gt;=NO$42,NG12&lt;&gt;""),AND(NK12&gt;=NO$42,NK12&lt;&gt;""),AND(NN12&gt;=NO$42,NN12&lt;&gt;""),AND(OL12&gt;=OW$42,OL12&lt;&gt;""),AND(OO12&gt;=OW$42,OO12&lt;&gt;""),AND(OS12&gt;=OW$42,OS12&lt;&gt;""),AND(OV12&gt;=OW$42,OV12&lt;&gt;""),AND(PT12&gt;=QE$42,PT12&lt;&gt;""),AND(PW12&gt;=QE$42,PW12&lt;&gt;""),AND(QA12&gt;=QE$42,QA12&lt;&gt;""),AND(QD12&gt;=QE$42,QD12&lt;&gt;""),AND(RB12&gt;=RM$42,RB12&lt;&gt;""),AND(RE12&gt;=RM$42,RE12&lt;&gt;""),AND(RI12&gt;=RM$42,RI12&lt;&gt;""),AND(RL12&gt;=RM$42,RL12&lt;&gt;""),AND(SJ12&gt;=SU$42,SJ12&lt;&gt;""),AND(SM12&gt;=SU$42,SM12&lt;&gt;""),AND(SQ12&gt;=SU$42,SQ12&lt;&gt;""),AND(ST12&gt;=SU$42,ST12&lt;&gt;"")),"P","")</f>
        <v/>
      </c>
      <c r="J12" s="36" t="str">
        <f>IF(AND(I12="P",H12=""),"No DD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Merit",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Excellence",IF(K12="P","Worlds Team",IF(H12="P","National Team","")))))</f>
        <v/>
      </c>
      <c r="K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L12" s="8">
        <f>IF(COUNT(AQ12,AT12,BR12,BU12,CS12,CV12)&gt;0,LARGE((AQ12,AT12,BR12,BU12,CS12,CV12),1),0)</f>
        <v>47.53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IF(COUNT(AQ12,AT12,BR12,BU12,CS12,CV12)&gt;1,LARGE((AQ12,AT12,BR12,BU12,CS12,CV12),2),0)</f>
        <v>46.67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46.499999999999993</v>
      </c>
      <c r="Q12" s="8" t="str">
        <f>IF(P12="","",IF(P12=CZ12,$CA$1,IF(P12=BY12,$AZ$1,IF(P12=AX12,$Y$1,IF(OR(P12=CS12,P12=CV12,P12=CZ12),$CA$1,IF(OR(P12=BR12,P12=BU12,P12=BY12),$AZ$1,IF(OR(P12=AQ12,P12=AT12,P12=AX12),$Y$1,"")))))))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10.199999999999999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Nationals</v>
      </c>
      <c r="T12" s="8">
        <f>IF(MAX(IF(AO12&gt;=$AY$38,AP12,0),IF(AR12&gt;=$AY$38,AS12,0),IF(AV12&gt;=$AY$38,AW12,0),IF(BP12&gt;=$BZ$38,BQ12,0),IF(BS12&gt;=$BZ$38,BT12,0),IF(BW12&gt;=$BZ$38,BX12,0),IF(CQ12&gt;=$DA$38,CR12,0),IF(CT12&gt;=$DA$38,CU12,0),IF(CX12&gt;=$DA$38,CY12,0),IF(DX12&gt;=$EK$38,DY12,0),IF(EA12&gt;=$EK$38,EB12,0),IF(EE12&gt;=$EK$38,EF12,0),IF(EH12&gt;=$EK$38,EI12,0),IF(FF12&gt;=$FS$38,FG12,0),IF(FI12&gt;=$FS$38,FJ12,0),IF(FM12&gt;=$FS$38,FN12,0),IF(FP12&gt;=$FS$38,FQ12,0),IF(GN12&gt;=$HA$38,GO12,0),IF(GQ12&gt;=$HA$38,GR12,0),IF(GU12&gt;=$HA$38,GV12,0),IF(GX12&gt;=$HA$38,GY12,0),IF(HV12&gt;=$II$38,HW12,0),IF(HY12&gt;=$II$38,HZ12,0),IF(IC12&gt;=$II$38,ID12,0),IF(IF12&gt;=$II$38,IG12,0),IF(JD12&gt;=$JQ$38,JE12,0),IF(JG12&gt;=$JQ$38,JH12,0),IF(JK12&gt;=$JQ$38,JL12,0),IF(JN12&gt;=$JQ$38,JO12,0),IF(KL12&gt;=$KY$38,KM12,0),IF(KO12&gt;=$KY$38,KP12,0),IF(KS12&gt;=$KY$38,KT12,0),IF(KV12&gt;=$KY$38,KW12,0),IF(LT12&gt;=$MG$38,LU12,0),IF(LW12&gt;=$MG$38,LX12,0),IF(MA12&gt;=$MG$38,MB12,0),IF(MD12&gt;=$MG$38,ME12,0),IF(NB12&gt;=$NO$38,NC12,0),IF(NE12&gt;=$NO$38,NF12,0),IF(NI12&gt;=$NO$38,NJ12,0),IF(NL12&gt;=$NO$38,NM12,0),IF(OJ12&gt;=$OW$38,OK12,0),IF(OM12&gt;=$OW$38,ON12,0),IF(OQ12&gt;=$OW$38,OR12,0),IF(OT12&gt;=$OW$38,OU12,0),IF(PR12&gt;=$QE$38,PS12,0),IF(PU12&gt;=$QE$38,PV12,0),IF(PY12&gt;=$QE$38,PZ12,0),IF(QB12&gt;=$QE$38,QC12,0),IF(QZ12&gt;=$RM$38,RA12,0),IF(RC12&gt;=$RM$38,RD12,0),IF(RG12&gt;=$RM$38,RH12,0),IF(RJ12&gt;=$RM$38,RK12,0),IF(SH12&gt;=$SU$38,SI12,0),IF(SK12&gt;=$SU$38,SL12,0),IF(SO12&gt;=$SU$38,SP12,0),IF(SR12&gt;=$SU$38,SS12,0))&gt;0,MAX(IF(AO12&gt;=$AY$38,AP12,0),IF(AR12&gt;=$AY$38,AS12,0),IF(AV12&gt;=$AY$38,AW12,0),IF(BP12&gt;=$BZ$38,BQ12,0),IF(BS12&gt;=$BZ$38,BT12,0),IF(BW12&gt;=$BZ$38,BX12,0),IF(CQ12&gt;=$DA$38,CR12,0),IF(CT12&gt;=$DA$38,CU12,0),IF(CX12&gt;=$DA$38,CY12,0),IF(DX12&gt;=$EK$38,DY12,0),IF(EA12&gt;=$EK$38,EB12,0),IF(EE12&gt;=$EK$38,EF12,0),IF(EH12&gt;=$EK$38,EI12,0),IF(FF12&gt;=$FS$38,FG12,0),IF(FI12&gt;=$FS$38,FJ12,0),IF(FM12&gt;=$FS$38,FN12,0),IF(FP12&gt;=$FS$38,FQ12,0),IF(GN12&gt;=$HA$38,GO12,0),IF(GQ12&gt;=$HA$38,GR12,0),IF(GU12&gt;=$HA$38,GV12,0),IF(GX12&gt;=$HA$38,GY12,0),IF(HV12&gt;=$II$38,HW12,0),IF(HY12&gt;=$II$38,HZ12,0),IF(IC12&gt;=$II$38,ID12,0),IF(IF12&gt;=$II$38,IG12,0),IF(JD12&gt;=$JQ$38,JE12,0),IF(JG12&gt;=$JQ$38,JH12,0),IF(JK12&gt;=$JQ$38,JL12,0),IF(JN12&gt;=$JQ$38,JO12,0),IF(KL12&gt;=$KY$38,KM12,0),IF(KO12&gt;=$KY$38,KP12,0),IF(KS12&gt;=$KY$38,KT12,0),IF(KV12&gt;=$KY$38,KW12,0),IF(LT12&gt;=$MG$38,LU12,0),IF(LW12&gt;=$MG$38,LX12,0),IF(MA12&gt;=$MG$38,MB12,0),IF(MD12&gt;=$MG$38,ME12,0),IF(NB12&gt;=$NO$38,NC12,0),IF(NE12&gt;=$NO$38,NF12,0),IF(NI12&gt;=$NO$38,NJ12,0),IF(NL12&gt;=$NO$38,NM12,0),IF(OJ12&gt;=$OW$38,OK12,0),IF(OM12&gt;=$OW$38,ON12,0),IF(OQ12&gt;=$OW$38,OR12,0),IF(OT12&gt;=$OW$38,OU12,0),IF(PR12&gt;=$QE$38,PS12,0),IF(PU12&gt;=$QE$38,PV12,0),IF(PY12&gt;=$QE$38,PZ12,0),IF(QB12&gt;=$QE$38,QC12,0),IF(QZ12&gt;=$RM$38,RA12,0),IF(RC12&gt;=$RM$38,RD12,0),IF(RG12&gt;=$RM$38,RH12,0),IF(RJ12&gt;=$RM$38,RK12,0),IF(SH12&gt;=$SU$38,SI12,0),IF(SK12&gt;=$SU$38,SL12,0),IF(SO12&gt;=$SU$38,SP12,0),IF(SR12&gt;=$SU$38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13.7</v>
      </c>
      <c r="Z12" s="22">
        <v>9.6</v>
      </c>
      <c r="AA12" s="22">
        <v>10.199999999999999</v>
      </c>
      <c r="AB12" s="22">
        <v>13.17</v>
      </c>
      <c r="AC12" s="22">
        <v>0</v>
      </c>
      <c r="AD12" s="22">
        <v>14.8</v>
      </c>
      <c r="AE12" s="22">
        <v>9.1999999999999993</v>
      </c>
      <c r="AF12" s="22">
        <v>10.199999999999999</v>
      </c>
      <c r="AG12" s="22">
        <v>13.33</v>
      </c>
      <c r="AH12" s="22">
        <v>0</v>
      </c>
      <c r="AI12" s="22">
        <v>14.2</v>
      </c>
      <c r="AJ12" s="22">
        <v>9.1999999999999993</v>
      </c>
      <c r="AK12" s="22">
        <v>10.199999999999999</v>
      </c>
      <c r="AL12" s="22">
        <v>12.9</v>
      </c>
      <c r="AM12" s="22">
        <v>0</v>
      </c>
      <c r="AN12" s="27"/>
      <c r="AO12" s="38">
        <f>IF(AA12&gt;0,AA12,"")</f>
        <v>10.199999999999999</v>
      </c>
      <c r="AP12" s="38">
        <f>IF(AB12&gt;0,AB12,"")</f>
        <v>13.17</v>
      </c>
      <c r="AQ12" s="40">
        <f>IF(SUM(Y12:AB12)-AC12&gt;0,SUM(Y12:AB12)-AC12,"")</f>
        <v>46.67</v>
      </c>
      <c r="AR12" s="40">
        <f>IF(AF12&gt;0,AF12,"")</f>
        <v>10.199999999999999</v>
      </c>
      <c r="AS12" s="40">
        <f>IF(AG12&gt;0,AG12,"")</f>
        <v>13.33</v>
      </c>
      <c r="AT12" s="40">
        <f>IF(SUM(AD12:AG12)-AH12&gt;0,SUM(AD12:AG12)-AH12,"")</f>
        <v>47.53</v>
      </c>
      <c r="AU12" s="40">
        <f>IF(AQ12="","",MAX(AQ12,AT12))</f>
        <v>47.53</v>
      </c>
      <c r="AV12" s="40">
        <f>IF(AK12&gt;0,AK12,"")</f>
        <v>10.199999999999999</v>
      </c>
      <c r="AW12" s="40">
        <f>IF(AL12&gt;0,AL12,"")</f>
        <v>12.9</v>
      </c>
      <c r="AX12" s="40">
        <f>IF(SUM(AI12:AL12)-AM12&gt;0,SUM(AI12:AL12)-AM12,"")</f>
        <v>46.499999999999993</v>
      </c>
      <c r="AY12" s="40">
        <f>IF(SUM(AU12,AX12)&gt;0,SUM(AU12,AX12),"")</f>
        <v>94.03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0</v>
      </c>
      <c r="SW12" s="22">
        <f>IF($CP12="P",CB12,(CB12+BA12)/2)</f>
        <v>0</v>
      </c>
      <c r="SX12" s="22">
        <f>IF($CP12="P",CC12,(CC12+BB12)/2)</f>
        <v>0</v>
      </c>
      <c r="SY12" s="22">
        <f>IF($CP12="P",CD12,(CD12+BC12)/2)</f>
        <v>0</v>
      </c>
      <c r="SZ12" s="22">
        <f>IF($CP12="P",CE12,(CE12+BD12)/2)</f>
        <v>0</v>
      </c>
      <c r="TA12" s="22">
        <f>IF($CP12="P",CF12,(CF12+BE12)/2)</f>
        <v>0</v>
      </c>
      <c r="TB12" s="22">
        <f>IF($CP12="P",CG12,(CG12+BF12)/2)</f>
        <v>0</v>
      </c>
      <c r="TC12" s="22">
        <f>IF($CP12="P",CH12,(CH12+BG12)/2)</f>
        <v>0</v>
      </c>
      <c r="TD12" s="22">
        <f>IF($CP12="P",CI12,(CI12+BH12)/2)</f>
        <v>0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 t="str">
        <f>IF(SX12&gt;0,SX12,"")</f>
        <v/>
      </c>
      <c r="TM12" s="40" t="str">
        <f>IF(SY12&gt;0,SY12,"")</f>
        <v/>
      </c>
      <c r="TN12" s="40" t="str">
        <f>IF(SUM(SV12:SY12)-SZ12&gt;0,SUM(SV12:SY12)-SZ12,"")</f>
        <v/>
      </c>
      <c r="TO12" s="40" t="str">
        <f>IF(TC12&gt;0,TC12,"")</f>
        <v/>
      </c>
      <c r="TP12" s="40" t="str">
        <f>IF(TD12&gt;0,TD12,"")</f>
        <v/>
      </c>
      <c r="TQ12" s="40" t="str">
        <f>IF(SUM(TA12:TD12)-TE12&gt;0,SUM(TA12:TD12)-TE12,"")</f>
        <v/>
      </c>
      <c r="TR12" s="40" t="str">
        <f>IF(MAX(TN12,TQ12)&gt;0,MAX(TN12,TQ12),"")</f>
        <v/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 t="str">
        <f>IF(SUM(TR12,TU12)&gt;0,SUM(TR12,TU12),"")</f>
        <v/>
      </c>
    </row>
    <row r="13" spans="1:542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138</v>
      </c>
      <c r="D13" s="4" t="s">
        <v>4</v>
      </c>
      <c r="E13" s="4">
        <v>2006</v>
      </c>
      <c r="F13" s="9">
        <f>SUM(L13:V13)+SUM(L13:T13)*0.0000001+SUM(L13)*0.0000000000001</f>
        <v>150.47001504700467</v>
      </c>
      <c r="G13" s="64"/>
      <c r="H13" s="3" t="str">
        <f>IF(OR(AND(AO13&gt;=AY$38,AO13&lt;&gt;"",AQ13&gt;=AY$42,AQ13&lt;&gt;"",AN13=""),AND(AR13&gt;=AY$38,AR13&lt;&gt;"",AT13&gt;=AY$42,AT13&lt;&gt;"",AN13=""),AND(AV13&gt;=AY$38,AV13&lt;&gt;"",AX13&gt;=AY$42,AX13&lt;&gt;"",AN13=""),AND(BP13&gt;=BZ$38,BP13&lt;&gt;"",BR13&gt;=BZ$42,BR13&lt;&gt;"",BO13=""),AND(BS13&gt;=BZ$38,BS13&lt;&gt;"",BU13&gt;=BZ$42,BU13&lt;&gt;"",BO13=""),AND(BW13&gt;=BZ$38,BW13&lt;&gt;"",BY13&gt;=BZ$42,BY13&lt;&gt;"",BO13=""),AND(CQ13&gt;=DA$38,CQ13&lt;&gt;"",CS13&gt;=DA$42,CS13&lt;&gt;"",CP13=""),AND(CT13&gt;=DA$38,CT13&lt;&gt;"",CV13&gt;=DA$42,CV13&lt;&gt;"",CP13=""),AND(CX13&gt;=DA$38,CX13&lt;&gt;"",CZ13&gt;=DA$42,CZ13&lt;&gt;"",CP13=""),AND(DX13&gt;=EK$38,DX13&lt;&gt;"",DZ13&gt;=EK$42,DZ13&lt;&gt;""),AND(EA13&gt;=EK$38,EA13&lt;&gt;"",EC13&gt;=EK$42,EC13&lt;&gt;""),AND(EE13&gt;=EK$38,EE13&lt;&gt;"",EG13&gt;=EK$42,EG13&lt;&gt;""),AND(EH13&gt;=EK$38,EH13&lt;&gt;"",EJ13&gt;=EK$42,EJ13&lt;&gt;""),AND(FF13&gt;=FS$38,FF13&lt;&gt;"",FH13&gt;=FS$42,FH13&lt;&gt;""),AND(FI13&gt;=FS$38,FI13&lt;&gt;"",FK13&gt;=FS$42,FK13&lt;&gt;""),AND(FM13&gt;=FS$38,FM13&lt;&gt;"",FO13&gt;=FS$42,FO13&lt;&gt;""),AND(FP13&gt;=FS$38,FP13&lt;&gt;"",FR13&gt;=FS$42,FR13&lt;&gt;""),AND(GN13&gt;=HA$38,GN13&lt;&gt;"",GP13&gt;=HA$42,GP13&lt;&gt;""),AND(GQ13&gt;=HA$38,GQ13&lt;&gt;"",GS13&gt;=HA$42,GS13&lt;&gt;""),AND(GU13&gt;=HA$38,GU13&lt;&gt;"",GW13&gt;=HA$42,GW13&lt;&gt;""),AND(GX13&gt;=HA$38,GX13&lt;&gt;"",GZ13&gt;=HA$42,GZ13&lt;&gt;""),AND(HV13&gt;=II$38,HV13&lt;&gt;"",HX13&gt;=II$42,HX13&lt;&gt;""),AND(HY13&gt;=II$38,HY13&lt;&gt;"",IA13&gt;=II$42,IA13&lt;&gt;""),AND(IC13&gt;=II$38,IC13&lt;&gt;"",IE13&gt;=II$42,IE13&lt;&gt;""),AND(IF13&gt;=II$38,IF13&lt;&gt;"",IH13&gt;=II$42,IH13&lt;&gt;""),AND(JD13&gt;=JQ$38,JD13&lt;&gt;"",JF13&gt;=JQ$42,JF13&lt;&gt;""),AND(JG13&gt;=JQ$38,JG13&lt;&gt;"",JI13&gt;=JQ$42,JI13&lt;&gt;""),AND(JK13&gt;=JQ$38,JK13&lt;&gt;"",JM13&gt;=JQ$42,JM13&lt;&gt;""),AND(JN13&gt;=JQ$38,JN13&lt;&gt;"",JP13&gt;=JQ$42,JP13&lt;&gt;""),AND(KL13&gt;=KY$38,KL13&lt;&gt;"",KN13&gt;=KY$42,KN13&lt;&gt;""),AND(KO13&gt;=KY$38,KO13&lt;&gt;"",KQ13&gt;=KY$42,KQ13&lt;&gt;""),AND(KS13&gt;=KY$38,KS13&lt;&gt;"",KU13&gt;=KY$42,KU13&lt;&gt;""),AND(KV13&gt;=KY$38,KV13&lt;&gt;"",KX13&gt;=KY$42,KX13&lt;&gt;""),AND(LT13&gt;=MG$38,LT13&lt;&gt;"",LV13&gt;=MG$42,LV13&lt;&gt;""),AND(LW13&gt;=MG$38,LW13&lt;&gt;"",LY13&gt;=MG$42,LY13&lt;&gt;""),AND(MA13&gt;=MG$38,MA13&lt;&gt;"",MC13&gt;=MG$42,MC13&lt;&gt;""),AND(MD13&gt;=MG$38,MD13&lt;&gt;"",MF13&gt;=MG$42,MF13&lt;&gt;""),AND(NB13&gt;=NO$38,NB13&lt;&gt;"",ND13&gt;=NO$42,ND13&lt;&gt;""),AND(NE13&gt;=NO$38,NE13&lt;&gt;"",NG13&gt;=NO$42,NG13&lt;&gt;""),AND(NI13&gt;=NO$38,NI13&lt;&gt;"",NK13&gt;=NO$42,NK13&lt;&gt;""),AND(NL13&gt;=NO$38,NL13&lt;&gt;"",NN13&gt;=NO$42,NN13&lt;&gt;""),AND(OJ13&gt;=OW$38,OJ13&lt;&gt;"",OL13&gt;=OW$42,OL13&lt;&gt;""),AND(OM13&gt;=OW$38,OM13&lt;&gt;"",OO13&gt;=OW$42,OO13&lt;&gt;""),AND(OQ13&gt;=OW$38,OQ13&lt;&gt;"",OS13&gt;=OW$42,OS13&lt;&gt;""),AND(OT13&gt;=OW$38,OT13&lt;&gt;"",OV13&gt;=OW$42,OV13&lt;&gt;""),AND(PR13&gt;=QE$38,PR13&lt;&gt;"",PT13&gt;=QE$42,PT13&lt;&gt;""),AND(PU13&gt;=QE$38,PU13&lt;&gt;"",PW13&gt;=QE$42,PW13&lt;&gt;""),AND(PY13&gt;=QE$38,PY13&lt;&gt;"",QA13&gt;=QE$42,QA13&lt;&gt;""),AND(QB13&gt;=QE$38,QB13&lt;&gt;"",QD13&gt;=QE$42,QD13&lt;&gt;""),AND(QZ13&gt;=RM$38,QZ13&lt;&gt;"",RB13&gt;=RM$42,RB13&lt;&gt;""),AND(RC13&gt;=RM$38,RC13&lt;&gt;"",RE13&gt;=RM$42,RE13&lt;&gt;""),AND(RG13&gt;=RM$38,RG13&lt;&gt;"",RI13&gt;=RM$42,RI13&lt;&gt;""),AND(RJ13&gt;=RM$38,RJ13&lt;&gt;"",RL13&gt;=RM$42,RL13&lt;&gt;""),AND(SH13&gt;=SU$38,SH13&lt;&gt;"",SJ13&gt;=SU$42,SJ13&lt;&gt;""),AND(SK13&gt;=SU$38,SK13&lt;&gt;"",SM13&gt;=SU$42,SM13&lt;&gt;""),AND(SO13&gt;=SU$38,SO13&lt;&gt;"",SQ13&gt;=SU$42,SQ13&lt;&gt;""),AND(SR13&gt;=SU$38,SR13&lt;&gt;"",ST13&gt;=SU$42,ST13&lt;&gt;"")),"P","")</f>
        <v/>
      </c>
      <c r="I13" s="3" t="str">
        <f>IF(OR(AND(AQ13&gt;=AY$42,AQ13&lt;&gt;"",AN13=""),AND(AT13&gt;=AY$42,AT13&lt;&gt;"",AN13=""),AND(AX13&gt;=AY$42,AX13&lt;&gt;"",AN13=""),AND(BR13&gt;=BZ$42,BR13&lt;&gt;"",BO13=""),AND(BU13&gt;=BZ$42,BU13&lt;&gt;"",BO13=""),AND(BY13&gt;=BZ$42,BY13&lt;&gt;"",BO13=""),AND(CS13&gt;=DA$42,CS13&lt;&gt;"",CP13=""),AND(CV13&gt;=DA$42,CV13&lt;&gt;"",CP13=""),AND(CZ13&gt;=DA$42,CZ13&lt;&gt;"",CP13=""),AND(DZ13&gt;=EK$42,DZ13&lt;&gt;""),AND(EC13&gt;=EK$42,EC13&lt;&gt;""),AND(EG13&gt;=EK$42,EG13&lt;&gt;""),AND(EJ13&gt;=EK$42,EJ13&lt;&gt;""),AND(FH13&gt;=FS$42,FH13&lt;&gt;""),AND(FK13&gt;=FS$42,FK13&lt;&gt;""),AND(FO13&gt;=FS$42,FO13&lt;&gt;""),AND(FR13&gt;=FS$42,FR13&lt;&gt;""),AND(GP13&gt;=HA$42,GP13&lt;&gt;""),AND(GS13&gt;=HA$42,GS13&lt;&gt;""),AND(GW13&gt;=HA$42,GW13&lt;&gt;""),AND(GZ13&gt;=HA$42,GZ13&lt;&gt;""),AND(HX13&gt;=II$42,HX13&lt;&gt;""),AND(IA13&gt;=II$42,IA13&lt;&gt;""),AND(IE13&gt;=II$42,IE13&lt;&gt;""),AND(IH13&gt;=II$42,IH13&lt;&gt;""),AND(JF13&gt;=JQ$42,JF13&lt;&gt;""),AND(JI13&gt;=JQ$42,JI13&lt;&gt;""),AND(JM13&gt;=JQ$42,JM13&lt;&gt;""),AND(JP13&gt;=JQ$42,JP13&lt;&gt;""),AND(KN13&gt;=KY$42,KN13&lt;&gt;""),AND(KQ13&gt;=KY$42,KQ13&lt;&gt;""),AND(KU13&gt;=KY$42,KU13&lt;&gt;""),AND(KX13&gt;=KY$42,KX13&lt;&gt;""),AND(LV13&gt;=MG$42,LV13&lt;&gt;""),AND(LY13&gt;=MG$42,LY13&lt;&gt;""),AND(MC13&gt;=MG$42,MC13&lt;&gt;""),AND(MF13&gt;=MG$42,MF13&lt;&gt;""),AND(ND13&gt;=NO$42,ND13&lt;&gt;""),AND(NG13&gt;=NO$42,NG13&lt;&gt;""),AND(NK13&gt;=NO$42,NK13&lt;&gt;""),AND(NN13&gt;=NO$42,NN13&lt;&gt;""),AND(OL13&gt;=OW$42,OL13&lt;&gt;""),AND(OO13&gt;=OW$42,OO13&lt;&gt;""),AND(OS13&gt;=OW$42,OS13&lt;&gt;""),AND(OV13&gt;=OW$42,OV13&lt;&gt;""),AND(PT13&gt;=QE$42,PT13&lt;&gt;""),AND(PW13&gt;=QE$42,PW13&lt;&gt;""),AND(QA13&gt;=QE$42,QA13&lt;&gt;""),AND(QD13&gt;=QE$42,QD13&lt;&gt;""),AND(RB13&gt;=RM$42,RB13&lt;&gt;""),AND(RE13&gt;=RM$42,RE13&lt;&gt;""),AND(RI13&gt;=RM$42,RI13&lt;&gt;""),AND(RL13&gt;=RM$42,RL13&lt;&gt;""),AND(SJ13&gt;=SU$42,SJ13&lt;&gt;""),AND(SM13&gt;=SU$42,SM13&lt;&gt;""),AND(SQ13&gt;=SU$42,SQ13&lt;&gt;""),AND(ST13&gt;=SU$42,ST13&lt;&gt;"")),"P","")</f>
        <v/>
      </c>
      <c r="J13" s="36" t="str">
        <f>IF(AND(I13="P",H13=""),"No DD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Merit",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Excellence",IF(K13="P","Worlds Team",IF(H13="P","National Team","")))))</f>
        <v/>
      </c>
      <c r="K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L13" s="8">
        <f>IF(COUNT(AQ13,AT13,BR13,BU13,CS13,CV13)&gt;0,LARGE((AQ13,AT13,BR13,BU13,CS13,CV13),1),0)</f>
        <v>46.540000000000006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IF(COUNT(AQ13,AT13,BR13,BU13,CS13,CV13)&gt;1,LARGE((AQ13,AT13,BR13,BU13,CS13,CV13),2),0)</f>
        <v>46.379999999999995</v>
      </c>
      <c r="O13" s="8" t="str">
        <f>IF(N13="","",IF(OR(N13=CS13,N13=CV13),$CA$1,IF(OR(N13=BR13,N13=BU13),$AZ$1,IF(OR(N13=AQ13,N13=AT13),$Y$1,""))))</f>
        <v>2024 3rd Domestic Trial</v>
      </c>
      <c r="P13" s="8">
        <f>IF(COUNT(AQ13,AT13,BR13,BU13,CS13,CV13)&gt;2,MAX(AX13,BY13,CZ13,LARGE((AQ13,AT13,BR13,BU13,CS13,CV13),3)),IF(MAX(AX13,BY13,CZ13)&gt;0,MAX(AX13,BY13,CZ13),0))</f>
        <v>46.95</v>
      </c>
      <c r="Q13" s="8" t="str">
        <f>IF(P13="","",IF(P13=CZ13,$CA$1,IF(P13=BY13,$AZ$1,IF(P13=AX13,$Y$1,IF(OR(P13=CS13,P13=CV13,P13=CZ13),$CA$1,IF(OR(P13=BR13,P13=BU13,P13=BY13),$AZ$1,IF(OR(P13=AQ13,P13=AT13,P13=AX13),$Y$1,"")))))))</f>
        <v>2024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10.6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3rd Domestic Trial</v>
      </c>
      <c r="T13" s="8">
        <f>IF(MAX(IF(AO13&gt;=$AY$38,AP13,0),IF(AR13&gt;=$AY$38,AS13,0),IF(AV13&gt;=$AY$38,AW13,0),IF(BP13&gt;=$BZ$38,BQ13,0),IF(BS13&gt;=$BZ$38,BT13,0),IF(BW13&gt;=$BZ$38,BX13,0),IF(CQ13&gt;=$DA$38,CR13,0),IF(CT13&gt;=$DA$38,CU13,0),IF(CX13&gt;=$DA$38,CY13,0),IF(DX13&gt;=$EK$38,DY13,0),IF(EA13&gt;=$EK$38,EB13,0),IF(EE13&gt;=$EK$38,EF13,0),IF(EH13&gt;=$EK$38,EI13,0),IF(FF13&gt;=$FS$38,FG13,0),IF(FI13&gt;=$FS$38,FJ13,0),IF(FM13&gt;=$FS$38,FN13,0),IF(FP13&gt;=$FS$38,FQ13,0),IF(GN13&gt;=$HA$38,GO13,0),IF(GQ13&gt;=$HA$38,GR13,0),IF(GU13&gt;=$HA$38,GV13,0),IF(GX13&gt;=$HA$38,GY13,0),IF(HV13&gt;=$II$38,HW13,0),IF(HY13&gt;=$II$38,HZ13,0),IF(IC13&gt;=$II$38,ID13,0),IF(IF13&gt;=$II$38,IG13,0),IF(JD13&gt;=$JQ$38,JE13,0),IF(JG13&gt;=$JQ$38,JH13,0),IF(JK13&gt;=$JQ$38,JL13,0),IF(JN13&gt;=$JQ$38,JO13,0),IF(KL13&gt;=$KY$38,KM13,0),IF(KO13&gt;=$KY$38,KP13,0),IF(KS13&gt;=$KY$38,KT13,0),IF(KV13&gt;=$KY$38,KW13,0),IF(LT13&gt;=$MG$38,LU13,0),IF(LW13&gt;=$MG$38,LX13,0),IF(MA13&gt;=$MG$38,MB13,0),IF(MD13&gt;=$MG$38,ME13,0),IF(NB13&gt;=$NO$38,NC13,0),IF(NE13&gt;=$NO$38,NF13,0),IF(NI13&gt;=$NO$38,NJ13,0),IF(NL13&gt;=$NO$38,NM13,0),IF(OJ13&gt;=$OW$38,OK13,0),IF(OM13&gt;=$OW$38,ON13,0),IF(OQ13&gt;=$OW$38,OR13,0),IF(OT13&gt;=$OW$38,OU13,0),IF(PR13&gt;=$QE$38,PS13,0),IF(PU13&gt;=$QE$38,PV13,0),IF(PY13&gt;=$QE$38,PZ13,0),IF(QB13&gt;=$QE$38,QC13,0),IF(QZ13&gt;=$RM$38,RA13,0),IF(RC13&gt;=$RM$38,RD13,0),IF(RG13&gt;=$RM$38,RH13,0),IF(RJ13&gt;=$RM$38,RK13,0),IF(SH13&gt;=$SU$38,SI13,0),IF(SK13&gt;=$SU$38,SL13,0),IF(SO13&gt;=$SU$38,SP13,0),IF(SR13&gt;=$SU$38,SS13,0))&gt;0,MAX(IF(AO13&gt;=$AY$38,AP13,0),IF(AR13&gt;=$AY$38,AS13,0),IF(AV13&gt;=$AY$38,AW13,0),IF(BP13&gt;=$BZ$38,BQ13,0),IF(BS13&gt;=$BZ$38,BT13,0),IF(BW13&gt;=$BZ$38,BX13,0),IF(CQ13&gt;=$DA$38,CR13,0),IF(CT13&gt;=$DA$38,CU13,0),IF(CX13&gt;=$DA$38,CY13,0),IF(DX13&gt;=$EK$38,DY13,0),IF(EA13&gt;=$EK$38,EB13,0),IF(EE13&gt;=$EK$38,EF13,0),IF(EH13&gt;=$EK$38,EI13,0),IF(FF13&gt;=$FS$38,FG13,0),IF(FI13&gt;=$FS$38,FJ13,0),IF(FM13&gt;=$FS$38,FN13,0),IF(FP13&gt;=$FS$38,FQ13,0),IF(GN13&gt;=$HA$38,GO13,0),IF(GQ13&gt;=$HA$38,GR13,0),IF(GU13&gt;=$HA$38,GV13,0),IF(GX13&gt;=$HA$38,GY13,0),IF(HV13&gt;=$II$38,HW13,0),IF(HY13&gt;=$II$38,HZ13,0),IF(IC13&gt;=$II$38,ID13,0),IF(IF13&gt;=$II$38,IG13,0),IF(JD13&gt;=$JQ$38,JE13,0),IF(JG13&gt;=$JQ$38,JH13,0),IF(JK13&gt;=$JQ$38,JL13,0),IF(JN13&gt;=$JQ$38,JO13,0),IF(KL13&gt;=$KY$38,KM13,0),IF(KO13&gt;=$KY$38,KP13,0),IF(KS13&gt;=$KY$38,KT13,0),IF(KV13&gt;=$KY$38,KW13,0),IF(LT13&gt;=$MG$38,LU13,0),IF(LW13&gt;=$MG$38,LX13,0),IF(MA13&gt;=$MG$38,MB13,0),IF(MD13&gt;=$MG$38,ME13,0),IF(NB13&gt;=$NO$38,NC13,0),IF(NE13&gt;=$NO$38,NF13,0),IF(NI13&gt;=$NO$38,NJ13,0),IF(NL13&gt;=$NO$38,NM13,0),IF(OJ13&gt;=$OW$38,OK13,0),IF(OM13&gt;=$OW$38,ON13,0),IF(OQ13&gt;=$OW$38,OR13,0),IF(OT13&gt;=$OW$38,OU13,0),IF(PR13&gt;=$QE$38,PS13,0),IF(PU13&gt;=$QE$38,PV13,0),IF(PY13&gt;=$QE$38,PZ13,0),IF(QB13&gt;=$QE$38,QC13,0),IF(QZ13&gt;=$RM$38,RA13,0),IF(RC13&gt;=$RM$38,RD13,0),IF(RG13&gt;=$RM$38,RH13,0),IF(RJ13&gt;=$RM$38,RK13,0),IF(SH13&gt;=$SU$38,SI13,0),IF(SK13&gt;=$SU$38,SL13,0),IF(SO13&gt;=$SU$38,SP13,0),IF(SR13&gt;=$SU$38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3.6</v>
      </c>
      <c r="Z13" s="22">
        <v>2.7</v>
      </c>
      <c r="AA13" s="22">
        <v>3.5</v>
      </c>
      <c r="AB13" s="22">
        <v>4.28</v>
      </c>
      <c r="AC13" s="22">
        <v>0</v>
      </c>
      <c r="AD13" s="22">
        <v>12.7</v>
      </c>
      <c r="AE13" s="22">
        <v>9.1999999999999993</v>
      </c>
      <c r="AF13" s="22">
        <v>8.1</v>
      </c>
      <c r="AG13" s="22">
        <v>13.71</v>
      </c>
      <c r="AH13" s="22">
        <v>0.7</v>
      </c>
      <c r="AI13" s="22"/>
      <c r="AJ13" s="22"/>
      <c r="AK13" s="22"/>
      <c r="AL13" s="22"/>
      <c r="AM13" s="22"/>
      <c r="AN13" s="27"/>
      <c r="AO13" s="38">
        <f>IF(AA13&gt;0,AA13,"")</f>
        <v>3.5</v>
      </c>
      <c r="AP13" s="38">
        <f>IF(AB13&gt;0,AB13,"")</f>
        <v>4.28</v>
      </c>
      <c r="AQ13" s="40">
        <f>IF(SUM(Y13:AB13)-AC13&gt;0,SUM(Y13:AB13)-AC13,"")</f>
        <v>14.080000000000002</v>
      </c>
      <c r="AR13" s="40">
        <f>IF(AF13&gt;0,AF13,"")</f>
        <v>8.1</v>
      </c>
      <c r="AS13" s="40">
        <f>IF(AG13&gt;0,AG13,"")</f>
        <v>13.71</v>
      </c>
      <c r="AT13" s="40">
        <f>IF(SUM(AD13:AG13)-AH13&gt;0,SUM(AD13:AG13)-AH13,"")</f>
        <v>43.01</v>
      </c>
      <c r="AU13" s="40">
        <f>IF(AQ13="","",MAX(AQ13,AT13))</f>
        <v>43.01</v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>
        <f>IF(SUM(AU13,AX13)&gt;0,SUM(AU13,AX13),"")</f>
        <v>43.01</v>
      </c>
      <c r="AZ13" s="26">
        <v>13.6</v>
      </c>
      <c r="BA13" s="26">
        <v>9.4</v>
      </c>
      <c r="BB13" s="26">
        <v>9.3000000000000007</v>
      </c>
      <c r="BC13" s="26">
        <v>14.08</v>
      </c>
      <c r="BD13" s="26">
        <v>0</v>
      </c>
      <c r="BE13" s="26">
        <v>13</v>
      </c>
      <c r="BF13" s="26">
        <v>9.1</v>
      </c>
      <c r="BG13" s="26">
        <v>10.1</v>
      </c>
      <c r="BH13" s="26">
        <v>14.34</v>
      </c>
      <c r="BI13" s="26">
        <v>0</v>
      </c>
      <c r="BJ13" s="26">
        <v>12.7</v>
      </c>
      <c r="BK13" s="26">
        <v>9.1</v>
      </c>
      <c r="BL13" s="26">
        <v>10.6</v>
      </c>
      <c r="BM13" s="26">
        <v>14.55</v>
      </c>
      <c r="BN13" s="26">
        <v>0</v>
      </c>
      <c r="BO13" s="28"/>
      <c r="BP13" s="39">
        <f>IF(BB13&gt;0,BB13,"")</f>
        <v>9.3000000000000007</v>
      </c>
      <c r="BQ13" s="39">
        <f>IF(BC13&gt;0,BC13,"")</f>
        <v>14.08</v>
      </c>
      <c r="BR13" s="11">
        <f>IF(SUM(AZ13:BC13)-BD13&gt;0,SUM(AZ13:BC13)-BD13,"")</f>
        <v>46.379999999999995</v>
      </c>
      <c r="BS13" s="11">
        <f>IF(BG13&gt;0,BG13,"")</f>
        <v>10.1</v>
      </c>
      <c r="BT13" s="11">
        <f>IF(BH13&gt;0,BH13,"")</f>
        <v>14.34</v>
      </c>
      <c r="BU13" s="11">
        <f>IF(SUM(BE13:BH13)-BI13&gt;0,SUM(BE13:BH13)-BI13,"")</f>
        <v>46.540000000000006</v>
      </c>
      <c r="BV13" s="11">
        <f>IF(BR13="","",MAX(BR13,BU13))</f>
        <v>46.540000000000006</v>
      </c>
      <c r="BW13" s="11">
        <f>IF(BL13&gt;0,BL13,"")</f>
        <v>10.6</v>
      </c>
      <c r="BX13" s="11">
        <f>IF(BM13&gt;0,BM13,"")</f>
        <v>14.55</v>
      </c>
      <c r="BY13" s="11">
        <f>IF(SUM(BJ13:BM13)-BN13&gt;0,SUM(BJ13:BM13)-BN13,"")</f>
        <v>46.95</v>
      </c>
      <c r="BZ13" s="11">
        <f>IF(SUM(BV13,BY13)&gt;0,SUM(BV13,BY13),"")</f>
        <v>93.490000000000009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6.8</v>
      </c>
      <c r="SW13" s="22">
        <f>IF($CP13="P",CB13,(CB13+BA13)/2)</f>
        <v>4.7</v>
      </c>
      <c r="SX13" s="22">
        <f>IF($CP13="P",CC13,(CC13+BB13)/2)</f>
        <v>4.6500000000000004</v>
      </c>
      <c r="SY13" s="22">
        <f>IF($CP13="P",CD13,(CD13+BC13)/2)</f>
        <v>7.04</v>
      </c>
      <c r="SZ13" s="22">
        <f>IF($CP13="P",CE13,(CE13+BD13)/2)</f>
        <v>0</v>
      </c>
      <c r="TA13" s="22">
        <f>IF($CP13="P",CF13,(CF13+BE13)/2)</f>
        <v>6.5</v>
      </c>
      <c r="TB13" s="22">
        <f>IF($CP13="P",CG13,(CG13+BF13)/2)</f>
        <v>4.55</v>
      </c>
      <c r="TC13" s="22">
        <f>IF($CP13="P",CH13,(CH13+BG13)/2)</f>
        <v>5.05</v>
      </c>
      <c r="TD13" s="22">
        <f>IF($CP13="P",CI13,(CI13+BH13)/2)</f>
        <v>7.17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4.55</v>
      </c>
      <c r="TH13" s="22">
        <f>IF($CP13="P",CM13,(CM13+BL13)/2)</f>
        <v>5.3</v>
      </c>
      <c r="TI13" s="22">
        <f>IF($CP13="P",CN13,(CN13+BM13)/2)</f>
        <v>7.2750000000000004</v>
      </c>
      <c r="TJ13" s="22">
        <f>IF($CP13="P",CO13,(CO13+BN13)/2)</f>
        <v>0</v>
      </c>
      <c r="TK13" s="27" t="s">
        <v>46</v>
      </c>
      <c r="TL13" s="40">
        <f>IF(SX13&gt;0,SX13,"")</f>
        <v>4.6500000000000004</v>
      </c>
      <c r="TM13" s="40">
        <f>IF(SY13&gt;0,SY13,"")</f>
        <v>7.04</v>
      </c>
      <c r="TN13" s="40">
        <f>IF(SUM(SV13:SY13)-SZ13&gt;0,SUM(SV13:SY13)-SZ13,"")</f>
        <v>23.189999999999998</v>
      </c>
      <c r="TO13" s="40">
        <f>IF(TC13&gt;0,TC13,"")</f>
        <v>5.05</v>
      </c>
      <c r="TP13" s="40">
        <f>IF(TD13&gt;0,TD13,"")</f>
        <v>7.17</v>
      </c>
      <c r="TQ13" s="40">
        <f>IF(SUM(TA13:TD13)-TE13&gt;0,SUM(TA13:TD13)-TE13,"")</f>
        <v>23.270000000000003</v>
      </c>
      <c r="TR13" s="40">
        <f>IF(MAX(TN13,TQ13)&gt;0,MAX(TN13,TQ13),"")</f>
        <v>23.270000000000003</v>
      </c>
      <c r="TS13" s="40">
        <f>IF(TH13&gt;0,TH13,"")</f>
        <v>5.3</v>
      </c>
      <c r="TT13" s="40">
        <f>IF(TI13&gt;0,TI13,"")</f>
        <v>7.2750000000000004</v>
      </c>
      <c r="TU13" s="40">
        <f>IF(SUM(TF13:TI13)-TJ13&gt;0,SUM(TF13:TI13)-TJ13,"")</f>
        <v>23.475000000000001</v>
      </c>
      <c r="TV13" s="40">
        <f>IF(SUM(TR13,TU13)&gt;0,SUM(TR13,TU13),"")</f>
        <v>46.745000000000005</v>
      </c>
    </row>
    <row r="14" spans="1:542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208</v>
      </c>
      <c r="D14" s="4" t="s">
        <v>4</v>
      </c>
      <c r="E14" s="4">
        <v>2008</v>
      </c>
      <c r="F14" s="9">
        <f>SUM(L14:V14)+SUM(L14:T14)*0.0000001+SUM(L14)*0.0000000000001</f>
        <v>150.24001332300375</v>
      </c>
      <c r="G14" s="64"/>
      <c r="H14" s="3" t="str">
        <f>IF(OR(AND(AO14&gt;=AY$38,AO14&lt;&gt;"",AQ14&gt;=AY$42,AQ14&lt;&gt;"",AN14=""),AND(AR14&gt;=AY$38,AR14&lt;&gt;"",AT14&gt;=AY$42,AT14&lt;&gt;"",AN14=""),AND(AV14&gt;=AY$38,AV14&lt;&gt;"",AX14&gt;=AY$42,AX14&lt;&gt;"",AN14=""),AND(BP14&gt;=BZ$38,BP14&lt;&gt;"",BR14&gt;=BZ$42,BR14&lt;&gt;"",BO14=""),AND(BS14&gt;=BZ$38,BS14&lt;&gt;"",BU14&gt;=BZ$42,BU14&lt;&gt;"",BO14=""),AND(BW14&gt;=BZ$38,BW14&lt;&gt;"",BY14&gt;=BZ$42,BY14&lt;&gt;"",BO14=""),AND(CQ14&gt;=DA$38,CQ14&lt;&gt;"",CS14&gt;=DA$42,CS14&lt;&gt;"",CP14=""),AND(CT14&gt;=DA$38,CT14&lt;&gt;"",CV14&gt;=DA$42,CV14&lt;&gt;"",CP14=""),AND(CX14&gt;=DA$38,CX14&lt;&gt;"",CZ14&gt;=DA$42,CZ14&lt;&gt;"",CP14=""),AND(DX14&gt;=EK$38,DX14&lt;&gt;"",DZ14&gt;=EK$42,DZ14&lt;&gt;""),AND(EA14&gt;=EK$38,EA14&lt;&gt;"",EC14&gt;=EK$42,EC14&lt;&gt;""),AND(EE14&gt;=EK$38,EE14&lt;&gt;"",EG14&gt;=EK$42,EG14&lt;&gt;""),AND(EH14&gt;=EK$38,EH14&lt;&gt;"",EJ14&gt;=EK$42,EJ14&lt;&gt;""),AND(FF14&gt;=FS$38,FF14&lt;&gt;"",FH14&gt;=FS$42,FH14&lt;&gt;""),AND(FI14&gt;=FS$38,FI14&lt;&gt;"",FK14&gt;=FS$42,FK14&lt;&gt;""),AND(FM14&gt;=FS$38,FM14&lt;&gt;"",FO14&gt;=FS$42,FO14&lt;&gt;""),AND(FP14&gt;=FS$38,FP14&lt;&gt;"",FR14&gt;=FS$42,FR14&lt;&gt;""),AND(GN14&gt;=HA$38,GN14&lt;&gt;"",GP14&gt;=HA$42,GP14&lt;&gt;""),AND(GQ14&gt;=HA$38,GQ14&lt;&gt;"",GS14&gt;=HA$42,GS14&lt;&gt;""),AND(GU14&gt;=HA$38,GU14&lt;&gt;"",GW14&gt;=HA$42,GW14&lt;&gt;""),AND(GX14&gt;=HA$38,GX14&lt;&gt;"",GZ14&gt;=HA$42,GZ14&lt;&gt;""),AND(HV14&gt;=II$38,HV14&lt;&gt;"",HX14&gt;=II$42,HX14&lt;&gt;""),AND(HY14&gt;=II$38,HY14&lt;&gt;"",IA14&gt;=II$42,IA14&lt;&gt;""),AND(IC14&gt;=II$38,IC14&lt;&gt;"",IE14&gt;=II$42,IE14&lt;&gt;""),AND(IF14&gt;=II$38,IF14&lt;&gt;"",IH14&gt;=II$42,IH14&lt;&gt;""),AND(JD14&gt;=JQ$38,JD14&lt;&gt;"",JF14&gt;=JQ$42,JF14&lt;&gt;""),AND(JG14&gt;=JQ$38,JG14&lt;&gt;"",JI14&gt;=JQ$42,JI14&lt;&gt;""),AND(JK14&gt;=JQ$38,JK14&lt;&gt;"",JM14&gt;=JQ$42,JM14&lt;&gt;""),AND(JN14&gt;=JQ$38,JN14&lt;&gt;"",JP14&gt;=JQ$42,JP14&lt;&gt;""),AND(KL14&gt;=KY$38,KL14&lt;&gt;"",KN14&gt;=KY$42,KN14&lt;&gt;""),AND(KO14&gt;=KY$38,KO14&lt;&gt;"",KQ14&gt;=KY$42,KQ14&lt;&gt;""),AND(KS14&gt;=KY$38,KS14&lt;&gt;"",KU14&gt;=KY$42,KU14&lt;&gt;""),AND(KV14&gt;=KY$38,KV14&lt;&gt;"",KX14&gt;=KY$42,KX14&lt;&gt;""),AND(LT14&gt;=MG$38,LT14&lt;&gt;"",LV14&gt;=MG$42,LV14&lt;&gt;""),AND(LW14&gt;=MG$38,LW14&lt;&gt;"",LY14&gt;=MG$42,LY14&lt;&gt;""),AND(MA14&gt;=MG$38,MA14&lt;&gt;"",MC14&gt;=MG$42,MC14&lt;&gt;""),AND(MD14&gt;=MG$38,MD14&lt;&gt;"",MF14&gt;=MG$42,MF14&lt;&gt;""),AND(NB14&gt;=NO$38,NB14&lt;&gt;"",ND14&gt;=NO$42,ND14&lt;&gt;""),AND(NE14&gt;=NO$38,NE14&lt;&gt;"",NG14&gt;=NO$42,NG14&lt;&gt;""),AND(NI14&gt;=NO$38,NI14&lt;&gt;"",NK14&gt;=NO$42,NK14&lt;&gt;""),AND(NL14&gt;=NO$38,NL14&lt;&gt;"",NN14&gt;=NO$42,NN14&lt;&gt;""),AND(OJ14&gt;=OW$38,OJ14&lt;&gt;"",OL14&gt;=OW$42,OL14&lt;&gt;""),AND(OM14&gt;=OW$38,OM14&lt;&gt;"",OO14&gt;=OW$42,OO14&lt;&gt;""),AND(OQ14&gt;=OW$38,OQ14&lt;&gt;"",OS14&gt;=OW$42,OS14&lt;&gt;""),AND(OT14&gt;=OW$38,OT14&lt;&gt;"",OV14&gt;=OW$42,OV14&lt;&gt;""),AND(PR14&gt;=QE$38,PR14&lt;&gt;"",PT14&gt;=QE$42,PT14&lt;&gt;""),AND(PU14&gt;=QE$38,PU14&lt;&gt;"",PW14&gt;=QE$42,PW14&lt;&gt;""),AND(PY14&gt;=QE$38,PY14&lt;&gt;"",QA14&gt;=QE$42,QA14&lt;&gt;""),AND(QB14&gt;=QE$38,QB14&lt;&gt;"",QD14&gt;=QE$42,QD14&lt;&gt;""),AND(QZ14&gt;=RM$38,QZ14&lt;&gt;"",RB14&gt;=RM$42,RB14&lt;&gt;""),AND(RC14&gt;=RM$38,RC14&lt;&gt;"",RE14&gt;=RM$42,RE14&lt;&gt;""),AND(RG14&gt;=RM$38,RG14&lt;&gt;"",RI14&gt;=RM$42,RI14&lt;&gt;""),AND(RJ14&gt;=RM$38,RJ14&lt;&gt;"",RL14&gt;=RM$42,RL14&lt;&gt;""),AND(SH14&gt;=SU$38,SH14&lt;&gt;"",SJ14&gt;=SU$42,SJ14&lt;&gt;""),AND(SK14&gt;=SU$38,SK14&lt;&gt;"",SM14&gt;=SU$42,SM14&lt;&gt;""),AND(SO14&gt;=SU$38,SO14&lt;&gt;"",SQ14&gt;=SU$42,SQ14&lt;&gt;""),AND(SR14&gt;=SU$38,SR14&lt;&gt;"",ST14&gt;=SU$42,ST14&lt;&gt;"")),"P","")</f>
        <v/>
      </c>
      <c r="I14" s="3" t="str">
        <f>IF(OR(AND(AQ14&gt;=AY$42,AQ14&lt;&gt;"",AN14=""),AND(AT14&gt;=AY$42,AT14&lt;&gt;"",AN14=""),AND(AX14&gt;=AY$42,AX14&lt;&gt;"",AN14=""),AND(BR14&gt;=BZ$42,BR14&lt;&gt;"",BO14=""),AND(BU14&gt;=BZ$42,BU14&lt;&gt;"",BO14=""),AND(BY14&gt;=BZ$42,BY14&lt;&gt;"",BO14=""),AND(CS14&gt;=DA$42,CS14&lt;&gt;"",CP14=""),AND(CV14&gt;=DA$42,CV14&lt;&gt;"",CP14=""),AND(CZ14&gt;=DA$42,CZ14&lt;&gt;"",CP14=""),AND(DZ14&gt;=EK$42,DZ14&lt;&gt;""),AND(EC14&gt;=EK$42,EC14&lt;&gt;""),AND(EG14&gt;=EK$42,EG14&lt;&gt;""),AND(EJ14&gt;=EK$42,EJ14&lt;&gt;""),AND(FH14&gt;=FS$42,FH14&lt;&gt;""),AND(FK14&gt;=FS$42,FK14&lt;&gt;""),AND(FO14&gt;=FS$42,FO14&lt;&gt;""),AND(FR14&gt;=FS$42,FR14&lt;&gt;""),AND(GP14&gt;=HA$42,GP14&lt;&gt;""),AND(GS14&gt;=HA$42,GS14&lt;&gt;""),AND(GW14&gt;=HA$42,GW14&lt;&gt;""),AND(GZ14&gt;=HA$42,GZ14&lt;&gt;""),AND(HX14&gt;=II$42,HX14&lt;&gt;""),AND(IA14&gt;=II$42,IA14&lt;&gt;""),AND(IE14&gt;=II$42,IE14&lt;&gt;""),AND(IH14&gt;=II$42,IH14&lt;&gt;""),AND(JF14&gt;=JQ$42,JF14&lt;&gt;""),AND(JI14&gt;=JQ$42,JI14&lt;&gt;""),AND(JM14&gt;=JQ$42,JM14&lt;&gt;""),AND(JP14&gt;=JQ$42,JP14&lt;&gt;""),AND(KN14&gt;=KY$42,KN14&lt;&gt;""),AND(KQ14&gt;=KY$42,KQ14&lt;&gt;""),AND(KU14&gt;=KY$42,KU14&lt;&gt;""),AND(KX14&gt;=KY$42,KX14&lt;&gt;""),AND(LV14&gt;=MG$42,LV14&lt;&gt;""),AND(LY14&gt;=MG$42,LY14&lt;&gt;""),AND(MC14&gt;=MG$42,MC14&lt;&gt;""),AND(MF14&gt;=MG$42,MF14&lt;&gt;""),AND(ND14&gt;=NO$42,ND14&lt;&gt;""),AND(NG14&gt;=NO$42,NG14&lt;&gt;""),AND(NK14&gt;=NO$42,NK14&lt;&gt;""),AND(NN14&gt;=NO$42,NN14&lt;&gt;""),AND(OL14&gt;=OW$42,OL14&lt;&gt;""),AND(OO14&gt;=OW$42,OO14&lt;&gt;""),AND(OS14&gt;=OW$42,OS14&lt;&gt;""),AND(OV14&gt;=OW$42,OV14&lt;&gt;""),AND(PT14&gt;=QE$42,PT14&lt;&gt;""),AND(PW14&gt;=QE$42,PW14&lt;&gt;""),AND(QA14&gt;=QE$42,QA14&lt;&gt;""),AND(QD14&gt;=QE$42,QD14&lt;&gt;""),AND(RB14&gt;=RM$42,RB14&lt;&gt;""),AND(RE14&gt;=RM$42,RE14&lt;&gt;""),AND(RI14&gt;=RM$42,RI14&lt;&gt;""),AND(RL14&gt;=RM$42,RL14&lt;&gt;""),AND(SJ14&gt;=SU$42,SJ14&lt;&gt;""),AND(SM14&gt;=SU$42,SM14&lt;&gt;""),AND(SQ14&gt;=SU$42,SQ14&lt;&gt;""),AND(ST14&gt;=SU$42,ST14&lt;&gt;"")),"P","")</f>
        <v/>
      </c>
      <c r="J14" s="36" t="str">
        <f>IF(AND(I14="P",H14=""),"No DD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Merit",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Excellence",IF(K14="P","Worlds Team",IF(H14="P","National Team","")))))</f>
        <v/>
      </c>
      <c r="K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L14" s="8">
        <f>IF(COUNT(AQ14,AT14,BR14,BU14,CS14,CV14)&gt;0,LARGE((AQ14,AT14,BR14,BU14,CS14,CV14),1),0)</f>
        <v>37.51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28.190000000000005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43.540000000000006</v>
      </c>
      <c r="Q14" s="8" t="str">
        <f>IF(P14="","",IF(P14=CZ14,$CA$1,IF(P14=BY14,$AZ$1,IF(P14=AX14,$Y$1,IF(OR(P14=CS14,P14=CV14,P14=CZ14),$CA$1,IF(OR(P14=BR14,P14=BU14,P14=BY14),$AZ$1,IF(OR(P14=AQ14,P14=AT14,P14=AX14),$Y$1,"")))))))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Coimbra Gym Fest (July 7)</v>
      </c>
      <c r="T14" s="8">
        <f>IF(MAX(IF(AO14&gt;=$AY$38,AP14,0),IF(AR14&gt;=$AY$38,AS14,0),IF(AV14&gt;=$AY$38,AW14,0),IF(BP14&gt;=$BZ$38,BQ14,0),IF(BS14&gt;=$BZ$38,BT14,0),IF(BW14&gt;=$BZ$38,BX14,0),IF(CQ14&gt;=$DA$38,CR14,0),IF(CT14&gt;=$DA$38,CU14,0),IF(CX14&gt;=$DA$38,CY14,0),IF(DX14&gt;=$EK$38,DY14,0),IF(EA14&gt;=$EK$38,EB14,0),IF(EE14&gt;=$EK$38,EF14,0),IF(EH14&gt;=$EK$38,EI14,0),IF(FF14&gt;=$FS$38,FG14,0),IF(FI14&gt;=$FS$38,FJ14,0),IF(FM14&gt;=$FS$38,FN14,0),IF(FP14&gt;=$FS$38,FQ14,0),IF(GN14&gt;=$HA$38,GO14,0),IF(GQ14&gt;=$HA$38,GR14,0),IF(GU14&gt;=$HA$38,GV14,0),IF(GX14&gt;=$HA$38,GY14,0),IF(HV14&gt;=$II$38,HW14,0),IF(HY14&gt;=$II$38,HZ14,0),IF(IC14&gt;=$II$38,ID14,0),IF(IF14&gt;=$II$38,IG14,0),IF(JD14&gt;=$JQ$38,JE14,0),IF(JG14&gt;=$JQ$38,JH14,0),IF(JK14&gt;=$JQ$38,JL14,0),IF(JN14&gt;=$JQ$38,JO14,0),IF(KL14&gt;=$KY$38,KM14,0),IF(KO14&gt;=$KY$38,KP14,0),IF(KS14&gt;=$KY$38,KT14,0),IF(KV14&gt;=$KY$38,KW14,0),IF(LT14&gt;=$MG$38,LU14,0),IF(LW14&gt;=$MG$38,LX14,0),IF(MA14&gt;=$MG$38,MB14,0),IF(MD14&gt;=$MG$38,ME14,0),IF(NB14&gt;=$NO$38,NC14,0),IF(NE14&gt;=$NO$38,NF14,0),IF(NI14&gt;=$NO$38,NJ14,0),IF(NL14&gt;=$NO$38,NM14,0),IF(OJ14&gt;=$OW$38,OK14,0),IF(OM14&gt;=$OW$38,ON14,0),IF(OQ14&gt;=$OW$38,OR14,0),IF(OT14&gt;=$OW$38,OU14,0),IF(PR14&gt;=$QE$38,PS14,0),IF(PU14&gt;=$QE$38,PV14,0),IF(PY14&gt;=$QE$38,PZ14,0),IF(QB14&gt;=$QE$38,QC14,0),IF(QZ14&gt;=$RM$38,RA14,0),IF(RC14&gt;=$RM$38,RD14,0),IF(RG14&gt;=$RM$38,RH14,0),IF(RJ14&gt;=$RM$38,RK14,0),IF(SH14&gt;=$SU$38,SI14,0),IF(SK14&gt;=$SU$38,SL14,0),IF(SO14&gt;=$SU$38,SP14,0),IF(SR14&gt;=$SU$38,SS14,0))&gt;0,MAX(IF(AO14&gt;=$AY$38,AP14,0),IF(AR14&gt;=$AY$38,AS14,0),IF(AV14&gt;=$AY$38,AW14,0),IF(BP14&gt;=$BZ$38,BQ14,0),IF(BS14&gt;=$BZ$38,BT14,0),IF(BW14&gt;=$BZ$38,BX14,0),IF(CQ14&gt;=$DA$38,CR14,0),IF(CT14&gt;=$DA$38,CU14,0),IF(CX14&gt;=$DA$38,CY14,0),IF(DX14&gt;=$EK$38,DY14,0),IF(EA14&gt;=$EK$38,EB14,0),IF(EE14&gt;=$EK$38,EF14,0),IF(EH14&gt;=$EK$38,EI14,0),IF(FF14&gt;=$FS$38,FG14,0),IF(FI14&gt;=$FS$38,FJ14,0),IF(FM14&gt;=$FS$38,FN14,0),IF(FP14&gt;=$FS$38,FQ14,0),IF(GN14&gt;=$HA$38,GO14,0),IF(GQ14&gt;=$HA$38,GR14,0),IF(GU14&gt;=$HA$38,GV14,0),IF(GX14&gt;=$HA$38,GY14,0),IF(HV14&gt;=$II$38,HW14,0),IF(HY14&gt;=$II$38,HZ14,0),IF(IC14&gt;=$II$38,ID14,0),IF(IF14&gt;=$II$38,IG14,0),IF(JD14&gt;=$JQ$38,JE14,0),IF(JG14&gt;=$JQ$38,JH14,0),IF(JK14&gt;=$JQ$38,JL14,0),IF(JN14&gt;=$JQ$38,JO14,0),IF(KL14&gt;=$KY$38,KM14,0),IF(KO14&gt;=$KY$38,KP14,0),IF(KS14&gt;=$KY$38,KT14,0),IF(KV14&gt;=$KY$38,KW14,0),IF(LT14&gt;=$MG$38,LU14,0),IF(LW14&gt;=$MG$38,LX14,0),IF(MA14&gt;=$MG$38,MB14,0),IF(MD14&gt;=$MG$38,ME14,0),IF(NB14&gt;=$NO$38,NC14,0),IF(NE14&gt;=$NO$38,NF14,0),IF(NI14&gt;=$NO$38,NJ14,0),IF(NL14&gt;=$NO$38,NM14,0),IF(OJ14&gt;=$OW$38,OK14,0),IF(OM14&gt;=$OW$38,ON14,0),IF(OQ14&gt;=$OW$38,OR14,0),IF(OT14&gt;=$OW$38,OU14,0),IF(PR14&gt;=$QE$38,PS14,0),IF(PU14&gt;=$QE$38,PV14,0),IF(PY14&gt;=$QE$38,PZ14,0),IF(QB14&gt;=$QE$38,QC14,0),IF(QZ14&gt;=$RM$38,RA14,0),IF(RC14&gt;=$RM$38,RD14,0),IF(RG14&gt;=$RM$38,RH14,0),IF(RJ14&gt;=$RM$38,RK14,0),IF(SH14&gt;=$SU$38,SI14,0),IF(SK14&gt;=$SU$38,SL14,0),IF(SO14&gt;=$SU$38,SP14,0),IF(SR14&gt;=$SU$38,SS14,0)),0)</f>
        <v>13.69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Coimbra Gym Fest (July 7)</v>
      </c>
      <c r="V14" s="8">
        <f>IF(MAX(DB14,DC14)&gt;0,MAX(DB14,DC14),"")</f>
        <v>17.009999999999991</v>
      </c>
      <c r="W14" s="11" t="str">
        <f>IF(V14="","",IF(V14=DB14,"("&amp;DB$2&amp;")",IF(V14=DC14,"("&amp;DC$2&amp;")")))</f>
        <v>(Optional)</v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2024 Coimbra Gym Fest (July 7)</v>
      </c>
      <c r="Y14" s="22">
        <v>16.399999999999999</v>
      </c>
      <c r="Z14" s="22">
        <v>9.5</v>
      </c>
      <c r="AA14" s="22">
        <v>0</v>
      </c>
      <c r="AB14" s="22">
        <v>13.61</v>
      </c>
      <c r="AC14" s="22">
        <v>2</v>
      </c>
      <c r="AD14" s="22">
        <v>8.4</v>
      </c>
      <c r="AE14" s="22">
        <v>5.4</v>
      </c>
      <c r="AF14" s="22">
        <v>6.4</v>
      </c>
      <c r="AG14" s="22">
        <v>7.99</v>
      </c>
      <c r="AH14" s="22">
        <v>0</v>
      </c>
      <c r="AI14" s="22">
        <v>13.9</v>
      </c>
      <c r="AJ14" s="22">
        <v>9.1999999999999993</v>
      </c>
      <c r="AK14" s="22">
        <v>8.6</v>
      </c>
      <c r="AL14" s="22">
        <v>12.74</v>
      </c>
      <c r="AM14" s="22">
        <v>0.9</v>
      </c>
      <c r="AN14" s="27"/>
      <c r="AO14" s="38" t="str">
        <f>IF(AA14&gt;0,AA14,"")</f>
        <v/>
      </c>
      <c r="AP14" s="38">
        <f>IF(AB14&gt;0,AB14,"")</f>
        <v>13.61</v>
      </c>
      <c r="AQ14" s="40">
        <f>IF(SUM(Y14:AB14)-AC14&gt;0,SUM(Y14:AB14)-AC14,"")</f>
        <v>37.51</v>
      </c>
      <c r="AR14" s="40">
        <f>IF(AF14&gt;0,AF14,"")</f>
        <v>6.4</v>
      </c>
      <c r="AS14" s="40">
        <f>IF(AG14&gt;0,AG14,"")</f>
        <v>7.99</v>
      </c>
      <c r="AT14" s="40">
        <f>IF(SUM(AD14:AG14)-AH14&gt;0,SUM(AD14:AG14)-AH14,"")</f>
        <v>28.190000000000005</v>
      </c>
      <c r="AU14" s="40">
        <f>IF(AQ14="","",MAX(AQ14,AT14))</f>
        <v>37.51</v>
      </c>
      <c r="AV14" s="40">
        <f>IF(AK14&gt;0,AK14,"")</f>
        <v>8.6</v>
      </c>
      <c r="AW14" s="40">
        <f>IF(AL14&gt;0,AL14,"")</f>
        <v>12.74</v>
      </c>
      <c r="AX14" s="40">
        <f>IF(SUM(AI14:AL14)-AM14&gt;0,SUM(AI14:AL14)-AM14,"")</f>
        <v>43.540000000000006</v>
      </c>
      <c r="AY14" s="40">
        <f>IF(SUM(AU14,AX14)&gt;0,SUM(AU14,AX14),"")</f>
        <v>81.050000000000011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>17.009999999999991</v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>
        <v>15.3</v>
      </c>
      <c r="FU14" s="17">
        <v>9.4</v>
      </c>
      <c r="FV14" s="17">
        <v>0</v>
      </c>
      <c r="FW14" s="17">
        <v>13.69</v>
      </c>
      <c r="FX14" s="17">
        <v>0</v>
      </c>
      <c r="FY14" s="17">
        <v>13</v>
      </c>
      <c r="FZ14" s="17">
        <v>9</v>
      </c>
      <c r="GA14" s="17">
        <v>10.3</v>
      </c>
      <c r="GB14" s="17">
        <v>12.9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>
        <f>IF(FW14&gt;0,FW14,"")</f>
        <v>13.69</v>
      </c>
      <c r="GP14" s="40">
        <f>IF(SUM(FT14:FW14)-FX14&gt;0,SUM(FT14:FW14)-FX14,"")</f>
        <v>38.39</v>
      </c>
      <c r="GQ14" s="40">
        <f>IF(GA14&gt;0,GA14,"")</f>
        <v>10.3</v>
      </c>
      <c r="GR14" s="40">
        <f>IF(GB14&gt;0,GB14,"")</f>
        <v>12.9</v>
      </c>
      <c r="GS14" s="40">
        <f>IF(SUM(FY14:GB14)-GC14&gt;0,SUM(FY14:GB14)-GC14,"")</f>
        <v>45.199999999999996</v>
      </c>
      <c r="GT14" s="40">
        <f>IF(MAX(GP14,GS14)&gt;0,MAX(GP14,GS14),"")</f>
        <v>45.199999999999996</v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>
        <f>IF(SUM(GT14,GW14,GZ14)&gt;0,SUM(GT14,GW14,GZ14),"")</f>
        <v>45.199999999999996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0</v>
      </c>
      <c r="SW14" s="22">
        <f>IF($CP14="P",CB14,(CB14+BA14)/2)</f>
        <v>0</v>
      </c>
      <c r="SX14" s="22">
        <f>IF($CP14="P",CC14,(CC14+BB14)/2)</f>
        <v>0</v>
      </c>
      <c r="SY14" s="22">
        <f>IF($CP14="P",CD14,(CD14+BC14)/2)</f>
        <v>0</v>
      </c>
      <c r="SZ14" s="22">
        <f>IF($CP14="P",CE14,(CE14+BD14)/2)</f>
        <v>0</v>
      </c>
      <c r="TA14" s="22">
        <f>IF($CP14="P",CF14,(CF14+BE14)/2)</f>
        <v>0</v>
      </c>
      <c r="TB14" s="22">
        <f>IF($CP14="P",CG14,(CG14+BF14)/2)</f>
        <v>0</v>
      </c>
      <c r="TC14" s="22">
        <f>IF($CP14="P",CH14,(CH14+BG14)/2)</f>
        <v>0</v>
      </c>
      <c r="TD14" s="22">
        <f>IF($CP14="P",CI14,(CI14+BH14)/2)</f>
        <v>0</v>
      </c>
      <c r="TE14" s="22">
        <f>IF($CP14="P",CJ14,(CJ14+BI14)/2)</f>
        <v>0</v>
      </c>
      <c r="TF14" s="22">
        <f>IF($CP14="P",CK14,(CK14+BJ14)/2)</f>
        <v>0</v>
      </c>
      <c r="TG14" s="22">
        <f>IF($CP14="P",CL14,(CL14+BK14)/2)</f>
        <v>0</v>
      </c>
      <c r="TH14" s="22">
        <f>IF($CP14="P",CM14,(CM14+BL14)/2)</f>
        <v>0</v>
      </c>
      <c r="TI14" s="22">
        <f>IF($CP14="P",CN14,(CN14+BM14)/2)</f>
        <v>0</v>
      </c>
      <c r="TJ14" s="22">
        <f>IF($CP14="P",CO14,(CO14+BN14)/2)</f>
        <v>0</v>
      </c>
      <c r="TK14" s="27" t="s">
        <v>46</v>
      </c>
      <c r="TL14" s="40" t="str">
        <f>IF(SX14&gt;0,SX14,"")</f>
        <v/>
      </c>
      <c r="TM14" s="40" t="str">
        <f>IF(SY14&gt;0,SY14,"")</f>
        <v/>
      </c>
      <c r="TN14" s="40" t="str">
        <f>IF(SUM(SV14:SY14)-SZ14&gt;0,SUM(SV14:SY14)-SZ14,"")</f>
        <v/>
      </c>
      <c r="TO14" s="40" t="str">
        <f>IF(TC14&gt;0,TC14,"")</f>
        <v/>
      </c>
      <c r="TP14" s="40" t="str">
        <f>IF(TD14&gt;0,TD14,"")</f>
        <v/>
      </c>
      <c r="TQ14" s="40" t="str">
        <f>IF(SUM(TA14:TD14)-TE14&gt;0,SUM(TA14:TD14)-TE14,"")</f>
        <v/>
      </c>
      <c r="TR14" s="40" t="str">
        <f>IF(MAX(TN14,TQ14)&gt;0,MAX(TN14,TQ14),"")</f>
        <v/>
      </c>
      <c r="TS14" s="40" t="str">
        <f>IF(TH14&gt;0,TH14,"")</f>
        <v/>
      </c>
      <c r="TT14" s="40" t="str">
        <f>IF(TI14&gt;0,TI14,"")</f>
        <v/>
      </c>
      <c r="TU14" s="40" t="str">
        <f>IF(SUM(TF14:TI14)-TJ14&gt;0,SUM(TF14:TI14)-TJ14,"")</f>
        <v/>
      </c>
      <c r="TV14" s="40" t="str">
        <f>IF(SUM(TR14,TU14)&gt;0,SUM(TR14,TU14),"")</f>
        <v/>
      </c>
    </row>
    <row r="15" spans="1:542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116</v>
      </c>
      <c r="D15" s="4" t="s">
        <v>6</v>
      </c>
      <c r="E15" s="4">
        <v>2004</v>
      </c>
      <c r="F15" s="9">
        <f>SUM(L15:V15)+SUM(L15:T15)*0.0000001+SUM(L15)*0.0000000000001</f>
        <v>149.95001499500475</v>
      </c>
      <c r="G15" s="64"/>
      <c r="H15" s="3" t="str">
        <f>IF(OR(AND(AO15&gt;=AY$38,AO15&lt;&gt;"",AQ15&gt;=AY$42,AQ15&lt;&gt;"",AN15=""),AND(AR15&gt;=AY$38,AR15&lt;&gt;"",AT15&gt;=AY$42,AT15&lt;&gt;"",AN15=""),AND(AV15&gt;=AY$38,AV15&lt;&gt;"",AX15&gt;=AY$42,AX15&lt;&gt;"",AN15=""),AND(BP15&gt;=BZ$38,BP15&lt;&gt;"",BR15&gt;=BZ$42,BR15&lt;&gt;"",BO15=""),AND(BS15&gt;=BZ$38,BS15&lt;&gt;"",BU15&gt;=BZ$42,BU15&lt;&gt;"",BO15=""),AND(BW15&gt;=BZ$38,BW15&lt;&gt;"",BY15&gt;=BZ$42,BY15&lt;&gt;"",BO15=""),AND(CQ15&gt;=DA$38,CQ15&lt;&gt;"",CS15&gt;=DA$42,CS15&lt;&gt;"",CP15=""),AND(CT15&gt;=DA$38,CT15&lt;&gt;"",CV15&gt;=DA$42,CV15&lt;&gt;"",CP15=""),AND(CX15&gt;=DA$38,CX15&lt;&gt;"",CZ15&gt;=DA$42,CZ15&lt;&gt;"",CP15=""),AND(DX15&gt;=EK$38,DX15&lt;&gt;"",DZ15&gt;=EK$42,DZ15&lt;&gt;""),AND(EA15&gt;=EK$38,EA15&lt;&gt;"",EC15&gt;=EK$42,EC15&lt;&gt;""),AND(EE15&gt;=EK$38,EE15&lt;&gt;"",EG15&gt;=EK$42,EG15&lt;&gt;""),AND(EH15&gt;=EK$38,EH15&lt;&gt;"",EJ15&gt;=EK$42,EJ15&lt;&gt;""),AND(FF15&gt;=FS$38,FF15&lt;&gt;"",FH15&gt;=FS$42,FH15&lt;&gt;""),AND(FI15&gt;=FS$38,FI15&lt;&gt;"",FK15&gt;=FS$42,FK15&lt;&gt;""),AND(FM15&gt;=FS$38,FM15&lt;&gt;"",FO15&gt;=FS$42,FO15&lt;&gt;""),AND(FP15&gt;=FS$38,FP15&lt;&gt;"",FR15&gt;=FS$42,FR15&lt;&gt;""),AND(GN15&gt;=HA$38,GN15&lt;&gt;"",GP15&gt;=HA$42,GP15&lt;&gt;""),AND(GQ15&gt;=HA$38,GQ15&lt;&gt;"",GS15&gt;=HA$42,GS15&lt;&gt;""),AND(GU15&gt;=HA$38,GU15&lt;&gt;"",GW15&gt;=HA$42,GW15&lt;&gt;""),AND(GX15&gt;=HA$38,GX15&lt;&gt;"",GZ15&gt;=HA$42,GZ15&lt;&gt;""),AND(HV15&gt;=II$38,HV15&lt;&gt;"",HX15&gt;=II$42,HX15&lt;&gt;""),AND(HY15&gt;=II$38,HY15&lt;&gt;"",IA15&gt;=II$42,IA15&lt;&gt;""),AND(IC15&gt;=II$38,IC15&lt;&gt;"",IE15&gt;=II$42,IE15&lt;&gt;""),AND(IF15&gt;=II$38,IF15&lt;&gt;"",IH15&gt;=II$42,IH15&lt;&gt;""),AND(JD15&gt;=JQ$38,JD15&lt;&gt;"",JF15&gt;=JQ$42,JF15&lt;&gt;""),AND(JG15&gt;=JQ$38,JG15&lt;&gt;"",JI15&gt;=JQ$42,JI15&lt;&gt;""),AND(JK15&gt;=JQ$38,JK15&lt;&gt;"",JM15&gt;=JQ$42,JM15&lt;&gt;""),AND(JN15&gt;=JQ$38,JN15&lt;&gt;"",JP15&gt;=JQ$42,JP15&lt;&gt;""),AND(KL15&gt;=KY$38,KL15&lt;&gt;"",KN15&gt;=KY$42,KN15&lt;&gt;""),AND(KO15&gt;=KY$38,KO15&lt;&gt;"",KQ15&gt;=KY$42,KQ15&lt;&gt;""),AND(KS15&gt;=KY$38,KS15&lt;&gt;"",KU15&gt;=KY$42,KU15&lt;&gt;""),AND(KV15&gt;=KY$38,KV15&lt;&gt;"",KX15&gt;=KY$42,KX15&lt;&gt;""),AND(LT15&gt;=MG$38,LT15&lt;&gt;"",LV15&gt;=MG$42,LV15&lt;&gt;""),AND(LW15&gt;=MG$38,LW15&lt;&gt;"",LY15&gt;=MG$42,LY15&lt;&gt;""),AND(MA15&gt;=MG$38,MA15&lt;&gt;"",MC15&gt;=MG$42,MC15&lt;&gt;""),AND(MD15&gt;=MG$38,MD15&lt;&gt;"",MF15&gt;=MG$42,MF15&lt;&gt;""),AND(NB15&gt;=NO$38,NB15&lt;&gt;"",ND15&gt;=NO$42,ND15&lt;&gt;""),AND(NE15&gt;=NO$38,NE15&lt;&gt;"",NG15&gt;=NO$42,NG15&lt;&gt;""),AND(NI15&gt;=NO$38,NI15&lt;&gt;"",NK15&gt;=NO$42,NK15&lt;&gt;""),AND(NL15&gt;=NO$38,NL15&lt;&gt;"",NN15&gt;=NO$42,NN15&lt;&gt;""),AND(OJ15&gt;=OW$38,OJ15&lt;&gt;"",OL15&gt;=OW$42,OL15&lt;&gt;""),AND(OM15&gt;=OW$38,OM15&lt;&gt;"",OO15&gt;=OW$42,OO15&lt;&gt;""),AND(OQ15&gt;=OW$38,OQ15&lt;&gt;"",OS15&gt;=OW$42,OS15&lt;&gt;""),AND(OT15&gt;=OW$38,OT15&lt;&gt;"",OV15&gt;=OW$42,OV15&lt;&gt;""),AND(PR15&gt;=QE$38,PR15&lt;&gt;"",PT15&gt;=QE$42,PT15&lt;&gt;""),AND(PU15&gt;=QE$38,PU15&lt;&gt;"",PW15&gt;=QE$42,PW15&lt;&gt;""),AND(PY15&gt;=QE$38,PY15&lt;&gt;"",QA15&gt;=QE$42,QA15&lt;&gt;""),AND(QB15&gt;=QE$38,QB15&lt;&gt;"",QD15&gt;=QE$42,QD15&lt;&gt;""),AND(QZ15&gt;=RM$38,QZ15&lt;&gt;"",RB15&gt;=RM$42,RB15&lt;&gt;""),AND(RC15&gt;=RM$38,RC15&lt;&gt;"",RE15&gt;=RM$42,RE15&lt;&gt;""),AND(RG15&gt;=RM$38,RG15&lt;&gt;"",RI15&gt;=RM$42,RI15&lt;&gt;""),AND(RJ15&gt;=RM$38,RJ15&lt;&gt;"",RL15&gt;=RM$42,RL15&lt;&gt;""),AND(SH15&gt;=SU$38,SH15&lt;&gt;"",SJ15&gt;=SU$42,SJ15&lt;&gt;""),AND(SK15&gt;=SU$38,SK15&lt;&gt;"",SM15&gt;=SU$42,SM15&lt;&gt;""),AND(SO15&gt;=SU$38,SO15&lt;&gt;"",SQ15&gt;=SU$42,SQ15&lt;&gt;""),AND(SR15&gt;=SU$38,SR15&lt;&gt;"",ST15&gt;=SU$42,ST15&lt;&gt;"")),"P","")</f>
        <v/>
      </c>
      <c r="I15" s="3" t="str">
        <f>IF(OR(AND(AQ15&gt;=AY$42,AQ15&lt;&gt;"",AN15=""),AND(AT15&gt;=AY$42,AT15&lt;&gt;"",AN15=""),AND(AX15&gt;=AY$42,AX15&lt;&gt;"",AN15=""),AND(BR15&gt;=BZ$42,BR15&lt;&gt;"",BO15=""),AND(BU15&gt;=BZ$42,BU15&lt;&gt;"",BO15=""),AND(BY15&gt;=BZ$42,BY15&lt;&gt;"",BO15=""),AND(CS15&gt;=DA$42,CS15&lt;&gt;"",CP15=""),AND(CV15&gt;=DA$42,CV15&lt;&gt;"",CP15=""),AND(CZ15&gt;=DA$42,CZ15&lt;&gt;"",CP15=""),AND(DZ15&gt;=EK$42,DZ15&lt;&gt;""),AND(EC15&gt;=EK$42,EC15&lt;&gt;""),AND(EG15&gt;=EK$42,EG15&lt;&gt;""),AND(EJ15&gt;=EK$42,EJ15&lt;&gt;""),AND(FH15&gt;=FS$42,FH15&lt;&gt;""),AND(FK15&gt;=FS$42,FK15&lt;&gt;""),AND(FO15&gt;=FS$42,FO15&lt;&gt;""),AND(FR15&gt;=FS$42,FR15&lt;&gt;""),AND(GP15&gt;=HA$42,GP15&lt;&gt;""),AND(GS15&gt;=HA$42,GS15&lt;&gt;""),AND(GW15&gt;=HA$42,GW15&lt;&gt;""),AND(GZ15&gt;=HA$42,GZ15&lt;&gt;""),AND(HX15&gt;=II$42,HX15&lt;&gt;""),AND(IA15&gt;=II$42,IA15&lt;&gt;""),AND(IE15&gt;=II$42,IE15&lt;&gt;""),AND(IH15&gt;=II$42,IH15&lt;&gt;""),AND(JF15&gt;=JQ$42,JF15&lt;&gt;""),AND(JI15&gt;=JQ$42,JI15&lt;&gt;""),AND(JM15&gt;=JQ$42,JM15&lt;&gt;""),AND(JP15&gt;=JQ$42,JP15&lt;&gt;""),AND(KN15&gt;=KY$42,KN15&lt;&gt;""),AND(KQ15&gt;=KY$42,KQ15&lt;&gt;""),AND(KU15&gt;=KY$42,KU15&lt;&gt;""),AND(KX15&gt;=KY$42,KX15&lt;&gt;""),AND(LV15&gt;=MG$42,LV15&lt;&gt;""),AND(LY15&gt;=MG$42,LY15&lt;&gt;""),AND(MC15&gt;=MG$42,MC15&lt;&gt;""),AND(MF15&gt;=MG$42,MF15&lt;&gt;""),AND(ND15&gt;=NO$42,ND15&lt;&gt;""),AND(NG15&gt;=NO$42,NG15&lt;&gt;""),AND(NK15&gt;=NO$42,NK15&lt;&gt;""),AND(NN15&gt;=NO$42,NN15&lt;&gt;""),AND(OL15&gt;=OW$42,OL15&lt;&gt;""),AND(OO15&gt;=OW$42,OO15&lt;&gt;""),AND(OS15&gt;=OW$42,OS15&lt;&gt;""),AND(OV15&gt;=OW$42,OV15&lt;&gt;""),AND(PT15&gt;=QE$42,PT15&lt;&gt;""),AND(PW15&gt;=QE$42,PW15&lt;&gt;""),AND(QA15&gt;=QE$42,QA15&lt;&gt;""),AND(QD15&gt;=QE$42,QD15&lt;&gt;""),AND(RB15&gt;=RM$42,RB15&lt;&gt;""),AND(RE15&gt;=RM$42,RE15&lt;&gt;""),AND(RI15&gt;=RM$42,RI15&lt;&gt;""),AND(RL15&gt;=RM$42,RL15&lt;&gt;""),AND(SJ15&gt;=SU$42,SJ15&lt;&gt;""),AND(SM15&gt;=SU$42,SM15&lt;&gt;""),AND(SQ15&gt;=SU$42,SQ15&lt;&gt;""),AND(ST15&gt;=SU$42,ST15&lt;&gt;"")),"P","")</f>
        <v/>
      </c>
      <c r="J15" s="36" t="str">
        <f>IF(AND(I15="P",H15=""),"No DD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Merit",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Excellence",IF(K15="P","Worlds Team",IF(H15="P","National Team","")))))</f>
        <v/>
      </c>
      <c r="K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L15" s="8">
        <f>IF(COUNT(AQ15,AT15,BR15,BU15,CS15,CV15)&gt;0,LARGE((AQ15,AT15,BR15,BU15,CS15,CV15),1),0)</f>
        <v>47.440000000000005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IF(COUNT(AQ15,AT15,BR15,BU15,CS15,CV15)&gt;1,LARGE((AQ15,AT15,BR15,BU15,CS15,CV15),2),0)</f>
        <v>46.8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46.71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$38,AP15,0),IF(AR15&gt;=$AY$38,AS15,0),IF(AV15&gt;=$AY$38,AW15,0),IF(BP15&gt;=$BZ$38,BQ15,0),IF(BS15&gt;=$BZ$38,BT15,0),IF(BW15&gt;=$BZ$38,BX15,0),IF(CQ15&gt;=$DA$38,CR15,0),IF(CT15&gt;=$DA$38,CU15,0),IF(CX15&gt;=$DA$38,CY15,0),IF(DX15&gt;=$EK$38,DY15,0),IF(EA15&gt;=$EK$38,EB15,0),IF(EE15&gt;=$EK$38,EF15,0),IF(EH15&gt;=$EK$38,EI15,0),IF(FF15&gt;=$FS$38,FG15,0),IF(FI15&gt;=$FS$38,FJ15,0),IF(FM15&gt;=$FS$38,FN15,0),IF(FP15&gt;=$FS$38,FQ15,0),IF(GN15&gt;=$HA$38,GO15,0),IF(GQ15&gt;=$HA$38,GR15,0),IF(GU15&gt;=$HA$38,GV15,0),IF(GX15&gt;=$HA$38,GY15,0),IF(HV15&gt;=$II$38,HW15,0),IF(HY15&gt;=$II$38,HZ15,0),IF(IC15&gt;=$II$38,ID15,0),IF(IF15&gt;=$II$38,IG15,0),IF(JD15&gt;=$JQ$38,JE15,0),IF(JG15&gt;=$JQ$38,JH15,0),IF(JK15&gt;=$JQ$38,JL15,0),IF(JN15&gt;=$JQ$38,JO15,0),IF(KL15&gt;=$KY$38,KM15,0),IF(KO15&gt;=$KY$38,KP15,0),IF(KS15&gt;=$KY$38,KT15,0),IF(KV15&gt;=$KY$38,KW15,0),IF(LT15&gt;=$MG$38,LU15,0),IF(LW15&gt;=$MG$38,LX15,0),IF(MA15&gt;=$MG$38,MB15,0),IF(MD15&gt;=$MG$38,ME15,0),IF(NB15&gt;=$NO$38,NC15,0),IF(NE15&gt;=$NO$38,NF15,0),IF(NI15&gt;=$NO$38,NJ15,0),IF(NL15&gt;=$NO$38,NM15,0),IF(OJ15&gt;=$OW$38,OK15,0),IF(OM15&gt;=$OW$38,ON15,0),IF(OQ15&gt;=$OW$38,OR15,0),IF(OT15&gt;=$OW$38,OU15,0),IF(PR15&gt;=$QE$38,PS15,0),IF(PU15&gt;=$QE$38,PV15,0),IF(PY15&gt;=$QE$38,PZ15,0),IF(QB15&gt;=$QE$38,QC15,0),IF(QZ15&gt;=$RM$38,RA15,0),IF(RC15&gt;=$RM$38,RD15,0),IF(RG15&gt;=$RM$38,RH15,0),IF(RJ15&gt;=$RM$38,RK15,0),IF(SH15&gt;=$SU$38,SI15,0),IF(SK15&gt;=$SU$38,SL15,0),IF(SO15&gt;=$SU$38,SP15,0),IF(SR15&gt;=$SU$38,SS15,0))&gt;0,MAX(IF(AO15&gt;=$AY$38,AP15,0),IF(AR15&gt;=$AY$38,AS15,0),IF(AV15&gt;=$AY$38,AW15,0),IF(BP15&gt;=$BZ$38,BQ15,0),IF(BS15&gt;=$BZ$38,BT15,0),IF(BW15&gt;=$BZ$38,BX15,0),IF(CQ15&gt;=$DA$38,CR15,0),IF(CT15&gt;=$DA$38,CU15,0),IF(CX15&gt;=$DA$38,CY15,0),IF(DX15&gt;=$EK$38,DY15,0),IF(EA15&gt;=$EK$38,EB15,0),IF(EE15&gt;=$EK$38,EF15,0),IF(EH15&gt;=$EK$38,EI15,0),IF(FF15&gt;=$FS$38,FG15,0),IF(FI15&gt;=$FS$38,FJ15,0),IF(FM15&gt;=$FS$38,FN15,0),IF(FP15&gt;=$FS$38,FQ15,0),IF(GN15&gt;=$HA$38,GO15,0),IF(GQ15&gt;=$HA$38,GR15,0),IF(GU15&gt;=$HA$38,GV15,0),IF(GX15&gt;=$HA$38,GY15,0),IF(HV15&gt;=$II$38,HW15,0),IF(HY15&gt;=$II$38,HZ15,0),IF(IC15&gt;=$II$38,ID15,0),IF(IF15&gt;=$II$38,IG15,0),IF(JD15&gt;=$JQ$38,JE15,0),IF(JG15&gt;=$JQ$38,JH15,0),IF(JK15&gt;=$JQ$38,JL15,0),IF(JN15&gt;=$JQ$38,JO15,0),IF(KL15&gt;=$KY$38,KM15,0),IF(KO15&gt;=$KY$38,KP15,0),IF(KS15&gt;=$KY$38,KT15,0),IF(KV15&gt;=$KY$38,KW15,0),IF(LT15&gt;=$MG$38,LU15,0),IF(LW15&gt;=$MG$38,LX15,0),IF(MA15&gt;=$MG$38,MB15,0),IF(MD15&gt;=$MG$38,ME15,0),IF(NB15&gt;=$NO$38,NC15,0),IF(NE15&gt;=$NO$38,NF15,0),IF(NI15&gt;=$NO$38,NJ15,0),IF(NL15&gt;=$NO$38,NM15,0),IF(OJ15&gt;=$OW$38,OK15,0),IF(OM15&gt;=$OW$38,ON15,0),IF(OQ15&gt;=$OW$38,OR15,0),IF(OT15&gt;=$OW$38,OU15,0),IF(PR15&gt;=$QE$38,PS15,0),IF(PU15&gt;=$QE$38,PV15,0),IF(PY15&gt;=$QE$38,PZ15,0),IF(QB15&gt;=$QE$38,QC15,0),IF(QZ15&gt;=$RM$38,RA15,0),IF(RC15&gt;=$RM$38,RD15,0),IF(RG15&gt;=$RM$38,RH15,0),IF(RJ15&gt;=$RM$38,RK15,0),IF(SH15&gt;=$SU$38,SI15,0),IF(SK15&gt;=$SU$38,SL15,0),IF(SO15&gt;=$SU$38,SP15,0),IF(SR15&gt;=$SU$38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15</v>
      </c>
      <c r="Z15" s="22">
        <v>9.3000000000000007</v>
      </c>
      <c r="AA15" s="22">
        <v>9</v>
      </c>
      <c r="AB15" s="22">
        <v>13.5</v>
      </c>
      <c r="AC15" s="22">
        <v>0</v>
      </c>
      <c r="AD15" s="22">
        <v>15.2</v>
      </c>
      <c r="AE15" s="22">
        <v>9.5</v>
      </c>
      <c r="AF15" s="22">
        <v>9</v>
      </c>
      <c r="AG15" s="22">
        <v>13.74</v>
      </c>
      <c r="AH15" s="22">
        <v>0</v>
      </c>
      <c r="AI15" s="22">
        <v>14.4</v>
      </c>
      <c r="AJ15" s="22">
        <v>8.8000000000000007</v>
      </c>
      <c r="AK15" s="22">
        <v>9</v>
      </c>
      <c r="AL15" s="22">
        <v>13.51</v>
      </c>
      <c r="AM15" s="22">
        <v>0</v>
      </c>
      <c r="AN15" s="27"/>
      <c r="AO15" s="38">
        <f>IF(AA15&gt;0,AA15,"")</f>
        <v>9</v>
      </c>
      <c r="AP15" s="38">
        <f>IF(AB15&gt;0,AB15,"")</f>
        <v>13.5</v>
      </c>
      <c r="AQ15" s="40">
        <f>IF(SUM(Y15:AB15)-AC15&gt;0,SUM(Y15:AB15)-AC15,"")</f>
        <v>46.8</v>
      </c>
      <c r="AR15" s="40">
        <f>IF(AF15&gt;0,AF15,"")</f>
        <v>9</v>
      </c>
      <c r="AS15" s="40">
        <f>IF(AG15&gt;0,AG15,"")</f>
        <v>13.74</v>
      </c>
      <c r="AT15" s="40">
        <f>IF(SUM(AD15:AG15)-AH15&gt;0,SUM(AD15:AG15)-AH15,"")</f>
        <v>47.440000000000005</v>
      </c>
      <c r="AU15" s="40">
        <f>IF(AQ15="","",MAX(AQ15,AT15))</f>
        <v>47.440000000000005</v>
      </c>
      <c r="AV15" s="40">
        <f>IF(AK15&gt;0,AK15,"")</f>
        <v>9</v>
      </c>
      <c r="AW15" s="40">
        <f>IF(AL15&gt;0,AL15,"")</f>
        <v>13.51</v>
      </c>
      <c r="AX15" s="40">
        <f>IF(SUM(AI15:AL15)-AM15&gt;0,SUM(AI15:AL15)-AM15,"")</f>
        <v>45.71</v>
      </c>
      <c r="AY15" s="40">
        <f>IF(SUM(AU15,AX15)&gt;0,SUM(AU15,AX15),"")</f>
        <v>93.15</v>
      </c>
      <c r="AZ15" s="26">
        <v>10.3</v>
      </c>
      <c r="BA15" s="26">
        <v>6.1</v>
      </c>
      <c r="BB15" s="26">
        <v>5.9</v>
      </c>
      <c r="BC15" s="26">
        <v>9.74</v>
      </c>
      <c r="BD15" s="26">
        <v>0</v>
      </c>
      <c r="BE15" s="26">
        <v>10.4</v>
      </c>
      <c r="BF15" s="26">
        <v>6.3</v>
      </c>
      <c r="BG15" s="26">
        <v>6.8</v>
      </c>
      <c r="BH15" s="26">
        <v>9.84</v>
      </c>
      <c r="BI15" s="26">
        <v>0</v>
      </c>
      <c r="BJ15" s="26">
        <v>14.9</v>
      </c>
      <c r="BK15" s="26">
        <v>8.6</v>
      </c>
      <c r="BL15" s="26">
        <v>9</v>
      </c>
      <c r="BM15" s="26">
        <v>14.21</v>
      </c>
      <c r="BN15" s="26">
        <v>0</v>
      </c>
      <c r="BO15" s="28"/>
      <c r="BP15" s="39">
        <f>IF(BB15&gt;0,BB15,"")</f>
        <v>5.9</v>
      </c>
      <c r="BQ15" s="39">
        <f>IF(BC15&gt;0,BC15,"")</f>
        <v>9.74</v>
      </c>
      <c r="BR15" s="11">
        <f>IF(SUM(AZ15:BC15)-BD15&gt;0,SUM(AZ15:BC15)-BD15,"")</f>
        <v>32.04</v>
      </c>
      <c r="BS15" s="11">
        <f>IF(BG15&gt;0,BG15,"")</f>
        <v>6.8</v>
      </c>
      <c r="BT15" s="11">
        <f>IF(BH15&gt;0,BH15,"")</f>
        <v>9.84</v>
      </c>
      <c r="BU15" s="11">
        <f>IF(SUM(BE15:BH15)-BI15&gt;0,SUM(BE15:BH15)-BI15,"")</f>
        <v>33.340000000000003</v>
      </c>
      <c r="BV15" s="11">
        <f>IF(BR15="","",MAX(BR15,BU15))</f>
        <v>33.340000000000003</v>
      </c>
      <c r="BW15" s="11">
        <f>IF(BL15&gt;0,BL15,"")</f>
        <v>9</v>
      </c>
      <c r="BX15" s="11">
        <f>IF(BM15&gt;0,BM15,"")</f>
        <v>14.21</v>
      </c>
      <c r="BY15" s="11">
        <f>IF(SUM(BJ15:BM15)-BN15&gt;0,SUM(BJ15:BM15)-BN15,"")</f>
        <v>46.71</v>
      </c>
      <c r="BZ15" s="11">
        <f>IF(SUM(BV15,BY15)&gt;0,SUM(BV15,BY15),"")</f>
        <v>80.050000000000011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5.15</v>
      </c>
      <c r="SW15" s="22">
        <f>IF($CP15="P",CB15,(CB15+BA15)/2)</f>
        <v>3.05</v>
      </c>
      <c r="SX15" s="22">
        <f>IF($CP15="P",CC15,(CC15+BB15)/2)</f>
        <v>2.95</v>
      </c>
      <c r="SY15" s="22">
        <f>IF($CP15="P",CD15,(CD15+BC15)/2)</f>
        <v>4.87</v>
      </c>
      <c r="SZ15" s="22">
        <f>IF($CP15="P",CE15,(CE15+BD15)/2)</f>
        <v>0</v>
      </c>
      <c r="TA15" s="22">
        <f>IF($CP15="P",CF15,(CF15+BE15)/2)</f>
        <v>5.2</v>
      </c>
      <c r="TB15" s="22">
        <f>IF($CP15="P",CG15,(CG15+BF15)/2)</f>
        <v>3.15</v>
      </c>
      <c r="TC15" s="22">
        <f>IF($CP15="P",CH15,(CH15+BG15)/2)</f>
        <v>3.4</v>
      </c>
      <c r="TD15" s="22">
        <f>IF($CP15="P",CI15,(CI15+BH15)/2)</f>
        <v>4.92</v>
      </c>
      <c r="TE15" s="22">
        <f>IF($CP15="P",CJ15,(CJ15+BI15)/2)</f>
        <v>0</v>
      </c>
      <c r="TF15" s="22">
        <f>IF($CP15="P",CK15,(CK15+BJ15)/2)</f>
        <v>7.45</v>
      </c>
      <c r="TG15" s="22">
        <f>IF($CP15="P",CL15,(CL15+BK15)/2)</f>
        <v>4.3</v>
      </c>
      <c r="TH15" s="22">
        <f>IF($CP15="P",CM15,(CM15+BL15)/2)</f>
        <v>4.5</v>
      </c>
      <c r="TI15" s="22">
        <f>IF($CP15="P",CN15,(CN15+BM15)/2)</f>
        <v>7.1050000000000004</v>
      </c>
      <c r="TJ15" s="22">
        <f>IF($CP15="P",CO15,(CO15+BN15)/2)</f>
        <v>0</v>
      </c>
      <c r="TK15" s="27" t="s">
        <v>46</v>
      </c>
      <c r="TL15" s="40">
        <f>IF(SX15&gt;0,SX15,"")</f>
        <v>2.95</v>
      </c>
      <c r="TM15" s="40">
        <f>IF(SY15&gt;0,SY15,"")</f>
        <v>4.87</v>
      </c>
      <c r="TN15" s="40">
        <f>IF(SUM(SV15:SY15)-SZ15&gt;0,SUM(SV15:SY15)-SZ15,"")</f>
        <v>16.02</v>
      </c>
      <c r="TO15" s="40">
        <f>IF(TC15&gt;0,TC15,"")</f>
        <v>3.4</v>
      </c>
      <c r="TP15" s="40">
        <f>IF(TD15&gt;0,TD15,"")</f>
        <v>4.92</v>
      </c>
      <c r="TQ15" s="40">
        <f>IF(SUM(TA15:TD15)-TE15&gt;0,SUM(TA15:TD15)-TE15,"")</f>
        <v>16.670000000000002</v>
      </c>
      <c r="TR15" s="40">
        <f>IF(MAX(TN15,TQ15)&gt;0,MAX(TN15,TQ15),"")</f>
        <v>16.670000000000002</v>
      </c>
      <c r="TS15" s="40">
        <f>IF(TH15&gt;0,TH15,"")</f>
        <v>4.5</v>
      </c>
      <c r="TT15" s="40">
        <f>IF(TI15&gt;0,TI15,"")</f>
        <v>7.1050000000000004</v>
      </c>
      <c r="TU15" s="40">
        <f>IF(SUM(TF15:TI15)-TJ15&gt;0,SUM(TF15:TI15)-TJ15,"")</f>
        <v>23.355</v>
      </c>
      <c r="TV15" s="40">
        <f>IF(SUM(TR15,TU15)&gt;0,SUM(TR15,TU15),"")</f>
        <v>40.025000000000006</v>
      </c>
    </row>
    <row r="16" spans="1:542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100</v>
      </c>
      <c r="D16" s="4" t="s">
        <v>4</v>
      </c>
      <c r="E16" s="4">
        <v>2004</v>
      </c>
      <c r="F16" s="9">
        <f>SUM(L16:V16)+SUM(L16:T16)*0.0000001+SUM(L16)*0.0000000000001</f>
        <v>148.29001482900469</v>
      </c>
      <c r="G16" s="64"/>
      <c r="H16" s="3" t="str">
        <f>IF(OR(AND(AO16&gt;=AY$38,AO16&lt;&gt;"",AQ16&gt;=AY$42,AQ16&lt;&gt;"",AN16=""),AND(AR16&gt;=AY$38,AR16&lt;&gt;"",AT16&gt;=AY$42,AT16&lt;&gt;"",AN16=""),AND(AV16&gt;=AY$38,AV16&lt;&gt;"",AX16&gt;=AY$42,AX16&lt;&gt;"",AN16=""),AND(BP16&gt;=BZ$38,BP16&lt;&gt;"",BR16&gt;=BZ$42,BR16&lt;&gt;"",BO16=""),AND(BS16&gt;=BZ$38,BS16&lt;&gt;"",BU16&gt;=BZ$42,BU16&lt;&gt;"",BO16=""),AND(BW16&gt;=BZ$38,BW16&lt;&gt;"",BY16&gt;=BZ$42,BY16&lt;&gt;"",BO16=""),AND(CQ16&gt;=DA$38,CQ16&lt;&gt;"",CS16&gt;=DA$42,CS16&lt;&gt;"",CP16=""),AND(CT16&gt;=DA$38,CT16&lt;&gt;"",CV16&gt;=DA$42,CV16&lt;&gt;"",CP16=""),AND(CX16&gt;=DA$38,CX16&lt;&gt;"",CZ16&gt;=DA$42,CZ16&lt;&gt;"",CP16=""),AND(DX16&gt;=EK$38,DX16&lt;&gt;"",DZ16&gt;=EK$42,DZ16&lt;&gt;""),AND(EA16&gt;=EK$38,EA16&lt;&gt;"",EC16&gt;=EK$42,EC16&lt;&gt;""),AND(EE16&gt;=EK$38,EE16&lt;&gt;"",EG16&gt;=EK$42,EG16&lt;&gt;""),AND(EH16&gt;=EK$38,EH16&lt;&gt;"",EJ16&gt;=EK$42,EJ16&lt;&gt;""),AND(FF16&gt;=FS$38,FF16&lt;&gt;"",FH16&gt;=FS$42,FH16&lt;&gt;""),AND(FI16&gt;=FS$38,FI16&lt;&gt;"",FK16&gt;=FS$42,FK16&lt;&gt;""),AND(FM16&gt;=FS$38,FM16&lt;&gt;"",FO16&gt;=FS$42,FO16&lt;&gt;""),AND(FP16&gt;=FS$38,FP16&lt;&gt;"",FR16&gt;=FS$42,FR16&lt;&gt;""),AND(GN16&gt;=HA$38,GN16&lt;&gt;"",GP16&gt;=HA$42,GP16&lt;&gt;""),AND(GQ16&gt;=HA$38,GQ16&lt;&gt;"",GS16&gt;=HA$42,GS16&lt;&gt;""),AND(GU16&gt;=HA$38,GU16&lt;&gt;"",GW16&gt;=HA$42,GW16&lt;&gt;""),AND(GX16&gt;=HA$38,GX16&lt;&gt;"",GZ16&gt;=HA$42,GZ16&lt;&gt;""),AND(HV16&gt;=II$38,HV16&lt;&gt;"",HX16&gt;=II$42,HX16&lt;&gt;""),AND(HY16&gt;=II$38,HY16&lt;&gt;"",IA16&gt;=II$42,IA16&lt;&gt;""),AND(IC16&gt;=II$38,IC16&lt;&gt;"",IE16&gt;=II$42,IE16&lt;&gt;""),AND(IF16&gt;=II$38,IF16&lt;&gt;"",IH16&gt;=II$42,IH16&lt;&gt;""),AND(JD16&gt;=JQ$38,JD16&lt;&gt;"",JF16&gt;=JQ$42,JF16&lt;&gt;""),AND(JG16&gt;=JQ$38,JG16&lt;&gt;"",JI16&gt;=JQ$42,JI16&lt;&gt;""),AND(JK16&gt;=JQ$38,JK16&lt;&gt;"",JM16&gt;=JQ$42,JM16&lt;&gt;""),AND(JN16&gt;=JQ$38,JN16&lt;&gt;"",JP16&gt;=JQ$42,JP16&lt;&gt;""),AND(KL16&gt;=KY$38,KL16&lt;&gt;"",KN16&gt;=KY$42,KN16&lt;&gt;""),AND(KO16&gt;=KY$38,KO16&lt;&gt;"",KQ16&gt;=KY$42,KQ16&lt;&gt;""),AND(KS16&gt;=KY$38,KS16&lt;&gt;"",KU16&gt;=KY$42,KU16&lt;&gt;""),AND(KV16&gt;=KY$38,KV16&lt;&gt;"",KX16&gt;=KY$42,KX16&lt;&gt;""),AND(LT16&gt;=MG$38,LT16&lt;&gt;"",LV16&gt;=MG$42,LV16&lt;&gt;""),AND(LW16&gt;=MG$38,LW16&lt;&gt;"",LY16&gt;=MG$42,LY16&lt;&gt;""),AND(MA16&gt;=MG$38,MA16&lt;&gt;"",MC16&gt;=MG$42,MC16&lt;&gt;""),AND(MD16&gt;=MG$38,MD16&lt;&gt;"",MF16&gt;=MG$42,MF16&lt;&gt;""),AND(NB16&gt;=NO$38,NB16&lt;&gt;"",ND16&gt;=NO$42,ND16&lt;&gt;""),AND(NE16&gt;=NO$38,NE16&lt;&gt;"",NG16&gt;=NO$42,NG16&lt;&gt;""),AND(NI16&gt;=NO$38,NI16&lt;&gt;"",NK16&gt;=NO$42,NK16&lt;&gt;""),AND(NL16&gt;=NO$38,NL16&lt;&gt;"",NN16&gt;=NO$42,NN16&lt;&gt;""),AND(OJ16&gt;=OW$38,OJ16&lt;&gt;"",OL16&gt;=OW$42,OL16&lt;&gt;""),AND(OM16&gt;=OW$38,OM16&lt;&gt;"",OO16&gt;=OW$42,OO16&lt;&gt;""),AND(OQ16&gt;=OW$38,OQ16&lt;&gt;"",OS16&gt;=OW$42,OS16&lt;&gt;""),AND(OT16&gt;=OW$38,OT16&lt;&gt;"",OV16&gt;=OW$42,OV16&lt;&gt;""),AND(PR16&gt;=QE$38,PR16&lt;&gt;"",PT16&gt;=QE$42,PT16&lt;&gt;""),AND(PU16&gt;=QE$38,PU16&lt;&gt;"",PW16&gt;=QE$42,PW16&lt;&gt;""),AND(PY16&gt;=QE$38,PY16&lt;&gt;"",QA16&gt;=QE$42,QA16&lt;&gt;""),AND(QB16&gt;=QE$38,QB16&lt;&gt;"",QD16&gt;=QE$42,QD16&lt;&gt;""),AND(QZ16&gt;=RM$38,QZ16&lt;&gt;"",RB16&gt;=RM$42,RB16&lt;&gt;""),AND(RC16&gt;=RM$38,RC16&lt;&gt;"",RE16&gt;=RM$42,RE16&lt;&gt;""),AND(RG16&gt;=RM$38,RG16&lt;&gt;"",RI16&gt;=RM$42,RI16&lt;&gt;""),AND(RJ16&gt;=RM$38,RJ16&lt;&gt;"",RL16&gt;=RM$42,RL16&lt;&gt;""),AND(SH16&gt;=SU$38,SH16&lt;&gt;"",SJ16&gt;=SU$42,SJ16&lt;&gt;""),AND(SK16&gt;=SU$38,SK16&lt;&gt;"",SM16&gt;=SU$42,SM16&lt;&gt;""),AND(SO16&gt;=SU$38,SO16&lt;&gt;"",SQ16&gt;=SU$42,SQ16&lt;&gt;""),AND(SR16&gt;=SU$38,SR16&lt;&gt;"",ST16&gt;=SU$42,ST16&lt;&gt;"")),"P","")</f>
        <v/>
      </c>
      <c r="I16" s="3" t="str">
        <f>IF(OR(AND(AQ16&gt;=AY$42,AQ16&lt;&gt;"",AN16=""),AND(AT16&gt;=AY$42,AT16&lt;&gt;"",AN16=""),AND(AX16&gt;=AY$42,AX16&lt;&gt;"",AN16=""),AND(BR16&gt;=BZ$42,BR16&lt;&gt;"",BO16=""),AND(BU16&gt;=BZ$42,BU16&lt;&gt;"",BO16=""),AND(BY16&gt;=BZ$42,BY16&lt;&gt;"",BO16=""),AND(CS16&gt;=DA$42,CS16&lt;&gt;"",CP16=""),AND(CV16&gt;=DA$42,CV16&lt;&gt;"",CP16=""),AND(CZ16&gt;=DA$42,CZ16&lt;&gt;"",CP16=""),AND(DZ16&gt;=EK$42,DZ16&lt;&gt;""),AND(EC16&gt;=EK$42,EC16&lt;&gt;""),AND(EG16&gt;=EK$42,EG16&lt;&gt;""),AND(EJ16&gt;=EK$42,EJ16&lt;&gt;""),AND(FH16&gt;=FS$42,FH16&lt;&gt;""),AND(FK16&gt;=FS$42,FK16&lt;&gt;""),AND(FO16&gt;=FS$42,FO16&lt;&gt;""),AND(FR16&gt;=FS$42,FR16&lt;&gt;""),AND(GP16&gt;=HA$42,GP16&lt;&gt;""),AND(GS16&gt;=HA$42,GS16&lt;&gt;""),AND(GW16&gt;=HA$42,GW16&lt;&gt;""),AND(GZ16&gt;=HA$42,GZ16&lt;&gt;""),AND(HX16&gt;=II$42,HX16&lt;&gt;""),AND(IA16&gt;=II$42,IA16&lt;&gt;""),AND(IE16&gt;=II$42,IE16&lt;&gt;""),AND(IH16&gt;=II$42,IH16&lt;&gt;""),AND(JF16&gt;=JQ$42,JF16&lt;&gt;""),AND(JI16&gt;=JQ$42,JI16&lt;&gt;""),AND(JM16&gt;=JQ$42,JM16&lt;&gt;""),AND(JP16&gt;=JQ$42,JP16&lt;&gt;""),AND(KN16&gt;=KY$42,KN16&lt;&gt;""),AND(KQ16&gt;=KY$42,KQ16&lt;&gt;""),AND(KU16&gt;=KY$42,KU16&lt;&gt;""),AND(KX16&gt;=KY$42,KX16&lt;&gt;""),AND(LV16&gt;=MG$42,LV16&lt;&gt;""),AND(LY16&gt;=MG$42,LY16&lt;&gt;""),AND(MC16&gt;=MG$42,MC16&lt;&gt;""),AND(MF16&gt;=MG$42,MF16&lt;&gt;""),AND(ND16&gt;=NO$42,ND16&lt;&gt;""),AND(NG16&gt;=NO$42,NG16&lt;&gt;""),AND(NK16&gt;=NO$42,NK16&lt;&gt;""),AND(NN16&gt;=NO$42,NN16&lt;&gt;""),AND(OL16&gt;=OW$42,OL16&lt;&gt;""),AND(OO16&gt;=OW$42,OO16&lt;&gt;""),AND(OS16&gt;=OW$42,OS16&lt;&gt;""),AND(OV16&gt;=OW$42,OV16&lt;&gt;""),AND(PT16&gt;=QE$42,PT16&lt;&gt;""),AND(PW16&gt;=QE$42,PW16&lt;&gt;""),AND(QA16&gt;=QE$42,QA16&lt;&gt;""),AND(QD16&gt;=QE$42,QD16&lt;&gt;""),AND(RB16&gt;=RM$42,RB16&lt;&gt;""),AND(RE16&gt;=RM$42,RE16&lt;&gt;""),AND(RI16&gt;=RM$42,RI16&lt;&gt;""),AND(RL16&gt;=RM$42,RL16&lt;&gt;""),AND(SJ16&gt;=SU$42,SJ16&lt;&gt;""),AND(SM16&gt;=SU$42,SM16&lt;&gt;""),AND(SQ16&gt;=SU$42,SQ16&lt;&gt;""),AND(ST16&gt;=SU$42,ST16&lt;&gt;"")),"P","")</f>
        <v/>
      </c>
      <c r="J16" s="36" t="str">
        <f>IF(AND(I16="P",H16=""),"No DD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Merit",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Excellence",IF(K16="P","Worlds Team",IF(H16="P","National Team","")))))</f>
        <v/>
      </c>
      <c r="K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L16" s="8">
        <f>IF(COUNT(AQ16,AT16,BR16,BU16,CS16,CV16)&gt;0,LARGE((AQ16,AT16,BR16,BU16,CS16,CV16),1),0)</f>
        <v>46.83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44.76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47.8</v>
      </c>
      <c r="Q16" s="8" t="str">
        <f>IF(P16="","",IF(P16=CZ16,$CA$1,IF(P16=BY16,$AZ$1,IF(P16=AX16,$Y$1,IF(OR(P16=CS16,P16=CV16,P16=CZ16),$CA$1,IF(OR(P16=BR16,P16=BU16,P16=BY16),$AZ$1,IF(OR(P16=AQ16,P16=AT16,P16=AX16),$Y$1,"")))))))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8.9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$38,AP16,0),IF(AR16&gt;=$AY$38,AS16,0),IF(AV16&gt;=$AY$38,AW16,0),IF(BP16&gt;=$BZ$38,BQ16,0),IF(BS16&gt;=$BZ$38,BT16,0),IF(BW16&gt;=$BZ$38,BX16,0),IF(CQ16&gt;=$DA$38,CR16,0),IF(CT16&gt;=$DA$38,CU16,0),IF(CX16&gt;=$DA$38,CY16,0),IF(DX16&gt;=$EK$38,DY16,0),IF(EA16&gt;=$EK$38,EB16,0),IF(EE16&gt;=$EK$38,EF16,0),IF(EH16&gt;=$EK$38,EI16,0),IF(FF16&gt;=$FS$38,FG16,0),IF(FI16&gt;=$FS$38,FJ16,0),IF(FM16&gt;=$FS$38,FN16,0),IF(FP16&gt;=$FS$38,FQ16,0),IF(GN16&gt;=$HA$38,GO16,0),IF(GQ16&gt;=$HA$38,GR16,0),IF(GU16&gt;=$HA$38,GV16,0),IF(GX16&gt;=$HA$38,GY16,0),IF(HV16&gt;=$II$38,HW16,0),IF(HY16&gt;=$II$38,HZ16,0),IF(IC16&gt;=$II$38,ID16,0),IF(IF16&gt;=$II$38,IG16,0),IF(JD16&gt;=$JQ$38,JE16,0),IF(JG16&gt;=$JQ$38,JH16,0),IF(JK16&gt;=$JQ$38,JL16,0),IF(JN16&gt;=$JQ$38,JO16,0),IF(KL16&gt;=$KY$38,KM16,0),IF(KO16&gt;=$KY$38,KP16,0),IF(KS16&gt;=$KY$38,KT16,0),IF(KV16&gt;=$KY$38,KW16,0),IF(LT16&gt;=$MG$38,LU16,0),IF(LW16&gt;=$MG$38,LX16,0),IF(MA16&gt;=$MG$38,MB16,0),IF(MD16&gt;=$MG$38,ME16,0),IF(NB16&gt;=$NO$38,NC16,0),IF(NE16&gt;=$NO$38,NF16,0),IF(NI16&gt;=$NO$38,NJ16,0),IF(NL16&gt;=$NO$38,NM16,0),IF(OJ16&gt;=$OW$38,OK16,0),IF(OM16&gt;=$OW$38,ON16,0),IF(OQ16&gt;=$OW$38,OR16,0),IF(OT16&gt;=$OW$38,OU16,0),IF(PR16&gt;=$QE$38,PS16,0),IF(PU16&gt;=$QE$38,PV16,0),IF(PY16&gt;=$QE$38,PZ16,0),IF(QB16&gt;=$QE$38,QC16,0),IF(QZ16&gt;=$RM$38,RA16,0),IF(RC16&gt;=$RM$38,RD16,0),IF(RG16&gt;=$RM$38,RH16,0),IF(RJ16&gt;=$RM$38,RK16,0),IF(SH16&gt;=$SU$38,SI16,0),IF(SK16&gt;=$SU$38,SL16,0),IF(SO16&gt;=$SU$38,SP16,0),IF(SR16&gt;=$SU$38,SS16,0))&gt;0,MAX(IF(AO16&gt;=$AY$38,AP16,0),IF(AR16&gt;=$AY$38,AS16,0),IF(AV16&gt;=$AY$38,AW16,0),IF(BP16&gt;=$BZ$38,BQ16,0),IF(BS16&gt;=$BZ$38,BT16,0),IF(BW16&gt;=$BZ$38,BX16,0),IF(CQ16&gt;=$DA$38,CR16,0),IF(CT16&gt;=$DA$38,CU16,0),IF(CX16&gt;=$DA$38,CY16,0),IF(DX16&gt;=$EK$38,DY16,0),IF(EA16&gt;=$EK$38,EB16,0),IF(EE16&gt;=$EK$38,EF16,0),IF(EH16&gt;=$EK$38,EI16,0),IF(FF16&gt;=$FS$38,FG16,0),IF(FI16&gt;=$FS$38,FJ16,0),IF(FM16&gt;=$FS$38,FN16,0),IF(FP16&gt;=$FS$38,FQ16,0),IF(GN16&gt;=$HA$38,GO16,0),IF(GQ16&gt;=$HA$38,GR16,0),IF(GU16&gt;=$HA$38,GV16,0),IF(GX16&gt;=$HA$38,GY16,0),IF(HV16&gt;=$II$38,HW16,0),IF(HY16&gt;=$II$38,HZ16,0),IF(IC16&gt;=$II$38,ID16,0),IF(IF16&gt;=$II$38,IG16,0),IF(JD16&gt;=$JQ$38,JE16,0),IF(JG16&gt;=$JQ$38,JH16,0),IF(JK16&gt;=$JQ$38,JL16,0),IF(JN16&gt;=$JQ$38,JO16,0),IF(KL16&gt;=$KY$38,KM16,0),IF(KO16&gt;=$KY$38,KP16,0),IF(KS16&gt;=$KY$38,KT16,0),IF(KV16&gt;=$KY$38,KW16,0),IF(LT16&gt;=$MG$38,LU16,0),IF(LW16&gt;=$MG$38,LX16,0),IF(MA16&gt;=$MG$38,MB16,0),IF(MD16&gt;=$MG$38,ME16,0),IF(NB16&gt;=$NO$38,NC16,0),IF(NE16&gt;=$NO$38,NF16,0),IF(NI16&gt;=$NO$38,NJ16,0),IF(NL16&gt;=$NO$38,NM16,0),IF(OJ16&gt;=$OW$38,OK16,0),IF(OM16&gt;=$OW$38,ON16,0),IF(OQ16&gt;=$OW$38,OR16,0),IF(OT16&gt;=$OW$38,OU16,0),IF(PR16&gt;=$QE$38,PS16,0),IF(PU16&gt;=$QE$38,PV16,0),IF(PY16&gt;=$QE$38,PZ16,0),IF(QB16&gt;=$QE$38,QC16,0),IF(QZ16&gt;=$RM$38,RA16,0),IF(RC16&gt;=$RM$38,RD16,0),IF(RG16&gt;=$RM$38,RH16,0),IF(RJ16&gt;=$RM$38,RK16,0),IF(SH16&gt;=$SU$38,SI16,0),IF(SK16&gt;=$SU$38,SL16,0),IF(SO16&gt;=$SU$38,SP16,0),IF(SR16&gt;=$SU$38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15.1</v>
      </c>
      <c r="Z16" s="22">
        <v>9.6</v>
      </c>
      <c r="AA16" s="22">
        <v>7.7</v>
      </c>
      <c r="AB16" s="22">
        <v>13.46</v>
      </c>
      <c r="AC16" s="22">
        <v>1.1000000000000001</v>
      </c>
      <c r="AD16" s="22">
        <v>15.8</v>
      </c>
      <c r="AE16" s="22">
        <v>9.6999999999999993</v>
      </c>
      <c r="AF16" s="22">
        <v>8.3000000000000007</v>
      </c>
      <c r="AG16" s="22">
        <v>13.53</v>
      </c>
      <c r="AH16" s="22">
        <v>0.5</v>
      </c>
      <c r="AI16" s="22">
        <v>16</v>
      </c>
      <c r="AJ16" s="22">
        <v>9.5</v>
      </c>
      <c r="AK16" s="22">
        <v>8.9</v>
      </c>
      <c r="AL16" s="22">
        <v>13.4</v>
      </c>
      <c r="AM16" s="22">
        <v>0</v>
      </c>
      <c r="AN16" s="27"/>
      <c r="AO16" s="38">
        <f>IF(AA16&gt;0,AA16,"")</f>
        <v>7.7</v>
      </c>
      <c r="AP16" s="38">
        <f>IF(AB16&gt;0,AB16,"")</f>
        <v>13.46</v>
      </c>
      <c r="AQ16" s="40">
        <f>IF(SUM(Y16:AB16)-AC16&gt;0,SUM(Y16:AB16)-AC16,"")</f>
        <v>44.76</v>
      </c>
      <c r="AR16" s="40">
        <f>IF(AF16&gt;0,AF16,"")</f>
        <v>8.3000000000000007</v>
      </c>
      <c r="AS16" s="40">
        <f>IF(AG16&gt;0,AG16,"")</f>
        <v>13.53</v>
      </c>
      <c r="AT16" s="40">
        <f>IF(SUM(AD16:AG16)-AH16&gt;0,SUM(AD16:AG16)-AH16,"")</f>
        <v>46.83</v>
      </c>
      <c r="AU16" s="40">
        <f>IF(AQ16="","",MAX(AQ16,AT16))</f>
        <v>46.83</v>
      </c>
      <c r="AV16" s="40">
        <f>IF(AK16&gt;0,AK16,"")</f>
        <v>8.9</v>
      </c>
      <c r="AW16" s="40">
        <f>IF(AL16&gt;0,AL16,"")</f>
        <v>13.4</v>
      </c>
      <c r="AX16" s="40">
        <f>IF(SUM(AI16:AL16)-AM16&gt;0,SUM(AI16:AL16)-AM16,"")</f>
        <v>47.8</v>
      </c>
      <c r="AY16" s="40">
        <f>IF(SUM(AU16,AX16)&gt;0,SUM(AU16,AX16),"")</f>
        <v>94.63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>IF(BB16&gt;0,BB16,"")</f>
        <v/>
      </c>
      <c r="BQ16" s="39" t="str">
        <f>IF(BC16&gt;0,BC16,"")</f>
        <v/>
      </c>
      <c r="BR16" s="11" t="str">
        <f>IF(SUM(AZ16:BC16)-BD16&gt;0,SUM(AZ16:BC16)-BD16,"")</f>
        <v/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 t="str">
        <f>IF(BR16="","",MAX(BR16,BU16))</f>
        <v/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 t="str">
        <f>IF(SUM(BV16,BY16)&gt;0,SUM(BV16,BY16),"")</f>
        <v/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>IF(CC16&gt;0,CC16,"")</f>
        <v/>
      </c>
      <c r="CR16" s="38" t="str">
        <f>IF(CD16&gt;0,CD16,"")</f>
        <v/>
      </c>
      <c r="CS16" s="40" t="str">
        <f>IF(SUM(CA16:CD16)-CE16&gt;0,SUM(CA16:CD16)-CE16,"")</f>
        <v/>
      </c>
      <c r="CT16" s="40" t="str">
        <f>IF(CH16&gt;0,CH16,"")</f>
        <v/>
      </c>
      <c r="CU16" s="40" t="str">
        <f>IF(CI16&gt;0,CI16,"")</f>
        <v/>
      </c>
      <c r="CV16" s="40" t="str">
        <f>IF(SUM(CF16:CI16)-CJ16&gt;0,SUM(CF16:CI16)-CJ16,"")</f>
        <v/>
      </c>
      <c r="CW16" s="40" t="str">
        <f>IF(CS16="","",MAX(CS16,CV16))</f>
        <v/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 t="str">
        <f>IF(SUM(CW16,CZ16)&gt;0,SUM(CW16,CZ16),"")</f>
        <v/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0</v>
      </c>
      <c r="SW16" s="22">
        <f>IF($CP16="P",CB16,(CB16+BA16)/2)</f>
        <v>0</v>
      </c>
      <c r="SX16" s="22">
        <f>IF($CP16="P",CC16,(CC16+BB16)/2)</f>
        <v>0</v>
      </c>
      <c r="SY16" s="22">
        <f>IF($CP16="P",CD16,(CD16+BC16)/2)</f>
        <v>0</v>
      </c>
      <c r="SZ16" s="22">
        <f>IF($CP16="P",CE16,(CE16+BD16)/2)</f>
        <v>0</v>
      </c>
      <c r="TA16" s="22">
        <f>IF($CP16="P",CF16,(CF16+BE16)/2)</f>
        <v>0</v>
      </c>
      <c r="TB16" s="22">
        <f>IF($CP16="P",CG16,(CG16+BF16)/2)</f>
        <v>0</v>
      </c>
      <c r="TC16" s="22">
        <f>IF($CP16="P",CH16,(CH16+BG16)/2)</f>
        <v>0</v>
      </c>
      <c r="TD16" s="22">
        <f>IF($CP16="P",CI16,(CI16+BH16)/2)</f>
        <v>0</v>
      </c>
      <c r="TE16" s="22">
        <f>IF($CP16="P",CJ16,(CJ16+BI16)/2)</f>
        <v>0</v>
      </c>
      <c r="TF16" s="22">
        <f>IF($CP16="P",CK16,(CK16+BJ16)/2)</f>
        <v>0</v>
      </c>
      <c r="TG16" s="22">
        <f>IF($CP16="P",CL16,(CL16+BK16)/2)</f>
        <v>0</v>
      </c>
      <c r="TH16" s="22">
        <f>IF($CP16="P",CM16,(CM16+BL16)/2)</f>
        <v>0</v>
      </c>
      <c r="TI16" s="22">
        <f>IF($CP16="P",CN16,(CN16+BM16)/2)</f>
        <v>0</v>
      </c>
      <c r="TJ16" s="22">
        <f>IF($CP16="P",CO16,(CO16+BN16)/2)</f>
        <v>0</v>
      </c>
      <c r="TK16" s="27" t="s">
        <v>46</v>
      </c>
      <c r="TL16" s="40" t="str">
        <f>IF(SX16&gt;0,SX16,"")</f>
        <v/>
      </c>
      <c r="TM16" s="40" t="str">
        <f>IF(SY16&gt;0,SY16,"")</f>
        <v/>
      </c>
      <c r="TN16" s="40" t="str">
        <f>IF(SUM(SV16:SY16)-SZ16&gt;0,SUM(SV16:SY16)-SZ16,"")</f>
        <v/>
      </c>
      <c r="TO16" s="40" t="str">
        <f>IF(TC16&gt;0,TC16,"")</f>
        <v/>
      </c>
      <c r="TP16" s="40" t="str">
        <f>IF(TD16&gt;0,TD16,"")</f>
        <v/>
      </c>
      <c r="TQ16" s="40" t="str">
        <f>IF(SUM(TA16:TD16)-TE16&gt;0,SUM(TA16:TD16)-TE16,"")</f>
        <v/>
      </c>
      <c r="TR16" s="40" t="str">
        <f>IF(MAX(TN16,TQ16)&gt;0,MAX(TN16,TQ16),"")</f>
        <v/>
      </c>
      <c r="TS16" s="40" t="str">
        <f>IF(TH16&gt;0,TH16,"")</f>
        <v/>
      </c>
      <c r="TT16" s="40" t="str">
        <f>IF(TI16&gt;0,TI16,"")</f>
        <v/>
      </c>
      <c r="TU16" s="40" t="str">
        <f>IF(SUM(TF16:TI16)-TJ16&gt;0,SUM(TF16:TI16)-TJ16,"")</f>
        <v/>
      </c>
      <c r="TV16" s="40" t="str">
        <f>IF(SUM(TR16,TU16)&gt;0,SUM(TR16,TU16),"")</f>
        <v/>
      </c>
    </row>
    <row r="17" spans="1:542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164</v>
      </c>
      <c r="D17" s="4" t="s">
        <v>6</v>
      </c>
      <c r="E17" s="4">
        <v>2006</v>
      </c>
      <c r="F17" s="9">
        <f>SUM(L17:V17)+SUM(L17:T17)*0.0000001+SUM(L17)*0.0000000000001</f>
        <v>145.93001459300461</v>
      </c>
      <c r="G17" s="64"/>
      <c r="H17" s="3" t="str">
        <f>IF(OR(AND(AO17&gt;=AY$38,AO17&lt;&gt;"",AQ17&gt;=AY$42,AQ17&lt;&gt;"",AN17=""),AND(AR17&gt;=AY$38,AR17&lt;&gt;"",AT17&gt;=AY$42,AT17&lt;&gt;"",AN17=""),AND(AV17&gt;=AY$38,AV17&lt;&gt;"",AX17&gt;=AY$42,AX17&lt;&gt;"",AN17=""),AND(BP17&gt;=BZ$38,BP17&lt;&gt;"",BR17&gt;=BZ$42,BR17&lt;&gt;"",BO17=""),AND(BS17&gt;=BZ$38,BS17&lt;&gt;"",BU17&gt;=BZ$42,BU17&lt;&gt;"",BO17=""),AND(BW17&gt;=BZ$38,BW17&lt;&gt;"",BY17&gt;=BZ$42,BY17&lt;&gt;"",BO17=""),AND(CQ17&gt;=DA$38,CQ17&lt;&gt;"",CS17&gt;=DA$42,CS17&lt;&gt;"",CP17=""),AND(CT17&gt;=DA$38,CT17&lt;&gt;"",CV17&gt;=DA$42,CV17&lt;&gt;"",CP17=""),AND(CX17&gt;=DA$38,CX17&lt;&gt;"",CZ17&gt;=DA$42,CZ17&lt;&gt;"",CP17=""),AND(DX17&gt;=EK$38,DX17&lt;&gt;"",DZ17&gt;=EK$42,DZ17&lt;&gt;""),AND(EA17&gt;=EK$38,EA17&lt;&gt;"",EC17&gt;=EK$42,EC17&lt;&gt;""),AND(EE17&gt;=EK$38,EE17&lt;&gt;"",EG17&gt;=EK$42,EG17&lt;&gt;""),AND(EH17&gt;=EK$38,EH17&lt;&gt;"",EJ17&gt;=EK$42,EJ17&lt;&gt;""),AND(FF17&gt;=FS$38,FF17&lt;&gt;"",FH17&gt;=FS$42,FH17&lt;&gt;""),AND(FI17&gt;=FS$38,FI17&lt;&gt;"",FK17&gt;=FS$42,FK17&lt;&gt;""),AND(FM17&gt;=FS$38,FM17&lt;&gt;"",FO17&gt;=FS$42,FO17&lt;&gt;""),AND(FP17&gt;=FS$38,FP17&lt;&gt;"",FR17&gt;=FS$42,FR17&lt;&gt;""),AND(GN17&gt;=HA$38,GN17&lt;&gt;"",GP17&gt;=HA$42,GP17&lt;&gt;""),AND(GQ17&gt;=HA$38,GQ17&lt;&gt;"",GS17&gt;=HA$42,GS17&lt;&gt;""),AND(GU17&gt;=HA$38,GU17&lt;&gt;"",GW17&gt;=HA$42,GW17&lt;&gt;""),AND(GX17&gt;=HA$38,GX17&lt;&gt;"",GZ17&gt;=HA$42,GZ17&lt;&gt;""),AND(HV17&gt;=II$38,HV17&lt;&gt;"",HX17&gt;=II$42,HX17&lt;&gt;""),AND(HY17&gt;=II$38,HY17&lt;&gt;"",IA17&gt;=II$42,IA17&lt;&gt;""),AND(IC17&gt;=II$38,IC17&lt;&gt;"",IE17&gt;=II$42,IE17&lt;&gt;""),AND(IF17&gt;=II$38,IF17&lt;&gt;"",IH17&gt;=II$42,IH17&lt;&gt;""),AND(JD17&gt;=JQ$38,JD17&lt;&gt;"",JF17&gt;=JQ$42,JF17&lt;&gt;""),AND(JG17&gt;=JQ$38,JG17&lt;&gt;"",JI17&gt;=JQ$42,JI17&lt;&gt;""),AND(JK17&gt;=JQ$38,JK17&lt;&gt;"",JM17&gt;=JQ$42,JM17&lt;&gt;""),AND(JN17&gt;=JQ$38,JN17&lt;&gt;"",JP17&gt;=JQ$42,JP17&lt;&gt;""),AND(KL17&gt;=KY$38,KL17&lt;&gt;"",KN17&gt;=KY$42,KN17&lt;&gt;""),AND(KO17&gt;=KY$38,KO17&lt;&gt;"",KQ17&gt;=KY$42,KQ17&lt;&gt;""),AND(KS17&gt;=KY$38,KS17&lt;&gt;"",KU17&gt;=KY$42,KU17&lt;&gt;""),AND(KV17&gt;=KY$38,KV17&lt;&gt;"",KX17&gt;=KY$42,KX17&lt;&gt;""),AND(LT17&gt;=MG$38,LT17&lt;&gt;"",LV17&gt;=MG$42,LV17&lt;&gt;""),AND(LW17&gt;=MG$38,LW17&lt;&gt;"",LY17&gt;=MG$42,LY17&lt;&gt;""),AND(MA17&gt;=MG$38,MA17&lt;&gt;"",MC17&gt;=MG$42,MC17&lt;&gt;""),AND(MD17&gt;=MG$38,MD17&lt;&gt;"",MF17&gt;=MG$42,MF17&lt;&gt;""),AND(NB17&gt;=NO$38,NB17&lt;&gt;"",ND17&gt;=NO$42,ND17&lt;&gt;""),AND(NE17&gt;=NO$38,NE17&lt;&gt;"",NG17&gt;=NO$42,NG17&lt;&gt;""),AND(NI17&gt;=NO$38,NI17&lt;&gt;"",NK17&gt;=NO$42,NK17&lt;&gt;""),AND(NL17&gt;=NO$38,NL17&lt;&gt;"",NN17&gt;=NO$42,NN17&lt;&gt;""),AND(OJ17&gt;=OW$38,OJ17&lt;&gt;"",OL17&gt;=OW$42,OL17&lt;&gt;""),AND(OM17&gt;=OW$38,OM17&lt;&gt;"",OO17&gt;=OW$42,OO17&lt;&gt;""),AND(OQ17&gt;=OW$38,OQ17&lt;&gt;"",OS17&gt;=OW$42,OS17&lt;&gt;""),AND(OT17&gt;=OW$38,OT17&lt;&gt;"",OV17&gt;=OW$42,OV17&lt;&gt;""),AND(PR17&gt;=QE$38,PR17&lt;&gt;"",PT17&gt;=QE$42,PT17&lt;&gt;""),AND(PU17&gt;=QE$38,PU17&lt;&gt;"",PW17&gt;=QE$42,PW17&lt;&gt;""),AND(PY17&gt;=QE$38,PY17&lt;&gt;"",QA17&gt;=QE$42,QA17&lt;&gt;""),AND(QB17&gt;=QE$38,QB17&lt;&gt;"",QD17&gt;=QE$42,QD17&lt;&gt;""),AND(QZ17&gt;=RM$38,QZ17&lt;&gt;"",RB17&gt;=RM$42,RB17&lt;&gt;""),AND(RC17&gt;=RM$38,RC17&lt;&gt;"",RE17&gt;=RM$42,RE17&lt;&gt;""),AND(RG17&gt;=RM$38,RG17&lt;&gt;"",RI17&gt;=RM$42,RI17&lt;&gt;""),AND(RJ17&gt;=RM$38,RJ17&lt;&gt;"",RL17&gt;=RM$42,RL17&lt;&gt;""),AND(SH17&gt;=SU$38,SH17&lt;&gt;"",SJ17&gt;=SU$42,SJ17&lt;&gt;""),AND(SK17&gt;=SU$38,SK17&lt;&gt;"",SM17&gt;=SU$42,SM17&lt;&gt;""),AND(SO17&gt;=SU$38,SO17&lt;&gt;"",SQ17&gt;=SU$42,SQ17&lt;&gt;""),AND(SR17&gt;=SU$38,SR17&lt;&gt;"",ST17&gt;=SU$42,ST17&lt;&gt;"")),"P","")</f>
        <v/>
      </c>
      <c r="I17" s="3" t="str">
        <f>IF(OR(AND(AQ17&gt;=AY$42,AQ17&lt;&gt;"",AN17=""),AND(AT17&gt;=AY$42,AT17&lt;&gt;"",AN17=""),AND(AX17&gt;=AY$42,AX17&lt;&gt;"",AN17=""),AND(BR17&gt;=BZ$42,BR17&lt;&gt;"",BO17=""),AND(BU17&gt;=BZ$42,BU17&lt;&gt;"",BO17=""),AND(BY17&gt;=BZ$42,BY17&lt;&gt;"",BO17=""),AND(CS17&gt;=DA$42,CS17&lt;&gt;"",CP17=""),AND(CV17&gt;=DA$42,CV17&lt;&gt;"",CP17=""),AND(CZ17&gt;=DA$42,CZ17&lt;&gt;"",CP17=""),AND(DZ17&gt;=EK$42,DZ17&lt;&gt;""),AND(EC17&gt;=EK$42,EC17&lt;&gt;""),AND(EG17&gt;=EK$42,EG17&lt;&gt;""),AND(EJ17&gt;=EK$42,EJ17&lt;&gt;""),AND(FH17&gt;=FS$42,FH17&lt;&gt;""),AND(FK17&gt;=FS$42,FK17&lt;&gt;""),AND(FO17&gt;=FS$42,FO17&lt;&gt;""),AND(FR17&gt;=FS$42,FR17&lt;&gt;""),AND(GP17&gt;=HA$42,GP17&lt;&gt;""),AND(GS17&gt;=HA$42,GS17&lt;&gt;""),AND(GW17&gt;=HA$42,GW17&lt;&gt;""),AND(GZ17&gt;=HA$42,GZ17&lt;&gt;""),AND(HX17&gt;=II$42,HX17&lt;&gt;""),AND(IA17&gt;=II$42,IA17&lt;&gt;""),AND(IE17&gt;=II$42,IE17&lt;&gt;""),AND(IH17&gt;=II$42,IH17&lt;&gt;""),AND(JF17&gt;=JQ$42,JF17&lt;&gt;""),AND(JI17&gt;=JQ$42,JI17&lt;&gt;""),AND(JM17&gt;=JQ$42,JM17&lt;&gt;""),AND(JP17&gt;=JQ$42,JP17&lt;&gt;""),AND(KN17&gt;=KY$42,KN17&lt;&gt;""),AND(KQ17&gt;=KY$42,KQ17&lt;&gt;""),AND(KU17&gt;=KY$42,KU17&lt;&gt;""),AND(KX17&gt;=KY$42,KX17&lt;&gt;""),AND(LV17&gt;=MG$42,LV17&lt;&gt;""),AND(LY17&gt;=MG$42,LY17&lt;&gt;""),AND(MC17&gt;=MG$42,MC17&lt;&gt;""),AND(MF17&gt;=MG$42,MF17&lt;&gt;""),AND(ND17&gt;=NO$42,ND17&lt;&gt;""),AND(NG17&gt;=NO$42,NG17&lt;&gt;""),AND(NK17&gt;=NO$42,NK17&lt;&gt;""),AND(NN17&gt;=NO$42,NN17&lt;&gt;""),AND(OL17&gt;=OW$42,OL17&lt;&gt;""),AND(OO17&gt;=OW$42,OO17&lt;&gt;""),AND(OS17&gt;=OW$42,OS17&lt;&gt;""),AND(OV17&gt;=OW$42,OV17&lt;&gt;""),AND(PT17&gt;=QE$42,PT17&lt;&gt;""),AND(PW17&gt;=QE$42,PW17&lt;&gt;""),AND(QA17&gt;=QE$42,QA17&lt;&gt;""),AND(QD17&gt;=QE$42,QD17&lt;&gt;""),AND(RB17&gt;=RM$42,RB17&lt;&gt;""),AND(RE17&gt;=RM$42,RE17&lt;&gt;""),AND(RI17&gt;=RM$42,RI17&lt;&gt;""),AND(RL17&gt;=RM$42,RL17&lt;&gt;""),AND(SJ17&gt;=SU$42,SJ17&lt;&gt;""),AND(SM17&gt;=SU$42,SM17&lt;&gt;""),AND(SQ17&gt;=SU$42,SQ17&lt;&gt;""),AND(ST17&gt;=SU$42,ST17&lt;&gt;"")),"P","")</f>
        <v/>
      </c>
      <c r="J17" s="36" t="str">
        <f>IF(AND(I17="P",H17=""),"No DD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Merit",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Excellence",IF(K17="P","Worlds Team",IF(H17="P","National Team","")))))</f>
        <v/>
      </c>
      <c r="K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L17" s="8">
        <f>IF(COUNT(AQ17,AT17,BR17,BU17,CS17,CV17)&gt;0,LARGE((AQ17,AT17,BR17,BU17,CS17,CV17),1),0)</f>
        <v>46.38</v>
      </c>
      <c r="M17" s="8" t="str">
        <f>IF(L17="","",IF(OR(L17=CS17,L17=CV17),$CA$1,IF(OR(L17=BR17,L17=BU17),$AZ$1,IF(OR(L17=AQ17,L17=AT17),$Y$1,""))))</f>
        <v>2024 3rd Domestic Trial</v>
      </c>
      <c r="N17" s="8">
        <f>IF(COUNT(AQ17,AT17,BR17,BU17,CS17,CV17)&gt;1,LARGE((AQ17,AT17,BR17,BU17,CS17,CV17),2),0)</f>
        <v>45.47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45.38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8.6999999999999993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Coimbra Gym Fest (July 7)</v>
      </c>
      <c r="T17" s="8">
        <f>IF(MAX(IF(AO17&gt;=$AY$38,AP17,0),IF(AR17&gt;=$AY$38,AS17,0),IF(AV17&gt;=$AY$38,AW17,0),IF(BP17&gt;=$BZ$38,BQ17,0),IF(BS17&gt;=$BZ$38,BT17,0),IF(BW17&gt;=$BZ$38,BX17,0),IF(CQ17&gt;=$DA$38,CR17,0),IF(CT17&gt;=$DA$38,CU17,0),IF(CX17&gt;=$DA$38,CY17,0),IF(DX17&gt;=$EK$38,DY17,0),IF(EA17&gt;=$EK$38,EB17,0),IF(EE17&gt;=$EK$38,EF17,0),IF(EH17&gt;=$EK$38,EI17,0),IF(FF17&gt;=$FS$38,FG17,0),IF(FI17&gt;=$FS$38,FJ17,0),IF(FM17&gt;=$FS$38,FN17,0),IF(FP17&gt;=$FS$38,FQ17,0),IF(GN17&gt;=$HA$38,GO17,0),IF(GQ17&gt;=$HA$38,GR17,0),IF(GU17&gt;=$HA$38,GV17,0),IF(GX17&gt;=$HA$38,GY17,0),IF(HV17&gt;=$II$38,HW17,0),IF(HY17&gt;=$II$38,HZ17,0),IF(IC17&gt;=$II$38,ID17,0),IF(IF17&gt;=$II$38,IG17,0),IF(JD17&gt;=$JQ$38,JE17,0),IF(JG17&gt;=$JQ$38,JH17,0),IF(JK17&gt;=$JQ$38,JL17,0),IF(JN17&gt;=$JQ$38,JO17,0),IF(KL17&gt;=$KY$38,KM17,0),IF(KO17&gt;=$KY$38,KP17,0),IF(KS17&gt;=$KY$38,KT17,0),IF(KV17&gt;=$KY$38,KW17,0),IF(LT17&gt;=$MG$38,LU17,0),IF(LW17&gt;=$MG$38,LX17,0),IF(MA17&gt;=$MG$38,MB17,0),IF(MD17&gt;=$MG$38,ME17,0),IF(NB17&gt;=$NO$38,NC17,0),IF(NE17&gt;=$NO$38,NF17,0),IF(NI17&gt;=$NO$38,NJ17,0),IF(NL17&gt;=$NO$38,NM17,0),IF(OJ17&gt;=$OW$38,OK17,0),IF(OM17&gt;=$OW$38,ON17,0),IF(OQ17&gt;=$OW$38,OR17,0),IF(OT17&gt;=$OW$38,OU17,0),IF(PR17&gt;=$QE$38,PS17,0),IF(PU17&gt;=$QE$38,PV17,0),IF(PY17&gt;=$QE$38,PZ17,0),IF(QB17&gt;=$QE$38,QC17,0),IF(QZ17&gt;=$RM$38,RA17,0),IF(RC17&gt;=$RM$38,RD17,0),IF(RG17&gt;=$RM$38,RH17,0),IF(RJ17&gt;=$RM$38,RK17,0),IF(SH17&gt;=$SU$38,SI17,0),IF(SK17&gt;=$SU$38,SL17,0),IF(SO17&gt;=$SU$38,SP17,0),IF(SR17&gt;=$SU$38,SS17,0))&gt;0,MAX(IF(AO17&gt;=$AY$38,AP17,0),IF(AR17&gt;=$AY$38,AS17,0),IF(AV17&gt;=$AY$38,AW17,0),IF(BP17&gt;=$BZ$38,BQ17,0),IF(BS17&gt;=$BZ$38,BT17,0),IF(BW17&gt;=$BZ$38,BX17,0),IF(CQ17&gt;=$DA$38,CR17,0),IF(CT17&gt;=$DA$38,CU17,0),IF(CX17&gt;=$DA$38,CY17,0),IF(DX17&gt;=$EK$38,DY17,0),IF(EA17&gt;=$EK$38,EB17,0),IF(EE17&gt;=$EK$38,EF17,0),IF(EH17&gt;=$EK$38,EI17,0),IF(FF17&gt;=$FS$38,FG17,0),IF(FI17&gt;=$FS$38,FJ17,0),IF(FM17&gt;=$FS$38,FN17,0),IF(FP17&gt;=$FS$38,FQ17,0),IF(GN17&gt;=$HA$38,GO17,0),IF(GQ17&gt;=$HA$38,GR17,0),IF(GU17&gt;=$HA$38,GV17,0),IF(GX17&gt;=$HA$38,GY17,0),IF(HV17&gt;=$II$38,HW17,0),IF(HY17&gt;=$II$38,HZ17,0),IF(IC17&gt;=$II$38,ID17,0),IF(IF17&gt;=$II$38,IG17,0),IF(JD17&gt;=$JQ$38,JE17,0),IF(JG17&gt;=$JQ$38,JH17,0),IF(JK17&gt;=$JQ$38,JL17,0),IF(JN17&gt;=$JQ$38,JO17,0),IF(KL17&gt;=$KY$38,KM17,0),IF(KO17&gt;=$KY$38,KP17,0),IF(KS17&gt;=$KY$38,KT17,0),IF(KV17&gt;=$KY$38,KW17,0),IF(LT17&gt;=$MG$38,LU17,0),IF(LW17&gt;=$MG$38,LX17,0),IF(MA17&gt;=$MG$38,MB17,0),IF(MD17&gt;=$MG$38,ME17,0),IF(NB17&gt;=$NO$38,NC17,0),IF(NE17&gt;=$NO$38,NF17,0),IF(NI17&gt;=$NO$38,NJ17,0),IF(NL17&gt;=$NO$38,NM17,0),IF(OJ17&gt;=$OW$38,OK17,0),IF(OM17&gt;=$OW$38,ON17,0),IF(OQ17&gt;=$OW$38,OR17,0),IF(OT17&gt;=$OW$38,OU17,0),IF(PR17&gt;=$QE$38,PS17,0),IF(PU17&gt;=$QE$38,PV17,0),IF(PY17&gt;=$QE$38,PZ17,0),IF(QB17&gt;=$QE$38,QC17,0),IF(QZ17&gt;=$RM$38,RA17,0),IF(RC17&gt;=$RM$38,RD17,0),IF(RG17&gt;=$RM$38,RH17,0),IF(RJ17&gt;=$RM$38,RK17,0),IF(SH17&gt;=$SU$38,SI17,0),IF(SK17&gt;=$SU$38,SL17,0),IF(SO17&gt;=$SU$38,SP17,0),IF(SR17&gt;=$SU$38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15.1</v>
      </c>
      <c r="Z17" s="22">
        <v>8.9</v>
      </c>
      <c r="AA17" s="22">
        <v>8.5</v>
      </c>
      <c r="AB17" s="22">
        <v>13.18</v>
      </c>
      <c r="AC17" s="22">
        <v>0.3</v>
      </c>
      <c r="AD17" s="22">
        <v>15.3</v>
      </c>
      <c r="AE17" s="22">
        <v>9.1</v>
      </c>
      <c r="AF17" s="22">
        <v>8.4</v>
      </c>
      <c r="AG17" s="22">
        <v>13.07</v>
      </c>
      <c r="AH17" s="22">
        <v>0.4</v>
      </c>
      <c r="AI17" s="22"/>
      <c r="AJ17" s="22"/>
      <c r="AK17" s="22"/>
      <c r="AL17" s="22"/>
      <c r="AM17" s="22"/>
      <c r="AN17" s="27"/>
      <c r="AO17" s="38">
        <f>IF(AA17&gt;0,AA17,"")</f>
        <v>8.5</v>
      </c>
      <c r="AP17" s="38">
        <f>IF(AB17&gt;0,AB17,"")</f>
        <v>13.18</v>
      </c>
      <c r="AQ17" s="40">
        <f>IF(SUM(Y17:AB17)-AC17&gt;0,SUM(Y17:AB17)-AC17,"")</f>
        <v>45.38</v>
      </c>
      <c r="AR17" s="40">
        <f>IF(AF17&gt;0,AF17,"")</f>
        <v>8.4</v>
      </c>
      <c r="AS17" s="40">
        <f>IF(AG17&gt;0,AG17,"")</f>
        <v>13.07</v>
      </c>
      <c r="AT17" s="40">
        <f>IF(SUM(AD17:AG17)-AH17&gt;0,SUM(AD17:AG17)-AH17,"")</f>
        <v>45.47</v>
      </c>
      <c r="AU17" s="40">
        <f>IF(AQ17="","",MAX(AQ17,AT17))</f>
        <v>45.47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45.47</v>
      </c>
      <c r="AZ17" s="26">
        <v>1.4</v>
      </c>
      <c r="BA17" s="26">
        <v>0.9</v>
      </c>
      <c r="BB17" s="26">
        <v>1.3</v>
      </c>
      <c r="BC17" s="26">
        <v>1.5</v>
      </c>
      <c r="BD17" s="26">
        <v>0</v>
      </c>
      <c r="BE17" s="26">
        <v>15.1</v>
      </c>
      <c r="BF17" s="26">
        <v>9.1999999999999993</v>
      </c>
      <c r="BG17" s="26">
        <v>8.5</v>
      </c>
      <c r="BH17" s="26">
        <v>13.88</v>
      </c>
      <c r="BI17" s="26">
        <v>0.3</v>
      </c>
      <c r="BJ17" s="26">
        <v>1.4</v>
      </c>
      <c r="BK17" s="26">
        <v>0.8</v>
      </c>
      <c r="BL17" s="26">
        <v>1.3</v>
      </c>
      <c r="BM17" s="26">
        <v>1.46</v>
      </c>
      <c r="BN17" s="26">
        <v>0</v>
      </c>
      <c r="BO17" s="28"/>
      <c r="BP17" s="39">
        <f>IF(BB17&gt;0,BB17,"")</f>
        <v>1.3</v>
      </c>
      <c r="BQ17" s="39">
        <f>IF(BC17&gt;0,BC17,"")</f>
        <v>1.5</v>
      </c>
      <c r="BR17" s="11">
        <f>IF(SUM(AZ17:BC17)-BD17&gt;0,SUM(AZ17:BC17)-BD17,"")</f>
        <v>5.0999999999999996</v>
      </c>
      <c r="BS17" s="11">
        <f>IF(BG17&gt;0,BG17,"")</f>
        <v>8.5</v>
      </c>
      <c r="BT17" s="11">
        <f>IF(BH17&gt;0,BH17,"")</f>
        <v>13.88</v>
      </c>
      <c r="BU17" s="11">
        <f>IF(SUM(BE17:BH17)-BI17&gt;0,SUM(BE17:BH17)-BI17,"")</f>
        <v>46.38</v>
      </c>
      <c r="BV17" s="11">
        <f>IF(BR17="","",MAX(BR17,BU17))</f>
        <v>46.38</v>
      </c>
      <c r="BW17" s="11">
        <f>IF(BL17&gt;0,BL17,"")</f>
        <v>1.3</v>
      </c>
      <c r="BX17" s="11">
        <f>IF(BM17&gt;0,BM17,"")</f>
        <v>1.46</v>
      </c>
      <c r="BY17" s="11">
        <f>IF(SUM(BJ17:BM17)-BN17&gt;0,SUM(BJ17:BM17)-BN17,"")</f>
        <v>4.96</v>
      </c>
      <c r="BZ17" s="11">
        <f>IF(SUM(BV17,BY17)&gt;0,SUM(BV17,BY17),"")</f>
        <v>51.34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13.4</v>
      </c>
      <c r="FU17" s="17">
        <v>8.8000000000000007</v>
      </c>
      <c r="FV17" s="17">
        <v>8.6999999999999993</v>
      </c>
      <c r="FW17" s="17">
        <v>12.57</v>
      </c>
      <c r="FX17" s="17">
        <v>0</v>
      </c>
      <c r="FY17" s="17">
        <v>12.9</v>
      </c>
      <c r="FZ17" s="17">
        <v>8.6999999999999993</v>
      </c>
      <c r="GA17" s="17">
        <v>7.8</v>
      </c>
      <c r="GB17" s="17">
        <v>12.94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>
        <f>IF(FV17&gt;0,FV17,"")</f>
        <v>8.6999999999999993</v>
      </c>
      <c r="GO17" s="40">
        <f>IF(FW17&gt;0,FW17,"")</f>
        <v>12.57</v>
      </c>
      <c r="GP17" s="40">
        <f>IF(SUM(FT17:FW17)-FX17&gt;0,SUM(FT17:FW17)-FX17,"")</f>
        <v>43.47</v>
      </c>
      <c r="GQ17" s="40">
        <f>IF(GA17&gt;0,GA17,"")</f>
        <v>7.8</v>
      </c>
      <c r="GR17" s="40">
        <f>IF(GB17&gt;0,GB17,"")</f>
        <v>12.94</v>
      </c>
      <c r="GS17" s="40">
        <f>IF(SUM(FY17:GB17)-GC17&gt;0,SUM(FY17:GB17)-GC17,"")</f>
        <v>42.34</v>
      </c>
      <c r="GT17" s="40">
        <f>IF(MAX(GP17,GS17)&gt;0,MAX(GP17,GS17),"")</f>
        <v>43.47</v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>
        <f>IF(SUM(GT17,GW17,GZ17)&gt;0,SUM(GT17,GW17,GZ17),"")</f>
        <v>43.47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0.7</v>
      </c>
      <c r="SW17" s="22">
        <f>IF($CP17="P",CB17,(CB17+BA17)/2)</f>
        <v>0.45</v>
      </c>
      <c r="SX17" s="22">
        <f>IF($CP17="P",CC17,(CC17+BB17)/2)</f>
        <v>0.65</v>
      </c>
      <c r="SY17" s="22">
        <f>IF($CP17="P",CD17,(CD17+BC17)/2)</f>
        <v>0.75</v>
      </c>
      <c r="SZ17" s="22">
        <f>IF($CP17="P",CE17,(CE17+BD17)/2)</f>
        <v>0</v>
      </c>
      <c r="TA17" s="22">
        <f>IF($CP17="P",CF17,(CF17+BE17)/2)</f>
        <v>7.55</v>
      </c>
      <c r="TB17" s="22">
        <f>IF($CP17="P",CG17,(CG17+BF17)/2)</f>
        <v>4.5999999999999996</v>
      </c>
      <c r="TC17" s="22">
        <f>IF($CP17="P",CH17,(CH17+BG17)/2)</f>
        <v>4.25</v>
      </c>
      <c r="TD17" s="22">
        <f>IF($CP17="P",CI17,(CI17+BH17)/2)</f>
        <v>6.94</v>
      </c>
      <c r="TE17" s="22">
        <f>IF($CP17="P",CJ17,(CJ17+BI17)/2)</f>
        <v>0.15</v>
      </c>
      <c r="TF17" s="22">
        <f>IF($CP17="P",CK17,(CK17+BJ17)/2)</f>
        <v>0.7</v>
      </c>
      <c r="TG17" s="22">
        <f>IF($CP17="P",CL17,(CL17+BK17)/2)</f>
        <v>0.4</v>
      </c>
      <c r="TH17" s="22">
        <f>IF($CP17="P",CM17,(CM17+BL17)/2)</f>
        <v>0.65</v>
      </c>
      <c r="TI17" s="22">
        <f>IF($CP17="P",CN17,(CN17+BM17)/2)</f>
        <v>0.73</v>
      </c>
      <c r="TJ17" s="22">
        <f>IF($CP17="P",CO17,(CO17+BN17)/2)</f>
        <v>0</v>
      </c>
      <c r="TK17" s="27" t="s">
        <v>46</v>
      </c>
      <c r="TL17" s="40">
        <f>IF(SX17&gt;0,SX17,"")</f>
        <v>0.65</v>
      </c>
      <c r="TM17" s="40">
        <f>IF(SY17&gt;0,SY17,"")</f>
        <v>0.75</v>
      </c>
      <c r="TN17" s="40">
        <f>IF(SUM(SV17:SY17)-SZ17&gt;0,SUM(SV17:SY17)-SZ17,"")</f>
        <v>2.5499999999999998</v>
      </c>
      <c r="TO17" s="40">
        <f>IF(TC17&gt;0,TC17,"")</f>
        <v>4.25</v>
      </c>
      <c r="TP17" s="40">
        <f>IF(TD17&gt;0,TD17,"")</f>
        <v>6.94</v>
      </c>
      <c r="TQ17" s="40">
        <f>IF(SUM(TA17:TD17)-TE17&gt;0,SUM(TA17:TD17)-TE17,"")</f>
        <v>23.19</v>
      </c>
      <c r="TR17" s="40">
        <f>IF(MAX(TN17,TQ17)&gt;0,MAX(TN17,TQ17),"")</f>
        <v>23.19</v>
      </c>
      <c r="TS17" s="40">
        <f>IF(TH17&gt;0,TH17,"")</f>
        <v>0.65</v>
      </c>
      <c r="TT17" s="40">
        <f>IF(TI17&gt;0,TI17,"")</f>
        <v>0.73</v>
      </c>
      <c r="TU17" s="40">
        <f>IF(SUM(TF17:TI17)-TJ17&gt;0,SUM(TF17:TI17)-TJ17,"")</f>
        <v>2.48</v>
      </c>
      <c r="TV17" s="40">
        <f>IF(SUM(TR17,TU17)&gt;0,SUM(TR17,TU17),"")</f>
        <v>25.67</v>
      </c>
    </row>
    <row r="18" spans="1:542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162</v>
      </c>
      <c r="D18" s="4" t="s">
        <v>6</v>
      </c>
      <c r="E18" s="4">
        <v>2007</v>
      </c>
      <c r="F18" s="9">
        <f>SUM(L18:V18)+SUM(L18:T18)*0.0000001+SUM(L18)*0.0000000000001</f>
        <v>145.16001287000464</v>
      </c>
      <c r="G18" s="64"/>
      <c r="H18" s="3" t="str">
        <f>IF(OR(AND(AO18&gt;=AY$38,AO18&lt;&gt;"",AQ18&gt;=AY$42,AQ18&lt;&gt;"",AN18=""),AND(AR18&gt;=AY$38,AR18&lt;&gt;"",AT18&gt;=AY$42,AT18&lt;&gt;"",AN18=""),AND(AV18&gt;=AY$38,AV18&lt;&gt;"",AX18&gt;=AY$42,AX18&lt;&gt;"",AN18=""),AND(BP18&gt;=BZ$38,BP18&lt;&gt;"",BR18&gt;=BZ$42,BR18&lt;&gt;"",BO18=""),AND(BS18&gt;=BZ$38,BS18&lt;&gt;"",BU18&gt;=BZ$42,BU18&lt;&gt;"",BO18=""),AND(BW18&gt;=BZ$38,BW18&lt;&gt;"",BY18&gt;=BZ$42,BY18&lt;&gt;"",BO18=""),AND(CQ18&gt;=DA$38,CQ18&lt;&gt;"",CS18&gt;=DA$42,CS18&lt;&gt;"",CP18=""),AND(CT18&gt;=DA$38,CT18&lt;&gt;"",CV18&gt;=DA$42,CV18&lt;&gt;"",CP18=""),AND(CX18&gt;=DA$38,CX18&lt;&gt;"",CZ18&gt;=DA$42,CZ18&lt;&gt;"",CP18=""),AND(DX18&gt;=EK$38,DX18&lt;&gt;"",DZ18&gt;=EK$42,DZ18&lt;&gt;""),AND(EA18&gt;=EK$38,EA18&lt;&gt;"",EC18&gt;=EK$42,EC18&lt;&gt;""),AND(EE18&gt;=EK$38,EE18&lt;&gt;"",EG18&gt;=EK$42,EG18&lt;&gt;""),AND(EH18&gt;=EK$38,EH18&lt;&gt;"",EJ18&gt;=EK$42,EJ18&lt;&gt;""),AND(FF18&gt;=FS$38,FF18&lt;&gt;"",FH18&gt;=FS$42,FH18&lt;&gt;""),AND(FI18&gt;=FS$38,FI18&lt;&gt;"",FK18&gt;=FS$42,FK18&lt;&gt;""),AND(FM18&gt;=FS$38,FM18&lt;&gt;"",FO18&gt;=FS$42,FO18&lt;&gt;""),AND(FP18&gt;=FS$38,FP18&lt;&gt;"",FR18&gt;=FS$42,FR18&lt;&gt;""),AND(GN18&gt;=HA$38,GN18&lt;&gt;"",GP18&gt;=HA$42,GP18&lt;&gt;""),AND(GQ18&gt;=HA$38,GQ18&lt;&gt;"",GS18&gt;=HA$42,GS18&lt;&gt;""),AND(GU18&gt;=HA$38,GU18&lt;&gt;"",GW18&gt;=HA$42,GW18&lt;&gt;""),AND(GX18&gt;=HA$38,GX18&lt;&gt;"",GZ18&gt;=HA$42,GZ18&lt;&gt;""),AND(HV18&gt;=II$38,HV18&lt;&gt;"",HX18&gt;=II$42,HX18&lt;&gt;""),AND(HY18&gt;=II$38,HY18&lt;&gt;"",IA18&gt;=II$42,IA18&lt;&gt;""),AND(IC18&gt;=II$38,IC18&lt;&gt;"",IE18&gt;=II$42,IE18&lt;&gt;""),AND(IF18&gt;=II$38,IF18&lt;&gt;"",IH18&gt;=II$42,IH18&lt;&gt;""),AND(JD18&gt;=JQ$38,JD18&lt;&gt;"",JF18&gt;=JQ$42,JF18&lt;&gt;""),AND(JG18&gt;=JQ$38,JG18&lt;&gt;"",JI18&gt;=JQ$42,JI18&lt;&gt;""),AND(JK18&gt;=JQ$38,JK18&lt;&gt;"",JM18&gt;=JQ$42,JM18&lt;&gt;""),AND(JN18&gt;=JQ$38,JN18&lt;&gt;"",JP18&gt;=JQ$42,JP18&lt;&gt;""),AND(KL18&gt;=KY$38,KL18&lt;&gt;"",KN18&gt;=KY$42,KN18&lt;&gt;""),AND(KO18&gt;=KY$38,KO18&lt;&gt;"",KQ18&gt;=KY$42,KQ18&lt;&gt;""),AND(KS18&gt;=KY$38,KS18&lt;&gt;"",KU18&gt;=KY$42,KU18&lt;&gt;""),AND(KV18&gt;=KY$38,KV18&lt;&gt;"",KX18&gt;=KY$42,KX18&lt;&gt;""),AND(LT18&gt;=MG$38,LT18&lt;&gt;"",LV18&gt;=MG$42,LV18&lt;&gt;""),AND(LW18&gt;=MG$38,LW18&lt;&gt;"",LY18&gt;=MG$42,LY18&lt;&gt;""),AND(MA18&gt;=MG$38,MA18&lt;&gt;"",MC18&gt;=MG$42,MC18&lt;&gt;""),AND(MD18&gt;=MG$38,MD18&lt;&gt;"",MF18&gt;=MG$42,MF18&lt;&gt;""),AND(NB18&gt;=NO$38,NB18&lt;&gt;"",ND18&gt;=NO$42,ND18&lt;&gt;""),AND(NE18&gt;=NO$38,NE18&lt;&gt;"",NG18&gt;=NO$42,NG18&lt;&gt;""),AND(NI18&gt;=NO$38,NI18&lt;&gt;"",NK18&gt;=NO$42,NK18&lt;&gt;""),AND(NL18&gt;=NO$38,NL18&lt;&gt;"",NN18&gt;=NO$42,NN18&lt;&gt;""),AND(OJ18&gt;=OW$38,OJ18&lt;&gt;"",OL18&gt;=OW$42,OL18&lt;&gt;""),AND(OM18&gt;=OW$38,OM18&lt;&gt;"",OO18&gt;=OW$42,OO18&lt;&gt;""),AND(OQ18&gt;=OW$38,OQ18&lt;&gt;"",OS18&gt;=OW$42,OS18&lt;&gt;""),AND(OT18&gt;=OW$38,OT18&lt;&gt;"",OV18&gt;=OW$42,OV18&lt;&gt;""),AND(PR18&gt;=QE$38,PR18&lt;&gt;"",PT18&gt;=QE$42,PT18&lt;&gt;""),AND(PU18&gt;=QE$38,PU18&lt;&gt;"",PW18&gt;=QE$42,PW18&lt;&gt;""),AND(PY18&gt;=QE$38,PY18&lt;&gt;"",QA18&gt;=QE$42,QA18&lt;&gt;""),AND(QB18&gt;=QE$38,QB18&lt;&gt;"",QD18&gt;=QE$42,QD18&lt;&gt;""),AND(QZ18&gt;=RM$38,QZ18&lt;&gt;"",RB18&gt;=RM$42,RB18&lt;&gt;""),AND(RC18&gt;=RM$38,RC18&lt;&gt;"",RE18&gt;=RM$42,RE18&lt;&gt;""),AND(RG18&gt;=RM$38,RG18&lt;&gt;"",RI18&gt;=RM$42,RI18&lt;&gt;""),AND(RJ18&gt;=RM$38,RJ18&lt;&gt;"",RL18&gt;=RM$42,RL18&lt;&gt;""),AND(SH18&gt;=SU$38,SH18&lt;&gt;"",SJ18&gt;=SU$42,SJ18&lt;&gt;""),AND(SK18&gt;=SU$38,SK18&lt;&gt;"",SM18&gt;=SU$42,SM18&lt;&gt;""),AND(SO18&gt;=SU$38,SO18&lt;&gt;"",SQ18&gt;=SU$42,SQ18&lt;&gt;""),AND(SR18&gt;=SU$38,SR18&lt;&gt;"",ST18&gt;=SU$42,ST18&lt;&gt;"")),"P","")</f>
        <v/>
      </c>
      <c r="I18" s="3" t="str">
        <f>IF(OR(AND(AQ18&gt;=AY$42,AQ18&lt;&gt;"",AN18=""),AND(AT18&gt;=AY$42,AT18&lt;&gt;"",AN18=""),AND(AX18&gt;=AY$42,AX18&lt;&gt;"",AN18=""),AND(BR18&gt;=BZ$42,BR18&lt;&gt;"",BO18=""),AND(BU18&gt;=BZ$42,BU18&lt;&gt;"",BO18=""),AND(BY18&gt;=BZ$42,BY18&lt;&gt;"",BO18=""),AND(CS18&gt;=DA$42,CS18&lt;&gt;"",CP18=""),AND(CV18&gt;=DA$42,CV18&lt;&gt;"",CP18=""),AND(CZ18&gt;=DA$42,CZ18&lt;&gt;"",CP18=""),AND(DZ18&gt;=EK$42,DZ18&lt;&gt;""),AND(EC18&gt;=EK$42,EC18&lt;&gt;""),AND(EG18&gt;=EK$42,EG18&lt;&gt;""),AND(EJ18&gt;=EK$42,EJ18&lt;&gt;""),AND(FH18&gt;=FS$42,FH18&lt;&gt;""),AND(FK18&gt;=FS$42,FK18&lt;&gt;""),AND(FO18&gt;=FS$42,FO18&lt;&gt;""),AND(FR18&gt;=FS$42,FR18&lt;&gt;""),AND(GP18&gt;=HA$42,GP18&lt;&gt;""),AND(GS18&gt;=HA$42,GS18&lt;&gt;""),AND(GW18&gt;=HA$42,GW18&lt;&gt;""),AND(GZ18&gt;=HA$42,GZ18&lt;&gt;""),AND(HX18&gt;=II$42,HX18&lt;&gt;""),AND(IA18&gt;=II$42,IA18&lt;&gt;""),AND(IE18&gt;=II$42,IE18&lt;&gt;""),AND(IH18&gt;=II$42,IH18&lt;&gt;""),AND(JF18&gt;=JQ$42,JF18&lt;&gt;""),AND(JI18&gt;=JQ$42,JI18&lt;&gt;""),AND(JM18&gt;=JQ$42,JM18&lt;&gt;""),AND(JP18&gt;=JQ$42,JP18&lt;&gt;""),AND(KN18&gt;=KY$42,KN18&lt;&gt;""),AND(KQ18&gt;=KY$42,KQ18&lt;&gt;""),AND(KU18&gt;=KY$42,KU18&lt;&gt;""),AND(KX18&gt;=KY$42,KX18&lt;&gt;""),AND(LV18&gt;=MG$42,LV18&lt;&gt;""),AND(LY18&gt;=MG$42,LY18&lt;&gt;""),AND(MC18&gt;=MG$42,MC18&lt;&gt;""),AND(MF18&gt;=MG$42,MF18&lt;&gt;""),AND(ND18&gt;=NO$42,ND18&lt;&gt;""),AND(NG18&gt;=NO$42,NG18&lt;&gt;""),AND(NK18&gt;=NO$42,NK18&lt;&gt;""),AND(NN18&gt;=NO$42,NN18&lt;&gt;""),AND(OL18&gt;=OW$42,OL18&lt;&gt;""),AND(OO18&gt;=OW$42,OO18&lt;&gt;""),AND(OS18&gt;=OW$42,OS18&lt;&gt;""),AND(OV18&gt;=OW$42,OV18&lt;&gt;""),AND(PT18&gt;=QE$42,PT18&lt;&gt;""),AND(PW18&gt;=QE$42,PW18&lt;&gt;""),AND(QA18&gt;=QE$42,QA18&lt;&gt;""),AND(QD18&gt;=QE$42,QD18&lt;&gt;""),AND(RB18&gt;=RM$42,RB18&lt;&gt;""),AND(RE18&gt;=RM$42,RE18&lt;&gt;""),AND(RI18&gt;=RM$42,RI18&lt;&gt;""),AND(RL18&gt;=RM$42,RL18&lt;&gt;""),AND(SJ18&gt;=SU$42,SJ18&lt;&gt;""),AND(SM18&gt;=SU$42,SM18&lt;&gt;""),AND(SQ18&gt;=SU$42,SQ18&lt;&gt;""),AND(ST18&gt;=SU$42,ST18&lt;&gt;"")),"P","")</f>
        <v/>
      </c>
      <c r="J18" s="36" t="str">
        <f>IF(AND(I18="P",H18=""),"No DD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Merit",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Excellence",IF(K18="P","Worlds Team",IF(H18="P","National Team","")))))</f>
        <v/>
      </c>
      <c r="K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L18" s="8">
        <f>IF(COUNT(AQ18,AT18,BR18,BU18,CS18,CV18)&gt;0,LARGE((AQ18,AT18,BR18,BU18,CS18,CV18),1),0)</f>
        <v>46.58</v>
      </c>
      <c r="M18" s="8" t="str">
        <f>IF(L18="","",IF(OR(L18=CS18,L18=CV18),$CA$1,IF(OR(L18=BR18,L18=BU18),$AZ$1,IF(OR(L18=AQ18,L18=AT18),$Y$1,""))))</f>
        <v>2024 3rd Domestic Trial</v>
      </c>
      <c r="N18" s="8">
        <f>IF(COUNT(AQ18,AT18,BR18,BU18,CS18,CV18)&gt;1,LARGE((AQ18,AT18,BR18,BU18,CS18,CV18),2),0)</f>
        <v>43.17</v>
      </c>
      <c r="O18" s="8" t="str">
        <f>IF(N18="","",IF(OR(N18=CS18,N18=CV18),$CA$1,IF(OR(N18=BR18,N18=BU18),$AZ$1,IF(OR(N18=AQ18,N18=AT18),$Y$1,""))))</f>
        <v>2024 3rd Domestic Trial</v>
      </c>
      <c r="P18" s="8">
        <f>IF(COUNT(AQ18,AT18,BR18,BU18,CS18,CV18)&gt;2,MAX(AX18,BY18,CZ18,LARGE((AQ18,AT18,BR18,BU18,CS18,CV18),3)),IF(MAX(AX18,BY18,CZ18)&gt;0,MAX(AX18,BY18,CZ18),0))</f>
        <v>29.25</v>
      </c>
      <c r="Q18" s="8" t="str">
        <f>IF(P18="","",IF(P18=CZ18,$CA$1,IF(P18=BY18,$AZ$1,IF(P18=AX18,$Y$1,IF(OR(P18=CS18,P18=CV18,P18=CZ18),$CA$1,IF(OR(P18=BR18,P18=BU18,P18=BY18),$AZ$1,IF(OR(P18=AQ18,P18=AT18,P18=AX18),$Y$1,"")))))))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9.6999999999999993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Coimbra Gym Fest (July 7)</v>
      </c>
      <c r="T18" s="8">
        <f>IF(MAX(IF(AO18&gt;=$AY$38,AP18,0),IF(AR18&gt;=$AY$38,AS18,0),IF(AV18&gt;=$AY$38,AW18,0),IF(BP18&gt;=$BZ$38,BQ18,0),IF(BS18&gt;=$BZ$38,BT18,0),IF(BW18&gt;=$BZ$38,BX18,0),IF(CQ18&gt;=$DA$38,CR18,0),IF(CT18&gt;=$DA$38,CU18,0),IF(CX18&gt;=$DA$38,CY18,0),IF(DX18&gt;=$EK$38,DY18,0),IF(EA18&gt;=$EK$38,EB18,0),IF(EE18&gt;=$EK$38,EF18,0),IF(EH18&gt;=$EK$38,EI18,0),IF(FF18&gt;=$FS$38,FG18,0),IF(FI18&gt;=$FS$38,FJ18,0),IF(FM18&gt;=$FS$38,FN18,0),IF(FP18&gt;=$FS$38,FQ18,0),IF(GN18&gt;=$HA$38,GO18,0),IF(GQ18&gt;=$HA$38,GR18,0),IF(GU18&gt;=$HA$38,GV18,0),IF(GX18&gt;=$HA$38,GY18,0),IF(HV18&gt;=$II$38,HW18,0),IF(HY18&gt;=$II$38,HZ18,0),IF(IC18&gt;=$II$38,ID18,0),IF(IF18&gt;=$II$38,IG18,0),IF(JD18&gt;=$JQ$38,JE18,0),IF(JG18&gt;=$JQ$38,JH18,0),IF(JK18&gt;=$JQ$38,JL18,0),IF(JN18&gt;=$JQ$38,JO18,0),IF(KL18&gt;=$KY$38,KM18,0),IF(KO18&gt;=$KY$38,KP18,0),IF(KS18&gt;=$KY$38,KT18,0),IF(KV18&gt;=$KY$38,KW18,0),IF(LT18&gt;=$MG$38,LU18,0),IF(LW18&gt;=$MG$38,LX18,0),IF(MA18&gt;=$MG$38,MB18,0),IF(MD18&gt;=$MG$38,ME18,0),IF(NB18&gt;=$NO$38,NC18,0),IF(NE18&gt;=$NO$38,NF18,0),IF(NI18&gt;=$NO$38,NJ18,0),IF(NL18&gt;=$NO$38,NM18,0),IF(OJ18&gt;=$OW$38,OK18,0),IF(OM18&gt;=$OW$38,ON18,0),IF(OQ18&gt;=$OW$38,OR18,0),IF(OT18&gt;=$OW$38,OU18,0),IF(PR18&gt;=$QE$38,PS18,0),IF(PU18&gt;=$QE$38,PV18,0),IF(PY18&gt;=$QE$38,PZ18,0),IF(QB18&gt;=$QE$38,QC18,0),IF(QZ18&gt;=$RM$38,RA18,0),IF(RC18&gt;=$RM$38,RD18,0),IF(RG18&gt;=$RM$38,RH18,0),IF(RJ18&gt;=$RM$38,RK18,0),IF(SH18&gt;=$SU$38,SI18,0),IF(SK18&gt;=$SU$38,SL18,0),IF(SO18&gt;=$SU$38,SP18,0),IF(SR18&gt;=$SU$38,SS18,0))&gt;0,MAX(IF(AO18&gt;=$AY$38,AP18,0),IF(AR18&gt;=$AY$38,AS18,0),IF(AV18&gt;=$AY$38,AW18,0),IF(BP18&gt;=$BZ$38,BQ18,0),IF(BS18&gt;=$BZ$38,BT18,0),IF(BW18&gt;=$BZ$38,BX18,0),IF(CQ18&gt;=$DA$38,CR18,0),IF(CT18&gt;=$DA$38,CU18,0),IF(CX18&gt;=$DA$38,CY18,0),IF(DX18&gt;=$EK$38,DY18,0),IF(EA18&gt;=$EK$38,EB18,0),IF(EE18&gt;=$EK$38,EF18,0),IF(EH18&gt;=$EK$38,EI18,0),IF(FF18&gt;=$FS$38,FG18,0),IF(FI18&gt;=$FS$38,FJ18,0),IF(FM18&gt;=$FS$38,FN18,0),IF(FP18&gt;=$FS$38,FQ18,0),IF(GN18&gt;=$HA$38,GO18,0),IF(GQ18&gt;=$HA$38,GR18,0),IF(GU18&gt;=$HA$38,GV18,0),IF(GX18&gt;=$HA$38,GY18,0),IF(HV18&gt;=$II$38,HW18,0),IF(HY18&gt;=$II$38,HZ18,0),IF(IC18&gt;=$II$38,ID18,0),IF(IF18&gt;=$II$38,IG18,0),IF(JD18&gt;=$JQ$38,JE18,0),IF(JG18&gt;=$JQ$38,JH18,0),IF(JK18&gt;=$JQ$38,JL18,0),IF(JN18&gt;=$JQ$38,JO18,0),IF(KL18&gt;=$KY$38,KM18,0),IF(KO18&gt;=$KY$38,KP18,0),IF(KS18&gt;=$KY$38,KT18,0),IF(KV18&gt;=$KY$38,KW18,0),IF(LT18&gt;=$MG$38,LU18,0),IF(LW18&gt;=$MG$38,LX18,0),IF(MA18&gt;=$MG$38,MB18,0),IF(MD18&gt;=$MG$38,ME18,0),IF(NB18&gt;=$NO$38,NC18,0),IF(NE18&gt;=$NO$38,NF18,0),IF(NI18&gt;=$NO$38,NJ18,0),IF(NL18&gt;=$NO$38,NM18,0),IF(OJ18&gt;=$OW$38,OK18,0),IF(OM18&gt;=$OW$38,ON18,0),IF(OQ18&gt;=$OW$38,OR18,0),IF(OT18&gt;=$OW$38,OU18,0),IF(PR18&gt;=$QE$38,PS18,0),IF(PU18&gt;=$QE$38,PV18,0),IF(PY18&gt;=$QE$38,PZ18,0),IF(QB18&gt;=$QE$38,QC18,0),IF(QZ18&gt;=$RM$38,RA18,0),IF(RC18&gt;=$RM$38,RD18,0),IF(RG18&gt;=$RM$38,RH18,0),IF(RJ18&gt;=$RM$38,RK18,0),IF(SH18&gt;=$SU$38,SI18,0),IF(SK18&gt;=$SU$38,SL18,0),IF(SO18&gt;=$SU$38,SP18,0),IF(SR18&gt;=$SU$38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16.459999999999994</v>
      </c>
      <c r="W18" s="11" t="str">
        <f>IF(V18="","",IF(V18=DB18,"("&amp;DB$2&amp;")",IF(V18=DC18,"("&amp;DC$2&amp;")")))</f>
        <v>(Optional)</v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2024 Coimbra Gym Fest (July 7)</v>
      </c>
      <c r="Y18" s="22">
        <v>1.2</v>
      </c>
      <c r="Z18" s="22">
        <v>1</v>
      </c>
      <c r="AA18" s="22">
        <v>1.3</v>
      </c>
      <c r="AB18" s="22">
        <v>1.46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>IF(AA18&gt;0,AA18,"")</f>
        <v>1.3</v>
      </c>
      <c r="AP18" s="38">
        <f>IF(AB18&gt;0,AB18,"")</f>
        <v>1.46</v>
      </c>
      <c r="AQ18" s="40">
        <f>IF(SUM(Y18:AB18)-AC18&gt;0,SUM(Y18:AB18)-AC18,"")</f>
        <v>4.96</v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>
        <f>IF(AQ18="","",MAX(AQ18,AT18))</f>
        <v>4.96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4.96</v>
      </c>
      <c r="AZ18" s="26">
        <v>12.8</v>
      </c>
      <c r="BA18" s="26">
        <v>8.6999999999999993</v>
      </c>
      <c r="BB18" s="26">
        <v>9.1999999999999993</v>
      </c>
      <c r="BC18" s="26">
        <v>12.47</v>
      </c>
      <c r="BD18" s="26">
        <v>0</v>
      </c>
      <c r="BE18" s="26">
        <v>14.1</v>
      </c>
      <c r="BF18" s="26">
        <v>9</v>
      </c>
      <c r="BG18" s="26">
        <v>9.4</v>
      </c>
      <c r="BH18" s="26">
        <v>14.08</v>
      </c>
      <c r="BI18" s="26">
        <v>0</v>
      </c>
      <c r="BJ18" s="26">
        <v>8.1999999999999993</v>
      </c>
      <c r="BK18" s="26">
        <v>5.6</v>
      </c>
      <c r="BL18" s="26">
        <v>6.7</v>
      </c>
      <c r="BM18" s="26">
        <v>8.75</v>
      </c>
      <c r="BN18" s="26">
        <v>0</v>
      </c>
      <c r="BO18" s="28"/>
      <c r="BP18" s="39">
        <f>IF(BB18&gt;0,BB18,"")</f>
        <v>9.1999999999999993</v>
      </c>
      <c r="BQ18" s="39">
        <f>IF(BC18&gt;0,BC18,"")</f>
        <v>12.47</v>
      </c>
      <c r="BR18" s="11">
        <f>IF(SUM(AZ18:BC18)-BD18&gt;0,SUM(AZ18:BC18)-BD18,"")</f>
        <v>43.17</v>
      </c>
      <c r="BS18" s="11">
        <f>IF(BG18&gt;0,BG18,"")</f>
        <v>9.4</v>
      </c>
      <c r="BT18" s="11">
        <f>IF(BH18&gt;0,BH18,"")</f>
        <v>14.08</v>
      </c>
      <c r="BU18" s="11">
        <f>IF(SUM(BE18:BH18)-BI18&gt;0,SUM(BE18:BH18)-BI18,"")</f>
        <v>46.58</v>
      </c>
      <c r="BV18" s="11">
        <f>IF(BR18="","",MAX(BR18,BU18))</f>
        <v>46.58</v>
      </c>
      <c r="BW18" s="11">
        <f>IF(BL18&gt;0,BL18,"")</f>
        <v>6.7</v>
      </c>
      <c r="BX18" s="11">
        <f>IF(BM18&gt;0,BM18,"")</f>
        <v>8.75</v>
      </c>
      <c r="BY18" s="11">
        <f>IF(SUM(BJ18:BM18)-BN18&gt;0,SUM(BJ18:BM18)-BN18,"")</f>
        <v>29.25</v>
      </c>
      <c r="BZ18" s="11">
        <f>IF(SUM(BV18,BY18)&gt;0,SUM(BV18,BY18),"")</f>
        <v>75.83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>16.459999999999994</v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>
        <v>13.3</v>
      </c>
      <c r="FU18" s="17">
        <v>9.3000000000000007</v>
      </c>
      <c r="FV18" s="17">
        <v>9.6999999999999993</v>
      </c>
      <c r="FW18" s="17">
        <v>13.41</v>
      </c>
      <c r="FX18" s="17">
        <v>0</v>
      </c>
      <c r="FY18" s="17">
        <v>11.1</v>
      </c>
      <c r="FZ18" s="17">
        <v>7</v>
      </c>
      <c r="GA18" s="17">
        <v>7.9</v>
      </c>
      <c r="GB18" s="17">
        <v>10.56</v>
      </c>
      <c r="GC18" s="17">
        <v>0</v>
      </c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>
        <f>IF(FV18&gt;0,FV18,"")</f>
        <v>9.6999999999999993</v>
      </c>
      <c r="GO18" s="40">
        <f>IF(FW18&gt;0,FW18,"")</f>
        <v>13.41</v>
      </c>
      <c r="GP18" s="40">
        <f>IF(SUM(FT18:FW18)-FX18&gt;0,SUM(FT18:FW18)-FX18,"")</f>
        <v>45.709999999999994</v>
      </c>
      <c r="GQ18" s="40">
        <f>IF(GA18&gt;0,GA18,"")</f>
        <v>7.9</v>
      </c>
      <c r="GR18" s="40">
        <f>IF(GB18&gt;0,GB18,"")</f>
        <v>10.56</v>
      </c>
      <c r="GS18" s="40">
        <f>IF(SUM(FY18:GB18)-GC18&gt;0,SUM(FY18:GB18)-GC18,"")</f>
        <v>36.56</v>
      </c>
      <c r="GT18" s="40">
        <f>IF(MAX(GP18,GS18)&gt;0,MAX(GP18,GS18),"")</f>
        <v>45.709999999999994</v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>
        <f>IF(SUM(GT18,GW18,GZ18)&gt;0,SUM(GT18,GW18,GZ18),"")</f>
        <v>45.709999999999994</v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6.4</v>
      </c>
      <c r="SW18" s="22">
        <f>IF($CP18="P",CB18,(CB18+BA18)/2)</f>
        <v>4.3499999999999996</v>
      </c>
      <c r="SX18" s="22">
        <f>IF($CP18="P",CC18,(CC18+BB18)/2)</f>
        <v>4.5999999999999996</v>
      </c>
      <c r="SY18" s="22">
        <f>IF($CP18="P",CD18,(CD18+BC18)/2)</f>
        <v>6.2350000000000003</v>
      </c>
      <c r="SZ18" s="22">
        <f>IF($CP18="P",CE18,(CE18+BD18)/2)</f>
        <v>0</v>
      </c>
      <c r="TA18" s="22">
        <f>IF($CP18="P",CF18,(CF18+BE18)/2)</f>
        <v>7.05</v>
      </c>
      <c r="TB18" s="22">
        <f>IF($CP18="P",CG18,(CG18+BF18)/2)</f>
        <v>4.5</v>
      </c>
      <c r="TC18" s="22">
        <f>IF($CP18="P",CH18,(CH18+BG18)/2)</f>
        <v>4.7</v>
      </c>
      <c r="TD18" s="22">
        <f>IF($CP18="P",CI18,(CI18+BH18)/2)</f>
        <v>7.04</v>
      </c>
      <c r="TE18" s="22">
        <f>IF($CP18="P",CJ18,(CJ18+BI18)/2)</f>
        <v>0</v>
      </c>
      <c r="TF18" s="22">
        <f>IF($CP18="P",CK18,(CK18+BJ18)/2)</f>
        <v>4.0999999999999996</v>
      </c>
      <c r="TG18" s="22">
        <f>IF($CP18="P",CL18,(CL18+BK18)/2)</f>
        <v>2.8</v>
      </c>
      <c r="TH18" s="22">
        <f>IF($CP18="P",CM18,(CM18+BL18)/2)</f>
        <v>3.35</v>
      </c>
      <c r="TI18" s="22">
        <f>IF($CP18="P",CN18,(CN18+BM18)/2)</f>
        <v>4.375</v>
      </c>
      <c r="TJ18" s="22">
        <f>IF($CP18="P",CO18,(CO18+BN18)/2)</f>
        <v>0</v>
      </c>
      <c r="TK18" s="27" t="s">
        <v>46</v>
      </c>
      <c r="TL18" s="40">
        <f>IF(SX18&gt;0,SX18,"")</f>
        <v>4.5999999999999996</v>
      </c>
      <c r="TM18" s="40">
        <f>IF(SY18&gt;0,SY18,"")</f>
        <v>6.2350000000000003</v>
      </c>
      <c r="TN18" s="40">
        <f>IF(SUM(SV18:SY18)-SZ18&gt;0,SUM(SV18:SY18)-SZ18,"")</f>
        <v>21.585000000000001</v>
      </c>
      <c r="TO18" s="40">
        <f>IF(TC18&gt;0,TC18,"")</f>
        <v>4.7</v>
      </c>
      <c r="TP18" s="40">
        <f>IF(TD18&gt;0,TD18,"")</f>
        <v>7.04</v>
      </c>
      <c r="TQ18" s="40">
        <f>IF(SUM(TA18:TD18)-TE18&gt;0,SUM(TA18:TD18)-TE18,"")</f>
        <v>23.29</v>
      </c>
      <c r="TR18" s="40">
        <f>IF(MAX(TN18,TQ18)&gt;0,MAX(TN18,TQ18),"")</f>
        <v>23.29</v>
      </c>
      <c r="TS18" s="40">
        <f>IF(TH18&gt;0,TH18,"")</f>
        <v>3.35</v>
      </c>
      <c r="TT18" s="40">
        <f>IF(TI18&gt;0,TI18,"")</f>
        <v>4.375</v>
      </c>
      <c r="TU18" s="40">
        <f>IF(SUM(TF18:TI18)-TJ18&gt;0,SUM(TF18:TI18)-TJ18,"")</f>
        <v>14.625</v>
      </c>
      <c r="TV18" s="40">
        <f>IF(SUM(TR18,TU18)&gt;0,SUM(TR18,TU18),"")</f>
        <v>37.914999999999999</v>
      </c>
    </row>
    <row r="19" spans="1:542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114</v>
      </c>
      <c r="D19" s="4" t="s">
        <v>6</v>
      </c>
      <c r="E19" s="4">
        <v>2005</v>
      </c>
      <c r="F19" s="9">
        <f>SUM(L19:V19)+SUM(L19:T19)*0.0000001+SUM(L19)*0.0000000000001</f>
        <v>145.14001451400455</v>
      </c>
      <c r="G19" s="64"/>
      <c r="H19" s="3" t="str">
        <f>IF(OR(AND(AO19&gt;=AY$38,AO19&lt;&gt;"",AQ19&gt;=AY$42,AQ19&lt;&gt;"",AN19=""),AND(AR19&gt;=AY$38,AR19&lt;&gt;"",AT19&gt;=AY$42,AT19&lt;&gt;"",AN19=""),AND(AV19&gt;=AY$38,AV19&lt;&gt;"",AX19&gt;=AY$42,AX19&lt;&gt;"",AN19=""),AND(BP19&gt;=BZ$38,BP19&lt;&gt;"",BR19&gt;=BZ$42,BR19&lt;&gt;"",BO19=""),AND(BS19&gt;=BZ$38,BS19&lt;&gt;"",BU19&gt;=BZ$42,BU19&lt;&gt;"",BO19=""),AND(BW19&gt;=BZ$38,BW19&lt;&gt;"",BY19&gt;=BZ$42,BY19&lt;&gt;"",BO19=""),AND(CQ19&gt;=DA$38,CQ19&lt;&gt;"",CS19&gt;=DA$42,CS19&lt;&gt;"",CP19=""),AND(CT19&gt;=DA$38,CT19&lt;&gt;"",CV19&gt;=DA$42,CV19&lt;&gt;"",CP19=""),AND(CX19&gt;=DA$38,CX19&lt;&gt;"",CZ19&gt;=DA$42,CZ19&lt;&gt;"",CP19=""),AND(DX19&gt;=EK$38,DX19&lt;&gt;"",DZ19&gt;=EK$42,DZ19&lt;&gt;""),AND(EA19&gt;=EK$38,EA19&lt;&gt;"",EC19&gt;=EK$42,EC19&lt;&gt;""),AND(EE19&gt;=EK$38,EE19&lt;&gt;"",EG19&gt;=EK$42,EG19&lt;&gt;""),AND(EH19&gt;=EK$38,EH19&lt;&gt;"",EJ19&gt;=EK$42,EJ19&lt;&gt;""),AND(FF19&gt;=FS$38,FF19&lt;&gt;"",FH19&gt;=FS$42,FH19&lt;&gt;""),AND(FI19&gt;=FS$38,FI19&lt;&gt;"",FK19&gt;=FS$42,FK19&lt;&gt;""),AND(FM19&gt;=FS$38,FM19&lt;&gt;"",FO19&gt;=FS$42,FO19&lt;&gt;""),AND(FP19&gt;=FS$38,FP19&lt;&gt;"",FR19&gt;=FS$42,FR19&lt;&gt;""),AND(GN19&gt;=HA$38,GN19&lt;&gt;"",GP19&gt;=HA$42,GP19&lt;&gt;""),AND(GQ19&gt;=HA$38,GQ19&lt;&gt;"",GS19&gt;=HA$42,GS19&lt;&gt;""),AND(GU19&gt;=HA$38,GU19&lt;&gt;"",GW19&gt;=HA$42,GW19&lt;&gt;""),AND(GX19&gt;=HA$38,GX19&lt;&gt;"",GZ19&gt;=HA$42,GZ19&lt;&gt;""),AND(HV19&gt;=II$38,HV19&lt;&gt;"",HX19&gt;=II$42,HX19&lt;&gt;""),AND(HY19&gt;=II$38,HY19&lt;&gt;"",IA19&gt;=II$42,IA19&lt;&gt;""),AND(IC19&gt;=II$38,IC19&lt;&gt;"",IE19&gt;=II$42,IE19&lt;&gt;""),AND(IF19&gt;=II$38,IF19&lt;&gt;"",IH19&gt;=II$42,IH19&lt;&gt;""),AND(JD19&gt;=JQ$38,JD19&lt;&gt;"",JF19&gt;=JQ$42,JF19&lt;&gt;""),AND(JG19&gt;=JQ$38,JG19&lt;&gt;"",JI19&gt;=JQ$42,JI19&lt;&gt;""),AND(JK19&gt;=JQ$38,JK19&lt;&gt;"",JM19&gt;=JQ$42,JM19&lt;&gt;""),AND(JN19&gt;=JQ$38,JN19&lt;&gt;"",JP19&gt;=JQ$42,JP19&lt;&gt;""),AND(KL19&gt;=KY$38,KL19&lt;&gt;"",KN19&gt;=KY$42,KN19&lt;&gt;""),AND(KO19&gt;=KY$38,KO19&lt;&gt;"",KQ19&gt;=KY$42,KQ19&lt;&gt;""),AND(KS19&gt;=KY$38,KS19&lt;&gt;"",KU19&gt;=KY$42,KU19&lt;&gt;""),AND(KV19&gt;=KY$38,KV19&lt;&gt;"",KX19&gt;=KY$42,KX19&lt;&gt;""),AND(LT19&gt;=MG$38,LT19&lt;&gt;"",LV19&gt;=MG$42,LV19&lt;&gt;""),AND(LW19&gt;=MG$38,LW19&lt;&gt;"",LY19&gt;=MG$42,LY19&lt;&gt;""),AND(MA19&gt;=MG$38,MA19&lt;&gt;"",MC19&gt;=MG$42,MC19&lt;&gt;""),AND(MD19&gt;=MG$38,MD19&lt;&gt;"",MF19&gt;=MG$42,MF19&lt;&gt;""),AND(NB19&gt;=NO$38,NB19&lt;&gt;"",ND19&gt;=NO$42,ND19&lt;&gt;""),AND(NE19&gt;=NO$38,NE19&lt;&gt;"",NG19&gt;=NO$42,NG19&lt;&gt;""),AND(NI19&gt;=NO$38,NI19&lt;&gt;"",NK19&gt;=NO$42,NK19&lt;&gt;""),AND(NL19&gt;=NO$38,NL19&lt;&gt;"",NN19&gt;=NO$42,NN19&lt;&gt;""),AND(OJ19&gt;=OW$38,OJ19&lt;&gt;"",OL19&gt;=OW$42,OL19&lt;&gt;""),AND(OM19&gt;=OW$38,OM19&lt;&gt;"",OO19&gt;=OW$42,OO19&lt;&gt;""),AND(OQ19&gt;=OW$38,OQ19&lt;&gt;"",OS19&gt;=OW$42,OS19&lt;&gt;""),AND(OT19&gt;=OW$38,OT19&lt;&gt;"",OV19&gt;=OW$42,OV19&lt;&gt;""),AND(PR19&gt;=QE$38,PR19&lt;&gt;"",PT19&gt;=QE$42,PT19&lt;&gt;""),AND(PU19&gt;=QE$38,PU19&lt;&gt;"",PW19&gt;=QE$42,PW19&lt;&gt;""),AND(PY19&gt;=QE$38,PY19&lt;&gt;"",QA19&gt;=QE$42,QA19&lt;&gt;""),AND(QB19&gt;=QE$38,QB19&lt;&gt;"",QD19&gt;=QE$42,QD19&lt;&gt;""),AND(QZ19&gt;=RM$38,QZ19&lt;&gt;"",RB19&gt;=RM$42,RB19&lt;&gt;""),AND(RC19&gt;=RM$38,RC19&lt;&gt;"",RE19&gt;=RM$42,RE19&lt;&gt;""),AND(RG19&gt;=RM$38,RG19&lt;&gt;"",RI19&gt;=RM$42,RI19&lt;&gt;""),AND(RJ19&gt;=RM$38,RJ19&lt;&gt;"",RL19&gt;=RM$42,RL19&lt;&gt;""),AND(SH19&gt;=SU$38,SH19&lt;&gt;"",SJ19&gt;=SU$42,SJ19&lt;&gt;""),AND(SK19&gt;=SU$38,SK19&lt;&gt;"",SM19&gt;=SU$42,SM19&lt;&gt;""),AND(SO19&gt;=SU$38,SO19&lt;&gt;"",SQ19&gt;=SU$42,SQ19&lt;&gt;""),AND(SR19&gt;=SU$38,SR19&lt;&gt;"",ST19&gt;=SU$42,ST19&lt;&gt;"")),"P","")</f>
        <v/>
      </c>
      <c r="I19" s="3" t="str">
        <f>IF(OR(AND(AQ19&gt;=AY$42,AQ19&lt;&gt;"",AN19=""),AND(AT19&gt;=AY$42,AT19&lt;&gt;"",AN19=""),AND(AX19&gt;=AY$42,AX19&lt;&gt;"",AN19=""),AND(BR19&gt;=BZ$42,BR19&lt;&gt;"",BO19=""),AND(BU19&gt;=BZ$42,BU19&lt;&gt;"",BO19=""),AND(BY19&gt;=BZ$42,BY19&lt;&gt;"",BO19=""),AND(CS19&gt;=DA$42,CS19&lt;&gt;"",CP19=""),AND(CV19&gt;=DA$42,CV19&lt;&gt;"",CP19=""),AND(CZ19&gt;=DA$42,CZ19&lt;&gt;"",CP19=""),AND(DZ19&gt;=EK$42,DZ19&lt;&gt;""),AND(EC19&gt;=EK$42,EC19&lt;&gt;""),AND(EG19&gt;=EK$42,EG19&lt;&gt;""),AND(EJ19&gt;=EK$42,EJ19&lt;&gt;""),AND(FH19&gt;=FS$42,FH19&lt;&gt;""),AND(FK19&gt;=FS$42,FK19&lt;&gt;""),AND(FO19&gt;=FS$42,FO19&lt;&gt;""),AND(FR19&gt;=FS$42,FR19&lt;&gt;""),AND(GP19&gt;=HA$42,GP19&lt;&gt;""),AND(GS19&gt;=HA$42,GS19&lt;&gt;""),AND(GW19&gt;=HA$42,GW19&lt;&gt;""),AND(GZ19&gt;=HA$42,GZ19&lt;&gt;""),AND(HX19&gt;=II$42,HX19&lt;&gt;""),AND(IA19&gt;=II$42,IA19&lt;&gt;""),AND(IE19&gt;=II$42,IE19&lt;&gt;""),AND(IH19&gt;=II$42,IH19&lt;&gt;""),AND(JF19&gt;=JQ$42,JF19&lt;&gt;""),AND(JI19&gt;=JQ$42,JI19&lt;&gt;""),AND(JM19&gt;=JQ$42,JM19&lt;&gt;""),AND(JP19&gt;=JQ$42,JP19&lt;&gt;""),AND(KN19&gt;=KY$42,KN19&lt;&gt;""),AND(KQ19&gt;=KY$42,KQ19&lt;&gt;""),AND(KU19&gt;=KY$42,KU19&lt;&gt;""),AND(KX19&gt;=KY$42,KX19&lt;&gt;""),AND(LV19&gt;=MG$42,LV19&lt;&gt;""),AND(LY19&gt;=MG$42,LY19&lt;&gt;""),AND(MC19&gt;=MG$42,MC19&lt;&gt;""),AND(MF19&gt;=MG$42,MF19&lt;&gt;""),AND(ND19&gt;=NO$42,ND19&lt;&gt;""),AND(NG19&gt;=NO$42,NG19&lt;&gt;""),AND(NK19&gt;=NO$42,NK19&lt;&gt;""),AND(NN19&gt;=NO$42,NN19&lt;&gt;""),AND(OL19&gt;=OW$42,OL19&lt;&gt;""),AND(OO19&gt;=OW$42,OO19&lt;&gt;""),AND(OS19&gt;=OW$42,OS19&lt;&gt;""),AND(OV19&gt;=OW$42,OV19&lt;&gt;""),AND(PT19&gt;=QE$42,PT19&lt;&gt;""),AND(PW19&gt;=QE$42,PW19&lt;&gt;""),AND(QA19&gt;=QE$42,QA19&lt;&gt;""),AND(QD19&gt;=QE$42,QD19&lt;&gt;""),AND(RB19&gt;=RM$42,RB19&lt;&gt;""),AND(RE19&gt;=RM$42,RE19&lt;&gt;""),AND(RI19&gt;=RM$42,RI19&lt;&gt;""),AND(RL19&gt;=RM$42,RL19&lt;&gt;""),AND(SJ19&gt;=SU$42,SJ19&lt;&gt;""),AND(SM19&gt;=SU$42,SM19&lt;&gt;""),AND(SQ19&gt;=SU$42,SQ19&lt;&gt;""),AND(ST19&gt;=SU$42,ST19&lt;&gt;"")),"P","")</f>
        <v/>
      </c>
      <c r="J19" s="36" t="str">
        <f>IF(AND(I19="P",H19=""),"No DD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Merit",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Excellence",IF(K19="P","Worlds Team",IF(H19="P","National Team","")))))</f>
        <v/>
      </c>
      <c r="K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L19" s="8">
        <f>IF(COUNT(AQ19,AT19,BR19,BU19,CS19,CV19)&gt;0,LARGE((AQ19,AT19,BR19,BU19,CS19,CV19),1),0)</f>
        <v>45.77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42.89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47.38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9.1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$38,AP19,0),IF(AR19&gt;=$AY$38,AS19,0),IF(AV19&gt;=$AY$38,AW19,0),IF(BP19&gt;=$BZ$38,BQ19,0),IF(BS19&gt;=$BZ$38,BT19,0),IF(BW19&gt;=$BZ$38,BX19,0),IF(CQ19&gt;=$DA$38,CR19,0),IF(CT19&gt;=$DA$38,CU19,0),IF(CX19&gt;=$DA$38,CY19,0),IF(DX19&gt;=$EK$38,DY19,0),IF(EA19&gt;=$EK$38,EB19,0),IF(EE19&gt;=$EK$38,EF19,0),IF(EH19&gt;=$EK$38,EI19,0),IF(FF19&gt;=$FS$38,FG19,0),IF(FI19&gt;=$FS$38,FJ19,0),IF(FM19&gt;=$FS$38,FN19,0),IF(FP19&gt;=$FS$38,FQ19,0),IF(GN19&gt;=$HA$38,GO19,0),IF(GQ19&gt;=$HA$38,GR19,0),IF(GU19&gt;=$HA$38,GV19,0),IF(GX19&gt;=$HA$38,GY19,0),IF(HV19&gt;=$II$38,HW19,0),IF(HY19&gt;=$II$38,HZ19,0),IF(IC19&gt;=$II$38,ID19,0),IF(IF19&gt;=$II$38,IG19,0),IF(JD19&gt;=$JQ$38,JE19,0),IF(JG19&gt;=$JQ$38,JH19,0),IF(JK19&gt;=$JQ$38,JL19,0),IF(JN19&gt;=$JQ$38,JO19,0),IF(KL19&gt;=$KY$38,KM19,0),IF(KO19&gt;=$KY$38,KP19,0),IF(KS19&gt;=$KY$38,KT19,0),IF(KV19&gt;=$KY$38,KW19,0),IF(LT19&gt;=$MG$38,LU19,0),IF(LW19&gt;=$MG$38,LX19,0),IF(MA19&gt;=$MG$38,MB19,0),IF(MD19&gt;=$MG$38,ME19,0),IF(NB19&gt;=$NO$38,NC19,0),IF(NE19&gt;=$NO$38,NF19,0),IF(NI19&gt;=$NO$38,NJ19,0),IF(NL19&gt;=$NO$38,NM19,0),IF(OJ19&gt;=$OW$38,OK19,0),IF(OM19&gt;=$OW$38,ON19,0),IF(OQ19&gt;=$OW$38,OR19,0),IF(OT19&gt;=$OW$38,OU19,0),IF(PR19&gt;=$QE$38,PS19,0),IF(PU19&gt;=$QE$38,PV19,0),IF(PY19&gt;=$QE$38,PZ19,0),IF(QB19&gt;=$QE$38,QC19,0),IF(QZ19&gt;=$RM$38,RA19,0),IF(RC19&gt;=$RM$38,RD19,0),IF(RG19&gt;=$RM$38,RH19,0),IF(RJ19&gt;=$RM$38,RK19,0),IF(SH19&gt;=$SU$38,SI19,0),IF(SK19&gt;=$SU$38,SL19,0),IF(SO19&gt;=$SU$38,SP19,0),IF(SR19&gt;=$SU$38,SS19,0))&gt;0,MAX(IF(AO19&gt;=$AY$38,AP19,0),IF(AR19&gt;=$AY$38,AS19,0),IF(AV19&gt;=$AY$38,AW19,0),IF(BP19&gt;=$BZ$38,BQ19,0),IF(BS19&gt;=$BZ$38,BT19,0),IF(BW19&gt;=$BZ$38,BX19,0),IF(CQ19&gt;=$DA$38,CR19,0),IF(CT19&gt;=$DA$38,CU19,0),IF(CX19&gt;=$DA$38,CY19,0),IF(DX19&gt;=$EK$38,DY19,0),IF(EA19&gt;=$EK$38,EB19,0),IF(EE19&gt;=$EK$38,EF19,0),IF(EH19&gt;=$EK$38,EI19,0),IF(FF19&gt;=$FS$38,FG19,0),IF(FI19&gt;=$FS$38,FJ19,0),IF(FM19&gt;=$FS$38,FN19,0),IF(FP19&gt;=$FS$38,FQ19,0),IF(GN19&gt;=$HA$38,GO19,0),IF(GQ19&gt;=$HA$38,GR19,0),IF(GU19&gt;=$HA$38,GV19,0),IF(GX19&gt;=$HA$38,GY19,0),IF(HV19&gt;=$II$38,HW19,0),IF(HY19&gt;=$II$38,HZ19,0),IF(IC19&gt;=$II$38,ID19,0),IF(IF19&gt;=$II$38,IG19,0),IF(JD19&gt;=$JQ$38,JE19,0),IF(JG19&gt;=$JQ$38,JH19,0),IF(JK19&gt;=$JQ$38,JL19,0),IF(JN19&gt;=$JQ$38,JO19,0),IF(KL19&gt;=$KY$38,KM19,0),IF(KO19&gt;=$KY$38,KP19,0),IF(KS19&gt;=$KY$38,KT19,0),IF(KV19&gt;=$KY$38,KW19,0),IF(LT19&gt;=$MG$38,LU19,0),IF(LW19&gt;=$MG$38,LX19,0),IF(MA19&gt;=$MG$38,MB19,0),IF(MD19&gt;=$MG$38,ME19,0),IF(NB19&gt;=$NO$38,NC19,0),IF(NE19&gt;=$NO$38,NF19,0),IF(NI19&gt;=$NO$38,NJ19,0),IF(NL19&gt;=$NO$38,NM19,0),IF(OJ19&gt;=$OW$38,OK19,0),IF(OM19&gt;=$OW$38,ON19,0),IF(OQ19&gt;=$OW$38,OR19,0),IF(OT19&gt;=$OW$38,OU19,0),IF(PR19&gt;=$QE$38,PS19,0),IF(PU19&gt;=$QE$38,PV19,0),IF(PY19&gt;=$QE$38,PZ19,0),IF(QB19&gt;=$QE$38,QC19,0),IF(QZ19&gt;=$RM$38,RA19,0),IF(RC19&gt;=$RM$38,RD19,0),IF(RG19&gt;=$RM$38,RH19,0),IF(RJ19&gt;=$RM$38,RK19,0),IF(SH19&gt;=$SU$38,SI19,0),IF(SK19&gt;=$SU$38,SL19,0),IF(SO19&gt;=$SU$38,SP19,0),IF(SR19&gt;=$SU$38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12.8</v>
      </c>
      <c r="Z19" s="22">
        <v>9</v>
      </c>
      <c r="AA19" s="22">
        <v>8</v>
      </c>
      <c r="AB19" s="22">
        <v>13.89</v>
      </c>
      <c r="AC19" s="22">
        <v>0.8</v>
      </c>
      <c r="AD19" s="22">
        <v>14.8</v>
      </c>
      <c r="AE19" s="22">
        <v>9.1999999999999993</v>
      </c>
      <c r="AF19" s="22">
        <v>8.4</v>
      </c>
      <c r="AG19" s="22">
        <v>13.77</v>
      </c>
      <c r="AH19" s="22">
        <v>0.4</v>
      </c>
      <c r="AI19" s="22">
        <v>15.5</v>
      </c>
      <c r="AJ19" s="22">
        <v>9</v>
      </c>
      <c r="AK19" s="22">
        <v>9.1</v>
      </c>
      <c r="AL19" s="22">
        <v>13.78</v>
      </c>
      <c r="AM19" s="22">
        <v>0</v>
      </c>
      <c r="AN19" s="27"/>
      <c r="AO19" s="38">
        <f>IF(AA19&gt;0,AA19,"")</f>
        <v>8</v>
      </c>
      <c r="AP19" s="38">
        <f>IF(AB19&gt;0,AB19,"")</f>
        <v>13.89</v>
      </c>
      <c r="AQ19" s="40">
        <f>IF(SUM(Y19:AB19)-AC19&gt;0,SUM(Y19:AB19)-AC19,"")</f>
        <v>42.89</v>
      </c>
      <c r="AR19" s="40">
        <f>IF(AF19&gt;0,AF19,"")</f>
        <v>8.4</v>
      </c>
      <c r="AS19" s="40">
        <f>IF(AG19&gt;0,AG19,"")</f>
        <v>13.77</v>
      </c>
      <c r="AT19" s="40">
        <f>IF(SUM(AD19:AG19)-AH19&gt;0,SUM(AD19:AG19)-AH19,"")</f>
        <v>45.77</v>
      </c>
      <c r="AU19" s="40">
        <f>IF(AQ19="","",MAX(AQ19,AT19))</f>
        <v>45.77</v>
      </c>
      <c r="AV19" s="40">
        <f>IF(AK19&gt;0,AK19,"")</f>
        <v>9.1</v>
      </c>
      <c r="AW19" s="40">
        <f>IF(AL19&gt;0,AL19,"")</f>
        <v>13.78</v>
      </c>
      <c r="AX19" s="40">
        <f>IF(SUM(AI19:AL19)-AM19&gt;0,SUM(AI19:AL19)-AM19,"")</f>
        <v>47.38</v>
      </c>
      <c r="AY19" s="40">
        <f>IF(SUM(AU19,AX19)&gt;0,SUM(AU19,AX19),"")</f>
        <v>93.15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0</v>
      </c>
      <c r="SW19" s="22">
        <f>IF($CP19="P",CB19,(CB19+BA19)/2)</f>
        <v>0</v>
      </c>
      <c r="SX19" s="22">
        <f>IF($CP19="P",CC19,(CC19+BB19)/2)</f>
        <v>0</v>
      </c>
      <c r="SY19" s="22">
        <f>IF($CP19="P",CD19,(CD19+BC19)/2)</f>
        <v>0</v>
      </c>
      <c r="SZ19" s="22">
        <f>IF($CP19="P",CE19,(CE19+BD19)/2)</f>
        <v>0</v>
      </c>
      <c r="TA19" s="22">
        <f>IF($CP19="P",CF19,(CF19+BE19)/2)</f>
        <v>0</v>
      </c>
      <c r="TB19" s="22">
        <f>IF($CP19="P",CG19,(CG19+BF19)/2)</f>
        <v>0</v>
      </c>
      <c r="TC19" s="22">
        <f>IF($CP19="P",CH19,(CH19+BG19)/2)</f>
        <v>0</v>
      </c>
      <c r="TD19" s="22">
        <f>IF($CP19="P",CI19,(CI19+BH19)/2)</f>
        <v>0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 t="str">
        <f>IF(SX19&gt;0,SX19,"")</f>
        <v/>
      </c>
      <c r="TM19" s="40" t="str">
        <f>IF(SY19&gt;0,SY19,"")</f>
        <v/>
      </c>
      <c r="TN19" s="40" t="str">
        <f>IF(SUM(SV19:SY19)-SZ19&gt;0,SUM(SV19:SY19)-SZ19,"")</f>
        <v/>
      </c>
      <c r="TO19" s="40" t="str">
        <f>IF(TC19&gt;0,TC19,"")</f>
        <v/>
      </c>
      <c r="TP19" s="40" t="str">
        <f>IF(TD19&gt;0,TD19,"")</f>
        <v/>
      </c>
      <c r="TQ19" s="40" t="str">
        <f>IF(SUM(TA19:TD19)-TE19&gt;0,SUM(TA19:TD19)-TE19,"")</f>
        <v/>
      </c>
      <c r="TR19" s="40" t="str">
        <f>IF(MAX(TN19,TQ19)&gt;0,MAX(TN19,TQ19),"")</f>
        <v/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 t="str">
        <f>IF(SUM(TR19,TU19)&gt;0,SUM(TR19,TU19),"")</f>
        <v/>
      </c>
    </row>
    <row r="20" spans="1:542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108</v>
      </c>
      <c r="D20" s="4" t="s">
        <v>5</v>
      </c>
      <c r="E20" s="4">
        <v>2004</v>
      </c>
      <c r="F20" s="9">
        <f>SUM(L20:V20)+SUM(L20:T20)*0.0000001+SUM(L20)*0.0000000000001</f>
        <v>144.74001447400462</v>
      </c>
      <c r="G20" s="64"/>
      <c r="H20" s="3" t="str">
        <f>IF(OR(AND(AO20&gt;=AY$38,AO20&lt;&gt;"",AQ20&gt;=AY$42,AQ20&lt;&gt;"",AN20=""),AND(AR20&gt;=AY$38,AR20&lt;&gt;"",AT20&gt;=AY$42,AT20&lt;&gt;"",AN20=""),AND(AV20&gt;=AY$38,AV20&lt;&gt;"",AX20&gt;=AY$42,AX20&lt;&gt;"",AN20=""),AND(BP20&gt;=BZ$38,BP20&lt;&gt;"",BR20&gt;=BZ$42,BR20&lt;&gt;"",BO20=""),AND(BS20&gt;=BZ$38,BS20&lt;&gt;"",BU20&gt;=BZ$42,BU20&lt;&gt;"",BO20=""),AND(BW20&gt;=BZ$38,BW20&lt;&gt;"",BY20&gt;=BZ$42,BY20&lt;&gt;"",BO20=""),AND(CQ20&gt;=DA$38,CQ20&lt;&gt;"",CS20&gt;=DA$42,CS20&lt;&gt;"",CP20=""),AND(CT20&gt;=DA$38,CT20&lt;&gt;"",CV20&gt;=DA$42,CV20&lt;&gt;"",CP20=""),AND(CX20&gt;=DA$38,CX20&lt;&gt;"",CZ20&gt;=DA$42,CZ20&lt;&gt;"",CP20=""),AND(DX20&gt;=EK$38,DX20&lt;&gt;"",DZ20&gt;=EK$42,DZ20&lt;&gt;""),AND(EA20&gt;=EK$38,EA20&lt;&gt;"",EC20&gt;=EK$42,EC20&lt;&gt;""),AND(EE20&gt;=EK$38,EE20&lt;&gt;"",EG20&gt;=EK$42,EG20&lt;&gt;""),AND(EH20&gt;=EK$38,EH20&lt;&gt;"",EJ20&gt;=EK$42,EJ20&lt;&gt;""),AND(FF20&gt;=FS$38,FF20&lt;&gt;"",FH20&gt;=FS$42,FH20&lt;&gt;""),AND(FI20&gt;=FS$38,FI20&lt;&gt;"",FK20&gt;=FS$42,FK20&lt;&gt;""),AND(FM20&gt;=FS$38,FM20&lt;&gt;"",FO20&gt;=FS$42,FO20&lt;&gt;""),AND(FP20&gt;=FS$38,FP20&lt;&gt;"",FR20&gt;=FS$42,FR20&lt;&gt;""),AND(GN20&gt;=HA$38,GN20&lt;&gt;"",GP20&gt;=HA$42,GP20&lt;&gt;""),AND(GQ20&gt;=HA$38,GQ20&lt;&gt;"",GS20&gt;=HA$42,GS20&lt;&gt;""),AND(GU20&gt;=HA$38,GU20&lt;&gt;"",GW20&gt;=HA$42,GW20&lt;&gt;""),AND(GX20&gt;=HA$38,GX20&lt;&gt;"",GZ20&gt;=HA$42,GZ20&lt;&gt;""),AND(HV20&gt;=II$38,HV20&lt;&gt;"",HX20&gt;=II$42,HX20&lt;&gt;""),AND(HY20&gt;=II$38,HY20&lt;&gt;"",IA20&gt;=II$42,IA20&lt;&gt;""),AND(IC20&gt;=II$38,IC20&lt;&gt;"",IE20&gt;=II$42,IE20&lt;&gt;""),AND(IF20&gt;=II$38,IF20&lt;&gt;"",IH20&gt;=II$42,IH20&lt;&gt;""),AND(JD20&gt;=JQ$38,JD20&lt;&gt;"",JF20&gt;=JQ$42,JF20&lt;&gt;""),AND(JG20&gt;=JQ$38,JG20&lt;&gt;"",JI20&gt;=JQ$42,JI20&lt;&gt;""),AND(JK20&gt;=JQ$38,JK20&lt;&gt;"",JM20&gt;=JQ$42,JM20&lt;&gt;""),AND(JN20&gt;=JQ$38,JN20&lt;&gt;"",JP20&gt;=JQ$42,JP20&lt;&gt;""),AND(KL20&gt;=KY$38,KL20&lt;&gt;"",KN20&gt;=KY$42,KN20&lt;&gt;""),AND(KO20&gt;=KY$38,KO20&lt;&gt;"",KQ20&gt;=KY$42,KQ20&lt;&gt;""),AND(KS20&gt;=KY$38,KS20&lt;&gt;"",KU20&gt;=KY$42,KU20&lt;&gt;""),AND(KV20&gt;=KY$38,KV20&lt;&gt;"",KX20&gt;=KY$42,KX20&lt;&gt;""),AND(LT20&gt;=MG$38,LT20&lt;&gt;"",LV20&gt;=MG$42,LV20&lt;&gt;""),AND(LW20&gt;=MG$38,LW20&lt;&gt;"",LY20&gt;=MG$42,LY20&lt;&gt;""),AND(MA20&gt;=MG$38,MA20&lt;&gt;"",MC20&gt;=MG$42,MC20&lt;&gt;""),AND(MD20&gt;=MG$38,MD20&lt;&gt;"",MF20&gt;=MG$42,MF20&lt;&gt;""),AND(NB20&gt;=NO$38,NB20&lt;&gt;"",ND20&gt;=NO$42,ND20&lt;&gt;""),AND(NE20&gt;=NO$38,NE20&lt;&gt;"",NG20&gt;=NO$42,NG20&lt;&gt;""),AND(NI20&gt;=NO$38,NI20&lt;&gt;"",NK20&gt;=NO$42,NK20&lt;&gt;""),AND(NL20&gt;=NO$38,NL20&lt;&gt;"",NN20&gt;=NO$42,NN20&lt;&gt;""),AND(OJ20&gt;=OW$38,OJ20&lt;&gt;"",OL20&gt;=OW$42,OL20&lt;&gt;""),AND(OM20&gt;=OW$38,OM20&lt;&gt;"",OO20&gt;=OW$42,OO20&lt;&gt;""),AND(OQ20&gt;=OW$38,OQ20&lt;&gt;"",OS20&gt;=OW$42,OS20&lt;&gt;""),AND(OT20&gt;=OW$38,OT20&lt;&gt;"",OV20&gt;=OW$42,OV20&lt;&gt;""),AND(PR20&gt;=QE$38,PR20&lt;&gt;"",PT20&gt;=QE$42,PT20&lt;&gt;""),AND(PU20&gt;=QE$38,PU20&lt;&gt;"",PW20&gt;=QE$42,PW20&lt;&gt;""),AND(PY20&gt;=QE$38,PY20&lt;&gt;"",QA20&gt;=QE$42,QA20&lt;&gt;""),AND(QB20&gt;=QE$38,QB20&lt;&gt;"",QD20&gt;=QE$42,QD20&lt;&gt;""),AND(QZ20&gt;=RM$38,QZ20&lt;&gt;"",RB20&gt;=RM$42,RB20&lt;&gt;""),AND(RC20&gt;=RM$38,RC20&lt;&gt;"",RE20&gt;=RM$42,RE20&lt;&gt;""),AND(RG20&gt;=RM$38,RG20&lt;&gt;"",RI20&gt;=RM$42,RI20&lt;&gt;""),AND(RJ20&gt;=RM$38,RJ20&lt;&gt;"",RL20&gt;=RM$42,RL20&lt;&gt;""),AND(SH20&gt;=SU$38,SH20&lt;&gt;"",SJ20&gt;=SU$42,SJ20&lt;&gt;""),AND(SK20&gt;=SU$38,SK20&lt;&gt;"",SM20&gt;=SU$42,SM20&lt;&gt;""),AND(SO20&gt;=SU$38,SO20&lt;&gt;"",SQ20&gt;=SU$42,SQ20&lt;&gt;""),AND(SR20&gt;=SU$38,SR20&lt;&gt;"",ST20&gt;=SU$42,ST20&lt;&gt;"")),"P","")</f>
        <v/>
      </c>
      <c r="I20" s="3" t="str">
        <f>IF(OR(AND(AQ20&gt;=AY$42,AQ20&lt;&gt;"",AN20=""),AND(AT20&gt;=AY$42,AT20&lt;&gt;"",AN20=""),AND(AX20&gt;=AY$42,AX20&lt;&gt;"",AN20=""),AND(BR20&gt;=BZ$42,BR20&lt;&gt;"",BO20=""),AND(BU20&gt;=BZ$42,BU20&lt;&gt;"",BO20=""),AND(BY20&gt;=BZ$42,BY20&lt;&gt;"",BO20=""),AND(CS20&gt;=DA$42,CS20&lt;&gt;"",CP20=""),AND(CV20&gt;=DA$42,CV20&lt;&gt;"",CP20=""),AND(CZ20&gt;=DA$42,CZ20&lt;&gt;"",CP20=""),AND(DZ20&gt;=EK$42,DZ20&lt;&gt;""),AND(EC20&gt;=EK$42,EC20&lt;&gt;""),AND(EG20&gt;=EK$42,EG20&lt;&gt;""),AND(EJ20&gt;=EK$42,EJ20&lt;&gt;""),AND(FH20&gt;=FS$42,FH20&lt;&gt;""),AND(FK20&gt;=FS$42,FK20&lt;&gt;""),AND(FO20&gt;=FS$42,FO20&lt;&gt;""),AND(FR20&gt;=FS$42,FR20&lt;&gt;""),AND(GP20&gt;=HA$42,GP20&lt;&gt;""),AND(GS20&gt;=HA$42,GS20&lt;&gt;""),AND(GW20&gt;=HA$42,GW20&lt;&gt;""),AND(GZ20&gt;=HA$42,GZ20&lt;&gt;""),AND(HX20&gt;=II$42,HX20&lt;&gt;""),AND(IA20&gt;=II$42,IA20&lt;&gt;""),AND(IE20&gt;=II$42,IE20&lt;&gt;""),AND(IH20&gt;=II$42,IH20&lt;&gt;""),AND(JF20&gt;=JQ$42,JF20&lt;&gt;""),AND(JI20&gt;=JQ$42,JI20&lt;&gt;""),AND(JM20&gt;=JQ$42,JM20&lt;&gt;""),AND(JP20&gt;=JQ$42,JP20&lt;&gt;""),AND(KN20&gt;=KY$42,KN20&lt;&gt;""),AND(KQ20&gt;=KY$42,KQ20&lt;&gt;""),AND(KU20&gt;=KY$42,KU20&lt;&gt;""),AND(KX20&gt;=KY$42,KX20&lt;&gt;""),AND(LV20&gt;=MG$42,LV20&lt;&gt;""),AND(LY20&gt;=MG$42,LY20&lt;&gt;""),AND(MC20&gt;=MG$42,MC20&lt;&gt;""),AND(MF20&gt;=MG$42,MF20&lt;&gt;""),AND(ND20&gt;=NO$42,ND20&lt;&gt;""),AND(NG20&gt;=NO$42,NG20&lt;&gt;""),AND(NK20&gt;=NO$42,NK20&lt;&gt;""),AND(NN20&gt;=NO$42,NN20&lt;&gt;""),AND(OL20&gt;=OW$42,OL20&lt;&gt;""),AND(OO20&gt;=OW$42,OO20&lt;&gt;""),AND(OS20&gt;=OW$42,OS20&lt;&gt;""),AND(OV20&gt;=OW$42,OV20&lt;&gt;""),AND(PT20&gt;=QE$42,PT20&lt;&gt;""),AND(PW20&gt;=QE$42,PW20&lt;&gt;""),AND(QA20&gt;=QE$42,QA20&lt;&gt;""),AND(QD20&gt;=QE$42,QD20&lt;&gt;""),AND(RB20&gt;=RM$42,RB20&lt;&gt;""),AND(RE20&gt;=RM$42,RE20&lt;&gt;""),AND(RI20&gt;=RM$42,RI20&lt;&gt;""),AND(RL20&gt;=RM$42,RL20&lt;&gt;""),AND(SJ20&gt;=SU$42,SJ20&lt;&gt;""),AND(SM20&gt;=SU$42,SM20&lt;&gt;""),AND(SQ20&gt;=SU$42,SQ20&lt;&gt;""),AND(ST20&gt;=SU$42,ST20&lt;&gt;"")),"P","")</f>
        <v/>
      </c>
      <c r="J20" s="36" t="str">
        <f>IF(AND(I20="P",H20=""),"No DD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Merit",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Excellence",IF(K20="P","Worlds Team",IF(H20="P","National Team","")))))</f>
        <v/>
      </c>
      <c r="K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L20" s="8">
        <f>IF(COUNT(AQ20,AT20,BR20,BU20,CS20,CV20)&gt;0,LARGE((AQ20,AT20,BR20,BU20,CS20,CV20),1),0)</f>
        <v>46.109999999999992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44.269999999999996</v>
      </c>
      <c r="O20" s="8" t="str">
        <f>IF(N20="","",IF(OR(N20=CS20,N20=CV20),$CA$1,IF(OR(N20=BR20,N20=BU20),$AZ$1,IF(OR(N20=AQ20,N20=AT20),$Y$1,""))))</f>
        <v>2024 Nationals</v>
      </c>
      <c r="P20" s="8">
        <f>IF(COUNT(AQ20,AT20,BR20,BU20,CS20,CV20)&gt;2,MAX(AX20,BY20,CZ20,LARGE((AQ20,AT20,BR20,BU20,CS20,CV20),3)),IF(MAX(AX20,BY20,CZ20)&gt;0,MAX(AX20,BY20,CZ20),0))</f>
        <v>45.56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8.8000000000000007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$38,AP20,0),IF(AR20&gt;=$AY$38,AS20,0),IF(AV20&gt;=$AY$38,AW20,0),IF(BP20&gt;=$BZ$38,BQ20,0),IF(BS20&gt;=$BZ$38,BT20,0),IF(BW20&gt;=$BZ$38,BX20,0),IF(CQ20&gt;=$DA$38,CR20,0),IF(CT20&gt;=$DA$38,CU20,0),IF(CX20&gt;=$DA$38,CY20,0),IF(DX20&gt;=$EK$38,DY20,0),IF(EA20&gt;=$EK$38,EB20,0),IF(EE20&gt;=$EK$38,EF20,0),IF(EH20&gt;=$EK$38,EI20,0),IF(FF20&gt;=$FS$38,FG20,0),IF(FI20&gt;=$FS$38,FJ20,0),IF(FM20&gt;=$FS$38,FN20,0),IF(FP20&gt;=$FS$38,FQ20,0),IF(GN20&gt;=$HA$38,GO20,0),IF(GQ20&gt;=$HA$38,GR20,0),IF(GU20&gt;=$HA$38,GV20,0),IF(GX20&gt;=$HA$38,GY20,0),IF(HV20&gt;=$II$38,HW20,0),IF(HY20&gt;=$II$38,HZ20,0),IF(IC20&gt;=$II$38,ID20,0),IF(IF20&gt;=$II$38,IG20,0),IF(JD20&gt;=$JQ$38,JE20,0),IF(JG20&gt;=$JQ$38,JH20,0),IF(JK20&gt;=$JQ$38,JL20,0),IF(JN20&gt;=$JQ$38,JO20,0),IF(KL20&gt;=$KY$38,KM20,0),IF(KO20&gt;=$KY$38,KP20,0),IF(KS20&gt;=$KY$38,KT20,0),IF(KV20&gt;=$KY$38,KW20,0),IF(LT20&gt;=$MG$38,LU20,0),IF(LW20&gt;=$MG$38,LX20,0),IF(MA20&gt;=$MG$38,MB20,0),IF(MD20&gt;=$MG$38,ME20,0),IF(NB20&gt;=$NO$38,NC20,0),IF(NE20&gt;=$NO$38,NF20,0),IF(NI20&gt;=$NO$38,NJ20,0),IF(NL20&gt;=$NO$38,NM20,0),IF(OJ20&gt;=$OW$38,OK20,0),IF(OM20&gt;=$OW$38,ON20,0),IF(OQ20&gt;=$OW$38,OR20,0),IF(OT20&gt;=$OW$38,OU20,0),IF(PR20&gt;=$QE$38,PS20,0),IF(PU20&gt;=$QE$38,PV20,0),IF(PY20&gt;=$QE$38,PZ20,0),IF(QB20&gt;=$QE$38,QC20,0),IF(QZ20&gt;=$RM$38,RA20,0),IF(RC20&gt;=$RM$38,RD20,0),IF(RG20&gt;=$RM$38,RH20,0),IF(RJ20&gt;=$RM$38,RK20,0),IF(SH20&gt;=$SU$38,SI20,0),IF(SK20&gt;=$SU$38,SL20,0),IF(SO20&gt;=$SU$38,SP20,0),IF(SR20&gt;=$SU$38,SS20,0))&gt;0,MAX(IF(AO20&gt;=$AY$38,AP20,0),IF(AR20&gt;=$AY$38,AS20,0),IF(AV20&gt;=$AY$38,AW20,0),IF(BP20&gt;=$BZ$38,BQ20,0),IF(BS20&gt;=$BZ$38,BT20,0),IF(BW20&gt;=$BZ$38,BX20,0),IF(CQ20&gt;=$DA$38,CR20,0),IF(CT20&gt;=$DA$38,CU20,0),IF(CX20&gt;=$DA$38,CY20,0),IF(DX20&gt;=$EK$38,DY20,0),IF(EA20&gt;=$EK$38,EB20,0),IF(EE20&gt;=$EK$38,EF20,0),IF(EH20&gt;=$EK$38,EI20,0),IF(FF20&gt;=$FS$38,FG20,0),IF(FI20&gt;=$FS$38,FJ20,0),IF(FM20&gt;=$FS$38,FN20,0),IF(FP20&gt;=$FS$38,FQ20,0),IF(GN20&gt;=$HA$38,GO20,0),IF(GQ20&gt;=$HA$38,GR20,0),IF(GU20&gt;=$HA$38,GV20,0),IF(GX20&gt;=$HA$38,GY20,0),IF(HV20&gt;=$II$38,HW20,0),IF(HY20&gt;=$II$38,HZ20,0),IF(IC20&gt;=$II$38,ID20,0),IF(IF20&gt;=$II$38,IG20,0),IF(JD20&gt;=$JQ$38,JE20,0),IF(JG20&gt;=$JQ$38,JH20,0),IF(JK20&gt;=$JQ$38,JL20,0),IF(JN20&gt;=$JQ$38,JO20,0),IF(KL20&gt;=$KY$38,KM20,0),IF(KO20&gt;=$KY$38,KP20,0),IF(KS20&gt;=$KY$38,KT20,0),IF(KV20&gt;=$KY$38,KW20,0),IF(LT20&gt;=$MG$38,LU20,0),IF(LW20&gt;=$MG$38,LX20,0),IF(MA20&gt;=$MG$38,MB20,0),IF(MD20&gt;=$MG$38,ME20,0),IF(NB20&gt;=$NO$38,NC20,0),IF(NE20&gt;=$NO$38,NF20,0),IF(NI20&gt;=$NO$38,NJ20,0),IF(NL20&gt;=$NO$38,NM20,0),IF(OJ20&gt;=$OW$38,OK20,0),IF(OM20&gt;=$OW$38,ON20,0),IF(OQ20&gt;=$OW$38,OR20,0),IF(OT20&gt;=$OW$38,OU20,0),IF(PR20&gt;=$QE$38,PS20,0),IF(PU20&gt;=$QE$38,PV20,0),IF(PY20&gt;=$QE$38,PZ20,0),IF(QB20&gt;=$QE$38,QC20,0),IF(QZ20&gt;=$RM$38,RA20,0),IF(RC20&gt;=$RM$38,RD20,0),IF(RG20&gt;=$RM$38,RH20,0),IF(RJ20&gt;=$RM$38,RK20,0),IF(SH20&gt;=$SU$38,SI20,0),IF(SK20&gt;=$SU$38,SL20,0),IF(SO20&gt;=$SU$38,SP20,0),IF(SR20&gt;=$SU$38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14.1</v>
      </c>
      <c r="Z20" s="22">
        <v>9.1999999999999993</v>
      </c>
      <c r="AA20" s="22">
        <v>8.8000000000000007</v>
      </c>
      <c r="AB20" s="22">
        <v>12.17</v>
      </c>
      <c r="AC20" s="22">
        <v>0</v>
      </c>
      <c r="AD20" s="22">
        <v>15.2</v>
      </c>
      <c r="AE20" s="22">
        <v>9.6</v>
      </c>
      <c r="AF20" s="22">
        <v>8.8000000000000007</v>
      </c>
      <c r="AG20" s="22">
        <v>12.51</v>
      </c>
      <c r="AH20" s="22">
        <v>0</v>
      </c>
      <c r="AI20" s="22">
        <v>15</v>
      </c>
      <c r="AJ20" s="22">
        <v>9.3000000000000007</v>
      </c>
      <c r="AK20" s="22">
        <v>8.8000000000000007</v>
      </c>
      <c r="AL20" s="22">
        <v>12.46</v>
      </c>
      <c r="AM20" s="22">
        <v>0</v>
      </c>
      <c r="AN20" s="27"/>
      <c r="AO20" s="38">
        <f>IF(AA20&gt;0,AA20,"")</f>
        <v>8.8000000000000007</v>
      </c>
      <c r="AP20" s="38">
        <f>IF(AB20&gt;0,AB20,"")</f>
        <v>12.17</v>
      </c>
      <c r="AQ20" s="40">
        <f>IF(SUM(Y20:AB20)-AC20&gt;0,SUM(Y20:AB20)-AC20,"")</f>
        <v>44.269999999999996</v>
      </c>
      <c r="AR20" s="40">
        <f>IF(AF20&gt;0,AF20,"")</f>
        <v>8.8000000000000007</v>
      </c>
      <c r="AS20" s="40">
        <f>IF(AG20&gt;0,AG20,"")</f>
        <v>12.51</v>
      </c>
      <c r="AT20" s="40">
        <f>IF(SUM(AD20:AG20)-AH20&gt;0,SUM(AD20:AG20)-AH20,"")</f>
        <v>46.109999999999992</v>
      </c>
      <c r="AU20" s="40">
        <f>IF(AQ20="","",MAX(AQ20,AT20))</f>
        <v>46.109999999999992</v>
      </c>
      <c r="AV20" s="40">
        <f>IF(AK20&gt;0,AK20,"")</f>
        <v>8.8000000000000007</v>
      </c>
      <c r="AW20" s="40">
        <f>IF(AL20&gt;0,AL20,"")</f>
        <v>12.46</v>
      </c>
      <c r="AX20" s="40">
        <f>IF(SUM(AI20:AL20)-AM20&gt;0,SUM(AI20:AL20)-AM20,"")</f>
        <v>45.56</v>
      </c>
      <c r="AY20" s="40">
        <f>IF(SUM(AU20,AX20)&gt;0,SUM(AU20,AX20),"")</f>
        <v>91.669999999999987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0</v>
      </c>
      <c r="SW20" s="22">
        <f>IF($CP20="P",CB20,(CB20+BA20)/2)</f>
        <v>0</v>
      </c>
      <c r="SX20" s="22">
        <f>IF($CP20="P",CC20,(CC20+BB20)/2)</f>
        <v>0</v>
      </c>
      <c r="SY20" s="22">
        <f>IF($CP20="P",CD20,(CD20+BC20)/2)</f>
        <v>0</v>
      </c>
      <c r="SZ20" s="22">
        <f>IF($CP20="P",CE20,(CE20+BD20)/2)</f>
        <v>0</v>
      </c>
      <c r="TA20" s="22">
        <f>IF($CP20="P",CF20,(CF20+BE20)/2)</f>
        <v>0</v>
      </c>
      <c r="TB20" s="22">
        <f>IF($CP20="P",CG20,(CG20+BF20)/2)</f>
        <v>0</v>
      </c>
      <c r="TC20" s="22">
        <f>IF($CP20="P",CH20,(CH20+BG20)/2)</f>
        <v>0</v>
      </c>
      <c r="TD20" s="22">
        <f>IF($CP20="P",CI20,(CI20+BH20)/2)</f>
        <v>0</v>
      </c>
      <c r="TE20" s="22">
        <f>IF($CP20="P",CJ20,(CJ20+BI20)/2)</f>
        <v>0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 t="str">
        <f>IF(SX20&gt;0,SX20,"")</f>
        <v/>
      </c>
      <c r="TM20" s="40" t="str">
        <f>IF(SY20&gt;0,SY20,"")</f>
        <v/>
      </c>
      <c r="TN20" s="40" t="str">
        <f>IF(SUM(SV20:SY20)-SZ20&gt;0,SUM(SV20:SY20)-SZ20,"")</f>
        <v/>
      </c>
      <c r="TO20" s="40" t="str">
        <f>IF(TC20&gt;0,TC20,"")</f>
        <v/>
      </c>
      <c r="TP20" s="40" t="str">
        <f>IF(TD20&gt;0,TD20,"")</f>
        <v/>
      </c>
      <c r="TQ20" s="40" t="str">
        <f>IF(SUM(TA20:TD20)-TE20&gt;0,SUM(TA20:TD20)-TE20,"")</f>
        <v/>
      </c>
      <c r="TR20" s="40" t="str">
        <f>IF(MAX(TN20,TQ20)&gt;0,MAX(TN20,TQ20),"")</f>
        <v/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 t="str">
        <f>IF(SUM(TR20,TU20)&gt;0,SUM(TR20,TU20),"")</f>
        <v/>
      </c>
    </row>
    <row r="21" spans="1:542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165</v>
      </c>
      <c r="D21" s="4" t="s">
        <v>31</v>
      </c>
      <c r="E21" s="4">
        <v>2007</v>
      </c>
      <c r="F21" s="9">
        <f>SUM(L21:V21)+SUM(L21:T21)*0.0000001+SUM(L21)*0.0000000000001</f>
        <v>142.94000981500452</v>
      </c>
      <c r="G21" s="64"/>
      <c r="H21" s="3" t="str">
        <f>IF(OR(AND(AO21&gt;=AY$38,AO21&lt;&gt;"",AQ21&gt;=AY$42,AQ21&lt;&gt;"",AN21=""),AND(AR21&gt;=AY$38,AR21&lt;&gt;"",AT21&gt;=AY$42,AT21&lt;&gt;"",AN21=""),AND(AV21&gt;=AY$38,AV21&lt;&gt;"",AX21&gt;=AY$42,AX21&lt;&gt;"",AN21=""),AND(BP21&gt;=BZ$38,BP21&lt;&gt;"",BR21&gt;=BZ$42,BR21&lt;&gt;"",BO21=""),AND(BS21&gt;=BZ$38,BS21&lt;&gt;"",BU21&gt;=BZ$42,BU21&lt;&gt;"",BO21=""),AND(BW21&gt;=BZ$38,BW21&lt;&gt;"",BY21&gt;=BZ$42,BY21&lt;&gt;"",BO21=""),AND(CQ21&gt;=DA$38,CQ21&lt;&gt;"",CS21&gt;=DA$42,CS21&lt;&gt;"",CP21=""),AND(CT21&gt;=DA$38,CT21&lt;&gt;"",CV21&gt;=DA$42,CV21&lt;&gt;"",CP21=""),AND(CX21&gt;=DA$38,CX21&lt;&gt;"",CZ21&gt;=DA$42,CZ21&lt;&gt;"",CP21=""),AND(DX21&gt;=EK$38,DX21&lt;&gt;"",DZ21&gt;=EK$42,DZ21&lt;&gt;""),AND(EA21&gt;=EK$38,EA21&lt;&gt;"",EC21&gt;=EK$42,EC21&lt;&gt;""),AND(EE21&gt;=EK$38,EE21&lt;&gt;"",EG21&gt;=EK$42,EG21&lt;&gt;""),AND(EH21&gt;=EK$38,EH21&lt;&gt;"",EJ21&gt;=EK$42,EJ21&lt;&gt;""),AND(FF21&gt;=FS$38,FF21&lt;&gt;"",FH21&gt;=FS$42,FH21&lt;&gt;""),AND(FI21&gt;=FS$38,FI21&lt;&gt;"",FK21&gt;=FS$42,FK21&lt;&gt;""),AND(FM21&gt;=FS$38,FM21&lt;&gt;"",FO21&gt;=FS$42,FO21&lt;&gt;""),AND(FP21&gt;=FS$38,FP21&lt;&gt;"",FR21&gt;=FS$42,FR21&lt;&gt;""),AND(GN21&gt;=HA$38,GN21&lt;&gt;"",GP21&gt;=HA$42,GP21&lt;&gt;""),AND(GQ21&gt;=HA$38,GQ21&lt;&gt;"",GS21&gt;=HA$42,GS21&lt;&gt;""),AND(GU21&gt;=HA$38,GU21&lt;&gt;"",GW21&gt;=HA$42,GW21&lt;&gt;""),AND(GX21&gt;=HA$38,GX21&lt;&gt;"",GZ21&gt;=HA$42,GZ21&lt;&gt;""),AND(HV21&gt;=II$38,HV21&lt;&gt;"",HX21&gt;=II$42,HX21&lt;&gt;""),AND(HY21&gt;=II$38,HY21&lt;&gt;"",IA21&gt;=II$42,IA21&lt;&gt;""),AND(IC21&gt;=II$38,IC21&lt;&gt;"",IE21&gt;=II$42,IE21&lt;&gt;""),AND(IF21&gt;=II$38,IF21&lt;&gt;"",IH21&gt;=II$42,IH21&lt;&gt;""),AND(JD21&gt;=JQ$38,JD21&lt;&gt;"",JF21&gt;=JQ$42,JF21&lt;&gt;""),AND(JG21&gt;=JQ$38,JG21&lt;&gt;"",JI21&gt;=JQ$42,JI21&lt;&gt;""),AND(JK21&gt;=JQ$38,JK21&lt;&gt;"",JM21&gt;=JQ$42,JM21&lt;&gt;""),AND(JN21&gt;=JQ$38,JN21&lt;&gt;"",JP21&gt;=JQ$42,JP21&lt;&gt;""),AND(KL21&gt;=KY$38,KL21&lt;&gt;"",KN21&gt;=KY$42,KN21&lt;&gt;""),AND(KO21&gt;=KY$38,KO21&lt;&gt;"",KQ21&gt;=KY$42,KQ21&lt;&gt;""),AND(KS21&gt;=KY$38,KS21&lt;&gt;"",KU21&gt;=KY$42,KU21&lt;&gt;""),AND(KV21&gt;=KY$38,KV21&lt;&gt;"",KX21&gt;=KY$42,KX21&lt;&gt;""),AND(LT21&gt;=MG$38,LT21&lt;&gt;"",LV21&gt;=MG$42,LV21&lt;&gt;""),AND(LW21&gt;=MG$38,LW21&lt;&gt;"",LY21&gt;=MG$42,LY21&lt;&gt;""),AND(MA21&gt;=MG$38,MA21&lt;&gt;"",MC21&gt;=MG$42,MC21&lt;&gt;""),AND(MD21&gt;=MG$38,MD21&lt;&gt;"",MF21&gt;=MG$42,MF21&lt;&gt;""),AND(NB21&gt;=NO$38,NB21&lt;&gt;"",ND21&gt;=NO$42,ND21&lt;&gt;""),AND(NE21&gt;=NO$38,NE21&lt;&gt;"",NG21&gt;=NO$42,NG21&lt;&gt;""),AND(NI21&gt;=NO$38,NI21&lt;&gt;"",NK21&gt;=NO$42,NK21&lt;&gt;""),AND(NL21&gt;=NO$38,NL21&lt;&gt;"",NN21&gt;=NO$42,NN21&lt;&gt;""),AND(OJ21&gt;=OW$38,OJ21&lt;&gt;"",OL21&gt;=OW$42,OL21&lt;&gt;""),AND(OM21&gt;=OW$38,OM21&lt;&gt;"",OO21&gt;=OW$42,OO21&lt;&gt;""),AND(OQ21&gt;=OW$38,OQ21&lt;&gt;"",OS21&gt;=OW$42,OS21&lt;&gt;""),AND(OT21&gt;=OW$38,OT21&lt;&gt;"",OV21&gt;=OW$42,OV21&lt;&gt;""),AND(PR21&gt;=QE$38,PR21&lt;&gt;"",PT21&gt;=QE$42,PT21&lt;&gt;""),AND(PU21&gt;=QE$38,PU21&lt;&gt;"",PW21&gt;=QE$42,PW21&lt;&gt;""),AND(PY21&gt;=QE$38,PY21&lt;&gt;"",QA21&gt;=QE$42,QA21&lt;&gt;""),AND(QB21&gt;=QE$38,QB21&lt;&gt;"",QD21&gt;=QE$42,QD21&lt;&gt;""),AND(QZ21&gt;=RM$38,QZ21&lt;&gt;"",RB21&gt;=RM$42,RB21&lt;&gt;""),AND(RC21&gt;=RM$38,RC21&lt;&gt;"",RE21&gt;=RM$42,RE21&lt;&gt;""),AND(RG21&gt;=RM$38,RG21&lt;&gt;"",RI21&gt;=RM$42,RI21&lt;&gt;""),AND(RJ21&gt;=RM$38,RJ21&lt;&gt;"",RL21&gt;=RM$42,RL21&lt;&gt;""),AND(SH21&gt;=SU$38,SH21&lt;&gt;"",SJ21&gt;=SU$42,SJ21&lt;&gt;""),AND(SK21&gt;=SU$38,SK21&lt;&gt;"",SM21&gt;=SU$42,SM21&lt;&gt;""),AND(SO21&gt;=SU$38,SO21&lt;&gt;"",SQ21&gt;=SU$42,SQ21&lt;&gt;""),AND(SR21&gt;=SU$38,SR21&lt;&gt;"",ST21&gt;=SU$42,ST21&lt;&gt;"")),"P","")</f>
        <v/>
      </c>
      <c r="I21" s="3" t="str">
        <f>IF(OR(AND(AQ21&gt;=AY$42,AQ21&lt;&gt;"",AN21=""),AND(AT21&gt;=AY$42,AT21&lt;&gt;"",AN21=""),AND(AX21&gt;=AY$42,AX21&lt;&gt;"",AN21=""),AND(BR21&gt;=BZ$42,BR21&lt;&gt;"",BO21=""),AND(BU21&gt;=BZ$42,BU21&lt;&gt;"",BO21=""),AND(BY21&gt;=BZ$42,BY21&lt;&gt;"",BO21=""),AND(CS21&gt;=DA$42,CS21&lt;&gt;"",CP21=""),AND(CV21&gt;=DA$42,CV21&lt;&gt;"",CP21=""),AND(CZ21&gt;=DA$42,CZ21&lt;&gt;"",CP21=""),AND(DZ21&gt;=EK$42,DZ21&lt;&gt;""),AND(EC21&gt;=EK$42,EC21&lt;&gt;""),AND(EG21&gt;=EK$42,EG21&lt;&gt;""),AND(EJ21&gt;=EK$42,EJ21&lt;&gt;""),AND(FH21&gt;=FS$42,FH21&lt;&gt;""),AND(FK21&gt;=FS$42,FK21&lt;&gt;""),AND(FO21&gt;=FS$42,FO21&lt;&gt;""),AND(FR21&gt;=FS$42,FR21&lt;&gt;""),AND(GP21&gt;=HA$42,GP21&lt;&gt;""),AND(GS21&gt;=HA$42,GS21&lt;&gt;""),AND(GW21&gt;=HA$42,GW21&lt;&gt;""),AND(GZ21&gt;=HA$42,GZ21&lt;&gt;""),AND(HX21&gt;=II$42,HX21&lt;&gt;""),AND(IA21&gt;=II$42,IA21&lt;&gt;""),AND(IE21&gt;=II$42,IE21&lt;&gt;""),AND(IH21&gt;=II$42,IH21&lt;&gt;""),AND(JF21&gt;=JQ$42,JF21&lt;&gt;""),AND(JI21&gt;=JQ$42,JI21&lt;&gt;""),AND(JM21&gt;=JQ$42,JM21&lt;&gt;""),AND(JP21&gt;=JQ$42,JP21&lt;&gt;""),AND(KN21&gt;=KY$42,KN21&lt;&gt;""),AND(KQ21&gt;=KY$42,KQ21&lt;&gt;""),AND(KU21&gt;=KY$42,KU21&lt;&gt;""),AND(KX21&gt;=KY$42,KX21&lt;&gt;""),AND(LV21&gt;=MG$42,LV21&lt;&gt;""),AND(LY21&gt;=MG$42,LY21&lt;&gt;""),AND(MC21&gt;=MG$42,MC21&lt;&gt;""),AND(MF21&gt;=MG$42,MF21&lt;&gt;""),AND(ND21&gt;=NO$42,ND21&lt;&gt;""),AND(NG21&gt;=NO$42,NG21&lt;&gt;""),AND(NK21&gt;=NO$42,NK21&lt;&gt;""),AND(NN21&gt;=NO$42,NN21&lt;&gt;""),AND(OL21&gt;=OW$42,OL21&lt;&gt;""),AND(OO21&gt;=OW$42,OO21&lt;&gt;""),AND(OS21&gt;=OW$42,OS21&lt;&gt;""),AND(OV21&gt;=OW$42,OV21&lt;&gt;""),AND(PT21&gt;=QE$42,PT21&lt;&gt;""),AND(PW21&gt;=QE$42,PW21&lt;&gt;""),AND(QA21&gt;=QE$42,QA21&lt;&gt;""),AND(QD21&gt;=QE$42,QD21&lt;&gt;""),AND(RB21&gt;=RM$42,RB21&lt;&gt;""),AND(RE21&gt;=RM$42,RE21&lt;&gt;""),AND(RI21&gt;=RM$42,RI21&lt;&gt;""),AND(RL21&gt;=RM$42,RL21&lt;&gt;""),AND(SJ21&gt;=SU$42,SJ21&lt;&gt;""),AND(SM21&gt;=SU$42,SM21&lt;&gt;""),AND(SQ21&gt;=SU$42,SQ21&lt;&gt;""),AND(ST21&gt;=SU$42,ST21&lt;&gt;"")),"P","")</f>
        <v/>
      </c>
      <c r="J21" s="36" t="str">
        <f>IF(AND(I21="P",H21=""),"No DD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Merit",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Excellence",IF(K21="P","Worlds Team",IF(H21="P","National Team","")))))</f>
        <v/>
      </c>
      <c r="K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L21" s="8">
        <f>IF(COUNT(AQ21,AT21,BR21,BU21,CS21,CV21)&gt;0,LARGE((AQ21,AT21,BR21,BU21,CS21,CV21),1),0)</f>
        <v>45.169999999999995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44.28</v>
      </c>
      <c r="O21" s="8" t="str">
        <f>IF(N21="","",IF(OR(N21=CS21,N21=CV21),$CA$1,IF(OR(N21=BR21,N21=BU21),$AZ$1,IF(OR(N21=AQ21,N21=AT21),$Y$1,""))))</f>
        <v>2024 Nationals</v>
      </c>
      <c r="P21" s="8">
        <f>IF(COUNT(AQ21,AT21,BR21,BU21,CS21,CV21)&gt;2,MAX(AX21,BY21,CZ21,LARGE((AQ21,AT21,BR21,BU21,CS21,CV21),3)),IF(MAX(AX21,BY21,CZ21)&gt;0,MAX(AX21,BY21,CZ21),0))</f>
        <v>0</v>
      </c>
      <c r="Q21" s="8" t="str">
        <f>IF(P21="","",IF(P21=CZ21,$CA$1,IF(P21=BY21,$AZ$1,IF(P21=AX21,$Y$1,IF(OR(P21=CS21,P21=CV21,P21=CZ21),$CA$1,IF(OR(P21=BR21,P21=BU21,P21=BY21),$AZ$1,IF(OR(P21=AQ21,P21=AT21,P21=AX21),$Y$1,"")))))))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8.6999999999999993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$38,AP21,0),IF(AR21&gt;=$AY$38,AS21,0),IF(AV21&gt;=$AY$38,AW21,0),IF(BP21&gt;=$BZ$38,BQ21,0),IF(BS21&gt;=$BZ$38,BT21,0),IF(BW21&gt;=$BZ$38,BX21,0),IF(CQ21&gt;=$DA$38,CR21,0),IF(CT21&gt;=$DA$38,CU21,0),IF(CX21&gt;=$DA$38,CY21,0),IF(DX21&gt;=$EK$38,DY21,0),IF(EA21&gt;=$EK$38,EB21,0),IF(EE21&gt;=$EK$38,EF21,0),IF(EH21&gt;=$EK$38,EI21,0),IF(FF21&gt;=$FS$38,FG21,0),IF(FI21&gt;=$FS$38,FJ21,0),IF(FM21&gt;=$FS$38,FN21,0),IF(FP21&gt;=$FS$38,FQ21,0),IF(GN21&gt;=$HA$38,GO21,0),IF(GQ21&gt;=$HA$38,GR21,0),IF(GU21&gt;=$HA$38,GV21,0),IF(GX21&gt;=$HA$38,GY21,0),IF(HV21&gt;=$II$38,HW21,0),IF(HY21&gt;=$II$38,HZ21,0),IF(IC21&gt;=$II$38,ID21,0),IF(IF21&gt;=$II$38,IG21,0),IF(JD21&gt;=$JQ$38,JE21,0),IF(JG21&gt;=$JQ$38,JH21,0),IF(JK21&gt;=$JQ$38,JL21,0),IF(JN21&gt;=$JQ$38,JO21,0),IF(KL21&gt;=$KY$38,KM21,0),IF(KO21&gt;=$KY$38,KP21,0),IF(KS21&gt;=$KY$38,KT21,0),IF(KV21&gt;=$KY$38,KW21,0),IF(LT21&gt;=$MG$38,LU21,0),IF(LW21&gt;=$MG$38,LX21,0),IF(MA21&gt;=$MG$38,MB21,0),IF(MD21&gt;=$MG$38,ME21,0),IF(NB21&gt;=$NO$38,NC21,0),IF(NE21&gt;=$NO$38,NF21,0),IF(NI21&gt;=$NO$38,NJ21,0),IF(NL21&gt;=$NO$38,NM21,0),IF(OJ21&gt;=$OW$38,OK21,0),IF(OM21&gt;=$OW$38,ON21,0),IF(OQ21&gt;=$OW$38,OR21,0),IF(OT21&gt;=$OW$38,OU21,0),IF(PR21&gt;=$QE$38,PS21,0),IF(PU21&gt;=$QE$38,PV21,0),IF(PY21&gt;=$QE$38,PZ21,0),IF(QB21&gt;=$QE$38,QC21,0),IF(QZ21&gt;=$RM$38,RA21,0),IF(RC21&gt;=$RM$38,RD21,0),IF(RG21&gt;=$RM$38,RH21,0),IF(RJ21&gt;=$RM$38,RK21,0),IF(SH21&gt;=$SU$38,SI21,0),IF(SK21&gt;=$SU$38,SL21,0),IF(SO21&gt;=$SU$38,SP21,0),IF(SR21&gt;=$SU$38,SS21,0))&gt;0,MAX(IF(AO21&gt;=$AY$38,AP21,0),IF(AR21&gt;=$AY$38,AS21,0),IF(AV21&gt;=$AY$38,AW21,0),IF(BP21&gt;=$BZ$38,BQ21,0),IF(BS21&gt;=$BZ$38,BT21,0),IF(BW21&gt;=$BZ$38,BX21,0),IF(CQ21&gt;=$DA$38,CR21,0),IF(CT21&gt;=$DA$38,CU21,0),IF(CX21&gt;=$DA$38,CY21,0),IF(DX21&gt;=$EK$38,DY21,0),IF(EA21&gt;=$EK$38,EB21,0),IF(EE21&gt;=$EK$38,EF21,0),IF(EH21&gt;=$EK$38,EI21,0),IF(FF21&gt;=$FS$38,FG21,0),IF(FI21&gt;=$FS$38,FJ21,0),IF(FM21&gt;=$FS$38,FN21,0),IF(FP21&gt;=$FS$38,FQ21,0),IF(GN21&gt;=$HA$38,GO21,0),IF(GQ21&gt;=$HA$38,GR21,0),IF(GU21&gt;=$HA$38,GV21,0),IF(GX21&gt;=$HA$38,GY21,0),IF(HV21&gt;=$II$38,HW21,0),IF(HY21&gt;=$II$38,HZ21,0),IF(IC21&gt;=$II$38,ID21,0),IF(IF21&gt;=$II$38,IG21,0),IF(JD21&gt;=$JQ$38,JE21,0),IF(JG21&gt;=$JQ$38,JH21,0),IF(JK21&gt;=$JQ$38,JL21,0),IF(JN21&gt;=$JQ$38,JO21,0),IF(KL21&gt;=$KY$38,KM21,0),IF(KO21&gt;=$KY$38,KP21,0),IF(KS21&gt;=$KY$38,KT21,0),IF(KV21&gt;=$KY$38,KW21,0),IF(LT21&gt;=$MG$38,LU21,0),IF(LW21&gt;=$MG$38,LX21,0),IF(MA21&gt;=$MG$38,MB21,0),IF(MD21&gt;=$MG$38,ME21,0),IF(NB21&gt;=$NO$38,NC21,0),IF(NE21&gt;=$NO$38,NF21,0),IF(NI21&gt;=$NO$38,NJ21,0),IF(NL21&gt;=$NO$38,NM21,0),IF(OJ21&gt;=$OW$38,OK21,0),IF(OM21&gt;=$OW$38,ON21,0),IF(OQ21&gt;=$OW$38,OR21,0),IF(OT21&gt;=$OW$38,OU21,0),IF(PR21&gt;=$QE$38,PS21,0),IF(PU21&gt;=$QE$38,PV21,0),IF(PY21&gt;=$QE$38,PZ21,0),IF(QB21&gt;=$QE$38,QC21,0),IF(QZ21&gt;=$RM$38,RA21,0),IF(RC21&gt;=$RM$38,RD21,0),IF(RG21&gt;=$RM$38,RH21,0),IF(RJ21&gt;=$RM$38,RK21,0),IF(SH21&gt;=$SU$38,SI21,0),IF(SK21&gt;=$SU$38,SL21,0),IF(SO21&gt;=$SU$38,SP21,0),IF(SR21&gt;=$SU$38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>
        <f>IF(MAX(DB21,DC21)&gt;0,MAX(DB21,DC21),"")</f>
        <v>44.79</v>
      </c>
      <c r="W21" s="11" t="str">
        <f>IF(V21="","",IF(V21=DB21,"("&amp;DB$2&amp;")",IF(V21=DC21,"("&amp;DC$2&amp;")")))</f>
        <v>(Optional)</v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>2024 Coimbra Gym Fest (July 7)</v>
      </c>
      <c r="Y21" s="22">
        <v>14.4</v>
      </c>
      <c r="Z21" s="22">
        <v>9.4</v>
      </c>
      <c r="AA21" s="22">
        <v>8.6999999999999993</v>
      </c>
      <c r="AB21" s="22">
        <v>12.77</v>
      </c>
      <c r="AC21" s="22">
        <v>0.1</v>
      </c>
      <c r="AD21" s="22">
        <v>14.7</v>
      </c>
      <c r="AE21" s="22">
        <v>8.9</v>
      </c>
      <c r="AF21" s="22">
        <v>8.1999999999999993</v>
      </c>
      <c r="AG21" s="22">
        <v>13.08</v>
      </c>
      <c r="AH21" s="22">
        <v>0.6</v>
      </c>
      <c r="AI21" s="22"/>
      <c r="AJ21" s="22"/>
      <c r="AK21" s="22"/>
      <c r="AL21" s="22"/>
      <c r="AM21" s="22"/>
      <c r="AN21" s="27"/>
      <c r="AO21" s="38">
        <f>IF(AA21&gt;0,AA21,"")</f>
        <v>8.6999999999999993</v>
      </c>
      <c r="AP21" s="38">
        <f>IF(AB21&gt;0,AB21,"")</f>
        <v>12.77</v>
      </c>
      <c r="AQ21" s="40">
        <f>IF(SUM(Y21:AB21)-AC21&gt;0,SUM(Y21:AB21)-AC21,"")</f>
        <v>45.169999999999995</v>
      </c>
      <c r="AR21" s="40">
        <f>IF(AF21&gt;0,AF21,"")</f>
        <v>8.1999999999999993</v>
      </c>
      <c r="AS21" s="40">
        <f>IF(AG21&gt;0,AG21,"")</f>
        <v>13.08</v>
      </c>
      <c r="AT21" s="40">
        <f>IF(SUM(AD21:AG21)-AH21&gt;0,SUM(AD21:AG21)-AH21,"")</f>
        <v>44.28</v>
      </c>
      <c r="AU21" s="40">
        <f>IF(AQ21="","",MAX(AQ21,AT21))</f>
        <v>45.169999999999995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45.169999999999995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>44.79</v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>
        <v>9.8000000000000007</v>
      </c>
      <c r="FU21" s="17">
        <v>6.7</v>
      </c>
      <c r="FV21" s="17">
        <v>6.4</v>
      </c>
      <c r="FW21" s="17">
        <v>9.39</v>
      </c>
      <c r="FX21" s="17">
        <v>0</v>
      </c>
      <c r="FY21" s="17">
        <v>13.7</v>
      </c>
      <c r="FZ21" s="17">
        <v>9.5</v>
      </c>
      <c r="GA21" s="17">
        <v>8.6999999999999993</v>
      </c>
      <c r="GB21" s="17">
        <v>12.89</v>
      </c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>
        <f>IF(FV21&gt;0,FV21,"")</f>
        <v>6.4</v>
      </c>
      <c r="GO21" s="40">
        <f>IF(FW21&gt;0,FW21,"")</f>
        <v>9.39</v>
      </c>
      <c r="GP21" s="40">
        <f>IF(SUM(FT21:FW21)-FX21&gt;0,SUM(FT21:FW21)-FX21,"")</f>
        <v>32.29</v>
      </c>
      <c r="GQ21" s="40">
        <f>IF(GA21&gt;0,GA21,"")</f>
        <v>8.6999999999999993</v>
      </c>
      <c r="GR21" s="40">
        <f>IF(GB21&gt;0,GB21,"")</f>
        <v>12.89</v>
      </c>
      <c r="GS21" s="40">
        <f>IF(SUM(FY21:GB21)-GC21&gt;0,SUM(FY21:GB21)-GC21,"")</f>
        <v>44.79</v>
      </c>
      <c r="GT21" s="40">
        <f>IF(MAX(GP21,GS21)&gt;0,MAX(GP21,GS21),"")</f>
        <v>44.79</v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>
        <f>IF(SUM(GT21,GW21,GZ21)&gt;0,SUM(GT21,GW21,GZ21),"")</f>
        <v>44.79</v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117</v>
      </c>
      <c r="D22" s="4" t="s">
        <v>3</v>
      </c>
      <c r="E22" s="4">
        <v>2006</v>
      </c>
      <c r="F22" s="9">
        <f>SUM(L22:V22)+SUM(L22:T22)*0.0000001+SUM(L22)*0.0000000000001</f>
        <v>141.80001418000464</v>
      </c>
      <c r="G22" s="64"/>
      <c r="H22" s="3" t="str">
        <f>IF(OR(AND(AO22&gt;=AY$38,AO22&lt;&gt;"",AQ22&gt;=AY$42,AQ22&lt;&gt;"",AN22=""),AND(AR22&gt;=AY$38,AR22&lt;&gt;"",AT22&gt;=AY$42,AT22&lt;&gt;"",AN22=""),AND(AV22&gt;=AY$38,AV22&lt;&gt;"",AX22&gt;=AY$42,AX22&lt;&gt;"",AN22=""),AND(BP22&gt;=BZ$38,BP22&lt;&gt;"",BR22&gt;=BZ$42,BR22&lt;&gt;"",BO22=""),AND(BS22&gt;=BZ$38,BS22&lt;&gt;"",BU22&gt;=BZ$42,BU22&lt;&gt;"",BO22=""),AND(BW22&gt;=BZ$38,BW22&lt;&gt;"",BY22&gt;=BZ$42,BY22&lt;&gt;"",BO22=""),AND(CQ22&gt;=DA$38,CQ22&lt;&gt;"",CS22&gt;=DA$42,CS22&lt;&gt;"",CP22=""),AND(CT22&gt;=DA$38,CT22&lt;&gt;"",CV22&gt;=DA$42,CV22&lt;&gt;"",CP22=""),AND(CX22&gt;=DA$38,CX22&lt;&gt;"",CZ22&gt;=DA$42,CZ22&lt;&gt;"",CP22=""),AND(DX22&gt;=EK$38,DX22&lt;&gt;"",DZ22&gt;=EK$42,DZ22&lt;&gt;""),AND(EA22&gt;=EK$38,EA22&lt;&gt;"",EC22&gt;=EK$42,EC22&lt;&gt;""),AND(EE22&gt;=EK$38,EE22&lt;&gt;"",EG22&gt;=EK$42,EG22&lt;&gt;""),AND(EH22&gt;=EK$38,EH22&lt;&gt;"",EJ22&gt;=EK$42,EJ22&lt;&gt;""),AND(FF22&gt;=FS$38,FF22&lt;&gt;"",FH22&gt;=FS$42,FH22&lt;&gt;""),AND(FI22&gt;=FS$38,FI22&lt;&gt;"",FK22&gt;=FS$42,FK22&lt;&gt;""),AND(FM22&gt;=FS$38,FM22&lt;&gt;"",FO22&gt;=FS$42,FO22&lt;&gt;""),AND(FP22&gt;=FS$38,FP22&lt;&gt;"",FR22&gt;=FS$42,FR22&lt;&gt;""),AND(GN22&gt;=HA$38,GN22&lt;&gt;"",GP22&gt;=HA$42,GP22&lt;&gt;""),AND(GQ22&gt;=HA$38,GQ22&lt;&gt;"",GS22&gt;=HA$42,GS22&lt;&gt;""),AND(GU22&gt;=HA$38,GU22&lt;&gt;"",GW22&gt;=HA$42,GW22&lt;&gt;""),AND(GX22&gt;=HA$38,GX22&lt;&gt;"",GZ22&gt;=HA$42,GZ22&lt;&gt;""),AND(HV22&gt;=II$38,HV22&lt;&gt;"",HX22&gt;=II$42,HX22&lt;&gt;""),AND(HY22&gt;=II$38,HY22&lt;&gt;"",IA22&gt;=II$42,IA22&lt;&gt;""),AND(IC22&gt;=II$38,IC22&lt;&gt;"",IE22&gt;=II$42,IE22&lt;&gt;""),AND(IF22&gt;=II$38,IF22&lt;&gt;"",IH22&gt;=II$42,IH22&lt;&gt;""),AND(JD22&gt;=JQ$38,JD22&lt;&gt;"",JF22&gt;=JQ$42,JF22&lt;&gt;""),AND(JG22&gt;=JQ$38,JG22&lt;&gt;"",JI22&gt;=JQ$42,JI22&lt;&gt;""),AND(JK22&gt;=JQ$38,JK22&lt;&gt;"",JM22&gt;=JQ$42,JM22&lt;&gt;""),AND(JN22&gt;=JQ$38,JN22&lt;&gt;"",JP22&gt;=JQ$42,JP22&lt;&gt;""),AND(KL22&gt;=KY$38,KL22&lt;&gt;"",KN22&gt;=KY$42,KN22&lt;&gt;""),AND(KO22&gt;=KY$38,KO22&lt;&gt;"",KQ22&gt;=KY$42,KQ22&lt;&gt;""),AND(KS22&gt;=KY$38,KS22&lt;&gt;"",KU22&gt;=KY$42,KU22&lt;&gt;""),AND(KV22&gt;=KY$38,KV22&lt;&gt;"",KX22&gt;=KY$42,KX22&lt;&gt;""),AND(LT22&gt;=MG$38,LT22&lt;&gt;"",LV22&gt;=MG$42,LV22&lt;&gt;""),AND(LW22&gt;=MG$38,LW22&lt;&gt;"",LY22&gt;=MG$42,LY22&lt;&gt;""),AND(MA22&gt;=MG$38,MA22&lt;&gt;"",MC22&gt;=MG$42,MC22&lt;&gt;""),AND(MD22&gt;=MG$38,MD22&lt;&gt;"",MF22&gt;=MG$42,MF22&lt;&gt;""),AND(NB22&gt;=NO$38,NB22&lt;&gt;"",ND22&gt;=NO$42,ND22&lt;&gt;""),AND(NE22&gt;=NO$38,NE22&lt;&gt;"",NG22&gt;=NO$42,NG22&lt;&gt;""),AND(NI22&gt;=NO$38,NI22&lt;&gt;"",NK22&gt;=NO$42,NK22&lt;&gt;""),AND(NL22&gt;=NO$38,NL22&lt;&gt;"",NN22&gt;=NO$42,NN22&lt;&gt;""),AND(OJ22&gt;=OW$38,OJ22&lt;&gt;"",OL22&gt;=OW$42,OL22&lt;&gt;""),AND(OM22&gt;=OW$38,OM22&lt;&gt;"",OO22&gt;=OW$42,OO22&lt;&gt;""),AND(OQ22&gt;=OW$38,OQ22&lt;&gt;"",OS22&gt;=OW$42,OS22&lt;&gt;""),AND(OT22&gt;=OW$38,OT22&lt;&gt;"",OV22&gt;=OW$42,OV22&lt;&gt;""),AND(PR22&gt;=QE$38,PR22&lt;&gt;"",PT22&gt;=QE$42,PT22&lt;&gt;""),AND(PU22&gt;=QE$38,PU22&lt;&gt;"",PW22&gt;=QE$42,PW22&lt;&gt;""),AND(PY22&gt;=QE$38,PY22&lt;&gt;"",QA22&gt;=QE$42,QA22&lt;&gt;""),AND(QB22&gt;=QE$38,QB22&lt;&gt;"",QD22&gt;=QE$42,QD22&lt;&gt;""),AND(QZ22&gt;=RM$38,QZ22&lt;&gt;"",RB22&gt;=RM$42,RB22&lt;&gt;""),AND(RC22&gt;=RM$38,RC22&lt;&gt;"",RE22&gt;=RM$42,RE22&lt;&gt;""),AND(RG22&gt;=RM$38,RG22&lt;&gt;"",RI22&gt;=RM$42,RI22&lt;&gt;""),AND(RJ22&gt;=RM$38,RJ22&lt;&gt;"",RL22&gt;=RM$42,RL22&lt;&gt;""),AND(SH22&gt;=SU$38,SH22&lt;&gt;"",SJ22&gt;=SU$42,SJ22&lt;&gt;""),AND(SK22&gt;=SU$38,SK22&lt;&gt;"",SM22&gt;=SU$42,SM22&lt;&gt;""),AND(SO22&gt;=SU$38,SO22&lt;&gt;"",SQ22&gt;=SU$42,SQ22&lt;&gt;""),AND(SR22&gt;=SU$38,SR22&lt;&gt;"",ST22&gt;=SU$42,ST22&lt;&gt;"")),"P","")</f>
        <v/>
      </c>
      <c r="I22" s="3" t="str">
        <f>IF(OR(AND(AQ22&gt;=AY$42,AQ22&lt;&gt;"",AN22=""),AND(AT22&gt;=AY$42,AT22&lt;&gt;"",AN22=""),AND(AX22&gt;=AY$42,AX22&lt;&gt;"",AN22=""),AND(BR22&gt;=BZ$42,BR22&lt;&gt;"",BO22=""),AND(BU22&gt;=BZ$42,BU22&lt;&gt;"",BO22=""),AND(BY22&gt;=BZ$42,BY22&lt;&gt;"",BO22=""),AND(CS22&gt;=DA$42,CS22&lt;&gt;"",CP22=""),AND(CV22&gt;=DA$42,CV22&lt;&gt;"",CP22=""),AND(CZ22&gt;=DA$42,CZ22&lt;&gt;"",CP22=""),AND(DZ22&gt;=EK$42,DZ22&lt;&gt;""),AND(EC22&gt;=EK$42,EC22&lt;&gt;""),AND(EG22&gt;=EK$42,EG22&lt;&gt;""),AND(EJ22&gt;=EK$42,EJ22&lt;&gt;""),AND(FH22&gt;=FS$42,FH22&lt;&gt;""),AND(FK22&gt;=FS$42,FK22&lt;&gt;""),AND(FO22&gt;=FS$42,FO22&lt;&gt;""),AND(FR22&gt;=FS$42,FR22&lt;&gt;""),AND(GP22&gt;=HA$42,GP22&lt;&gt;""),AND(GS22&gt;=HA$42,GS22&lt;&gt;""),AND(GW22&gt;=HA$42,GW22&lt;&gt;""),AND(GZ22&gt;=HA$42,GZ22&lt;&gt;""),AND(HX22&gt;=II$42,HX22&lt;&gt;""),AND(IA22&gt;=II$42,IA22&lt;&gt;""),AND(IE22&gt;=II$42,IE22&lt;&gt;""),AND(IH22&gt;=II$42,IH22&lt;&gt;""),AND(JF22&gt;=JQ$42,JF22&lt;&gt;""),AND(JI22&gt;=JQ$42,JI22&lt;&gt;""),AND(JM22&gt;=JQ$42,JM22&lt;&gt;""),AND(JP22&gt;=JQ$42,JP22&lt;&gt;""),AND(KN22&gt;=KY$42,KN22&lt;&gt;""),AND(KQ22&gt;=KY$42,KQ22&lt;&gt;""),AND(KU22&gt;=KY$42,KU22&lt;&gt;""),AND(KX22&gt;=KY$42,KX22&lt;&gt;""),AND(LV22&gt;=MG$42,LV22&lt;&gt;""),AND(LY22&gt;=MG$42,LY22&lt;&gt;""),AND(MC22&gt;=MG$42,MC22&lt;&gt;""),AND(MF22&gt;=MG$42,MF22&lt;&gt;""),AND(ND22&gt;=NO$42,ND22&lt;&gt;""),AND(NG22&gt;=NO$42,NG22&lt;&gt;""),AND(NK22&gt;=NO$42,NK22&lt;&gt;""),AND(NN22&gt;=NO$42,NN22&lt;&gt;""),AND(OL22&gt;=OW$42,OL22&lt;&gt;""),AND(OO22&gt;=OW$42,OO22&lt;&gt;""),AND(OS22&gt;=OW$42,OS22&lt;&gt;""),AND(OV22&gt;=OW$42,OV22&lt;&gt;""),AND(PT22&gt;=QE$42,PT22&lt;&gt;""),AND(PW22&gt;=QE$42,PW22&lt;&gt;""),AND(QA22&gt;=QE$42,QA22&lt;&gt;""),AND(QD22&gt;=QE$42,QD22&lt;&gt;""),AND(RB22&gt;=RM$42,RB22&lt;&gt;""),AND(RE22&gt;=RM$42,RE22&lt;&gt;""),AND(RI22&gt;=RM$42,RI22&lt;&gt;""),AND(RL22&gt;=RM$42,RL22&lt;&gt;""),AND(SJ22&gt;=SU$42,SJ22&lt;&gt;""),AND(SM22&gt;=SU$42,SM22&lt;&gt;""),AND(SQ22&gt;=SU$42,SQ22&lt;&gt;""),AND(ST22&gt;=SU$42,ST22&lt;&gt;"")),"P","")</f>
        <v/>
      </c>
      <c r="J22" s="36" t="str">
        <f>IF(AND(I22="P",H22=""),"No DD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Merit",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Excellence",IF(K22="P","Worlds Team",IF(H22="P","National Team","")))))</f>
        <v/>
      </c>
      <c r="K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L22" s="8">
        <f>IF(COUNT(AQ22,AT22,BR22,BU22,CS22,CV22)&gt;0,LARGE((AQ22,AT22,BR22,BU22,CS22,CV22),1),0)</f>
        <v>46.459999999999994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IF(COUNT(AQ22,AT22,BR22,BU22,CS22,CV22)&gt;1,LARGE((AQ22,AT22,BR22,BU22,CS22,CV22),2),0)</f>
        <v>39.710000000000008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45.23</v>
      </c>
      <c r="Q22" s="8" t="str">
        <f>IF(P22="","",IF(P22=CZ22,$CA$1,IF(P22=BY22,$AZ$1,IF(P22=AX22,$Y$1,IF(OR(P22=CS22,P22=CV22,P22=CZ22),$CA$1,IF(OR(P22=BR22,P22=BU22,P22=BY22),$AZ$1,IF(OR(P22=AQ22,P22=AT22,P22=AX22),$Y$1,"")))))))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$38,AP22,0),IF(AR22&gt;=$AY$38,AS22,0),IF(AV22&gt;=$AY$38,AW22,0),IF(BP22&gt;=$BZ$38,BQ22,0),IF(BS22&gt;=$BZ$38,BT22,0),IF(BW22&gt;=$BZ$38,BX22,0),IF(CQ22&gt;=$DA$38,CR22,0),IF(CT22&gt;=$DA$38,CU22,0),IF(CX22&gt;=$DA$38,CY22,0),IF(DX22&gt;=$EK$38,DY22,0),IF(EA22&gt;=$EK$38,EB22,0),IF(EE22&gt;=$EK$38,EF22,0),IF(EH22&gt;=$EK$38,EI22,0),IF(FF22&gt;=$FS$38,FG22,0),IF(FI22&gt;=$FS$38,FJ22,0),IF(FM22&gt;=$FS$38,FN22,0),IF(FP22&gt;=$FS$38,FQ22,0),IF(GN22&gt;=$HA$38,GO22,0),IF(GQ22&gt;=$HA$38,GR22,0),IF(GU22&gt;=$HA$38,GV22,0),IF(GX22&gt;=$HA$38,GY22,0),IF(HV22&gt;=$II$38,HW22,0),IF(HY22&gt;=$II$38,HZ22,0),IF(IC22&gt;=$II$38,ID22,0),IF(IF22&gt;=$II$38,IG22,0),IF(JD22&gt;=$JQ$38,JE22,0),IF(JG22&gt;=$JQ$38,JH22,0),IF(JK22&gt;=$JQ$38,JL22,0),IF(JN22&gt;=$JQ$38,JO22,0),IF(KL22&gt;=$KY$38,KM22,0),IF(KO22&gt;=$KY$38,KP22,0),IF(KS22&gt;=$KY$38,KT22,0),IF(KV22&gt;=$KY$38,KW22,0),IF(LT22&gt;=$MG$38,LU22,0),IF(LW22&gt;=$MG$38,LX22,0),IF(MA22&gt;=$MG$38,MB22,0),IF(MD22&gt;=$MG$38,ME22,0),IF(NB22&gt;=$NO$38,NC22,0),IF(NE22&gt;=$NO$38,NF22,0),IF(NI22&gt;=$NO$38,NJ22,0),IF(NL22&gt;=$NO$38,NM22,0),IF(OJ22&gt;=$OW$38,OK22,0),IF(OM22&gt;=$OW$38,ON22,0),IF(OQ22&gt;=$OW$38,OR22,0),IF(OT22&gt;=$OW$38,OU22,0),IF(PR22&gt;=$QE$38,PS22,0),IF(PU22&gt;=$QE$38,PV22,0),IF(PY22&gt;=$QE$38,PZ22,0),IF(QB22&gt;=$QE$38,QC22,0),IF(QZ22&gt;=$RM$38,RA22,0),IF(RC22&gt;=$RM$38,RD22,0),IF(RG22&gt;=$RM$38,RH22,0),IF(RJ22&gt;=$RM$38,RK22,0),IF(SH22&gt;=$SU$38,SI22,0),IF(SK22&gt;=$SU$38,SL22,0),IF(SO22&gt;=$SU$38,SP22,0),IF(SR22&gt;=$SU$38,SS22,0))&gt;0,MAX(IF(AO22&gt;=$AY$38,AP22,0),IF(AR22&gt;=$AY$38,AS22,0),IF(AV22&gt;=$AY$38,AW22,0),IF(BP22&gt;=$BZ$38,BQ22,0),IF(BS22&gt;=$BZ$38,BT22,0),IF(BW22&gt;=$BZ$38,BX22,0),IF(CQ22&gt;=$DA$38,CR22,0),IF(CT22&gt;=$DA$38,CU22,0),IF(CX22&gt;=$DA$38,CY22,0),IF(DX22&gt;=$EK$38,DY22,0),IF(EA22&gt;=$EK$38,EB22,0),IF(EE22&gt;=$EK$38,EF22,0),IF(EH22&gt;=$EK$38,EI22,0),IF(FF22&gt;=$FS$38,FG22,0),IF(FI22&gt;=$FS$38,FJ22,0),IF(FM22&gt;=$FS$38,FN22,0),IF(FP22&gt;=$FS$38,FQ22,0),IF(GN22&gt;=$HA$38,GO22,0),IF(GQ22&gt;=$HA$38,GR22,0),IF(GU22&gt;=$HA$38,GV22,0),IF(GX22&gt;=$HA$38,GY22,0),IF(HV22&gt;=$II$38,HW22,0),IF(HY22&gt;=$II$38,HZ22,0),IF(IC22&gt;=$II$38,ID22,0),IF(IF22&gt;=$II$38,IG22,0),IF(JD22&gt;=$JQ$38,JE22,0),IF(JG22&gt;=$JQ$38,JH22,0),IF(JK22&gt;=$JQ$38,JL22,0),IF(JN22&gt;=$JQ$38,JO22,0),IF(KL22&gt;=$KY$38,KM22,0),IF(KO22&gt;=$KY$38,KP22,0),IF(KS22&gt;=$KY$38,KT22,0),IF(KV22&gt;=$KY$38,KW22,0),IF(LT22&gt;=$MG$38,LU22,0),IF(LW22&gt;=$MG$38,LX22,0),IF(MA22&gt;=$MG$38,MB22,0),IF(MD22&gt;=$MG$38,ME22,0),IF(NB22&gt;=$NO$38,NC22,0),IF(NE22&gt;=$NO$38,NF22,0),IF(NI22&gt;=$NO$38,NJ22,0),IF(NL22&gt;=$NO$38,NM22,0),IF(OJ22&gt;=$OW$38,OK22,0),IF(OM22&gt;=$OW$38,ON22,0),IF(OQ22&gt;=$OW$38,OR22,0),IF(OT22&gt;=$OW$38,OU22,0),IF(PR22&gt;=$QE$38,PS22,0),IF(PU22&gt;=$QE$38,PV22,0),IF(PY22&gt;=$QE$38,PZ22,0),IF(QB22&gt;=$QE$38,QC22,0),IF(QZ22&gt;=$RM$38,RA22,0),IF(RC22&gt;=$RM$38,RD22,0),IF(RG22&gt;=$RM$38,RH22,0),IF(RJ22&gt;=$RM$38,RK22,0),IF(SH22&gt;=$SU$38,SI22,0),IF(SK22&gt;=$SU$38,SL22,0),IF(SO22&gt;=$SU$38,SP22,0),IF(SR22&gt;=$SU$38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11.3</v>
      </c>
      <c r="Z22" s="22">
        <v>8.4</v>
      </c>
      <c r="AA22" s="22">
        <v>8.3000000000000007</v>
      </c>
      <c r="AB22" s="22">
        <v>11.71</v>
      </c>
      <c r="AC22" s="22">
        <v>0</v>
      </c>
      <c r="AD22" s="22">
        <v>14.4</v>
      </c>
      <c r="AE22" s="22">
        <v>9.5</v>
      </c>
      <c r="AF22" s="22">
        <v>8.9</v>
      </c>
      <c r="AG22" s="22">
        <v>13.66</v>
      </c>
      <c r="AH22" s="22">
        <v>0</v>
      </c>
      <c r="AI22" s="22">
        <v>12.3</v>
      </c>
      <c r="AJ22" s="22">
        <v>9.4</v>
      </c>
      <c r="AK22" s="22">
        <v>10.4</v>
      </c>
      <c r="AL22" s="22">
        <v>13.33</v>
      </c>
      <c r="AM22" s="22">
        <v>0.2</v>
      </c>
      <c r="AN22" s="27"/>
      <c r="AO22" s="38">
        <f>IF(AA22&gt;0,AA22,"")</f>
        <v>8.3000000000000007</v>
      </c>
      <c r="AP22" s="38">
        <f>IF(AB22&gt;0,AB22,"")</f>
        <v>11.71</v>
      </c>
      <c r="AQ22" s="40">
        <f>IF(SUM(Y22:AB22)-AC22&gt;0,SUM(Y22:AB22)-AC22,"")</f>
        <v>39.710000000000008</v>
      </c>
      <c r="AR22" s="40">
        <f>IF(AF22&gt;0,AF22,"")</f>
        <v>8.9</v>
      </c>
      <c r="AS22" s="40">
        <f>IF(AG22&gt;0,AG22,"")</f>
        <v>13.66</v>
      </c>
      <c r="AT22" s="40">
        <f>IF(SUM(AD22:AG22)-AH22&gt;0,SUM(AD22:AG22)-AH22,"")</f>
        <v>46.459999999999994</v>
      </c>
      <c r="AU22" s="40">
        <f>IF(AQ22="","",MAX(AQ22,AT22))</f>
        <v>46.459999999999994</v>
      </c>
      <c r="AV22" s="40">
        <f>IF(AK22&gt;0,AK22,"")</f>
        <v>10.4</v>
      </c>
      <c r="AW22" s="40">
        <f>IF(AL22&gt;0,AL22,"")</f>
        <v>13.33</v>
      </c>
      <c r="AX22" s="40">
        <f>IF(SUM(AI22:AL22)-AM22&gt;0,SUM(AI22:AL22)-AM22,"")</f>
        <v>45.23</v>
      </c>
      <c r="AY22" s="40">
        <f>IF(SUM(AU22,AX22)&gt;0,SUM(AU22,AX22),"")</f>
        <v>91.69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0</v>
      </c>
      <c r="SW22" s="22">
        <f>IF($CP22="P",CB22,(CB22+BA22)/2)</f>
        <v>0</v>
      </c>
      <c r="SX22" s="22">
        <f>IF($CP22="P",CC22,(CC22+BB22)/2)</f>
        <v>0</v>
      </c>
      <c r="SY22" s="22">
        <f>IF($CP22="P",CD22,(CD22+BC22)/2)</f>
        <v>0</v>
      </c>
      <c r="SZ22" s="22">
        <f>IF($CP22="P",CE22,(CE22+BD22)/2)</f>
        <v>0</v>
      </c>
      <c r="TA22" s="22">
        <f>IF($CP22="P",CF22,(CF22+BE22)/2)</f>
        <v>0</v>
      </c>
      <c r="TB22" s="22">
        <f>IF($CP22="P",CG22,(CG22+BF22)/2)</f>
        <v>0</v>
      </c>
      <c r="TC22" s="22">
        <f>IF($CP22="P",CH22,(CH22+BG22)/2)</f>
        <v>0</v>
      </c>
      <c r="TD22" s="22">
        <f>IF($CP22="P",CI22,(CI22+BH22)/2)</f>
        <v>0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 t="str">
        <f>IF(SX22&gt;0,SX22,"")</f>
        <v/>
      </c>
      <c r="TM22" s="40" t="str">
        <f>IF(SY22&gt;0,SY22,"")</f>
        <v/>
      </c>
      <c r="TN22" s="40" t="str">
        <f>IF(SUM(SV22:SY22)-SZ22&gt;0,SUM(SV22:SY22)-SZ22,"")</f>
        <v/>
      </c>
      <c r="TO22" s="40" t="str">
        <f>IF(TC22&gt;0,TC22,"")</f>
        <v/>
      </c>
      <c r="TP22" s="40" t="str">
        <f>IF(TD22&gt;0,TD22,"")</f>
        <v/>
      </c>
      <c r="TQ22" s="40" t="str">
        <f>IF(SUM(TA22:TD22)-TE22&gt;0,SUM(TA22:TD22)-TE22,"")</f>
        <v/>
      </c>
      <c r="TR22" s="40" t="str">
        <f>IF(MAX(TN22,TQ22)&gt;0,MAX(TN22,TQ22),"")</f>
        <v/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 t="str">
        <f>IF(SUM(TR22,TU22)&gt;0,SUM(TR22,TU22),"")</f>
        <v/>
      </c>
    </row>
    <row r="23" spans="1:542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135</v>
      </c>
      <c r="D23" s="4" t="s">
        <v>4</v>
      </c>
      <c r="E23" s="4">
        <v>2004</v>
      </c>
      <c r="F23" s="9">
        <f>SUM(L23:V23)+SUM(L23:T23)*0.0000001+SUM(L23)*0.0000000000001</f>
        <v>137.30001373000454</v>
      </c>
      <c r="G23" s="64"/>
      <c r="H23" s="3" t="str">
        <f>IF(OR(AND(AO23&gt;=AY$38,AO23&lt;&gt;"",AQ23&gt;=AY$42,AQ23&lt;&gt;"",AN23=""),AND(AR23&gt;=AY$38,AR23&lt;&gt;"",AT23&gt;=AY$42,AT23&lt;&gt;"",AN23=""),AND(AV23&gt;=AY$38,AV23&lt;&gt;"",AX23&gt;=AY$42,AX23&lt;&gt;"",AN23=""),AND(BP23&gt;=BZ$38,BP23&lt;&gt;"",BR23&gt;=BZ$42,BR23&lt;&gt;"",BO23=""),AND(BS23&gt;=BZ$38,BS23&lt;&gt;"",BU23&gt;=BZ$42,BU23&lt;&gt;"",BO23=""),AND(BW23&gt;=BZ$38,BW23&lt;&gt;"",BY23&gt;=BZ$42,BY23&lt;&gt;"",BO23=""),AND(CQ23&gt;=DA$38,CQ23&lt;&gt;"",CS23&gt;=DA$42,CS23&lt;&gt;"",CP23=""),AND(CT23&gt;=DA$38,CT23&lt;&gt;"",CV23&gt;=DA$42,CV23&lt;&gt;"",CP23=""),AND(CX23&gt;=DA$38,CX23&lt;&gt;"",CZ23&gt;=DA$42,CZ23&lt;&gt;"",CP23=""),AND(DX23&gt;=EK$38,DX23&lt;&gt;"",DZ23&gt;=EK$42,DZ23&lt;&gt;""),AND(EA23&gt;=EK$38,EA23&lt;&gt;"",EC23&gt;=EK$42,EC23&lt;&gt;""),AND(EE23&gt;=EK$38,EE23&lt;&gt;"",EG23&gt;=EK$42,EG23&lt;&gt;""),AND(EH23&gt;=EK$38,EH23&lt;&gt;"",EJ23&gt;=EK$42,EJ23&lt;&gt;""),AND(FF23&gt;=FS$38,FF23&lt;&gt;"",FH23&gt;=FS$42,FH23&lt;&gt;""),AND(FI23&gt;=FS$38,FI23&lt;&gt;"",FK23&gt;=FS$42,FK23&lt;&gt;""),AND(FM23&gt;=FS$38,FM23&lt;&gt;"",FO23&gt;=FS$42,FO23&lt;&gt;""),AND(FP23&gt;=FS$38,FP23&lt;&gt;"",FR23&gt;=FS$42,FR23&lt;&gt;""),AND(GN23&gt;=HA$38,GN23&lt;&gt;"",GP23&gt;=HA$42,GP23&lt;&gt;""),AND(GQ23&gt;=HA$38,GQ23&lt;&gt;"",GS23&gt;=HA$42,GS23&lt;&gt;""),AND(GU23&gt;=HA$38,GU23&lt;&gt;"",GW23&gt;=HA$42,GW23&lt;&gt;""),AND(GX23&gt;=HA$38,GX23&lt;&gt;"",GZ23&gt;=HA$42,GZ23&lt;&gt;""),AND(HV23&gt;=II$38,HV23&lt;&gt;"",HX23&gt;=II$42,HX23&lt;&gt;""),AND(HY23&gt;=II$38,HY23&lt;&gt;"",IA23&gt;=II$42,IA23&lt;&gt;""),AND(IC23&gt;=II$38,IC23&lt;&gt;"",IE23&gt;=II$42,IE23&lt;&gt;""),AND(IF23&gt;=II$38,IF23&lt;&gt;"",IH23&gt;=II$42,IH23&lt;&gt;""),AND(JD23&gt;=JQ$38,JD23&lt;&gt;"",JF23&gt;=JQ$42,JF23&lt;&gt;""),AND(JG23&gt;=JQ$38,JG23&lt;&gt;"",JI23&gt;=JQ$42,JI23&lt;&gt;""),AND(JK23&gt;=JQ$38,JK23&lt;&gt;"",JM23&gt;=JQ$42,JM23&lt;&gt;""),AND(JN23&gt;=JQ$38,JN23&lt;&gt;"",JP23&gt;=JQ$42,JP23&lt;&gt;""),AND(KL23&gt;=KY$38,KL23&lt;&gt;"",KN23&gt;=KY$42,KN23&lt;&gt;""),AND(KO23&gt;=KY$38,KO23&lt;&gt;"",KQ23&gt;=KY$42,KQ23&lt;&gt;""),AND(KS23&gt;=KY$38,KS23&lt;&gt;"",KU23&gt;=KY$42,KU23&lt;&gt;""),AND(KV23&gt;=KY$38,KV23&lt;&gt;"",KX23&gt;=KY$42,KX23&lt;&gt;""),AND(LT23&gt;=MG$38,LT23&lt;&gt;"",LV23&gt;=MG$42,LV23&lt;&gt;""),AND(LW23&gt;=MG$38,LW23&lt;&gt;"",LY23&gt;=MG$42,LY23&lt;&gt;""),AND(MA23&gt;=MG$38,MA23&lt;&gt;"",MC23&gt;=MG$42,MC23&lt;&gt;""),AND(MD23&gt;=MG$38,MD23&lt;&gt;"",MF23&gt;=MG$42,MF23&lt;&gt;""),AND(NB23&gt;=NO$38,NB23&lt;&gt;"",ND23&gt;=NO$42,ND23&lt;&gt;""),AND(NE23&gt;=NO$38,NE23&lt;&gt;"",NG23&gt;=NO$42,NG23&lt;&gt;""),AND(NI23&gt;=NO$38,NI23&lt;&gt;"",NK23&gt;=NO$42,NK23&lt;&gt;""),AND(NL23&gt;=NO$38,NL23&lt;&gt;"",NN23&gt;=NO$42,NN23&lt;&gt;""),AND(OJ23&gt;=OW$38,OJ23&lt;&gt;"",OL23&gt;=OW$42,OL23&lt;&gt;""),AND(OM23&gt;=OW$38,OM23&lt;&gt;"",OO23&gt;=OW$42,OO23&lt;&gt;""),AND(OQ23&gt;=OW$38,OQ23&lt;&gt;"",OS23&gt;=OW$42,OS23&lt;&gt;""),AND(OT23&gt;=OW$38,OT23&lt;&gt;"",OV23&gt;=OW$42,OV23&lt;&gt;""),AND(PR23&gt;=QE$38,PR23&lt;&gt;"",PT23&gt;=QE$42,PT23&lt;&gt;""),AND(PU23&gt;=QE$38,PU23&lt;&gt;"",PW23&gt;=QE$42,PW23&lt;&gt;""),AND(PY23&gt;=QE$38,PY23&lt;&gt;"",QA23&gt;=QE$42,QA23&lt;&gt;""),AND(QB23&gt;=QE$38,QB23&lt;&gt;"",QD23&gt;=QE$42,QD23&lt;&gt;""),AND(QZ23&gt;=RM$38,QZ23&lt;&gt;"",RB23&gt;=RM$42,RB23&lt;&gt;""),AND(RC23&gt;=RM$38,RC23&lt;&gt;"",RE23&gt;=RM$42,RE23&lt;&gt;""),AND(RG23&gt;=RM$38,RG23&lt;&gt;"",RI23&gt;=RM$42,RI23&lt;&gt;""),AND(RJ23&gt;=RM$38,RJ23&lt;&gt;"",RL23&gt;=RM$42,RL23&lt;&gt;""),AND(SH23&gt;=SU$38,SH23&lt;&gt;"",SJ23&gt;=SU$42,SJ23&lt;&gt;""),AND(SK23&gt;=SU$38,SK23&lt;&gt;"",SM23&gt;=SU$42,SM23&lt;&gt;""),AND(SO23&gt;=SU$38,SO23&lt;&gt;"",SQ23&gt;=SU$42,SQ23&lt;&gt;""),AND(SR23&gt;=SU$38,SR23&lt;&gt;"",ST23&gt;=SU$42,ST23&lt;&gt;"")),"P","")</f>
        <v/>
      </c>
      <c r="I23" s="3" t="str">
        <f>IF(OR(AND(AQ23&gt;=AY$42,AQ23&lt;&gt;"",AN23=""),AND(AT23&gt;=AY$42,AT23&lt;&gt;"",AN23=""),AND(AX23&gt;=AY$42,AX23&lt;&gt;"",AN23=""),AND(BR23&gt;=BZ$42,BR23&lt;&gt;"",BO23=""),AND(BU23&gt;=BZ$42,BU23&lt;&gt;"",BO23=""),AND(BY23&gt;=BZ$42,BY23&lt;&gt;"",BO23=""),AND(CS23&gt;=DA$42,CS23&lt;&gt;"",CP23=""),AND(CV23&gt;=DA$42,CV23&lt;&gt;"",CP23=""),AND(CZ23&gt;=DA$42,CZ23&lt;&gt;"",CP23=""),AND(DZ23&gt;=EK$42,DZ23&lt;&gt;""),AND(EC23&gt;=EK$42,EC23&lt;&gt;""),AND(EG23&gt;=EK$42,EG23&lt;&gt;""),AND(EJ23&gt;=EK$42,EJ23&lt;&gt;""),AND(FH23&gt;=FS$42,FH23&lt;&gt;""),AND(FK23&gt;=FS$42,FK23&lt;&gt;""),AND(FO23&gt;=FS$42,FO23&lt;&gt;""),AND(FR23&gt;=FS$42,FR23&lt;&gt;""),AND(GP23&gt;=HA$42,GP23&lt;&gt;""),AND(GS23&gt;=HA$42,GS23&lt;&gt;""),AND(GW23&gt;=HA$42,GW23&lt;&gt;""),AND(GZ23&gt;=HA$42,GZ23&lt;&gt;""),AND(HX23&gt;=II$42,HX23&lt;&gt;""),AND(IA23&gt;=II$42,IA23&lt;&gt;""),AND(IE23&gt;=II$42,IE23&lt;&gt;""),AND(IH23&gt;=II$42,IH23&lt;&gt;""),AND(JF23&gt;=JQ$42,JF23&lt;&gt;""),AND(JI23&gt;=JQ$42,JI23&lt;&gt;""),AND(JM23&gt;=JQ$42,JM23&lt;&gt;""),AND(JP23&gt;=JQ$42,JP23&lt;&gt;""),AND(KN23&gt;=KY$42,KN23&lt;&gt;""),AND(KQ23&gt;=KY$42,KQ23&lt;&gt;""),AND(KU23&gt;=KY$42,KU23&lt;&gt;""),AND(KX23&gt;=KY$42,KX23&lt;&gt;""),AND(LV23&gt;=MG$42,LV23&lt;&gt;""),AND(LY23&gt;=MG$42,LY23&lt;&gt;""),AND(MC23&gt;=MG$42,MC23&lt;&gt;""),AND(MF23&gt;=MG$42,MF23&lt;&gt;""),AND(ND23&gt;=NO$42,ND23&lt;&gt;""),AND(NG23&gt;=NO$42,NG23&lt;&gt;""),AND(NK23&gt;=NO$42,NK23&lt;&gt;""),AND(NN23&gt;=NO$42,NN23&lt;&gt;""),AND(OL23&gt;=OW$42,OL23&lt;&gt;""),AND(OO23&gt;=OW$42,OO23&lt;&gt;""),AND(OS23&gt;=OW$42,OS23&lt;&gt;""),AND(OV23&gt;=OW$42,OV23&lt;&gt;""),AND(PT23&gt;=QE$42,PT23&lt;&gt;""),AND(PW23&gt;=QE$42,PW23&lt;&gt;""),AND(QA23&gt;=QE$42,QA23&lt;&gt;""),AND(QD23&gt;=QE$42,QD23&lt;&gt;""),AND(RB23&gt;=RM$42,RB23&lt;&gt;""),AND(RE23&gt;=RM$42,RE23&lt;&gt;""),AND(RI23&gt;=RM$42,RI23&lt;&gt;""),AND(RL23&gt;=RM$42,RL23&lt;&gt;""),AND(SJ23&gt;=SU$42,SJ23&lt;&gt;""),AND(SM23&gt;=SU$42,SM23&lt;&gt;""),AND(SQ23&gt;=SU$42,SQ23&lt;&gt;""),AND(ST23&gt;=SU$42,ST23&lt;&gt;"")),"P","")</f>
        <v/>
      </c>
      <c r="J23" s="36" t="str">
        <f>IF(AND(I23="P",H23=""),"No DD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Merit",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Excellence",IF(K23="P","Worlds Team",IF(H23="P","National Team","")))))</f>
        <v/>
      </c>
      <c r="K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L23" s="8">
        <f>IF(COUNT(AQ23,AT23,BR23,BU23,CS23,CV23)&gt;0,LARGE((AQ23,AT23,BR23,BU23,CS23,CV23),1),0)</f>
        <v>45.38</v>
      </c>
      <c r="M23" s="8" t="str">
        <f>IF(L23="","",IF(OR(L23=CS23,L23=CV23),$CA$1,IF(OR(L23=BR23,L23=BU23),$AZ$1,IF(OR(L23=AQ23,L23=AT23),$Y$1,""))))</f>
        <v>2024 3rd Domestic Trial</v>
      </c>
      <c r="N23" s="8">
        <f>IF(COUNT(AQ23,AT23,BR23,BU23,CS23,CV23)&gt;1,LARGE((AQ23,AT23,BR23,BU23,CS23,CV23),2),0)</f>
        <v>41.37</v>
      </c>
      <c r="O23" s="8" t="str">
        <f>IF(N23="","",IF(OR(N23=CS23,N23=CV23),$CA$1,IF(OR(N23=BR23,N23=BU23),$AZ$1,IF(OR(N23=AQ23,N23=AT23),$Y$1,""))))</f>
        <v>2025 Elite Canada</v>
      </c>
      <c r="P23" s="8">
        <f>IF(COUNT(AQ23,AT23,BR23,BU23,CS23,CV23)&gt;2,MAX(AX23,BY23,CZ23,LARGE((AQ23,AT23,BR23,BU23,CS23,CV23),3)),IF(MAX(AX23,BY23,CZ23)&gt;0,MAX(AX23,BY23,CZ23),0))</f>
        <v>41.45</v>
      </c>
      <c r="Q23" s="8" t="str">
        <f>IF(P23="","",IF(P23=CZ23,$CA$1,IF(P23=BY23,$AZ$1,IF(P23=AX23,$Y$1,IF(OR(P23=CS23,P23=CV23,P23=CZ23),$CA$1,IF(OR(P23=BR23,P23=BU23,P23=BY23),$AZ$1,IF(OR(P23=AQ23,P23=AT23,P23=AX23),$Y$1,"")))))))</f>
        <v>2025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2025 Elite Canada</v>
      </c>
      <c r="T23" s="8">
        <f>IF(MAX(IF(AO23&gt;=$AY$38,AP23,0),IF(AR23&gt;=$AY$38,AS23,0),IF(AV23&gt;=$AY$38,AW23,0),IF(BP23&gt;=$BZ$38,BQ23,0),IF(BS23&gt;=$BZ$38,BT23,0),IF(BW23&gt;=$BZ$38,BX23,0),IF(CQ23&gt;=$DA$38,CR23,0),IF(CT23&gt;=$DA$38,CU23,0),IF(CX23&gt;=$DA$38,CY23,0),IF(DX23&gt;=$EK$38,DY23,0),IF(EA23&gt;=$EK$38,EB23,0),IF(EE23&gt;=$EK$38,EF23,0),IF(EH23&gt;=$EK$38,EI23,0),IF(FF23&gt;=$FS$38,FG23,0),IF(FI23&gt;=$FS$38,FJ23,0),IF(FM23&gt;=$FS$38,FN23,0),IF(FP23&gt;=$FS$38,FQ23,0),IF(GN23&gt;=$HA$38,GO23,0),IF(GQ23&gt;=$HA$38,GR23,0),IF(GU23&gt;=$HA$38,GV23,0),IF(GX23&gt;=$HA$38,GY23,0),IF(HV23&gt;=$II$38,HW23,0),IF(HY23&gt;=$II$38,HZ23,0),IF(IC23&gt;=$II$38,ID23,0),IF(IF23&gt;=$II$38,IG23,0),IF(JD23&gt;=$JQ$38,JE23,0),IF(JG23&gt;=$JQ$38,JH23,0),IF(JK23&gt;=$JQ$38,JL23,0),IF(JN23&gt;=$JQ$38,JO23,0),IF(KL23&gt;=$KY$38,KM23,0),IF(KO23&gt;=$KY$38,KP23,0),IF(KS23&gt;=$KY$38,KT23,0),IF(KV23&gt;=$KY$38,KW23,0),IF(LT23&gt;=$MG$38,LU23,0),IF(LW23&gt;=$MG$38,LX23,0),IF(MA23&gt;=$MG$38,MB23,0),IF(MD23&gt;=$MG$38,ME23,0),IF(NB23&gt;=$NO$38,NC23,0),IF(NE23&gt;=$NO$38,NF23,0),IF(NI23&gt;=$NO$38,NJ23,0),IF(NL23&gt;=$NO$38,NM23,0),IF(OJ23&gt;=$OW$38,OK23,0),IF(OM23&gt;=$OW$38,ON23,0),IF(OQ23&gt;=$OW$38,OR23,0),IF(OT23&gt;=$OW$38,OU23,0),IF(PR23&gt;=$QE$38,PS23,0),IF(PU23&gt;=$QE$38,PV23,0),IF(PY23&gt;=$QE$38,PZ23,0),IF(QB23&gt;=$QE$38,QC23,0),IF(QZ23&gt;=$RM$38,RA23,0),IF(RC23&gt;=$RM$38,RD23,0),IF(RG23&gt;=$RM$38,RH23,0),IF(RJ23&gt;=$RM$38,RK23,0),IF(SH23&gt;=$SU$38,SI23,0),IF(SK23&gt;=$SU$38,SL23,0),IF(SO23&gt;=$SU$38,SP23,0),IF(SR23&gt;=$SU$38,SS23,0))&gt;0,MAX(IF(AO23&gt;=$AY$38,AP23,0),IF(AR23&gt;=$AY$38,AS23,0),IF(AV23&gt;=$AY$38,AW23,0),IF(BP23&gt;=$BZ$38,BQ23,0),IF(BS23&gt;=$BZ$38,BT23,0),IF(BW23&gt;=$BZ$38,BX23,0),IF(CQ23&gt;=$DA$38,CR23,0),IF(CT23&gt;=$DA$38,CU23,0),IF(CX23&gt;=$DA$38,CY23,0),IF(DX23&gt;=$EK$38,DY23,0),IF(EA23&gt;=$EK$38,EB23,0),IF(EE23&gt;=$EK$38,EF23,0),IF(EH23&gt;=$EK$38,EI23,0),IF(FF23&gt;=$FS$38,FG23,0),IF(FI23&gt;=$FS$38,FJ23,0),IF(FM23&gt;=$FS$38,FN23,0),IF(FP23&gt;=$FS$38,FQ23,0),IF(GN23&gt;=$HA$38,GO23,0),IF(GQ23&gt;=$HA$38,GR23,0),IF(GU23&gt;=$HA$38,GV23,0),IF(GX23&gt;=$HA$38,GY23,0),IF(HV23&gt;=$II$38,HW23,0),IF(HY23&gt;=$II$38,HZ23,0),IF(IC23&gt;=$II$38,ID23,0),IF(IF23&gt;=$II$38,IG23,0),IF(JD23&gt;=$JQ$38,JE23,0),IF(JG23&gt;=$JQ$38,JH23,0),IF(JK23&gt;=$JQ$38,JL23,0),IF(JN23&gt;=$JQ$38,JO23,0),IF(KL23&gt;=$KY$38,KM23,0),IF(KO23&gt;=$KY$38,KP23,0),IF(KS23&gt;=$KY$38,KT23,0),IF(KV23&gt;=$KY$38,KW23,0),IF(LT23&gt;=$MG$38,LU23,0),IF(LW23&gt;=$MG$38,LX23,0),IF(MA23&gt;=$MG$38,MB23,0),IF(MD23&gt;=$MG$38,ME23,0),IF(NB23&gt;=$NO$38,NC23,0),IF(NE23&gt;=$NO$38,NF23,0),IF(NI23&gt;=$NO$38,NJ23,0),IF(NL23&gt;=$NO$38,NM23,0),IF(OJ23&gt;=$OW$38,OK23,0),IF(OM23&gt;=$OW$38,ON23,0),IF(OQ23&gt;=$OW$38,OR23,0),IF(OT23&gt;=$OW$38,OU23,0),IF(PR23&gt;=$QE$38,PS23,0),IF(PU23&gt;=$QE$38,PV23,0),IF(PY23&gt;=$QE$38,PZ23,0),IF(QB23&gt;=$QE$38,QC23,0),IF(QZ23&gt;=$RM$38,RA23,0),IF(RC23&gt;=$RM$38,RD23,0),IF(RG23&gt;=$RM$38,RH23,0),IF(RJ23&gt;=$RM$38,RK23,0),IF(SH23&gt;=$SU$38,SI23,0),IF(SK23&gt;=$SU$38,SL23,0),IF(SO23&gt;=$SU$38,SP23,0),IF(SR23&gt;=$SU$38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1.4</v>
      </c>
      <c r="Z23" s="22">
        <v>1</v>
      </c>
      <c r="AA23" s="22">
        <v>1.5</v>
      </c>
      <c r="AB23" s="22">
        <v>1.56</v>
      </c>
      <c r="AC23" s="22">
        <v>0</v>
      </c>
      <c r="AD23" s="22">
        <v>1.6</v>
      </c>
      <c r="AE23" s="22">
        <v>1</v>
      </c>
      <c r="AF23" s="22">
        <v>1.5</v>
      </c>
      <c r="AG23" s="22">
        <v>1.56</v>
      </c>
      <c r="AH23" s="22">
        <v>0</v>
      </c>
      <c r="AI23" s="22"/>
      <c r="AJ23" s="22"/>
      <c r="AK23" s="22"/>
      <c r="AL23" s="22"/>
      <c r="AM23" s="22"/>
      <c r="AN23" s="27"/>
      <c r="AO23" s="38">
        <f>IF(AA23&gt;0,AA23,"")</f>
        <v>1.5</v>
      </c>
      <c r="AP23" s="38">
        <f>IF(AB23&gt;0,AB23,"")</f>
        <v>1.56</v>
      </c>
      <c r="AQ23" s="40">
        <f>IF(SUM(Y23:AB23)-AC23&gt;0,SUM(Y23:AB23)-AC23,"")</f>
        <v>5.46</v>
      </c>
      <c r="AR23" s="40">
        <f>IF(AF23&gt;0,AF23,"")</f>
        <v>1.5</v>
      </c>
      <c r="AS23" s="40">
        <f>IF(AG23&gt;0,AG23,"")</f>
        <v>1.56</v>
      </c>
      <c r="AT23" s="40">
        <f>IF(SUM(AD23:AG23)-AH23&gt;0,SUM(AD23:AG23)-AH23,"")</f>
        <v>5.66</v>
      </c>
      <c r="AU23" s="40">
        <f>IF(AQ23="","",MAX(AQ23,AT23))</f>
        <v>5.66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5.66</v>
      </c>
      <c r="AZ23" s="26">
        <v>14.8</v>
      </c>
      <c r="BA23" s="26">
        <v>8.9</v>
      </c>
      <c r="BB23" s="26">
        <v>9.1</v>
      </c>
      <c r="BC23" s="26">
        <v>14.68</v>
      </c>
      <c r="BD23" s="26">
        <v>2.1</v>
      </c>
      <c r="BE23" s="26">
        <v>3.2</v>
      </c>
      <c r="BF23" s="26">
        <v>1.8</v>
      </c>
      <c r="BG23" s="26">
        <v>2.7</v>
      </c>
      <c r="BH23" s="26">
        <v>3.1</v>
      </c>
      <c r="BI23" s="26">
        <v>0</v>
      </c>
      <c r="BJ23" s="26">
        <v>3.2</v>
      </c>
      <c r="BK23" s="26">
        <v>1.6</v>
      </c>
      <c r="BL23" s="26">
        <v>2.7</v>
      </c>
      <c r="BM23" s="26">
        <v>3.12</v>
      </c>
      <c r="BN23" s="26">
        <v>0</v>
      </c>
      <c r="BO23" s="28"/>
      <c r="BP23" s="39">
        <f>IF(BB23&gt;0,BB23,"")</f>
        <v>9.1</v>
      </c>
      <c r="BQ23" s="39">
        <f>IF(BC23&gt;0,BC23,"")</f>
        <v>14.68</v>
      </c>
      <c r="BR23" s="11">
        <f>IF(SUM(AZ23:BC23)-BD23&gt;0,SUM(AZ23:BC23)-BD23,"")</f>
        <v>45.38</v>
      </c>
      <c r="BS23" s="11">
        <f>IF(BG23&gt;0,BG23,"")</f>
        <v>2.7</v>
      </c>
      <c r="BT23" s="11">
        <f>IF(BH23&gt;0,BH23,"")</f>
        <v>3.1</v>
      </c>
      <c r="BU23" s="11">
        <f>IF(SUM(BE23:BH23)-BI23&gt;0,SUM(BE23:BH23)-BI23,"")</f>
        <v>10.8</v>
      </c>
      <c r="BV23" s="11">
        <f>IF(BR23="","",MAX(BR23,BU23))</f>
        <v>45.38</v>
      </c>
      <c r="BW23" s="11">
        <f>IF(BL23&gt;0,BL23,"")</f>
        <v>2.7</v>
      </c>
      <c r="BX23" s="11">
        <f>IF(BM23&gt;0,BM23,"")</f>
        <v>3.12</v>
      </c>
      <c r="BY23" s="11">
        <f>IF(SUM(BJ23:BM23)-BN23&gt;0,SUM(BJ23:BM23)-BN23,"")</f>
        <v>10.620000000000001</v>
      </c>
      <c r="BZ23" s="11">
        <f>IF(SUM(BV23,BY23)&gt;0,SUM(BV23,BY23),"")</f>
        <v>56</v>
      </c>
      <c r="CA23" s="22">
        <v>6.3</v>
      </c>
      <c r="CB23" s="22">
        <v>4.7</v>
      </c>
      <c r="CC23" s="22">
        <v>5.8</v>
      </c>
      <c r="CD23" s="22">
        <v>6.75</v>
      </c>
      <c r="CE23" s="22">
        <v>0</v>
      </c>
      <c r="CF23" s="22">
        <v>12.7</v>
      </c>
      <c r="CG23" s="22">
        <v>8.6</v>
      </c>
      <c r="CH23" s="22">
        <v>7.6</v>
      </c>
      <c r="CI23" s="22">
        <v>12.47</v>
      </c>
      <c r="CJ23" s="22">
        <v>0</v>
      </c>
      <c r="CK23" s="22">
        <v>13.7</v>
      </c>
      <c r="CL23" s="22">
        <v>8.9</v>
      </c>
      <c r="CM23" s="22">
        <v>9.1</v>
      </c>
      <c r="CN23" s="22">
        <v>13.35</v>
      </c>
      <c r="CO23" s="22">
        <v>3.6</v>
      </c>
      <c r="CP23" s="27"/>
      <c r="CQ23" s="38">
        <f>IF(CC23&gt;0,CC23,"")</f>
        <v>5.8</v>
      </c>
      <c r="CR23" s="38">
        <f>IF(CD23&gt;0,CD23,"")</f>
        <v>6.75</v>
      </c>
      <c r="CS23" s="40">
        <f>IF(SUM(CA23:CD23)-CE23&gt;0,SUM(CA23:CD23)-CE23,"")</f>
        <v>23.55</v>
      </c>
      <c r="CT23" s="40">
        <f>IF(CH23&gt;0,CH23,"")</f>
        <v>7.6</v>
      </c>
      <c r="CU23" s="40">
        <f>IF(CI23&gt;0,CI23,"")</f>
        <v>12.47</v>
      </c>
      <c r="CV23" s="40">
        <f>IF(SUM(CF23:CI23)-CJ23&gt;0,SUM(CF23:CI23)-CJ23,"")</f>
        <v>41.37</v>
      </c>
      <c r="CW23" s="40">
        <f>IF(CS23="","",MAX(CS23,CV23))</f>
        <v>41.37</v>
      </c>
      <c r="CX23" s="40">
        <f>IF(CM23&gt;0,CM23,"")</f>
        <v>9.1</v>
      </c>
      <c r="CY23" s="40">
        <f>IF(CN23&gt;0,CN23,"")</f>
        <v>13.35</v>
      </c>
      <c r="CZ23" s="40">
        <f>IF(SUM(CK23:CN23)-CO23&gt;0,SUM(CK23:CN23)-CO23,"")</f>
        <v>41.45</v>
      </c>
      <c r="DA23" s="40">
        <f>IF(SUM(CW23,CZ23)&gt;0,SUM(CW23,CZ23),"")</f>
        <v>82.82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10.55</v>
      </c>
      <c r="SW23" s="22">
        <f>IF($CP23="P",CB23,(CB23+BA23)/2)</f>
        <v>6.8000000000000007</v>
      </c>
      <c r="SX23" s="22">
        <f>IF($CP23="P",CC23,(CC23+BB23)/2)</f>
        <v>7.4499999999999993</v>
      </c>
      <c r="SY23" s="22">
        <f>IF($CP23="P",CD23,(CD23+BC23)/2)</f>
        <v>10.715</v>
      </c>
      <c r="SZ23" s="22">
        <f>IF($CP23="P",CE23,(CE23+BD23)/2)</f>
        <v>1.05</v>
      </c>
      <c r="TA23" s="22">
        <f>IF($CP23="P",CF23,(CF23+BE23)/2)</f>
        <v>7.9499999999999993</v>
      </c>
      <c r="TB23" s="22">
        <f>IF($CP23="P",CG23,(CG23+BF23)/2)</f>
        <v>5.2</v>
      </c>
      <c r="TC23" s="22">
        <f>IF($CP23="P",CH23,(CH23+BG23)/2)</f>
        <v>5.15</v>
      </c>
      <c r="TD23" s="22">
        <f>IF($CP23="P",CI23,(CI23+BH23)/2)</f>
        <v>7.7850000000000001</v>
      </c>
      <c r="TE23" s="22">
        <f>IF($CP23="P",CJ23,(CJ23+BI23)/2)</f>
        <v>0</v>
      </c>
      <c r="TF23" s="22">
        <f>IF($CP23="P",CK23,(CK23+BJ23)/2)</f>
        <v>8.4499999999999993</v>
      </c>
      <c r="TG23" s="22">
        <f>IF($CP23="P",CL23,(CL23+BK23)/2)</f>
        <v>5.25</v>
      </c>
      <c r="TH23" s="22">
        <f>IF($CP23="P",CM23,(CM23+BL23)/2)</f>
        <v>5.9</v>
      </c>
      <c r="TI23" s="22">
        <f>IF($CP23="P",CN23,(CN23+BM23)/2)</f>
        <v>8.2349999999999994</v>
      </c>
      <c r="TJ23" s="22">
        <f>IF($CP23="P",CO23,(CO23+BN23)/2)</f>
        <v>1.8</v>
      </c>
      <c r="TK23" s="27" t="s">
        <v>46</v>
      </c>
      <c r="TL23" s="40">
        <f>IF(SX23&gt;0,SX23,"")</f>
        <v>7.4499999999999993</v>
      </c>
      <c r="TM23" s="40">
        <f>IF(SY23&gt;0,SY23,"")</f>
        <v>10.715</v>
      </c>
      <c r="TN23" s="40">
        <f>IF(SUM(SV23:SY23)-SZ23&gt;0,SUM(SV23:SY23)-SZ23,"")</f>
        <v>34.465000000000003</v>
      </c>
      <c r="TO23" s="40">
        <f>IF(TC23&gt;0,TC23,"")</f>
        <v>5.15</v>
      </c>
      <c r="TP23" s="40">
        <f>IF(TD23&gt;0,TD23,"")</f>
        <v>7.7850000000000001</v>
      </c>
      <c r="TQ23" s="40">
        <f>IF(SUM(TA23:TD23)-TE23&gt;0,SUM(TA23:TD23)-TE23,"")</f>
        <v>26.084999999999997</v>
      </c>
      <c r="TR23" s="40">
        <f>IF(MAX(TN23,TQ23)&gt;0,MAX(TN23,TQ23),"")</f>
        <v>34.465000000000003</v>
      </c>
      <c r="TS23" s="40">
        <f>IF(TH23&gt;0,TH23,"")</f>
        <v>5.9</v>
      </c>
      <c r="TT23" s="40">
        <f>IF(TI23&gt;0,TI23,"")</f>
        <v>8.2349999999999994</v>
      </c>
      <c r="TU23" s="40">
        <f>IF(SUM(TF23:TI23)-TJ23&gt;0,SUM(TF23:TI23)-TJ23,"")</f>
        <v>26.035</v>
      </c>
      <c r="TV23" s="40">
        <f>IF(SUM(TR23,TU23)&gt;0,SUM(TR23,TU23),"")</f>
        <v>60.5</v>
      </c>
    </row>
    <row r="24" spans="1:542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142</v>
      </c>
      <c r="D24" s="4" t="s">
        <v>6</v>
      </c>
      <c r="E24" s="4">
        <v>2006</v>
      </c>
      <c r="F24" s="9">
        <f>SUM(L24:V24)+SUM(L24:T24)*0.0000001+SUM(L24)*0.0000000000001</f>
        <v>127.37001273700463</v>
      </c>
      <c r="G24" s="64"/>
      <c r="H24" s="3" t="str">
        <f>IF(OR(AND(AO24&gt;=AY$38,AO24&lt;&gt;"",AQ24&gt;=AY$42,AQ24&lt;&gt;"",AN24=""),AND(AR24&gt;=AY$38,AR24&lt;&gt;"",AT24&gt;=AY$42,AT24&lt;&gt;"",AN24=""),AND(AV24&gt;=AY$38,AV24&lt;&gt;"",AX24&gt;=AY$42,AX24&lt;&gt;"",AN24=""),AND(BP24&gt;=BZ$38,BP24&lt;&gt;"",BR24&gt;=BZ$42,BR24&lt;&gt;"",BO24=""),AND(BS24&gt;=BZ$38,BS24&lt;&gt;"",BU24&gt;=BZ$42,BU24&lt;&gt;"",BO24=""),AND(BW24&gt;=BZ$38,BW24&lt;&gt;"",BY24&gt;=BZ$42,BY24&lt;&gt;"",BO24=""),AND(CQ24&gt;=DA$38,CQ24&lt;&gt;"",CS24&gt;=DA$42,CS24&lt;&gt;"",CP24=""),AND(CT24&gt;=DA$38,CT24&lt;&gt;"",CV24&gt;=DA$42,CV24&lt;&gt;"",CP24=""),AND(CX24&gt;=DA$38,CX24&lt;&gt;"",CZ24&gt;=DA$42,CZ24&lt;&gt;"",CP24=""),AND(DX24&gt;=EK$38,DX24&lt;&gt;"",DZ24&gt;=EK$42,DZ24&lt;&gt;""),AND(EA24&gt;=EK$38,EA24&lt;&gt;"",EC24&gt;=EK$42,EC24&lt;&gt;""),AND(EE24&gt;=EK$38,EE24&lt;&gt;"",EG24&gt;=EK$42,EG24&lt;&gt;""),AND(EH24&gt;=EK$38,EH24&lt;&gt;"",EJ24&gt;=EK$42,EJ24&lt;&gt;""),AND(FF24&gt;=FS$38,FF24&lt;&gt;"",FH24&gt;=FS$42,FH24&lt;&gt;""),AND(FI24&gt;=FS$38,FI24&lt;&gt;"",FK24&gt;=FS$42,FK24&lt;&gt;""),AND(FM24&gt;=FS$38,FM24&lt;&gt;"",FO24&gt;=FS$42,FO24&lt;&gt;""),AND(FP24&gt;=FS$38,FP24&lt;&gt;"",FR24&gt;=FS$42,FR24&lt;&gt;""),AND(GN24&gt;=HA$38,GN24&lt;&gt;"",GP24&gt;=HA$42,GP24&lt;&gt;""),AND(GQ24&gt;=HA$38,GQ24&lt;&gt;"",GS24&gt;=HA$42,GS24&lt;&gt;""),AND(GU24&gt;=HA$38,GU24&lt;&gt;"",GW24&gt;=HA$42,GW24&lt;&gt;""),AND(GX24&gt;=HA$38,GX24&lt;&gt;"",GZ24&gt;=HA$42,GZ24&lt;&gt;""),AND(HV24&gt;=II$38,HV24&lt;&gt;"",HX24&gt;=II$42,HX24&lt;&gt;""),AND(HY24&gt;=II$38,HY24&lt;&gt;"",IA24&gt;=II$42,IA24&lt;&gt;""),AND(IC24&gt;=II$38,IC24&lt;&gt;"",IE24&gt;=II$42,IE24&lt;&gt;""),AND(IF24&gt;=II$38,IF24&lt;&gt;"",IH24&gt;=II$42,IH24&lt;&gt;""),AND(JD24&gt;=JQ$38,JD24&lt;&gt;"",JF24&gt;=JQ$42,JF24&lt;&gt;""),AND(JG24&gt;=JQ$38,JG24&lt;&gt;"",JI24&gt;=JQ$42,JI24&lt;&gt;""),AND(JK24&gt;=JQ$38,JK24&lt;&gt;"",JM24&gt;=JQ$42,JM24&lt;&gt;""),AND(JN24&gt;=JQ$38,JN24&lt;&gt;"",JP24&gt;=JQ$42,JP24&lt;&gt;""),AND(KL24&gt;=KY$38,KL24&lt;&gt;"",KN24&gt;=KY$42,KN24&lt;&gt;""),AND(KO24&gt;=KY$38,KO24&lt;&gt;"",KQ24&gt;=KY$42,KQ24&lt;&gt;""),AND(KS24&gt;=KY$38,KS24&lt;&gt;"",KU24&gt;=KY$42,KU24&lt;&gt;""),AND(KV24&gt;=KY$38,KV24&lt;&gt;"",KX24&gt;=KY$42,KX24&lt;&gt;""),AND(LT24&gt;=MG$38,LT24&lt;&gt;"",LV24&gt;=MG$42,LV24&lt;&gt;""),AND(LW24&gt;=MG$38,LW24&lt;&gt;"",LY24&gt;=MG$42,LY24&lt;&gt;""),AND(MA24&gt;=MG$38,MA24&lt;&gt;"",MC24&gt;=MG$42,MC24&lt;&gt;""),AND(MD24&gt;=MG$38,MD24&lt;&gt;"",MF24&gt;=MG$42,MF24&lt;&gt;""),AND(NB24&gt;=NO$38,NB24&lt;&gt;"",ND24&gt;=NO$42,ND24&lt;&gt;""),AND(NE24&gt;=NO$38,NE24&lt;&gt;"",NG24&gt;=NO$42,NG24&lt;&gt;""),AND(NI24&gt;=NO$38,NI24&lt;&gt;"",NK24&gt;=NO$42,NK24&lt;&gt;""),AND(NL24&gt;=NO$38,NL24&lt;&gt;"",NN24&gt;=NO$42,NN24&lt;&gt;""),AND(OJ24&gt;=OW$38,OJ24&lt;&gt;"",OL24&gt;=OW$42,OL24&lt;&gt;""),AND(OM24&gt;=OW$38,OM24&lt;&gt;"",OO24&gt;=OW$42,OO24&lt;&gt;""),AND(OQ24&gt;=OW$38,OQ24&lt;&gt;"",OS24&gt;=OW$42,OS24&lt;&gt;""),AND(OT24&gt;=OW$38,OT24&lt;&gt;"",OV24&gt;=OW$42,OV24&lt;&gt;""),AND(PR24&gt;=QE$38,PR24&lt;&gt;"",PT24&gt;=QE$42,PT24&lt;&gt;""),AND(PU24&gt;=QE$38,PU24&lt;&gt;"",PW24&gt;=QE$42,PW24&lt;&gt;""),AND(PY24&gt;=QE$38,PY24&lt;&gt;"",QA24&gt;=QE$42,QA24&lt;&gt;""),AND(QB24&gt;=QE$38,QB24&lt;&gt;"",QD24&gt;=QE$42,QD24&lt;&gt;""),AND(QZ24&gt;=RM$38,QZ24&lt;&gt;"",RB24&gt;=RM$42,RB24&lt;&gt;""),AND(RC24&gt;=RM$38,RC24&lt;&gt;"",RE24&gt;=RM$42,RE24&lt;&gt;""),AND(RG24&gt;=RM$38,RG24&lt;&gt;"",RI24&gt;=RM$42,RI24&lt;&gt;""),AND(RJ24&gt;=RM$38,RJ24&lt;&gt;"",RL24&gt;=RM$42,RL24&lt;&gt;""),AND(SH24&gt;=SU$38,SH24&lt;&gt;"",SJ24&gt;=SU$42,SJ24&lt;&gt;""),AND(SK24&gt;=SU$38,SK24&lt;&gt;"",SM24&gt;=SU$42,SM24&lt;&gt;""),AND(SO24&gt;=SU$38,SO24&lt;&gt;"",SQ24&gt;=SU$42,SQ24&lt;&gt;""),AND(SR24&gt;=SU$38,SR24&lt;&gt;"",ST24&gt;=SU$42,ST24&lt;&gt;"")),"P","")</f>
        <v/>
      </c>
      <c r="I24" s="3" t="str">
        <f>IF(OR(AND(AQ24&gt;=AY$42,AQ24&lt;&gt;"",AN24=""),AND(AT24&gt;=AY$42,AT24&lt;&gt;"",AN24=""),AND(AX24&gt;=AY$42,AX24&lt;&gt;"",AN24=""),AND(BR24&gt;=BZ$42,BR24&lt;&gt;"",BO24=""),AND(BU24&gt;=BZ$42,BU24&lt;&gt;"",BO24=""),AND(BY24&gt;=BZ$42,BY24&lt;&gt;"",BO24=""),AND(CS24&gt;=DA$42,CS24&lt;&gt;"",CP24=""),AND(CV24&gt;=DA$42,CV24&lt;&gt;"",CP24=""),AND(CZ24&gt;=DA$42,CZ24&lt;&gt;"",CP24=""),AND(DZ24&gt;=EK$42,DZ24&lt;&gt;""),AND(EC24&gt;=EK$42,EC24&lt;&gt;""),AND(EG24&gt;=EK$42,EG24&lt;&gt;""),AND(EJ24&gt;=EK$42,EJ24&lt;&gt;""),AND(FH24&gt;=FS$42,FH24&lt;&gt;""),AND(FK24&gt;=FS$42,FK24&lt;&gt;""),AND(FO24&gt;=FS$42,FO24&lt;&gt;""),AND(FR24&gt;=FS$42,FR24&lt;&gt;""),AND(GP24&gt;=HA$42,GP24&lt;&gt;""),AND(GS24&gt;=HA$42,GS24&lt;&gt;""),AND(GW24&gt;=HA$42,GW24&lt;&gt;""),AND(GZ24&gt;=HA$42,GZ24&lt;&gt;""),AND(HX24&gt;=II$42,HX24&lt;&gt;""),AND(IA24&gt;=II$42,IA24&lt;&gt;""),AND(IE24&gt;=II$42,IE24&lt;&gt;""),AND(IH24&gt;=II$42,IH24&lt;&gt;""),AND(JF24&gt;=JQ$42,JF24&lt;&gt;""),AND(JI24&gt;=JQ$42,JI24&lt;&gt;""),AND(JM24&gt;=JQ$42,JM24&lt;&gt;""),AND(JP24&gt;=JQ$42,JP24&lt;&gt;""),AND(KN24&gt;=KY$42,KN24&lt;&gt;""),AND(KQ24&gt;=KY$42,KQ24&lt;&gt;""),AND(KU24&gt;=KY$42,KU24&lt;&gt;""),AND(KX24&gt;=KY$42,KX24&lt;&gt;""),AND(LV24&gt;=MG$42,LV24&lt;&gt;""),AND(LY24&gt;=MG$42,LY24&lt;&gt;""),AND(MC24&gt;=MG$42,MC24&lt;&gt;""),AND(MF24&gt;=MG$42,MF24&lt;&gt;""),AND(ND24&gt;=NO$42,ND24&lt;&gt;""),AND(NG24&gt;=NO$42,NG24&lt;&gt;""),AND(NK24&gt;=NO$42,NK24&lt;&gt;""),AND(NN24&gt;=NO$42,NN24&lt;&gt;""),AND(OL24&gt;=OW$42,OL24&lt;&gt;""),AND(OO24&gt;=OW$42,OO24&lt;&gt;""),AND(OS24&gt;=OW$42,OS24&lt;&gt;""),AND(OV24&gt;=OW$42,OV24&lt;&gt;""),AND(PT24&gt;=QE$42,PT24&lt;&gt;""),AND(PW24&gt;=QE$42,PW24&lt;&gt;""),AND(QA24&gt;=QE$42,QA24&lt;&gt;""),AND(QD24&gt;=QE$42,QD24&lt;&gt;""),AND(RB24&gt;=RM$42,RB24&lt;&gt;""),AND(RE24&gt;=RM$42,RE24&lt;&gt;""),AND(RI24&gt;=RM$42,RI24&lt;&gt;""),AND(RL24&gt;=RM$42,RL24&lt;&gt;""),AND(SJ24&gt;=SU$42,SJ24&lt;&gt;""),AND(SM24&gt;=SU$42,SM24&lt;&gt;""),AND(SQ24&gt;=SU$42,SQ24&lt;&gt;""),AND(ST24&gt;=SU$42,ST24&lt;&gt;"")),"P","")</f>
        <v/>
      </c>
      <c r="J24" s="36" t="str">
        <f>IF(AND(I24="P",H24=""),"No DD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Merit",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Excellence",IF(K24="P","Worlds Team",IF(H24="P","National Team","")))))</f>
        <v/>
      </c>
      <c r="K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L24" s="8">
        <f>IF(COUNT(AQ24,AT24,BR24,BU24,CS24,CV24)&gt;0,LARGE((AQ24,AT24,BR24,BU24,CS24,CV24),1),0)</f>
        <v>46.29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25.03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47.25</v>
      </c>
      <c r="Q24" s="8" t="str">
        <f>IF(P24="","",IF(P24=CZ24,$CA$1,IF(P24=BY24,$AZ$1,IF(P24=AX24,$Y$1,IF(OR(P24=CS24,P24=CV24,P24=CZ24),$CA$1,IF(OR(P24=BR24,P24=BU24,P24=BY24),$AZ$1,IF(OR(P24=AQ24,P24=AT24,P24=AX24),$Y$1,"")))))))</f>
        <v>2024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8.8000000000000007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$38,AP24,0),IF(AR24&gt;=$AY$38,AS24,0),IF(AV24&gt;=$AY$38,AW24,0),IF(BP24&gt;=$BZ$38,BQ24,0),IF(BS24&gt;=$BZ$38,BT24,0),IF(BW24&gt;=$BZ$38,BX24,0),IF(CQ24&gt;=$DA$38,CR24,0),IF(CT24&gt;=$DA$38,CU24,0),IF(CX24&gt;=$DA$38,CY24,0),IF(DX24&gt;=$EK$38,DY24,0),IF(EA24&gt;=$EK$38,EB24,0),IF(EE24&gt;=$EK$38,EF24,0),IF(EH24&gt;=$EK$38,EI24,0),IF(FF24&gt;=$FS$38,FG24,0),IF(FI24&gt;=$FS$38,FJ24,0),IF(FM24&gt;=$FS$38,FN24,0),IF(FP24&gt;=$FS$38,FQ24,0),IF(GN24&gt;=$HA$38,GO24,0),IF(GQ24&gt;=$HA$38,GR24,0),IF(GU24&gt;=$HA$38,GV24,0),IF(GX24&gt;=$HA$38,GY24,0),IF(HV24&gt;=$II$38,HW24,0),IF(HY24&gt;=$II$38,HZ24,0),IF(IC24&gt;=$II$38,ID24,0),IF(IF24&gt;=$II$38,IG24,0),IF(JD24&gt;=$JQ$38,JE24,0),IF(JG24&gt;=$JQ$38,JH24,0),IF(JK24&gt;=$JQ$38,JL24,0),IF(JN24&gt;=$JQ$38,JO24,0),IF(KL24&gt;=$KY$38,KM24,0),IF(KO24&gt;=$KY$38,KP24,0),IF(KS24&gt;=$KY$38,KT24,0),IF(KV24&gt;=$KY$38,KW24,0),IF(LT24&gt;=$MG$38,LU24,0),IF(LW24&gt;=$MG$38,LX24,0),IF(MA24&gt;=$MG$38,MB24,0),IF(MD24&gt;=$MG$38,ME24,0),IF(NB24&gt;=$NO$38,NC24,0),IF(NE24&gt;=$NO$38,NF24,0),IF(NI24&gt;=$NO$38,NJ24,0),IF(NL24&gt;=$NO$38,NM24,0),IF(OJ24&gt;=$OW$38,OK24,0),IF(OM24&gt;=$OW$38,ON24,0),IF(OQ24&gt;=$OW$38,OR24,0),IF(OT24&gt;=$OW$38,OU24,0),IF(PR24&gt;=$QE$38,PS24,0),IF(PU24&gt;=$QE$38,PV24,0),IF(PY24&gt;=$QE$38,PZ24,0),IF(QB24&gt;=$QE$38,QC24,0),IF(QZ24&gt;=$RM$38,RA24,0),IF(RC24&gt;=$RM$38,RD24,0),IF(RG24&gt;=$RM$38,RH24,0),IF(RJ24&gt;=$RM$38,RK24,0),IF(SH24&gt;=$SU$38,SI24,0),IF(SK24&gt;=$SU$38,SL24,0),IF(SO24&gt;=$SU$38,SP24,0),IF(SR24&gt;=$SU$38,SS24,0))&gt;0,MAX(IF(AO24&gt;=$AY$38,AP24,0),IF(AR24&gt;=$AY$38,AS24,0),IF(AV24&gt;=$AY$38,AW24,0),IF(BP24&gt;=$BZ$38,BQ24,0),IF(BS24&gt;=$BZ$38,BT24,0),IF(BW24&gt;=$BZ$38,BX24,0),IF(CQ24&gt;=$DA$38,CR24,0),IF(CT24&gt;=$DA$38,CU24,0),IF(CX24&gt;=$DA$38,CY24,0),IF(DX24&gt;=$EK$38,DY24,0),IF(EA24&gt;=$EK$38,EB24,0),IF(EE24&gt;=$EK$38,EF24,0),IF(EH24&gt;=$EK$38,EI24,0),IF(FF24&gt;=$FS$38,FG24,0),IF(FI24&gt;=$FS$38,FJ24,0),IF(FM24&gt;=$FS$38,FN24,0),IF(FP24&gt;=$FS$38,FQ24,0),IF(GN24&gt;=$HA$38,GO24,0),IF(GQ24&gt;=$HA$38,GR24,0),IF(GU24&gt;=$HA$38,GV24,0),IF(GX24&gt;=$HA$38,GY24,0),IF(HV24&gt;=$II$38,HW24,0),IF(HY24&gt;=$II$38,HZ24,0),IF(IC24&gt;=$II$38,ID24,0),IF(IF24&gt;=$II$38,IG24,0),IF(JD24&gt;=$JQ$38,JE24,0),IF(JG24&gt;=$JQ$38,JH24,0),IF(JK24&gt;=$JQ$38,JL24,0),IF(JN24&gt;=$JQ$38,JO24,0),IF(KL24&gt;=$KY$38,KM24,0),IF(KO24&gt;=$KY$38,KP24,0),IF(KS24&gt;=$KY$38,KT24,0),IF(KV24&gt;=$KY$38,KW24,0),IF(LT24&gt;=$MG$38,LU24,0),IF(LW24&gt;=$MG$38,LX24,0),IF(MA24&gt;=$MG$38,MB24,0),IF(MD24&gt;=$MG$38,ME24,0),IF(NB24&gt;=$NO$38,NC24,0),IF(NE24&gt;=$NO$38,NF24,0),IF(NI24&gt;=$NO$38,NJ24,0),IF(NL24&gt;=$NO$38,NM24,0),IF(OJ24&gt;=$OW$38,OK24,0),IF(OM24&gt;=$OW$38,ON24,0),IF(OQ24&gt;=$OW$38,OR24,0),IF(OT24&gt;=$OW$38,OU24,0),IF(PR24&gt;=$QE$38,PS24,0),IF(PU24&gt;=$QE$38,PV24,0),IF(PY24&gt;=$QE$38,PZ24,0),IF(QB24&gt;=$QE$38,QC24,0),IF(QZ24&gt;=$RM$38,RA24,0),IF(RC24&gt;=$RM$38,RD24,0),IF(RG24&gt;=$RM$38,RH24,0),IF(RJ24&gt;=$RM$38,RK24,0),IF(SH24&gt;=$SU$38,SI24,0),IF(SK24&gt;=$SU$38,SL24,0),IF(SO24&gt;=$SU$38,SP24,0),IF(SR24&gt;=$SU$38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7.2</v>
      </c>
      <c r="Z24" s="22">
        <v>4.5999999999999996</v>
      </c>
      <c r="AA24" s="22">
        <v>5.2</v>
      </c>
      <c r="AB24" s="22">
        <v>8.0299999999999994</v>
      </c>
      <c r="AC24" s="22">
        <v>0</v>
      </c>
      <c r="AD24" s="22">
        <v>15</v>
      </c>
      <c r="AE24" s="22">
        <v>9.1999999999999993</v>
      </c>
      <c r="AF24" s="22">
        <v>8.8000000000000007</v>
      </c>
      <c r="AG24" s="22">
        <v>13.29</v>
      </c>
      <c r="AH24" s="22">
        <v>0</v>
      </c>
      <c r="AI24" s="22">
        <v>15.6</v>
      </c>
      <c r="AJ24" s="22">
        <v>9.3000000000000007</v>
      </c>
      <c r="AK24" s="22">
        <v>8.8000000000000007</v>
      </c>
      <c r="AL24" s="22">
        <v>13.55</v>
      </c>
      <c r="AM24" s="22">
        <v>0</v>
      </c>
      <c r="AN24" s="27"/>
      <c r="AO24" s="38">
        <f>IF(AA24&gt;0,AA24,"")</f>
        <v>5.2</v>
      </c>
      <c r="AP24" s="38">
        <f>IF(AB24&gt;0,AB24,"")</f>
        <v>8.0299999999999994</v>
      </c>
      <c r="AQ24" s="40">
        <f>IF(SUM(Y24:AB24)-AC24&gt;0,SUM(Y24:AB24)-AC24,"")</f>
        <v>25.03</v>
      </c>
      <c r="AR24" s="40">
        <f>IF(AF24&gt;0,AF24,"")</f>
        <v>8.8000000000000007</v>
      </c>
      <c r="AS24" s="40">
        <f>IF(AG24&gt;0,AG24,"")</f>
        <v>13.29</v>
      </c>
      <c r="AT24" s="40">
        <f>IF(SUM(AD24:AG24)-AH24&gt;0,SUM(AD24:AG24)-AH24,"")</f>
        <v>46.29</v>
      </c>
      <c r="AU24" s="40">
        <f>IF(AQ24="","",MAX(AQ24,AT24))</f>
        <v>46.29</v>
      </c>
      <c r="AV24" s="40">
        <f>IF(AK24&gt;0,AK24,"")</f>
        <v>8.8000000000000007</v>
      </c>
      <c r="AW24" s="40">
        <f>IF(AL24&gt;0,AL24,"")</f>
        <v>13.55</v>
      </c>
      <c r="AX24" s="40">
        <f>IF(SUM(AI24:AL24)-AM24&gt;0,SUM(AI24:AL24)-AM24,"")</f>
        <v>47.25</v>
      </c>
      <c r="AY24" s="40">
        <f>IF(SUM(AU24,AX24)&gt;0,SUM(AU24,AX24),"")</f>
        <v>93.539999999999992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128</v>
      </c>
      <c r="D25" s="4" t="s">
        <v>31</v>
      </c>
      <c r="E25" s="4">
        <v>2006</v>
      </c>
      <c r="F25" s="9">
        <f>SUM(L25:V25)+SUM(L25:T25)*0.0000001+SUM(L25)*0.0000000000001</f>
        <v>120.89000760500447</v>
      </c>
      <c r="G25" s="64"/>
      <c r="H25" s="3" t="str">
        <f>IF(OR(AND(AO25&gt;=AY$38,AO25&lt;&gt;"",AQ25&gt;=AY$42,AQ25&lt;&gt;"",AN25=""),AND(AR25&gt;=AY$38,AR25&lt;&gt;"",AT25&gt;=AY$42,AT25&lt;&gt;"",AN25=""),AND(AV25&gt;=AY$38,AV25&lt;&gt;"",AX25&gt;=AY$42,AX25&lt;&gt;"",AN25=""),AND(BP25&gt;=BZ$38,BP25&lt;&gt;"",BR25&gt;=BZ$42,BR25&lt;&gt;"",BO25=""),AND(BS25&gt;=BZ$38,BS25&lt;&gt;"",BU25&gt;=BZ$42,BU25&lt;&gt;"",BO25=""),AND(BW25&gt;=BZ$38,BW25&lt;&gt;"",BY25&gt;=BZ$42,BY25&lt;&gt;"",BO25=""),AND(CQ25&gt;=DA$38,CQ25&lt;&gt;"",CS25&gt;=DA$42,CS25&lt;&gt;"",CP25=""),AND(CT25&gt;=DA$38,CT25&lt;&gt;"",CV25&gt;=DA$42,CV25&lt;&gt;"",CP25=""),AND(CX25&gt;=DA$38,CX25&lt;&gt;"",CZ25&gt;=DA$42,CZ25&lt;&gt;"",CP25=""),AND(DX25&gt;=EK$38,DX25&lt;&gt;"",DZ25&gt;=EK$42,DZ25&lt;&gt;""),AND(EA25&gt;=EK$38,EA25&lt;&gt;"",EC25&gt;=EK$42,EC25&lt;&gt;""),AND(EE25&gt;=EK$38,EE25&lt;&gt;"",EG25&gt;=EK$42,EG25&lt;&gt;""),AND(EH25&gt;=EK$38,EH25&lt;&gt;"",EJ25&gt;=EK$42,EJ25&lt;&gt;""),AND(FF25&gt;=FS$38,FF25&lt;&gt;"",FH25&gt;=FS$42,FH25&lt;&gt;""),AND(FI25&gt;=FS$38,FI25&lt;&gt;"",FK25&gt;=FS$42,FK25&lt;&gt;""),AND(FM25&gt;=FS$38,FM25&lt;&gt;"",FO25&gt;=FS$42,FO25&lt;&gt;""),AND(FP25&gt;=FS$38,FP25&lt;&gt;"",FR25&gt;=FS$42,FR25&lt;&gt;""),AND(GN25&gt;=HA$38,GN25&lt;&gt;"",GP25&gt;=HA$42,GP25&lt;&gt;""),AND(GQ25&gt;=HA$38,GQ25&lt;&gt;"",GS25&gt;=HA$42,GS25&lt;&gt;""),AND(GU25&gt;=HA$38,GU25&lt;&gt;"",GW25&gt;=HA$42,GW25&lt;&gt;""),AND(GX25&gt;=HA$38,GX25&lt;&gt;"",GZ25&gt;=HA$42,GZ25&lt;&gt;""),AND(HV25&gt;=II$38,HV25&lt;&gt;"",HX25&gt;=II$42,HX25&lt;&gt;""),AND(HY25&gt;=II$38,HY25&lt;&gt;"",IA25&gt;=II$42,IA25&lt;&gt;""),AND(IC25&gt;=II$38,IC25&lt;&gt;"",IE25&gt;=II$42,IE25&lt;&gt;""),AND(IF25&gt;=II$38,IF25&lt;&gt;"",IH25&gt;=II$42,IH25&lt;&gt;""),AND(JD25&gt;=JQ$38,JD25&lt;&gt;"",JF25&gt;=JQ$42,JF25&lt;&gt;""),AND(JG25&gt;=JQ$38,JG25&lt;&gt;"",JI25&gt;=JQ$42,JI25&lt;&gt;""),AND(JK25&gt;=JQ$38,JK25&lt;&gt;"",JM25&gt;=JQ$42,JM25&lt;&gt;""),AND(JN25&gt;=JQ$38,JN25&lt;&gt;"",JP25&gt;=JQ$42,JP25&lt;&gt;""),AND(KL25&gt;=KY$38,KL25&lt;&gt;"",KN25&gt;=KY$42,KN25&lt;&gt;""),AND(KO25&gt;=KY$38,KO25&lt;&gt;"",KQ25&gt;=KY$42,KQ25&lt;&gt;""),AND(KS25&gt;=KY$38,KS25&lt;&gt;"",KU25&gt;=KY$42,KU25&lt;&gt;""),AND(KV25&gt;=KY$38,KV25&lt;&gt;"",KX25&gt;=KY$42,KX25&lt;&gt;""),AND(LT25&gt;=MG$38,LT25&lt;&gt;"",LV25&gt;=MG$42,LV25&lt;&gt;""),AND(LW25&gt;=MG$38,LW25&lt;&gt;"",LY25&gt;=MG$42,LY25&lt;&gt;""),AND(MA25&gt;=MG$38,MA25&lt;&gt;"",MC25&gt;=MG$42,MC25&lt;&gt;""),AND(MD25&gt;=MG$38,MD25&lt;&gt;"",MF25&gt;=MG$42,MF25&lt;&gt;""),AND(NB25&gt;=NO$38,NB25&lt;&gt;"",ND25&gt;=NO$42,ND25&lt;&gt;""),AND(NE25&gt;=NO$38,NE25&lt;&gt;"",NG25&gt;=NO$42,NG25&lt;&gt;""),AND(NI25&gt;=NO$38,NI25&lt;&gt;"",NK25&gt;=NO$42,NK25&lt;&gt;""),AND(NL25&gt;=NO$38,NL25&lt;&gt;"",NN25&gt;=NO$42,NN25&lt;&gt;""),AND(OJ25&gt;=OW$38,OJ25&lt;&gt;"",OL25&gt;=OW$42,OL25&lt;&gt;""),AND(OM25&gt;=OW$38,OM25&lt;&gt;"",OO25&gt;=OW$42,OO25&lt;&gt;""),AND(OQ25&gt;=OW$38,OQ25&lt;&gt;"",OS25&gt;=OW$42,OS25&lt;&gt;""),AND(OT25&gt;=OW$38,OT25&lt;&gt;"",OV25&gt;=OW$42,OV25&lt;&gt;""),AND(PR25&gt;=QE$38,PR25&lt;&gt;"",PT25&gt;=QE$42,PT25&lt;&gt;""),AND(PU25&gt;=QE$38,PU25&lt;&gt;"",PW25&gt;=QE$42,PW25&lt;&gt;""),AND(PY25&gt;=QE$38,PY25&lt;&gt;"",QA25&gt;=QE$42,QA25&lt;&gt;""),AND(QB25&gt;=QE$38,QB25&lt;&gt;"",QD25&gt;=QE$42,QD25&lt;&gt;""),AND(QZ25&gt;=RM$38,QZ25&lt;&gt;"",RB25&gt;=RM$42,RB25&lt;&gt;""),AND(RC25&gt;=RM$38,RC25&lt;&gt;"",RE25&gt;=RM$42,RE25&lt;&gt;""),AND(RG25&gt;=RM$38,RG25&lt;&gt;"",RI25&gt;=RM$42,RI25&lt;&gt;""),AND(RJ25&gt;=RM$38,RJ25&lt;&gt;"",RL25&gt;=RM$42,RL25&lt;&gt;""),AND(SH25&gt;=SU$38,SH25&lt;&gt;"",SJ25&gt;=SU$42,SJ25&lt;&gt;""),AND(SK25&gt;=SU$38,SK25&lt;&gt;"",SM25&gt;=SU$42,SM25&lt;&gt;""),AND(SO25&gt;=SU$38,SO25&lt;&gt;"",SQ25&gt;=SU$42,SQ25&lt;&gt;""),AND(SR25&gt;=SU$38,SR25&lt;&gt;"",ST25&gt;=SU$42,ST25&lt;&gt;"")),"P","")</f>
        <v/>
      </c>
      <c r="I25" s="3" t="str">
        <f>IF(OR(AND(AQ25&gt;=AY$42,AQ25&lt;&gt;"",AN25=""),AND(AT25&gt;=AY$42,AT25&lt;&gt;"",AN25=""),AND(AX25&gt;=AY$42,AX25&lt;&gt;"",AN25=""),AND(BR25&gt;=BZ$42,BR25&lt;&gt;"",BO25=""),AND(BU25&gt;=BZ$42,BU25&lt;&gt;"",BO25=""),AND(BY25&gt;=BZ$42,BY25&lt;&gt;"",BO25=""),AND(CS25&gt;=DA$42,CS25&lt;&gt;"",CP25=""),AND(CV25&gt;=DA$42,CV25&lt;&gt;"",CP25=""),AND(CZ25&gt;=DA$42,CZ25&lt;&gt;"",CP25=""),AND(DZ25&gt;=EK$42,DZ25&lt;&gt;""),AND(EC25&gt;=EK$42,EC25&lt;&gt;""),AND(EG25&gt;=EK$42,EG25&lt;&gt;""),AND(EJ25&gt;=EK$42,EJ25&lt;&gt;""),AND(FH25&gt;=FS$42,FH25&lt;&gt;""),AND(FK25&gt;=FS$42,FK25&lt;&gt;""),AND(FO25&gt;=FS$42,FO25&lt;&gt;""),AND(FR25&gt;=FS$42,FR25&lt;&gt;""),AND(GP25&gt;=HA$42,GP25&lt;&gt;""),AND(GS25&gt;=HA$42,GS25&lt;&gt;""),AND(GW25&gt;=HA$42,GW25&lt;&gt;""),AND(GZ25&gt;=HA$42,GZ25&lt;&gt;""),AND(HX25&gt;=II$42,HX25&lt;&gt;""),AND(IA25&gt;=II$42,IA25&lt;&gt;""),AND(IE25&gt;=II$42,IE25&lt;&gt;""),AND(IH25&gt;=II$42,IH25&lt;&gt;""),AND(JF25&gt;=JQ$42,JF25&lt;&gt;""),AND(JI25&gt;=JQ$42,JI25&lt;&gt;""),AND(JM25&gt;=JQ$42,JM25&lt;&gt;""),AND(JP25&gt;=JQ$42,JP25&lt;&gt;""),AND(KN25&gt;=KY$42,KN25&lt;&gt;""),AND(KQ25&gt;=KY$42,KQ25&lt;&gt;""),AND(KU25&gt;=KY$42,KU25&lt;&gt;""),AND(KX25&gt;=KY$42,KX25&lt;&gt;""),AND(LV25&gt;=MG$42,LV25&lt;&gt;""),AND(LY25&gt;=MG$42,LY25&lt;&gt;""),AND(MC25&gt;=MG$42,MC25&lt;&gt;""),AND(MF25&gt;=MG$42,MF25&lt;&gt;""),AND(ND25&gt;=NO$42,ND25&lt;&gt;""),AND(NG25&gt;=NO$42,NG25&lt;&gt;""),AND(NK25&gt;=NO$42,NK25&lt;&gt;""),AND(NN25&gt;=NO$42,NN25&lt;&gt;""),AND(OL25&gt;=OW$42,OL25&lt;&gt;""),AND(OO25&gt;=OW$42,OO25&lt;&gt;""),AND(OS25&gt;=OW$42,OS25&lt;&gt;""),AND(OV25&gt;=OW$42,OV25&lt;&gt;""),AND(PT25&gt;=QE$42,PT25&lt;&gt;""),AND(PW25&gt;=QE$42,PW25&lt;&gt;""),AND(QA25&gt;=QE$42,QA25&lt;&gt;""),AND(QD25&gt;=QE$42,QD25&lt;&gt;""),AND(RB25&gt;=RM$42,RB25&lt;&gt;""),AND(RE25&gt;=RM$42,RE25&lt;&gt;""),AND(RI25&gt;=RM$42,RI25&lt;&gt;""),AND(RL25&gt;=RM$42,RL25&lt;&gt;""),AND(SJ25&gt;=SU$42,SJ25&lt;&gt;""),AND(SM25&gt;=SU$42,SM25&lt;&gt;""),AND(SQ25&gt;=SU$42,SQ25&lt;&gt;""),AND(ST25&gt;=SU$42,ST25&lt;&gt;"")),"P","")</f>
        <v/>
      </c>
      <c r="J25" s="36" t="str">
        <f>IF(AND(I25="P",H25=""),"No DD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Merit",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Excellence",IF(K25="P","Worlds Team",IF(H25="P","National Team","")))))</f>
        <v/>
      </c>
      <c r="K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L25" s="8">
        <f>IF(COUNT(AQ25,AT25,BR25,BU25,CS25,CV25)&gt;0,LARGE((AQ25,AT25,BR25,BU25,CS25,CV25),1),0)</f>
        <v>44.7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22.25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>IF(P25="","",IF(P25=CZ25,$CA$1,IF(P25=BY25,$AZ$1,IF(P25=AX25,$Y$1,IF(OR(P25=CS25,P25=CV25,P25=CZ25),$CA$1,IF(OR(P25=BR25,P25=BU25,P25=BY25),$AZ$1,IF(OR(P25=AQ25,P25=AT25,P25=AX25),$Y$1,"")))))))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$38,AP25,0),IF(AR25&gt;=$AY$38,AS25,0),IF(AV25&gt;=$AY$38,AW25,0),IF(BP25&gt;=$BZ$38,BQ25,0),IF(BS25&gt;=$BZ$38,BT25,0),IF(BW25&gt;=$BZ$38,BX25,0),IF(CQ25&gt;=$DA$38,CR25,0),IF(CT25&gt;=$DA$38,CU25,0),IF(CX25&gt;=$DA$38,CY25,0),IF(DX25&gt;=$EK$38,DY25,0),IF(EA25&gt;=$EK$38,EB25,0),IF(EE25&gt;=$EK$38,EF25,0),IF(EH25&gt;=$EK$38,EI25,0),IF(FF25&gt;=$FS$38,FG25,0),IF(FI25&gt;=$FS$38,FJ25,0),IF(FM25&gt;=$FS$38,FN25,0),IF(FP25&gt;=$FS$38,FQ25,0),IF(GN25&gt;=$HA$38,GO25,0),IF(GQ25&gt;=$HA$38,GR25,0),IF(GU25&gt;=$HA$38,GV25,0),IF(GX25&gt;=$HA$38,GY25,0),IF(HV25&gt;=$II$38,HW25,0),IF(HY25&gt;=$II$38,HZ25,0),IF(IC25&gt;=$II$38,ID25,0),IF(IF25&gt;=$II$38,IG25,0),IF(JD25&gt;=$JQ$38,JE25,0),IF(JG25&gt;=$JQ$38,JH25,0),IF(JK25&gt;=$JQ$38,JL25,0),IF(JN25&gt;=$JQ$38,JO25,0),IF(KL25&gt;=$KY$38,KM25,0),IF(KO25&gt;=$KY$38,KP25,0),IF(KS25&gt;=$KY$38,KT25,0),IF(KV25&gt;=$KY$38,KW25,0),IF(LT25&gt;=$MG$38,LU25,0),IF(LW25&gt;=$MG$38,LX25,0),IF(MA25&gt;=$MG$38,MB25,0),IF(MD25&gt;=$MG$38,ME25,0),IF(NB25&gt;=$NO$38,NC25,0),IF(NE25&gt;=$NO$38,NF25,0),IF(NI25&gt;=$NO$38,NJ25,0),IF(NL25&gt;=$NO$38,NM25,0),IF(OJ25&gt;=$OW$38,OK25,0),IF(OM25&gt;=$OW$38,ON25,0),IF(OQ25&gt;=$OW$38,OR25,0),IF(OT25&gt;=$OW$38,OU25,0),IF(PR25&gt;=$QE$38,PS25,0),IF(PU25&gt;=$QE$38,PV25,0),IF(PY25&gt;=$QE$38,PZ25,0),IF(QB25&gt;=$QE$38,QC25,0),IF(QZ25&gt;=$RM$38,RA25,0),IF(RC25&gt;=$RM$38,RD25,0),IF(RG25&gt;=$RM$38,RH25,0),IF(RJ25&gt;=$RM$38,RK25,0),IF(SH25&gt;=$SU$38,SI25,0),IF(SK25&gt;=$SU$38,SL25,0),IF(SO25&gt;=$SU$38,SP25,0),IF(SR25&gt;=$SU$38,SS25,0))&gt;0,MAX(IF(AO25&gt;=$AY$38,AP25,0),IF(AR25&gt;=$AY$38,AS25,0),IF(AV25&gt;=$AY$38,AW25,0),IF(BP25&gt;=$BZ$38,BQ25,0),IF(BS25&gt;=$BZ$38,BT25,0),IF(BW25&gt;=$BZ$38,BX25,0),IF(CQ25&gt;=$DA$38,CR25,0),IF(CT25&gt;=$DA$38,CU25,0),IF(CX25&gt;=$DA$38,CY25,0),IF(DX25&gt;=$EK$38,DY25,0),IF(EA25&gt;=$EK$38,EB25,0),IF(EE25&gt;=$EK$38,EF25,0),IF(EH25&gt;=$EK$38,EI25,0),IF(FF25&gt;=$FS$38,FG25,0),IF(FI25&gt;=$FS$38,FJ25,0),IF(FM25&gt;=$FS$38,FN25,0),IF(FP25&gt;=$FS$38,FQ25,0),IF(GN25&gt;=$HA$38,GO25,0),IF(GQ25&gt;=$HA$38,GR25,0),IF(GU25&gt;=$HA$38,GV25,0),IF(GX25&gt;=$HA$38,GY25,0),IF(HV25&gt;=$II$38,HW25,0),IF(HY25&gt;=$II$38,HZ25,0),IF(IC25&gt;=$II$38,ID25,0),IF(IF25&gt;=$II$38,IG25,0),IF(JD25&gt;=$JQ$38,JE25,0),IF(JG25&gt;=$JQ$38,JH25,0),IF(JK25&gt;=$JQ$38,JL25,0),IF(JN25&gt;=$JQ$38,JO25,0),IF(KL25&gt;=$KY$38,KM25,0),IF(KO25&gt;=$KY$38,KP25,0),IF(KS25&gt;=$KY$38,KT25,0),IF(KV25&gt;=$KY$38,KW25,0),IF(LT25&gt;=$MG$38,LU25,0),IF(LW25&gt;=$MG$38,LX25,0),IF(MA25&gt;=$MG$38,MB25,0),IF(MD25&gt;=$MG$38,ME25,0),IF(NB25&gt;=$NO$38,NC25,0),IF(NE25&gt;=$NO$38,NF25,0),IF(NI25&gt;=$NO$38,NJ25,0),IF(NL25&gt;=$NO$38,NM25,0),IF(OJ25&gt;=$OW$38,OK25,0),IF(OM25&gt;=$OW$38,ON25,0),IF(OQ25&gt;=$OW$38,OR25,0),IF(OT25&gt;=$OW$38,OU25,0),IF(PR25&gt;=$QE$38,PS25,0),IF(PU25&gt;=$QE$38,PV25,0),IF(PY25&gt;=$QE$38,PZ25,0),IF(QB25&gt;=$QE$38,QC25,0),IF(QZ25&gt;=$RM$38,RA25,0),IF(RC25&gt;=$RM$38,RD25,0),IF(RG25&gt;=$RM$38,RH25,0),IF(RJ25&gt;=$RM$38,RK25,0),IF(SH25&gt;=$SU$38,SI25,0),IF(SK25&gt;=$SU$38,SL25,0),IF(SO25&gt;=$SU$38,SP25,0),IF(SR25&gt;=$SU$38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44.84</v>
      </c>
      <c r="W25" s="11" t="str">
        <f>IF(V25="","",IF(V25=DB25,"("&amp;DB$2&amp;")",IF(V25=DC25,"("&amp;DC$2&amp;")")))</f>
        <v>(Optional)</v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>2024 Coimbra Gym Fest (July 7)</v>
      </c>
      <c r="Y25" s="22">
        <v>14</v>
      </c>
      <c r="Z25" s="22">
        <v>8.5</v>
      </c>
      <c r="AA25" s="22">
        <v>9.1</v>
      </c>
      <c r="AB25" s="22">
        <v>13.1</v>
      </c>
      <c r="AC25" s="22">
        <v>0</v>
      </c>
      <c r="AD25" s="22">
        <v>6.8</v>
      </c>
      <c r="AE25" s="22">
        <v>4</v>
      </c>
      <c r="AF25" s="22">
        <v>4.9000000000000004</v>
      </c>
      <c r="AG25" s="22">
        <v>6.55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9.1</v>
      </c>
      <c r="AP25" s="38">
        <f>IF(AB25&gt;0,AB25,"")</f>
        <v>13.1</v>
      </c>
      <c r="AQ25" s="40">
        <f>IF(SUM(Y25:AB25)-AC25&gt;0,SUM(Y25:AB25)-AC25,"")</f>
        <v>44.7</v>
      </c>
      <c r="AR25" s="40">
        <f>IF(AF25&gt;0,AF25,"")</f>
        <v>4.9000000000000004</v>
      </c>
      <c r="AS25" s="40">
        <f>IF(AG25&gt;0,AG25,"")</f>
        <v>6.55</v>
      </c>
      <c r="AT25" s="40">
        <f>IF(SUM(AD25:AG25)-AH25&gt;0,SUM(AD25:AG25)-AH25,"")</f>
        <v>22.25</v>
      </c>
      <c r="AU25" s="40">
        <f>IF(AQ25="","",MAX(AQ25,AT25))</f>
        <v>44.7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44.7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44.84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>
        <v>12.1</v>
      </c>
      <c r="FU25" s="17">
        <v>7.4</v>
      </c>
      <c r="FV25" s="17">
        <v>8.1</v>
      </c>
      <c r="FW25" s="17">
        <v>11.81</v>
      </c>
      <c r="FX25" s="17">
        <v>0</v>
      </c>
      <c r="FY25" s="17">
        <v>13.8</v>
      </c>
      <c r="FZ25" s="17">
        <v>8.6</v>
      </c>
      <c r="GA25" s="17">
        <v>9.1</v>
      </c>
      <c r="GB25" s="17">
        <v>13.34</v>
      </c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>
        <f>IF(FV25&gt;0,FV25,"")</f>
        <v>8.1</v>
      </c>
      <c r="GO25" s="40">
        <f>IF(FW25&gt;0,FW25,"")</f>
        <v>11.81</v>
      </c>
      <c r="GP25" s="40">
        <f>IF(SUM(FT25:FW25)-FX25&gt;0,SUM(FT25:FW25)-FX25,"")</f>
        <v>39.410000000000004</v>
      </c>
      <c r="GQ25" s="40">
        <f>IF(GA25&gt;0,GA25,"")</f>
        <v>9.1</v>
      </c>
      <c r="GR25" s="40">
        <f>IF(GB25&gt;0,GB25,"")</f>
        <v>13.34</v>
      </c>
      <c r="GS25" s="40">
        <f>IF(SUM(FY25:GB25)-GC25&gt;0,SUM(FY25:GB25)-GC25,"")</f>
        <v>44.84</v>
      </c>
      <c r="GT25" s="40">
        <f>IF(MAX(GP25,GS25)&gt;0,MAX(GP25,GS25),"")</f>
        <v>44.84</v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>
        <f>IF(SUM(GT25,GW25,GZ25)&gt;0,SUM(GT25,GW25,GZ25),"")</f>
        <v>44.84</v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</v>
      </c>
      <c r="SW25" s="22">
        <f>IF($CP25="P",CB25,(CB25+BA25)/2)</f>
        <v>0</v>
      </c>
      <c r="SX25" s="22">
        <f>IF($CP25="P",CC25,(CC25+BB25)/2)</f>
        <v>0</v>
      </c>
      <c r="SY25" s="22">
        <f>IF($CP25="P",CD25,(CD25+BC25)/2)</f>
        <v>0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 t="str">
        <f>IF(SX25&gt;0,SX25,"")</f>
        <v/>
      </c>
      <c r="TM25" s="40" t="str">
        <f>IF(SY25&gt;0,SY25,"")</f>
        <v/>
      </c>
      <c r="TN25" s="40" t="str">
        <f>IF(SUM(SV25:SY25)-SZ25&gt;0,SUM(SV25:SY25)-SZ25,"")</f>
        <v/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 t="str">
        <f>IF(MAX(TN25,TQ25)&gt;0,MAX(TN25,TQ25),"")</f>
        <v/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 t="str">
        <f>IF(SUM(TR25,TU25)&gt;0,SUM(TR25,TU25),"")</f>
        <v/>
      </c>
    </row>
    <row r="26" spans="1:542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192</v>
      </c>
      <c r="D26" s="4" t="s">
        <v>3</v>
      </c>
      <c r="E26" s="4">
        <v>2006</v>
      </c>
      <c r="F26" s="9">
        <f>SUM(L26:V26)+SUM(L26:T26)*0.0000001+SUM(L26)*0.0000000000001</f>
        <v>94.38000943800435</v>
      </c>
      <c r="G26" s="64"/>
      <c r="H26" s="3" t="str">
        <f>IF(OR(AND(AO26&gt;=AY$38,AO26&lt;&gt;"",AQ26&gt;=AY$42,AQ26&lt;&gt;"",AN26=""),AND(AR26&gt;=AY$38,AR26&lt;&gt;"",AT26&gt;=AY$42,AT26&lt;&gt;"",AN26=""),AND(AV26&gt;=AY$38,AV26&lt;&gt;"",AX26&gt;=AY$42,AX26&lt;&gt;"",AN26=""),AND(BP26&gt;=BZ$38,BP26&lt;&gt;"",BR26&gt;=BZ$42,BR26&lt;&gt;"",BO26=""),AND(BS26&gt;=BZ$38,BS26&lt;&gt;"",BU26&gt;=BZ$42,BU26&lt;&gt;"",BO26=""),AND(BW26&gt;=BZ$38,BW26&lt;&gt;"",BY26&gt;=BZ$42,BY26&lt;&gt;"",BO26=""),AND(CQ26&gt;=DA$38,CQ26&lt;&gt;"",CS26&gt;=DA$42,CS26&lt;&gt;"",CP26=""),AND(CT26&gt;=DA$38,CT26&lt;&gt;"",CV26&gt;=DA$42,CV26&lt;&gt;"",CP26=""),AND(CX26&gt;=DA$38,CX26&lt;&gt;"",CZ26&gt;=DA$42,CZ26&lt;&gt;"",CP26=""),AND(DX26&gt;=EK$38,DX26&lt;&gt;"",DZ26&gt;=EK$42,DZ26&lt;&gt;""),AND(EA26&gt;=EK$38,EA26&lt;&gt;"",EC26&gt;=EK$42,EC26&lt;&gt;""),AND(EE26&gt;=EK$38,EE26&lt;&gt;"",EG26&gt;=EK$42,EG26&lt;&gt;""),AND(EH26&gt;=EK$38,EH26&lt;&gt;"",EJ26&gt;=EK$42,EJ26&lt;&gt;""),AND(FF26&gt;=FS$38,FF26&lt;&gt;"",FH26&gt;=FS$42,FH26&lt;&gt;""),AND(FI26&gt;=FS$38,FI26&lt;&gt;"",FK26&gt;=FS$42,FK26&lt;&gt;""),AND(FM26&gt;=FS$38,FM26&lt;&gt;"",FO26&gt;=FS$42,FO26&lt;&gt;""),AND(FP26&gt;=FS$38,FP26&lt;&gt;"",FR26&gt;=FS$42,FR26&lt;&gt;""),AND(GN26&gt;=HA$38,GN26&lt;&gt;"",GP26&gt;=HA$42,GP26&lt;&gt;""),AND(GQ26&gt;=HA$38,GQ26&lt;&gt;"",GS26&gt;=HA$42,GS26&lt;&gt;""),AND(GU26&gt;=HA$38,GU26&lt;&gt;"",GW26&gt;=HA$42,GW26&lt;&gt;""),AND(GX26&gt;=HA$38,GX26&lt;&gt;"",GZ26&gt;=HA$42,GZ26&lt;&gt;""),AND(HV26&gt;=II$38,HV26&lt;&gt;"",HX26&gt;=II$42,HX26&lt;&gt;""),AND(HY26&gt;=II$38,HY26&lt;&gt;"",IA26&gt;=II$42,IA26&lt;&gt;""),AND(IC26&gt;=II$38,IC26&lt;&gt;"",IE26&gt;=II$42,IE26&lt;&gt;""),AND(IF26&gt;=II$38,IF26&lt;&gt;"",IH26&gt;=II$42,IH26&lt;&gt;""),AND(JD26&gt;=JQ$38,JD26&lt;&gt;"",JF26&gt;=JQ$42,JF26&lt;&gt;""),AND(JG26&gt;=JQ$38,JG26&lt;&gt;"",JI26&gt;=JQ$42,JI26&lt;&gt;""),AND(JK26&gt;=JQ$38,JK26&lt;&gt;"",JM26&gt;=JQ$42,JM26&lt;&gt;""),AND(JN26&gt;=JQ$38,JN26&lt;&gt;"",JP26&gt;=JQ$42,JP26&lt;&gt;""),AND(KL26&gt;=KY$38,KL26&lt;&gt;"",KN26&gt;=KY$42,KN26&lt;&gt;""),AND(KO26&gt;=KY$38,KO26&lt;&gt;"",KQ26&gt;=KY$42,KQ26&lt;&gt;""),AND(KS26&gt;=KY$38,KS26&lt;&gt;"",KU26&gt;=KY$42,KU26&lt;&gt;""),AND(KV26&gt;=KY$38,KV26&lt;&gt;"",KX26&gt;=KY$42,KX26&lt;&gt;""),AND(LT26&gt;=MG$38,LT26&lt;&gt;"",LV26&gt;=MG$42,LV26&lt;&gt;""),AND(LW26&gt;=MG$38,LW26&lt;&gt;"",LY26&gt;=MG$42,LY26&lt;&gt;""),AND(MA26&gt;=MG$38,MA26&lt;&gt;"",MC26&gt;=MG$42,MC26&lt;&gt;""),AND(MD26&gt;=MG$38,MD26&lt;&gt;"",MF26&gt;=MG$42,MF26&lt;&gt;""),AND(NB26&gt;=NO$38,NB26&lt;&gt;"",ND26&gt;=NO$42,ND26&lt;&gt;""),AND(NE26&gt;=NO$38,NE26&lt;&gt;"",NG26&gt;=NO$42,NG26&lt;&gt;""),AND(NI26&gt;=NO$38,NI26&lt;&gt;"",NK26&gt;=NO$42,NK26&lt;&gt;""),AND(NL26&gt;=NO$38,NL26&lt;&gt;"",NN26&gt;=NO$42,NN26&lt;&gt;""),AND(OJ26&gt;=OW$38,OJ26&lt;&gt;"",OL26&gt;=OW$42,OL26&lt;&gt;""),AND(OM26&gt;=OW$38,OM26&lt;&gt;"",OO26&gt;=OW$42,OO26&lt;&gt;""),AND(OQ26&gt;=OW$38,OQ26&lt;&gt;"",OS26&gt;=OW$42,OS26&lt;&gt;""),AND(OT26&gt;=OW$38,OT26&lt;&gt;"",OV26&gt;=OW$42,OV26&lt;&gt;""),AND(PR26&gt;=QE$38,PR26&lt;&gt;"",PT26&gt;=QE$42,PT26&lt;&gt;""),AND(PU26&gt;=QE$38,PU26&lt;&gt;"",PW26&gt;=QE$42,PW26&lt;&gt;""),AND(PY26&gt;=QE$38,PY26&lt;&gt;"",QA26&gt;=QE$42,QA26&lt;&gt;""),AND(QB26&gt;=QE$38,QB26&lt;&gt;"",QD26&gt;=QE$42,QD26&lt;&gt;""),AND(QZ26&gt;=RM$38,QZ26&lt;&gt;"",RB26&gt;=RM$42,RB26&lt;&gt;""),AND(RC26&gt;=RM$38,RC26&lt;&gt;"",RE26&gt;=RM$42,RE26&lt;&gt;""),AND(RG26&gt;=RM$38,RG26&lt;&gt;"",RI26&gt;=RM$42,RI26&lt;&gt;""),AND(RJ26&gt;=RM$38,RJ26&lt;&gt;"",RL26&gt;=RM$42,RL26&lt;&gt;""),AND(SH26&gt;=SU$38,SH26&lt;&gt;"",SJ26&gt;=SU$42,SJ26&lt;&gt;""),AND(SK26&gt;=SU$38,SK26&lt;&gt;"",SM26&gt;=SU$42,SM26&lt;&gt;""),AND(SO26&gt;=SU$38,SO26&lt;&gt;"",SQ26&gt;=SU$42,SQ26&lt;&gt;""),AND(SR26&gt;=SU$38,SR26&lt;&gt;"",ST26&gt;=SU$42,ST26&lt;&gt;"")),"P","")</f>
        <v/>
      </c>
      <c r="I26" s="3" t="str">
        <f>IF(OR(AND(AQ26&gt;=AY$42,AQ26&lt;&gt;"",AN26=""),AND(AT26&gt;=AY$42,AT26&lt;&gt;"",AN26=""),AND(AX26&gt;=AY$42,AX26&lt;&gt;"",AN26=""),AND(BR26&gt;=BZ$42,BR26&lt;&gt;"",BO26=""),AND(BU26&gt;=BZ$42,BU26&lt;&gt;"",BO26=""),AND(BY26&gt;=BZ$42,BY26&lt;&gt;"",BO26=""),AND(CS26&gt;=DA$42,CS26&lt;&gt;"",CP26=""),AND(CV26&gt;=DA$42,CV26&lt;&gt;"",CP26=""),AND(CZ26&gt;=DA$42,CZ26&lt;&gt;"",CP26=""),AND(DZ26&gt;=EK$42,DZ26&lt;&gt;""),AND(EC26&gt;=EK$42,EC26&lt;&gt;""),AND(EG26&gt;=EK$42,EG26&lt;&gt;""),AND(EJ26&gt;=EK$42,EJ26&lt;&gt;""),AND(FH26&gt;=FS$42,FH26&lt;&gt;""),AND(FK26&gt;=FS$42,FK26&lt;&gt;""),AND(FO26&gt;=FS$42,FO26&lt;&gt;""),AND(FR26&gt;=FS$42,FR26&lt;&gt;""),AND(GP26&gt;=HA$42,GP26&lt;&gt;""),AND(GS26&gt;=HA$42,GS26&lt;&gt;""),AND(GW26&gt;=HA$42,GW26&lt;&gt;""),AND(GZ26&gt;=HA$42,GZ26&lt;&gt;""),AND(HX26&gt;=II$42,HX26&lt;&gt;""),AND(IA26&gt;=II$42,IA26&lt;&gt;""),AND(IE26&gt;=II$42,IE26&lt;&gt;""),AND(IH26&gt;=II$42,IH26&lt;&gt;""),AND(JF26&gt;=JQ$42,JF26&lt;&gt;""),AND(JI26&gt;=JQ$42,JI26&lt;&gt;""),AND(JM26&gt;=JQ$42,JM26&lt;&gt;""),AND(JP26&gt;=JQ$42,JP26&lt;&gt;""),AND(KN26&gt;=KY$42,KN26&lt;&gt;""),AND(KQ26&gt;=KY$42,KQ26&lt;&gt;""),AND(KU26&gt;=KY$42,KU26&lt;&gt;""),AND(KX26&gt;=KY$42,KX26&lt;&gt;""),AND(LV26&gt;=MG$42,LV26&lt;&gt;""),AND(LY26&gt;=MG$42,LY26&lt;&gt;""),AND(MC26&gt;=MG$42,MC26&lt;&gt;""),AND(MF26&gt;=MG$42,MF26&lt;&gt;""),AND(ND26&gt;=NO$42,ND26&lt;&gt;""),AND(NG26&gt;=NO$42,NG26&lt;&gt;""),AND(NK26&gt;=NO$42,NK26&lt;&gt;""),AND(NN26&gt;=NO$42,NN26&lt;&gt;""),AND(OL26&gt;=OW$42,OL26&lt;&gt;""),AND(OO26&gt;=OW$42,OO26&lt;&gt;""),AND(OS26&gt;=OW$42,OS26&lt;&gt;""),AND(OV26&gt;=OW$42,OV26&lt;&gt;""),AND(PT26&gt;=QE$42,PT26&lt;&gt;""),AND(PW26&gt;=QE$42,PW26&lt;&gt;""),AND(QA26&gt;=QE$42,QA26&lt;&gt;""),AND(QD26&gt;=QE$42,QD26&lt;&gt;""),AND(RB26&gt;=RM$42,RB26&lt;&gt;""),AND(RE26&gt;=RM$42,RE26&lt;&gt;""),AND(RI26&gt;=RM$42,RI26&lt;&gt;""),AND(RL26&gt;=RM$42,RL26&lt;&gt;""),AND(SJ26&gt;=SU$42,SJ26&lt;&gt;""),AND(SM26&gt;=SU$42,SM26&lt;&gt;""),AND(SQ26&gt;=SU$42,SQ26&lt;&gt;""),AND(ST26&gt;=SU$42,ST26&lt;&gt;"")),"P","")</f>
        <v/>
      </c>
      <c r="J26" s="36" t="str">
        <f>IF(AND(I26="P",H26=""),"No DD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Merit",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Excellence",IF(K26="P","Worlds Team",IF(H26="P","National Team","")))))</f>
        <v/>
      </c>
      <c r="K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L26" s="8">
        <f>IF(COUNT(AQ26,AT26,BR26,BU26,CS26,CV26)&gt;0,LARGE((AQ26,AT26,BR26,BU26,CS26,CV26),1),0)</f>
        <v>43.4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43.28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IF(P26="","",IF(P26=CZ26,$CA$1,IF(P26=BY26,$AZ$1,IF(P26=AX26,$Y$1,IF(OR(P26=CS26,P26=CV26,P26=CZ26),$CA$1,IF(OR(P26=BR26,P26=BU26,P26=BY26),$AZ$1,IF(OR(P26=AQ26,P26=AT26,P26=AX26),$Y$1,"")))))))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7.7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$38,AP26,0),IF(AR26&gt;=$AY$38,AS26,0),IF(AV26&gt;=$AY$38,AW26,0),IF(BP26&gt;=$BZ$38,BQ26,0),IF(BS26&gt;=$BZ$38,BT26,0),IF(BW26&gt;=$BZ$38,BX26,0),IF(CQ26&gt;=$DA$38,CR26,0),IF(CT26&gt;=$DA$38,CU26,0),IF(CX26&gt;=$DA$38,CY26,0),IF(DX26&gt;=$EK$38,DY26,0),IF(EA26&gt;=$EK$38,EB26,0),IF(EE26&gt;=$EK$38,EF26,0),IF(EH26&gt;=$EK$38,EI26,0),IF(FF26&gt;=$FS$38,FG26,0),IF(FI26&gt;=$FS$38,FJ26,0),IF(FM26&gt;=$FS$38,FN26,0),IF(FP26&gt;=$FS$38,FQ26,0),IF(GN26&gt;=$HA$38,GO26,0),IF(GQ26&gt;=$HA$38,GR26,0),IF(GU26&gt;=$HA$38,GV26,0),IF(GX26&gt;=$HA$38,GY26,0),IF(HV26&gt;=$II$38,HW26,0),IF(HY26&gt;=$II$38,HZ26,0),IF(IC26&gt;=$II$38,ID26,0),IF(IF26&gt;=$II$38,IG26,0),IF(JD26&gt;=$JQ$38,JE26,0),IF(JG26&gt;=$JQ$38,JH26,0),IF(JK26&gt;=$JQ$38,JL26,0),IF(JN26&gt;=$JQ$38,JO26,0),IF(KL26&gt;=$KY$38,KM26,0),IF(KO26&gt;=$KY$38,KP26,0),IF(KS26&gt;=$KY$38,KT26,0),IF(KV26&gt;=$KY$38,KW26,0),IF(LT26&gt;=$MG$38,LU26,0),IF(LW26&gt;=$MG$38,LX26,0),IF(MA26&gt;=$MG$38,MB26,0),IF(MD26&gt;=$MG$38,ME26,0),IF(NB26&gt;=$NO$38,NC26,0),IF(NE26&gt;=$NO$38,NF26,0),IF(NI26&gt;=$NO$38,NJ26,0),IF(NL26&gt;=$NO$38,NM26,0),IF(OJ26&gt;=$OW$38,OK26,0),IF(OM26&gt;=$OW$38,ON26,0),IF(OQ26&gt;=$OW$38,OR26,0),IF(OT26&gt;=$OW$38,OU26,0),IF(PR26&gt;=$QE$38,PS26,0),IF(PU26&gt;=$QE$38,PV26,0),IF(PY26&gt;=$QE$38,PZ26,0),IF(QB26&gt;=$QE$38,QC26,0),IF(QZ26&gt;=$RM$38,RA26,0),IF(RC26&gt;=$RM$38,RD26,0),IF(RG26&gt;=$RM$38,RH26,0),IF(RJ26&gt;=$RM$38,RK26,0),IF(SH26&gt;=$SU$38,SI26,0),IF(SK26&gt;=$SU$38,SL26,0),IF(SO26&gt;=$SU$38,SP26,0),IF(SR26&gt;=$SU$38,SS26,0))&gt;0,MAX(IF(AO26&gt;=$AY$38,AP26,0),IF(AR26&gt;=$AY$38,AS26,0),IF(AV26&gt;=$AY$38,AW26,0),IF(BP26&gt;=$BZ$38,BQ26,0),IF(BS26&gt;=$BZ$38,BT26,0),IF(BW26&gt;=$BZ$38,BX26,0),IF(CQ26&gt;=$DA$38,CR26,0),IF(CT26&gt;=$DA$38,CU26,0),IF(CX26&gt;=$DA$38,CY26,0),IF(DX26&gt;=$EK$38,DY26,0),IF(EA26&gt;=$EK$38,EB26,0),IF(EE26&gt;=$EK$38,EF26,0),IF(EH26&gt;=$EK$38,EI26,0),IF(FF26&gt;=$FS$38,FG26,0),IF(FI26&gt;=$FS$38,FJ26,0),IF(FM26&gt;=$FS$38,FN26,0),IF(FP26&gt;=$FS$38,FQ26,0),IF(GN26&gt;=$HA$38,GO26,0),IF(GQ26&gt;=$HA$38,GR26,0),IF(GU26&gt;=$HA$38,GV26,0),IF(GX26&gt;=$HA$38,GY26,0),IF(HV26&gt;=$II$38,HW26,0),IF(HY26&gt;=$II$38,HZ26,0),IF(IC26&gt;=$II$38,ID26,0),IF(IF26&gt;=$II$38,IG26,0),IF(JD26&gt;=$JQ$38,JE26,0),IF(JG26&gt;=$JQ$38,JH26,0),IF(JK26&gt;=$JQ$38,JL26,0),IF(JN26&gt;=$JQ$38,JO26,0),IF(KL26&gt;=$KY$38,KM26,0),IF(KO26&gt;=$KY$38,KP26,0),IF(KS26&gt;=$KY$38,KT26,0),IF(KV26&gt;=$KY$38,KW26,0),IF(LT26&gt;=$MG$38,LU26,0),IF(LW26&gt;=$MG$38,LX26,0),IF(MA26&gt;=$MG$38,MB26,0),IF(MD26&gt;=$MG$38,ME26,0),IF(NB26&gt;=$NO$38,NC26,0),IF(NE26&gt;=$NO$38,NF26,0),IF(NI26&gt;=$NO$38,NJ26,0),IF(NL26&gt;=$NO$38,NM26,0),IF(OJ26&gt;=$OW$38,OK26,0),IF(OM26&gt;=$OW$38,ON26,0),IF(OQ26&gt;=$OW$38,OR26,0),IF(OT26&gt;=$OW$38,OU26,0),IF(PR26&gt;=$QE$38,PS26,0),IF(PU26&gt;=$QE$38,PV26,0),IF(PY26&gt;=$QE$38,PZ26,0),IF(QB26&gt;=$QE$38,QC26,0),IF(QZ26&gt;=$RM$38,RA26,0),IF(RC26&gt;=$RM$38,RD26,0),IF(RG26&gt;=$RM$38,RH26,0),IF(RJ26&gt;=$RM$38,RK26,0),IF(SH26&gt;=$SU$38,SI26,0),IF(SK26&gt;=$SU$38,SL26,0),IF(SO26&gt;=$SU$38,SP26,0),IF(SR26&gt;=$SU$38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14.3</v>
      </c>
      <c r="Z26" s="22">
        <v>9.3000000000000007</v>
      </c>
      <c r="AA26" s="22">
        <v>7.7</v>
      </c>
      <c r="AB26" s="22">
        <v>13.08</v>
      </c>
      <c r="AC26" s="22">
        <v>1.1000000000000001</v>
      </c>
      <c r="AD26" s="22">
        <v>14.1</v>
      </c>
      <c r="AE26" s="22">
        <v>9.3000000000000007</v>
      </c>
      <c r="AF26" s="22">
        <v>7.7</v>
      </c>
      <c r="AG26" s="22">
        <v>13.4</v>
      </c>
      <c r="AH26" s="22">
        <v>1.1000000000000001</v>
      </c>
      <c r="AI26" s="22"/>
      <c r="AJ26" s="22"/>
      <c r="AK26" s="22"/>
      <c r="AL26" s="22"/>
      <c r="AM26" s="22"/>
      <c r="AN26" s="27"/>
      <c r="AO26" s="38">
        <f>IF(AA26&gt;0,AA26,"")</f>
        <v>7.7</v>
      </c>
      <c r="AP26" s="38">
        <f>IF(AB26&gt;0,AB26,"")</f>
        <v>13.08</v>
      </c>
      <c r="AQ26" s="40">
        <f>IF(SUM(Y26:AB26)-AC26&gt;0,SUM(Y26:AB26)-AC26,"")</f>
        <v>43.28</v>
      </c>
      <c r="AR26" s="40">
        <f>IF(AF26&gt;0,AF26,"")</f>
        <v>7.7</v>
      </c>
      <c r="AS26" s="40">
        <f>IF(AG26&gt;0,AG26,"")</f>
        <v>13.4</v>
      </c>
      <c r="AT26" s="40">
        <f>IF(SUM(AD26:AG26)-AH26&gt;0,SUM(AD26:AG26)-AH26,"")</f>
        <v>43.4</v>
      </c>
      <c r="AU26" s="40">
        <f>IF(AQ26="","",MAX(AQ26,AT26))</f>
        <v>43.4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43.4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0</v>
      </c>
      <c r="SW26" s="22">
        <f>IF($CP26="P",CB26,(CB26+BA26)/2)</f>
        <v>0</v>
      </c>
      <c r="SX26" s="22">
        <f>IF($CP26="P",CC26,(CC26+BB26)/2)</f>
        <v>0</v>
      </c>
      <c r="SY26" s="22">
        <f>IF($CP26="P",CD26,(CD26+BC26)/2)</f>
        <v>0</v>
      </c>
      <c r="SZ26" s="22">
        <f>IF($CP26="P",CE26,(CE26+BD26)/2)</f>
        <v>0</v>
      </c>
      <c r="TA26" s="22">
        <f>IF($CP26="P",CF26,(CF26+BE26)/2)</f>
        <v>0</v>
      </c>
      <c r="TB26" s="22">
        <f>IF($CP26="P",CG26,(CG26+BF26)/2)</f>
        <v>0</v>
      </c>
      <c r="TC26" s="22">
        <f>IF($CP26="P",CH26,(CH26+BG26)/2)</f>
        <v>0</v>
      </c>
      <c r="TD26" s="22">
        <f>IF($CP26="P",CI26,(CI26+BH26)/2)</f>
        <v>0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 t="str">
        <f>IF(SX26&gt;0,SX26,"")</f>
        <v/>
      </c>
      <c r="TM26" s="40" t="str">
        <f>IF(SY26&gt;0,SY26,"")</f>
        <v/>
      </c>
      <c r="TN26" s="40" t="str">
        <f>IF(SUM(SV26:SY26)-SZ26&gt;0,SUM(SV26:SY26)-SZ26,"")</f>
        <v/>
      </c>
      <c r="TO26" s="40" t="str">
        <f>IF(TC26&gt;0,TC26,"")</f>
        <v/>
      </c>
      <c r="TP26" s="40" t="str">
        <f>IF(TD26&gt;0,TD26,"")</f>
        <v/>
      </c>
      <c r="TQ26" s="40" t="str">
        <f>IF(SUM(TA26:TD26)-TE26&gt;0,SUM(TA26:TD26)-TE26,"")</f>
        <v/>
      </c>
      <c r="TR26" s="40" t="str">
        <f>IF(MAX(TN26,TQ26)&gt;0,MAX(TN26,TQ26),"")</f>
        <v/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 t="str">
        <f>IF(SUM(TR26,TU26)&gt;0,SUM(TR26,TU26),"")</f>
        <v/>
      </c>
    </row>
    <row r="27" spans="1:542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140</v>
      </c>
      <c r="D27" s="4" t="s">
        <v>3</v>
      </c>
      <c r="E27" s="4">
        <v>2005</v>
      </c>
      <c r="F27" s="9">
        <f>SUM(L27:V27)+SUM(L27:T27)*0.0000001+SUM(L27)*0.0000000000001</f>
        <v>92.010009201004181</v>
      </c>
      <c r="G27" s="64"/>
      <c r="H27" s="3" t="str">
        <f>IF(OR(AND(AO27&gt;=AY$38,AO27&lt;&gt;"",AQ27&gt;=AY$42,AQ27&lt;&gt;"",AN27=""),AND(AR27&gt;=AY$38,AR27&lt;&gt;"",AT27&gt;=AY$42,AT27&lt;&gt;"",AN27=""),AND(AV27&gt;=AY$38,AV27&lt;&gt;"",AX27&gt;=AY$42,AX27&lt;&gt;"",AN27=""),AND(BP27&gt;=BZ$38,BP27&lt;&gt;"",BR27&gt;=BZ$42,BR27&lt;&gt;"",BO27=""),AND(BS27&gt;=BZ$38,BS27&lt;&gt;"",BU27&gt;=BZ$42,BU27&lt;&gt;"",BO27=""),AND(BW27&gt;=BZ$38,BW27&lt;&gt;"",BY27&gt;=BZ$42,BY27&lt;&gt;"",BO27=""),AND(CQ27&gt;=DA$38,CQ27&lt;&gt;"",CS27&gt;=DA$42,CS27&lt;&gt;"",CP27=""),AND(CT27&gt;=DA$38,CT27&lt;&gt;"",CV27&gt;=DA$42,CV27&lt;&gt;"",CP27=""),AND(CX27&gt;=DA$38,CX27&lt;&gt;"",CZ27&gt;=DA$42,CZ27&lt;&gt;"",CP27=""),AND(DX27&gt;=EK$38,DX27&lt;&gt;"",DZ27&gt;=EK$42,DZ27&lt;&gt;""),AND(EA27&gt;=EK$38,EA27&lt;&gt;"",EC27&gt;=EK$42,EC27&lt;&gt;""),AND(EE27&gt;=EK$38,EE27&lt;&gt;"",EG27&gt;=EK$42,EG27&lt;&gt;""),AND(EH27&gt;=EK$38,EH27&lt;&gt;"",EJ27&gt;=EK$42,EJ27&lt;&gt;""),AND(FF27&gt;=FS$38,FF27&lt;&gt;"",FH27&gt;=FS$42,FH27&lt;&gt;""),AND(FI27&gt;=FS$38,FI27&lt;&gt;"",FK27&gt;=FS$42,FK27&lt;&gt;""),AND(FM27&gt;=FS$38,FM27&lt;&gt;"",FO27&gt;=FS$42,FO27&lt;&gt;""),AND(FP27&gt;=FS$38,FP27&lt;&gt;"",FR27&gt;=FS$42,FR27&lt;&gt;""),AND(GN27&gt;=HA$38,GN27&lt;&gt;"",GP27&gt;=HA$42,GP27&lt;&gt;""),AND(GQ27&gt;=HA$38,GQ27&lt;&gt;"",GS27&gt;=HA$42,GS27&lt;&gt;""),AND(GU27&gt;=HA$38,GU27&lt;&gt;"",GW27&gt;=HA$42,GW27&lt;&gt;""),AND(GX27&gt;=HA$38,GX27&lt;&gt;"",GZ27&gt;=HA$42,GZ27&lt;&gt;""),AND(HV27&gt;=II$38,HV27&lt;&gt;"",HX27&gt;=II$42,HX27&lt;&gt;""),AND(HY27&gt;=II$38,HY27&lt;&gt;"",IA27&gt;=II$42,IA27&lt;&gt;""),AND(IC27&gt;=II$38,IC27&lt;&gt;"",IE27&gt;=II$42,IE27&lt;&gt;""),AND(IF27&gt;=II$38,IF27&lt;&gt;"",IH27&gt;=II$42,IH27&lt;&gt;""),AND(JD27&gt;=JQ$38,JD27&lt;&gt;"",JF27&gt;=JQ$42,JF27&lt;&gt;""),AND(JG27&gt;=JQ$38,JG27&lt;&gt;"",JI27&gt;=JQ$42,JI27&lt;&gt;""),AND(JK27&gt;=JQ$38,JK27&lt;&gt;"",JM27&gt;=JQ$42,JM27&lt;&gt;""),AND(JN27&gt;=JQ$38,JN27&lt;&gt;"",JP27&gt;=JQ$42,JP27&lt;&gt;""),AND(KL27&gt;=KY$38,KL27&lt;&gt;"",KN27&gt;=KY$42,KN27&lt;&gt;""),AND(KO27&gt;=KY$38,KO27&lt;&gt;"",KQ27&gt;=KY$42,KQ27&lt;&gt;""),AND(KS27&gt;=KY$38,KS27&lt;&gt;"",KU27&gt;=KY$42,KU27&lt;&gt;""),AND(KV27&gt;=KY$38,KV27&lt;&gt;"",KX27&gt;=KY$42,KX27&lt;&gt;""),AND(LT27&gt;=MG$38,LT27&lt;&gt;"",LV27&gt;=MG$42,LV27&lt;&gt;""),AND(LW27&gt;=MG$38,LW27&lt;&gt;"",LY27&gt;=MG$42,LY27&lt;&gt;""),AND(MA27&gt;=MG$38,MA27&lt;&gt;"",MC27&gt;=MG$42,MC27&lt;&gt;""),AND(MD27&gt;=MG$38,MD27&lt;&gt;"",MF27&gt;=MG$42,MF27&lt;&gt;""),AND(NB27&gt;=NO$38,NB27&lt;&gt;"",ND27&gt;=NO$42,ND27&lt;&gt;""),AND(NE27&gt;=NO$38,NE27&lt;&gt;"",NG27&gt;=NO$42,NG27&lt;&gt;""),AND(NI27&gt;=NO$38,NI27&lt;&gt;"",NK27&gt;=NO$42,NK27&lt;&gt;""),AND(NL27&gt;=NO$38,NL27&lt;&gt;"",NN27&gt;=NO$42,NN27&lt;&gt;""),AND(OJ27&gt;=OW$38,OJ27&lt;&gt;"",OL27&gt;=OW$42,OL27&lt;&gt;""),AND(OM27&gt;=OW$38,OM27&lt;&gt;"",OO27&gt;=OW$42,OO27&lt;&gt;""),AND(OQ27&gt;=OW$38,OQ27&lt;&gt;"",OS27&gt;=OW$42,OS27&lt;&gt;""),AND(OT27&gt;=OW$38,OT27&lt;&gt;"",OV27&gt;=OW$42,OV27&lt;&gt;""),AND(PR27&gt;=QE$38,PR27&lt;&gt;"",PT27&gt;=QE$42,PT27&lt;&gt;""),AND(PU27&gt;=QE$38,PU27&lt;&gt;"",PW27&gt;=QE$42,PW27&lt;&gt;""),AND(PY27&gt;=QE$38,PY27&lt;&gt;"",QA27&gt;=QE$42,QA27&lt;&gt;""),AND(QB27&gt;=QE$38,QB27&lt;&gt;"",QD27&gt;=QE$42,QD27&lt;&gt;""),AND(QZ27&gt;=RM$38,QZ27&lt;&gt;"",RB27&gt;=RM$42,RB27&lt;&gt;""),AND(RC27&gt;=RM$38,RC27&lt;&gt;"",RE27&gt;=RM$42,RE27&lt;&gt;""),AND(RG27&gt;=RM$38,RG27&lt;&gt;"",RI27&gt;=RM$42,RI27&lt;&gt;""),AND(RJ27&gt;=RM$38,RJ27&lt;&gt;"",RL27&gt;=RM$42,RL27&lt;&gt;""),AND(SH27&gt;=SU$38,SH27&lt;&gt;"",SJ27&gt;=SU$42,SJ27&lt;&gt;""),AND(SK27&gt;=SU$38,SK27&lt;&gt;"",SM27&gt;=SU$42,SM27&lt;&gt;""),AND(SO27&gt;=SU$38,SO27&lt;&gt;"",SQ27&gt;=SU$42,SQ27&lt;&gt;""),AND(SR27&gt;=SU$38,SR27&lt;&gt;"",ST27&gt;=SU$42,ST27&lt;&gt;"")),"P","")</f>
        <v/>
      </c>
      <c r="I27" s="3" t="str">
        <f>IF(OR(AND(AQ27&gt;=AY$42,AQ27&lt;&gt;"",AN27=""),AND(AT27&gt;=AY$42,AT27&lt;&gt;"",AN27=""),AND(AX27&gt;=AY$42,AX27&lt;&gt;"",AN27=""),AND(BR27&gt;=BZ$42,BR27&lt;&gt;"",BO27=""),AND(BU27&gt;=BZ$42,BU27&lt;&gt;"",BO27=""),AND(BY27&gt;=BZ$42,BY27&lt;&gt;"",BO27=""),AND(CS27&gt;=DA$42,CS27&lt;&gt;"",CP27=""),AND(CV27&gt;=DA$42,CV27&lt;&gt;"",CP27=""),AND(CZ27&gt;=DA$42,CZ27&lt;&gt;"",CP27=""),AND(DZ27&gt;=EK$42,DZ27&lt;&gt;""),AND(EC27&gt;=EK$42,EC27&lt;&gt;""),AND(EG27&gt;=EK$42,EG27&lt;&gt;""),AND(EJ27&gt;=EK$42,EJ27&lt;&gt;""),AND(FH27&gt;=FS$42,FH27&lt;&gt;""),AND(FK27&gt;=FS$42,FK27&lt;&gt;""),AND(FO27&gt;=FS$42,FO27&lt;&gt;""),AND(FR27&gt;=FS$42,FR27&lt;&gt;""),AND(GP27&gt;=HA$42,GP27&lt;&gt;""),AND(GS27&gt;=HA$42,GS27&lt;&gt;""),AND(GW27&gt;=HA$42,GW27&lt;&gt;""),AND(GZ27&gt;=HA$42,GZ27&lt;&gt;""),AND(HX27&gt;=II$42,HX27&lt;&gt;""),AND(IA27&gt;=II$42,IA27&lt;&gt;""),AND(IE27&gt;=II$42,IE27&lt;&gt;""),AND(IH27&gt;=II$42,IH27&lt;&gt;""),AND(JF27&gt;=JQ$42,JF27&lt;&gt;""),AND(JI27&gt;=JQ$42,JI27&lt;&gt;""),AND(JM27&gt;=JQ$42,JM27&lt;&gt;""),AND(JP27&gt;=JQ$42,JP27&lt;&gt;""),AND(KN27&gt;=KY$42,KN27&lt;&gt;""),AND(KQ27&gt;=KY$42,KQ27&lt;&gt;""),AND(KU27&gt;=KY$42,KU27&lt;&gt;""),AND(KX27&gt;=KY$42,KX27&lt;&gt;""),AND(LV27&gt;=MG$42,LV27&lt;&gt;""),AND(LY27&gt;=MG$42,LY27&lt;&gt;""),AND(MC27&gt;=MG$42,MC27&lt;&gt;""),AND(MF27&gt;=MG$42,MF27&lt;&gt;""),AND(ND27&gt;=NO$42,ND27&lt;&gt;""),AND(NG27&gt;=NO$42,NG27&lt;&gt;""),AND(NK27&gt;=NO$42,NK27&lt;&gt;""),AND(NN27&gt;=NO$42,NN27&lt;&gt;""),AND(OL27&gt;=OW$42,OL27&lt;&gt;""),AND(OO27&gt;=OW$42,OO27&lt;&gt;""),AND(OS27&gt;=OW$42,OS27&lt;&gt;""),AND(OV27&gt;=OW$42,OV27&lt;&gt;""),AND(PT27&gt;=QE$42,PT27&lt;&gt;""),AND(PW27&gt;=QE$42,PW27&lt;&gt;""),AND(QA27&gt;=QE$42,QA27&lt;&gt;""),AND(QD27&gt;=QE$42,QD27&lt;&gt;""),AND(RB27&gt;=RM$42,RB27&lt;&gt;""),AND(RE27&gt;=RM$42,RE27&lt;&gt;""),AND(RI27&gt;=RM$42,RI27&lt;&gt;""),AND(RL27&gt;=RM$42,RL27&lt;&gt;""),AND(SJ27&gt;=SU$42,SJ27&lt;&gt;""),AND(SM27&gt;=SU$42,SM27&lt;&gt;""),AND(SQ27&gt;=SU$42,SQ27&lt;&gt;""),AND(ST27&gt;=SU$42,ST27&lt;&gt;"")),"P","")</f>
        <v/>
      </c>
      <c r="J27" s="36" t="str">
        <f>IF(AND(I27="P",H27=""),"No DD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Merit",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Excellence",IF(K27="P","Worlds Team",IF(H27="P","National Team","")))))</f>
        <v/>
      </c>
      <c r="K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L27" s="8">
        <f>IF(COUNT(AQ27,AT27,BR27,BU27,CS27,CV27)&gt;0,LARGE((AQ27,AT27,BR27,BU27,CS27,CV27),1),0)</f>
        <v>41.86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41.55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IF(P27="","",IF(P27=CZ27,$CA$1,IF(P27=BY27,$AZ$1,IF(P27=AX27,$Y$1,IF(OR(P27=CS27,P27=CV27,P27=CZ27),$CA$1,IF(OR(P27=BR27,P27=BU27,P27=BY27),$AZ$1,IF(OR(P27=AQ27,P27=AT27,P27=AX27),$Y$1,"")))))))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8.6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$38,AP27,0),IF(AR27&gt;=$AY$38,AS27,0),IF(AV27&gt;=$AY$38,AW27,0),IF(BP27&gt;=$BZ$38,BQ27,0),IF(BS27&gt;=$BZ$38,BT27,0),IF(BW27&gt;=$BZ$38,BX27,0),IF(CQ27&gt;=$DA$38,CR27,0),IF(CT27&gt;=$DA$38,CU27,0),IF(CX27&gt;=$DA$38,CY27,0),IF(DX27&gt;=$EK$38,DY27,0),IF(EA27&gt;=$EK$38,EB27,0),IF(EE27&gt;=$EK$38,EF27,0),IF(EH27&gt;=$EK$38,EI27,0),IF(FF27&gt;=$FS$38,FG27,0),IF(FI27&gt;=$FS$38,FJ27,0),IF(FM27&gt;=$FS$38,FN27,0),IF(FP27&gt;=$FS$38,FQ27,0),IF(GN27&gt;=$HA$38,GO27,0),IF(GQ27&gt;=$HA$38,GR27,0),IF(GU27&gt;=$HA$38,GV27,0),IF(GX27&gt;=$HA$38,GY27,0),IF(HV27&gt;=$II$38,HW27,0),IF(HY27&gt;=$II$38,HZ27,0),IF(IC27&gt;=$II$38,ID27,0),IF(IF27&gt;=$II$38,IG27,0),IF(JD27&gt;=$JQ$38,JE27,0),IF(JG27&gt;=$JQ$38,JH27,0),IF(JK27&gt;=$JQ$38,JL27,0),IF(JN27&gt;=$JQ$38,JO27,0),IF(KL27&gt;=$KY$38,KM27,0),IF(KO27&gt;=$KY$38,KP27,0),IF(KS27&gt;=$KY$38,KT27,0),IF(KV27&gt;=$KY$38,KW27,0),IF(LT27&gt;=$MG$38,LU27,0),IF(LW27&gt;=$MG$38,LX27,0),IF(MA27&gt;=$MG$38,MB27,0),IF(MD27&gt;=$MG$38,ME27,0),IF(NB27&gt;=$NO$38,NC27,0),IF(NE27&gt;=$NO$38,NF27,0),IF(NI27&gt;=$NO$38,NJ27,0),IF(NL27&gt;=$NO$38,NM27,0),IF(OJ27&gt;=$OW$38,OK27,0),IF(OM27&gt;=$OW$38,ON27,0),IF(OQ27&gt;=$OW$38,OR27,0),IF(OT27&gt;=$OW$38,OU27,0),IF(PR27&gt;=$QE$38,PS27,0),IF(PU27&gt;=$QE$38,PV27,0),IF(PY27&gt;=$QE$38,PZ27,0),IF(QB27&gt;=$QE$38,QC27,0),IF(QZ27&gt;=$RM$38,RA27,0),IF(RC27&gt;=$RM$38,RD27,0),IF(RG27&gt;=$RM$38,RH27,0),IF(RJ27&gt;=$RM$38,RK27,0),IF(SH27&gt;=$SU$38,SI27,0),IF(SK27&gt;=$SU$38,SL27,0),IF(SO27&gt;=$SU$38,SP27,0),IF(SR27&gt;=$SU$38,SS27,0))&gt;0,MAX(IF(AO27&gt;=$AY$38,AP27,0),IF(AR27&gt;=$AY$38,AS27,0),IF(AV27&gt;=$AY$38,AW27,0),IF(BP27&gt;=$BZ$38,BQ27,0),IF(BS27&gt;=$BZ$38,BT27,0),IF(BW27&gt;=$BZ$38,BX27,0),IF(CQ27&gt;=$DA$38,CR27,0),IF(CT27&gt;=$DA$38,CU27,0),IF(CX27&gt;=$DA$38,CY27,0),IF(DX27&gt;=$EK$38,DY27,0),IF(EA27&gt;=$EK$38,EB27,0),IF(EE27&gt;=$EK$38,EF27,0),IF(EH27&gt;=$EK$38,EI27,0),IF(FF27&gt;=$FS$38,FG27,0),IF(FI27&gt;=$FS$38,FJ27,0),IF(FM27&gt;=$FS$38,FN27,0),IF(FP27&gt;=$FS$38,FQ27,0),IF(GN27&gt;=$HA$38,GO27,0),IF(GQ27&gt;=$HA$38,GR27,0),IF(GU27&gt;=$HA$38,GV27,0),IF(GX27&gt;=$HA$38,GY27,0),IF(HV27&gt;=$II$38,HW27,0),IF(HY27&gt;=$II$38,HZ27,0),IF(IC27&gt;=$II$38,ID27,0),IF(IF27&gt;=$II$38,IG27,0),IF(JD27&gt;=$JQ$38,JE27,0),IF(JG27&gt;=$JQ$38,JH27,0),IF(JK27&gt;=$JQ$38,JL27,0),IF(JN27&gt;=$JQ$38,JO27,0),IF(KL27&gt;=$KY$38,KM27,0),IF(KO27&gt;=$KY$38,KP27,0),IF(KS27&gt;=$KY$38,KT27,0),IF(KV27&gt;=$KY$38,KW27,0),IF(LT27&gt;=$MG$38,LU27,0),IF(LW27&gt;=$MG$38,LX27,0),IF(MA27&gt;=$MG$38,MB27,0),IF(MD27&gt;=$MG$38,ME27,0),IF(NB27&gt;=$NO$38,NC27,0),IF(NE27&gt;=$NO$38,NF27,0),IF(NI27&gt;=$NO$38,NJ27,0),IF(NL27&gt;=$NO$38,NM27,0),IF(OJ27&gt;=$OW$38,OK27,0),IF(OM27&gt;=$OW$38,ON27,0),IF(OQ27&gt;=$OW$38,OR27,0),IF(OT27&gt;=$OW$38,OU27,0),IF(PR27&gt;=$QE$38,PS27,0),IF(PU27&gt;=$QE$38,PV27,0),IF(PY27&gt;=$QE$38,PZ27,0),IF(QB27&gt;=$QE$38,QC27,0),IF(QZ27&gt;=$RM$38,RA27,0),IF(RC27&gt;=$RM$38,RD27,0),IF(RG27&gt;=$RM$38,RH27,0),IF(RJ27&gt;=$RM$38,RK27,0),IF(SH27&gt;=$SU$38,SI27,0),IF(SK27&gt;=$SU$38,SL27,0),IF(SO27&gt;=$SU$38,SP27,0),IF(SR27&gt;=$SU$38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12.5</v>
      </c>
      <c r="Z27" s="22">
        <v>8.6</v>
      </c>
      <c r="AA27" s="22">
        <v>8.6</v>
      </c>
      <c r="AB27" s="22">
        <v>12.05</v>
      </c>
      <c r="AC27" s="22">
        <v>0.2</v>
      </c>
      <c r="AD27" s="22">
        <v>12.6</v>
      </c>
      <c r="AE27" s="22">
        <v>8.6</v>
      </c>
      <c r="AF27" s="22">
        <v>8.5</v>
      </c>
      <c r="AG27" s="22">
        <v>12.46</v>
      </c>
      <c r="AH27" s="22">
        <v>0.3</v>
      </c>
      <c r="AI27" s="22"/>
      <c r="AJ27" s="22"/>
      <c r="AK27" s="22"/>
      <c r="AL27" s="22"/>
      <c r="AM27" s="22"/>
      <c r="AN27" s="27"/>
      <c r="AO27" s="38">
        <f>IF(AA27&gt;0,AA27,"")</f>
        <v>8.6</v>
      </c>
      <c r="AP27" s="38">
        <f>IF(AB27&gt;0,AB27,"")</f>
        <v>12.05</v>
      </c>
      <c r="AQ27" s="40">
        <f>IF(SUM(Y27:AB27)-AC27&gt;0,SUM(Y27:AB27)-AC27,"")</f>
        <v>41.55</v>
      </c>
      <c r="AR27" s="40">
        <f>IF(AF27&gt;0,AF27,"")</f>
        <v>8.5</v>
      </c>
      <c r="AS27" s="40">
        <f>IF(AG27&gt;0,AG27,"")</f>
        <v>12.46</v>
      </c>
      <c r="AT27" s="40">
        <f>IF(SUM(AD27:AG27)-AH27&gt;0,SUM(AD27:AG27)-AH27,"")</f>
        <v>41.86</v>
      </c>
      <c r="AU27" s="40">
        <f>IF(AQ27="","",MAX(AQ27,AT27))</f>
        <v>41.86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41.86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0</v>
      </c>
      <c r="SW27" s="22">
        <f>IF($CP27="P",CB27,(CB27+BA27)/2)</f>
        <v>0</v>
      </c>
      <c r="SX27" s="22">
        <f>IF($CP27="P",CC27,(CC27+BB27)/2)</f>
        <v>0</v>
      </c>
      <c r="SY27" s="22">
        <f>IF($CP27="P",CD27,(CD27+BC27)/2)</f>
        <v>0</v>
      </c>
      <c r="SZ27" s="22">
        <f>IF($CP27="P",CE27,(CE27+BD27)/2)</f>
        <v>0</v>
      </c>
      <c r="TA27" s="22">
        <f>IF($CP27="P",CF27,(CF27+BE27)/2)</f>
        <v>0</v>
      </c>
      <c r="TB27" s="22">
        <f>IF($CP27="P",CG27,(CG27+BF27)/2)</f>
        <v>0</v>
      </c>
      <c r="TC27" s="22">
        <f>IF($CP27="P",CH27,(CH27+BG27)/2)</f>
        <v>0</v>
      </c>
      <c r="TD27" s="22">
        <f>IF($CP27="P",CI27,(CI27+BH27)/2)</f>
        <v>0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 t="str">
        <f>IF(SX27&gt;0,SX27,"")</f>
        <v/>
      </c>
      <c r="TM27" s="40" t="str">
        <f>IF(SY27&gt;0,SY27,"")</f>
        <v/>
      </c>
      <c r="TN27" s="40" t="str">
        <f>IF(SUM(SV27:SY27)-SZ27&gt;0,SUM(SV27:SY27)-SZ27,"")</f>
        <v/>
      </c>
      <c r="TO27" s="40" t="str">
        <f>IF(TC27&gt;0,TC27,"")</f>
        <v/>
      </c>
      <c r="TP27" s="40" t="str">
        <f>IF(TD27&gt;0,TD27,"")</f>
        <v/>
      </c>
      <c r="TQ27" s="40" t="str">
        <f>IF(SUM(TA27:TD27)-TE27&gt;0,SUM(TA27:TD27)-TE27,"")</f>
        <v/>
      </c>
      <c r="TR27" s="40" t="str">
        <f>IF(MAX(TN27,TQ27)&gt;0,MAX(TN27,TQ27),"")</f>
        <v/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 t="str">
        <f>IF(SUM(TR27,TU27)&gt;0,SUM(TR27,TU27),"")</f>
        <v/>
      </c>
    </row>
    <row r="28" spans="1:542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167</v>
      </c>
      <c r="D28" s="4" t="s">
        <v>4</v>
      </c>
      <c r="E28" s="4">
        <v>2007</v>
      </c>
      <c r="F28" s="9">
        <f>SUM(L28:V28)+SUM(L28:T28)*0.0000001+SUM(L28)*0.0000000000001</f>
        <v>91.160009116004545</v>
      </c>
      <c r="G28" s="64"/>
      <c r="H28" s="3" t="str">
        <f>IF(OR(AND(AO28&gt;=AY$38,AO28&lt;&gt;"",AQ28&gt;=AY$42,AQ28&lt;&gt;"",AN28=""),AND(AR28&gt;=AY$38,AR28&lt;&gt;"",AT28&gt;=AY$42,AT28&lt;&gt;"",AN28=""),AND(AV28&gt;=AY$38,AV28&lt;&gt;"",AX28&gt;=AY$42,AX28&lt;&gt;"",AN28=""),AND(BP28&gt;=BZ$38,BP28&lt;&gt;"",BR28&gt;=BZ$42,BR28&lt;&gt;"",BO28=""),AND(BS28&gt;=BZ$38,BS28&lt;&gt;"",BU28&gt;=BZ$42,BU28&lt;&gt;"",BO28=""),AND(BW28&gt;=BZ$38,BW28&lt;&gt;"",BY28&gt;=BZ$42,BY28&lt;&gt;"",BO28=""),AND(CQ28&gt;=DA$38,CQ28&lt;&gt;"",CS28&gt;=DA$42,CS28&lt;&gt;"",CP28=""),AND(CT28&gt;=DA$38,CT28&lt;&gt;"",CV28&gt;=DA$42,CV28&lt;&gt;"",CP28=""),AND(CX28&gt;=DA$38,CX28&lt;&gt;"",CZ28&gt;=DA$42,CZ28&lt;&gt;"",CP28=""),AND(DX28&gt;=EK$38,DX28&lt;&gt;"",DZ28&gt;=EK$42,DZ28&lt;&gt;""),AND(EA28&gt;=EK$38,EA28&lt;&gt;"",EC28&gt;=EK$42,EC28&lt;&gt;""),AND(EE28&gt;=EK$38,EE28&lt;&gt;"",EG28&gt;=EK$42,EG28&lt;&gt;""),AND(EH28&gt;=EK$38,EH28&lt;&gt;"",EJ28&gt;=EK$42,EJ28&lt;&gt;""),AND(FF28&gt;=FS$38,FF28&lt;&gt;"",FH28&gt;=FS$42,FH28&lt;&gt;""),AND(FI28&gt;=FS$38,FI28&lt;&gt;"",FK28&gt;=FS$42,FK28&lt;&gt;""),AND(FM28&gt;=FS$38,FM28&lt;&gt;"",FO28&gt;=FS$42,FO28&lt;&gt;""),AND(FP28&gt;=FS$38,FP28&lt;&gt;"",FR28&gt;=FS$42,FR28&lt;&gt;""),AND(GN28&gt;=HA$38,GN28&lt;&gt;"",GP28&gt;=HA$42,GP28&lt;&gt;""),AND(GQ28&gt;=HA$38,GQ28&lt;&gt;"",GS28&gt;=HA$42,GS28&lt;&gt;""),AND(GU28&gt;=HA$38,GU28&lt;&gt;"",GW28&gt;=HA$42,GW28&lt;&gt;""),AND(GX28&gt;=HA$38,GX28&lt;&gt;"",GZ28&gt;=HA$42,GZ28&lt;&gt;""),AND(HV28&gt;=II$38,HV28&lt;&gt;"",HX28&gt;=II$42,HX28&lt;&gt;""),AND(HY28&gt;=II$38,HY28&lt;&gt;"",IA28&gt;=II$42,IA28&lt;&gt;""),AND(IC28&gt;=II$38,IC28&lt;&gt;"",IE28&gt;=II$42,IE28&lt;&gt;""),AND(IF28&gt;=II$38,IF28&lt;&gt;"",IH28&gt;=II$42,IH28&lt;&gt;""),AND(JD28&gt;=JQ$38,JD28&lt;&gt;"",JF28&gt;=JQ$42,JF28&lt;&gt;""),AND(JG28&gt;=JQ$38,JG28&lt;&gt;"",JI28&gt;=JQ$42,JI28&lt;&gt;""),AND(JK28&gt;=JQ$38,JK28&lt;&gt;"",JM28&gt;=JQ$42,JM28&lt;&gt;""),AND(JN28&gt;=JQ$38,JN28&lt;&gt;"",JP28&gt;=JQ$42,JP28&lt;&gt;""),AND(KL28&gt;=KY$38,KL28&lt;&gt;"",KN28&gt;=KY$42,KN28&lt;&gt;""),AND(KO28&gt;=KY$38,KO28&lt;&gt;"",KQ28&gt;=KY$42,KQ28&lt;&gt;""),AND(KS28&gt;=KY$38,KS28&lt;&gt;"",KU28&gt;=KY$42,KU28&lt;&gt;""),AND(KV28&gt;=KY$38,KV28&lt;&gt;"",KX28&gt;=KY$42,KX28&lt;&gt;""),AND(LT28&gt;=MG$38,LT28&lt;&gt;"",LV28&gt;=MG$42,LV28&lt;&gt;""),AND(LW28&gt;=MG$38,LW28&lt;&gt;"",LY28&gt;=MG$42,LY28&lt;&gt;""),AND(MA28&gt;=MG$38,MA28&lt;&gt;"",MC28&gt;=MG$42,MC28&lt;&gt;""),AND(MD28&gt;=MG$38,MD28&lt;&gt;"",MF28&gt;=MG$42,MF28&lt;&gt;""),AND(NB28&gt;=NO$38,NB28&lt;&gt;"",ND28&gt;=NO$42,ND28&lt;&gt;""),AND(NE28&gt;=NO$38,NE28&lt;&gt;"",NG28&gt;=NO$42,NG28&lt;&gt;""),AND(NI28&gt;=NO$38,NI28&lt;&gt;"",NK28&gt;=NO$42,NK28&lt;&gt;""),AND(NL28&gt;=NO$38,NL28&lt;&gt;"",NN28&gt;=NO$42,NN28&lt;&gt;""),AND(OJ28&gt;=OW$38,OJ28&lt;&gt;"",OL28&gt;=OW$42,OL28&lt;&gt;""),AND(OM28&gt;=OW$38,OM28&lt;&gt;"",OO28&gt;=OW$42,OO28&lt;&gt;""),AND(OQ28&gt;=OW$38,OQ28&lt;&gt;"",OS28&gt;=OW$42,OS28&lt;&gt;""),AND(OT28&gt;=OW$38,OT28&lt;&gt;"",OV28&gt;=OW$42,OV28&lt;&gt;""),AND(PR28&gt;=QE$38,PR28&lt;&gt;"",PT28&gt;=QE$42,PT28&lt;&gt;""),AND(PU28&gt;=QE$38,PU28&lt;&gt;"",PW28&gt;=QE$42,PW28&lt;&gt;""),AND(PY28&gt;=QE$38,PY28&lt;&gt;"",QA28&gt;=QE$42,QA28&lt;&gt;""),AND(QB28&gt;=QE$38,QB28&lt;&gt;"",QD28&gt;=QE$42,QD28&lt;&gt;""),AND(QZ28&gt;=RM$38,QZ28&lt;&gt;"",RB28&gt;=RM$42,RB28&lt;&gt;""),AND(RC28&gt;=RM$38,RC28&lt;&gt;"",RE28&gt;=RM$42,RE28&lt;&gt;""),AND(RG28&gt;=RM$38,RG28&lt;&gt;"",RI28&gt;=RM$42,RI28&lt;&gt;""),AND(RJ28&gt;=RM$38,RJ28&lt;&gt;"",RL28&gt;=RM$42,RL28&lt;&gt;""),AND(SH28&gt;=SU$38,SH28&lt;&gt;"",SJ28&gt;=SU$42,SJ28&lt;&gt;""),AND(SK28&gt;=SU$38,SK28&lt;&gt;"",SM28&gt;=SU$42,SM28&lt;&gt;""),AND(SO28&gt;=SU$38,SO28&lt;&gt;"",SQ28&gt;=SU$42,SQ28&lt;&gt;""),AND(SR28&gt;=SU$38,SR28&lt;&gt;"",ST28&gt;=SU$42,ST28&lt;&gt;"")),"P","")</f>
        <v/>
      </c>
      <c r="I28" s="3" t="str">
        <f>IF(OR(AND(AQ28&gt;=AY$42,AQ28&lt;&gt;"",AN28=""),AND(AT28&gt;=AY$42,AT28&lt;&gt;"",AN28=""),AND(AX28&gt;=AY$42,AX28&lt;&gt;"",AN28=""),AND(BR28&gt;=BZ$42,BR28&lt;&gt;"",BO28=""),AND(BU28&gt;=BZ$42,BU28&lt;&gt;"",BO28=""),AND(BY28&gt;=BZ$42,BY28&lt;&gt;"",BO28=""),AND(CS28&gt;=DA$42,CS28&lt;&gt;"",CP28=""),AND(CV28&gt;=DA$42,CV28&lt;&gt;"",CP28=""),AND(CZ28&gt;=DA$42,CZ28&lt;&gt;"",CP28=""),AND(DZ28&gt;=EK$42,DZ28&lt;&gt;""),AND(EC28&gt;=EK$42,EC28&lt;&gt;""),AND(EG28&gt;=EK$42,EG28&lt;&gt;""),AND(EJ28&gt;=EK$42,EJ28&lt;&gt;""),AND(FH28&gt;=FS$42,FH28&lt;&gt;""),AND(FK28&gt;=FS$42,FK28&lt;&gt;""),AND(FO28&gt;=FS$42,FO28&lt;&gt;""),AND(FR28&gt;=FS$42,FR28&lt;&gt;""),AND(GP28&gt;=HA$42,GP28&lt;&gt;""),AND(GS28&gt;=HA$42,GS28&lt;&gt;""),AND(GW28&gt;=HA$42,GW28&lt;&gt;""),AND(GZ28&gt;=HA$42,GZ28&lt;&gt;""),AND(HX28&gt;=II$42,HX28&lt;&gt;""),AND(IA28&gt;=II$42,IA28&lt;&gt;""),AND(IE28&gt;=II$42,IE28&lt;&gt;""),AND(IH28&gt;=II$42,IH28&lt;&gt;""),AND(JF28&gt;=JQ$42,JF28&lt;&gt;""),AND(JI28&gt;=JQ$42,JI28&lt;&gt;""),AND(JM28&gt;=JQ$42,JM28&lt;&gt;""),AND(JP28&gt;=JQ$42,JP28&lt;&gt;""),AND(KN28&gt;=KY$42,KN28&lt;&gt;""),AND(KQ28&gt;=KY$42,KQ28&lt;&gt;""),AND(KU28&gt;=KY$42,KU28&lt;&gt;""),AND(KX28&gt;=KY$42,KX28&lt;&gt;""),AND(LV28&gt;=MG$42,LV28&lt;&gt;""),AND(LY28&gt;=MG$42,LY28&lt;&gt;""),AND(MC28&gt;=MG$42,MC28&lt;&gt;""),AND(MF28&gt;=MG$42,MF28&lt;&gt;""),AND(ND28&gt;=NO$42,ND28&lt;&gt;""),AND(NG28&gt;=NO$42,NG28&lt;&gt;""),AND(NK28&gt;=NO$42,NK28&lt;&gt;""),AND(NN28&gt;=NO$42,NN28&lt;&gt;""),AND(OL28&gt;=OW$42,OL28&lt;&gt;""),AND(OO28&gt;=OW$42,OO28&lt;&gt;""),AND(OS28&gt;=OW$42,OS28&lt;&gt;""),AND(OV28&gt;=OW$42,OV28&lt;&gt;""),AND(PT28&gt;=QE$42,PT28&lt;&gt;""),AND(PW28&gt;=QE$42,PW28&lt;&gt;""),AND(QA28&gt;=QE$42,QA28&lt;&gt;""),AND(QD28&gt;=QE$42,QD28&lt;&gt;""),AND(RB28&gt;=RM$42,RB28&lt;&gt;""),AND(RE28&gt;=RM$42,RE28&lt;&gt;""),AND(RI28&gt;=RM$42,RI28&lt;&gt;""),AND(RL28&gt;=RM$42,RL28&lt;&gt;""),AND(SJ28&gt;=SU$42,SJ28&lt;&gt;""),AND(SM28&gt;=SU$42,SM28&lt;&gt;""),AND(SQ28&gt;=SU$42,SQ28&lt;&gt;""),AND(ST28&gt;=SU$42,ST28&lt;&gt;"")),"P","")</f>
        <v/>
      </c>
      <c r="J28" s="36" t="str">
        <f>IF(AND(I28="P",H28=""),"No DD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Merit",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Excellence",IF(K28="P","Worlds Team",IF(H28="P","National Team","")))))</f>
        <v/>
      </c>
      <c r="K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L28" s="8">
        <f>IF(COUNT(AQ28,AT28,BR28,BU28,CS28,CV28)&gt;0,LARGE((AQ28,AT28,BR28,BU28,CS28,CV28),1),0)</f>
        <v>45.32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36.64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IF(P28="","",IF(P28=CZ28,$CA$1,IF(P28=BY28,$AZ$1,IF(P28=AX28,$Y$1,IF(OR(P28=CS28,P28=CV28,P28=CZ28),$CA$1,IF(OR(P28=BR28,P28=BU28,P28=BY28),$AZ$1,IF(OR(P28=AQ28,P28=AT28,P28=AX28),$Y$1,"")))))))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9.1999999999999993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$38,AP28,0),IF(AR28&gt;=$AY$38,AS28,0),IF(AV28&gt;=$AY$38,AW28,0),IF(BP28&gt;=$BZ$38,BQ28,0),IF(BS28&gt;=$BZ$38,BT28,0),IF(BW28&gt;=$BZ$38,BX28,0),IF(CQ28&gt;=$DA$38,CR28,0),IF(CT28&gt;=$DA$38,CU28,0),IF(CX28&gt;=$DA$38,CY28,0),IF(DX28&gt;=$EK$38,DY28,0),IF(EA28&gt;=$EK$38,EB28,0),IF(EE28&gt;=$EK$38,EF28,0),IF(EH28&gt;=$EK$38,EI28,0),IF(FF28&gt;=$FS$38,FG28,0),IF(FI28&gt;=$FS$38,FJ28,0),IF(FM28&gt;=$FS$38,FN28,0),IF(FP28&gt;=$FS$38,FQ28,0),IF(GN28&gt;=$HA$38,GO28,0),IF(GQ28&gt;=$HA$38,GR28,0),IF(GU28&gt;=$HA$38,GV28,0),IF(GX28&gt;=$HA$38,GY28,0),IF(HV28&gt;=$II$38,HW28,0),IF(HY28&gt;=$II$38,HZ28,0),IF(IC28&gt;=$II$38,ID28,0),IF(IF28&gt;=$II$38,IG28,0),IF(JD28&gt;=$JQ$38,JE28,0),IF(JG28&gt;=$JQ$38,JH28,0),IF(JK28&gt;=$JQ$38,JL28,0),IF(JN28&gt;=$JQ$38,JO28,0),IF(KL28&gt;=$KY$38,KM28,0),IF(KO28&gt;=$KY$38,KP28,0),IF(KS28&gt;=$KY$38,KT28,0),IF(KV28&gt;=$KY$38,KW28,0),IF(LT28&gt;=$MG$38,LU28,0),IF(LW28&gt;=$MG$38,LX28,0),IF(MA28&gt;=$MG$38,MB28,0),IF(MD28&gt;=$MG$38,ME28,0),IF(NB28&gt;=$NO$38,NC28,0),IF(NE28&gt;=$NO$38,NF28,0),IF(NI28&gt;=$NO$38,NJ28,0),IF(NL28&gt;=$NO$38,NM28,0),IF(OJ28&gt;=$OW$38,OK28,0),IF(OM28&gt;=$OW$38,ON28,0),IF(OQ28&gt;=$OW$38,OR28,0),IF(OT28&gt;=$OW$38,OU28,0),IF(PR28&gt;=$QE$38,PS28,0),IF(PU28&gt;=$QE$38,PV28,0),IF(PY28&gt;=$QE$38,PZ28,0),IF(QB28&gt;=$QE$38,QC28,0),IF(QZ28&gt;=$RM$38,RA28,0),IF(RC28&gt;=$RM$38,RD28,0),IF(RG28&gt;=$RM$38,RH28,0),IF(RJ28&gt;=$RM$38,RK28,0),IF(SH28&gt;=$SU$38,SI28,0),IF(SK28&gt;=$SU$38,SL28,0),IF(SO28&gt;=$SU$38,SP28,0),IF(SR28&gt;=$SU$38,SS28,0))&gt;0,MAX(IF(AO28&gt;=$AY$38,AP28,0),IF(AR28&gt;=$AY$38,AS28,0),IF(AV28&gt;=$AY$38,AW28,0),IF(BP28&gt;=$BZ$38,BQ28,0),IF(BS28&gt;=$BZ$38,BT28,0),IF(BW28&gt;=$BZ$38,BX28,0),IF(CQ28&gt;=$DA$38,CR28,0),IF(CT28&gt;=$DA$38,CU28,0),IF(CX28&gt;=$DA$38,CY28,0),IF(DX28&gt;=$EK$38,DY28,0),IF(EA28&gt;=$EK$38,EB28,0),IF(EE28&gt;=$EK$38,EF28,0),IF(EH28&gt;=$EK$38,EI28,0),IF(FF28&gt;=$FS$38,FG28,0),IF(FI28&gt;=$FS$38,FJ28,0),IF(FM28&gt;=$FS$38,FN28,0),IF(FP28&gt;=$FS$38,FQ28,0),IF(GN28&gt;=$HA$38,GO28,0),IF(GQ28&gt;=$HA$38,GR28,0),IF(GU28&gt;=$HA$38,GV28,0),IF(GX28&gt;=$HA$38,GY28,0),IF(HV28&gt;=$II$38,HW28,0),IF(HY28&gt;=$II$38,HZ28,0),IF(IC28&gt;=$II$38,ID28,0),IF(IF28&gt;=$II$38,IG28,0),IF(JD28&gt;=$JQ$38,JE28,0),IF(JG28&gt;=$JQ$38,JH28,0),IF(JK28&gt;=$JQ$38,JL28,0),IF(JN28&gt;=$JQ$38,JO28,0),IF(KL28&gt;=$KY$38,KM28,0),IF(KO28&gt;=$KY$38,KP28,0),IF(KS28&gt;=$KY$38,KT28,0),IF(KV28&gt;=$KY$38,KW28,0),IF(LT28&gt;=$MG$38,LU28,0),IF(LW28&gt;=$MG$38,LX28,0),IF(MA28&gt;=$MG$38,MB28,0),IF(MD28&gt;=$MG$38,ME28,0),IF(NB28&gt;=$NO$38,NC28,0),IF(NE28&gt;=$NO$38,NF28,0),IF(NI28&gt;=$NO$38,NJ28,0),IF(NL28&gt;=$NO$38,NM28,0),IF(OJ28&gt;=$OW$38,OK28,0),IF(OM28&gt;=$OW$38,ON28,0),IF(OQ28&gt;=$OW$38,OR28,0),IF(OT28&gt;=$OW$38,OU28,0),IF(PR28&gt;=$QE$38,PS28,0),IF(PU28&gt;=$QE$38,PV28,0),IF(PY28&gt;=$QE$38,PZ28,0),IF(QB28&gt;=$QE$38,QC28,0),IF(QZ28&gt;=$RM$38,RA28,0),IF(RC28&gt;=$RM$38,RD28,0),IF(RG28&gt;=$RM$38,RH28,0),IF(RJ28&gt;=$RM$38,RK28,0),IF(SH28&gt;=$SU$38,SI28,0),IF(SK28&gt;=$SU$38,SL28,0),IF(SO28&gt;=$SU$38,SP28,0),IF(SR28&gt;=$SU$38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11.1</v>
      </c>
      <c r="Z28" s="22">
        <v>7.2</v>
      </c>
      <c r="AA28" s="22">
        <v>7.7</v>
      </c>
      <c r="AB28" s="22">
        <v>10.64</v>
      </c>
      <c r="AC28" s="22">
        <v>0</v>
      </c>
      <c r="AD28" s="22">
        <v>13.8</v>
      </c>
      <c r="AE28" s="22">
        <v>9</v>
      </c>
      <c r="AF28" s="22">
        <v>9.1999999999999993</v>
      </c>
      <c r="AG28" s="22">
        <v>13.32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7.7</v>
      </c>
      <c r="AP28" s="38">
        <f>IF(AB28&gt;0,AB28,"")</f>
        <v>10.64</v>
      </c>
      <c r="AQ28" s="40">
        <f>IF(SUM(Y28:AB28)-AC28&gt;0,SUM(Y28:AB28)-AC28,"")</f>
        <v>36.64</v>
      </c>
      <c r="AR28" s="40">
        <f>IF(AF28&gt;0,AF28,"")</f>
        <v>9.1999999999999993</v>
      </c>
      <c r="AS28" s="40">
        <f>IF(AG28&gt;0,AG28,"")</f>
        <v>13.32</v>
      </c>
      <c r="AT28" s="40">
        <f>IF(SUM(AD28:AG28)-AH28&gt;0,SUM(AD28:AG28)-AH28,"")</f>
        <v>45.32</v>
      </c>
      <c r="AU28" s="40">
        <f>IF(AQ28="","",MAX(AQ28,AT28))</f>
        <v>45.32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45.32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0</v>
      </c>
      <c r="SW28" s="22">
        <f>IF($CP28="P",CB28,(CB28+BA28)/2)</f>
        <v>0</v>
      </c>
      <c r="SX28" s="22">
        <f>IF($CP28="P",CC28,(CC28+BB28)/2)</f>
        <v>0</v>
      </c>
      <c r="SY28" s="22">
        <f>IF($CP28="P",CD28,(CD28+BC28)/2)</f>
        <v>0</v>
      </c>
      <c r="SZ28" s="22">
        <f>IF($CP28="P",CE28,(CE28+BD28)/2)</f>
        <v>0</v>
      </c>
      <c r="TA28" s="22">
        <f>IF($CP28="P",CF28,(CF28+BE28)/2)</f>
        <v>0</v>
      </c>
      <c r="TB28" s="22">
        <f>IF($CP28="P",CG28,(CG28+BF28)/2)</f>
        <v>0</v>
      </c>
      <c r="TC28" s="22">
        <f>IF($CP28="P",CH28,(CH28+BG28)/2)</f>
        <v>0</v>
      </c>
      <c r="TD28" s="22">
        <f>IF($CP28="P",CI28,(CI28+BH28)/2)</f>
        <v>0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 t="str">
        <f>IF(SX28&gt;0,SX28,"")</f>
        <v/>
      </c>
      <c r="TM28" s="40" t="str">
        <f>IF(SY28&gt;0,SY28,"")</f>
        <v/>
      </c>
      <c r="TN28" s="40" t="str">
        <f>IF(SUM(SV28:SY28)-SZ28&gt;0,SUM(SV28:SY28)-SZ28,"")</f>
        <v/>
      </c>
      <c r="TO28" s="40" t="str">
        <f>IF(TC28&gt;0,TC28,"")</f>
        <v/>
      </c>
      <c r="TP28" s="40" t="str">
        <f>IF(TD28&gt;0,TD28,"")</f>
        <v/>
      </c>
      <c r="TQ28" s="40" t="str">
        <f>IF(SUM(TA28:TD28)-TE28&gt;0,SUM(TA28:TD28)-TE28,"")</f>
        <v/>
      </c>
      <c r="TR28" s="40" t="str">
        <f>IF(MAX(TN28,TQ28)&gt;0,MAX(TN28,TQ28),"")</f>
        <v/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 t="str">
        <f>IF(SUM(TR28,TU28)&gt;0,SUM(TR28,TU28),"")</f>
        <v/>
      </c>
    </row>
    <row r="29" spans="1:542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115</v>
      </c>
      <c r="D29" s="4" t="s">
        <v>3</v>
      </c>
      <c r="E29" s="4">
        <v>2006</v>
      </c>
      <c r="F29" s="9">
        <f>SUM(L29:V29)+SUM(L29:T29)*0.0000001+SUM(L29)*0.0000000000001</f>
        <v>68.740006874004337</v>
      </c>
      <c r="G29" s="64"/>
      <c r="H29" s="3" t="str">
        <f>IF(OR(AND(AO29&gt;=AY$38,AO29&lt;&gt;"",AQ29&gt;=AY$42,AQ29&lt;&gt;"",AN29=""),AND(AR29&gt;=AY$38,AR29&lt;&gt;"",AT29&gt;=AY$42,AT29&lt;&gt;"",AN29=""),AND(AV29&gt;=AY$38,AV29&lt;&gt;"",AX29&gt;=AY$42,AX29&lt;&gt;"",AN29=""),AND(BP29&gt;=BZ$38,BP29&lt;&gt;"",BR29&gt;=BZ$42,BR29&lt;&gt;"",BO29=""),AND(BS29&gt;=BZ$38,BS29&lt;&gt;"",BU29&gt;=BZ$42,BU29&lt;&gt;"",BO29=""),AND(BW29&gt;=BZ$38,BW29&lt;&gt;"",BY29&gt;=BZ$42,BY29&lt;&gt;"",BO29=""),AND(CQ29&gt;=DA$38,CQ29&lt;&gt;"",CS29&gt;=DA$42,CS29&lt;&gt;"",CP29=""),AND(CT29&gt;=DA$38,CT29&lt;&gt;"",CV29&gt;=DA$42,CV29&lt;&gt;"",CP29=""),AND(CX29&gt;=DA$38,CX29&lt;&gt;"",CZ29&gt;=DA$42,CZ29&lt;&gt;"",CP29=""),AND(DX29&gt;=EK$38,DX29&lt;&gt;"",DZ29&gt;=EK$42,DZ29&lt;&gt;""),AND(EA29&gt;=EK$38,EA29&lt;&gt;"",EC29&gt;=EK$42,EC29&lt;&gt;""),AND(EE29&gt;=EK$38,EE29&lt;&gt;"",EG29&gt;=EK$42,EG29&lt;&gt;""),AND(EH29&gt;=EK$38,EH29&lt;&gt;"",EJ29&gt;=EK$42,EJ29&lt;&gt;""),AND(FF29&gt;=FS$38,FF29&lt;&gt;"",FH29&gt;=FS$42,FH29&lt;&gt;""),AND(FI29&gt;=FS$38,FI29&lt;&gt;"",FK29&gt;=FS$42,FK29&lt;&gt;""),AND(FM29&gt;=FS$38,FM29&lt;&gt;"",FO29&gt;=FS$42,FO29&lt;&gt;""),AND(FP29&gt;=FS$38,FP29&lt;&gt;"",FR29&gt;=FS$42,FR29&lt;&gt;""),AND(GN29&gt;=HA$38,GN29&lt;&gt;"",GP29&gt;=HA$42,GP29&lt;&gt;""),AND(GQ29&gt;=HA$38,GQ29&lt;&gt;"",GS29&gt;=HA$42,GS29&lt;&gt;""),AND(GU29&gt;=HA$38,GU29&lt;&gt;"",GW29&gt;=HA$42,GW29&lt;&gt;""),AND(GX29&gt;=HA$38,GX29&lt;&gt;"",GZ29&gt;=HA$42,GZ29&lt;&gt;""),AND(HV29&gt;=II$38,HV29&lt;&gt;"",HX29&gt;=II$42,HX29&lt;&gt;""),AND(HY29&gt;=II$38,HY29&lt;&gt;"",IA29&gt;=II$42,IA29&lt;&gt;""),AND(IC29&gt;=II$38,IC29&lt;&gt;"",IE29&gt;=II$42,IE29&lt;&gt;""),AND(IF29&gt;=II$38,IF29&lt;&gt;"",IH29&gt;=II$42,IH29&lt;&gt;""),AND(JD29&gt;=JQ$38,JD29&lt;&gt;"",JF29&gt;=JQ$42,JF29&lt;&gt;""),AND(JG29&gt;=JQ$38,JG29&lt;&gt;"",JI29&gt;=JQ$42,JI29&lt;&gt;""),AND(JK29&gt;=JQ$38,JK29&lt;&gt;"",JM29&gt;=JQ$42,JM29&lt;&gt;""),AND(JN29&gt;=JQ$38,JN29&lt;&gt;"",JP29&gt;=JQ$42,JP29&lt;&gt;""),AND(KL29&gt;=KY$38,KL29&lt;&gt;"",KN29&gt;=KY$42,KN29&lt;&gt;""),AND(KO29&gt;=KY$38,KO29&lt;&gt;"",KQ29&gt;=KY$42,KQ29&lt;&gt;""),AND(KS29&gt;=KY$38,KS29&lt;&gt;"",KU29&gt;=KY$42,KU29&lt;&gt;""),AND(KV29&gt;=KY$38,KV29&lt;&gt;"",KX29&gt;=KY$42,KX29&lt;&gt;""),AND(LT29&gt;=MG$38,LT29&lt;&gt;"",LV29&gt;=MG$42,LV29&lt;&gt;""),AND(LW29&gt;=MG$38,LW29&lt;&gt;"",LY29&gt;=MG$42,LY29&lt;&gt;""),AND(MA29&gt;=MG$38,MA29&lt;&gt;"",MC29&gt;=MG$42,MC29&lt;&gt;""),AND(MD29&gt;=MG$38,MD29&lt;&gt;"",MF29&gt;=MG$42,MF29&lt;&gt;""),AND(NB29&gt;=NO$38,NB29&lt;&gt;"",ND29&gt;=NO$42,ND29&lt;&gt;""),AND(NE29&gt;=NO$38,NE29&lt;&gt;"",NG29&gt;=NO$42,NG29&lt;&gt;""),AND(NI29&gt;=NO$38,NI29&lt;&gt;"",NK29&gt;=NO$42,NK29&lt;&gt;""),AND(NL29&gt;=NO$38,NL29&lt;&gt;"",NN29&gt;=NO$42,NN29&lt;&gt;""),AND(OJ29&gt;=OW$38,OJ29&lt;&gt;"",OL29&gt;=OW$42,OL29&lt;&gt;""),AND(OM29&gt;=OW$38,OM29&lt;&gt;"",OO29&gt;=OW$42,OO29&lt;&gt;""),AND(OQ29&gt;=OW$38,OQ29&lt;&gt;"",OS29&gt;=OW$42,OS29&lt;&gt;""),AND(OT29&gt;=OW$38,OT29&lt;&gt;"",OV29&gt;=OW$42,OV29&lt;&gt;""),AND(PR29&gt;=QE$38,PR29&lt;&gt;"",PT29&gt;=QE$42,PT29&lt;&gt;""),AND(PU29&gt;=QE$38,PU29&lt;&gt;"",PW29&gt;=QE$42,PW29&lt;&gt;""),AND(PY29&gt;=QE$38,PY29&lt;&gt;"",QA29&gt;=QE$42,QA29&lt;&gt;""),AND(QB29&gt;=QE$38,QB29&lt;&gt;"",QD29&gt;=QE$42,QD29&lt;&gt;""),AND(QZ29&gt;=RM$38,QZ29&lt;&gt;"",RB29&gt;=RM$42,RB29&lt;&gt;""),AND(RC29&gt;=RM$38,RC29&lt;&gt;"",RE29&gt;=RM$42,RE29&lt;&gt;""),AND(RG29&gt;=RM$38,RG29&lt;&gt;"",RI29&gt;=RM$42,RI29&lt;&gt;""),AND(RJ29&gt;=RM$38,RJ29&lt;&gt;"",RL29&gt;=RM$42,RL29&lt;&gt;""),AND(SH29&gt;=SU$38,SH29&lt;&gt;"",SJ29&gt;=SU$42,SJ29&lt;&gt;""),AND(SK29&gt;=SU$38,SK29&lt;&gt;"",SM29&gt;=SU$42,SM29&lt;&gt;""),AND(SO29&gt;=SU$38,SO29&lt;&gt;"",SQ29&gt;=SU$42,SQ29&lt;&gt;""),AND(SR29&gt;=SU$38,SR29&lt;&gt;"",ST29&gt;=SU$42,ST29&lt;&gt;"")),"P","")</f>
        <v/>
      </c>
      <c r="I29" s="3" t="str">
        <f>IF(OR(AND(AQ29&gt;=AY$42,AQ29&lt;&gt;"",AN29=""),AND(AT29&gt;=AY$42,AT29&lt;&gt;"",AN29=""),AND(AX29&gt;=AY$42,AX29&lt;&gt;"",AN29=""),AND(BR29&gt;=BZ$42,BR29&lt;&gt;"",BO29=""),AND(BU29&gt;=BZ$42,BU29&lt;&gt;"",BO29=""),AND(BY29&gt;=BZ$42,BY29&lt;&gt;"",BO29=""),AND(CS29&gt;=DA$42,CS29&lt;&gt;"",CP29=""),AND(CV29&gt;=DA$42,CV29&lt;&gt;"",CP29=""),AND(CZ29&gt;=DA$42,CZ29&lt;&gt;"",CP29=""),AND(DZ29&gt;=EK$42,DZ29&lt;&gt;""),AND(EC29&gt;=EK$42,EC29&lt;&gt;""),AND(EG29&gt;=EK$42,EG29&lt;&gt;""),AND(EJ29&gt;=EK$42,EJ29&lt;&gt;""),AND(FH29&gt;=FS$42,FH29&lt;&gt;""),AND(FK29&gt;=FS$42,FK29&lt;&gt;""),AND(FO29&gt;=FS$42,FO29&lt;&gt;""),AND(FR29&gt;=FS$42,FR29&lt;&gt;""),AND(GP29&gt;=HA$42,GP29&lt;&gt;""),AND(GS29&gt;=HA$42,GS29&lt;&gt;""),AND(GW29&gt;=HA$42,GW29&lt;&gt;""),AND(GZ29&gt;=HA$42,GZ29&lt;&gt;""),AND(HX29&gt;=II$42,HX29&lt;&gt;""),AND(IA29&gt;=II$42,IA29&lt;&gt;""),AND(IE29&gt;=II$42,IE29&lt;&gt;""),AND(IH29&gt;=II$42,IH29&lt;&gt;""),AND(JF29&gt;=JQ$42,JF29&lt;&gt;""),AND(JI29&gt;=JQ$42,JI29&lt;&gt;""),AND(JM29&gt;=JQ$42,JM29&lt;&gt;""),AND(JP29&gt;=JQ$42,JP29&lt;&gt;""),AND(KN29&gt;=KY$42,KN29&lt;&gt;""),AND(KQ29&gt;=KY$42,KQ29&lt;&gt;""),AND(KU29&gt;=KY$42,KU29&lt;&gt;""),AND(KX29&gt;=KY$42,KX29&lt;&gt;""),AND(LV29&gt;=MG$42,LV29&lt;&gt;""),AND(LY29&gt;=MG$42,LY29&lt;&gt;""),AND(MC29&gt;=MG$42,MC29&lt;&gt;""),AND(MF29&gt;=MG$42,MF29&lt;&gt;""),AND(ND29&gt;=NO$42,ND29&lt;&gt;""),AND(NG29&gt;=NO$42,NG29&lt;&gt;""),AND(NK29&gt;=NO$42,NK29&lt;&gt;""),AND(NN29&gt;=NO$42,NN29&lt;&gt;""),AND(OL29&gt;=OW$42,OL29&lt;&gt;""),AND(OO29&gt;=OW$42,OO29&lt;&gt;""),AND(OS29&gt;=OW$42,OS29&lt;&gt;""),AND(OV29&gt;=OW$42,OV29&lt;&gt;""),AND(PT29&gt;=QE$42,PT29&lt;&gt;""),AND(PW29&gt;=QE$42,PW29&lt;&gt;""),AND(QA29&gt;=QE$42,QA29&lt;&gt;""),AND(QD29&gt;=QE$42,QD29&lt;&gt;""),AND(RB29&gt;=RM$42,RB29&lt;&gt;""),AND(RE29&gt;=RM$42,RE29&lt;&gt;""),AND(RI29&gt;=RM$42,RI29&lt;&gt;""),AND(RL29&gt;=RM$42,RL29&lt;&gt;""),AND(SJ29&gt;=SU$42,SJ29&lt;&gt;""),AND(SM29&gt;=SU$42,SM29&lt;&gt;""),AND(SQ29&gt;=SU$42,SQ29&lt;&gt;""),AND(ST29&gt;=SU$42,ST29&lt;&gt;"")),"P","")</f>
        <v/>
      </c>
      <c r="J29" s="36" t="str">
        <f>IF(AND(I29="P",H29=""),"No DD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Merit",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Excellence",IF(K29="P","Worlds Team",IF(H29="P","National Team","")))))</f>
        <v/>
      </c>
      <c r="K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L29" s="8">
        <f>IF(COUNT(AQ29,AT29,BR29,BU29,CS29,CV29)&gt;0,LARGE((AQ29,AT29,BR29,BU29,CS29,CV29),1),0)</f>
        <v>43.45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14.989999999999998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IF(P29="","",IF(P29=CZ29,$CA$1,IF(P29=BY29,$AZ$1,IF(P29=AX29,$Y$1,IF(OR(P29=CS29,P29=CV29,P29=CZ29),$CA$1,IF(OR(P29=BR29,P29=BU29,P29=BY29),$AZ$1,IF(OR(P29=AQ29,P29=AT29,P29=AX29),$Y$1,"")))))))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10.3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$38,AP29,0),IF(AR29&gt;=$AY$38,AS29,0),IF(AV29&gt;=$AY$38,AW29,0),IF(BP29&gt;=$BZ$38,BQ29,0),IF(BS29&gt;=$BZ$38,BT29,0),IF(BW29&gt;=$BZ$38,BX29,0),IF(CQ29&gt;=$DA$38,CR29,0),IF(CT29&gt;=$DA$38,CU29,0),IF(CX29&gt;=$DA$38,CY29,0),IF(DX29&gt;=$EK$38,DY29,0),IF(EA29&gt;=$EK$38,EB29,0),IF(EE29&gt;=$EK$38,EF29,0),IF(EH29&gt;=$EK$38,EI29,0),IF(FF29&gt;=$FS$38,FG29,0),IF(FI29&gt;=$FS$38,FJ29,0),IF(FM29&gt;=$FS$38,FN29,0),IF(FP29&gt;=$FS$38,FQ29,0),IF(GN29&gt;=$HA$38,GO29,0),IF(GQ29&gt;=$HA$38,GR29,0),IF(GU29&gt;=$HA$38,GV29,0),IF(GX29&gt;=$HA$38,GY29,0),IF(HV29&gt;=$II$38,HW29,0),IF(HY29&gt;=$II$38,HZ29,0),IF(IC29&gt;=$II$38,ID29,0),IF(IF29&gt;=$II$38,IG29,0),IF(JD29&gt;=$JQ$38,JE29,0),IF(JG29&gt;=$JQ$38,JH29,0),IF(JK29&gt;=$JQ$38,JL29,0),IF(JN29&gt;=$JQ$38,JO29,0),IF(KL29&gt;=$KY$38,KM29,0),IF(KO29&gt;=$KY$38,KP29,0),IF(KS29&gt;=$KY$38,KT29,0),IF(KV29&gt;=$KY$38,KW29,0),IF(LT29&gt;=$MG$38,LU29,0),IF(LW29&gt;=$MG$38,LX29,0),IF(MA29&gt;=$MG$38,MB29,0),IF(MD29&gt;=$MG$38,ME29,0),IF(NB29&gt;=$NO$38,NC29,0),IF(NE29&gt;=$NO$38,NF29,0),IF(NI29&gt;=$NO$38,NJ29,0),IF(NL29&gt;=$NO$38,NM29,0),IF(OJ29&gt;=$OW$38,OK29,0),IF(OM29&gt;=$OW$38,ON29,0),IF(OQ29&gt;=$OW$38,OR29,0),IF(OT29&gt;=$OW$38,OU29,0),IF(PR29&gt;=$QE$38,PS29,0),IF(PU29&gt;=$QE$38,PV29,0),IF(PY29&gt;=$QE$38,PZ29,0),IF(QB29&gt;=$QE$38,QC29,0),IF(QZ29&gt;=$RM$38,RA29,0),IF(RC29&gt;=$RM$38,RD29,0),IF(RG29&gt;=$RM$38,RH29,0),IF(RJ29&gt;=$RM$38,RK29,0),IF(SH29&gt;=$SU$38,SI29,0),IF(SK29&gt;=$SU$38,SL29,0),IF(SO29&gt;=$SU$38,SP29,0),IF(SR29&gt;=$SU$38,SS29,0))&gt;0,MAX(IF(AO29&gt;=$AY$38,AP29,0),IF(AR29&gt;=$AY$38,AS29,0),IF(AV29&gt;=$AY$38,AW29,0),IF(BP29&gt;=$BZ$38,BQ29,0),IF(BS29&gt;=$BZ$38,BT29,0),IF(BW29&gt;=$BZ$38,BX29,0),IF(CQ29&gt;=$DA$38,CR29,0),IF(CT29&gt;=$DA$38,CU29,0),IF(CX29&gt;=$DA$38,CY29,0),IF(DX29&gt;=$EK$38,DY29,0),IF(EA29&gt;=$EK$38,EB29,0),IF(EE29&gt;=$EK$38,EF29,0),IF(EH29&gt;=$EK$38,EI29,0),IF(FF29&gt;=$FS$38,FG29,0),IF(FI29&gt;=$FS$38,FJ29,0),IF(FM29&gt;=$FS$38,FN29,0),IF(FP29&gt;=$FS$38,FQ29,0),IF(GN29&gt;=$HA$38,GO29,0),IF(GQ29&gt;=$HA$38,GR29,0),IF(GU29&gt;=$HA$38,GV29,0),IF(GX29&gt;=$HA$38,GY29,0),IF(HV29&gt;=$II$38,HW29,0),IF(HY29&gt;=$II$38,HZ29,0),IF(IC29&gt;=$II$38,ID29,0),IF(IF29&gt;=$II$38,IG29,0),IF(JD29&gt;=$JQ$38,JE29,0),IF(JG29&gt;=$JQ$38,JH29,0),IF(JK29&gt;=$JQ$38,JL29,0),IF(JN29&gt;=$JQ$38,JO29,0),IF(KL29&gt;=$KY$38,KM29,0),IF(KO29&gt;=$KY$38,KP29,0),IF(KS29&gt;=$KY$38,KT29,0),IF(KV29&gt;=$KY$38,KW29,0),IF(LT29&gt;=$MG$38,LU29,0),IF(LW29&gt;=$MG$38,LX29,0),IF(MA29&gt;=$MG$38,MB29,0),IF(MD29&gt;=$MG$38,ME29,0),IF(NB29&gt;=$NO$38,NC29,0),IF(NE29&gt;=$NO$38,NF29,0),IF(NI29&gt;=$NO$38,NJ29,0),IF(NL29&gt;=$NO$38,NM29,0),IF(OJ29&gt;=$OW$38,OK29,0),IF(OM29&gt;=$OW$38,ON29,0),IF(OQ29&gt;=$OW$38,OR29,0),IF(OT29&gt;=$OW$38,OU29,0),IF(PR29&gt;=$QE$38,PS29,0),IF(PU29&gt;=$QE$38,PV29,0),IF(PY29&gt;=$QE$38,PZ29,0),IF(QB29&gt;=$QE$38,QC29,0),IF(QZ29&gt;=$RM$38,RA29,0),IF(RC29&gt;=$RM$38,RD29,0),IF(RG29&gt;=$RM$38,RH29,0),IF(RJ29&gt;=$RM$38,RK29,0),IF(SH29&gt;=$SU$38,SI29,0),IF(SK29&gt;=$SU$38,SL29,0),IF(SO29&gt;=$SU$38,SP29,0),IF(SR29&gt;=$SU$38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4.2</v>
      </c>
      <c r="Z29" s="22">
        <v>2.9</v>
      </c>
      <c r="AA29" s="22">
        <v>3.8</v>
      </c>
      <c r="AB29" s="22">
        <v>4.09</v>
      </c>
      <c r="AC29" s="22">
        <v>0</v>
      </c>
      <c r="AD29" s="22">
        <v>12</v>
      </c>
      <c r="AE29" s="22">
        <v>8.9</v>
      </c>
      <c r="AF29" s="22">
        <v>10.3</v>
      </c>
      <c r="AG29" s="22">
        <v>12.25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3.8</v>
      </c>
      <c r="AP29" s="38">
        <f>IF(AB29&gt;0,AB29,"")</f>
        <v>4.09</v>
      </c>
      <c r="AQ29" s="40">
        <f>IF(SUM(Y29:AB29)-AC29&gt;0,SUM(Y29:AB29)-AC29,"")</f>
        <v>14.989999999999998</v>
      </c>
      <c r="AR29" s="40">
        <f>IF(AF29&gt;0,AF29,"")</f>
        <v>10.3</v>
      </c>
      <c r="AS29" s="40">
        <f>IF(AG29&gt;0,AG29,"")</f>
        <v>12.25</v>
      </c>
      <c r="AT29" s="40">
        <f>IF(SUM(AD29:AG29)-AH29&gt;0,SUM(AD29:AG29)-AH29,"")</f>
        <v>43.45</v>
      </c>
      <c r="AU29" s="40">
        <f>IF(AQ29="","",MAX(AQ29,AT29))</f>
        <v>43.45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43.45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>IF(BB29&gt;0,BB29,"")</f>
        <v/>
      </c>
      <c r="BQ29" s="39" t="str">
        <f>IF(BC29&gt;0,BC29,"")</f>
        <v/>
      </c>
      <c r="BR29" s="11" t="str">
        <f>IF(SUM(AZ29:BC29)-BD29&gt;0,SUM(AZ29:BC29)-BD29,"")</f>
        <v/>
      </c>
      <c r="BS29" s="11" t="str">
        <f>IF(BG29&gt;0,BG29,"")</f>
        <v/>
      </c>
      <c r="BT29" s="11" t="str">
        <f>IF(BH29&gt;0,BH29,"")</f>
        <v/>
      </c>
      <c r="BU29" s="11" t="str">
        <f>IF(SUM(BE29:BH29)-BI29&gt;0,SUM(BE29:BH29)-BI29,"")</f>
        <v/>
      </c>
      <c r="BV29" s="11" t="str">
        <f>IF(BR29="","",MAX(BR29,BU29))</f>
        <v/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 t="str">
        <f>IF(SUM(BV29,BY29)&gt;0,SUM(BV29,BY29),"")</f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0</v>
      </c>
      <c r="SW29" s="22">
        <f>IF($CP29="P",CB29,(CB29+BA29)/2)</f>
        <v>0</v>
      </c>
      <c r="SX29" s="22">
        <f>IF($CP29="P",CC29,(CC29+BB29)/2)</f>
        <v>0</v>
      </c>
      <c r="SY29" s="22">
        <f>IF($CP29="P",CD29,(CD29+BC29)/2)</f>
        <v>0</v>
      </c>
      <c r="SZ29" s="22">
        <f>IF($CP29="P",CE29,(CE29+BD29)/2)</f>
        <v>0</v>
      </c>
      <c r="TA29" s="22">
        <f>IF($CP29="P",CF29,(CF29+BE29)/2)</f>
        <v>0</v>
      </c>
      <c r="TB29" s="22">
        <f>IF($CP29="P",CG29,(CG29+BF29)/2)</f>
        <v>0</v>
      </c>
      <c r="TC29" s="22">
        <f>IF($CP29="P",CH29,(CH29+BG29)/2)</f>
        <v>0</v>
      </c>
      <c r="TD29" s="22">
        <f>IF($CP29="P",CI29,(CI29+BH29)/2)</f>
        <v>0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 t="str">
        <f>IF(SX29&gt;0,SX29,"")</f>
        <v/>
      </c>
      <c r="TM29" s="40" t="str">
        <f>IF(SY29&gt;0,SY29,"")</f>
        <v/>
      </c>
      <c r="TN29" s="40" t="str">
        <f>IF(SUM(SV29:SY29)-SZ29&gt;0,SUM(SV29:SY29)-SZ29,"")</f>
        <v/>
      </c>
      <c r="TO29" s="40" t="str">
        <f>IF(TC29&gt;0,TC29,"")</f>
        <v/>
      </c>
      <c r="TP29" s="40" t="str">
        <f>IF(TD29&gt;0,TD29,"")</f>
        <v/>
      </c>
      <c r="TQ29" s="40" t="str">
        <f>IF(SUM(TA29:TD29)-TE29&gt;0,SUM(TA29:TD29)-TE29,"")</f>
        <v/>
      </c>
      <c r="TR29" s="40" t="str">
        <f>IF(MAX(TN29,TQ29)&gt;0,MAX(TN29,TQ29),"")</f>
        <v/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 t="str">
        <f>IF(SUM(TR29,TU29)&gt;0,SUM(TR29,TU29),"")</f>
        <v/>
      </c>
    </row>
    <row r="30" spans="1:542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102</v>
      </c>
      <c r="D30" s="4" t="s">
        <v>4</v>
      </c>
      <c r="E30" s="4">
        <v>2004</v>
      </c>
      <c r="F30" s="9">
        <f>SUM(L30:V30)+SUM(L30:T30)*0.0000001+SUM(L30)*0.0000000000001</f>
        <v>65.470006547004289</v>
      </c>
      <c r="G30" s="64"/>
      <c r="H30" s="3" t="str">
        <f>IF(OR(AND(AO30&gt;=AY$38,AO30&lt;&gt;"",AQ30&gt;=AY$42,AQ30&lt;&gt;"",AN30=""),AND(AR30&gt;=AY$38,AR30&lt;&gt;"",AT30&gt;=AY$42,AT30&lt;&gt;"",AN30=""),AND(AV30&gt;=AY$38,AV30&lt;&gt;"",AX30&gt;=AY$42,AX30&lt;&gt;"",AN30=""),AND(BP30&gt;=BZ$38,BP30&lt;&gt;"",BR30&gt;=BZ$42,BR30&lt;&gt;"",BO30=""),AND(BS30&gt;=BZ$38,BS30&lt;&gt;"",BU30&gt;=BZ$42,BU30&lt;&gt;"",BO30=""),AND(BW30&gt;=BZ$38,BW30&lt;&gt;"",BY30&gt;=BZ$42,BY30&lt;&gt;"",BO30=""),AND(CQ30&gt;=DA$38,CQ30&lt;&gt;"",CS30&gt;=DA$42,CS30&lt;&gt;"",CP30=""),AND(CT30&gt;=DA$38,CT30&lt;&gt;"",CV30&gt;=DA$42,CV30&lt;&gt;"",CP30=""),AND(CX30&gt;=DA$38,CX30&lt;&gt;"",CZ30&gt;=DA$42,CZ30&lt;&gt;"",CP30=""),AND(DX30&gt;=EK$38,DX30&lt;&gt;"",DZ30&gt;=EK$42,DZ30&lt;&gt;""),AND(EA30&gt;=EK$38,EA30&lt;&gt;"",EC30&gt;=EK$42,EC30&lt;&gt;""),AND(EE30&gt;=EK$38,EE30&lt;&gt;"",EG30&gt;=EK$42,EG30&lt;&gt;""),AND(EH30&gt;=EK$38,EH30&lt;&gt;"",EJ30&gt;=EK$42,EJ30&lt;&gt;""),AND(FF30&gt;=FS$38,FF30&lt;&gt;"",FH30&gt;=FS$42,FH30&lt;&gt;""),AND(FI30&gt;=FS$38,FI30&lt;&gt;"",FK30&gt;=FS$42,FK30&lt;&gt;""),AND(FM30&gt;=FS$38,FM30&lt;&gt;"",FO30&gt;=FS$42,FO30&lt;&gt;""),AND(FP30&gt;=FS$38,FP30&lt;&gt;"",FR30&gt;=FS$42,FR30&lt;&gt;""),AND(GN30&gt;=HA$38,GN30&lt;&gt;"",GP30&gt;=HA$42,GP30&lt;&gt;""),AND(GQ30&gt;=HA$38,GQ30&lt;&gt;"",GS30&gt;=HA$42,GS30&lt;&gt;""),AND(GU30&gt;=HA$38,GU30&lt;&gt;"",GW30&gt;=HA$42,GW30&lt;&gt;""),AND(GX30&gt;=HA$38,GX30&lt;&gt;"",GZ30&gt;=HA$42,GZ30&lt;&gt;""),AND(HV30&gt;=II$38,HV30&lt;&gt;"",HX30&gt;=II$42,HX30&lt;&gt;""),AND(HY30&gt;=II$38,HY30&lt;&gt;"",IA30&gt;=II$42,IA30&lt;&gt;""),AND(IC30&gt;=II$38,IC30&lt;&gt;"",IE30&gt;=II$42,IE30&lt;&gt;""),AND(IF30&gt;=II$38,IF30&lt;&gt;"",IH30&gt;=II$42,IH30&lt;&gt;""),AND(JD30&gt;=JQ$38,JD30&lt;&gt;"",JF30&gt;=JQ$42,JF30&lt;&gt;""),AND(JG30&gt;=JQ$38,JG30&lt;&gt;"",JI30&gt;=JQ$42,JI30&lt;&gt;""),AND(JK30&gt;=JQ$38,JK30&lt;&gt;"",JM30&gt;=JQ$42,JM30&lt;&gt;""),AND(JN30&gt;=JQ$38,JN30&lt;&gt;"",JP30&gt;=JQ$42,JP30&lt;&gt;""),AND(KL30&gt;=KY$38,KL30&lt;&gt;"",KN30&gt;=KY$42,KN30&lt;&gt;""),AND(KO30&gt;=KY$38,KO30&lt;&gt;"",KQ30&gt;=KY$42,KQ30&lt;&gt;""),AND(KS30&gt;=KY$38,KS30&lt;&gt;"",KU30&gt;=KY$42,KU30&lt;&gt;""),AND(KV30&gt;=KY$38,KV30&lt;&gt;"",KX30&gt;=KY$42,KX30&lt;&gt;""),AND(LT30&gt;=MG$38,LT30&lt;&gt;"",LV30&gt;=MG$42,LV30&lt;&gt;""),AND(LW30&gt;=MG$38,LW30&lt;&gt;"",LY30&gt;=MG$42,LY30&lt;&gt;""),AND(MA30&gt;=MG$38,MA30&lt;&gt;"",MC30&gt;=MG$42,MC30&lt;&gt;""),AND(MD30&gt;=MG$38,MD30&lt;&gt;"",MF30&gt;=MG$42,MF30&lt;&gt;""),AND(NB30&gt;=NO$38,NB30&lt;&gt;"",ND30&gt;=NO$42,ND30&lt;&gt;""),AND(NE30&gt;=NO$38,NE30&lt;&gt;"",NG30&gt;=NO$42,NG30&lt;&gt;""),AND(NI30&gt;=NO$38,NI30&lt;&gt;"",NK30&gt;=NO$42,NK30&lt;&gt;""),AND(NL30&gt;=NO$38,NL30&lt;&gt;"",NN30&gt;=NO$42,NN30&lt;&gt;""),AND(OJ30&gt;=OW$38,OJ30&lt;&gt;"",OL30&gt;=OW$42,OL30&lt;&gt;""),AND(OM30&gt;=OW$38,OM30&lt;&gt;"",OO30&gt;=OW$42,OO30&lt;&gt;""),AND(OQ30&gt;=OW$38,OQ30&lt;&gt;"",OS30&gt;=OW$42,OS30&lt;&gt;""),AND(OT30&gt;=OW$38,OT30&lt;&gt;"",OV30&gt;=OW$42,OV30&lt;&gt;""),AND(PR30&gt;=QE$38,PR30&lt;&gt;"",PT30&gt;=QE$42,PT30&lt;&gt;""),AND(PU30&gt;=QE$38,PU30&lt;&gt;"",PW30&gt;=QE$42,PW30&lt;&gt;""),AND(PY30&gt;=QE$38,PY30&lt;&gt;"",QA30&gt;=QE$42,QA30&lt;&gt;""),AND(QB30&gt;=QE$38,QB30&lt;&gt;"",QD30&gt;=QE$42,QD30&lt;&gt;""),AND(QZ30&gt;=RM$38,QZ30&lt;&gt;"",RB30&gt;=RM$42,RB30&lt;&gt;""),AND(RC30&gt;=RM$38,RC30&lt;&gt;"",RE30&gt;=RM$42,RE30&lt;&gt;""),AND(RG30&gt;=RM$38,RG30&lt;&gt;"",RI30&gt;=RM$42,RI30&lt;&gt;""),AND(RJ30&gt;=RM$38,RJ30&lt;&gt;"",RL30&gt;=RM$42,RL30&lt;&gt;""),AND(SH30&gt;=SU$38,SH30&lt;&gt;"",SJ30&gt;=SU$42,SJ30&lt;&gt;""),AND(SK30&gt;=SU$38,SK30&lt;&gt;"",SM30&gt;=SU$42,SM30&lt;&gt;""),AND(SO30&gt;=SU$38,SO30&lt;&gt;"",SQ30&gt;=SU$42,SQ30&lt;&gt;""),AND(SR30&gt;=SU$38,SR30&lt;&gt;"",ST30&gt;=SU$42,ST30&lt;&gt;"")),"P","")</f>
        <v/>
      </c>
      <c r="I30" s="3" t="str">
        <f>IF(OR(AND(AQ30&gt;=AY$42,AQ30&lt;&gt;"",AN30=""),AND(AT30&gt;=AY$42,AT30&lt;&gt;"",AN30=""),AND(AX30&gt;=AY$42,AX30&lt;&gt;"",AN30=""),AND(BR30&gt;=BZ$42,BR30&lt;&gt;"",BO30=""),AND(BU30&gt;=BZ$42,BU30&lt;&gt;"",BO30=""),AND(BY30&gt;=BZ$42,BY30&lt;&gt;"",BO30=""),AND(CS30&gt;=DA$42,CS30&lt;&gt;"",CP30=""),AND(CV30&gt;=DA$42,CV30&lt;&gt;"",CP30=""),AND(CZ30&gt;=DA$42,CZ30&lt;&gt;"",CP30=""),AND(DZ30&gt;=EK$42,DZ30&lt;&gt;""),AND(EC30&gt;=EK$42,EC30&lt;&gt;""),AND(EG30&gt;=EK$42,EG30&lt;&gt;""),AND(EJ30&gt;=EK$42,EJ30&lt;&gt;""),AND(FH30&gt;=FS$42,FH30&lt;&gt;""),AND(FK30&gt;=FS$42,FK30&lt;&gt;""),AND(FO30&gt;=FS$42,FO30&lt;&gt;""),AND(FR30&gt;=FS$42,FR30&lt;&gt;""),AND(GP30&gt;=HA$42,GP30&lt;&gt;""),AND(GS30&gt;=HA$42,GS30&lt;&gt;""),AND(GW30&gt;=HA$42,GW30&lt;&gt;""),AND(GZ30&gt;=HA$42,GZ30&lt;&gt;""),AND(HX30&gt;=II$42,HX30&lt;&gt;""),AND(IA30&gt;=II$42,IA30&lt;&gt;""),AND(IE30&gt;=II$42,IE30&lt;&gt;""),AND(IH30&gt;=II$42,IH30&lt;&gt;""),AND(JF30&gt;=JQ$42,JF30&lt;&gt;""),AND(JI30&gt;=JQ$42,JI30&lt;&gt;""),AND(JM30&gt;=JQ$42,JM30&lt;&gt;""),AND(JP30&gt;=JQ$42,JP30&lt;&gt;""),AND(KN30&gt;=KY$42,KN30&lt;&gt;""),AND(KQ30&gt;=KY$42,KQ30&lt;&gt;""),AND(KU30&gt;=KY$42,KU30&lt;&gt;""),AND(KX30&gt;=KY$42,KX30&lt;&gt;""),AND(LV30&gt;=MG$42,LV30&lt;&gt;""),AND(LY30&gt;=MG$42,LY30&lt;&gt;""),AND(MC30&gt;=MG$42,MC30&lt;&gt;""),AND(MF30&gt;=MG$42,MF30&lt;&gt;""),AND(ND30&gt;=NO$42,ND30&lt;&gt;""),AND(NG30&gt;=NO$42,NG30&lt;&gt;""),AND(NK30&gt;=NO$42,NK30&lt;&gt;""),AND(NN30&gt;=NO$42,NN30&lt;&gt;""),AND(OL30&gt;=OW$42,OL30&lt;&gt;""),AND(OO30&gt;=OW$42,OO30&lt;&gt;""),AND(OS30&gt;=OW$42,OS30&lt;&gt;""),AND(OV30&gt;=OW$42,OV30&lt;&gt;""),AND(PT30&gt;=QE$42,PT30&lt;&gt;""),AND(PW30&gt;=QE$42,PW30&lt;&gt;""),AND(QA30&gt;=QE$42,QA30&lt;&gt;""),AND(QD30&gt;=QE$42,QD30&lt;&gt;""),AND(RB30&gt;=RM$42,RB30&lt;&gt;""),AND(RE30&gt;=RM$42,RE30&lt;&gt;""),AND(RI30&gt;=RM$42,RI30&lt;&gt;""),AND(RL30&gt;=RM$42,RL30&lt;&gt;""),AND(SJ30&gt;=SU$42,SJ30&lt;&gt;""),AND(SM30&gt;=SU$42,SM30&lt;&gt;""),AND(SQ30&gt;=SU$42,SQ30&lt;&gt;""),AND(ST30&gt;=SU$42,ST30&lt;&gt;"")),"P","")</f>
        <v/>
      </c>
      <c r="J30" s="36" t="str">
        <f>IF(AND(I30="P",H30=""),"No DD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Merit",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Excellence",IF(K30="P","Worlds Team",IF(H30="P","National Team","")))))</f>
        <v/>
      </c>
      <c r="K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L30" s="8">
        <f>IF(COUNT(AQ30,AT30,BR30,BU30,CS30,CV30)&gt;0,LARGE((AQ30,AT30,BR30,BU30,CS30,CV30),1),0)</f>
        <v>42.970000000000006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14.5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IF(P30="","",IF(P30=CZ30,$CA$1,IF(P30=BY30,$AZ$1,IF(P30=AX30,$Y$1,IF(OR(P30=CS30,P30=CV30,P30=CZ30),$CA$1,IF(OR(P30=BR30,P30=BU30,P30=BY30),$AZ$1,IF(OR(P30=AQ30,P30=AT30,P30=AX30),$Y$1,"")))))))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$38,AP30,0),IF(AR30&gt;=$AY$38,AS30,0),IF(AV30&gt;=$AY$38,AW30,0),IF(BP30&gt;=$BZ$38,BQ30,0),IF(BS30&gt;=$BZ$38,BT30,0),IF(BW30&gt;=$BZ$38,BX30,0),IF(CQ30&gt;=$DA$38,CR30,0),IF(CT30&gt;=$DA$38,CU30,0),IF(CX30&gt;=$DA$38,CY30,0),IF(DX30&gt;=$EK$38,DY30,0),IF(EA30&gt;=$EK$38,EB30,0),IF(EE30&gt;=$EK$38,EF30,0),IF(EH30&gt;=$EK$38,EI30,0),IF(FF30&gt;=$FS$38,FG30,0),IF(FI30&gt;=$FS$38,FJ30,0),IF(FM30&gt;=$FS$38,FN30,0),IF(FP30&gt;=$FS$38,FQ30,0),IF(GN30&gt;=$HA$38,GO30,0),IF(GQ30&gt;=$HA$38,GR30,0),IF(GU30&gt;=$HA$38,GV30,0),IF(GX30&gt;=$HA$38,GY30,0),IF(HV30&gt;=$II$38,HW30,0),IF(HY30&gt;=$II$38,HZ30,0),IF(IC30&gt;=$II$38,ID30,0),IF(IF30&gt;=$II$38,IG30,0),IF(JD30&gt;=$JQ$38,JE30,0),IF(JG30&gt;=$JQ$38,JH30,0),IF(JK30&gt;=$JQ$38,JL30,0),IF(JN30&gt;=$JQ$38,JO30,0),IF(KL30&gt;=$KY$38,KM30,0),IF(KO30&gt;=$KY$38,KP30,0),IF(KS30&gt;=$KY$38,KT30,0),IF(KV30&gt;=$KY$38,KW30,0),IF(LT30&gt;=$MG$38,LU30,0),IF(LW30&gt;=$MG$38,LX30,0),IF(MA30&gt;=$MG$38,MB30,0),IF(MD30&gt;=$MG$38,ME30,0),IF(NB30&gt;=$NO$38,NC30,0),IF(NE30&gt;=$NO$38,NF30,0),IF(NI30&gt;=$NO$38,NJ30,0),IF(NL30&gt;=$NO$38,NM30,0),IF(OJ30&gt;=$OW$38,OK30,0),IF(OM30&gt;=$OW$38,ON30,0),IF(OQ30&gt;=$OW$38,OR30,0),IF(OT30&gt;=$OW$38,OU30,0),IF(PR30&gt;=$QE$38,PS30,0),IF(PU30&gt;=$QE$38,PV30,0),IF(PY30&gt;=$QE$38,PZ30,0),IF(QB30&gt;=$QE$38,QC30,0),IF(QZ30&gt;=$RM$38,RA30,0),IF(RC30&gt;=$RM$38,RD30,0),IF(RG30&gt;=$RM$38,RH30,0),IF(RJ30&gt;=$RM$38,RK30,0),IF(SH30&gt;=$SU$38,SI30,0),IF(SK30&gt;=$SU$38,SL30,0),IF(SO30&gt;=$SU$38,SP30,0),IF(SR30&gt;=$SU$38,SS30,0))&gt;0,MAX(IF(AO30&gt;=$AY$38,AP30,0),IF(AR30&gt;=$AY$38,AS30,0),IF(AV30&gt;=$AY$38,AW30,0),IF(BP30&gt;=$BZ$38,BQ30,0),IF(BS30&gt;=$BZ$38,BT30,0),IF(BW30&gt;=$BZ$38,BX30,0),IF(CQ30&gt;=$DA$38,CR30,0),IF(CT30&gt;=$DA$38,CU30,0),IF(CX30&gt;=$DA$38,CY30,0),IF(DX30&gt;=$EK$38,DY30,0),IF(EA30&gt;=$EK$38,EB30,0),IF(EE30&gt;=$EK$38,EF30,0),IF(EH30&gt;=$EK$38,EI30,0),IF(FF30&gt;=$FS$38,FG30,0),IF(FI30&gt;=$FS$38,FJ30,0),IF(FM30&gt;=$FS$38,FN30,0),IF(FP30&gt;=$FS$38,FQ30,0),IF(GN30&gt;=$HA$38,GO30,0),IF(GQ30&gt;=$HA$38,GR30,0),IF(GU30&gt;=$HA$38,GV30,0),IF(GX30&gt;=$HA$38,GY30,0),IF(HV30&gt;=$II$38,HW30,0),IF(HY30&gt;=$II$38,HZ30,0),IF(IC30&gt;=$II$38,ID30,0),IF(IF30&gt;=$II$38,IG30,0),IF(JD30&gt;=$JQ$38,JE30,0),IF(JG30&gt;=$JQ$38,JH30,0),IF(JK30&gt;=$JQ$38,JL30,0),IF(JN30&gt;=$JQ$38,JO30,0),IF(KL30&gt;=$KY$38,KM30,0),IF(KO30&gt;=$KY$38,KP30,0),IF(KS30&gt;=$KY$38,KT30,0),IF(KV30&gt;=$KY$38,KW30,0),IF(LT30&gt;=$MG$38,LU30,0),IF(LW30&gt;=$MG$38,LX30,0),IF(MA30&gt;=$MG$38,MB30,0),IF(MD30&gt;=$MG$38,ME30,0),IF(NB30&gt;=$NO$38,NC30,0),IF(NE30&gt;=$NO$38,NF30,0),IF(NI30&gt;=$NO$38,NJ30,0),IF(NL30&gt;=$NO$38,NM30,0),IF(OJ30&gt;=$OW$38,OK30,0),IF(OM30&gt;=$OW$38,ON30,0),IF(OQ30&gt;=$OW$38,OR30,0),IF(OT30&gt;=$OW$38,OU30,0),IF(PR30&gt;=$QE$38,PS30,0),IF(PU30&gt;=$QE$38,PV30,0),IF(PY30&gt;=$QE$38,PZ30,0),IF(QB30&gt;=$QE$38,QC30,0),IF(QZ30&gt;=$RM$38,RA30,0),IF(RC30&gt;=$RM$38,RD30,0),IF(RG30&gt;=$RM$38,RH30,0),IF(RJ30&gt;=$RM$38,RK30,0),IF(SH30&gt;=$SU$38,SI30,0),IF(SK30&gt;=$SU$38,SL30,0),IF(SO30&gt;=$SU$38,SP30,0),IF(SR30&gt;=$SU$38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4.4000000000000004</v>
      </c>
      <c r="Z30" s="22">
        <v>2.7</v>
      </c>
      <c r="AA30" s="22">
        <v>3.2</v>
      </c>
      <c r="AB30" s="22">
        <v>4.2</v>
      </c>
      <c r="AC30" s="22">
        <v>0</v>
      </c>
      <c r="AD30" s="22">
        <v>13.3</v>
      </c>
      <c r="AE30" s="22">
        <v>9.3000000000000007</v>
      </c>
      <c r="AF30" s="22">
        <v>8</v>
      </c>
      <c r="AG30" s="22">
        <v>13.17</v>
      </c>
      <c r="AH30" s="22">
        <v>0.8</v>
      </c>
      <c r="AI30" s="22"/>
      <c r="AJ30" s="22"/>
      <c r="AK30" s="22"/>
      <c r="AL30" s="22"/>
      <c r="AM30" s="22"/>
      <c r="AN30" s="27"/>
      <c r="AO30" s="38">
        <f>IF(AA30&gt;0,AA30,"")</f>
        <v>3.2</v>
      </c>
      <c r="AP30" s="38">
        <f>IF(AB30&gt;0,AB30,"")</f>
        <v>4.2</v>
      </c>
      <c r="AQ30" s="40">
        <f>IF(SUM(Y30:AB30)-AC30&gt;0,SUM(Y30:AB30)-AC30,"")</f>
        <v>14.5</v>
      </c>
      <c r="AR30" s="40">
        <f>IF(AF30&gt;0,AF30,"")</f>
        <v>8</v>
      </c>
      <c r="AS30" s="40">
        <f>IF(AG30&gt;0,AG30,"")</f>
        <v>13.17</v>
      </c>
      <c r="AT30" s="40">
        <f>IF(SUM(AD30:AG30)-AH30&gt;0,SUM(AD30:AG30)-AH30,"")</f>
        <v>42.970000000000006</v>
      </c>
      <c r="AU30" s="40">
        <f>IF(AQ30="","",MAX(AQ30,AT30))</f>
        <v>42.970000000000006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42.970000000000006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166</v>
      </c>
      <c r="D31" s="4" t="s">
        <v>137</v>
      </c>
      <c r="E31" s="4">
        <v>2007</v>
      </c>
      <c r="F31" s="9">
        <f>SUM(L31:V31)+SUM(L31:T31)*0.0000001+SUM(L31)*0.0000000000001</f>
        <v>62.890006289004504</v>
      </c>
      <c r="G31" s="64"/>
      <c r="H31" s="3" t="str">
        <f>IF(OR(AND(AO31&gt;=AY$38,AO31&lt;&gt;"",AQ31&gt;=AY$42,AQ31&lt;&gt;"",AN31=""),AND(AR31&gt;=AY$38,AR31&lt;&gt;"",AT31&gt;=AY$42,AT31&lt;&gt;"",AN31=""),AND(AV31&gt;=AY$38,AV31&lt;&gt;"",AX31&gt;=AY$42,AX31&lt;&gt;"",AN31=""),AND(BP31&gt;=BZ$38,BP31&lt;&gt;"",BR31&gt;=BZ$42,BR31&lt;&gt;"",BO31=""),AND(BS31&gt;=BZ$38,BS31&lt;&gt;"",BU31&gt;=BZ$42,BU31&lt;&gt;"",BO31=""),AND(BW31&gt;=BZ$38,BW31&lt;&gt;"",BY31&gt;=BZ$42,BY31&lt;&gt;"",BO31=""),AND(CQ31&gt;=DA$38,CQ31&lt;&gt;"",CS31&gt;=DA$42,CS31&lt;&gt;"",CP31=""),AND(CT31&gt;=DA$38,CT31&lt;&gt;"",CV31&gt;=DA$42,CV31&lt;&gt;"",CP31=""),AND(CX31&gt;=DA$38,CX31&lt;&gt;"",CZ31&gt;=DA$42,CZ31&lt;&gt;"",CP31=""),AND(DX31&gt;=EK$38,DX31&lt;&gt;"",DZ31&gt;=EK$42,DZ31&lt;&gt;""),AND(EA31&gt;=EK$38,EA31&lt;&gt;"",EC31&gt;=EK$42,EC31&lt;&gt;""),AND(EE31&gt;=EK$38,EE31&lt;&gt;"",EG31&gt;=EK$42,EG31&lt;&gt;""),AND(EH31&gt;=EK$38,EH31&lt;&gt;"",EJ31&gt;=EK$42,EJ31&lt;&gt;""),AND(FF31&gt;=FS$38,FF31&lt;&gt;"",FH31&gt;=FS$42,FH31&lt;&gt;""),AND(FI31&gt;=FS$38,FI31&lt;&gt;"",FK31&gt;=FS$42,FK31&lt;&gt;""),AND(FM31&gt;=FS$38,FM31&lt;&gt;"",FO31&gt;=FS$42,FO31&lt;&gt;""),AND(FP31&gt;=FS$38,FP31&lt;&gt;"",FR31&gt;=FS$42,FR31&lt;&gt;""),AND(GN31&gt;=HA$38,GN31&lt;&gt;"",GP31&gt;=HA$42,GP31&lt;&gt;""),AND(GQ31&gt;=HA$38,GQ31&lt;&gt;"",GS31&gt;=HA$42,GS31&lt;&gt;""),AND(GU31&gt;=HA$38,GU31&lt;&gt;"",GW31&gt;=HA$42,GW31&lt;&gt;""),AND(GX31&gt;=HA$38,GX31&lt;&gt;"",GZ31&gt;=HA$42,GZ31&lt;&gt;""),AND(HV31&gt;=II$38,HV31&lt;&gt;"",HX31&gt;=II$42,HX31&lt;&gt;""),AND(HY31&gt;=II$38,HY31&lt;&gt;"",IA31&gt;=II$42,IA31&lt;&gt;""),AND(IC31&gt;=II$38,IC31&lt;&gt;"",IE31&gt;=II$42,IE31&lt;&gt;""),AND(IF31&gt;=II$38,IF31&lt;&gt;"",IH31&gt;=II$42,IH31&lt;&gt;""),AND(JD31&gt;=JQ$38,JD31&lt;&gt;"",JF31&gt;=JQ$42,JF31&lt;&gt;""),AND(JG31&gt;=JQ$38,JG31&lt;&gt;"",JI31&gt;=JQ$42,JI31&lt;&gt;""),AND(JK31&gt;=JQ$38,JK31&lt;&gt;"",JM31&gt;=JQ$42,JM31&lt;&gt;""),AND(JN31&gt;=JQ$38,JN31&lt;&gt;"",JP31&gt;=JQ$42,JP31&lt;&gt;""),AND(KL31&gt;=KY$38,KL31&lt;&gt;"",KN31&gt;=KY$42,KN31&lt;&gt;""),AND(KO31&gt;=KY$38,KO31&lt;&gt;"",KQ31&gt;=KY$42,KQ31&lt;&gt;""),AND(KS31&gt;=KY$38,KS31&lt;&gt;"",KU31&gt;=KY$42,KU31&lt;&gt;""),AND(KV31&gt;=KY$38,KV31&lt;&gt;"",KX31&gt;=KY$42,KX31&lt;&gt;""),AND(LT31&gt;=MG$38,LT31&lt;&gt;"",LV31&gt;=MG$42,LV31&lt;&gt;""),AND(LW31&gt;=MG$38,LW31&lt;&gt;"",LY31&gt;=MG$42,LY31&lt;&gt;""),AND(MA31&gt;=MG$38,MA31&lt;&gt;"",MC31&gt;=MG$42,MC31&lt;&gt;""),AND(MD31&gt;=MG$38,MD31&lt;&gt;"",MF31&gt;=MG$42,MF31&lt;&gt;""),AND(NB31&gt;=NO$38,NB31&lt;&gt;"",ND31&gt;=NO$42,ND31&lt;&gt;""),AND(NE31&gt;=NO$38,NE31&lt;&gt;"",NG31&gt;=NO$42,NG31&lt;&gt;""),AND(NI31&gt;=NO$38,NI31&lt;&gt;"",NK31&gt;=NO$42,NK31&lt;&gt;""),AND(NL31&gt;=NO$38,NL31&lt;&gt;"",NN31&gt;=NO$42,NN31&lt;&gt;""),AND(OJ31&gt;=OW$38,OJ31&lt;&gt;"",OL31&gt;=OW$42,OL31&lt;&gt;""),AND(OM31&gt;=OW$38,OM31&lt;&gt;"",OO31&gt;=OW$42,OO31&lt;&gt;""),AND(OQ31&gt;=OW$38,OQ31&lt;&gt;"",OS31&gt;=OW$42,OS31&lt;&gt;""),AND(OT31&gt;=OW$38,OT31&lt;&gt;"",OV31&gt;=OW$42,OV31&lt;&gt;""),AND(PR31&gt;=QE$38,PR31&lt;&gt;"",PT31&gt;=QE$42,PT31&lt;&gt;""),AND(PU31&gt;=QE$38,PU31&lt;&gt;"",PW31&gt;=QE$42,PW31&lt;&gt;""),AND(PY31&gt;=QE$38,PY31&lt;&gt;"",QA31&gt;=QE$42,QA31&lt;&gt;""),AND(QB31&gt;=QE$38,QB31&lt;&gt;"",QD31&gt;=QE$42,QD31&lt;&gt;""),AND(QZ31&gt;=RM$38,QZ31&lt;&gt;"",RB31&gt;=RM$42,RB31&lt;&gt;""),AND(RC31&gt;=RM$38,RC31&lt;&gt;"",RE31&gt;=RM$42,RE31&lt;&gt;""),AND(RG31&gt;=RM$38,RG31&lt;&gt;"",RI31&gt;=RM$42,RI31&lt;&gt;""),AND(RJ31&gt;=RM$38,RJ31&lt;&gt;"",RL31&gt;=RM$42,RL31&lt;&gt;""),AND(SH31&gt;=SU$38,SH31&lt;&gt;"",SJ31&gt;=SU$42,SJ31&lt;&gt;""),AND(SK31&gt;=SU$38,SK31&lt;&gt;"",SM31&gt;=SU$42,SM31&lt;&gt;""),AND(SO31&gt;=SU$38,SO31&lt;&gt;"",SQ31&gt;=SU$42,SQ31&lt;&gt;""),AND(SR31&gt;=SU$38,SR31&lt;&gt;"",ST31&gt;=SU$42,ST31&lt;&gt;"")),"P","")</f>
        <v/>
      </c>
      <c r="I31" s="3" t="str">
        <f>IF(OR(AND(AQ31&gt;=AY$42,AQ31&lt;&gt;"",AN31=""),AND(AT31&gt;=AY$42,AT31&lt;&gt;"",AN31=""),AND(AX31&gt;=AY$42,AX31&lt;&gt;"",AN31=""),AND(BR31&gt;=BZ$42,BR31&lt;&gt;"",BO31=""),AND(BU31&gt;=BZ$42,BU31&lt;&gt;"",BO31=""),AND(BY31&gt;=BZ$42,BY31&lt;&gt;"",BO31=""),AND(CS31&gt;=DA$42,CS31&lt;&gt;"",CP31=""),AND(CV31&gt;=DA$42,CV31&lt;&gt;"",CP31=""),AND(CZ31&gt;=DA$42,CZ31&lt;&gt;"",CP31=""),AND(DZ31&gt;=EK$42,DZ31&lt;&gt;""),AND(EC31&gt;=EK$42,EC31&lt;&gt;""),AND(EG31&gt;=EK$42,EG31&lt;&gt;""),AND(EJ31&gt;=EK$42,EJ31&lt;&gt;""),AND(FH31&gt;=FS$42,FH31&lt;&gt;""),AND(FK31&gt;=FS$42,FK31&lt;&gt;""),AND(FO31&gt;=FS$42,FO31&lt;&gt;""),AND(FR31&gt;=FS$42,FR31&lt;&gt;""),AND(GP31&gt;=HA$42,GP31&lt;&gt;""),AND(GS31&gt;=HA$42,GS31&lt;&gt;""),AND(GW31&gt;=HA$42,GW31&lt;&gt;""),AND(GZ31&gt;=HA$42,GZ31&lt;&gt;""),AND(HX31&gt;=II$42,HX31&lt;&gt;""),AND(IA31&gt;=II$42,IA31&lt;&gt;""),AND(IE31&gt;=II$42,IE31&lt;&gt;""),AND(IH31&gt;=II$42,IH31&lt;&gt;""),AND(JF31&gt;=JQ$42,JF31&lt;&gt;""),AND(JI31&gt;=JQ$42,JI31&lt;&gt;""),AND(JM31&gt;=JQ$42,JM31&lt;&gt;""),AND(JP31&gt;=JQ$42,JP31&lt;&gt;""),AND(KN31&gt;=KY$42,KN31&lt;&gt;""),AND(KQ31&gt;=KY$42,KQ31&lt;&gt;""),AND(KU31&gt;=KY$42,KU31&lt;&gt;""),AND(KX31&gt;=KY$42,KX31&lt;&gt;""),AND(LV31&gt;=MG$42,LV31&lt;&gt;""),AND(LY31&gt;=MG$42,LY31&lt;&gt;""),AND(MC31&gt;=MG$42,MC31&lt;&gt;""),AND(MF31&gt;=MG$42,MF31&lt;&gt;""),AND(ND31&gt;=NO$42,ND31&lt;&gt;""),AND(NG31&gt;=NO$42,NG31&lt;&gt;""),AND(NK31&gt;=NO$42,NK31&lt;&gt;""),AND(NN31&gt;=NO$42,NN31&lt;&gt;""),AND(OL31&gt;=OW$42,OL31&lt;&gt;""),AND(OO31&gt;=OW$42,OO31&lt;&gt;""),AND(OS31&gt;=OW$42,OS31&lt;&gt;""),AND(OV31&gt;=OW$42,OV31&lt;&gt;""),AND(PT31&gt;=QE$42,PT31&lt;&gt;""),AND(PW31&gt;=QE$42,PW31&lt;&gt;""),AND(QA31&gt;=QE$42,QA31&lt;&gt;""),AND(QD31&gt;=QE$42,QD31&lt;&gt;""),AND(RB31&gt;=RM$42,RB31&lt;&gt;""),AND(RE31&gt;=RM$42,RE31&lt;&gt;""),AND(RI31&gt;=RM$42,RI31&lt;&gt;""),AND(RL31&gt;=RM$42,RL31&lt;&gt;""),AND(SJ31&gt;=SU$42,SJ31&lt;&gt;""),AND(SM31&gt;=SU$42,SM31&lt;&gt;""),AND(SQ31&gt;=SU$42,SQ31&lt;&gt;""),AND(ST31&gt;=SU$42,ST31&lt;&gt;"")),"P","")</f>
        <v/>
      </c>
      <c r="J31" s="36" t="str">
        <f>IF(AND(I31="P",H31=""),"No DD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Merit",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Excellence",IF(K31="P","Worlds Team",IF(H31="P","National Team","")))))</f>
        <v/>
      </c>
      <c r="K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L31" s="8">
        <f>IF(COUNT(AQ31,AT31,BR31,BU31,CS31,CV31)&gt;0,LARGE((AQ31,AT31,BR31,BU31,CS31,CV31),1),0)</f>
        <v>45.06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8.83</v>
      </c>
      <c r="O31" s="8" t="str">
        <f>IF(N31="","",IF(OR(N31=CS31,N31=CV31),$CA$1,IF(OR(N31=BR31,N31=BU31),$AZ$1,IF(OR(N31=AQ31,N31=AT31),$Y$1,""))))</f>
        <v>2024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IF(P31="","",IF(P31=CZ31,$CA$1,IF(P31=BY31,$AZ$1,IF(P31=AX31,$Y$1,IF(OR(P31=CS31,P31=CV31,P31=CZ31),$CA$1,IF(OR(P31=BR31,P31=BU31,P31=BY31),$AZ$1,IF(OR(P31=AQ31,P31=AT31,P31=AX31),$Y$1,"")))))))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9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Nationals</v>
      </c>
      <c r="T31" s="8">
        <f>IF(MAX(IF(AO31&gt;=$AY$38,AP31,0),IF(AR31&gt;=$AY$38,AS31,0),IF(AV31&gt;=$AY$38,AW31,0),IF(BP31&gt;=$BZ$38,BQ31,0),IF(BS31&gt;=$BZ$38,BT31,0),IF(BW31&gt;=$BZ$38,BX31,0),IF(CQ31&gt;=$DA$38,CR31,0),IF(CT31&gt;=$DA$38,CU31,0),IF(CX31&gt;=$DA$38,CY31,0),IF(DX31&gt;=$EK$38,DY31,0),IF(EA31&gt;=$EK$38,EB31,0),IF(EE31&gt;=$EK$38,EF31,0),IF(EH31&gt;=$EK$38,EI31,0),IF(FF31&gt;=$FS$38,FG31,0),IF(FI31&gt;=$FS$38,FJ31,0),IF(FM31&gt;=$FS$38,FN31,0),IF(FP31&gt;=$FS$38,FQ31,0),IF(GN31&gt;=$HA$38,GO31,0),IF(GQ31&gt;=$HA$38,GR31,0),IF(GU31&gt;=$HA$38,GV31,0),IF(GX31&gt;=$HA$38,GY31,0),IF(HV31&gt;=$II$38,HW31,0),IF(HY31&gt;=$II$38,HZ31,0),IF(IC31&gt;=$II$38,ID31,0),IF(IF31&gt;=$II$38,IG31,0),IF(JD31&gt;=$JQ$38,JE31,0),IF(JG31&gt;=$JQ$38,JH31,0),IF(JK31&gt;=$JQ$38,JL31,0),IF(JN31&gt;=$JQ$38,JO31,0),IF(KL31&gt;=$KY$38,KM31,0),IF(KO31&gt;=$KY$38,KP31,0),IF(KS31&gt;=$KY$38,KT31,0),IF(KV31&gt;=$KY$38,KW31,0),IF(LT31&gt;=$MG$38,LU31,0),IF(LW31&gt;=$MG$38,LX31,0),IF(MA31&gt;=$MG$38,MB31,0),IF(MD31&gt;=$MG$38,ME31,0),IF(NB31&gt;=$NO$38,NC31,0),IF(NE31&gt;=$NO$38,NF31,0),IF(NI31&gt;=$NO$38,NJ31,0),IF(NL31&gt;=$NO$38,NM31,0),IF(OJ31&gt;=$OW$38,OK31,0),IF(OM31&gt;=$OW$38,ON31,0),IF(OQ31&gt;=$OW$38,OR31,0),IF(OT31&gt;=$OW$38,OU31,0),IF(PR31&gt;=$QE$38,PS31,0),IF(PU31&gt;=$QE$38,PV31,0),IF(PY31&gt;=$QE$38,PZ31,0),IF(QB31&gt;=$QE$38,QC31,0),IF(QZ31&gt;=$RM$38,RA31,0),IF(RC31&gt;=$RM$38,RD31,0),IF(RG31&gt;=$RM$38,RH31,0),IF(RJ31&gt;=$RM$38,RK31,0),IF(SH31&gt;=$SU$38,SI31,0),IF(SK31&gt;=$SU$38,SL31,0),IF(SO31&gt;=$SU$38,SP31,0),IF(SR31&gt;=$SU$38,SS31,0))&gt;0,MAX(IF(AO31&gt;=$AY$38,AP31,0),IF(AR31&gt;=$AY$38,AS31,0),IF(AV31&gt;=$AY$38,AW31,0),IF(BP31&gt;=$BZ$38,BQ31,0),IF(BS31&gt;=$BZ$38,BT31,0),IF(BW31&gt;=$BZ$38,BX31,0),IF(CQ31&gt;=$DA$38,CR31,0),IF(CT31&gt;=$DA$38,CU31,0),IF(CX31&gt;=$DA$38,CY31,0),IF(DX31&gt;=$EK$38,DY31,0),IF(EA31&gt;=$EK$38,EB31,0),IF(EE31&gt;=$EK$38,EF31,0),IF(EH31&gt;=$EK$38,EI31,0),IF(FF31&gt;=$FS$38,FG31,0),IF(FI31&gt;=$FS$38,FJ31,0),IF(FM31&gt;=$FS$38,FN31,0),IF(FP31&gt;=$FS$38,FQ31,0),IF(GN31&gt;=$HA$38,GO31,0),IF(GQ31&gt;=$HA$38,GR31,0),IF(GU31&gt;=$HA$38,GV31,0),IF(GX31&gt;=$HA$38,GY31,0),IF(HV31&gt;=$II$38,HW31,0),IF(HY31&gt;=$II$38,HZ31,0),IF(IC31&gt;=$II$38,ID31,0),IF(IF31&gt;=$II$38,IG31,0),IF(JD31&gt;=$JQ$38,JE31,0),IF(JG31&gt;=$JQ$38,JH31,0),IF(JK31&gt;=$JQ$38,JL31,0),IF(JN31&gt;=$JQ$38,JO31,0),IF(KL31&gt;=$KY$38,KM31,0),IF(KO31&gt;=$KY$38,KP31,0),IF(KS31&gt;=$KY$38,KT31,0),IF(KV31&gt;=$KY$38,KW31,0),IF(LT31&gt;=$MG$38,LU31,0),IF(LW31&gt;=$MG$38,LX31,0),IF(MA31&gt;=$MG$38,MB31,0),IF(MD31&gt;=$MG$38,ME31,0),IF(NB31&gt;=$NO$38,NC31,0),IF(NE31&gt;=$NO$38,NF31,0),IF(NI31&gt;=$NO$38,NJ31,0),IF(NL31&gt;=$NO$38,NM31,0),IF(OJ31&gt;=$OW$38,OK31,0),IF(OM31&gt;=$OW$38,ON31,0),IF(OQ31&gt;=$OW$38,OR31,0),IF(OT31&gt;=$OW$38,OU31,0),IF(PR31&gt;=$QE$38,PS31,0),IF(PU31&gt;=$QE$38,PV31,0),IF(PY31&gt;=$QE$38,PZ31,0),IF(QB31&gt;=$QE$38,QC31,0),IF(QZ31&gt;=$RM$38,RA31,0),IF(RC31&gt;=$RM$38,RD31,0),IF(RG31&gt;=$RM$38,RH31,0),IF(RJ31&gt;=$RM$38,RK31,0),IF(SH31&gt;=$SU$38,SI31,0),IF(SK31&gt;=$SU$38,SL31,0),IF(SO31&gt;=$SU$38,SP31,0),IF(SR31&gt;=$SU$38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14.2</v>
      </c>
      <c r="Z31" s="22">
        <v>8.9</v>
      </c>
      <c r="AA31" s="22">
        <v>9</v>
      </c>
      <c r="AB31" s="22">
        <v>12.96</v>
      </c>
      <c r="AC31" s="22">
        <v>0</v>
      </c>
      <c r="AD31" s="22">
        <v>2.4</v>
      </c>
      <c r="AE31" s="22">
        <v>1.7</v>
      </c>
      <c r="AF31" s="22">
        <v>2</v>
      </c>
      <c r="AG31" s="22">
        <v>2.73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9</v>
      </c>
      <c r="AP31" s="38">
        <f>IF(AB31&gt;0,AB31,"")</f>
        <v>12.96</v>
      </c>
      <c r="AQ31" s="40">
        <f>IF(SUM(Y31:AB31)-AC31&gt;0,SUM(Y31:AB31)-AC31,"")</f>
        <v>45.06</v>
      </c>
      <c r="AR31" s="40">
        <f>IF(AF31&gt;0,AF31,"")</f>
        <v>2</v>
      </c>
      <c r="AS31" s="40">
        <f>IF(AG31&gt;0,AG31,"")</f>
        <v>2.73</v>
      </c>
      <c r="AT31" s="40">
        <f>IF(SUM(AD31:AG31)-AH31&gt;0,SUM(AD31:AG31)-AH31,"")</f>
        <v>8.83</v>
      </c>
      <c r="AU31" s="40">
        <f>IF(AQ31="","",MAX(AQ31,AT31))</f>
        <v>45.06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45.06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118</v>
      </c>
      <c r="D32" s="4" t="s">
        <v>31</v>
      </c>
      <c r="E32" s="4">
        <v>2006</v>
      </c>
      <c r="F32" s="9">
        <f>SUM(L32:V32)+SUM(L32:T32)*0.0000001+SUM(L32)*0.0000000000001</f>
        <v>62.730006273004442</v>
      </c>
      <c r="G32" s="64"/>
      <c r="H32" s="3" t="str">
        <f>IF(OR(AND(AO32&gt;=AY$38,AO32&lt;&gt;"",AQ32&gt;=AY$42,AQ32&lt;&gt;"",AN32=""),AND(AR32&gt;=AY$38,AR32&lt;&gt;"",AT32&gt;=AY$42,AT32&lt;&gt;"",AN32=""),AND(AV32&gt;=AY$38,AV32&lt;&gt;"",AX32&gt;=AY$42,AX32&lt;&gt;"",AN32=""),AND(BP32&gt;=BZ$38,BP32&lt;&gt;"",BR32&gt;=BZ$42,BR32&lt;&gt;"",BO32=""),AND(BS32&gt;=BZ$38,BS32&lt;&gt;"",BU32&gt;=BZ$42,BU32&lt;&gt;"",BO32=""),AND(BW32&gt;=BZ$38,BW32&lt;&gt;"",BY32&gt;=BZ$42,BY32&lt;&gt;"",BO32=""),AND(CQ32&gt;=DA$38,CQ32&lt;&gt;"",CS32&gt;=DA$42,CS32&lt;&gt;"",CP32=""),AND(CT32&gt;=DA$38,CT32&lt;&gt;"",CV32&gt;=DA$42,CV32&lt;&gt;"",CP32=""),AND(CX32&gt;=DA$38,CX32&lt;&gt;"",CZ32&gt;=DA$42,CZ32&lt;&gt;"",CP32=""),AND(DX32&gt;=EK$38,DX32&lt;&gt;"",DZ32&gt;=EK$42,DZ32&lt;&gt;""),AND(EA32&gt;=EK$38,EA32&lt;&gt;"",EC32&gt;=EK$42,EC32&lt;&gt;""),AND(EE32&gt;=EK$38,EE32&lt;&gt;"",EG32&gt;=EK$42,EG32&lt;&gt;""),AND(EH32&gt;=EK$38,EH32&lt;&gt;"",EJ32&gt;=EK$42,EJ32&lt;&gt;""),AND(FF32&gt;=FS$38,FF32&lt;&gt;"",FH32&gt;=FS$42,FH32&lt;&gt;""),AND(FI32&gt;=FS$38,FI32&lt;&gt;"",FK32&gt;=FS$42,FK32&lt;&gt;""),AND(FM32&gt;=FS$38,FM32&lt;&gt;"",FO32&gt;=FS$42,FO32&lt;&gt;""),AND(FP32&gt;=FS$38,FP32&lt;&gt;"",FR32&gt;=FS$42,FR32&lt;&gt;""),AND(GN32&gt;=HA$38,GN32&lt;&gt;"",GP32&gt;=HA$42,GP32&lt;&gt;""),AND(GQ32&gt;=HA$38,GQ32&lt;&gt;"",GS32&gt;=HA$42,GS32&lt;&gt;""),AND(GU32&gt;=HA$38,GU32&lt;&gt;"",GW32&gt;=HA$42,GW32&lt;&gt;""),AND(GX32&gt;=HA$38,GX32&lt;&gt;"",GZ32&gt;=HA$42,GZ32&lt;&gt;""),AND(HV32&gt;=II$38,HV32&lt;&gt;"",HX32&gt;=II$42,HX32&lt;&gt;""),AND(HY32&gt;=II$38,HY32&lt;&gt;"",IA32&gt;=II$42,IA32&lt;&gt;""),AND(IC32&gt;=II$38,IC32&lt;&gt;"",IE32&gt;=II$42,IE32&lt;&gt;""),AND(IF32&gt;=II$38,IF32&lt;&gt;"",IH32&gt;=II$42,IH32&lt;&gt;""),AND(JD32&gt;=JQ$38,JD32&lt;&gt;"",JF32&gt;=JQ$42,JF32&lt;&gt;""),AND(JG32&gt;=JQ$38,JG32&lt;&gt;"",JI32&gt;=JQ$42,JI32&lt;&gt;""),AND(JK32&gt;=JQ$38,JK32&lt;&gt;"",JM32&gt;=JQ$42,JM32&lt;&gt;""),AND(JN32&gt;=JQ$38,JN32&lt;&gt;"",JP32&gt;=JQ$42,JP32&lt;&gt;""),AND(KL32&gt;=KY$38,KL32&lt;&gt;"",KN32&gt;=KY$42,KN32&lt;&gt;""),AND(KO32&gt;=KY$38,KO32&lt;&gt;"",KQ32&gt;=KY$42,KQ32&lt;&gt;""),AND(KS32&gt;=KY$38,KS32&lt;&gt;"",KU32&gt;=KY$42,KU32&lt;&gt;""),AND(KV32&gt;=KY$38,KV32&lt;&gt;"",KX32&gt;=KY$42,KX32&lt;&gt;""),AND(LT32&gt;=MG$38,LT32&lt;&gt;"",LV32&gt;=MG$42,LV32&lt;&gt;""),AND(LW32&gt;=MG$38,LW32&lt;&gt;"",LY32&gt;=MG$42,LY32&lt;&gt;""),AND(MA32&gt;=MG$38,MA32&lt;&gt;"",MC32&gt;=MG$42,MC32&lt;&gt;""),AND(MD32&gt;=MG$38,MD32&lt;&gt;"",MF32&gt;=MG$42,MF32&lt;&gt;""),AND(NB32&gt;=NO$38,NB32&lt;&gt;"",ND32&gt;=NO$42,ND32&lt;&gt;""),AND(NE32&gt;=NO$38,NE32&lt;&gt;"",NG32&gt;=NO$42,NG32&lt;&gt;""),AND(NI32&gt;=NO$38,NI32&lt;&gt;"",NK32&gt;=NO$42,NK32&lt;&gt;""),AND(NL32&gt;=NO$38,NL32&lt;&gt;"",NN32&gt;=NO$42,NN32&lt;&gt;""),AND(OJ32&gt;=OW$38,OJ32&lt;&gt;"",OL32&gt;=OW$42,OL32&lt;&gt;""),AND(OM32&gt;=OW$38,OM32&lt;&gt;"",OO32&gt;=OW$42,OO32&lt;&gt;""),AND(OQ32&gt;=OW$38,OQ32&lt;&gt;"",OS32&gt;=OW$42,OS32&lt;&gt;""),AND(OT32&gt;=OW$38,OT32&lt;&gt;"",OV32&gt;=OW$42,OV32&lt;&gt;""),AND(PR32&gt;=QE$38,PR32&lt;&gt;"",PT32&gt;=QE$42,PT32&lt;&gt;""),AND(PU32&gt;=QE$38,PU32&lt;&gt;"",PW32&gt;=QE$42,PW32&lt;&gt;""),AND(PY32&gt;=QE$38,PY32&lt;&gt;"",QA32&gt;=QE$42,QA32&lt;&gt;""),AND(QB32&gt;=QE$38,QB32&lt;&gt;"",QD32&gt;=QE$42,QD32&lt;&gt;""),AND(QZ32&gt;=RM$38,QZ32&lt;&gt;"",RB32&gt;=RM$42,RB32&lt;&gt;""),AND(RC32&gt;=RM$38,RC32&lt;&gt;"",RE32&gt;=RM$42,RE32&lt;&gt;""),AND(RG32&gt;=RM$38,RG32&lt;&gt;"",RI32&gt;=RM$42,RI32&lt;&gt;""),AND(RJ32&gt;=RM$38,RJ32&lt;&gt;"",RL32&gt;=RM$42,RL32&lt;&gt;""),AND(SH32&gt;=SU$38,SH32&lt;&gt;"",SJ32&gt;=SU$42,SJ32&lt;&gt;""),AND(SK32&gt;=SU$38,SK32&lt;&gt;"",SM32&gt;=SU$42,SM32&lt;&gt;""),AND(SO32&gt;=SU$38,SO32&lt;&gt;"",SQ32&gt;=SU$42,SQ32&lt;&gt;""),AND(SR32&gt;=SU$38,SR32&lt;&gt;"",ST32&gt;=SU$42,ST32&lt;&gt;"")),"P","")</f>
        <v/>
      </c>
      <c r="I32" s="3" t="str">
        <f>IF(OR(AND(AQ32&gt;=AY$42,AQ32&lt;&gt;"",AN32=""),AND(AT32&gt;=AY$42,AT32&lt;&gt;"",AN32=""),AND(AX32&gt;=AY$42,AX32&lt;&gt;"",AN32=""),AND(BR32&gt;=BZ$42,BR32&lt;&gt;"",BO32=""),AND(BU32&gt;=BZ$42,BU32&lt;&gt;"",BO32=""),AND(BY32&gt;=BZ$42,BY32&lt;&gt;"",BO32=""),AND(CS32&gt;=DA$42,CS32&lt;&gt;"",CP32=""),AND(CV32&gt;=DA$42,CV32&lt;&gt;"",CP32=""),AND(CZ32&gt;=DA$42,CZ32&lt;&gt;"",CP32=""),AND(DZ32&gt;=EK$42,DZ32&lt;&gt;""),AND(EC32&gt;=EK$42,EC32&lt;&gt;""),AND(EG32&gt;=EK$42,EG32&lt;&gt;""),AND(EJ32&gt;=EK$42,EJ32&lt;&gt;""),AND(FH32&gt;=FS$42,FH32&lt;&gt;""),AND(FK32&gt;=FS$42,FK32&lt;&gt;""),AND(FO32&gt;=FS$42,FO32&lt;&gt;""),AND(FR32&gt;=FS$42,FR32&lt;&gt;""),AND(GP32&gt;=HA$42,GP32&lt;&gt;""),AND(GS32&gt;=HA$42,GS32&lt;&gt;""),AND(GW32&gt;=HA$42,GW32&lt;&gt;""),AND(GZ32&gt;=HA$42,GZ32&lt;&gt;""),AND(HX32&gt;=II$42,HX32&lt;&gt;""),AND(IA32&gt;=II$42,IA32&lt;&gt;""),AND(IE32&gt;=II$42,IE32&lt;&gt;""),AND(IH32&gt;=II$42,IH32&lt;&gt;""),AND(JF32&gt;=JQ$42,JF32&lt;&gt;""),AND(JI32&gt;=JQ$42,JI32&lt;&gt;""),AND(JM32&gt;=JQ$42,JM32&lt;&gt;""),AND(JP32&gt;=JQ$42,JP32&lt;&gt;""),AND(KN32&gt;=KY$42,KN32&lt;&gt;""),AND(KQ32&gt;=KY$42,KQ32&lt;&gt;""),AND(KU32&gt;=KY$42,KU32&lt;&gt;""),AND(KX32&gt;=KY$42,KX32&lt;&gt;""),AND(LV32&gt;=MG$42,LV32&lt;&gt;""),AND(LY32&gt;=MG$42,LY32&lt;&gt;""),AND(MC32&gt;=MG$42,MC32&lt;&gt;""),AND(MF32&gt;=MG$42,MF32&lt;&gt;""),AND(ND32&gt;=NO$42,ND32&lt;&gt;""),AND(NG32&gt;=NO$42,NG32&lt;&gt;""),AND(NK32&gt;=NO$42,NK32&lt;&gt;""),AND(NN32&gt;=NO$42,NN32&lt;&gt;""),AND(OL32&gt;=OW$42,OL32&lt;&gt;""),AND(OO32&gt;=OW$42,OO32&lt;&gt;""),AND(OS32&gt;=OW$42,OS32&lt;&gt;""),AND(OV32&gt;=OW$42,OV32&lt;&gt;""),AND(PT32&gt;=QE$42,PT32&lt;&gt;""),AND(PW32&gt;=QE$42,PW32&lt;&gt;""),AND(QA32&gt;=QE$42,QA32&lt;&gt;""),AND(QD32&gt;=QE$42,QD32&lt;&gt;""),AND(RB32&gt;=RM$42,RB32&lt;&gt;""),AND(RE32&gt;=RM$42,RE32&lt;&gt;""),AND(RI32&gt;=RM$42,RI32&lt;&gt;""),AND(RL32&gt;=RM$42,RL32&lt;&gt;""),AND(SJ32&gt;=SU$42,SJ32&lt;&gt;""),AND(SM32&gt;=SU$42,SM32&lt;&gt;""),AND(SQ32&gt;=SU$42,SQ32&lt;&gt;""),AND(ST32&gt;=SU$42,ST32&lt;&gt;"")),"P","")</f>
        <v/>
      </c>
      <c r="J32" s="36" t="str">
        <f>IF(AND(I32="P",H32=""),"No DD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Merit",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Excellence",IF(K32="P","Worlds Team",IF(H32="P","National Team","")))))</f>
        <v/>
      </c>
      <c r="K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L32" s="8">
        <f>IF(COUNT(AQ32,AT32,BR32,BU32,CS32,CV32)&gt;0,LARGE((AQ32,AT32,BR32,BU32,CS32,CV32),1),0)</f>
        <v>44.42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9.2099999999999991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9.1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$38,AP32,0),IF(AR32&gt;=$AY$38,AS32,0),IF(AV32&gt;=$AY$38,AW32,0),IF(BP32&gt;=$BZ$38,BQ32,0),IF(BS32&gt;=$BZ$38,BT32,0),IF(BW32&gt;=$BZ$38,BX32,0),IF(CQ32&gt;=$DA$38,CR32,0),IF(CT32&gt;=$DA$38,CU32,0),IF(CX32&gt;=$DA$38,CY32,0),IF(DX32&gt;=$EK$38,DY32,0),IF(EA32&gt;=$EK$38,EB32,0),IF(EE32&gt;=$EK$38,EF32,0),IF(EH32&gt;=$EK$38,EI32,0),IF(FF32&gt;=$FS$38,FG32,0),IF(FI32&gt;=$FS$38,FJ32,0),IF(FM32&gt;=$FS$38,FN32,0),IF(FP32&gt;=$FS$38,FQ32,0),IF(GN32&gt;=$HA$38,GO32,0),IF(GQ32&gt;=$HA$38,GR32,0),IF(GU32&gt;=$HA$38,GV32,0),IF(GX32&gt;=$HA$38,GY32,0),IF(HV32&gt;=$II$38,HW32,0),IF(HY32&gt;=$II$38,HZ32,0),IF(IC32&gt;=$II$38,ID32,0),IF(IF32&gt;=$II$38,IG32,0),IF(JD32&gt;=$JQ$38,JE32,0),IF(JG32&gt;=$JQ$38,JH32,0),IF(JK32&gt;=$JQ$38,JL32,0),IF(JN32&gt;=$JQ$38,JO32,0),IF(KL32&gt;=$KY$38,KM32,0),IF(KO32&gt;=$KY$38,KP32,0),IF(KS32&gt;=$KY$38,KT32,0),IF(KV32&gt;=$KY$38,KW32,0),IF(LT32&gt;=$MG$38,LU32,0),IF(LW32&gt;=$MG$38,LX32,0),IF(MA32&gt;=$MG$38,MB32,0),IF(MD32&gt;=$MG$38,ME32,0),IF(NB32&gt;=$NO$38,NC32,0),IF(NE32&gt;=$NO$38,NF32,0),IF(NI32&gt;=$NO$38,NJ32,0),IF(NL32&gt;=$NO$38,NM32,0),IF(OJ32&gt;=$OW$38,OK32,0),IF(OM32&gt;=$OW$38,ON32,0),IF(OQ32&gt;=$OW$38,OR32,0),IF(OT32&gt;=$OW$38,OU32,0),IF(PR32&gt;=$QE$38,PS32,0),IF(PU32&gt;=$QE$38,PV32,0),IF(PY32&gt;=$QE$38,PZ32,0),IF(QB32&gt;=$QE$38,QC32,0),IF(QZ32&gt;=$RM$38,RA32,0),IF(RC32&gt;=$RM$38,RD32,0),IF(RG32&gt;=$RM$38,RH32,0),IF(RJ32&gt;=$RM$38,RK32,0),IF(SH32&gt;=$SU$38,SI32,0),IF(SK32&gt;=$SU$38,SL32,0),IF(SO32&gt;=$SU$38,SP32,0),IF(SR32&gt;=$SU$38,SS32,0))&gt;0,MAX(IF(AO32&gt;=$AY$38,AP32,0),IF(AR32&gt;=$AY$38,AS32,0),IF(AV32&gt;=$AY$38,AW32,0),IF(BP32&gt;=$BZ$38,BQ32,0),IF(BS32&gt;=$BZ$38,BT32,0),IF(BW32&gt;=$BZ$38,BX32,0),IF(CQ32&gt;=$DA$38,CR32,0),IF(CT32&gt;=$DA$38,CU32,0),IF(CX32&gt;=$DA$38,CY32,0),IF(DX32&gt;=$EK$38,DY32,0),IF(EA32&gt;=$EK$38,EB32,0),IF(EE32&gt;=$EK$38,EF32,0),IF(EH32&gt;=$EK$38,EI32,0),IF(FF32&gt;=$FS$38,FG32,0),IF(FI32&gt;=$FS$38,FJ32,0),IF(FM32&gt;=$FS$38,FN32,0),IF(FP32&gt;=$FS$38,FQ32,0),IF(GN32&gt;=$HA$38,GO32,0),IF(GQ32&gt;=$HA$38,GR32,0),IF(GU32&gt;=$HA$38,GV32,0),IF(GX32&gt;=$HA$38,GY32,0),IF(HV32&gt;=$II$38,HW32,0),IF(HY32&gt;=$II$38,HZ32,0),IF(IC32&gt;=$II$38,ID32,0),IF(IF32&gt;=$II$38,IG32,0),IF(JD32&gt;=$JQ$38,JE32,0),IF(JG32&gt;=$JQ$38,JH32,0),IF(JK32&gt;=$JQ$38,JL32,0),IF(JN32&gt;=$JQ$38,JO32,0),IF(KL32&gt;=$KY$38,KM32,0),IF(KO32&gt;=$KY$38,KP32,0),IF(KS32&gt;=$KY$38,KT32,0),IF(KV32&gt;=$KY$38,KW32,0),IF(LT32&gt;=$MG$38,LU32,0),IF(LW32&gt;=$MG$38,LX32,0),IF(MA32&gt;=$MG$38,MB32,0),IF(MD32&gt;=$MG$38,ME32,0),IF(NB32&gt;=$NO$38,NC32,0),IF(NE32&gt;=$NO$38,NF32,0),IF(NI32&gt;=$NO$38,NJ32,0),IF(NL32&gt;=$NO$38,NM32,0),IF(OJ32&gt;=$OW$38,OK32,0),IF(OM32&gt;=$OW$38,ON32,0),IF(OQ32&gt;=$OW$38,OR32,0),IF(OT32&gt;=$OW$38,OU32,0),IF(PR32&gt;=$QE$38,PS32,0),IF(PU32&gt;=$QE$38,PV32,0),IF(PY32&gt;=$QE$38,PZ32,0),IF(QB32&gt;=$QE$38,QC32,0),IF(QZ32&gt;=$RM$38,RA32,0),IF(RC32&gt;=$RM$38,RD32,0),IF(RG32&gt;=$RM$38,RH32,0),IF(RJ32&gt;=$RM$38,RK32,0),IF(SH32&gt;=$SU$38,SI32,0),IF(SK32&gt;=$SU$38,SL32,0),IF(SO32&gt;=$SU$38,SP32,0),IF(SR32&gt;=$SU$38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>
        <v>3</v>
      </c>
      <c r="Z32" s="22">
        <v>1.7</v>
      </c>
      <c r="AA32" s="22">
        <v>1.9</v>
      </c>
      <c r="AB32" s="22">
        <v>2.61</v>
      </c>
      <c r="AC32" s="22">
        <v>0</v>
      </c>
      <c r="AD32" s="22">
        <v>13.1</v>
      </c>
      <c r="AE32" s="22">
        <v>9.5</v>
      </c>
      <c r="AF32" s="22">
        <v>9.1</v>
      </c>
      <c r="AG32" s="22">
        <v>12.72</v>
      </c>
      <c r="AH32" s="22">
        <v>0</v>
      </c>
      <c r="AI32" s="22"/>
      <c r="AJ32" s="22"/>
      <c r="AK32" s="22"/>
      <c r="AL32" s="22"/>
      <c r="AM32" s="22"/>
      <c r="AN32" s="27"/>
      <c r="AO32" s="38">
        <f>IF(AA32&gt;0,AA32,"")</f>
        <v>1.9</v>
      </c>
      <c r="AP32" s="38">
        <f>IF(AB32&gt;0,AB32,"")</f>
        <v>2.61</v>
      </c>
      <c r="AQ32" s="40">
        <f>IF(SUM(Y32:AB32)-AC32&gt;0,SUM(Y32:AB32)-AC32,"")</f>
        <v>9.2099999999999991</v>
      </c>
      <c r="AR32" s="40">
        <f>IF(AF32&gt;0,AF32,"")</f>
        <v>9.1</v>
      </c>
      <c r="AS32" s="40">
        <f>IF(AG32&gt;0,AG32,"")</f>
        <v>12.72</v>
      </c>
      <c r="AT32" s="40">
        <f>IF(SUM(AD32:AG32)-AH32&gt;0,SUM(AD32:AG32)-AH32,"")</f>
        <v>44.42</v>
      </c>
      <c r="AU32" s="40">
        <f>IF(AQ32="","",MAX(AQ32,AT32))</f>
        <v>44.42</v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>
        <f>IF(SUM(AU32,AX32)&gt;0,SUM(AU32,AX32),"")</f>
        <v>44.42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0</v>
      </c>
      <c r="SW32" s="22">
        <f>IF($CP32="P",CB32,(CB32+BA32)/2)</f>
        <v>0</v>
      </c>
      <c r="SX32" s="22">
        <f>IF($CP32="P",CC32,(CC32+BB32)/2)</f>
        <v>0</v>
      </c>
      <c r="SY32" s="22">
        <f>IF($CP32="P",CD32,(CD32+BC32)/2)</f>
        <v>0</v>
      </c>
      <c r="SZ32" s="22">
        <f>IF($CP32="P",CE32,(CE32+BD32)/2)</f>
        <v>0</v>
      </c>
      <c r="TA32" s="22">
        <f>IF($CP32="P",CF32,(CF32+BE32)/2)</f>
        <v>0</v>
      </c>
      <c r="TB32" s="22">
        <f>IF($CP32="P",CG32,(CG32+BF32)/2)</f>
        <v>0</v>
      </c>
      <c r="TC32" s="22">
        <f>IF($CP32="P",CH32,(CH32+BG32)/2)</f>
        <v>0</v>
      </c>
      <c r="TD32" s="22">
        <f>IF($CP32="P",CI32,(CI32+BH32)/2)</f>
        <v>0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 t="str">
        <f>IF(SX32&gt;0,SX32,"")</f>
        <v/>
      </c>
      <c r="TM32" s="40" t="str">
        <f>IF(SY32&gt;0,SY32,"")</f>
        <v/>
      </c>
      <c r="TN32" s="40" t="str">
        <f>IF(SUM(SV32:SY32)-SZ32&gt;0,SUM(SV32:SY32)-SZ32,"")</f>
        <v/>
      </c>
      <c r="TO32" s="40" t="str">
        <f>IF(TC32&gt;0,TC32,"")</f>
        <v/>
      </c>
      <c r="TP32" s="40" t="str">
        <f>IF(TD32&gt;0,TD32,"")</f>
        <v/>
      </c>
      <c r="TQ32" s="40" t="str">
        <f>IF(SUM(TA32:TD32)-TE32&gt;0,SUM(TA32:TD32)-TE32,"")</f>
        <v/>
      </c>
      <c r="TR32" s="40" t="str">
        <f>IF(MAX(TN32,TQ32)&gt;0,MAX(TN32,TQ32),"")</f>
        <v/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 t="str">
        <f>IF(SUM(TR32,TU32)&gt;0,SUM(TR32,TU32),"")</f>
        <v/>
      </c>
    </row>
    <row r="33" spans="1:54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139</v>
      </c>
      <c r="D33" s="4" t="s">
        <v>6</v>
      </c>
      <c r="E33" s="4">
        <v>2006</v>
      </c>
      <c r="F33" s="9">
        <f>SUM(L33:V33)+SUM(L33:T33)*0.0000001+SUM(L33)*0.0000000000001</f>
        <v>56.390005639003185</v>
      </c>
      <c r="G33" s="64"/>
      <c r="H33" s="3" t="str">
        <f>IF(OR(AND(AO33&gt;=AY$38,AO33&lt;&gt;"",AQ33&gt;=AY$42,AQ33&lt;&gt;"",AN33=""),AND(AR33&gt;=AY$38,AR33&lt;&gt;"",AT33&gt;=AY$42,AT33&lt;&gt;"",AN33=""),AND(AV33&gt;=AY$38,AV33&lt;&gt;"",AX33&gt;=AY$42,AX33&lt;&gt;"",AN33=""),AND(BP33&gt;=BZ$38,BP33&lt;&gt;"",BR33&gt;=BZ$42,BR33&lt;&gt;"",BO33=""),AND(BS33&gt;=BZ$38,BS33&lt;&gt;"",BU33&gt;=BZ$42,BU33&lt;&gt;"",BO33=""),AND(BW33&gt;=BZ$38,BW33&lt;&gt;"",BY33&gt;=BZ$42,BY33&lt;&gt;"",BO33=""),AND(CQ33&gt;=DA$38,CQ33&lt;&gt;"",CS33&gt;=DA$42,CS33&lt;&gt;"",CP33=""),AND(CT33&gt;=DA$38,CT33&lt;&gt;"",CV33&gt;=DA$42,CV33&lt;&gt;"",CP33=""),AND(CX33&gt;=DA$38,CX33&lt;&gt;"",CZ33&gt;=DA$42,CZ33&lt;&gt;"",CP33=""),AND(DX33&gt;=EK$38,DX33&lt;&gt;"",DZ33&gt;=EK$42,DZ33&lt;&gt;""),AND(EA33&gt;=EK$38,EA33&lt;&gt;"",EC33&gt;=EK$42,EC33&lt;&gt;""),AND(EE33&gt;=EK$38,EE33&lt;&gt;"",EG33&gt;=EK$42,EG33&lt;&gt;""),AND(EH33&gt;=EK$38,EH33&lt;&gt;"",EJ33&gt;=EK$42,EJ33&lt;&gt;""),AND(FF33&gt;=FS$38,FF33&lt;&gt;"",FH33&gt;=FS$42,FH33&lt;&gt;""),AND(FI33&gt;=FS$38,FI33&lt;&gt;"",FK33&gt;=FS$42,FK33&lt;&gt;""),AND(FM33&gt;=FS$38,FM33&lt;&gt;"",FO33&gt;=FS$42,FO33&lt;&gt;""),AND(FP33&gt;=FS$38,FP33&lt;&gt;"",FR33&gt;=FS$42,FR33&lt;&gt;""),AND(GN33&gt;=HA$38,GN33&lt;&gt;"",GP33&gt;=HA$42,GP33&lt;&gt;""),AND(GQ33&gt;=HA$38,GQ33&lt;&gt;"",GS33&gt;=HA$42,GS33&lt;&gt;""),AND(GU33&gt;=HA$38,GU33&lt;&gt;"",GW33&gt;=HA$42,GW33&lt;&gt;""),AND(GX33&gt;=HA$38,GX33&lt;&gt;"",GZ33&gt;=HA$42,GZ33&lt;&gt;""),AND(HV33&gt;=II$38,HV33&lt;&gt;"",HX33&gt;=II$42,HX33&lt;&gt;""),AND(HY33&gt;=II$38,HY33&lt;&gt;"",IA33&gt;=II$42,IA33&lt;&gt;""),AND(IC33&gt;=II$38,IC33&lt;&gt;"",IE33&gt;=II$42,IE33&lt;&gt;""),AND(IF33&gt;=II$38,IF33&lt;&gt;"",IH33&gt;=II$42,IH33&lt;&gt;""),AND(JD33&gt;=JQ$38,JD33&lt;&gt;"",JF33&gt;=JQ$42,JF33&lt;&gt;""),AND(JG33&gt;=JQ$38,JG33&lt;&gt;"",JI33&gt;=JQ$42,JI33&lt;&gt;""),AND(JK33&gt;=JQ$38,JK33&lt;&gt;"",JM33&gt;=JQ$42,JM33&lt;&gt;""),AND(JN33&gt;=JQ$38,JN33&lt;&gt;"",JP33&gt;=JQ$42,JP33&lt;&gt;""),AND(KL33&gt;=KY$38,KL33&lt;&gt;"",KN33&gt;=KY$42,KN33&lt;&gt;""),AND(KO33&gt;=KY$38,KO33&lt;&gt;"",KQ33&gt;=KY$42,KQ33&lt;&gt;""),AND(KS33&gt;=KY$38,KS33&lt;&gt;"",KU33&gt;=KY$42,KU33&lt;&gt;""),AND(KV33&gt;=KY$38,KV33&lt;&gt;"",KX33&gt;=KY$42,KX33&lt;&gt;""),AND(LT33&gt;=MG$38,LT33&lt;&gt;"",LV33&gt;=MG$42,LV33&lt;&gt;""),AND(LW33&gt;=MG$38,LW33&lt;&gt;"",LY33&gt;=MG$42,LY33&lt;&gt;""),AND(MA33&gt;=MG$38,MA33&lt;&gt;"",MC33&gt;=MG$42,MC33&lt;&gt;""),AND(MD33&gt;=MG$38,MD33&lt;&gt;"",MF33&gt;=MG$42,MF33&lt;&gt;""),AND(NB33&gt;=NO$38,NB33&lt;&gt;"",ND33&gt;=NO$42,ND33&lt;&gt;""),AND(NE33&gt;=NO$38,NE33&lt;&gt;"",NG33&gt;=NO$42,NG33&lt;&gt;""),AND(NI33&gt;=NO$38,NI33&lt;&gt;"",NK33&gt;=NO$42,NK33&lt;&gt;""),AND(NL33&gt;=NO$38,NL33&lt;&gt;"",NN33&gt;=NO$42,NN33&lt;&gt;""),AND(OJ33&gt;=OW$38,OJ33&lt;&gt;"",OL33&gt;=OW$42,OL33&lt;&gt;""),AND(OM33&gt;=OW$38,OM33&lt;&gt;"",OO33&gt;=OW$42,OO33&lt;&gt;""),AND(OQ33&gt;=OW$38,OQ33&lt;&gt;"",OS33&gt;=OW$42,OS33&lt;&gt;""),AND(OT33&gt;=OW$38,OT33&lt;&gt;"",OV33&gt;=OW$42,OV33&lt;&gt;""),AND(PR33&gt;=QE$38,PR33&lt;&gt;"",PT33&gt;=QE$42,PT33&lt;&gt;""),AND(PU33&gt;=QE$38,PU33&lt;&gt;"",PW33&gt;=QE$42,PW33&lt;&gt;""),AND(PY33&gt;=QE$38,PY33&lt;&gt;"",QA33&gt;=QE$42,QA33&lt;&gt;""),AND(QB33&gt;=QE$38,QB33&lt;&gt;"",QD33&gt;=QE$42,QD33&lt;&gt;""),AND(QZ33&gt;=RM$38,QZ33&lt;&gt;"",RB33&gt;=RM$42,RB33&lt;&gt;""),AND(RC33&gt;=RM$38,RC33&lt;&gt;"",RE33&gt;=RM$42,RE33&lt;&gt;""),AND(RG33&gt;=RM$38,RG33&lt;&gt;"",RI33&gt;=RM$42,RI33&lt;&gt;""),AND(RJ33&gt;=RM$38,RJ33&lt;&gt;"",RL33&gt;=RM$42,RL33&lt;&gt;""),AND(SH33&gt;=SU$38,SH33&lt;&gt;"",SJ33&gt;=SU$42,SJ33&lt;&gt;""),AND(SK33&gt;=SU$38,SK33&lt;&gt;"",SM33&gt;=SU$42,SM33&lt;&gt;""),AND(SO33&gt;=SU$38,SO33&lt;&gt;"",SQ33&gt;=SU$42,SQ33&lt;&gt;""),AND(SR33&gt;=SU$38,SR33&lt;&gt;"",ST33&gt;=SU$42,ST33&lt;&gt;"")),"P","")</f>
        <v/>
      </c>
      <c r="I33" s="3" t="str">
        <f>IF(OR(AND(AQ33&gt;=AY$42,AQ33&lt;&gt;"",AN33=""),AND(AT33&gt;=AY$42,AT33&lt;&gt;"",AN33=""),AND(AX33&gt;=AY$42,AX33&lt;&gt;"",AN33=""),AND(BR33&gt;=BZ$42,BR33&lt;&gt;"",BO33=""),AND(BU33&gt;=BZ$42,BU33&lt;&gt;"",BO33=""),AND(BY33&gt;=BZ$42,BY33&lt;&gt;"",BO33=""),AND(CS33&gt;=DA$42,CS33&lt;&gt;"",CP33=""),AND(CV33&gt;=DA$42,CV33&lt;&gt;"",CP33=""),AND(CZ33&gt;=DA$42,CZ33&lt;&gt;"",CP33=""),AND(DZ33&gt;=EK$42,DZ33&lt;&gt;""),AND(EC33&gt;=EK$42,EC33&lt;&gt;""),AND(EG33&gt;=EK$42,EG33&lt;&gt;""),AND(EJ33&gt;=EK$42,EJ33&lt;&gt;""),AND(FH33&gt;=FS$42,FH33&lt;&gt;""),AND(FK33&gt;=FS$42,FK33&lt;&gt;""),AND(FO33&gt;=FS$42,FO33&lt;&gt;""),AND(FR33&gt;=FS$42,FR33&lt;&gt;""),AND(GP33&gt;=HA$42,GP33&lt;&gt;""),AND(GS33&gt;=HA$42,GS33&lt;&gt;""),AND(GW33&gt;=HA$42,GW33&lt;&gt;""),AND(GZ33&gt;=HA$42,GZ33&lt;&gt;""),AND(HX33&gt;=II$42,HX33&lt;&gt;""),AND(IA33&gt;=II$42,IA33&lt;&gt;""),AND(IE33&gt;=II$42,IE33&lt;&gt;""),AND(IH33&gt;=II$42,IH33&lt;&gt;""),AND(JF33&gt;=JQ$42,JF33&lt;&gt;""),AND(JI33&gt;=JQ$42,JI33&lt;&gt;""),AND(JM33&gt;=JQ$42,JM33&lt;&gt;""),AND(JP33&gt;=JQ$42,JP33&lt;&gt;""),AND(KN33&gt;=KY$42,KN33&lt;&gt;""),AND(KQ33&gt;=KY$42,KQ33&lt;&gt;""),AND(KU33&gt;=KY$42,KU33&lt;&gt;""),AND(KX33&gt;=KY$42,KX33&lt;&gt;""),AND(LV33&gt;=MG$42,LV33&lt;&gt;""),AND(LY33&gt;=MG$42,LY33&lt;&gt;""),AND(MC33&gt;=MG$42,MC33&lt;&gt;""),AND(MF33&gt;=MG$42,MF33&lt;&gt;""),AND(ND33&gt;=NO$42,ND33&lt;&gt;""),AND(NG33&gt;=NO$42,NG33&lt;&gt;""),AND(NK33&gt;=NO$42,NK33&lt;&gt;""),AND(NN33&gt;=NO$42,NN33&lt;&gt;""),AND(OL33&gt;=OW$42,OL33&lt;&gt;""),AND(OO33&gt;=OW$42,OO33&lt;&gt;""),AND(OS33&gt;=OW$42,OS33&lt;&gt;""),AND(OV33&gt;=OW$42,OV33&lt;&gt;""),AND(PT33&gt;=QE$42,PT33&lt;&gt;""),AND(PW33&gt;=QE$42,PW33&lt;&gt;""),AND(QA33&gt;=QE$42,QA33&lt;&gt;""),AND(QD33&gt;=QE$42,QD33&lt;&gt;""),AND(RB33&gt;=RM$42,RB33&lt;&gt;""),AND(RE33&gt;=RM$42,RE33&lt;&gt;""),AND(RI33&gt;=RM$42,RI33&lt;&gt;""),AND(RL33&gt;=RM$42,RL33&lt;&gt;""),AND(SJ33&gt;=SU$42,SJ33&lt;&gt;""),AND(SM33&gt;=SU$42,SM33&lt;&gt;""),AND(SQ33&gt;=SU$42,SQ33&lt;&gt;""),AND(ST33&gt;=SU$42,ST33&lt;&gt;"")),"P","")</f>
        <v/>
      </c>
      <c r="J33" s="36" t="str">
        <f>IF(AND(I33="P",H33=""),"No DD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Merit",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Excellence",IF(K33="P","Worlds Team",IF(H33="P","National Team","")))))</f>
        <v/>
      </c>
      <c r="K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L33" s="8">
        <f>IF(COUNT(AQ33,AT33,BR33,BU33,CS33,CV33)&gt;0,LARGE((AQ33,AT33,BR33,BU33,CS33,CV33),1),0)</f>
        <v>31.849999999999998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18.440000000000001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6.1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$38,AP33,0),IF(AR33&gt;=$AY$38,AS33,0),IF(AV33&gt;=$AY$38,AW33,0),IF(BP33&gt;=$BZ$38,BQ33,0),IF(BS33&gt;=$BZ$38,BT33,0),IF(BW33&gt;=$BZ$38,BX33,0),IF(CQ33&gt;=$DA$38,CR33,0),IF(CT33&gt;=$DA$38,CU33,0),IF(CX33&gt;=$DA$38,CY33,0),IF(DX33&gt;=$EK$38,DY33,0),IF(EA33&gt;=$EK$38,EB33,0),IF(EE33&gt;=$EK$38,EF33,0),IF(EH33&gt;=$EK$38,EI33,0),IF(FF33&gt;=$FS$38,FG33,0),IF(FI33&gt;=$FS$38,FJ33,0),IF(FM33&gt;=$FS$38,FN33,0),IF(FP33&gt;=$FS$38,FQ33,0),IF(GN33&gt;=$HA$38,GO33,0),IF(GQ33&gt;=$HA$38,GR33,0),IF(GU33&gt;=$HA$38,GV33,0),IF(GX33&gt;=$HA$38,GY33,0),IF(HV33&gt;=$II$38,HW33,0),IF(HY33&gt;=$II$38,HZ33,0),IF(IC33&gt;=$II$38,ID33,0),IF(IF33&gt;=$II$38,IG33,0),IF(JD33&gt;=$JQ$38,JE33,0),IF(JG33&gt;=$JQ$38,JH33,0),IF(JK33&gt;=$JQ$38,JL33,0),IF(JN33&gt;=$JQ$38,JO33,0),IF(KL33&gt;=$KY$38,KM33,0),IF(KO33&gt;=$KY$38,KP33,0),IF(KS33&gt;=$KY$38,KT33,0),IF(KV33&gt;=$KY$38,KW33,0),IF(LT33&gt;=$MG$38,LU33,0),IF(LW33&gt;=$MG$38,LX33,0),IF(MA33&gt;=$MG$38,MB33,0),IF(MD33&gt;=$MG$38,ME33,0),IF(NB33&gt;=$NO$38,NC33,0),IF(NE33&gt;=$NO$38,NF33,0),IF(NI33&gt;=$NO$38,NJ33,0),IF(NL33&gt;=$NO$38,NM33,0),IF(OJ33&gt;=$OW$38,OK33,0),IF(OM33&gt;=$OW$38,ON33,0),IF(OQ33&gt;=$OW$38,OR33,0),IF(OT33&gt;=$OW$38,OU33,0),IF(PR33&gt;=$QE$38,PS33,0),IF(PU33&gt;=$QE$38,PV33,0),IF(PY33&gt;=$QE$38,PZ33,0),IF(QB33&gt;=$QE$38,QC33,0),IF(QZ33&gt;=$RM$38,RA33,0),IF(RC33&gt;=$RM$38,RD33,0),IF(RG33&gt;=$RM$38,RH33,0),IF(RJ33&gt;=$RM$38,RK33,0),IF(SH33&gt;=$SU$38,SI33,0),IF(SK33&gt;=$SU$38,SL33,0),IF(SO33&gt;=$SU$38,SP33,0),IF(SR33&gt;=$SU$38,SS33,0))&gt;0,MAX(IF(AO33&gt;=$AY$38,AP33,0),IF(AR33&gt;=$AY$38,AS33,0),IF(AV33&gt;=$AY$38,AW33,0),IF(BP33&gt;=$BZ$38,BQ33,0),IF(BS33&gt;=$BZ$38,BT33,0),IF(BW33&gt;=$BZ$38,BX33,0),IF(CQ33&gt;=$DA$38,CR33,0),IF(CT33&gt;=$DA$38,CU33,0),IF(CX33&gt;=$DA$38,CY33,0),IF(DX33&gt;=$EK$38,DY33,0),IF(EA33&gt;=$EK$38,EB33,0),IF(EE33&gt;=$EK$38,EF33,0),IF(EH33&gt;=$EK$38,EI33,0),IF(FF33&gt;=$FS$38,FG33,0),IF(FI33&gt;=$FS$38,FJ33,0),IF(FM33&gt;=$FS$38,FN33,0),IF(FP33&gt;=$FS$38,FQ33,0),IF(GN33&gt;=$HA$38,GO33,0),IF(GQ33&gt;=$HA$38,GR33,0),IF(GU33&gt;=$HA$38,GV33,0),IF(GX33&gt;=$HA$38,GY33,0),IF(HV33&gt;=$II$38,HW33,0),IF(HY33&gt;=$II$38,HZ33,0),IF(IC33&gt;=$II$38,ID33,0),IF(IF33&gt;=$II$38,IG33,0),IF(JD33&gt;=$JQ$38,JE33,0),IF(JG33&gt;=$JQ$38,JH33,0),IF(JK33&gt;=$JQ$38,JL33,0),IF(JN33&gt;=$JQ$38,JO33,0),IF(KL33&gt;=$KY$38,KM33,0),IF(KO33&gt;=$KY$38,KP33,0),IF(KS33&gt;=$KY$38,KT33,0),IF(KV33&gt;=$KY$38,KW33,0),IF(LT33&gt;=$MG$38,LU33,0),IF(LW33&gt;=$MG$38,LX33,0),IF(MA33&gt;=$MG$38,MB33,0),IF(MD33&gt;=$MG$38,ME33,0),IF(NB33&gt;=$NO$38,NC33,0),IF(NE33&gt;=$NO$38,NF33,0),IF(NI33&gt;=$NO$38,NJ33,0),IF(NL33&gt;=$NO$38,NM33,0),IF(OJ33&gt;=$OW$38,OK33,0),IF(OM33&gt;=$OW$38,ON33,0),IF(OQ33&gt;=$OW$38,OR33,0),IF(OT33&gt;=$OW$38,OU33,0),IF(PR33&gt;=$QE$38,PS33,0),IF(PU33&gt;=$QE$38,PV33,0),IF(PY33&gt;=$QE$38,PZ33,0),IF(QB33&gt;=$QE$38,QC33,0),IF(QZ33&gt;=$RM$38,RA33,0),IF(RC33&gt;=$RM$38,RD33,0),IF(RG33&gt;=$RM$38,RH33,0),IF(RJ33&gt;=$RM$38,RK33,0),IF(SH33&gt;=$SU$38,SI33,0),IF(SK33&gt;=$SU$38,SL33,0),IF(SO33&gt;=$SU$38,SP33,0),IF(SR33&gt;=$SU$38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5.6</v>
      </c>
      <c r="Z33" s="22">
        <v>3.7</v>
      </c>
      <c r="AA33" s="22">
        <v>4</v>
      </c>
      <c r="AB33" s="22">
        <v>5.14</v>
      </c>
      <c r="AC33" s="22">
        <v>0</v>
      </c>
      <c r="AD33" s="22">
        <v>10.1</v>
      </c>
      <c r="AE33" s="22">
        <v>6.6</v>
      </c>
      <c r="AF33" s="22">
        <v>6.1</v>
      </c>
      <c r="AG33" s="22">
        <v>9.0500000000000007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4</v>
      </c>
      <c r="AP33" s="38">
        <f>IF(AB33&gt;0,AB33,"")</f>
        <v>5.14</v>
      </c>
      <c r="AQ33" s="40">
        <f>IF(SUM(Y33:AB33)-AC33&gt;0,SUM(Y33:AB33)-AC33,"")</f>
        <v>18.440000000000001</v>
      </c>
      <c r="AR33" s="40">
        <f>IF(AF33&gt;0,AF33,"")</f>
        <v>6.1</v>
      </c>
      <c r="AS33" s="40">
        <f>IF(AG33&gt;0,AG33,"")</f>
        <v>9.0500000000000007</v>
      </c>
      <c r="AT33" s="40">
        <f>IF(SUM(AD33:AG33)-AH33&gt;0,SUM(AD33:AG33)-AH33,"")</f>
        <v>31.849999999999998</v>
      </c>
      <c r="AU33" s="40">
        <f>IF(AQ33="","",MAX(AQ33,AT33))</f>
        <v>31.849999999999998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31.849999999999998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0</v>
      </c>
      <c r="SW33" s="22">
        <f>IF($CP33="P",CB33,(CB33+BA33)/2)</f>
        <v>0</v>
      </c>
      <c r="SX33" s="22">
        <f>IF($CP33="P",CC33,(CC33+BB33)/2)</f>
        <v>0</v>
      </c>
      <c r="SY33" s="22">
        <f>IF($CP33="P",CD33,(CD33+BC33)/2)</f>
        <v>0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 t="str">
        <f>IF(SX33&gt;0,SX33,"")</f>
        <v/>
      </c>
      <c r="TM33" s="40" t="str">
        <f>IF(SY33&gt;0,SY33,"")</f>
        <v/>
      </c>
      <c r="TN33" s="40" t="str">
        <f>IF(SUM(SV33:SY33)-SZ33&gt;0,SUM(SV33:SY33)-SZ33,"")</f>
        <v/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 t="str">
        <f>IF(MAX(TN33,TQ33)&gt;0,MAX(TN33,TQ33),"")</f>
        <v/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 t="str">
        <f>IF(SUM(TR33,TU33)&gt;0,SUM(TR33,TU33),"")</f>
        <v/>
      </c>
    </row>
    <row r="34" spans="1:54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101</v>
      </c>
      <c r="D34" s="4" t="s">
        <v>4</v>
      </c>
      <c r="E34" s="4">
        <v>2004</v>
      </c>
      <c r="F34" s="9">
        <f>SUM(L34:V34)+SUM(L34:T34)*0.0000001+SUM(L34)*0.0000000000001</f>
        <v>53.700005370004114</v>
      </c>
      <c r="G34" s="64"/>
      <c r="H34" s="3" t="str">
        <f>IF(OR(AND(AO34&gt;=AY$38,AO34&lt;&gt;"",AQ34&gt;=AY$42,AQ34&lt;&gt;"",AN34=""),AND(AR34&gt;=AY$38,AR34&lt;&gt;"",AT34&gt;=AY$42,AT34&lt;&gt;"",AN34=""),AND(AV34&gt;=AY$38,AV34&lt;&gt;"",AX34&gt;=AY$42,AX34&lt;&gt;"",AN34=""),AND(BP34&gt;=BZ$38,BP34&lt;&gt;"",BR34&gt;=BZ$42,BR34&lt;&gt;"",BO34=""),AND(BS34&gt;=BZ$38,BS34&lt;&gt;"",BU34&gt;=BZ$42,BU34&lt;&gt;"",BO34=""),AND(BW34&gt;=BZ$38,BW34&lt;&gt;"",BY34&gt;=BZ$42,BY34&lt;&gt;"",BO34=""),AND(CQ34&gt;=DA$38,CQ34&lt;&gt;"",CS34&gt;=DA$42,CS34&lt;&gt;"",CP34=""),AND(CT34&gt;=DA$38,CT34&lt;&gt;"",CV34&gt;=DA$42,CV34&lt;&gt;"",CP34=""),AND(CX34&gt;=DA$38,CX34&lt;&gt;"",CZ34&gt;=DA$42,CZ34&lt;&gt;"",CP34=""),AND(DX34&gt;=EK$38,DX34&lt;&gt;"",DZ34&gt;=EK$42,DZ34&lt;&gt;""),AND(EA34&gt;=EK$38,EA34&lt;&gt;"",EC34&gt;=EK$42,EC34&lt;&gt;""),AND(EE34&gt;=EK$38,EE34&lt;&gt;"",EG34&gt;=EK$42,EG34&lt;&gt;""),AND(EH34&gt;=EK$38,EH34&lt;&gt;"",EJ34&gt;=EK$42,EJ34&lt;&gt;""),AND(FF34&gt;=FS$38,FF34&lt;&gt;"",FH34&gt;=FS$42,FH34&lt;&gt;""),AND(FI34&gt;=FS$38,FI34&lt;&gt;"",FK34&gt;=FS$42,FK34&lt;&gt;""),AND(FM34&gt;=FS$38,FM34&lt;&gt;"",FO34&gt;=FS$42,FO34&lt;&gt;""),AND(FP34&gt;=FS$38,FP34&lt;&gt;"",FR34&gt;=FS$42,FR34&lt;&gt;""),AND(GN34&gt;=HA$38,GN34&lt;&gt;"",GP34&gt;=HA$42,GP34&lt;&gt;""),AND(GQ34&gt;=HA$38,GQ34&lt;&gt;"",GS34&gt;=HA$42,GS34&lt;&gt;""),AND(GU34&gt;=HA$38,GU34&lt;&gt;"",GW34&gt;=HA$42,GW34&lt;&gt;""),AND(GX34&gt;=HA$38,GX34&lt;&gt;"",GZ34&gt;=HA$42,GZ34&lt;&gt;""),AND(HV34&gt;=II$38,HV34&lt;&gt;"",HX34&gt;=II$42,HX34&lt;&gt;""),AND(HY34&gt;=II$38,HY34&lt;&gt;"",IA34&gt;=II$42,IA34&lt;&gt;""),AND(IC34&gt;=II$38,IC34&lt;&gt;"",IE34&gt;=II$42,IE34&lt;&gt;""),AND(IF34&gt;=II$38,IF34&lt;&gt;"",IH34&gt;=II$42,IH34&lt;&gt;""),AND(JD34&gt;=JQ$38,JD34&lt;&gt;"",JF34&gt;=JQ$42,JF34&lt;&gt;""),AND(JG34&gt;=JQ$38,JG34&lt;&gt;"",JI34&gt;=JQ$42,JI34&lt;&gt;""),AND(JK34&gt;=JQ$38,JK34&lt;&gt;"",JM34&gt;=JQ$42,JM34&lt;&gt;""),AND(JN34&gt;=JQ$38,JN34&lt;&gt;"",JP34&gt;=JQ$42,JP34&lt;&gt;""),AND(KL34&gt;=KY$38,KL34&lt;&gt;"",KN34&gt;=KY$42,KN34&lt;&gt;""),AND(KO34&gt;=KY$38,KO34&lt;&gt;"",KQ34&gt;=KY$42,KQ34&lt;&gt;""),AND(KS34&gt;=KY$38,KS34&lt;&gt;"",KU34&gt;=KY$42,KU34&lt;&gt;""),AND(KV34&gt;=KY$38,KV34&lt;&gt;"",KX34&gt;=KY$42,KX34&lt;&gt;""),AND(LT34&gt;=MG$38,LT34&lt;&gt;"",LV34&gt;=MG$42,LV34&lt;&gt;""),AND(LW34&gt;=MG$38,LW34&lt;&gt;"",LY34&gt;=MG$42,LY34&lt;&gt;""),AND(MA34&gt;=MG$38,MA34&lt;&gt;"",MC34&gt;=MG$42,MC34&lt;&gt;""),AND(MD34&gt;=MG$38,MD34&lt;&gt;"",MF34&gt;=MG$42,MF34&lt;&gt;""),AND(NB34&gt;=NO$38,NB34&lt;&gt;"",ND34&gt;=NO$42,ND34&lt;&gt;""),AND(NE34&gt;=NO$38,NE34&lt;&gt;"",NG34&gt;=NO$42,NG34&lt;&gt;""),AND(NI34&gt;=NO$38,NI34&lt;&gt;"",NK34&gt;=NO$42,NK34&lt;&gt;""),AND(NL34&gt;=NO$38,NL34&lt;&gt;"",NN34&gt;=NO$42,NN34&lt;&gt;""),AND(OJ34&gt;=OW$38,OJ34&lt;&gt;"",OL34&gt;=OW$42,OL34&lt;&gt;""),AND(OM34&gt;=OW$38,OM34&lt;&gt;"",OO34&gt;=OW$42,OO34&lt;&gt;""),AND(OQ34&gt;=OW$38,OQ34&lt;&gt;"",OS34&gt;=OW$42,OS34&lt;&gt;""),AND(OT34&gt;=OW$38,OT34&lt;&gt;"",OV34&gt;=OW$42,OV34&lt;&gt;""),AND(PR34&gt;=QE$38,PR34&lt;&gt;"",PT34&gt;=QE$42,PT34&lt;&gt;""),AND(PU34&gt;=QE$38,PU34&lt;&gt;"",PW34&gt;=QE$42,PW34&lt;&gt;""),AND(PY34&gt;=QE$38,PY34&lt;&gt;"",QA34&gt;=QE$42,QA34&lt;&gt;""),AND(QB34&gt;=QE$38,QB34&lt;&gt;"",QD34&gt;=QE$42,QD34&lt;&gt;""),AND(QZ34&gt;=RM$38,QZ34&lt;&gt;"",RB34&gt;=RM$42,RB34&lt;&gt;""),AND(RC34&gt;=RM$38,RC34&lt;&gt;"",RE34&gt;=RM$42,RE34&lt;&gt;""),AND(RG34&gt;=RM$38,RG34&lt;&gt;"",RI34&gt;=RM$42,RI34&lt;&gt;""),AND(RJ34&gt;=RM$38,RJ34&lt;&gt;"",RL34&gt;=RM$42,RL34&lt;&gt;""),AND(SH34&gt;=SU$38,SH34&lt;&gt;"",SJ34&gt;=SU$42,SJ34&lt;&gt;""),AND(SK34&gt;=SU$38,SK34&lt;&gt;"",SM34&gt;=SU$42,SM34&lt;&gt;""),AND(SO34&gt;=SU$38,SO34&lt;&gt;"",SQ34&gt;=SU$42,SQ34&lt;&gt;""),AND(SR34&gt;=SU$38,SR34&lt;&gt;"",ST34&gt;=SU$42,ST34&lt;&gt;"")),"P","")</f>
        <v/>
      </c>
      <c r="I34" s="3" t="str">
        <f>IF(OR(AND(AQ34&gt;=AY$42,AQ34&lt;&gt;"",AN34=""),AND(AT34&gt;=AY$42,AT34&lt;&gt;"",AN34=""),AND(AX34&gt;=AY$42,AX34&lt;&gt;"",AN34=""),AND(BR34&gt;=BZ$42,BR34&lt;&gt;"",BO34=""),AND(BU34&gt;=BZ$42,BU34&lt;&gt;"",BO34=""),AND(BY34&gt;=BZ$42,BY34&lt;&gt;"",BO34=""),AND(CS34&gt;=DA$42,CS34&lt;&gt;"",CP34=""),AND(CV34&gt;=DA$42,CV34&lt;&gt;"",CP34=""),AND(CZ34&gt;=DA$42,CZ34&lt;&gt;"",CP34=""),AND(DZ34&gt;=EK$42,DZ34&lt;&gt;""),AND(EC34&gt;=EK$42,EC34&lt;&gt;""),AND(EG34&gt;=EK$42,EG34&lt;&gt;""),AND(EJ34&gt;=EK$42,EJ34&lt;&gt;""),AND(FH34&gt;=FS$42,FH34&lt;&gt;""),AND(FK34&gt;=FS$42,FK34&lt;&gt;""),AND(FO34&gt;=FS$42,FO34&lt;&gt;""),AND(FR34&gt;=FS$42,FR34&lt;&gt;""),AND(GP34&gt;=HA$42,GP34&lt;&gt;""),AND(GS34&gt;=HA$42,GS34&lt;&gt;""),AND(GW34&gt;=HA$42,GW34&lt;&gt;""),AND(GZ34&gt;=HA$42,GZ34&lt;&gt;""),AND(HX34&gt;=II$42,HX34&lt;&gt;""),AND(IA34&gt;=II$42,IA34&lt;&gt;""),AND(IE34&gt;=II$42,IE34&lt;&gt;""),AND(IH34&gt;=II$42,IH34&lt;&gt;""),AND(JF34&gt;=JQ$42,JF34&lt;&gt;""),AND(JI34&gt;=JQ$42,JI34&lt;&gt;""),AND(JM34&gt;=JQ$42,JM34&lt;&gt;""),AND(JP34&gt;=JQ$42,JP34&lt;&gt;""),AND(KN34&gt;=KY$42,KN34&lt;&gt;""),AND(KQ34&gt;=KY$42,KQ34&lt;&gt;""),AND(KU34&gt;=KY$42,KU34&lt;&gt;""),AND(KX34&gt;=KY$42,KX34&lt;&gt;""),AND(LV34&gt;=MG$42,LV34&lt;&gt;""),AND(LY34&gt;=MG$42,LY34&lt;&gt;""),AND(MC34&gt;=MG$42,MC34&lt;&gt;""),AND(MF34&gt;=MG$42,MF34&lt;&gt;""),AND(ND34&gt;=NO$42,ND34&lt;&gt;""),AND(NG34&gt;=NO$42,NG34&lt;&gt;""),AND(NK34&gt;=NO$42,NK34&lt;&gt;""),AND(NN34&gt;=NO$42,NN34&lt;&gt;""),AND(OL34&gt;=OW$42,OL34&lt;&gt;""),AND(OO34&gt;=OW$42,OO34&lt;&gt;""),AND(OS34&gt;=OW$42,OS34&lt;&gt;""),AND(OV34&gt;=OW$42,OV34&lt;&gt;""),AND(PT34&gt;=QE$42,PT34&lt;&gt;""),AND(PW34&gt;=QE$42,PW34&lt;&gt;""),AND(QA34&gt;=QE$42,QA34&lt;&gt;""),AND(QD34&gt;=QE$42,QD34&lt;&gt;""),AND(RB34&gt;=RM$42,RB34&lt;&gt;""),AND(RE34&gt;=RM$42,RE34&lt;&gt;""),AND(RI34&gt;=RM$42,RI34&lt;&gt;""),AND(RL34&gt;=RM$42,RL34&lt;&gt;""),AND(SJ34&gt;=SU$42,SJ34&lt;&gt;""),AND(SM34&gt;=SU$42,SM34&lt;&gt;""),AND(SQ34&gt;=SU$42,SQ34&lt;&gt;""),AND(ST34&gt;=SU$42,ST34&lt;&gt;"")),"P","")</f>
        <v/>
      </c>
      <c r="J34" s="36" t="str">
        <f>IF(AND(I34="P",H34=""),"No DD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Merit",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Excellence",IF(K34="P","Worlds Team",IF(H34="P","National Team","")))))</f>
        <v/>
      </c>
      <c r="K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L34" s="8">
        <f>IF(COUNT(AQ34,AT34,BR34,BU34,CS34,CV34)&gt;0,LARGE((AQ34,AT34,BR34,BU34,CS34,CV34),1),0)</f>
        <v>41.22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5.18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7.3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$38,AP34,0),IF(AR34&gt;=$AY$38,AS34,0),IF(AV34&gt;=$AY$38,AW34,0),IF(BP34&gt;=$BZ$38,BQ34,0),IF(BS34&gt;=$BZ$38,BT34,0),IF(BW34&gt;=$BZ$38,BX34,0),IF(CQ34&gt;=$DA$38,CR34,0),IF(CT34&gt;=$DA$38,CU34,0),IF(CX34&gt;=$DA$38,CY34,0),IF(DX34&gt;=$EK$38,DY34,0),IF(EA34&gt;=$EK$38,EB34,0),IF(EE34&gt;=$EK$38,EF34,0),IF(EH34&gt;=$EK$38,EI34,0),IF(FF34&gt;=$FS$38,FG34,0),IF(FI34&gt;=$FS$38,FJ34,0),IF(FM34&gt;=$FS$38,FN34,0),IF(FP34&gt;=$FS$38,FQ34,0),IF(GN34&gt;=$HA$38,GO34,0),IF(GQ34&gt;=$HA$38,GR34,0),IF(GU34&gt;=$HA$38,GV34,0),IF(GX34&gt;=$HA$38,GY34,0),IF(HV34&gt;=$II$38,HW34,0),IF(HY34&gt;=$II$38,HZ34,0),IF(IC34&gt;=$II$38,ID34,0),IF(IF34&gt;=$II$38,IG34,0),IF(JD34&gt;=$JQ$38,JE34,0),IF(JG34&gt;=$JQ$38,JH34,0),IF(JK34&gt;=$JQ$38,JL34,0),IF(JN34&gt;=$JQ$38,JO34,0),IF(KL34&gt;=$KY$38,KM34,0),IF(KO34&gt;=$KY$38,KP34,0),IF(KS34&gt;=$KY$38,KT34,0),IF(KV34&gt;=$KY$38,KW34,0),IF(LT34&gt;=$MG$38,LU34,0),IF(LW34&gt;=$MG$38,LX34,0),IF(MA34&gt;=$MG$38,MB34,0),IF(MD34&gt;=$MG$38,ME34,0),IF(NB34&gt;=$NO$38,NC34,0),IF(NE34&gt;=$NO$38,NF34,0),IF(NI34&gt;=$NO$38,NJ34,0),IF(NL34&gt;=$NO$38,NM34,0),IF(OJ34&gt;=$OW$38,OK34,0),IF(OM34&gt;=$OW$38,ON34,0),IF(OQ34&gt;=$OW$38,OR34,0),IF(OT34&gt;=$OW$38,OU34,0),IF(PR34&gt;=$QE$38,PS34,0),IF(PU34&gt;=$QE$38,PV34,0),IF(PY34&gt;=$QE$38,PZ34,0),IF(QB34&gt;=$QE$38,QC34,0),IF(QZ34&gt;=$RM$38,RA34,0),IF(RC34&gt;=$RM$38,RD34,0),IF(RG34&gt;=$RM$38,RH34,0),IF(RJ34&gt;=$RM$38,RK34,0),IF(SH34&gt;=$SU$38,SI34,0),IF(SK34&gt;=$SU$38,SL34,0),IF(SO34&gt;=$SU$38,SP34,0),IF(SR34&gt;=$SU$38,SS34,0))&gt;0,MAX(IF(AO34&gt;=$AY$38,AP34,0),IF(AR34&gt;=$AY$38,AS34,0),IF(AV34&gt;=$AY$38,AW34,0),IF(BP34&gt;=$BZ$38,BQ34,0),IF(BS34&gt;=$BZ$38,BT34,0),IF(BW34&gt;=$BZ$38,BX34,0),IF(CQ34&gt;=$DA$38,CR34,0),IF(CT34&gt;=$DA$38,CU34,0),IF(CX34&gt;=$DA$38,CY34,0),IF(DX34&gt;=$EK$38,DY34,0),IF(EA34&gt;=$EK$38,EB34,0),IF(EE34&gt;=$EK$38,EF34,0),IF(EH34&gt;=$EK$38,EI34,0),IF(FF34&gt;=$FS$38,FG34,0),IF(FI34&gt;=$FS$38,FJ34,0),IF(FM34&gt;=$FS$38,FN34,0),IF(FP34&gt;=$FS$38,FQ34,0),IF(GN34&gt;=$HA$38,GO34,0),IF(GQ34&gt;=$HA$38,GR34,0),IF(GU34&gt;=$HA$38,GV34,0),IF(GX34&gt;=$HA$38,GY34,0),IF(HV34&gt;=$II$38,HW34,0),IF(HY34&gt;=$II$38,HZ34,0),IF(IC34&gt;=$II$38,ID34,0),IF(IF34&gt;=$II$38,IG34,0),IF(JD34&gt;=$JQ$38,JE34,0),IF(JG34&gt;=$JQ$38,JH34,0),IF(JK34&gt;=$JQ$38,JL34,0),IF(JN34&gt;=$JQ$38,JO34,0),IF(KL34&gt;=$KY$38,KM34,0),IF(KO34&gt;=$KY$38,KP34,0),IF(KS34&gt;=$KY$38,KT34,0),IF(KV34&gt;=$KY$38,KW34,0),IF(LT34&gt;=$MG$38,LU34,0),IF(LW34&gt;=$MG$38,LX34,0),IF(MA34&gt;=$MG$38,MB34,0),IF(MD34&gt;=$MG$38,ME34,0),IF(NB34&gt;=$NO$38,NC34,0),IF(NE34&gt;=$NO$38,NF34,0),IF(NI34&gt;=$NO$38,NJ34,0),IF(NL34&gt;=$NO$38,NM34,0),IF(OJ34&gt;=$OW$38,OK34,0),IF(OM34&gt;=$OW$38,ON34,0),IF(OQ34&gt;=$OW$38,OR34,0),IF(OT34&gt;=$OW$38,OU34,0),IF(PR34&gt;=$QE$38,PS34,0),IF(PU34&gt;=$QE$38,PV34,0),IF(PY34&gt;=$QE$38,PZ34,0),IF(QB34&gt;=$QE$38,QC34,0),IF(QZ34&gt;=$RM$38,RA34,0),IF(RC34&gt;=$RM$38,RD34,0),IF(RG34&gt;=$RM$38,RH34,0),IF(RJ34&gt;=$RM$38,RK34,0),IF(SH34&gt;=$SU$38,SI34,0),IF(SK34&gt;=$SU$38,SL34,0),IF(SO34&gt;=$SU$38,SP34,0),IF(SR34&gt;=$SU$38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>
        <v>13.7</v>
      </c>
      <c r="Z34" s="22">
        <v>8.8000000000000007</v>
      </c>
      <c r="AA34" s="22">
        <v>7.3</v>
      </c>
      <c r="AB34" s="22">
        <v>12.92</v>
      </c>
      <c r="AC34" s="22">
        <v>1.5</v>
      </c>
      <c r="AD34" s="22">
        <v>1.4</v>
      </c>
      <c r="AE34" s="22">
        <v>0.9</v>
      </c>
      <c r="AF34" s="22">
        <v>1.5</v>
      </c>
      <c r="AG34" s="22">
        <v>1.38</v>
      </c>
      <c r="AH34" s="22">
        <v>0</v>
      </c>
      <c r="AI34" s="22"/>
      <c r="AJ34" s="22"/>
      <c r="AK34" s="22"/>
      <c r="AL34" s="22"/>
      <c r="AM34" s="22"/>
      <c r="AN34" s="27"/>
      <c r="AO34" s="38">
        <f>IF(AA34&gt;0,AA34,"")</f>
        <v>7.3</v>
      </c>
      <c r="AP34" s="38">
        <f>IF(AB34&gt;0,AB34,"")</f>
        <v>12.92</v>
      </c>
      <c r="AQ34" s="40">
        <f>IF(SUM(Y34:AB34)-AC34&gt;0,SUM(Y34:AB34)-AC34,"")</f>
        <v>41.22</v>
      </c>
      <c r="AR34" s="40">
        <f>IF(AF34&gt;0,AF34,"")</f>
        <v>1.5</v>
      </c>
      <c r="AS34" s="40">
        <f>IF(AG34&gt;0,AG34,"")</f>
        <v>1.38</v>
      </c>
      <c r="AT34" s="40">
        <f>IF(SUM(AD34:AG34)-AH34&gt;0,SUM(AD34:AG34)-AH34,"")</f>
        <v>5.18</v>
      </c>
      <c r="AU34" s="40">
        <f>IF(AQ34="","",MAX(AQ34,AT34))</f>
        <v>41.22</v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>
        <f>IF(SUM(AU34,AX34)&gt;0,SUM(AU34,AX34),"")</f>
        <v>41.22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0</v>
      </c>
      <c r="SW34" s="22">
        <f>IF($CP34="P",CB34,(CB34+BA34)/2)</f>
        <v>0</v>
      </c>
      <c r="SX34" s="22">
        <f>IF($CP34="P",CC34,(CC34+BB34)/2)</f>
        <v>0</v>
      </c>
      <c r="SY34" s="22">
        <f>IF($CP34="P",CD34,(CD34+BC34)/2)</f>
        <v>0</v>
      </c>
      <c r="SZ34" s="22">
        <f>IF($CP34="P",CE34,(CE34+BD34)/2)</f>
        <v>0</v>
      </c>
      <c r="TA34" s="22">
        <f>IF($CP34="P",CF34,(CF34+BE34)/2)</f>
        <v>0</v>
      </c>
      <c r="TB34" s="22">
        <f>IF($CP34="P",CG34,(CG34+BF34)/2)</f>
        <v>0</v>
      </c>
      <c r="TC34" s="22">
        <f>IF($CP34="P",CH34,(CH34+BG34)/2)</f>
        <v>0</v>
      </c>
      <c r="TD34" s="22">
        <f>IF($CP34="P",CI34,(CI34+BH34)/2)</f>
        <v>0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 t="str">
        <f>IF(SX34&gt;0,SX34,"")</f>
        <v/>
      </c>
      <c r="TM34" s="40" t="str">
        <f>IF(SY34&gt;0,SY34,"")</f>
        <v/>
      </c>
      <c r="TN34" s="40" t="str">
        <f>IF(SUM(SV34:SY34)-SZ34&gt;0,SUM(SV34:SY34)-SZ34,"")</f>
        <v/>
      </c>
      <c r="TO34" s="40" t="str">
        <f>IF(TC34&gt;0,TC34,"")</f>
        <v/>
      </c>
      <c r="TP34" s="40" t="str">
        <f>IF(TD34&gt;0,TD34,"")</f>
        <v/>
      </c>
      <c r="TQ34" s="40" t="str">
        <f>IF(SUM(TA34:TD34)-TE34&gt;0,SUM(TA34:TD34)-TE34,"")</f>
        <v/>
      </c>
      <c r="TR34" s="40" t="str">
        <f>IF(MAX(TN34,TQ34)&gt;0,MAX(TN34,TQ34),"")</f>
        <v/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 t="str">
        <f>IF(SUM(TR34,TU34)&gt;0,SUM(TR34,TU34),"")</f>
        <v/>
      </c>
    </row>
    <row r="35" spans="1:54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141</v>
      </c>
      <c r="D35" s="4" t="s">
        <v>3</v>
      </c>
      <c r="E35" s="4">
        <v>2004</v>
      </c>
      <c r="F35" s="9">
        <f>SUM(L35:V35)+SUM(L35:T35)*0.0000001+SUM(L35)*0.0000000000001</f>
        <v>52.12000521200401</v>
      </c>
      <c r="G35" s="64"/>
      <c r="H35" s="3" t="str">
        <f>IF(OR(AND(AO35&gt;=AY$38,AO35&lt;&gt;"",AQ35&gt;=AY$42,AQ35&lt;&gt;"",AN35=""),AND(AR35&gt;=AY$38,AR35&lt;&gt;"",AT35&gt;=AY$42,AT35&lt;&gt;"",AN35=""),AND(AV35&gt;=AY$38,AV35&lt;&gt;"",AX35&gt;=AY$42,AX35&lt;&gt;"",AN35=""),AND(BP35&gt;=BZ$38,BP35&lt;&gt;"",BR35&gt;=BZ$42,BR35&lt;&gt;"",BO35=""),AND(BS35&gt;=BZ$38,BS35&lt;&gt;"",BU35&gt;=BZ$42,BU35&lt;&gt;"",BO35=""),AND(BW35&gt;=BZ$38,BW35&lt;&gt;"",BY35&gt;=BZ$42,BY35&lt;&gt;"",BO35=""),AND(CQ35&gt;=DA$38,CQ35&lt;&gt;"",CS35&gt;=DA$42,CS35&lt;&gt;"",CP35=""),AND(CT35&gt;=DA$38,CT35&lt;&gt;"",CV35&gt;=DA$42,CV35&lt;&gt;"",CP35=""),AND(CX35&gt;=DA$38,CX35&lt;&gt;"",CZ35&gt;=DA$42,CZ35&lt;&gt;"",CP35=""),AND(DX35&gt;=EK$38,DX35&lt;&gt;"",DZ35&gt;=EK$42,DZ35&lt;&gt;""),AND(EA35&gt;=EK$38,EA35&lt;&gt;"",EC35&gt;=EK$42,EC35&lt;&gt;""),AND(EE35&gt;=EK$38,EE35&lt;&gt;"",EG35&gt;=EK$42,EG35&lt;&gt;""),AND(EH35&gt;=EK$38,EH35&lt;&gt;"",EJ35&gt;=EK$42,EJ35&lt;&gt;""),AND(FF35&gt;=FS$38,FF35&lt;&gt;"",FH35&gt;=FS$42,FH35&lt;&gt;""),AND(FI35&gt;=FS$38,FI35&lt;&gt;"",FK35&gt;=FS$42,FK35&lt;&gt;""),AND(FM35&gt;=FS$38,FM35&lt;&gt;"",FO35&gt;=FS$42,FO35&lt;&gt;""),AND(FP35&gt;=FS$38,FP35&lt;&gt;"",FR35&gt;=FS$42,FR35&lt;&gt;""),AND(GN35&gt;=HA$38,GN35&lt;&gt;"",GP35&gt;=HA$42,GP35&lt;&gt;""),AND(GQ35&gt;=HA$38,GQ35&lt;&gt;"",GS35&gt;=HA$42,GS35&lt;&gt;""),AND(GU35&gt;=HA$38,GU35&lt;&gt;"",GW35&gt;=HA$42,GW35&lt;&gt;""),AND(GX35&gt;=HA$38,GX35&lt;&gt;"",GZ35&gt;=HA$42,GZ35&lt;&gt;""),AND(HV35&gt;=II$38,HV35&lt;&gt;"",HX35&gt;=II$42,HX35&lt;&gt;""),AND(HY35&gt;=II$38,HY35&lt;&gt;"",IA35&gt;=II$42,IA35&lt;&gt;""),AND(IC35&gt;=II$38,IC35&lt;&gt;"",IE35&gt;=II$42,IE35&lt;&gt;""),AND(IF35&gt;=II$38,IF35&lt;&gt;"",IH35&gt;=II$42,IH35&lt;&gt;""),AND(JD35&gt;=JQ$38,JD35&lt;&gt;"",JF35&gt;=JQ$42,JF35&lt;&gt;""),AND(JG35&gt;=JQ$38,JG35&lt;&gt;"",JI35&gt;=JQ$42,JI35&lt;&gt;""),AND(JK35&gt;=JQ$38,JK35&lt;&gt;"",JM35&gt;=JQ$42,JM35&lt;&gt;""),AND(JN35&gt;=JQ$38,JN35&lt;&gt;"",JP35&gt;=JQ$42,JP35&lt;&gt;""),AND(KL35&gt;=KY$38,KL35&lt;&gt;"",KN35&gt;=KY$42,KN35&lt;&gt;""),AND(KO35&gt;=KY$38,KO35&lt;&gt;"",KQ35&gt;=KY$42,KQ35&lt;&gt;""),AND(KS35&gt;=KY$38,KS35&lt;&gt;"",KU35&gt;=KY$42,KU35&lt;&gt;""),AND(KV35&gt;=KY$38,KV35&lt;&gt;"",KX35&gt;=KY$42,KX35&lt;&gt;""),AND(LT35&gt;=MG$38,LT35&lt;&gt;"",LV35&gt;=MG$42,LV35&lt;&gt;""),AND(LW35&gt;=MG$38,LW35&lt;&gt;"",LY35&gt;=MG$42,LY35&lt;&gt;""),AND(MA35&gt;=MG$38,MA35&lt;&gt;"",MC35&gt;=MG$42,MC35&lt;&gt;""),AND(MD35&gt;=MG$38,MD35&lt;&gt;"",MF35&gt;=MG$42,MF35&lt;&gt;""),AND(NB35&gt;=NO$38,NB35&lt;&gt;"",ND35&gt;=NO$42,ND35&lt;&gt;""),AND(NE35&gt;=NO$38,NE35&lt;&gt;"",NG35&gt;=NO$42,NG35&lt;&gt;""),AND(NI35&gt;=NO$38,NI35&lt;&gt;"",NK35&gt;=NO$42,NK35&lt;&gt;""),AND(NL35&gt;=NO$38,NL35&lt;&gt;"",NN35&gt;=NO$42,NN35&lt;&gt;""),AND(OJ35&gt;=OW$38,OJ35&lt;&gt;"",OL35&gt;=OW$42,OL35&lt;&gt;""),AND(OM35&gt;=OW$38,OM35&lt;&gt;"",OO35&gt;=OW$42,OO35&lt;&gt;""),AND(OQ35&gt;=OW$38,OQ35&lt;&gt;"",OS35&gt;=OW$42,OS35&lt;&gt;""),AND(OT35&gt;=OW$38,OT35&lt;&gt;"",OV35&gt;=OW$42,OV35&lt;&gt;""),AND(PR35&gt;=QE$38,PR35&lt;&gt;"",PT35&gt;=QE$42,PT35&lt;&gt;""),AND(PU35&gt;=QE$38,PU35&lt;&gt;"",PW35&gt;=QE$42,PW35&lt;&gt;""),AND(PY35&gt;=QE$38,PY35&lt;&gt;"",QA35&gt;=QE$42,QA35&lt;&gt;""),AND(QB35&gt;=QE$38,QB35&lt;&gt;"",QD35&gt;=QE$42,QD35&lt;&gt;""),AND(QZ35&gt;=RM$38,QZ35&lt;&gt;"",RB35&gt;=RM$42,RB35&lt;&gt;""),AND(RC35&gt;=RM$38,RC35&lt;&gt;"",RE35&gt;=RM$42,RE35&lt;&gt;""),AND(RG35&gt;=RM$38,RG35&lt;&gt;"",RI35&gt;=RM$42,RI35&lt;&gt;""),AND(RJ35&gt;=RM$38,RJ35&lt;&gt;"",RL35&gt;=RM$42,RL35&lt;&gt;""),AND(SH35&gt;=SU$38,SH35&lt;&gt;"",SJ35&gt;=SU$42,SJ35&lt;&gt;""),AND(SK35&gt;=SU$38,SK35&lt;&gt;"",SM35&gt;=SU$42,SM35&lt;&gt;""),AND(SO35&gt;=SU$38,SO35&lt;&gt;"",SQ35&gt;=SU$42,SQ35&lt;&gt;""),AND(SR35&gt;=SU$38,SR35&lt;&gt;"",ST35&gt;=SU$42,ST35&lt;&gt;"")),"P","")</f>
        <v/>
      </c>
      <c r="I35" s="3" t="str">
        <f>IF(OR(AND(AQ35&gt;=AY$42,AQ35&lt;&gt;"",AN35=""),AND(AT35&gt;=AY$42,AT35&lt;&gt;"",AN35=""),AND(AX35&gt;=AY$42,AX35&lt;&gt;"",AN35=""),AND(BR35&gt;=BZ$42,BR35&lt;&gt;"",BO35=""),AND(BU35&gt;=BZ$42,BU35&lt;&gt;"",BO35=""),AND(BY35&gt;=BZ$42,BY35&lt;&gt;"",BO35=""),AND(CS35&gt;=DA$42,CS35&lt;&gt;"",CP35=""),AND(CV35&gt;=DA$42,CV35&lt;&gt;"",CP35=""),AND(CZ35&gt;=DA$42,CZ35&lt;&gt;"",CP35=""),AND(DZ35&gt;=EK$42,DZ35&lt;&gt;""),AND(EC35&gt;=EK$42,EC35&lt;&gt;""),AND(EG35&gt;=EK$42,EG35&lt;&gt;""),AND(EJ35&gt;=EK$42,EJ35&lt;&gt;""),AND(FH35&gt;=FS$42,FH35&lt;&gt;""),AND(FK35&gt;=FS$42,FK35&lt;&gt;""),AND(FO35&gt;=FS$42,FO35&lt;&gt;""),AND(FR35&gt;=FS$42,FR35&lt;&gt;""),AND(GP35&gt;=HA$42,GP35&lt;&gt;""),AND(GS35&gt;=HA$42,GS35&lt;&gt;""),AND(GW35&gt;=HA$42,GW35&lt;&gt;""),AND(GZ35&gt;=HA$42,GZ35&lt;&gt;""),AND(HX35&gt;=II$42,HX35&lt;&gt;""),AND(IA35&gt;=II$42,IA35&lt;&gt;""),AND(IE35&gt;=II$42,IE35&lt;&gt;""),AND(IH35&gt;=II$42,IH35&lt;&gt;""),AND(JF35&gt;=JQ$42,JF35&lt;&gt;""),AND(JI35&gt;=JQ$42,JI35&lt;&gt;""),AND(JM35&gt;=JQ$42,JM35&lt;&gt;""),AND(JP35&gt;=JQ$42,JP35&lt;&gt;""),AND(KN35&gt;=KY$42,KN35&lt;&gt;""),AND(KQ35&gt;=KY$42,KQ35&lt;&gt;""),AND(KU35&gt;=KY$42,KU35&lt;&gt;""),AND(KX35&gt;=KY$42,KX35&lt;&gt;""),AND(LV35&gt;=MG$42,LV35&lt;&gt;""),AND(LY35&gt;=MG$42,LY35&lt;&gt;""),AND(MC35&gt;=MG$42,MC35&lt;&gt;""),AND(MF35&gt;=MG$42,MF35&lt;&gt;""),AND(ND35&gt;=NO$42,ND35&lt;&gt;""),AND(NG35&gt;=NO$42,NG35&lt;&gt;""),AND(NK35&gt;=NO$42,NK35&lt;&gt;""),AND(NN35&gt;=NO$42,NN35&lt;&gt;""),AND(OL35&gt;=OW$42,OL35&lt;&gt;""),AND(OO35&gt;=OW$42,OO35&lt;&gt;""),AND(OS35&gt;=OW$42,OS35&lt;&gt;""),AND(OV35&gt;=OW$42,OV35&lt;&gt;""),AND(PT35&gt;=QE$42,PT35&lt;&gt;""),AND(PW35&gt;=QE$42,PW35&lt;&gt;""),AND(QA35&gt;=QE$42,QA35&lt;&gt;""),AND(QD35&gt;=QE$42,QD35&lt;&gt;""),AND(RB35&gt;=RM$42,RB35&lt;&gt;""),AND(RE35&gt;=RM$42,RE35&lt;&gt;""),AND(RI35&gt;=RM$42,RI35&lt;&gt;""),AND(RL35&gt;=RM$42,RL35&lt;&gt;""),AND(SJ35&gt;=SU$42,SJ35&lt;&gt;""),AND(SM35&gt;=SU$42,SM35&lt;&gt;""),AND(SQ35&gt;=SU$42,SQ35&lt;&gt;""),AND(ST35&gt;=SU$42,ST35&lt;&gt;"")),"P","")</f>
        <v/>
      </c>
      <c r="J35" s="36" t="str">
        <f>IF(AND(I35="P",H35=""),"No DD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Merit",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Excellence",IF(K35="P","Worlds Team",IF(H35="P","National Team","")))))</f>
        <v/>
      </c>
      <c r="K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L35" s="8">
        <f>IF(COUNT(AQ35,AT35,BR35,BU35,CS35,CV35)&gt;0,LARGE((AQ35,AT35,BR35,BU35,CS35,CV35),1),0)</f>
        <v>40.18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5.04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6.9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$38,AP35,0),IF(AR35&gt;=$AY$38,AS35,0),IF(AV35&gt;=$AY$38,AW35,0),IF(BP35&gt;=$BZ$38,BQ35,0),IF(BS35&gt;=$BZ$38,BT35,0),IF(BW35&gt;=$BZ$38,BX35,0),IF(CQ35&gt;=$DA$38,CR35,0),IF(CT35&gt;=$DA$38,CU35,0),IF(CX35&gt;=$DA$38,CY35,0),IF(DX35&gt;=$EK$38,DY35,0),IF(EA35&gt;=$EK$38,EB35,0),IF(EE35&gt;=$EK$38,EF35,0),IF(EH35&gt;=$EK$38,EI35,0),IF(FF35&gt;=$FS$38,FG35,0),IF(FI35&gt;=$FS$38,FJ35,0),IF(FM35&gt;=$FS$38,FN35,0),IF(FP35&gt;=$FS$38,FQ35,0),IF(GN35&gt;=$HA$38,GO35,0),IF(GQ35&gt;=$HA$38,GR35,0),IF(GU35&gt;=$HA$38,GV35,0),IF(GX35&gt;=$HA$38,GY35,0),IF(HV35&gt;=$II$38,HW35,0),IF(HY35&gt;=$II$38,HZ35,0),IF(IC35&gt;=$II$38,ID35,0),IF(IF35&gt;=$II$38,IG35,0),IF(JD35&gt;=$JQ$38,JE35,0),IF(JG35&gt;=$JQ$38,JH35,0),IF(JK35&gt;=$JQ$38,JL35,0),IF(JN35&gt;=$JQ$38,JO35,0),IF(KL35&gt;=$KY$38,KM35,0),IF(KO35&gt;=$KY$38,KP35,0),IF(KS35&gt;=$KY$38,KT35,0),IF(KV35&gt;=$KY$38,KW35,0),IF(LT35&gt;=$MG$38,LU35,0),IF(LW35&gt;=$MG$38,LX35,0),IF(MA35&gt;=$MG$38,MB35,0),IF(MD35&gt;=$MG$38,ME35,0),IF(NB35&gt;=$NO$38,NC35,0),IF(NE35&gt;=$NO$38,NF35,0),IF(NI35&gt;=$NO$38,NJ35,0),IF(NL35&gt;=$NO$38,NM35,0),IF(OJ35&gt;=$OW$38,OK35,0),IF(OM35&gt;=$OW$38,ON35,0),IF(OQ35&gt;=$OW$38,OR35,0),IF(OT35&gt;=$OW$38,OU35,0),IF(PR35&gt;=$QE$38,PS35,0),IF(PU35&gt;=$QE$38,PV35,0),IF(PY35&gt;=$QE$38,PZ35,0),IF(QB35&gt;=$QE$38,QC35,0),IF(QZ35&gt;=$RM$38,RA35,0),IF(RC35&gt;=$RM$38,RD35,0),IF(RG35&gt;=$RM$38,RH35,0),IF(RJ35&gt;=$RM$38,RK35,0),IF(SH35&gt;=$SU$38,SI35,0),IF(SK35&gt;=$SU$38,SL35,0),IF(SO35&gt;=$SU$38,SP35,0),IF(SR35&gt;=$SU$38,SS35,0))&gt;0,MAX(IF(AO35&gt;=$AY$38,AP35,0),IF(AR35&gt;=$AY$38,AS35,0),IF(AV35&gt;=$AY$38,AW35,0),IF(BP35&gt;=$BZ$38,BQ35,0),IF(BS35&gt;=$BZ$38,BT35,0),IF(BW35&gt;=$BZ$38,BX35,0),IF(CQ35&gt;=$DA$38,CR35,0),IF(CT35&gt;=$DA$38,CU35,0),IF(CX35&gt;=$DA$38,CY35,0),IF(DX35&gt;=$EK$38,DY35,0),IF(EA35&gt;=$EK$38,EB35,0),IF(EE35&gt;=$EK$38,EF35,0),IF(EH35&gt;=$EK$38,EI35,0),IF(FF35&gt;=$FS$38,FG35,0),IF(FI35&gt;=$FS$38,FJ35,0),IF(FM35&gt;=$FS$38,FN35,0),IF(FP35&gt;=$FS$38,FQ35,0),IF(GN35&gt;=$HA$38,GO35,0),IF(GQ35&gt;=$HA$38,GR35,0),IF(GU35&gt;=$HA$38,GV35,0),IF(GX35&gt;=$HA$38,GY35,0),IF(HV35&gt;=$II$38,HW35,0),IF(HY35&gt;=$II$38,HZ35,0),IF(IC35&gt;=$II$38,ID35,0),IF(IF35&gt;=$II$38,IG35,0),IF(JD35&gt;=$JQ$38,JE35,0),IF(JG35&gt;=$JQ$38,JH35,0),IF(JK35&gt;=$JQ$38,JL35,0),IF(JN35&gt;=$JQ$38,JO35,0),IF(KL35&gt;=$KY$38,KM35,0),IF(KO35&gt;=$KY$38,KP35,0),IF(KS35&gt;=$KY$38,KT35,0),IF(KV35&gt;=$KY$38,KW35,0),IF(LT35&gt;=$MG$38,LU35,0),IF(LW35&gt;=$MG$38,LX35,0),IF(MA35&gt;=$MG$38,MB35,0),IF(MD35&gt;=$MG$38,ME35,0),IF(NB35&gt;=$NO$38,NC35,0),IF(NE35&gt;=$NO$38,NF35,0),IF(NI35&gt;=$NO$38,NJ35,0),IF(NL35&gt;=$NO$38,NM35,0),IF(OJ35&gt;=$OW$38,OK35,0),IF(OM35&gt;=$OW$38,ON35,0),IF(OQ35&gt;=$OW$38,OR35,0),IF(OT35&gt;=$OW$38,OU35,0),IF(PR35&gt;=$QE$38,PS35,0),IF(PU35&gt;=$QE$38,PV35,0),IF(PY35&gt;=$QE$38,PZ35,0),IF(QB35&gt;=$QE$38,QC35,0),IF(QZ35&gt;=$RM$38,RA35,0),IF(RC35&gt;=$RM$38,RD35,0),IF(RG35&gt;=$RM$38,RH35,0),IF(RJ35&gt;=$RM$38,RK35,0),IF(SH35&gt;=$SU$38,SI35,0),IF(SK35&gt;=$SU$38,SL35,0),IF(SO35&gt;=$SU$38,SP35,0),IF(SR35&gt;=$SU$38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1.4</v>
      </c>
      <c r="Z35" s="22">
        <v>1</v>
      </c>
      <c r="AA35" s="22">
        <v>1.3</v>
      </c>
      <c r="AB35" s="22">
        <v>1.34</v>
      </c>
      <c r="AC35" s="22">
        <v>0</v>
      </c>
      <c r="AD35" s="22">
        <v>13.5</v>
      </c>
      <c r="AE35" s="22">
        <v>9.1999999999999993</v>
      </c>
      <c r="AF35" s="22">
        <v>6.9</v>
      </c>
      <c r="AG35" s="22">
        <v>12.48</v>
      </c>
      <c r="AH35" s="22">
        <v>1.9</v>
      </c>
      <c r="AI35" s="22"/>
      <c r="AJ35" s="22"/>
      <c r="AK35" s="22"/>
      <c r="AL35" s="22"/>
      <c r="AM35" s="22"/>
      <c r="AN35" s="27"/>
      <c r="AO35" s="38">
        <f>IF(AA35&gt;0,AA35,"")</f>
        <v>1.3</v>
      </c>
      <c r="AP35" s="38">
        <f>IF(AB35&gt;0,AB35,"")</f>
        <v>1.34</v>
      </c>
      <c r="AQ35" s="40">
        <f>IF(SUM(Y35:AB35)-AC35&gt;0,SUM(Y35:AB35)-AC35,"")</f>
        <v>5.04</v>
      </c>
      <c r="AR35" s="40">
        <f>IF(AF35&gt;0,AF35,"")</f>
        <v>6.9</v>
      </c>
      <c r="AS35" s="40">
        <f>IF(AG35&gt;0,AG35,"")</f>
        <v>12.48</v>
      </c>
      <c r="AT35" s="40">
        <f>IF(SUM(AD35:AG35)-AH35&gt;0,SUM(AD35:AG35)-AH35,"")</f>
        <v>40.18</v>
      </c>
      <c r="AU35" s="40">
        <f>IF(AQ35="","",MAX(AQ35,AT35))</f>
        <v>40.18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40.18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0</v>
      </c>
      <c r="SW35" s="22">
        <f>IF($CP35="P",CB35,(CB35+BA35)/2)</f>
        <v>0</v>
      </c>
      <c r="SX35" s="22">
        <f>IF($CP35="P",CC35,(CC35+BB35)/2)</f>
        <v>0</v>
      </c>
      <c r="SY35" s="22">
        <f>IF($CP35="P",CD35,(CD35+BC35)/2)</f>
        <v>0</v>
      </c>
      <c r="SZ35" s="22">
        <f>IF($CP35="P",CE35,(CE35+BD35)/2)</f>
        <v>0</v>
      </c>
      <c r="TA35" s="22">
        <f>IF($CP35="P",CF35,(CF35+BE35)/2)</f>
        <v>0</v>
      </c>
      <c r="TB35" s="22">
        <f>IF($CP35="P",CG35,(CG35+BF35)/2)</f>
        <v>0</v>
      </c>
      <c r="TC35" s="22">
        <f>IF($CP35="P",CH35,(CH35+BG35)/2)</f>
        <v>0</v>
      </c>
      <c r="TD35" s="22">
        <f>IF($CP35="P",CI35,(CI35+BH35)/2)</f>
        <v>0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 t="str">
        <f>IF(SX35&gt;0,SX35,"")</f>
        <v/>
      </c>
      <c r="TM35" s="40" t="str">
        <f>IF(SY35&gt;0,SY35,"")</f>
        <v/>
      </c>
      <c r="TN35" s="40" t="str">
        <f>IF(SUM(SV35:SY35)-SZ35&gt;0,SUM(SV35:SY35)-SZ35,"")</f>
        <v/>
      </c>
      <c r="TO35" s="40" t="str">
        <f>IF(TC35&gt;0,TC35,"")</f>
        <v/>
      </c>
      <c r="TP35" s="40" t="str">
        <f>IF(TD35&gt;0,TD35,"")</f>
        <v/>
      </c>
      <c r="TQ35" s="40" t="str">
        <f>IF(SUM(TA35:TD35)-TE35&gt;0,SUM(TA35:TD35)-TE35,"")</f>
        <v/>
      </c>
      <c r="TR35" s="40" t="str">
        <f>IF(MAX(TN35,TQ35)&gt;0,MAX(TN35,TQ35),"")</f>
        <v/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 t="str">
        <f>IF(SUM(TR35,TU35)&gt;0,SUM(TR35,TU35),"")</f>
        <v/>
      </c>
    </row>
    <row r="36" spans="1:544" x14ac:dyDescent="0.2">
      <c r="C36" s="5"/>
      <c r="E36" s="1"/>
    </row>
    <row r="37" spans="1:544" x14ac:dyDescent="0.2">
      <c r="I37" s="36"/>
      <c r="K37" s="36"/>
    </row>
    <row r="38" spans="1:544" x14ac:dyDescent="0.2">
      <c r="C38" s="23" t="s">
        <v>44</v>
      </c>
      <c r="D38" s="5"/>
      <c r="I38" s="3"/>
      <c r="AR38" s="41"/>
      <c r="AS38" s="41"/>
      <c r="AT38" s="41"/>
      <c r="AV38" s="32"/>
      <c r="AW38" s="32"/>
      <c r="AY38" s="53">
        <v>11.2</v>
      </c>
      <c r="BS38" s="41"/>
      <c r="BT38" s="41"/>
      <c r="BU38" s="41"/>
      <c r="BW38" s="32"/>
      <c r="BX38" s="32"/>
      <c r="BZ38" s="53">
        <v>11.2</v>
      </c>
      <c r="CT38" s="41"/>
      <c r="CU38" s="41"/>
      <c r="CV38" s="41"/>
      <c r="CX38" s="32"/>
      <c r="CY38" s="32"/>
      <c r="DA38" s="53">
        <v>12.7</v>
      </c>
      <c r="DX38" s="5"/>
      <c r="DY38" s="5"/>
      <c r="EH38" s="2"/>
      <c r="EI38" s="2"/>
      <c r="EK38" s="53">
        <v>11.2</v>
      </c>
      <c r="FF38" s="5"/>
      <c r="FG38" s="5"/>
      <c r="FP38" s="2"/>
      <c r="FQ38" s="2"/>
      <c r="FS38" s="53">
        <v>11.2</v>
      </c>
      <c r="GN38" s="5"/>
      <c r="GO38" s="5"/>
      <c r="GX38" s="2"/>
      <c r="GY38" s="2"/>
      <c r="HA38" s="53">
        <v>11.2</v>
      </c>
      <c r="HV38" s="5"/>
      <c r="HW38" s="5"/>
      <c r="IF38" s="2"/>
      <c r="IG38" s="2"/>
      <c r="II38" s="53">
        <v>11.2</v>
      </c>
      <c r="JD38" s="5"/>
      <c r="JE38" s="5"/>
      <c r="JN38" s="2"/>
      <c r="JO38" s="2"/>
      <c r="JQ38" s="53">
        <v>12.7</v>
      </c>
      <c r="KL38" s="5"/>
      <c r="KM38" s="5"/>
      <c r="KV38" s="2"/>
      <c r="KW38" s="2"/>
      <c r="KY38" s="53">
        <v>12.7</v>
      </c>
      <c r="LT38" s="5"/>
      <c r="LU38" s="5"/>
      <c r="MD38" s="2"/>
      <c r="ME38" s="2"/>
      <c r="MG38" s="53">
        <v>12.7</v>
      </c>
      <c r="NB38" s="5"/>
      <c r="NC38" s="5"/>
      <c r="NL38" s="2"/>
      <c r="NM38" s="2"/>
      <c r="NO38" s="53">
        <v>12.7</v>
      </c>
      <c r="OJ38" s="5"/>
      <c r="OK38" s="5"/>
      <c r="OT38" s="2"/>
      <c r="OU38" s="2"/>
      <c r="OW38" s="53">
        <v>12.7</v>
      </c>
      <c r="PR38" s="5"/>
      <c r="PS38" s="5"/>
      <c r="QB38" s="2"/>
      <c r="QC38" s="2"/>
      <c r="QE38" s="53">
        <v>12.7</v>
      </c>
      <c r="QZ38" s="5"/>
      <c r="RA38" s="5"/>
      <c r="RJ38" s="2"/>
      <c r="RK38" s="2"/>
      <c r="RM38" s="53">
        <v>12.7</v>
      </c>
      <c r="SH38" s="5"/>
      <c r="SI38" s="5"/>
      <c r="SR38" s="2"/>
      <c r="SS38" s="2"/>
      <c r="SU38" s="53">
        <v>12.7</v>
      </c>
    </row>
    <row r="39" spans="1:544" hidden="1" x14ac:dyDescent="0.2">
      <c r="C39" s="30" t="s">
        <v>43</v>
      </c>
      <c r="D39" s="5"/>
      <c r="X39" s="2"/>
      <c r="AR39" s="41"/>
      <c r="AS39" s="41"/>
      <c r="AT39" s="41"/>
      <c r="AV39" s="32"/>
      <c r="AW39" s="32"/>
      <c r="AY39" s="54">
        <v>1000</v>
      </c>
      <c r="BS39" s="41"/>
      <c r="BT39" s="41"/>
      <c r="BU39" s="41"/>
      <c r="BW39" s="32"/>
      <c r="BX39" s="32"/>
      <c r="BZ39" s="54">
        <v>1000</v>
      </c>
      <c r="CT39" s="41"/>
      <c r="CU39" s="41"/>
      <c r="CV39" s="41"/>
      <c r="CX39" s="32"/>
      <c r="CY39" s="32"/>
      <c r="DA39" s="54">
        <v>1000</v>
      </c>
      <c r="DX39" s="5"/>
      <c r="DY39" s="5"/>
      <c r="EH39" s="2"/>
      <c r="EI39" s="2"/>
      <c r="EK39" s="54">
        <v>1000</v>
      </c>
      <c r="FF39" s="5"/>
      <c r="FG39" s="5"/>
      <c r="FP39" s="2"/>
      <c r="FQ39" s="2"/>
      <c r="FS39" s="54">
        <v>1000</v>
      </c>
      <c r="GN39" s="5"/>
      <c r="GO39" s="5"/>
      <c r="GX39" s="2"/>
      <c r="GY39" s="2"/>
      <c r="HA39" s="54">
        <v>1000</v>
      </c>
      <c r="HV39" s="5"/>
      <c r="HW39" s="5"/>
      <c r="IF39" s="2"/>
      <c r="IG39" s="2"/>
      <c r="II39" s="54">
        <v>1000</v>
      </c>
      <c r="JD39" s="5"/>
      <c r="JE39" s="5"/>
      <c r="JN39" s="2"/>
      <c r="JO39" s="2"/>
      <c r="JQ39" s="54">
        <v>1000</v>
      </c>
      <c r="KL39" s="5"/>
      <c r="KM39" s="5"/>
      <c r="KV39" s="2"/>
      <c r="KW39" s="2"/>
      <c r="KY39" s="54">
        <v>1000</v>
      </c>
      <c r="LT39" s="5"/>
      <c r="LU39" s="5"/>
      <c r="MD39" s="2"/>
      <c r="ME39" s="2"/>
      <c r="MG39" s="54">
        <v>1000</v>
      </c>
      <c r="NB39" s="5"/>
      <c r="NC39" s="5"/>
      <c r="NL39" s="2"/>
      <c r="NM39" s="2"/>
      <c r="NO39" s="54">
        <v>1000</v>
      </c>
      <c r="OJ39" s="5"/>
      <c r="OK39" s="5"/>
      <c r="OT39" s="2"/>
      <c r="OU39" s="2"/>
      <c r="OW39" s="54">
        <v>1000</v>
      </c>
      <c r="PR39" s="5"/>
      <c r="PS39" s="5"/>
      <c r="QB39" s="2"/>
      <c r="QC39" s="2"/>
      <c r="QE39" s="54">
        <v>1000</v>
      </c>
      <c r="QZ39" s="5"/>
      <c r="RA39" s="5"/>
      <c r="RJ39" s="2"/>
      <c r="RK39" s="2"/>
      <c r="RM39" s="54">
        <v>1000</v>
      </c>
      <c r="SH39" s="5"/>
      <c r="SI39" s="5"/>
      <c r="SR39" s="2"/>
      <c r="SS39" s="2"/>
      <c r="SU39" s="54">
        <v>1000</v>
      </c>
    </row>
    <row r="40" spans="1:544" hidden="1" x14ac:dyDescent="0.2">
      <c r="A40" s="5"/>
      <c r="B40" s="5"/>
      <c r="C40" s="31" t="s">
        <v>55</v>
      </c>
      <c r="D40" s="5"/>
      <c r="F40" s="2"/>
      <c r="G40" s="64"/>
      <c r="AR40" s="41"/>
      <c r="AS40" s="41"/>
      <c r="AT40" s="41"/>
      <c r="AU40" s="32"/>
      <c r="AV40" s="32"/>
      <c r="AW40" s="32"/>
      <c r="AX40" s="32"/>
      <c r="AY40" s="55">
        <v>1000</v>
      </c>
      <c r="BS40" s="41"/>
      <c r="BT40" s="41"/>
      <c r="BU40" s="41"/>
      <c r="BW40" s="32"/>
      <c r="BX40" s="32"/>
      <c r="BZ40" s="55">
        <v>1000</v>
      </c>
      <c r="CT40" s="41"/>
      <c r="CU40" s="41"/>
      <c r="CV40" s="41"/>
      <c r="CW40" s="32"/>
      <c r="CX40" s="32"/>
      <c r="CY40" s="32"/>
      <c r="CZ40" s="32"/>
      <c r="DA40" s="55">
        <v>1000</v>
      </c>
      <c r="DX40" s="5"/>
      <c r="DY40" s="5"/>
      <c r="EH40" s="2"/>
      <c r="EI40" s="2"/>
      <c r="EK40" s="55">
        <v>1000</v>
      </c>
      <c r="FF40" s="5"/>
      <c r="FG40" s="5"/>
      <c r="FP40" s="2"/>
      <c r="FQ40" s="2"/>
      <c r="FS40" s="55">
        <v>1000</v>
      </c>
      <c r="GN40" s="5"/>
      <c r="GO40" s="5"/>
      <c r="GX40" s="2"/>
      <c r="GY40" s="2"/>
      <c r="HA40" s="55">
        <v>1000</v>
      </c>
      <c r="HV40" s="5"/>
      <c r="HW40" s="5"/>
      <c r="IF40" s="2"/>
      <c r="IG40" s="2"/>
      <c r="II40" s="55">
        <v>1000</v>
      </c>
      <c r="JD40" s="5"/>
      <c r="JE40" s="5"/>
      <c r="JN40" s="2"/>
      <c r="JO40" s="2"/>
      <c r="JQ40" s="55">
        <v>1000</v>
      </c>
      <c r="KL40" s="5"/>
      <c r="KM40" s="5"/>
      <c r="KV40" s="2"/>
      <c r="KW40" s="2"/>
      <c r="KY40" s="55">
        <v>1000</v>
      </c>
      <c r="LT40" s="5"/>
      <c r="LU40" s="5"/>
      <c r="MD40" s="2"/>
      <c r="ME40" s="2"/>
      <c r="MG40" s="55">
        <v>1000</v>
      </c>
      <c r="NB40" s="5"/>
      <c r="NC40" s="5"/>
      <c r="NL40" s="2"/>
      <c r="NM40" s="2"/>
      <c r="NO40" s="55">
        <v>1000</v>
      </c>
      <c r="OJ40" s="5"/>
      <c r="OK40" s="5"/>
      <c r="OT40" s="2"/>
      <c r="OU40" s="2"/>
      <c r="OW40" s="55">
        <v>1000</v>
      </c>
      <c r="PR40" s="5"/>
      <c r="PS40" s="5"/>
      <c r="QB40" s="2"/>
      <c r="QC40" s="2"/>
      <c r="QE40" s="55">
        <v>1000</v>
      </c>
      <c r="QZ40" s="5"/>
      <c r="RA40" s="5"/>
      <c r="RJ40" s="2"/>
      <c r="RK40" s="2"/>
      <c r="RM40" s="55">
        <v>1000</v>
      </c>
      <c r="SH40" s="5"/>
      <c r="SI40" s="5"/>
      <c r="SR40" s="2"/>
      <c r="SS40" s="2"/>
      <c r="SU40" s="55">
        <v>1000</v>
      </c>
    </row>
    <row r="41" spans="1:544" hidden="1" x14ac:dyDescent="0.2">
      <c r="A41" s="5"/>
      <c r="B41" s="5"/>
      <c r="C41" s="35" t="s">
        <v>60</v>
      </c>
      <c r="D41" s="5"/>
      <c r="F41" s="2"/>
      <c r="G41" s="64"/>
      <c r="AR41" s="41"/>
      <c r="AS41" s="41"/>
      <c r="AT41" s="41"/>
      <c r="AU41" s="32"/>
      <c r="AV41" s="32"/>
      <c r="AW41" s="32"/>
      <c r="AX41" s="32"/>
      <c r="AY41" s="56">
        <v>1000</v>
      </c>
      <c r="BS41" s="41"/>
      <c r="BT41" s="41"/>
      <c r="BU41" s="41"/>
      <c r="BW41" s="32"/>
      <c r="BX41" s="32"/>
      <c r="BZ41" s="56">
        <v>1000</v>
      </c>
      <c r="CT41" s="41"/>
      <c r="CU41" s="41"/>
      <c r="CV41" s="41"/>
      <c r="CW41" s="32"/>
      <c r="CX41" s="32"/>
      <c r="CY41" s="32"/>
      <c r="CZ41" s="32"/>
      <c r="DA41" s="56">
        <v>1000</v>
      </c>
      <c r="DX41" s="5"/>
      <c r="DY41" s="5"/>
      <c r="EH41" s="2"/>
      <c r="EI41" s="2"/>
      <c r="EK41" s="56">
        <v>1000</v>
      </c>
      <c r="FF41" s="5"/>
      <c r="FG41" s="5"/>
      <c r="FP41" s="2"/>
      <c r="FQ41" s="2"/>
      <c r="FS41" s="56">
        <v>1000</v>
      </c>
      <c r="GN41" s="5"/>
      <c r="GO41" s="5"/>
      <c r="GX41" s="2"/>
      <c r="GY41" s="2"/>
      <c r="HA41" s="56">
        <v>1000</v>
      </c>
      <c r="HV41" s="5"/>
      <c r="HW41" s="5"/>
      <c r="IF41" s="2"/>
      <c r="IG41" s="2"/>
      <c r="II41" s="56">
        <v>1000</v>
      </c>
      <c r="JD41" s="5"/>
      <c r="JE41" s="5"/>
      <c r="JN41" s="2"/>
      <c r="JO41" s="2"/>
      <c r="JQ41" s="56">
        <v>1000</v>
      </c>
      <c r="KL41" s="5"/>
      <c r="KM41" s="5"/>
      <c r="KV41" s="2"/>
      <c r="KW41" s="2"/>
      <c r="KY41" s="56">
        <v>1000</v>
      </c>
      <c r="LT41" s="5"/>
      <c r="LU41" s="5"/>
      <c r="MD41" s="2"/>
      <c r="ME41" s="2"/>
      <c r="MG41" s="56">
        <v>1000</v>
      </c>
      <c r="NB41" s="5"/>
      <c r="NC41" s="5"/>
      <c r="NL41" s="2"/>
      <c r="NM41" s="2"/>
      <c r="NO41" s="56">
        <v>1000</v>
      </c>
      <c r="OJ41" s="5"/>
      <c r="OK41" s="5"/>
      <c r="OT41" s="2"/>
      <c r="OU41" s="2"/>
      <c r="OW41" s="56">
        <v>1000</v>
      </c>
      <c r="PR41" s="5"/>
      <c r="PS41" s="5"/>
      <c r="QB41" s="2"/>
      <c r="QC41" s="2"/>
      <c r="QE41" s="56">
        <v>1000</v>
      </c>
      <c r="QZ41" s="5"/>
      <c r="RA41" s="5"/>
      <c r="RJ41" s="2"/>
      <c r="RK41" s="2"/>
      <c r="RM41" s="56">
        <v>1000</v>
      </c>
      <c r="SH41" s="5"/>
      <c r="SI41" s="5"/>
      <c r="SR41" s="2"/>
      <c r="SS41" s="2"/>
      <c r="SU41" s="56">
        <v>1000</v>
      </c>
    </row>
    <row r="42" spans="1:544" x14ac:dyDescent="0.2">
      <c r="A42" s="5"/>
      <c r="B42" s="5"/>
      <c r="C42" s="34" t="s">
        <v>41</v>
      </c>
      <c r="D42" s="5"/>
      <c r="AR42" s="41"/>
      <c r="AS42" s="41"/>
      <c r="AT42" s="41"/>
      <c r="AU42" s="32"/>
      <c r="AV42" s="32"/>
      <c r="AW42" s="32"/>
      <c r="AX42" s="32"/>
      <c r="AY42" s="57">
        <v>48.3</v>
      </c>
      <c r="BS42" s="41"/>
      <c r="BT42" s="41"/>
      <c r="BU42" s="41"/>
      <c r="BW42" s="32"/>
      <c r="BX42" s="32"/>
      <c r="BZ42" s="57">
        <v>48.3</v>
      </c>
      <c r="CT42" s="41"/>
      <c r="CU42" s="41"/>
      <c r="CV42" s="41"/>
      <c r="CW42" s="32"/>
      <c r="CX42" s="32"/>
      <c r="CY42" s="32"/>
      <c r="CZ42" s="32"/>
      <c r="DA42" s="57">
        <v>50</v>
      </c>
      <c r="DX42" s="5"/>
      <c r="DY42" s="5"/>
      <c r="EH42" s="2"/>
      <c r="EI42" s="2"/>
      <c r="EK42" s="57">
        <v>48.3</v>
      </c>
      <c r="FF42" s="5"/>
      <c r="FG42" s="5"/>
      <c r="FP42" s="2"/>
      <c r="FQ42" s="2"/>
      <c r="FS42" s="57">
        <v>48.3</v>
      </c>
      <c r="GN42" s="5"/>
      <c r="GO42" s="5"/>
      <c r="GX42" s="2"/>
      <c r="GY42" s="2"/>
      <c r="HA42" s="57">
        <v>48.3</v>
      </c>
      <c r="HV42" s="5"/>
      <c r="HW42" s="5"/>
      <c r="IF42" s="2"/>
      <c r="IG42" s="2"/>
      <c r="II42" s="57">
        <v>48.3</v>
      </c>
      <c r="JD42" s="5"/>
      <c r="JE42" s="5"/>
      <c r="JN42" s="2"/>
      <c r="JO42" s="2"/>
      <c r="JQ42" s="57">
        <v>50</v>
      </c>
      <c r="KL42" s="5"/>
      <c r="KM42" s="5"/>
      <c r="KV42" s="2"/>
      <c r="KW42" s="2"/>
      <c r="KY42" s="57">
        <v>50</v>
      </c>
      <c r="LT42" s="5"/>
      <c r="LU42" s="5"/>
      <c r="MD42" s="2"/>
      <c r="ME42" s="2"/>
      <c r="MG42" s="57">
        <v>50</v>
      </c>
      <c r="NB42" s="5"/>
      <c r="NC42" s="5"/>
      <c r="NL42" s="2"/>
      <c r="NM42" s="2"/>
      <c r="NO42" s="57">
        <v>50</v>
      </c>
      <c r="OJ42" s="5"/>
      <c r="OK42" s="5"/>
      <c r="OT42" s="2"/>
      <c r="OU42" s="2"/>
      <c r="OW42" s="57">
        <v>50</v>
      </c>
      <c r="PR42" s="5"/>
      <c r="PS42" s="5"/>
      <c r="QB42" s="2"/>
      <c r="QC42" s="2"/>
      <c r="QE42" s="57">
        <v>50</v>
      </c>
      <c r="QZ42" s="5"/>
      <c r="RA42" s="5"/>
      <c r="RJ42" s="2"/>
      <c r="RK42" s="2"/>
      <c r="RM42" s="57">
        <v>50</v>
      </c>
      <c r="SH42" s="5"/>
      <c r="SI42" s="5"/>
      <c r="SR42" s="2"/>
      <c r="SS42" s="2"/>
      <c r="SU42" s="57">
        <v>50</v>
      </c>
    </row>
    <row r="43" spans="1:544" hidden="1" x14ac:dyDescent="0.2">
      <c r="A43" s="5"/>
      <c r="B43" s="5"/>
      <c r="C43" s="24" t="s">
        <v>42</v>
      </c>
      <c r="D43" s="5"/>
      <c r="AR43" s="41"/>
      <c r="AS43" s="41"/>
      <c r="AT43" s="41"/>
      <c r="AU43" s="32"/>
      <c r="AV43" s="32"/>
      <c r="AW43" s="32"/>
      <c r="AX43" s="32"/>
      <c r="AY43" s="58">
        <v>1000</v>
      </c>
      <c r="BS43" s="41"/>
      <c r="BT43" s="41"/>
      <c r="BU43" s="41"/>
      <c r="BW43" s="32"/>
      <c r="BX43" s="32"/>
      <c r="BZ43" s="58">
        <v>1000</v>
      </c>
      <c r="CT43" s="41"/>
      <c r="CU43" s="41"/>
      <c r="CV43" s="41"/>
      <c r="CW43" s="32"/>
      <c r="CX43" s="32"/>
      <c r="CY43" s="32"/>
      <c r="CZ43" s="32"/>
      <c r="DA43" s="58">
        <v>1000</v>
      </c>
      <c r="DX43" s="5"/>
      <c r="DY43" s="5"/>
      <c r="EH43" s="2"/>
      <c r="EI43" s="2"/>
      <c r="EK43" s="58">
        <v>1000</v>
      </c>
      <c r="FF43" s="5"/>
      <c r="FG43" s="5"/>
      <c r="FP43" s="2"/>
      <c r="FQ43" s="2"/>
      <c r="FS43" s="58">
        <v>1000</v>
      </c>
      <c r="GN43" s="5"/>
      <c r="GO43" s="5"/>
      <c r="GX43" s="2"/>
      <c r="GY43" s="2"/>
      <c r="HA43" s="58">
        <v>1000</v>
      </c>
      <c r="HV43" s="5"/>
      <c r="HW43" s="5"/>
      <c r="IF43" s="2"/>
      <c r="IG43" s="2"/>
      <c r="II43" s="58">
        <v>1000</v>
      </c>
      <c r="JD43" s="5"/>
      <c r="JE43" s="5"/>
      <c r="JN43" s="2"/>
      <c r="JO43" s="2"/>
      <c r="JQ43" s="58">
        <v>1000</v>
      </c>
      <c r="KL43" s="5"/>
      <c r="KM43" s="5"/>
      <c r="KV43" s="2"/>
      <c r="KW43" s="2"/>
      <c r="KY43" s="58">
        <v>1000</v>
      </c>
      <c r="LT43" s="5"/>
      <c r="LU43" s="5"/>
      <c r="MD43" s="2"/>
      <c r="ME43" s="2"/>
      <c r="MG43" s="58">
        <v>1000</v>
      </c>
      <c r="NB43" s="5"/>
      <c r="NC43" s="5"/>
      <c r="NL43" s="2"/>
      <c r="NM43" s="2"/>
      <c r="NO43" s="58">
        <v>1000</v>
      </c>
      <c r="OJ43" s="5"/>
      <c r="OK43" s="5"/>
      <c r="OT43" s="2"/>
      <c r="OU43" s="2"/>
      <c r="OW43" s="58">
        <v>1000</v>
      </c>
      <c r="PR43" s="5"/>
      <c r="PS43" s="5"/>
      <c r="QB43" s="2"/>
      <c r="QC43" s="2"/>
      <c r="QE43" s="58">
        <v>1000</v>
      </c>
      <c r="QZ43" s="5"/>
      <c r="RA43" s="5"/>
      <c r="RJ43" s="2"/>
      <c r="RK43" s="2"/>
      <c r="RM43" s="58">
        <v>1000</v>
      </c>
      <c r="SH43" s="5"/>
      <c r="SI43" s="5"/>
      <c r="SR43" s="2"/>
      <c r="SS43" s="2"/>
      <c r="SU43" s="58">
        <v>1000</v>
      </c>
    </row>
    <row r="44" spans="1:544" hidden="1" x14ac:dyDescent="0.2">
      <c r="A44" s="5"/>
      <c r="B44" s="5"/>
      <c r="C44" s="33" t="s">
        <v>54</v>
      </c>
      <c r="D44" s="5"/>
      <c r="AR44" s="41"/>
      <c r="AS44" s="41"/>
      <c r="AT44" s="41"/>
      <c r="AU44" s="32"/>
      <c r="AV44" s="32"/>
      <c r="AW44" s="32"/>
      <c r="AX44" s="32"/>
      <c r="AY44" s="59">
        <v>1000</v>
      </c>
      <c r="BS44" s="41"/>
      <c r="BT44" s="41"/>
      <c r="BU44" s="41"/>
      <c r="BW44" s="32"/>
      <c r="BX44" s="32"/>
      <c r="BZ44" s="59">
        <v>1000</v>
      </c>
      <c r="CT44" s="41"/>
      <c r="CU44" s="41"/>
      <c r="CV44" s="41"/>
      <c r="CW44" s="32"/>
      <c r="CX44" s="32"/>
      <c r="CY44" s="32"/>
      <c r="CZ44" s="32"/>
      <c r="DA44" s="59">
        <v>1000</v>
      </c>
      <c r="DX44" s="5"/>
      <c r="DY44" s="5"/>
      <c r="EH44" s="2"/>
      <c r="EI44" s="2"/>
      <c r="EJ44" s="37"/>
      <c r="EK44" s="59">
        <v>1000</v>
      </c>
      <c r="FF44" s="5"/>
      <c r="FG44" s="5"/>
      <c r="FP44" s="2"/>
      <c r="FQ44" s="2"/>
      <c r="FR44" s="37"/>
      <c r="FS44" s="59">
        <v>1000</v>
      </c>
      <c r="GN44" s="5"/>
      <c r="GO44" s="5"/>
      <c r="GX44" s="2"/>
      <c r="GY44" s="2"/>
      <c r="GZ44" s="37"/>
      <c r="HA44" s="59">
        <v>1000</v>
      </c>
      <c r="HV44" s="5"/>
      <c r="HW44" s="5"/>
      <c r="IF44" s="2"/>
      <c r="IG44" s="2"/>
      <c r="IH44" s="37"/>
      <c r="II44" s="59">
        <v>1000</v>
      </c>
      <c r="JD44" s="5"/>
      <c r="JE44" s="5"/>
      <c r="JN44" s="2"/>
      <c r="JO44" s="2"/>
      <c r="JP44" s="37"/>
      <c r="JQ44" s="59">
        <v>1000</v>
      </c>
      <c r="KL44" s="5"/>
      <c r="KM44" s="5"/>
      <c r="KV44" s="2"/>
      <c r="KW44" s="2"/>
      <c r="KX44" s="37"/>
      <c r="KY44" s="59">
        <v>1000</v>
      </c>
      <c r="LT44" s="5"/>
      <c r="LU44" s="5"/>
      <c r="MD44" s="2"/>
      <c r="ME44" s="2"/>
      <c r="MF44" s="37"/>
      <c r="MG44" s="59">
        <v>1000</v>
      </c>
      <c r="NB44" s="5"/>
      <c r="NC44" s="5"/>
      <c r="NL44" s="2"/>
      <c r="NM44" s="2"/>
      <c r="NN44" s="37"/>
      <c r="NO44" s="59">
        <v>1000</v>
      </c>
      <c r="OJ44" s="5"/>
      <c r="OK44" s="5"/>
      <c r="OT44" s="2"/>
      <c r="OU44" s="2"/>
      <c r="OV44" s="37"/>
      <c r="OW44" s="59">
        <v>1000</v>
      </c>
      <c r="PR44" s="5"/>
      <c r="PS44" s="5"/>
      <c r="QB44" s="2"/>
      <c r="QC44" s="2"/>
      <c r="QD44" s="37"/>
      <c r="QE44" s="59">
        <v>1000</v>
      </c>
      <c r="QZ44" s="5"/>
      <c r="RA44" s="5"/>
      <c r="RJ44" s="2"/>
      <c r="RK44" s="2"/>
      <c r="RL44" s="37"/>
      <c r="RM44" s="59">
        <v>1000</v>
      </c>
      <c r="SH44" s="5"/>
      <c r="SI44" s="5"/>
      <c r="SR44" s="2"/>
      <c r="SS44" s="2"/>
      <c r="ST44" s="37"/>
      <c r="SU44" s="59">
        <v>1000</v>
      </c>
    </row>
    <row r="45" spans="1:544" hidden="1" x14ac:dyDescent="0.2">
      <c r="A45" s="5"/>
      <c r="B45" s="5"/>
      <c r="C45" s="25" t="s">
        <v>27</v>
      </c>
      <c r="D45" s="5"/>
      <c r="AR45" s="41"/>
      <c r="AS45" s="41"/>
      <c r="AT45" s="41"/>
      <c r="AU45" s="32"/>
      <c r="AV45" s="41"/>
      <c r="AW45" s="41"/>
      <c r="AX45" s="32"/>
      <c r="AY45" s="60">
        <v>1000</v>
      </c>
      <c r="BS45" s="41"/>
      <c r="BT45" s="41"/>
      <c r="BU45" s="41"/>
      <c r="BW45" s="41"/>
      <c r="BX45" s="32"/>
      <c r="BZ45" s="60">
        <v>1000</v>
      </c>
      <c r="CT45" s="41"/>
      <c r="CU45" s="41"/>
      <c r="CV45" s="41"/>
      <c r="CW45" s="32"/>
      <c r="CX45" s="41"/>
      <c r="CY45" s="32"/>
      <c r="CZ45" s="32"/>
      <c r="DA45" s="60">
        <v>1000</v>
      </c>
      <c r="DX45" s="5"/>
      <c r="DY45" s="5"/>
      <c r="EH45" s="41"/>
      <c r="EI45" s="2"/>
      <c r="EK45" s="60">
        <v>1000</v>
      </c>
      <c r="FF45" s="5"/>
      <c r="FG45" s="5"/>
      <c r="FP45" s="41"/>
      <c r="FQ45" s="2"/>
      <c r="FS45" s="60">
        <v>1000</v>
      </c>
      <c r="GN45" s="5"/>
      <c r="GO45" s="5"/>
      <c r="GX45" s="2"/>
      <c r="GY45" s="2"/>
      <c r="HA45" s="60">
        <v>1000</v>
      </c>
      <c r="HV45" s="5"/>
      <c r="HW45" s="5"/>
      <c r="IF45" s="41"/>
      <c r="IG45" s="2"/>
      <c r="II45" s="60">
        <v>1000</v>
      </c>
      <c r="JD45" s="5"/>
      <c r="JE45" s="5"/>
      <c r="JN45" s="2"/>
      <c r="JO45" s="2"/>
      <c r="JQ45" s="60">
        <v>1000</v>
      </c>
      <c r="KL45" s="5"/>
      <c r="KM45" s="5"/>
      <c r="KV45" s="2"/>
      <c r="KW45" s="2"/>
      <c r="KY45" s="60">
        <v>1000</v>
      </c>
      <c r="LT45" s="5"/>
      <c r="LU45" s="5"/>
      <c r="MD45" s="2"/>
      <c r="ME45" s="2"/>
      <c r="MG45" s="60">
        <v>1000</v>
      </c>
      <c r="NB45" s="5"/>
      <c r="NC45" s="5"/>
      <c r="NL45" s="2"/>
      <c r="NM45" s="2"/>
      <c r="NO45" s="60">
        <v>1000</v>
      </c>
      <c r="OJ45" s="5"/>
      <c r="OK45" s="5"/>
      <c r="OT45" s="2"/>
      <c r="OU45" s="2"/>
      <c r="OW45" s="60">
        <v>1000</v>
      </c>
      <c r="PR45" s="5"/>
      <c r="PS45" s="5"/>
      <c r="QB45" s="2"/>
      <c r="QC45" s="2"/>
      <c r="QE45" s="60">
        <v>1000</v>
      </c>
      <c r="QZ45" s="5"/>
      <c r="RA45" s="5"/>
      <c r="RJ45" s="2"/>
      <c r="RK45" s="2"/>
      <c r="RM45" s="60">
        <v>1000</v>
      </c>
      <c r="SH45" s="5"/>
      <c r="SI45" s="5"/>
      <c r="SR45" s="2"/>
      <c r="SS45" s="2"/>
      <c r="SU45" s="60">
        <v>1000</v>
      </c>
    </row>
    <row r="46" spans="1:544" s="36" customFormat="1" x14ac:dyDescent="0.2">
      <c r="A46"/>
      <c r="B46"/>
      <c r="C46" s="29" t="s">
        <v>47</v>
      </c>
      <c r="D46" s="2"/>
      <c r="E46"/>
      <c r="F46"/>
      <c r="G46" s="65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x14ac:dyDescent="0.2">
      <c r="A47" s="5"/>
      <c r="B47" s="5"/>
      <c r="C47" s="5"/>
      <c r="D47" s="20"/>
      <c r="E47"/>
      <c r="F47"/>
      <c r="G47" s="65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 s="5"/>
      <c r="B48" s="5"/>
      <c r="C48" s="5"/>
      <c r="D48" s="20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5">
      <sortCondition descending="1" ref="H1:H36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35">
    <cfRule type="expression" dxfId="275" priority="43" stopIfTrue="1">
      <formula>IF($AN4&lt;&gt;"",1,0)</formula>
    </cfRule>
  </conditionalFormatting>
  <conditionalFormatting sqref="AZ4:BZ35">
    <cfRule type="expression" dxfId="274" priority="36" stopIfTrue="1">
      <formula>IF($BO4&lt;&gt;"",1,0)</formula>
    </cfRule>
  </conditionalFormatting>
  <conditionalFormatting sqref="CA4:DA35">
    <cfRule type="expression" dxfId="273" priority="35" stopIfTrue="1">
      <formula>IF($CP4&lt;&gt;"",1,0)</formula>
    </cfRule>
  </conditionalFormatting>
  <conditionalFormatting sqref="BW46:BW1048576 BP1:BP1048576 BS1:BS1048576 BW1:BW44">
    <cfRule type="cellIs" dxfId="272" priority="48" operator="between">
      <formula>$BZ$41</formula>
      <formula>1000</formula>
    </cfRule>
    <cfRule type="cellIs" dxfId="271" priority="49" operator="between">
      <formula>$BZ$40</formula>
      <formula>$BZ$41</formula>
    </cfRule>
    <cfRule type="cellIs" dxfId="270" priority="50" operator="between">
      <formula>$BZ$39</formula>
      <formula>$BZ$40</formula>
    </cfRule>
    <cfRule type="cellIs" dxfId="269" priority="51" operator="between">
      <formula>$BZ$38</formula>
      <formula>$BZ$39</formula>
    </cfRule>
  </conditionalFormatting>
  <conditionalFormatting sqref="CX46:CX1048576 CQ1:CQ1048576 CT1:CT1048576 CX1:CX44">
    <cfRule type="cellIs" dxfId="268" priority="44" operator="between">
      <formula>$DA$41</formula>
      <formula>1000</formula>
    </cfRule>
    <cfRule type="cellIs" dxfId="267" priority="45" operator="between">
      <formula>$DA$40</formula>
      <formula>$DA$41</formula>
    </cfRule>
    <cfRule type="cellIs" dxfId="266" priority="46" operator="between">
      <formula>$DA$39</formula>
      <formula>$DA$40</formula>
    </cfRule>
    <cfRule type="cellIs" dxfId="265" priority="47" operator="between">
      <formula>$DA$38</formula>
      <formula>$DA$39</formula>
    </cfRule>
  </conditionalFormatting>
  <conditionalFormatting sqref="EH46:EH1048576 DX1:DX1048576 EA1:EA1048576 EE1:EE1048576 EH1:EH44">
    <cfRule type="cellIs" dxfId="264" priority="55" operator="between">
      <formula>$EK$41</formula>
      <formula>1000</formula>
    </cfRule>
    <cfRule type="cellIs" dxfId="263" priority="56" operator="between">
      <formula>$EK$40</formula>
      <formula>$EK$41</formula>
    </cfRule>
    <cfRule type="cellIs" dxfId="262" priority="57" operator="between">
      <formula>$EK$39</formula>
      <formula>$EK$40</formula>
    </cfRule>
    <cfRule type="cellIs" dxfId="261" priority="58" operator="between">
      <formula>$EK$38</formula>
      <formula>$EK$39</formula>
    </cfRule>
  </conditionalFormatting>
  <conditionalFormatting sqref="FP46:FP1048576 FF1:FF1048576 FI1:FI1048576 FM1:FM1048576 FP1:FP44">
    <cfRule type="cellIs" dxfId="260" priority="31" operator="between">
      <formula>$FS$41</formula>
      <formula>1000</formula>
    </cfRule>
    <cfRule type="cellIs" dxfId="259" priority="32" operator="between">
      <formula>$FS$40</formula>
      <formula>$FS$41</formula>
    </cfRule>
    <cfRule type="cellIs" dxfId="258" priority="33" operator="between">
      <formula>$FS$39</formula>
      <formula>$FS$40</formula>
    </cfRule>
    <cfRule type="cellIs" dxfId="257" priority="34" operator="between">
      <formula>$FS$38</formula>
      <formula>$FS$39</formula>
    </cfRule>
  </conditionalFormatting>
  <conditionalFormatting sqref="IF46:IF1048576 HV1:HV1048576 HY1:HY1048576 IC1:IC1048576 IF1:IF44">
    <cfRule type="cellIs" dxfId="256" priority="27" operator="between">
      <formula>$II$41</formula>
      <formula>1000</formula>
    </cfRule>
    <cfRule type="cellIs" dxfId="255" priority="28" operator="between">
      <formula>$II$40</formula>
      <formula>$II$41</formula>
    </cfRule>
    <cfRule type="cellIs" dxfId="254" priority="29" operator="between">
      <formula>$II$39</formula>
      <formula>$II$40</formula>
    </cfRule>
    <cfRule type="cellIs" dxfId="253" priority="30" operator="between">
      <formula>$II$38</formula>
      <formula>$II$39</formula>
    </cfRule>
  </conditionalFormatting>
  <conditionalFormatting sqref="AW45 AO1:AO1048576 AR1:AR1048576 AV1:AV1048576">
    <cfRule type="cellIs" dxfId="252" priority="23" operator="between">
      <formula>$AY$41</formula>
      <formula>1000</formula>
    </cfRule>
    <cfRule type="cellIs" dxfId="251" priority="24" operator="between">
      <formula>$AY$40</formula>
      <formula>$AY$41</formula>
    </cfRule>
    <cfRule type="cellIs" dxfId="250" priority="25" operator="between">
      <formula>$AY$39</formula>
      <formula>$AY$40</formula>
    </cfRule>
    <cfRule type="cellIs" dxfId="249" priority="26" operator="between">
      <formula>$AY$38</formula>
      <formula>$AY$39</formula>
    </cfRule>
  </conditionalFormatting>
  <conditionalFormatting sqref="BW45">
    <cfRule type="cellIs" dxfId="248" priority="19" operator="between">
      <formula>$AY$41</formula>
      <formula>1000</formula>
    </cfRule>
    <cfRule type="cellIs" dxfId="247" priority="20" operator="between">
      <formula>$AY$40</formula>
      <formula>$AY$41</formula>
    </cfRule>
    <cfRule type="cellIs" dxfId="246" priority="21" operator="between">
      <formula>$AY$39</formula>
      <formula>$AY$40</formula>
    </cfRule>
    <cfRule type="cellIs" dxfId="245" priority="22" operator="between">
      <formula>$AY$38</formula>
      <formula>$AY$39</formula>
    </cfRule>
  </conditionalFormatting>
  <conditionalFormatting sqref="CX45">
    <cfRule type="cellIs" dxfId="244" priority="15" operator="between">
      <formula>$AY$41</formula>
      <formula>1000</formula>
    </cfRule>
    <cfRule type="cellIs" dxfId="243" priority="16" operator="between">
      <formula>$AY$40</formula>
      <formula>$AY$41</formula>
    </cfRule>
    <cfRule type="cellIs" dxfId="242" priority="17" operator="between">
      <formula>$AY$39</formula>
      <formula>$AY$40</formula>
    </cfRule>
    <cfRule type="cellIs" dxfId="241" priority="18" operator="between">
      <formula>$AY$38</formula>
      <formula>$AY$39</formula>
    </cfRule>
  </conditionalFormatting>
  <conditionalFormatting sqref="EH45">
    <cfRule type="cellIs" dxfId="240" priority="11" operator="between">
      <formula>$AY$41</formula>
      <formula>1000</formula>
    </cfRule>
    <cfRule type="cellIs" dxfId="239" priority="12" operator="between">
      <formula>$AY$40</formula>
      <formula>$AY$41</formula>
    </cfRule>
    <cfRule type="cellIs" dxfId="238" priority="13" operator="between">
      <formula>$AY$39</formula>
      <formula>$AY$40</formula>
    </cfRule>
    <cfRule type="cellIs" dxfId="237" priority="14" operator="between">
      <formula>$AY$38</formula>
      <formula>$AY$39</formula>
    </cfRule>
  </conditionalFormatting>
  <conditionalFormatting sqref="FP45">
    <cfRule type="cellIs" dxfId="236" priority="7" operator="between">
      <formula>$AY$41</formula>
      <formula>1000</formula>
    </cfRule>
    <cfRule type="cellIs" dxfId="235" priority="8" operator="between">
      <formula>$AY$40</formula>
      <formula>$AY$41</formula>
    </cfRule>
    <cfRule type="cellIs" dxfId="234" priority="9" operator="between">
      <formula>$AY$39</formula>
      <formula>$AY$40</formula>
    </cfRule>
    <cfRule type="cellIs" dxfId="233" priority="10" operator="between">
      <formula>$AY$38</formula>
      <formula>$AY$39</formula>
    </cfRule>
  </conditionalFormatting>
  <conditionalFormatting sqref="IF45">
    <cfRule type="cellIs" dxfId="232" priority="3" operator="between">
      <formula>$AY$41</formula>
      <formula>1000</formula>
    </cfRule>
    <cfRule type="cellIs" dxfId="231" priority="4" operator="between">
      <formula>$AY$40</formula>
      <formula>$AY$41</formula>
    </cfRule>
    <cfRule type="cellIs" dxfId="230" priority="5" operator="between">
      <formula>$AY$39</formula>
      <formula>$AY$40</formula>
    </cfRule>
    <cfRule type="cellIs" dxfId="229" priority="6" operator="between">
      <formula>$AY$38</formula>
      <formula>$AY$39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195459" operator="between">
      <formula>AY$45</formula>
      <formula>1000</formula>
    </cfRule>
    <cfRule type="cellIs" dxfId="223" priority="195460" operator="between">
      <formula>AY$44</formula>
      <formula>AY$45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195471" operator="between">
      <formula>EK$45</formula>
      <formula>1000</formula>
    </cfRule>
    <cfRule type="cellIs" dxfId="221" priority="195472" operator="between">
      <formula>EK$44</formula>
      <formula>EK$45</formula>
    </cfRule>
  </conditionalFormatting>
  <conditionalFormatting sqref="AQ1:AQ1048576 AT1:AT1048576 AX1:AX1048576">
    <cfRule type="cellIs" dxfId="220" priority="195543" operator="between">
      <formula>$AY$45</formula>
      <formula>1000</formula>
    </cfRule>
    <cfRule type="cellIs" dxfId="219" priority="195544" operator="between">
      <formula>$AY$44</formula>
      <formula>$AY$45</formula>
    </cfRule>
    <cfRule type="cellIs" dxfId="218" priority="195545" operator="between">
      <formula>$AY$43</formula>
      <formula>$AY$44</formula>
    </cfRule>
    <cfRule type="cellIs" dxfId="217" priority="195546" operator="between">
      <formula>$AY$42</formula>
      <formula>$AY$43</formula>
    </cfRule>
  </conditionalFormatting>
  <conditionalFormatting sqref="BR1:BR1048576 BU1:BU1048576 BY1:BY1048576">
    <cfRule type="cellIs" dxfId="216" priority="195579" operator="between">
      <formula>$BZ$45</formula>
      <formula>1000</formula>
    </cfRule>
    <cfRule type="cellIs" dxfId="215" priority="195580" operator="between">
      <formula>$BZ$44</formula>
      <formula>$BZ$45</formula>
    </cfRule>
    <cfRule type="cellIs" dxfId="214" priority="195581" operator="between">
      <formula>$BZ$43</formula>
      <formula>$BZ$44</formula>
    </cfRule>
    <cfRule type="cellIs" dxfId="213" priority="195582" operator="between">
      <formula>$BZ$42</formula>
      <formula>$BZ$43</formula>
    </cfRule>
  </conditionalFormatting>
  <conditionalFormatting sqref="CS1:CS1048576 CV1:CV1048576 CZ1:CZ1048576">
    <cfRule type="cellIs" dxfId="212" priority="195615" operator="between">
      <formula>$DA$45</formula>
      <formula>1000</formula>
    </cfRule>
    <cfRule type="cellIs" dxfId="211" priority="195616" operator="between">
      <formula>$DA$44</formula>
      <formula>$DA$45</formula>
    </cfRule>
    <cfRule type="cellIs" dxfId="210" priority="195617" operator="between">
      <formula>$DA$43</formula>
      <formula>$DA$44</formula>
    </cfRule>
    <cfRule type="cellIs" dxfId="209" priority="195618" operator="between">
      <formula>$DA$42</formula>
      <formula>$DA$43</formula>
    </cfRule>
  </conditionalFormatting>
  <conditionalFormatting sqref="NB1:NB1048576 NE1:NE1048576 NI1:NI1048576 NL1:NL1048576">
    <cfRule type="cellIs" dxfId="208" priority="195651" operator="between">
      <formula>$NO$38</formula>
      <formula>$NO$39</formula>
    </cfRule>
  </conditionalFormatting>
  <conditionalFormatting sqref="DZ1:DZ1048576 EC1:EC1048576 EG1:EG1048576 EJ1:EJ1048576">
    <cfRule type="cellIs" dxfId="207" priority="195663" operator="between">
      <formula>$EK$45</formula>
      <formula>1000</formula>
    </cfRule>
    <cfRule type="cellIs" dxfId="206" priority="195664" operator="between">
      <formula>$EK$44</formula>
      <formula>$EK$45</formula>
    </cfRule>
    <cfRule type="cellIs" dxfId="205" priority="195665" operator="between">
      <formula>$EK$43</formula>
      <formula>$EK$44</formula>
    </cfRule>
    <cfRule type="cellIs" dxfId="204" priority="195666" operator="between">
      <formula>$EK$42</formula>
      <formula>$EK$43</formula>
    </cfRule>
  </conditionalFormatting>
  <conditionalFormatting sqref="FH1:FH1048576 FK1:FK1048576 FO1:FO1048576 FR1:FR1048576">
    <cfRule type="cellIs" dxfId="203" priority="195711" operator="between">
      <formula>$FS$45</formula>
      <formula>1000</formula>
    </cfRule>
    <cfRule type="cellIs" dxfId="202" priority="195712" operator="between">
      <formula>$FS$44</formula>
      <formula>$FS$45</formula>
    </cfRule>
    <cfRule type="cellIs" dxfId="201" priority="195713" operator="between">
      <formula>$FS$43</formula>
      <formula>$FS$44</formula>
    </cfRule>
    <cfRule type="cellIs" dxfId="200" priority="195714" operator="between">
      <formula>$FS$42</formula>
      <formula>$FS$43</formula>
    </cfRule>
  </conditionalFormatting>
  <conditionalFormatting sqref="GN1:GN1048576 GQ1:GQ1048576 GU1:GU1048576 GX1:GX1048576">
    <cfRule type="cellIs" dxfId="199" priority="195759" operator="between">
      <formula>$HA$41</formula>
      <formula>1000</formula>
    </cfRule>
    <cfRule type="cellIs" dxfId="198" priority="195760" operator="between">
      <formula>$HA$40</formula>
      <formula>$HA$41</formula>
    </cfRule>
    <cfRule type="cellIs" dxfId="197" priority="195761" operator="between">
      <formula>$HA$39</formula>
      <formula>$HA$40</formula>
    </cfRule>
    <cfRule type="cellIs" dxfId="196" priority="195762" operator="between">
      <formula>$HA$38</formula>
      <formula>$HA$39</formula>
    </cfRule>
  </conditionalFormatting>
  <conditionalFormatting sqref="GP1:GP1048576 GS1:GS1048576 GW1:GW1048576 GZ1:GZ1048576">
    <cfRule type="cellIs" dxfId="195" priority="195807" operator="between">
      <formula>$HA$45</formula>
      <formula>1000</formula>
    </cfRule>
    <cfRule type="cellIs" dxfId="194" priority="195808" operator="between">
      <formula>$HA$44</formula>
      <formula>$HA$45</formula>
    </cfRule>
    <cfRule type="cellIs" dxfId="193" priority="195809" operator="between">
      <formula>$HA$43</formula>
      <formula>$HA$44</formula>
    </cfRule>
    <cfRule type="cellIs" dxfId="192" priority="195810" operator="between">
      <formula>$HA$42</formula>
      <formula>$HA$43</formula>
    </cfRule>
  </conditionalFormatting>
  <conditionalFormatting sqref="HX1:HX1048576 IA1:IA1048576 IE1:IE1048576 IH1:IH1048576">
    <cfRule type="cellIs" dxfId="191" priority="195855" operator="between">
      <formula>$II$45</formula>
      <formula>1000</formula>
    </cfRule>
    <cfRule type="cellIs" dxfId="190" priority="195856" operator="between">
      <formula>$II$44</formula>
      <formula>$II$45</formula>
    </cfRule>
    <cfRule type="cellIs" dxfId="189" priority="195857" operator="between">
      <formula>$II$43</formula>
      <formula>$II$44</formula>
    </cfRule>
    <cfRule type="cellIs" dxfId="188" priority="195858" operator="between">
      <formula>$II$42</formula>
      <formula>$II$43</formula>
    </cfRule>
  </conditionalFormatting>
  <conditionalFormatting sqref="JD1:JD1048576 JG1:JG1048576 JK1:JK1048576 JN1:JN1048576">
    <cfRule type="cellIs" dxfId="187" priority="195903" operator="between">
      <formula>$JQ$41</formula>
      <formula>1000</formula>
    </cfRule>
    <cfRule type="cellIs" dxfId="186" priority="195904" operator="between">
      <formula>$JQ$40</formula>
      <formula>$JQ$41</formula>
    </cfRule>
    <cfRule type="cellIs" dxfId="185" priority="195905" operator="between">
      <formula>$JQ$39</formula>
      <formula>$JQ$40</formula>
    </cfRule>
    <cfRule type="cellIs" dxfId="184" priority="195906" operator="between">
      <formula>$JQ$38</formula>
      <formula>$JQ$39</formula>
    </cfRule>
  </conditionalFormatting>
  <conditionalFormatting sqref="JF1:JF1048576 JI1:JI1048576 JM1:JM1048576 JP1:JP1048576">
    <cfRule type="cellIs" dxfId="183" priority="195951" operator="between">
      <formula>$JQ$45</formula>
      <formula>1000</formula>
    </cfRule>
    <cfRule type="cellIs" dxfId="182" priority="195952" operator="between">
      <formula>$JQ$44</formula>
      <formula>$JQ$45</formula>
    </cfRule>
    <cfRule type="cellIs" dxfId="181" priority="195953" operator="between">
      <formula>$JQ$43</formula>
      <formula>$JQ$44</formula>
    </cfRule>
    <cfRule type="cellIs" dxfId="180" priority="195954" operator="between">
      <formula>$JQ$42</formula>
      <formula>$JQ$43</formula>
    </cfRule>
  </conditionalFormatting>
  <conditionalFormatting sqref="KL1:KL1048576 KO1:KO1048576 KS1:KS1048576 KV1:KV1048576">
    <cfRule type="cellIs" dxfId="179" priority="195999" operator="between">
      <formula>$KY$41</formula>
      <formula>1000</formula>
    </cfRule>
    <cfRule type="cellIs" dxfId="178" priority="196000" operator="between">
      <formula>$KY$40</formula>
      <formula>$KY$41</formula>
    </cfRule>
    <cfRule type="cellIs" dxfId="177" priority="196001" operator="between">
      <formula>$KY$39</formula>
      <formula>$KY$40</formula>
    </cfRule>
    <cfRule type="cellIs" dxfId="176" priority="196002" operator="between">
      <formula>$KY$38</formula>
      <formula>$KY$39</formula>
    </cfRule>
  </conditionalFormatting>
  <conditionalFormatting sqref="KN1:KN1048576 KQ1:KQ1048576 KU1:KU1048576 KX1:KX1048576">
    <cfRule type="cellIs" dxfId="175" priority="196047" operator="between">
      <formula>$KY$45</formula>
      <formula>1000</formula>
    </cfRule>
    <cfRule type="cellIs" dxfId="174" priority="196048" operator="between">
      <formula>$KY$44</formula>
      <formula>$KY$45</formula>
    </cfRule>
    <cfRule type="cellIs" dxfId="173" priority="196049" operator="between">
      <formula>$KY$43</formula>
      <formula>$KY$44</formula>
    </cfRule>
    <cfRule type="cellIs" dxfId="172" priority="196050" operator="between">
      <formula>$KY$42</formula>
      <formula>$KY$43</formula>
    </cfRule>
  </conditionalFormatting>
  <conditionalFormatting sqref="LT1:LT1048576 LW1:LW1048576 MA1:MA1048576 MD1:MD1048576">
    <cfRule type="cellIs" dxfId="171" priority="196095" operator="between">
      <formula>$MG$41</formula>
      <formula>1000</formula>
    </cfRule>
    <cfRule type="cellIs" dxfId="170" priority="196096" operator="between">
      <formula>$MG$40</formula>
      <formula>$MG$41</formula>
    </cfRule>
    <cfRule type="cellIs" dxfId="169" priority="196097" operator="between">
      <formula>$MG$39</formula>
      <formula>$MG$40</formula>
    </cfRule>
    <cfRule type="cellIs" dxfId="168" priority="196098" operator="between">
      <formula>$MG$38</formula>
      <formula>$MG$39</formula>
    </cfRule>
  </conditionalFormatting>
  <conditionalFormatting sqref="LV1:LV1048576 LY1:LY1048576 MC1:MC1048576 MF1:MF1048576">
    <cfRule type="cellIs" dxfId="167" priority="196143" operator="between">
      <formula>$MG$45</formula>
      <formula>1000</formula>
    </cfRule>
    <cfRule type="cellIs" dxfId="166" priority="196144" operator="between">
      <formula>$MG$44</formula>
      <formula>$MG$45</formula>
    </cfRule>
    <cfRule type="cellIs" dxfId="165" priority="196145" operator="between">
      <formula>$MG$43</formula>
      <formula>$MG$44</formula>
    </cfRule>
    <cfRule type="cellIs" dxfId="164" priority="196146" operator="between">
      <formula>$MG$42</formula>
      <formula>$MG$43</formula>
    </cfRule>
  </conditionalFormatting>
  <conditionalFormatting sqref="NB1:NB1048576 NE1:NE1048576 NI1:NI1048576">
    <cfRule type="cellIs" dxfId="163" priority="196191" operator="between">
      <formula>$NO$41</formula>
      <formula>1000</formula>
    </cfRule>
    <cfRule type="cellIs" dxfId="162" priority="196192" operator="between">
      <formula>$NO$40</formula>
      <formula>$NO$41</formula>
    </cfRule>
    <cfRule type="cellIs" dxfId="161" priority="196193" operator="between">
      <formula>$NO$39</formula>
      <formula>$NO$40</formula>
    </cfRule>
  </conditionalFormatting>
  <conditionalFormatting sqref="ND1:ND1048576 NG1:NG1048576 NK1:NK1048576 NN1:NN1048576">
    <cfRule type="cellIs" dxfId="160" priority="196218" operator="between">
      <formula>$NO$45</formula>
      <formula>1000</formula>
    </cfRule>
    <cfRule type="cellIs" dxfId="159" priority="196219" operator="between">
      <formula>$NO$44</formula>
      <formula>$NO$45</formula>
    </cfRule>
    <cfRule type="cellIs" dxfId="158" priority="196220" operator="between">
      <formula>$NO$43</formula>
      <formula>$NO$44</formula>
    </cfRule>
    <cfRule type="cellIs" dxfId="157" priority="196221" operator="between">
      <formula>$NO$42</formula>
      <formula>$NO$43</formula>
    </cfRule>
  </conditionalFormatting>
  <conditionalFormatting sqref="OJ1:OJ1048576 OM1:OM1048576 OQ1:OQ1048576 OT1:OT1048576">
    <cfRule type="cellIs" dxfId="156" priority="196266" operator="between">
      <formula>$OW$41</formula>
      <formula>1000</formula>
    </cfRule>
    <cfRule type="cellIs" dxfId="155" priority="196267" operator="between">
      <formula>$OW$40</formula>
      <formula>$OW$41</formula>
    </cfRule>
    <cfRule type="cellIs" dxfId="154" priority="196268" operator="between">
      <formula>$OW$39</formula>
      <formula>$OW$40</formula>
    </cfRule>
    <cfRule type="cellIs" dxfId="153" priority="196269" operator="between">
      <formula>$OW$38</formula>
      <formula>$OW$39</formula>
    </cfRule>
  </conditionalFormatting>
  <conditionalFormatting sqref="OL1:OL1048576 OO1:OO1048576 OS1:OS1048576 OV1:OV1048576">
    <cfRule type="cellIs" dxfId="152" priority="196314" operator="between">
      <formula>$OW$45</formula>
      <formula>1000</formula>
    </cfRule>
    <cfRule type="cellIs" dxfId="151" priority="196315" operator="between">
      <formula>$OW$44</formula>
      <formula>$OW$45</formula>
    </cfRule>
    <cfRule type="cellIs" dxfId="150" priority="196316" operator="between">
      <formula>$OW$43</formula>
      <formula>$OW$44</formula>
    </cfRule>
    <cfRule type="cellIs" dxfId="149" priority="196317" operator="between">
      <formula>$OW$42</formula>
      <formula>$OW$43</formula>
    </cfRule>
  </conditionalFormatting>
  <conditionalFormatting sqref="PR1:PR1048576 PU1:PU1048576 PY1:PY1048576 QB1:QB1048576">
    <cfRule type="cellIs" dxfId="148" priority="196362" operator="between">
      <formula>$QE$41</formula>
      <formula>1000</formula>
    </cfRule>
    <cfRule type="cellIs" dxfId="147" priority="196363" operator="between">
      <formula>$QE$40</formula>
      <formula>$QE$41</formula>
    </cfRule>
    <cfRule type="cellIs" dxfId="146" priority="196364" operator="between">
      <formula>$QE$39</formula>
      <formula>$QE$40</formula>
    </cfRule>
    <cfRule type="cellIs" dxfId="145" priority="196365" operator="between">
      <formula>$QE$38</formula>
      <formula>$QE$39</formula>
    </cfRule>
  </conditionalFormatting>
  <conditionalFormatting sqref="PT1:PT1048576 PW1:PW1048576 QA1:QA1048576 QD1:QD1048576">
    <cfRule type="cellIs" dxfId="144" priority="196410" operator="between">
      <formula>$QE$45</formula>
      <formula>1000</formula>
    </cfRule>
    <cfRule type="cellIs" dxfId="143" priority="196411" operator="between">
      <formula>$QE$44</formula>
      <formula>$QE$45</formula>
    </cfRule>
    <cfRule type="cellIs" dxfId="142" priority="196412" operator="between">
      <formula>$QE$43</formula>
      <formula>$QE$44</formula>
    </cfRule>
    <cfRule type="cellIs" dxfId="141" priority="196413" operator="between">
      <formula>$QE$42</formula>
      <formula>$QE$43</formula>
    </cfRule>
  </conditionalFormatting>
  <conditionalFormatting sqref="QZ1:QZ1048576 RC1:RC1048576 RG1:RG1048576 RJ1:RJ1048576">
    <cfRule type="cellIs" dxfId="140" priority="196458" operator="between">
      <formula>$RM$41</formula>
      <formula>1000</formula>
    </cfRule>
    <cfRule type="cellIs" dxfId="139" priority="196459" operator="between">
      <formula>$RM$40</formula>
      <formula>$RM$41</formula>
    </cfRule>
    <cfRule type="cellIs" dxfId="138" priority="196460" operator="between">
      <formula>$RM$39</formula>
      <formula>$RM$40</formula>
    </cfRule>
    <cfRule type="cellIs" dxfId="137" priority="196461" operator="between">
      <formula>$RM$38</formula>
      <formula>$RM$39</formula>
    </cfRule>
  </conditionalFormatting>
  <conditionalFormatting sqref="RB1:RB1048576 RE1:RE1048576 RI1:RI1048576 RL1:RL1048576">
    <cfRule type="cellIs" dxfId="136" priority="196506" operator="between">
      <formula>$RM$45</formula>
      <formula>1000</formula>
    </cfRule>
    <cfRule type="cellIs" dxfId="135" priority="196507" operator="between">
      <formula>$RM$44</formula>
      <formula>$RM$45</formula>
    </cfRule>
    <cfRule type="cellIs" dxfId="134" priority="196508" operator="between">
      <formula>$RM$43</formula>
      <formula>$RM$44</formula>
    </cfRule>
    <cfRule type="cellIs" dxfId="133" priority="196509" operator="between">
      <formula>$RM$42</formula>
      <formula>$RM$43</formula>
    </cfRule>
  </conditionalFormatting>
  <conditionalFormatting sqref="SH1:SH1048576 SK1:SK1048576 SO1:SO1048576 SR1:SR1048576">
    <cfRule type="cellIs" dxfId="132" priority="196554" operator="between">
      <formula>$SU$41</formula>
      <formula>1000</formula>
    </cfRule>
    <cfRule type="cellIs" dxfId="131" priority="196555" operator="between">
      <formula>$SU$40</formula>
      <formula>$SU$41</formula>
    </cfRule>
    <cfRule type="cellIs" dxfId="130" priority="196556" operator="between">
      <formula>$SU$39</formula>
      <formula>$SU$40</formula>
    </cfRule>
    <cfRule type="cellIs" dxfId="129" priority="196557" operator="between">
      <formula>$SU$38</formula>
      <formula>$SU$39</formula>
    </cfRule>
  </conditionalFormatting>
  <conditionalFormatting sqref="SJ1:SJ1048576 SM1:SM1048576 SQ1:SQ1048576 ST1:ST1048576">
    <cfRule type="cellIs" dxfId="128" priority="196602" operator="between">
      <formula>$SU$45</formula>
      <formula>1000</formula>
    </cfRule>
    <cfRule type="cellIs" dxfId="127" priority="196603" operator="between">
      <formula>$SU$44</formula>
      <formula>$SU$45</formula>
    </cfRule>
    <cfRule type="cellIs" dxfId="126" priority="196604" operator="between">
      <formula>$SU$43</formula>
      <formula>$SU$44</formula>
    </cfRule>
    <cfRule type="cellIs" dxfId="125" priority="196605" operator="between">
      <formula>$SU$42</formula>
      <formula>$SU$43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1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200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201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126</v>
      </c>
      <c r="D4" s="4" t="s">
        <v>3</v>
      </c>
      <c r="E4" s="4">
        <v>2006</v>
      </c>
      <c r="F4" s="9">
        <f>SUM(L4:R4)+SUM(L4:O4)*0.0000001+SUM(L4)*0.0000000000001</f>
        <v>159.80001052000532</v>
      </c>
      <c r="G4" s="64" t="s">
        <v>46</v>
      </c>
      <c r="H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DZ4&gt;=EG$24,EA4&gt;=EG$28,DZ4&lt;&gt;""),AND(EE4&gt;=EG$24,EF4&gt;=EG$28,EE4&lt;&gt;""),AND(FB4&gt;=FI$24,FC4&gt;=FI$28,FB4&lt;&gt;""),AND(FG4&gt;=FI$24,FH4&gt;=FI$28,FG4&lt;&gt;""),AND(GD4&gt;=GK$24,GE4&gt;=GK$28,GD4&lt;&gt;""),AND(GI4&gt;=GK$24,GJ4&gt;=GK$28,GI4&lt;&gt;""),AND(HF4&gt;=HM$24,HG4&gt;=HM$28,HF4&lt;&gt;""),AND(HK4&gt;=HM$24,HL4&gt;=HM$28,HK4&lt;&gt;""),AND(IH4&gt;=IO$24,II4&gt;=IO$28,IH4&lt;&gt;""),AND(IM4&gt;=IO$24,IN4&gt;=IO$28,IM4&lt;&gt;""),AND(JJ4&gt;=JQ$24,JK4&gt;=JQ$28,JJ4&lt;&gt;""),AND(JO4&gt;=JQ$24,JP4&gt;=JQ$28,JO4&lt;&gt;""),AND(KL4&gt;=KS$24,KM4&gt;=KS$28,KL4&lt;&gt;""),AND(KQ4&gt;=KS$24,KR4&gt;=KS$28,KQ4&lt;&gt;""),AND(LN4&gt;=LU$24,LO4&gt;=LU$28,LN4&lt;&gt;""),AND(LS4&gt;=LU$24,LT4&gt;=LU$28,LS4&lt;&gt;""),AND(MP4&gt;=MW$24,MQ4&gt;=MW$28,MP4&lt;&gt;""),AND(MU4&gt;=MW$24,MV4&gt;=MW$28,MU4&lt;&gt;""),AND(NR4&gt;=NY$24,NS4&gt;=NY$28,NR4&lt;&gt;""),AND(NW4&gt;=NY$24,NX4&gt;=NY$28,NW4&lt;&gt;""),AND(OT4&gt;=PA$24,OU4&gt;=PA$28,OT4&lt;&gt;""),AND(OY4&gt;=PA$24,OZ4&gt;=PA$28,OY4&lt;&gt;""),AND(PV4&gt;=QC$24,PW4&gt;=QC$28,PV4&lt;&gt;""),AND(QA4&gt;=QC$24,QB4&gt;=QC$28,QA4&lt;&gt;"")),"P","")</f>
        <v>P</v>
      </c>
      <c r="I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A4&gt;=EG$28,EA4&lt;&gt;""),AND(EF4&gt;=EG$28,EF4&lt;&gt;""),AND(FC4&gt;=FI$28,FC4&lt;&gt;""),AND(FH4&gt;=FI$28,FH4&lt;&gt;""),AND(GE4&gt;=GK$28,GE4&lt;&gt;""),AND(GJ4&gt;=GK$28,GJ4&lt;&gt;""),AND(HG4&gt;=HM$28,HG4&lt;&gt;""),AND(HL4&gt;=HM$28,HL4&lt;&gt;""),AND(II4&gt;=IO$28,II4&lt;&gt;""),AND(IN4&gt;=IO$28,IN4&lt;&gt;""),AND(JK4&gt;=JQ$28,JK4&lt;&gt;""),AND(JP4&gt;=JQ$28,JP4&lt;&gt;""),AND(KM4&gt;=KS$28,KM4&lt;&gt;""),AND(KR4&gt;=KS$28,KR4&lt;&gt;""),AND(LO4&gt;=LU$28,LO4&lt;&gt;""),AND(LT4&gt;=LU$28,LT4&lt;&gt;""),AND(MQ4&gt;=MW$28,MQ4&lt;&gt;""),AND(MV4&gt;=MW$28,MV4&lt;&gt;""),AND(NS4&gt;=NY$28,NS4&lt;&gt;""),AND(NX4&gt;=NY$28,NX4&lt;&gt;""),AND(OU4&gt;=PA$28,OU4&lt;&gt;""),AND(OZ4&gt;=PA$28,OZ4&lt;&gt;""),AND(PW4&gt;=QC$28,PW4&lt;&gt;""),AND(QB4&gt;=QC$28,QB4&lt;&gt;"")),"P","")</f>
        <v>P</v>
      </c>
      <c r="J4" s="36" t="str">
        <f>IF(AND(I4="P",H4=""),"No DD",IF(OR(AND(AS4&gt;=AW$27,AT4&gt;=AW$31,AS4&lt;&gt;"",AO4=""),AND(BV4&gt;=BZ$27,BW4&gt;=BZ$31,BV4&lt;&gt;"",BR4=""),AND(CY4&gt;=DC$27,CZ4&gt;=DC$31,CY4&lt;&gt;"",CU4=""),AND(EC4&gt;=EG$27,ED4&gt;=EG$31,EC4&lt;&gt;""),AND(FE4&gt;=FI$27,FF4&gt;=FI$31,FE4&lt;&gt;""),AND(GG4&gt;=GK$27,GH4&gt;=GK$31,GG4&lt;&gt;""),AND(HI4&gt;=HM$27,HJ4&gt;=HM$31,HI4&lt;&gt;""),AND(IK4&gt;=IO$27,IL4&gt;=IO$31,IK4&lt;&gt;""),AND(JM4&gt;=JQ$27,JN4&gt;=JQ$31,JM4&lt;&gt;""),AND(KO4&gt;=KS$27,KP4&gt;=KS$31,KO4&lt;&gt;""),AND(LQ4&gt;=LU$27,LR4&gt;=LU$31,LQ4&lt;&gt;""),AND(MS4&gt;=MW$27,MT4&gt;=MW$31,MS4&lt;&gt;""),AND(NU4&gt;=NY$27,NV4&gt;=NY$31,NU4&lt;&gt;""),AND(OW4&gt;=PA$27,OX4&gt;=PA$31,OW4&lt;&gt;""),AND(PY4&gt;=QC$27,PZ4&gt;=QC$31,PY4&lt;&gt;"")),"Merit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Excellence",IF(K4="P","Worlds Team",IF(H4="P","National Team","")))))</f>
        <v>National Team</v>
      </c>
      <c r="K4" s="3" t="str">
        <f>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P","")</f>
        <v/>
      </c>
      <c r="L4" s="8">
        <f>IF(COUNT(AQ4,BT4,CW4)&gt;0,LARGE((AQ4,BT4,CW4),1),0)</f>
        <v>53.399999999999991</v>
      </c>
      <c r="M4" s="8" t="str">
        <f>IF(L4=0,"",IF(L4=CW4,$CA$1,IF(L4=BT4,$AX$1,IF(L4=AQ4,$U$1,""))))</f>
        <v>2025 Elite Canada</v>
      </c>
      <c r="N4" s="8">
        <f>IF(COUNT(AQ4,BT4,CW4)&gt;1,LARGE((AQ4,BT4,CW4),2),0)</f>
        <v>51.8</v>
      </c>
      <c r="O4" s="8" t="str">
        <f>IF(N4=0,"",IF(AND(N4=L4,N4=AQ4,N4=BT4),$U$1,IF(AND(N4=L4,N4=AQ4,N4=CW4),$U$1,IF(AND(N4=L4,N4=BT4,N4=CW4),$AX$1,IF(N4=CW4,$CA$1,IF(N4=BT4,$AX$1,IF(N4=AQ4,$U$1,"")))))))</f>
        <v>2024 Nationals</v>
      </c>
      <c r="P4" s="8">
        <f>IF(MAX(AV4,BY4,DB4)&gt;0,MAX(AV4,BY4,DB4),0)</f>
        <v>54.599999999999994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18.600000000000001</v>
      </c>
      <c r="V4" s="19">
        <v>8.5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18.399999999999999</v>
      </c>
      <c r="AD4" s="19">
        <v>7.7</v>
      </c>
      <c r="AE4" s="19">
        <v>0</v>
      </c>
      <c r="AF4" s="19">
        <v>0</v>
      </c>
      <c r="AG4" s="19">
        <v>18.600000000000001</v>
      </c>
      <c r="AH4" s="19">
        <v>6.9</v>
      </c>
      <c r="AI4" s="19">
        <v>0</v>
      </c>
      <c r="AJ4" s="19">
        <v>0</v>
      </c>
      <c r="AK4" s="19">
        <v>18.600000000000001</v>
      </c>
      <c r="AL4" s="19">
        <v>6.9</v>
      </c>
      <c r="AM4" s="19">
        <v>0</v>
      </c>
      <c r="AN4" s="19">
        <v>0</v>
      </c>
      <c r="AO4" s="27"/>
      <c r="AP4" s="40">
        <f>IF(SUM(V4,Z4)&gt;0,SUM(V4,Z4),"")</f>
        <v>15</v>
      </c>
      <c r="AQ4" s="40">
        <f>IF(SUM(U4:V4,X4:Z4,AB4)-W4-AA4&gt;0,SUM(U4:V4,X4:Z4,AB4)-W4-AA4,"")</f>
        <v>51.8</v>
      </c>
      <c r="AR4" s="40">
        <f>IF(SUM(AC4:AD4,AF4)-AE4&gt;0,SUM(AC4:AD4,AF4)-AE4,"")</f>
        <v>26.099999999999998</v>
      </c>
      <c r="AS4" s="40">
        <f>IF(SUM(V4,Z4,AD4)&gt;0,SUM(V4,Z4,AD4),"")</f>
        <v>22.7</v>
      </c>
      <c r="AT4" s="40">
        <f>IF(SUM(AQ4,AR4)&gt;0,SUM(AQ4,AR4),"")</f>
        <v>77.899999999999991</v>
      </c>
      <c r="AU4" s="40">
        <f>IF(SUM(AH4,AL4)&gt;0,SUM(AH4,AL4),"")</f>
        <v>13.8</v>
      </c>
      <c r="AV4" s="40">
        <f>IF(SUM(AG4:AH4,AJ4:AL4,AN4)-SUM(AI4,AM4)&gt;0,SUM(AG4:AH4,AJ4:AL4,AN4)-SUM(AI4,AM4),"")</f>
        <v>51</v>
      </c>
      <c r="AW4" s="40">
        <f>IF(SUM(AQ4,AR4,AV4)&gt;0,SUM(AQ4,AR4,AV4),"")</f>
        <v>128.89999999999998</v>
      </c>
      <c r="AX4" s="18">
        <v>18.3</v>
      </c>
      <c r="AY4" s="18">
        <v>8.5</v>
      </c>
      <c r="AZ4" s="18">
        <v>0</v>
      </c>
      <c r="BA4" s="18">
        <v>0</v>
      </c>
      <c r="BB4" s="18">
        <v>18.3</v>
      </c>
      <c r="BC4" s="18">
        <v>6.5</v>
      </c>
      <c r="BD4" s="18">
        <v>0</v>
      </c>
      <c r="BE4" s="18">
        <v>0</v>
      </c>
      <c r="BF4" s="18">
        <v>18.3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8.5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8"/>
      <c r="BS4" s="11">
        <f>IF(SUM(AY4,BC4)&gt;0,SUM(AY4,BC4),"")</f>
        <v>15</v>
      </c>
      <c r="BT4" s="11">
        <f>IF(SUM(AX4:AY4,BA4:BC4,BE4)-AZ4-BD4&gt;0,SUM(AX4:AY4,BA4:BC4,BE4)-AZ4-BD4,"")</f>
        <v>51.6</v>
      </c>
      <c r="BU4" s="11">
        <f>IF(SUM(BF4:BG4,BI4)-BH4&gt;0,SUM(BF4:BG4,BI4)-BH4,"")</f>
        <v>26.8</v>
      </c>
      <c r="BV4" s="11">
        <f>IF(SUM(AY4,BC4,BG4)&gt;0,SUM(AY4,BC4,BG4),"")</f>
        <v>23.5</v>
      </c>
      <c r="BW4" s="11">
        <f>IF(SUM(BT4,BU4)&gt;0,SUM(BT4,BU4),"")</f>
        <v>78.400000000000006</v>
      </c>
      <c r="BX4" s="11">
        <f>IF(SUM(BK4,BO4)&gt;0,SUM(BK4,BO4),"")</f>
        <v>16.2</v>
      </c>
      <c r="BY4" s="11">
        <f>IF(SUM(BJ4:BK4,BM4:BO4,BQ4)-SUM(BL4,BP4)&gt;0,SUM(BJ4:BK4,BM4:BO4,BQ4)-SUM(BL4,BP4),"")</f>
        <v>52.8</v>
      </c>
      <c r="BZ4" s="11">
        <f>IF(SUM(BT4,BU4,BY4)&gt;0,SUM(BT4,BU4,BY4),"")</f>
        <v>131.19999999999999</v>
      </c>
      <c r="CA4" s="19">
        <v>18.399999999999999</v>
      </c>
      <c r="CB4" s="19">
        <v>8.5</v>
      </c>
      <c r="CC4" s="19">
        <v>0.2</v>
      </c>
      <c r="CD4" s="19">
        <v>0</v>
      </c>
      <c r="CE4" s="19">
        <v>18.5</v>
      </c>
      <c r="CF4" s="19">
        <v>8.1999999999999993</v>
      </c>
      <c r="CG4" s="19">
        <v>0</v>
      </c>
      <c r="CH4" s="19">
        <v>0</v>
      </c>
      <c r="CI4" s="19"/>
      <c r="CJ4" s="19"/>
      <c r="CK4" s="19"/>
      <c r="CL4" s="19"/>
      <c r="CM4" s="19">
        <v>18.8</v>
      </c>
      <c r="CN4" s="19">
        <v>8.5</v>
      </c>
      <c r="CO4" s="19">
        <v>0.2</v>
      </c>
      <c r="CP4" s="19">
        <v>0</v>
      </c>
      <c r="CQ4" s="19">
        <v>18.7</v>
      </c>
      <c r="CR4" s="19">
        <v>8.8000000000000007</v>
      </c>
      <c r="CS4" s="19">
        <v>0</v>
      </c>
      <c r="CT4" s="19">
        <v>0</v>
      </c>
      <c r="CU4" s="27"/>
      <c r="CV4" s="40">
        <f>IF(SUM(CB4,CF4)&gt;0,SUM(CB4,CF4),"")</f>
        <v>16.7</v>
      </c>
      <c r="CW4" s="40">
        <f>IF(SUM(CA4:CB4,CD4:CF4,CH4)-CC4-CG4&gt;0,SUM(CA4:CB4,CD4:CF4,CH4)-CC4-CG4,"")</f>
        <v>53.399999999999991</v>
      </c>
      <c r="CX4" s="40" t="str">
        <f>IF(SUM(CI4:CJ4,CL4)-CK4&gt;0,SUM(CI4:CJ4,CL4)-CK4,"")</f>
        <v/>
      </c>
      <c r="CY4" s="40">
        <f>IF(SUM(CB4,CF4,CJ4)&gt;0,SUM(CB4,CF4,CJ4),"")</f>
        <v>16.7</v>
      </c>
      <c r="CZ4" s="40">
        <f>IF(SUM(CW4,CX4)&gt;0,SUM(CW4,CX4),"")</f>
        <v>53.399999999999991</v>
      </c>
      <c r="DA4" s="40">
        <f>IF(SUM(CN4,CR4)&gt;0,SUM(CN4,CR4),"")</f>
        <v>17.3</v>
      </c>
      <c r="DB4" s="40">
        <f>IF(SUM(CM4:CN4,CP4:CR4,CT4)-SUM(CO4,CS4)&gt;0,SUM(CM4:CN4,CP4:CR4,CT4)-SUM(CO4,CS4),"")</f>
        <v>54.599999999999994</v>
      </c>
      <c r="DC4" s="40">
        <f>IF(SUM(CW4,CX4,DB4)&gt;0,SUM(CW4,CX4,DB4),"")</f>
        <v>107.99999999999999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18.350000000000001</v>
      </c>
      <c r="QE4" s="22">
        <f>IF($CU4="P",CB4,(CB4+AY4)/2)</f>
        <v>8.5</v>
      </c>
      <c r="QF4" s="22">
        <f>IF($CU4="P",CC4,(CC4+AZ4)/2)</f>
        <v>0.1</v>
      </c>
      <c r="QG4" s="22">
        <f>IF($CU4="P",CD4,(CD4+BA4)/2)</f>
        <v>0</v>
      </c>
      <c r="QH4" s="22">
        <f>IF($CU4="P",CE4,(CE4+BB4)/2)</f>
        <v>18.399999999999999</v>
      </c>
      <c r="QI4" s="22">
        <f>IF($CU4="P",CF4,(CF4+BC4)/2)</f>
        <v>7.35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9.15</v>
      </c>
      <c r="QM4" s="22">
        <f>IF($CU4="P",CJ4,(CJ4+BG4)/2)</f>
        <v>4.25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18.600000000000001</v>
      </c>
      <c r="QQ4" s="22">
        <f>IF($CU4="P",CN4,(CN4+BK4)/2)</f>
        <v>8.5</v>
      </c>
      <c r="QR4" s="22">
        <f>IF($CU4="P",CO4,(CO4+BL4)/2)</f>
        <v>0.1</v>
      </c>
      <c r="QS4" s="22">
        <f>IF($CU4="P",CP4,(CP4+BM4)/2)</f>
        <v>0</v>
      </c>
      <c r="QT4" s="22">
        <f>IF($CU4="P",CQ4,(CQ4+BN4)/2)</f>
        <v>18.45</v>
      </c>
      <c r="QU4" s="22">
        <f>IF($CU4="P",CR4,(CR4+BO4)/2)</f>
        <v>8.25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15.85</v>
      </c>
      <c r="QZ4" s="40">
        <f>IF(SUM(QD4:QE4,QG4:QI4,QK4)-QF4-QJ4&gt;0,SUM(QD4:QE4,QG4:QI4,QK4)-QF4-QJ4,"")</f>
        <v>52.5</v>
      </c>
      <c r="RA4" s="40">
        <f>IF(SUM(QL4:QM4,QO4)-QN4&gt;0,SUM(QL4:QM4,QO4)-QN4,"")</f>
        <v>13.4</v>
      </c>
      <c r="RB4" s="40">
        <f>IF(SUM(QE4,QI4,QM4)&gt;0,SUM(QE4,QI4,QM4),"")</f>
        <v>20.100000000000001</v>
      </c>
      <c r="RC4" s="40">
        <f>IF(SUM(QZ4,RA4)&gt;0,SUM(QZ4,RA4),"")</f>
        <v>65.900000000000006</v>
      </c>
      <c r="RD4" s="40">
        <f>IF(SUM(QQ4,QU4)&gt;0,SUM(QQ4,QU4),"")</f>
        <v>16.75</v>
      </c>
      <c r="RE4" s="40">
        <f>IF(SUM(QP4:QQ4,QS4:QU4,QW4)-SUM(QR4,QV4)&gt;0,SUM(QP4:QQ4,QS4:QU4,QW4)-SUM(QR4,QV4),"")</f>
        <v>53.699999999999996</v>
      </c>
      <c r="RF4" s="40">
        <f>IF(SUM(QZ4,RA4,RE4)&gt;0,SUM(QZ4,RA4,RE4),"")</f>
        <v>119.6</v>
      </c>
    </row>
    <row r="5" spans="1:474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131</v>
      </c>
      <c r="D5" s="4" t="s">
        <v>6</v>
      </c>
      <c r="E5" s="4">
        <v>2006</v>
      </c>
      <c r="F5" s="9">
        <f>SUM(L5:R5)+SUM(L5:O5)*0.0000001+SUM(L5)*0.0000000000001</f>
        <v>156.0000102500052</v>
      </c>
      <c r="G5" s="64" t="s">
        <v>46</v>
      </c>
      <c r="H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DZ5&gt;=EG$24,EA5&gt;=EG$28,DZ5&lt;&gt;""),AND(EE5&gt;=EG$24,EF5&gt;=EG$28,EE5&lt;&gt;""),AND(FB5&gt;=FI$24,FC5&gt;=FI$28,FB5&lt;&gt;""),AND(FG5&gt;=FI$24,FH5&gt;=FI$28,FG5&lt;&gt;""),AND(GD5&gt;=GK$24,GE5&gt;=GK$28,GD5&lt;&gt;""),AND(GI5&gt;=GK$24,GJ5&gt;=GK$28,GI5&lt;&gt;""),AND(HF5&gt;=HM$24,HG5&gt;=HM$28,HF5&lt;&gt;""),AND(HK5&gt;=HM$24,HL5&gt;=HM$28,HK5&lt;&gt;""),AND(IH5&gt;=IO$24,II5&gt;=IO$28,IH5&lt;&gt;""),AND(IM5&gt;=IO$24,IN5&gt;=IO$28,IM5&lt;&gt;""),AND(JJ5&gt;=JQ$24,JK5&gt;=JQ$28,JJ5&lt;&gt;""),AND(JO5&gt;=JQ$24,JP5&gt;=JQ$28,JO5&lt;&gt;""),AND(KL5&gt;=KS$24,KM5&gt;=KS$28,KL5&lt;&gt;""),AND(KQ5&gt;=KS$24,KR5&gt;=KS$28,KQ5&lt;&gt;""),AND(LN5&gt;=LU$24,LO5&gt;=LU$28,LN5&lt;&gt;""),AND(LS5&gt;=LU$24,LT5&gt;=LU$28,LS5&lt;&gt;""),AND(MP5&gt;=MW$24,MQ5&gt;=MW$28,MP5&lt;&gt;""),AND(MU5&gt;=MW$24,MV5&gt;=MW$28,MU5&lt;&gt;""),AND(NR5&gt;=NY$24,NS5&gt;=NY$28,NR5&lt;&gt;""),AND(NW5&gt;=NY$24,NX5&gt;=NY$28,NW5&lt;&gt;""),AND(OT5&gt;=PA$24,OU5&gt;=PA$28,OT5&lt;&gt;""),AND(OY5&gt;=PA$24,OZ5&gt;=PA$28,OY5&lt;&gt;""),AND(PV5&gt;=QC$24,PW5&gt;=QC$28,PV5&lt;&gt;""),AND(QA5&gt;=QC$24,QB5&gt;=QC$28,QA5&lt;&gt;"")),"P","")</f>
        <v>P</v>
      </c>
      <c r="I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A5&gt;=EG$28,EA5&lt;&gt;""),AND(EF5&gt;=EG$28,EF5&lt;&gt;""),AND(FC5&gt;=FI$28,FC5&lt;&gt;""),AND(FH5&gt;=FI$28,FH5&lt;&gt;""),AND(GE5&gt;=GK$28,GE5&lt;&gt;""),AND(GJ5&gt;=GK$28,GJ5&lt;&gt;""),AND(HG5&gt;=HM$28,HG5&lt;&gt;""),AND(HL5&gt;=HM$28,HL5&lt;&gt;""),AND(II5&gt;=IO$28,II5&lt;&gt;""),AND(IN5&gt;=IO$28,IN5&lt;&gt;""),AND(JK5&gt;=JQ$28,JK5&lt;&gt;""),AND(JP5&gt;=JQ$28,JP5&lt;&gt;""),AND(KM5&gt;=KS$28,KM5&lt;&gt;""),AND(KR5&gt;=KS$28,KR5&lt;&gt;""),AND(LO5&gt;=LU$28,LO5&lt;&gt;""),AND(LT5&gt;=LU$28,LT5&lt;&gt;""),AND(MQ5&gt;=MW$28,MQ5&lt;&gt;""),AND(MV5&gt;=MW$28,MV5&lt;&gt;""),AND(NS5&gt;=NY$28,NS5&lt;&gt;""),AND(NX5&gt;=NY$28,NX5&lt;&gt;""),AND(OU5&gt;=PA$28,OU5&lt;&gt;""),AND(OZ5&gt;=PA$28,OZ5&lt;&gt;""),AND(PW5&gt;=QC$28,PW5&lt;&gt;""),AND(QB5&gt;=QC$28,QB5&lt;&gt;"")),"P","")</f>
        <v>P</v>
      </c>
      <c r="J5" s="36" t="str">
        <f>IF(AND(I5="P",H5=""),"No DD",IF(OR(AND(AS5&gt;=AW$27,AT5&gt;=AW$31,AS5&lt;&gt;"",AO5=""),AND(BV5&gt;=BZ$27,BW5&gt;=BZ$31,BV5&lt;&gt;"",BR5=""),AND(CY5&gt;=DC$27,CZ5&gt;=DC$31,CY5&lt;&gt;"",CU5=""),AND(EC5&gt;=EG$27,ED5&gt;=EG$31,EC5&lt;&gt;""),AND(FE5&gt;=FI$27,FF5&gt;=FI$31,FE5&lt;&gt;""),AND(GG5&gt;=GK$27,GH5&gt;=GK$31,GG5&lt;&gt;""),AND(HI5&gt;=HM$27,HJ5&gt;=HM$31,HI5&lt;&gt;""),AND(IK5&gt;=IO$27,IL5&gt;=IO$31,IK5&lt;&gt;""),AND(JM5&gt;=JQ$27,JN5&gt;=JQ$31,JM5&lt;&gt;""),AND(KO5&gt;=KS$27,KP5&gt;=KS$31,KO5&lt;&gt;""),AND(LQ5&gt;=LU$27,LR5&gt;=LU$31,LQ5&lt;&gt;""),AND(MS5&gt;=MW$27,MT5&gt;=MW$31,MS5&lt;&gt;""),AND(NU5&gt;=NY$27,NV5&gt;=NY$31,NU5&lt;&gt;""),AND(OW5&gt;=PA$27,OX5&gt;=PA$31,OW5&lt;&gt;""),AND(PY5&gt;=QC$27,PZ5&gt;=QC$31,PY5&lt;&gt;"")),"Merit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Excellence",IF(K5="P","Worlds Team",IF(H5="P","National Team","")))))</f>
        <v>National Team</v>
      </c>
      <c r="K5" s="3" t="str">
        <f>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P","")</f>
        <v/>
      </c>
      <c r="L5" s="8">
        <f>IF(COUNT(AQ5,BT5,CW5)&gt;0,LARGE((AQ5,BT5,CW5),1),0)</f>
        <v>51.900000000000006</v>
      </c>
      <c r="M5" s="8" t="str">
        <f>IF(L5=0,"",IF(L5=CW5,$CA$1,IF(L5=BT5,$AX$1,IF(L5=AQ5,$U$1,""))))</f>
        <v>2024 3rd Domestic Trial</v>
      </c>
      <c r="N5" s="8">
        <f>IF(COUNT(AQ5,BT5,CW5)&gt;1,LARGE((AQ5,BT5,CW5),2),0)</f>
        <v>50.6</v>
      </c>
      <c r="O5" s="8" t="str">
        <f>IF(N5=0,"",IF(AND(N5=L5,N5=AQ5,N5=BT5),$U$1,IF(AND(N5=L5,N5=AQ5,N5=CW5),$U$1,IF(AND(N5=L5,N5=BT5,N5=CW5),$AX$1,IF(N5=CW5,$CA$1,IF(N5=BT5,$AX$1,IF(N5=AQ5,$U$1,"")))))))</f>
        <v>2025 Elite Canada</v>
      </c>
      <c r="P5" s="8">
        <f>IF(MAX(AV5,BY5,DB5)&gt;0,MAX(AV5,BY5,DB5),0)</f>
        <v>53.5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18.100000000000001</v>
      </c>
      <c r="V5" s="19">
        <v>7.1</v>
      </c>
      <c r="W5" s="19">
        <v>0.2</v>
      </c>
      <c r="X5" s="19">
        <v>0</v>
      </c>
      <c r="Y5" s="19">
        <v>17.8</v>
      </c>
      <c r="Z5" s="19">
        <v>6.6</v>
      </c>
      <c r="AA5" s="19">
        <v>0</v>
      </c>
      <c r="AB5" s="19">
        <v>0</v>
      </c>
      <c r="AC5" s="19">
        <v>18.3</v>
      </c>
      <c r="AD5" s="19">
        <v>7.1</v>
      </c>
      <c r="AE5" s="19">
        <v>0.2</v>
      </c>
      <c r="AF5" s="19">
        <v>0</v>
      </c>
      <c r="AG5" s="19">
        <v>18.399999999999999</v>
      </c>
      <c r="AH5" s="19">
        <v>7.2</v>
      </c>
      <c r="AI5" s="19">
        <v>0</v>
      </c>
      <c r="AJ5" s="19">
        <v>0</v>
      </c>
      <c r="AK5" s="19">
        <v>18.3</v>
      </c>
      <c r="AL5" s="19">
        <v>6.5</v>
      </c>
      <c r="AM5" s="19">
        <v>0</v>
      </c>
      <c r="AN5" s="19">
        <v>0</v>
      </c>
      <c r="AO5" s="27"/>
      <c r="AP5" s="40">
        <f>IF(SUM(V5,Z5)&gt;0,SUM(V5,Z5),"")</f>
        <v>13.7</v>
      </c>
      <c r="AQ5" s="40">
        <f>IF(SUM(U5:V5,X5:Z5,AB5)-W5-AA5&gt;0,SUM(U5:V5,X5:Z5,AB5)-W5-AA5,"")</f>
        <v>49.4</v>
      </c>
      <c r="AR5" s="40">
        <f>IF(SUM(AC5:AD5,AF5)-AE5&gt;0,SUM(AC5:AD5,AF5)-AE5,"")</f>
        <v>25.2</v>
      </c>
      <c r="AS5" s="40">
        <f>IF(SUM(V5,Z5,AD5)&gt;0,SUM(V5,Z5,AD5),"")</f>
        <v>20.799999999999997</v>
      </c>
      <c r="AT5" s="40">
        <f>IF(SUM(AQ5,AR5)&gt;0,SUM(AQ5,AR5),"")</f>
        <v>74.599999999999994</v>
      </c>
      <c r="AU5" s="40">
        <f>IF(SUM(AH5,AL5)&gt;0,SUM(AH5,AL5),"")</f>
        <v>13.7</v>
      </c>
      <c r="AV5" s="40">
        <f>IF(SUM(AG5:AH5,AJ5:AL5,AN5)-SUM(AI5,AM5)&gt;0,SUM(AG5:AH5,AJ5:AL5,AN5)-SUM(AI5,AM5),"")</f>
        <v>50.4</v>
      </c>
      <c r="AW5" s="40">
        <f>IF(SUM(AQ5,AR5,AV5)&gt;0,SUM(AQ5,AR5,AV5),"")</f>
        <v>125</v>
      </c>
      <c r="AX5" s="18">
        <v>18.100000000000001</v>
      </c>
      <c r="AY5" s="18">
        <v>7.5</v>
      </c>
      <c r="AZ5" s="18">
        <v>0</v>
      </c>
      <c r="BA5" s="18">
        <v>0</v>
      </c>
      <c r="BB5" s="18">
        <v>18.8</v>
      </c>
      <c r="BC5" s="18">
        <v>7.5</v>
      </c>
      <c r="BD5" s="18">
        <v>0</v>
      </c>
      <c r="BE5" s="18">
        <v>0</v>
      </c>
      <c r="BF5" s="18">
        <v>18.3</v>
      </c>
      <c r="BG5" s="18">
        <v>7.3</v>
      </c>
      <c r="BH5" s="18">
        <v>0</v>
      </c>
      <c r="BI5" s="18">
        <v>0</v>
      </c>
      <c r="BJ5" s="18">
        <v>18.3</v>
      </c>
      <c r="BK5" s="18">
        <v>7.5</v>
      </c>
      <c r="BL5" s="18">
        <v>0.2</v>
      </c>
      <c r="BM5" s="18">
        <v>0</v>
      </c>
      <c r="BN5" s="18">
        <v>18.3</v>
      </c>
      <c r="BO5" s="18">
        <v>6.9</v>
      </c>
      <c r="BP5" s="18">
        <v>0</v>
      </c>
      <c r="BQ5" s="18">
        <v>0</v>
      </c>
      <c r="BR5" s="28"/>
      <c r="BS5" s="11">
        <f>IF(SUM(AY5,BC5)&gt;0,SUM(AY5,BC5),"")</f>
        <v>15</v>
      </c>
      <c r="BT5" s="11">
        <f>IF(SUM(AX5:AY5,BA5:BC5,BE5)-AZ5-BD5&gt;0,SUM(AX5:AY5,BA5:BC5,BE5)-AZ5-BD5,"")</f>
        <v>51.900000000000006</v>
      </c>
      <c r="BU5" s="11">
        <f>IF(SUM(BF5:BG5,BI5)-BH5&gt;0,SUM(BF5:BG5,BI5)-BH5,"")</f>
        <v>25.6</v>
      </c>
      <c r="BV5" s="11">
        <f>IF(SUM(AY5,BC5,BG5)&gt;0,SUM(AY5,BC5,BG5),"")</f>
        <v>22.3</v>
      </c>
      <c r="BW5" s="11">
        <f>IF(SUM(BT5,BU5)&gt;0,SUM(BT5,BU5),"")</f>
        <v>77.5</v>
      </c>
      <c r="BX5" s="11">
        <f>IF(SUM(BK5,BO5)&gt;0,SUM(BK5,BO5),"")</f>
        <v>14.4</v>
      </c>
      <c r="BY5" s="11">
        <f>IF(SUM(BJ5:BK5,BM5:BO5,BQ5)-SUM(BL5,BP5)&gt;0,SUM(BJ5:BK5,BM5:BO5,BQ5)-SUM(BL5,BP5),"")</f>
        <v>50.8</v>
      </c>
      <c r="BZ5" s="11">
        <f>IF(SUM(BT5,BU5,BY5)&gt;0,SUM(BT5,BU5,BY5),"")</f>
        <v>128.30000000000001</v>
      </c>
      <c r="CA5" s="19">
        <v>17.3</v>
      </c>
      <c r="CB5" s="19">
        <v>6.7</v>
      </c>
      <c r="CC5" s="19">
        <v>0</v>
      </c>
      <c r="CD5" s="19">
        <v>0</v>
      </c>
      <c r="CE5" s="19">
        <v>18.7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18.3</v>
      </c>
      <c r="CN5" s="19">
        <v>8.3000000000000007</v>
      </c>
      <c r="CO5" s="19">
        <v>0</v>
      </c>
      <c r="CP5" s="19">
        <v>0</v>
      </c>
      <c r="CQ5" s="19">
        <v>19</v>
      </c>
      <c r="CR5" s="19">
        <v>7.9</v>
      </c>
      <c r="CS5" s="19">
        <v>0</v>
      </c>
      <c r="CT5" s="19">
        <v>0</v>
      </c>
      <c r="CU5" s="27"/>
      <c r="CV5" s="40">
        <f>IF(SUM(CB5,CF5)&gt;0,SUM(CB5,CF5),"")</f>
        <v>14.600000000000001</v>
      </c>
      <c r="CW5" s="40">
        <f>IF(SUM(CA5:CB5,CD5:CF5,CH5)-CC5-CG5&gt;0,SUM(CA5:CB5,CD5:CF5,CH5)-CC5-CG5,"")</f>
        <v>50.6</v>
      </c>
      <c r="CX5" s="40" t="str">
        <f>IF(SUM(CI5:CJ5,CL5)-CK5&gt;0,SUM(CI5:CJ5,CL5)-CK5,"")</f>
        <v/>
      </c>
      <c r="CY5" s="40">
        <f>IF(SUM(CB5,CF5,CJ5)&gt;0,SUM(CB5,CF5,CJ5),"")</f>
        <v>14.600000000000001</v>
      </c>
      <c r="CZ5" s="40">
        <f>IF(SUM(CW5,CX5)&gt;0,SUM(CW5,CX5),"")</f>
        <v>50.6</v>
      </c>
      <c r="DA5" s="40">
        <f>IF(SUM(CN5,CR5)&gt;0,SUM(CN5,CR5),"")</f>
        <v>16.200000000000003</v>
      </c>
      <c r="DB5" s="40">
        <f>IF(SUM(CM5:CN5,CP5:CR5,CT5)-SUM(CO5,CS5)&gt;0,SUM(CM5:CN5,CP5:CR5,CT5)-SUM(CO5,CS5),"")</f>
        <v>53.5</v>
      </c>
      <c r="DC5" s="40">
        <f>IF(SUM(CW5,CX5,DB5)&gt;0,SUM(CW5,CX5,DB5),"")</f>
        <v>104.1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>
        <v>17.5</v>
      </c>
      <c r="EI5" s="18">
        <v>7.3</v>
      </c>
      <c r="EJ5" s="18">
        <v>0</v>
      </c>
      <c r="EK5" s="18">
        <v>0</v>
      </c>
      <c r="EL5" s="18">
        <v>17.600000000000001</v>
      </c>
      <c r="EM5" s="18">
        <v>7.5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>IF(SUM(EI5,EM5)&gt;0,SUM(EI5,EM5),"")</f>
        <v>14.8</v>
      </c>
      <c r="FC5" s="11">
        <f>IF(SUM(EH5:EI5,EK5:EM5,EO5)-EJ5-EN5&gt;0,SUM(EH5:EI5,EK5:EM5,EO5)-EJ5-EN5,"")</f>
        <v>49.900000000000006</v>
      </c>
      <c r="FD5" s="11" t="str">
        <f>IF(SUM(EP5:EQ5,ES5)-ER5&gt;0,SUM(EP5:EQ5,ES5)-ER5,"")</f>
        <v/>
      </c>
      <c r="FE5" s="11">
        <f>IF(SUM(EI5,EM5,EQ5)&gt;0,SUM(EI5,EM5,EQ5),"")</f>
        <v>14.8</v>
      </c>
      <c r="FF5" s="11">
        <f>IF(SUM(FC5,FD5)&gt;0,SUM(FC5,FD5),"")</f>
        <v>49.900000000000006</v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>
        <f>IF(SUM(FC5,FD5,FH5)&gt;0,SUM(FC5,FD5,FH5),"")</f>
        <v>49.900000000000006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17.700000000000003</v>
      </c>
      <c r="QE5" s="22">
        <f>IF($CU5="P",CB5,(CB5+AY5)/2)</f>
        <v>7.1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18.75</v>
      </c>
      <c r="QI5" s="22">
        <f>IF($CU5="P",CF5,(CF5+BC5)/2)</f>
        <v>7.7</v>
      </c>
      <c r="QJ5" s="22">
        <f>IF($CU5="P",CG5,(CG5+BD5)/2)</f>
        <v>0</v>
      </c>
      <c r="QK5" s="22">
        <f>IF($CU5="P",CH5,(CH5+BE5)/2)</f>
        <v>0</v>
      </c>
      <c r="QL5" s="22">
        <f>IF($CU5="P",CI5,(CI5+BF5)/2)</f>
        <v>9.15</v>
      </c>
      <c r="QM5" s="22">
        <f>IF($CU5="P",CJ5,(CJ5+BG5)/2)</f>
        <v>3.65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18.3</v>
      </c>
      <c r="QQ5" s="22">
        <f>IF($CU5="P",CN5,(CN5+BK5)/2)</f>
        <v>7.9</v>
      </c>
      <c r="QR5" s="22">
        <f>IF($CU5="P",CO5,(CO5+BL5)/2)</f>
        <v>0.1</v>
      </c>
      <c r="QS5" s="22">
        <f>IF($CU5="P",CP5,(CP5+BM5)/2)</f>
        <v>0</v>
      </c>
      <c r="QT5" s="22">
        <f>IF($CU5="P",CQ5,(CQ5+BN5)/2)</f>
        <v>18.649999999999999</v>
      </c>
      <c r="QU5" s="22">
        <f>IF($CU5="P",CR5,(CR5+BO5)/2)</f>
        <v>7.4</v>
      </c>
      <c r="QV5" s="22">
        <f>IF($CU5="P",CS5,(CS5+BP5)/2)</f>
        <v>0</v>
      </c>
      <c r="QW5" s="22">
        <f>IF($CU5="P",CT5,(CT5+BQ5)/2)</f>
        <v>0</v>
      </c>
      <c r="QX5" s="27" t="s">
        <v>46</v>
      </c>
      <c r="QY5" s="40">
        <f>IF(SUM(QE5,QI5)&gt;0,SUM(QE5,QI5),"")</f>
        <v>14.8</v>
      </c>
      <c r="QZ5" s="40">
        <f>IF(SUM(QD5:QE5,QG5:QI5,QK5)-QF5-QJ5&gt;0,SUM(QD5:QE5,QG5:QI5,QK5)-QF5-QJ5,"")</f>
        <v>51.250000000000007</v>
      </c>
      <c r="RA5" s="40">
        <f>IF(SUM(QL5:QM5,QO5)-QN5&gt;0,SUM(QL5:QM5,QO5)-QN5,"")</f>
        <v>12.8</v>
      </c>
      <c r="RB5" s="40">
        <f>IF(SUM(QE5,QI5,QM5)&gt;0,SUM(QE5,QI5,QM5),"")</f>
        <v>18.45</v>
      </c>
      <c r="RC5" s="40">
        <f>IF(SUM(QZ5,RA5)&gt;0,SUM(QZ5,RA5),"")</f>
        <v>64.050000000000011</v>
      </c>
      <c r="RD5" s="40">
        <f>IF(SUM(QQ5,QU5)&gt;0,SUM(QQ5,QU5),"")</f>
        <v>15.3</v>
      </c>
      <c r="RE5" s="40">
        <f>IF(SUM(QP5:QQ5,QS5:QU5,QW5)-SUM(QR5,QV5)&gt;0,SUM(QP5:QQ5,QS5:QU5,QW5)-SUM(QR5,QV5),"")</f>
        <v>52.15</v>
      </c>
      <c r="RF5" s="40">
        <f>IF(SUM(QZ5,RA5,RE5)&gt;0,SUM(QZ5,RA5,RE5),"")</f>
        <v>116.20000000000002</v>
      </c>
    </row>
    <row r="6" spans="1:474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106</v>
      </c>
      <c r="D6" s="4" t="s">
        <v>94</v>
      </c>
      <c r="E6" s="4">
        <v>2005</v>
      </c>
      <c r="F6" s="9">
        <f>SUM(L6:R6)+SUM(L6:O6)*0.0000001+SUM(L6)*0.0000000000001</f>
        <v>139.70000956000482</v>
      </c>
      <c r="G6" s="64" t="s">
        <v>46</v>
      </c>
      <c r="H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DZ6&gt;=EG$24,EA6&gt;=EG$28,DZ6&lt;&gt;""),AND(EE6&gt;=EG$24,EF6&gt;=EG$28,EE6&lt;&gt;""),AND(FB6&gt;=FI$24,FC6&gt;=FI$28,FB6&lt;&gt;""),AND(FG6&gt;=FI$24,FH6&gt;=FI$28,FG6&lt;&gt;""),AND(GD6&gt;=GK$24,GE6&gt;=GK$28,GD6&lt;&gt;""),AND(GI6&gt;=GK$24,GJ6&gt;=GK$28,GI6&lt;&gt;""),AND(HF6&gt;=HM$24,HG6&gt;=HM$28,HF6&lt;&gt;""),AND(HK6&gt;=HM$24,HL6&gt;=HM$28,HK6&lt;&gt;""),AND(IH6&gt;=IO$24,II6&gt;=IO$28,IH6&lt;&gt;""),AND(IM6&gt;=IO$24,IN6&gt;=IO$28,IM6&lt;&gt;""),AND(JJ6&gt;=JQ$24,JK6&gt;=JQ$28,JJ6&lt;&gt;""),AND(JO6&gt;=JQ$24,JP6&gt;=JQ$28,JO6&lt;&gt;""),AND(KL6&gt;=KS$24,KM6&gt;=KS$28,KL6&lt;&gt;""),AND(KQ6&gt;=KS$24,KR6&gt;=KS$28,KQ6&lt;&gt;""),AND(LN6&gt;=LU$24,LO6&gt;=LU$28,LN6&lt;&gt;""),AND(LS6&gt;=LU$24,LT6&gt;=LU$28,LS6&lt;&gt;""),AND(MP6&gt;=MW$24,MQ6&gt;=MW$28,MP6&lt;&gt;""),AND(MU6&gt;=MW$24,MV6&gt;=MW$28,MU6&lt;&gt;""),AND(NR6&gt;=NY$24,NS6&gt;=NY$28,NR6&lt;&gt;""),AND(NW6&gt;=NY$24,NX6&gt;=NY$28,NW6&lt;&gt;""),AND(OT6&gt;=PA$24,OU6&gt;=PA$28,OT6&lt;&gt;""),AND(OY6&gt;=PA$24,OZ6&gt;=PA$28,OY6&lt;&gt;""),AND(PV6&gt;=QC$24,PW6&gt;=QC$28,PV6&lt;&gt;""),AND(QA6&gt;=QC$24,QB6&gt;=QC$28,QA6&lt;&gt;"")),"P","")</f>
        <v>P</v>
      </c>
      <c r="I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A6&gt;=EG$28,EA6&lt;&gt;""),AND(EF6&gt;=EG$28,EF6&lt;&gt;""),AND(FC6&gt;=FI$28,FC6&lt;&gt;""),AND(FH6&gt;=FI$28,FH6&lt;&gt;""),AND(GE6&gt;=GK$28,GE6&lt;&gt;""),AND(GJ6&gt;=GK$28,GJ6&lt;&gt;""),AND(HG6&gt;=HM$28,HG6&lt;&gt;""),AND(HL6&gt;=HM$28,HL6&lt;&gt;""),AND(II6&gt;=IO$28,II6&lt;&gt;""),AND(IN6&gt;=IO$28,IN6&lt;&gt;""),AND(JK6&gt;=JQ$28,JK6&lt;&gt;""),AND(JP6&gt;=JQ$28,JP6&lt;&gt;""),AND(KM6&gt;=KS$28,KM6&lt;&gt;""),AND(KR6&gt;=KS$28,KR6&lt;&gt;""),AND(LO6&gt;=LU$28,LO6&lt;&gt;""),AND(LT6&gt;=LU$28,LT6&lt;&gt;""),AND(MQ6&gt;=MW$28,MQ6&lt;&gt;""),AND(MV6&gt;=MW$28,MV6&lt;&gt;""),AND(NS6&gt;=NY$28,NS6&lt;&gt;""),AND(NX6&gt;=NY$28,NX6&lt;&gt;""),AND(OU6&gt;=PA$28,OU6&lt;&gt;""),AND(OZ6&gt;=PA$28,OZ6&lt;&gt;""),AND(PW6&gt;=QC$28,PW6&lt;&gt;""),AND(QB6&gt;=QC$28,QB6&lt;&gt;"")),"P","")</f>
        <v>P</v>
      </c>
      <c r="J6" s="36" t="str">
        <f>IF(AND(I6="P",H6=""),"No DD",IF(OR(AND(AS6&gt;=AW$27,AT6&gt;=AW$31,AS6&lt;&gt;"",AO6=""),AND(BV6&gt;=BZ$27,BW6&gt;=BZ$31,BV6&lt;&gt;"",BR6=""),AND(CY6&gt;=DC$27,CZ6&gt;=DC$31,CY6&lt;&gt;"",CU6=""),AND(EC6&gt;=EG$27,ED6&gt;=EG$31,EC6&lt;&gt;""),AND(FE6&gt;=FI$27,FF6&gt;=FI$31,FE6&lt;&gt;""),AND(GG6&gt;=GK$27,GH6&gt;=GK$31,GG6&lt;&gt;""),AND(HI6&gt;=HM$27,HJ6&gt;=HM$31,HI6&lt;&gt;""),AND(IK6&gt;=IO$27,IL6&gt;=IO$31,IK6&lt;&gt;""),AND(JM6&gt;=JQ$27,JN6&gt;=JQ$31,JM6&lt;&gt;""),AND(KO6&gt;=KS$27,KP6&gt;=KS$31,KO6&lt;&gt;""),AND(LQ6&gt;=LU$27,LR6&gt;=LU$31,LQ6&lt;&gt;""),AND(MS6&gt;=MW$27,MT6&gt;=MW$31,MS6&lt;&gt;""),AND(NU6&gt;=NY$27,NV6&gt;=NY$31,NU6&lt;&gt;""),AND(OW6&gt;=PA$27,OX6&gt;=PA$31,OW6&lt;&gt;""),AND(PY6&gt;=QC$27,PZ6&gt;=QC$31,PY6&lt;&gt;"")),"Merit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Excellence",IF(K6="P","Worlds Team",IF(H6="P","National Team","")))))</f>
        <v>National Team</v>
      </c>
      <c r="K6" s="3" t="str">
        <f>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P","")</f>
        <v/>
      </c>
      <c r="L6" s="8">
        <f>IF(COUNT(AQ6,BT6,CW6)&gt;0,LARGE((AQ6,BT6,CW6),1),0)</f>
        <v>48.3</v>
      </c>
      <c r="M6" s="8" t="str">
        <f>IF(L6=0,"",IF(L6=CW6,$CA$1,IF(L6=BT6,$AX$1,IF(L6=AQ6,$U$1,""))))</f>
        <v>2025 Elite Canada</v>
      </c>
      <c r="N6" s="8">
        <f>IF(COUNT(AQ6,BT6,CW6)&gt;1,LARGE((AQ6,BT6,CW6),2),0)</f>
        <v>47.3</v>
      </c>
      <c r="O6" s="8" t="str">
        <f>IF(N6=0,"",IF(AND(N6=L6,N6=AQ6,N6=BT6),$U$1,IF(AND(N6=L6,N6=AQ6,N6=CW6),$U$1,IF(AND(N6=L6,N6=BT6,N6=CW6),$AX$1,IF(N6=CW6,$CA$1,IF(N6=BT6,$AX$1,IF(N6=AQ6,$U$1,"")))))))</f>
        <v>2024 3rd Domestic Trial</v>
      </c>
      <c r="P6" s="8">
        <f>IF(MAX(AV6,BY6,DB6)&gt;0,MAX(AV6,BY6,DB6),0)</f>
        <v>44.1</v>
      </c>
      <c r="Q6" s="8" t="str">
        <f>IF(P6=0,"",IF(P6=DB6,$CA$1,IF(P6=BY6,$AX$1,IF(P6=AV6,$U$1,""))))</f>
        <v>2024 Nationals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16</v>
      </c>
      <c r="V6" s="19">
        <v>2.9</v>
      </c>
      <c r="W6" s="19">
        <v>0</v>
      </c>
      <c r="X6" s="19">
        <v>0.3</v>
      </c>
      <c r="Y6" s="19">
        <v>17.100000000000001</v>
      </c>
      <c r="Z6" s="19">
        <v>4.8</v>
      </c>
      <c r="AA6" s="19">
        <v>0</v>
      </c>
      <c r="AB6" s="19">
        <v>0.6</v>
      </c>
      <c r="AC6" s="19">
        <v>16.899999999999999</v>
      </c>
      <c r="AD6" s="19">
        <v>5.0999999999999996</v>
      </c>
      <c r="AE6" s="19">
        <v>0</v>
      </c>
      <c r="AF6" s="19">
        <v>0.3</v>
      </c>
      <c r="AG6" s="19">
        <v>17.100000000000001</v>
      </c>
      <c r="AH6" s="19">
        <v>5.0999999999999996</v>
      </c>
      <c r="AI6" s="19">
        <v>0</v>
      </c>
      <c r="AJ6" s="19">
        <v>0.3</v>
      </c>
      <c r="AK6" s="19">
        <v>16</v>
      </c>
      <c r="AL6" s="19">
        <v>5</v>
      </c>
      <c r="AM6" s="19">
        <v>0</v>
      </c>
      <c r="AN6" s="19">
        <v>0.6</v>
      </c>
      <c r="AO6" s="27"/>
      <c r="AP6" s="40">
        <f>IF(SUM(V6,Z6)&gt;0,SUM(V6,Z6),"")</f>
        <v>7.6999999999999993</v>
      </c>
      <c r="AQ6" s="40">
        <f>IF(SUM(U6:V6,X6:Z6,AB6)-W6-AA6&gt;0,SUM(U6:V6,X6:Z6,AB6)-W6-AA6,"")</f>
        <v>41.699999999999996</v>
      </c>
      <c r="AR6" s="40">
        <f>IF(SUM(AC6:AD6,AF6)-AE6&gt;0,SUM(AC6:AD6,AF6)-AE6,"")</f>
        <v>22.3</v>
      </c>
      <c r="AS6" s="40">
        <f>IF(SUM(V6,Z6,AD6)&gt;0,SUM(V6,Z6,AD6),"")</f>
        <v>12.799999999999999</v>
      </c>
      <c r="AT6" s="40">
        <f>IF(SUM(AQ6,AR6)&gt;0,SUM(AQ6,AR6),"")</f>
        <v>64</v>
      </c>
      <c r="AU6" s="40">
        <f>IF(SUM(AH6,AL6)&gt;0,SUM(AH6,AL6),"")</f>
        <v>10.1</v>
      </c>
      <c r="AV6" s="40">
        <f>IF(SUM(AG6:AH6,AJ6:AL6,AN6)-SUM(AI6,AM6)&gt;0,SUM(AG6:AH6,AJ6:AL6,AN6)-SUM(AI6,AM6),"")</f>
        <v>44.1</v>
      </c>
      <c r="AW6" s="40">
        <f>IF(SUM(AQ6,AR6,AV6)&gt;0,SUM(AQ6,AR6,AV6),"")</f>
        <v>108.1</v>
      </c>
      <c r="AX6" s="18">
        <v>17.5</v>
      </c>
      <c r="AY6" s="18">
        <v>6.3</v>
      </c>
      <c r="AZ6" s="18">
        <v>0</v>
      </c>
      <c r="BA6" s="18">
        <v>0.3</v>
      </c>
      <c r="BB6" s="18">
        <v>17.600000000000001</v>
      </c>
      <c r="BC6" s="18">
        <v>5.3</v>
      </c>
      <c r="BD6" s="18">
        <v>0</v>
      </c>
      <c r="BE6" s="18">
        <v>0.3</v>
      </c>
      <c r="BF6" s="18">
        <v>17.3</v>
      </c>
      <c r="BG6" s="18">
        <v>6.3</v>
      </c>
      <c r="BH6" s="18">
        <v>0</v>
      </c>
      <c r="BI6" s="18">
        <v>0.3</v>
      </c>
      <c r="BJ6" s="18">
        <v>15.2</v>
      </c>
      <c r="BK6" s="18">
        <v>3.1</v>
      </c>
      <c r="BL6" s="18">
        <v>0.3</v>
      </c>
      <c r="BM6" s="18">
        <v>0.3</v>
      </c>
      <c r="BN6" s="18">
        <v>17</v>
      </c>
      <c r="BO6" s="18">
        <v>6.1</v>
      </c>
      <c r="BP6" s="18">
        <v>0</v>
      </c>
      <c r="BQ6" s="18">
        <v>0.3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47.3</v>
      </c>
      <c r="BU6" s="11">
        <f>IF(SUM(BF6:BG6,BI6)-BH6&gt;0,SUM(BF6:BG6,BI6)-BH6,"")</f>
        <v>23.900000000000002</v>
      </c>
      <c r="BV6" s="11">
        <f>IF(SUM(AY6,BC6,BG6)&gt;0,SUM(AY6,BC6,BG6),"")</f>
        <v>17.899999999999999</v>
      </c>
      <c r="BW6" s="11">
        <f>IF(SUM(BT6,BU6)&gt;0,SUM(BT6,BU6),"")</f>
        <v>71.2</v>
      </c>
      <c r="BX6" s="11">
        <f>IF(SUM(BK6,BO6)&gt;0,SUM(BK6,BO6),"")</f>
        <v>9.1999999999999993</v>
      </c>
      <c r="BY6" s="11">
        <f>IF(SUM(BJ6:BK6,BM6:BO6,BQ6)-SUM(BL6,BP6)&gt;0,SUM(BJ6:BK6,BM6:BO6,BQ6)-SUM(BL6,BP6),"")</f>
        <v>41.7</v>
      </c>
      <c r="BZ6" s="11">
        <f>IF(SUM(BT6,BU6,BY6)&gt;0,SUM(BT6,BU6,BY6),"")</f>
        <v>112.9</v>
      </c>
      <c r="CA6" s="19">
        <v>18.3</v>
      </c>
      <c r="CB6" s="19">
        <v>6.5</v>
      </c>
      <c r="CC6" s="19">
        <v>0</v>
      </c>
      <c r="CD6" s="19">
        <v>0</v>
      </c>
      <c r="CE6" s="19">
        <v>18</v>
      </c>
      <c r="CF6" s="19">
        <v>5.5</v>
      </c>
      <c r="CG6" s="19">
        <v>0</v>
      </c>
      <c r="CH6" s="19">
        <v>0</v>
      </c>
      <c r="CI6" s="19"/>
      <c r="CJ6" s="19"/>
      <c r="CK6" s="19"/>
      <c r="CL6" s="19"/>
      <c r="CM6" s="19">
        <v>16.600000000000001</v>
      </c>
      <c r="CN6" s="19">
        <v>3.3</v>
      </c>
      <c r="CO6" s="19">
        <v>0</v>
      </c>
      <c r="CP6" s="19">
        <v>0</v>
      </c>
      <c r="CQ6" s="19">
        <v>14.9</v>
      </c>
      <c r="CR6" s="19">
        <v>6.1</v>
      </c>
      <c r="CS6" s="19">
        <v>0.2</v>
      </c>
      <c r="CT6" s="19">
        <v>0</v>
      </c>
      <c r="CU6" s="27"/>
      <c r="CV6" s="40">
        <f>IF(SUM(CB6,CF6)&gt;0,SUM(CB6,CF6),"")</f>
        <v>12</v>
      </c>
      <c r="CW6" s="40">
        <f>IF(SUM(CA6:CB6,CD6:CF6,CH6)-CC6-CG6&gt;0,SUM(CA6:CB6,CD6:CF6,CH6)-CC6-CG6,"")</f>
        <v>48.3</v>
      </c>
      <c r="CX6" s="40" t="str">
        <f>IF(SUM(CI6:CJ6,CL6)-CK6&gt;0,SUM(CI6:CJ6,CL6)-CK6,"")</f>
        <v/>
      </c>
      <c r="CY6" s="40">
        <f>IF(SUM(CB6,CF6,CJ6)&gt;0,SUM(CB6,CF6,CJ6),"")</f>
        <v>12</v>
      </c>
      <c r="CZ6" s="40">
        <f>IF(SUM(CW6,CX6)&gt;0,SUM(CW6,CX6),"")</f>
        <v>48.3</v>
      </c>
      <c r="DA6" s="40">
        <f>IF(SUM(CN6,CR6)&gt;0,SUM(CN6,CR6),"")</f>
        <v>9.3999999999999986</v>
      </c>
      <c r="DB6" s="40">
        <f>IF(SUM(CM6:CN6,CP6:CR6,CT6)-SUM(CO6,CS6)&gt;0,SUM(CM6:CN6,CP6:CR6,CT6)-SUM(CO6,CS6),"")</f>
        <v>40.700000000000003</v>
      </c>
      <c r="DC6" s="40">
        <f>IF(SUM(CW6,CX6,DB6)&gt;0,SUM(CW6,CX6,DB6),"")</f>
        <v>89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17.899999999999999</v>
      </c>
      <c r="QE6" s="22">
        <f>IF($CU6="P",CB6,(CB6+AY6)/2)</f>
        <v>6.4</v>
      </c>
      <c r="QF6" s="22">
        <f>IF($CU6="P",CC6,(CC6+AZ6)/2)</f>
        <v>0</v>
      </c>
      <c r="QG6" s="22">
        <f>IF($CU6="P",CD6,(CD6+BA6)/2)</f>
        <v>0.15</v>
      </c>
      <c r="QH6" s="22">
        <f>IF($CU6="P",CE6,(CE6+BB6)/2)</f>
        <v>17.8</v>
      </c>
      <c r="QI6" s="22">
        <f>IF($CU6="P",CF6,(CF6+BC6)/2)</f>
        <v>5.4</v>
      </c>
      <c r="QJ6" s="22">
        <f>IF($CU6="P",CG6,(CG6+BD6)/2)</f>
        <v>0</v>
      </c>
      <c r="QK6" s="22">
        <f>IF($CU6="P",CH6,(CH6+BE6)/2)</f>
        <v>0.15</v>
      </c>
      <c r="QL6" s="22">
        <f>IF($CU6="P",CI6,(CI6+BF6)/2)</f>
        <v>8.65</v>
      </c>
      <c r="QM6" s="22">
        <f>IF($CU6="P",CJ6,(CJ6+BG6)/2)</f>
        <v>3.15</v>
      </c>
      <c r="QN6" s="22">
        <f>IF($CU6="P",CK6,(CK6+BH6)/2)</f>
        <v>0</v>
      </c>
      <c r="QO6" s="22">
        <f>IF($CU6="P",CL6,(CL6+BI6)/2)</f>
        <v>0.15</v>
      </c>
      <c r="QP6" s="22">
        <f>IF($CU6="P",CM6,(CM6+BJ6)/2)</f>
        <v>15.9</v>
      </c>
      <c r="QQ6" s="22">
        <f>IF($CU6="P",CN6,(CN6+BK6)/2)</f>
        <v>3.2</v>
      </c>
      <c r="QR6" s="22">
        <f>IF($CU6="P",CO6,(CO6+BL6)/2)</f>
        <v>0.15</v>
      </c>
      <c r="QS6" s="22">
        <f>IF($CU6="P",CP6,(CP6+BM6)/2)</f>
        <v>0.15</v>
      </c>
      <c r="QT6" s="22">
        <f>IF($CU6="P",CQ6,(CQ6+BN6)/2)</f>
        <v>15.95</v>
      </c>
      <c r="QU6" s="22">
        <f>IF($CU6="P",CR6,(CR6+BO6)/2)</f>
        <v>6.1</v>
      </c>
      <c r="QV6" s="22">
        <f>IF($CU6="P",CS6,(CS6+BP6)/2)</f>
        <v>0.1</v>
      </c>
      <c r="QW6" s="22">
        <f>IF($CU6="P",CT6,(CT6+BQ6)/2)</f>
        <v>0.15</v>
      </c>
      <c r="QX6" s="27" t="s">
        <v>46</v>
      </c>
      <c r="QY6" s="40">
        <f>IF(SUM(QE6,QI6)&gt;0,SUM(QE6,QI6),"")</f>
        <v>11.8</v>
      </c>
      <c r="QZ6" s="40">
        <f>IF(SUM(QD6:QE6,QG6:QI6,QK6)-QF6-QJ6&gt;0,SUM(QD6:QE6,QG6:QI6,QK6)-QF6-QJ6,"")</f>
        <v>47.8</v>
      </c>
      <c r="RA6" s="40">
        <f>IF(SUM(QL6:QM6,QO6)-QN6&gt;0,SUM(QL6:QM6,QO6)-QN6,"")</f>
        <v>11.950000000000001</v>
      </c>
      <c r="RB6" s="40">
        <f>IF(SUM(QE6,QI6,QM6)&gt;0,SUM(QE6,QI6,QM6),"")</f>
        <v>14.950000000000001</v>
      </c>
      <c r="RC6" s="40">
        <f>IF(SUM(QZ6,RA6)&gt;0,SUM(QZ6,RA6),"")</f>
        <v>59.75</v>
      </c>
      <c r="RD6" s="40">
        <f>IF(SUM(QQ6,QU6)&gt;0,SUM(QQ6,QU6),"")</f>
        <v>9.3000000000000007</v>
      </c>
      <c r="RE6" s="40">
        <f>IF(SUM(QP6:QQ6,QS6:QU6,QW6)-SUM(QR6,QV6)&gt;0,SUM(QP6:QQ6,QS6:QU6,QW6)-SUM(QR6,QV6),"")</f>
        <v>41.2</v>
      </c>
      <c r="RF6" s="40">
        <f>IF(SUM(QZ6,RA6,RE6)&gt;0,SUM(QZ6,RA6,RE6),"")</f>
        <v>100.95</v>
      </c>
    </row>
    <row r="7" spans="1:474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t="str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/>
      </c>
      <c r="C7" s="5" t="s">
        <v>113</v>
      </c>
      <c r="D7" s="4" t="s">
        <v>6</v>
      </c>
      <c r="E7" s="4">
        <v>2006</v>
      </c>
      <c r="F7" s="9">
        <f>SUM(L7:R7)+SUM(L7:O7)*0.0000001+SUM(L7)*0.0000000000001</f>
        <v>137.50000905000462</v>
      </c>
      <c r="G7" s="64" t="s">
        <v>46</v>
      </c>
      <c r="H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DZ7&gt;=EG$24,EA7&gt;=EG$28,DZ7&lt;&gt;""),AND(EE7&gt;=EG$24,EF7&gt;=EG$28,EE7&lt;&gt;""),AND(FB7&gt;=FI$24,FC7&gt;=FI$28,FB7&lt;&gt;""),AND(FG7&gt;=FI$24,FH7&gt;=FI$28,FG7&lt;&gt;""),AND(GD7&gt;=GK$24,GE7&gt;=GK$28,GD7&lt;&gt;""),AND(GI7&gt;=GK$24,GJ7&gt;=GK$28,GI7&lt;&gt;""),AND(HF7&gt;=HM$24,HG7&gt;=HM$28,HF7&lt;&gt;""),AND(HK7&gt;=HM$24,HL7&gt;=HM$28,HK7&lt;&gt;""),AND(IH7&gt;=IO$24,II7&gt;=IO$28,IH7&lt;&gt;""),AND(IM7&gt;=IO$24,IN7&gt;=IO$28,IM7&lt;&gt;""),AND(JJ7&gt;=JQ$24,JK7&gt;=JQ$28,JJ7&lt;&gt;""),AND(JO7&gt;=JQ$24,JP7&gt;=JQ$28,JO7&lt;&gt;""),AND(KL7&gt;=KS$24,KM7&gt;=KS$28,KL7&lt;&gt;""),AND(KQ7&gt;=KS$24,KR7&gt;=KS$28,KQ7&lt;&gt;""),AND(LN7&gt;=LU$24,LO7&gt;=LU$28,LN7&lt;&gt;""),AND(LS7&gt;=LU$24,LT7&gt;=LU$28,LS7&lt;&gt;""),AND(MP7&gt;=MW$24,MQ7&gt;=MW$28,MP7&lt;&gt;""),AND(MU7&gt;=MW$24,MV7&gt;=MW$28,MU7&lt;&gt;""),AND(NR7&gt;=NY$24,NS7&gt;=NY$28,NR7&lt;&gt;""),AND(NW7&gt;=NY$24,NX7&gt;=NY$28,NW7&lt;&gt;""),AND(OT7&gt;=PA$24,OU7&gt;=PA$28,OT7&lt;&gt;""),AND(OY7&gt;=PA$24,OZ7&gt;=PA$28,OY7&lt;&gt;""),AND(PV7&gt;=QC$24,PW7&gt;=QC$28,PV7&lt;&gt;""),AND(QA7&gt;=QC$24,QB7&gt;=QC$28,QA7&lt;&gt;"")),"P","")</f>
        <v>P</v>
      </c>
      <c r="I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A7&gt;=EG$28,EA7&lt;&gt;""),AND(EF7&gt;=EG$28,EF7&lt;&gt;""),AND(FC7&gt;=FI$28,FC7&lt;&gt;""),AND(FH7&gt;=FI$28,FH7&lt;&gt;""),AND(GE7&gt;=GK$28,GE7&lt;&gt;""),AND(GJ7&gt;=GK$28,GJ7&lt;&gt;""),AND(HG7&gt;=HM$28,HG7&lt;&gt;""),AND(HL7&gt;=HM$28,HL7&lt;&gt;""),AND(II7&gt;=IO$28,II7&lt;&gt;""),AND(IN7&gt;=IO$28,IN7&lt;&gt;""),AND(JK7&gt;=JQ$28,JK7&lt;&gt;""),AND(JP7&gt;=JQ$28,JP7&lt;&gt;""),AND(KM7&gt;=KS$28,KM7&lt;&gt;""),AND(KR7&gt;=KS$28,KR7&lt;&gt;""),AND(LO7&gt;=LU$28,LO7&lt;&gt;""),AND(LT7&gt;=LU$28,LT7&lt;&gt;""),AND(MQ7&gt;=MW$28,MQ7&lt;&gt;""),AND(MV7&gt;=MW$28,MV7&lt;&gt;""),AND(NS7&gt;=NY$28,NS7&lt;&gt;""),AND(NX7&gt;=NY$28,NX7&lt;&gt;""),AND(OU7&gt;=PA$28,OU7&lt;&gt;""),AND(OZ7&gt;=PA$28,OZ7&lt;&gt;""),AND(PW7&gt;=QC$28,PW7&lt;&gt;""),AND(QB7&gt;=QC$28,QB7&lt;&gt;"")),"P","")</f>
        <v>P</v>
      </c>
      <c r="J7" s="36" t="str">
        <f>IF(AND(I7="P",H7=""),"No DD",IF(OR(AND(AS7&gt;=AW$27,AT7&gt;=AW$31,AS7&lt;&gt;"",AO7=""),AND(BV7&gt;=BZ$27,BW7&gt;=BZ$31,BV7&lt;&gt;"",BR7=""),AND(CY7&gt;=DC$27,CZ7&gt;=DC$31,CY7&lt;&gt;"",CU7=""),AND(EC7&gt;=EG$27,ED7&gt;=EG$31,EC7&lt;&gt;""),AND(FE7&gt;=FI$27,FF7&gt;=FI$31,FE7&lt;&gt;""),AND(GG7&gt;=GK$27,GH7&gt;=GK$31,GG7&lt;&gt;""),AND(HI7&gt;=HM$27,HJ7&gt;=HM$31,HI7&lt;&gt;""),AND(IK7&gt;=IO$27,IL7&gt;=IO$31,IK7&lt;&gt;""),AND(JM7&gt;=JQ$27,JN7&gt;=JQ$31,JM7&lt;&gt;""),AND(KO7&gt;=KS$27,KP7&gt;=KS$31,KO7&lt;&gt;""),AND(LQ7&gt;=LU$27,LR7&gt;=LU$31,LQ7&lt;&gt;""),AND(MS7&gt;=MW$27,MT7&gt;=MW$31,MS7&lt;&gt;""),AND(NU7&gt;=NY$27,NV7&gt;=NY$31,NU7&lt;&gt;""),AND(OW7&gt;=PA$27,OX7&gt;=PA$31,OW7&lt;&gt;""),AND(PY7&gt;=QC$27,PZ7&gt;=QC$31,PY7&lt;&gt;"")),"Merit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Excellence",IF(K7="P","Worlds Team",IF(H7="P","National Team","")))))</f>
        <v>National Team</v>
      </c>
      <c r="K7" s="3" t="str">
        <f>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P","")</f>
        <v/>
      </c>
      <c r="L7" s="8">
        <f>IF(COUNT(AQ7,BT7,CW7)&gt;0,LARGE((AQ7,BT7,CW7),1),0)</f>
        <v>46.4</v>
      </c>
      <c r="M7" s="8" t="str">
        <f>IF(L7=0,"",IF(L7=CW7,$CA$1,IF(L7=BT7,$AX$1,IF(L7=AQ7,$U$1,""))))</f>
        <v>2025 Elite Canada</v>
      </c>
      <c r="N7" s="8">
        <f>IF(COUNT(AQ7,BT7,CW7)&gt;1,LARGE((AQ7,BT7,CW7),2),0)</f>
        <v>44.1</v>
      </c>
      <c r="O7" s="8" t="str">
        <f>IF(N7=0,"",IF(AND(N7=L7,N7=AQ7,N7=BT7),$U$1,IF(AND(N7=L7,N7=AQ7,N7=CW7),$U$1,IF(AND(N7=L7,N7=BT7,N7=CW7),$AX$1,IF(N7=CW7,$CA$1,IF(N7=BT7,$AX$1,IF(N7=AQ7,$U$1,"")))))))</f>
        <v>2024 Nationals</v>
      </c>
      <c r="P7" s="8">
        <f>IF(MAX(AV7,BY7,DB7)&gt;0,MAX(AV7,BY7,DB7),0)</f>
        <v>47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16.399999999999999</v>
      </c>
      <c r="V7" s="19">
        <v>5</v>
      </c>
      <c r="W7" s="19">
        <v>0.2</v>
      </c>
      <c r="X7" s="19">
        <v>0.6</v>
      </c>
      <c r="Y7" s="19">
        <v>16.2</v>
      </c>
      <c r="Z7" s="19">
        <v>5.5</v>
      </c>
      <c r="AA7" s="19">
        <v>0</v>
      </c>
      <c r="AB7" s="19">
        <v>0.6</v>
      </c>
      <c r="AC7" s="19">
        <v>15.4</v>
      </c>
      <c r="AD7" s="19">
        <v>4.8</v>
      </c>
      <c r="AE7" s="19">
        <v>0.2</v>
      </c>
      <c r="AF7" s="19">
        <v>0.6</v>
      </c>
      <c r="AG7" s="19">
        <v>16.5</v>
      </c>
      <c r="AH7" s="19">
        <v>5</v>
      </c>
      <c r="AI7" s="19">
        <v>0.2</v>
      </c>
      <c r="AJ7" s="19">
        <v>0.6</v>
      </c>
      <c r="AK7" s="19">
        <v>16.5</v>
      </c>
      <c r="AL7" s="19">
        <v>5.5</v>
      </c>
      <c r="AM7" s="19">
        <v>0</v>
      </c>
      <c r="AN7" s="19">
        <v>0.6</v>
      </c>
      <c r="AO7" s="27"/>
      <c r="AP7" s="40">
        <f>IF(SUM(V7,Z7)&gt;0,SUM(V7,Z7),"")</f>
        <v>10.5</v>
      </c>
      <c r="AQ7" s="40">
        <f>IF(SUM(U7:V7,X7:Z7,AB7)-W7-AA7&gt;0,SUM(U7:V7,X7:Z7,AB7)-W7-AA7,"")</f>
        <v>44.1</v>
      </c>
      <c r="AR7" s="40">
        <f>IF(SUM(AC7:AD7,AF7)-AE7&gt;0,SUM(AC7:AD7,AF7)-AE7,"")</f>
        <v>20.6</v>
      </c>
      <c r="AS7" s="40">
        <f>IF(SUM(V7,Z7,AD7)&gt;0,SUM(V7,Z7,AD7),"")</f>
        <v>15.3</v>
      </c>
      <c r="AT7" s="40">
        <f>IF(SUM(AQ7,AR7)&gt;0,SUM(AQ7,AR7),"")</f>
        <v>64.7</v>
      </c>
      <c r="AU7" s="40">
        <f>IF(SUM(AH7,AL7)&gt;0,SUM(AH7,AL7),"")</f>
        <v>10.5</v>
      </c>
      <c r="AV7" s="40">
        <f>IF(SUM(AG7:AH7,AJ7:AL7,AN7)-SUM(AI7,AM7)&gt;0,SUM(AG7:AH7,AJ7:AL7,AN7)-SUM(AI7,AM7),"")</f>
        <v>44.5</v>
      </c>
      <c r="AW7" s="40">
        <f>IF(SUM(AQ7,AR7,AV7)&gt;0,SUM(AQ7,AR7,AV7),"")</f>
        <v>109.2</v>
      </c>
      <c r="AX7" s="18">
        <v>16.8</v>
      </c>
      <c r="AY7" s="18">
        <v>5</v>
      </c>
      <c r="AZ7" s="18">
        <v>0.5</v>
      </c>
      <c r="BA7" s="18">
        <v>0</v>
      </c>
      <c r="BB7" s="18">
        <v>16.7</v>
      </c>
      <c r="BC7" s="18">
        <v>2.6</v>
      </c>
      <c r="BD7" s="18">
        <v>3</v>
      </c>
      <c r="BE7" s="18">
        <v>0</v>
      </c>
      <c r="BF7" s="18">
        <v>16.899999999999999</v>
      </c>
      <c r="BG7" s="18">
        <v>5.2</v>
      </c>
      <c r="BH7" s="18">
        <v>0</v>
      </c>
      <c r="BI7" s="18">
        <v>0</v>
      </c>
      <c r="BJ7" s="18">
        <v>16.5</v>
      </c>
      <c r="BK7" s="18">
        <v>5.2</v>
      </c>
      <c r="BL7" s="18">
        <v>0</v>
      </c>
      <c r="BM7" s="18">
        <v>0</v>
      </c>
      <c r="BN7" s="18">
        <v>17.100000000000001</v>
      </c>
      <c r="BO7" s="18">
        <v>5</v>
      </c>
      <c r="BP7" s="18">
        <v>0</v>
      </c>
      <c r="BQ7" s="18">
        <v>0</v>
      </c>
      <c r="BR7" s="28"/>
      <c r="BS7" s="11">
        <f>IF(SUM(AY7,BC7)&gt;0,SUM(AY7,BC7),"")</f>
        <v>7.6</v>
      </c>
      <c r="BT7" s="11">
        <f>IF(SUM(AX7:AY7,BA7:BC7,BE7)-AZ7-BD7&gt;0,SUM(AX7:AY7,BA7:BC7,BE7)-AZ7-BD7,"")</f>
        <v>37.6</v>
      </c>
      <c r="BU7" s="11">
        <f>IF(SUM(BF7:BG7,BI7)-BH7&gt;0,SUM(BF7:BG7,BI7)-BH7,"")</f>
        <v>22.099999999999998</v>
      </c>
      <c r="BV7" s="11">
        <f>IF(SUM(AY7,BC7,BG7)&gt;0,SUM(AY7,BC7,BG7),"")</f>
        <v>12.8</v>
      </c>
      <c r="BW7" s="11">
        <f>IF(SUM(BT7,BU7)&gt;0,SUM(BT7,BU7),"")</f>
        <v>59.7</v>
      </c>
      <c r="BX7" s="11">
        <f>IF(SUM(BK7,BO7)&gt;0,SUM(BK7,BO7),"")</f>
        <v>10.199999999999999</v>
      </c>
      <c r="BY7" s="11">
        <f>IF(SUM(BJ7:BK7,BM7:BO7,BQ7)-SUM(BL7,BP7)&gt;0,SUM(BJ7:BK7,BM7:BO7,BQ7)-SUM(BL7,BP7),"")</f>
        <v>43.8</v>
      </c>
      <c r="BZ7" s="11">
        <f>IF(SUM(BT7,BU7,BY7)&gt;0,SUM(BT7,BU7,BY7),"")</f>
        <v>103.5</v>
      </c>
      <c r="CA7" s="19">
        <v>17.600000000000001</v>
      </c>
      <c r="CB7" s="19">
        <v>5.8</v>
      </c>
      <c r="CC7" s="19">
        <v>0</v>
      </c>
      <c r="CD7" s="19">
        <v>0</v>
      </c>
      <c r="CE7" s="19">
        <v>17.100000000000001</v>
      </c>
      <c r="CF7" s="19">
        <v>5.9</v>
      </c>
      <c r="CG7" s="19">
        <v>0</v>
      </c>
      <c r="CH7" s="19">
        <v>0</v>
      </c>
      <c r="CI7" s="19"/>
      <c r="CJ7" s="19"/>
      <c r="CK7" s="19"/>
      <c r="CL7" s="19"/>
      <c r="CM7" s="19">
        <v>18.2</v>
      </c>
      <c r="CN7" s="19">
        <v>5.8</v>
      </c>
      <c r="CO7" s="19">
        <v>0</v>
      </c>
      <c r="CP7" s="19">
        <v>0</v>
      </c>
      <c r="CQ7" s="19">
        <v>17.3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11.7</v>
      </c>
      <c r="CW7" s="40">
        <f>IF(SUM(CA7:CB7,CD7:CF7,CH7)-CC7-CG7&gt;0,SUM(CA7:CB7,CD7:CF7,CH7)-CC7-CG7,"")</f>
        <v>46.4</v>
      </c>
      <c r="CX7" s="40" t="str">
        <f>IF(SUM(CI7:CJ7,CL7)-CK7&gt;0,SUM(CI7:CJ7,CL7)-CK7,"")</f>
        <v/>
      </c>
      <c r="CY7" s="40">
        <f>IF(SUM(CB7,CF7,CJ7)&gt;0,SUM(CB7,CF7,CJ7),"")</f>
        <v>11.7</v>
      </c>
      <c r="CZ7" s="40">
        <f>IF(SUM(CW7,CX7)&gt;0,SUM(CW7,CX7),"")</f>
        <v>46.4</v>
      </c>
      <c r="DA7" s="40">
        <f>IF(SUM(CN7,CR7)&gt;0,SUM(CN7,CR7),"")</f>
        <v>11.5</v>
      </c>
      <c r="DB7" s="40">
        <f>IF(SUM(CM7:CN7,CP7:CR7,CT7)-SUM(CO7,CS7)&gt;0,SUM(CM7:CN7,CP7:CR7,CT7)-SUM(CO7,CS7),"")</f>
        <v>47</v>
      </c>
      <c r="DC7" s="40">
        <f>IF(SUM(CW7,CX7,DB7)&gt;0,SUM(CW7,CX7,DB7),"")</f>
        <v>93.4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>
        <v>16.899999999999999</v>
      </c>
      <c r="DG7" s="17">
        <v>5.2</v>
      </c>
      <c r="DH7" s="17">
        <v>0</v>
      </c>
      <c r="DI7" s="17">
        <v>0</v>
      </c>
      <c r="DJ7" s="17">
        <v>16.3</v>
      </c>
      <c r="DK7" s="17">
        <v>5.5</v>
      </c>
      <c r="DL7" s="17">
        <v>0</v>
      </c>
      <c r="DM7" s="17">
        <v>0</v>
      </c>
      <c r="DN7" s="17"/>
      <c r="DO7" s="17"/>
      <c r="DP7" s="17"/>
      <c r="DQ7" s="17"/>
      <c r="DR7" s="17">
        <v>17</v>
      </c>
      <c r="DS7" s="17">
        <v>5.3</v>
      </c>
      <c r="DT7" s="17">
        <v>0</v>
      </c>
      <c r="DU7" s="17">
        <v>0</v>
      </c>
      <c r="DV7" s="17"/>
      <c r="DW7" s="17"/>
      <c r="DX7" s="17"/>
      <c r="DY7" s="17"/>
      <c r="DZ7" s="40">
        <f>IF(SUM(DG7,DK7)&gt;0,SUM(DG7,DK7),"")</f>
        <v>10.7</v>
      </c>
      <c r="EA7" s="40">
        <f>IF(SUM(DF7:DG7,DI7:DK7,DM7)-DH7-DL7&gt;0,SUM(DF7:DG7,DI7:DK7,DM7)-DH7-DL7,"")</f>
        <v>43.9</v>
      </c>
      <c r="EB7" s="40" t="str">
        <f>IF(SUM(DN7:DO7,DQ7)-DP7&gt;0,SUM(DN7:DO7,DQ7)-DP7,"")</f>
        <v/>
      </c>
      <c r="EC7" s="40">
        <f>IF(SUM(DG7,DK7,DO7)&gt;0,SUM(DG7,DK7,DO7),"")</f>
        <v>10.7</v>
      </c>
      <c r="ED7" s="40">
        <f>IF(SUM(EA7,EB7)&gt;0,SUM(EA7,EB7),"")</f>
        <v>43.9</v>
      </c>
      <c r="EE7" s="40">
        <f>IF(SUM(DS7,DW7)&gt;0,SUM(DS7,DW7),"")</f>
        <v>5.3</v>
      </c>
      <c r="EF7" s="40">
        <f>IF(SUM(DR7:DS7,DU7:DW7,DY7)-SUM(DT7,DX7)&gt;0,SUM(DR7:DS7,DU7:DW7,DY7)-SUM(DT7,DX7),"")</f>
        <v>22.3</v>
      </c>
      <c r="EG7" s="40">
        <f>IF(SUM(EA7,EB7,EF7)&gt;0,SUM(EA7,EB7,EF7),"")</f>
        <v>66.2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17.200000000000003</v>
      </c>
      <c r="QE7" s="22">
        <f>IF($CU7="P",CB7,(CB7+AY7)/2)</f>
        <v>5.4</v>
      </c>
      <c r="QF7" s="22">
        <f>IF($CU7="P",CC7,(CC7+AZ7)/2)</f>
        <v>0.25</v>
      </c>
      <c r="QG7" s="22">
        <f>IF($CU7="P",CD7,(CD7+BA7)/2)</f>
        <v>0</v>
      </c>
      <c r="QH7" s="22">
        <f>IF($CU7="P",CE7,(CE7+BB7)/2)</f>
        <v>16.899999999999999</v>
      </c>
      <c r="QI7" s="22">
        <f>IF($CU7="P",CF7,(CF7+BC7)/2)</f>
        <v>4.25</v>
      </c>
      <c r="QJ7" s="22">
        <f>IF($CU7="P",CG7,(CG7+BD7)/2)</f>
        <v>1.5</v>
      </c>
      <c r="QK7" s="22">
        <f>IF($CU7="P",CH7,(CH7+BE7)/2)</f>
        <v>0</v>
      </c>
      <c r="QL7" s="22">
        <f>IF($CU7="P",CI7,(CI7+BF7)/2)</f>
        <v>8.4499999999999993</v>
      </c>
      <c r="QM7" s="22">
        <f>IF($CU7="P",CJ7,(CJ7+BG7)/2)</f>
        <v>2.6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17.350000000000001</v>
      </c>
      <c r="QQ7" s="22">
        <f>IF($CU7="P",CN7,(CN7+BK7)/2)</f>
        <v>5.5</v>
      </c>
      <c r="QR7" s="22">
        <f>IF($CU7="P",CO7,(CO7+BL7)/2)</f>
        <v>0</v>
      </c>
      <c r="QS7" s="22">
        <f>IF($CU7="P",CP7,(CP7+BM7)/2)</f>
        <v>0</v>
      </c>
      <c r="QT7" s="22">
        <f>IF($CU7="P",CQ7,(CQ7+BN7)/2)</f>
        <v>17.200000000000003</v>
      </c>
      <c r="QU7" s="22">
        <f>IF($CU7="P",CR7,(CR7+BO7)/2)</f>
        <v>5.35</v>
      </c>
      <c r="QV7" s="22">
        <f>IF($CU7="P",CS7,(CS7+BP7)/2)</f>
        <v>0</v>
      </c>
      <c r="QW7" s="22">
        <f>IF($CU7="P",CT7,(CT7+BQ7)/2)</f>
        <v>0</v>
      </c>
      <c r="QX7" s="27" t="s">
        <v>46</v>
      </c>
      <c r="QY7" s="40">
        <f>IF(SUM(QE7,QI7)&gt;0,SUM(QE7,QI7),"")</f>
        <v>9.65</v>
      </c>
      <c r="QZ7" s="40">
        <f>IF(SUM(QD7:QE7,QG7:QI7,QK7)-QF7-QJ7&gt;0,SUM(QD7:QE7,QG7:QI7,QK7)-QF7-QJ7,"")</f>
        <v>42</v>
      </c>
      <c r="RA7" s="40">
        <f>IF(SUM(QL7:QM7,QO7)-QN7&gt;0,SUM(QL7:QM7,QO7)-QN7,"")</f>
        <v>11.049999999999999</v>
      </c>
      <c r="RB7" s="40">
        <f>IF(SUM(QE7,QI7,QM7)&gt;0,SUM(QE7,QI7,QM7),"")</f>
        <v>12.25</v>
      </c>
      <c r="RC7" s="40">
        <f>IF(SUM(QZ7,RA7)&gt;0,SUM(QZ7,RA7),"")</f>
        <v>53.05</v>
      </c>
      <c r="RD7" s="40">
        <f>IF(SUM(QQ7,QU7)&gt;0,SUM(QQ7,QU7),"")</f>
        <v>10.85</v>
      </c>
      <c r="RE7" s="40">
        <f>IF(SUM(QP7:QQ7,QS7:QU7,QW7)-SUM(QR7,QV7)&gt;0,SUM(QP7:QQ7,QS7:QU7,QW7)-SUM(QR7,QV7),"")</f>
        <v>45.400000000000006</v>
      </c>
      <c r="RF7" s="40">
        <f>IF(SUM(QZ7,RA7,RE7)&gt;0,SUM(QZ7,RA7,RE7),"")</f>
        <v>98.45</v>
      </c>
    </row>
    <row r="8" spans="1:474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>1</v>
      </c>
      <c r="C8" s="5" t="s">
        <v>206</v>
      </c>
      <c r="D8" s="4" t="s">
        <v>4</v>
      </c>
      <c r="E8" s="4">
        <v>2008</v>
      </c>
      <c r="F8" s="9">
        <f>SUM(L8:R8)+SUM(L8:O8)*0.0000001+SUM(L8)*0.0000000000001</f>
        <v>136.20000848000436</v>
      </c>
      <c r="G8" s="64"/>
      <c r="H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DZ8&gt;=EG$24,EA8&gt;=EG$28,DZ8&lt;&gt;""),AND(EE8&gt;=EG$24,EF8&gt;=EG$28,EE8&lt;&gt;""),AND(FB8&gt;=FI$24,FC8&gt;=FI$28,FB8&lt;&gt;""),AND(FG8&gt;=FI$24,FH8&gt;=FI$28,FG8&lt;&gt;""),AND(GD8&gt;=GK$24,GE8&gt;=GK$28,GD8&lt;&gt;""),AND(GI8&gt;=GK$24,GJ8&gt;=GK$28,GI8&lt;&gt;""),AND(HF8&gt;=HM$24,HG8&gt;=HM$28,HF8&lt;&gt;""),AND(HK8&gt;=HM$24,HL8&gt;=HM$28,HK8&lt;&gt;""),AND(IH8&gt;=IO$24,II8&gt;=IO$28,IH8&lt;&gt;""),AND(IM8&gt;=IO$24,IN8&gt;=IO$28,IM8&lt;&gt;""),AND(JJ8&gt;=JQ$24,JK8&gt;=JQ$28,JJ8&lt;&gt;""),AND(JO8&gt;=JQ$24,JP8&gt;=JQ$28,JO8&lt;&gt;""),AND(KL8&gt;=KS$24,KM8&gt;=KS$28,KL8&lt;&gt;""),AND(KQ8&gt;=KS$24,KR8&gt;=KS$28,KQ8&lt;&gt;""),AND(LN8&gt;=LU$24,LO8&gt;=LU$28,LN8&lt;&gt;""),AND(LS8&gt;=LU$24,LT8&gt;=LU$28,LS8&lt;&gt;""),AND(MP8&gt;=MW$24,MQ8&gt;=MW$28,MP8&lt;&gt;""),AND(MU8&gt;=MW$24,MV8&gt;=MW$28,MU8&lt;&gt;""),AND(NR8&gt;=NY$24,NS8&gt;=NY$28,NR8&lt;&gt;""),AND(NW8&gt;=NY$24,NX8&gt;=NY$28,NW8&lt;&gt;""),AND(OT8&gt;=PA$24,OU8&gt;=PA$28,OT8&lt;&gt;""),AND(OY8&gt;=PA$24,OZ8&gt;=PA$28,OY8&lt;&gt;""),AND(PV8&gt;=QC$24,PW8&gt;=QC$28,PV8&lt;&gt;""),AND(QA8&gt;=QC$24,QB8&gt;=QC$28,QA8&lt;&gt;"")),"P","")</f>
        <v>P</v>
      </c>
      <c r="I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A8&gt;=EG$28,EA8&lt;&gt;""),AND(EF8&gt;=EG$28,EF8&lt;&gt;""),AND(FC8&gt;=FI$28,FC8&lt;&gt;""),AND(FH8&gt;=FI$28,FH8&lt;&gt;""),AND(GE8&gt;=GK$28,GE8&lt;&gt;""),AND(GJ8&gt;=GK$28,GJ8&lt;&gt;""),AND(HG8&gt;=HM$28,HG8&lt;&gt;""),AND(HL8&gt;=HM$28,HL8&lt;&gt;""),AND(II8&gt;=IO$28,II8&lt;&gt;""),AND(IN8&gt;=IO$28,IN8&lt;&gt;""),AND(JK8&gt;=JQ$28,JK8&lt;&gt;""),AND(JP8&gt;=JQ$28,JP8&lt;&gt;""),AND(KM8&gt;=KS$28,KM8&lt;&gt;""),AND(KR8&gt;=KS$28,KR8&lt;&gt;""),AND(LO8&gt;=LU$28,LO8&lt;&gt;""),AND(LT8&gt;=LU$28,LT8&lt;&gt;""),AND(MQ8&gt;=MW$28,MQ8&lt;&gt;""),AND(MV8&gt;=MW$28,MV8&lt;&gt;""),AND(NS8&gt;=NY$28,NS8&lt;&gt;""),AND(NX8&gt;=NY$28,NX8&lt;&gt;""),AND(OU8&gt;=PA$28,OU8&lt;&gt;""),AND(OZ8&gt;=PA$28,OZ8&lt;&gt;""),AND(PW8&gt;=QC$28,PW8&lt;&gt;""),AND(QB8&gt;=QC$28,QB8&lt;&gt;"")),"P","")</f>
        <v>P</v>
      </c>
      <c r="J8" s="36" t="str">
        <f>IF(AND(I8="P",H8=""),"No DD",IF(OR(AND(AS8&gt;=AW$27,AT8&gt;=AW$31,AS8&lt;&gt;"",AO8=""),AND(BV8&gt;=BZ$27,BW8&gt;=BZ$31,BV8&lt;&gt;"",BR8=""),AND(CY8&gt;=DC$27,CZ8&gt;=DC$31,CY8&lt;&gt;"",CU8=""),AND(EC8&gt;=EG$27,ED8&gt;=EG$31,EC8&lt;&gt;""),AND(FE8&gt;=FI$27,FF8&gt;=FI$31,FE8&lt;&gt;""),AND(GG8&gt;=GK$27,GH8&gt;=GK$31,GG8&lt;&gt;""),AND(HI8&gt;=HM$27,HJ8&gt;=HM$31,HI8&lt;&gt;""),AND(IK8&gt;=IO$27,IL8&gt;=IO$31,IK8&lt;&gt;""),AND(JM8&gt;=JQ$27,JN8&gt;=JQ$31,JM8&lt;&gt;""),AND(KO8&gt;=KS$27,KP8&gt;=KS$31,KO8&lt;&gt;""),AND(LQ8&gt;=LU$27,LR8&gt;=LU$31,LQ8&lt;&gt;""),AND(MS8&gt;=MW$27,MT8&gt;=MW$31,MS8&lt;&gt;""),AND(NU8&gt;=NY$27,NV8&gt;=NY$31,NU8&lt;&gt;""),AND(OW8&gt;=PA$27,OX8&gt;=PA$31,OW8&lt;&gt;""),AND(PY8&gt;=QC$27,PZ8&gt;=QC$31,PY8&lt;&gt;"")),"Merit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Excellence",IF(K8="P","Worlds Team",IF(H8="P","National Team","")))))</f>
        <v>National Team</v>
      </c>
      <c r="K8" s="3" t="str">
        <f>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P","")</f>
        <v/>
      </c>
      <c r="L8" s="8">
        <f>IF(COUNT(AQ8,BT8,CW8)&gt;0,LARGE((AQ8,BT8,CW8),1),0)</f>
        <v>43.5</v>
      </c>
      <c r="M8" s="8" t="str">
        <f>IF(L8=0,"",IF(L8=CW8,$CA$1,IF(L8=BT8,$AX$1,IF(L8=AQ8,$U$1,""))))</f>
        <v>2025 Elite Canada</v>
      </c>
      <c r="N8" s="8">
        <f>IF(COUNT(AQ8,BT8,CW8)&gt;1,LARGE((AQ8,BT8,CW8),2),0)</f>
        <v>41.300000000000004</v>
      </c>
      <c r="O8" s="8" t="str">
        <f>IF(N8=0,"",IF(AND(N8=L8,N8=AQ8,N8=BT8),$U$1,IF(AND(N8=L8,N8=AQ8,N8=CW8),$U$1,IF(AND(N8=L8,N8=BT8,N8=CW8),$AX$1,IF(N8=CW8,$CA$1,IF(N8=BT8,$AX$1,IF(N8=AQ8,$U$1,"")))))))</f>
        <v>2024 Nationals</v>
      </c>
      <c r="P8" s="8">
        <f>IF(MAX(AV8,BY8,DB8)&gt;0,MAX(AV8,BY8,DB8),0)</f>
        <v>47</v>
      </c>
      <c r="Q8" s="8" t="str">
        <f>IF(P8=0,"",IF(P8=DB8,$CA$1,IF(P8=BY8,$AX$1,IF(P8=AV8,$U$1,""))))</f>
        <v>2024 Nationals</v>
      </c>
      <c r="R8" s="8">
        <f>IF(MAX(DD8:DE8)&gt;0,MAX(DD8:DE8),"")</f>
        <v>4.3999999999999986</v>
      </c>
      <c r="S8" s="11" t="str">
        <f>IF(R8="","",IF(R8=DD8,"("&amp;DD$2&amp;")",IF(R8=DE8,"("&amp;DE$2&amp;")")))</f>
        <v>(Q1)</v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>2024 Coimbra Gym Fest (July 7)</v>
      </c>
      <c r="U8" s="19">
        <v>15</v>
      </c>
      <c r="V8" s="19">
        <v>6.5</v>
      </c>
      <c r="W8" s="19">
        <v>1</v>
      </c>
      <c r="X8" s="19">
        <v>0</v>
      </c>
      <c r="Y8" s="19">
        <v>14</v>
      </c>
      <c r="Z8" s="19">
        <v>6.2</v>
      </c>
      <c r="AA8" s="19">
        <v>0</v>
      </c>
      <c r="AB8" s="19">
        <v>0.6</v>
      </c>
      <c r="AC8" s="19">
        <v>15.2</v>
      </c>
      <c r="AD8" s="19">
        <v>7.5</v>
      </c>
      <c r="AE8" s="19">
        <v>0</v>
      </c>
      <c r="AF8" s="19">
        <v>0.6</v>
      </c>
      <c r="AG8" s="19">
        <v>15.6</v>
      </c>
      <c r="AH8" s="19">
        <v>7.9</v>
      </c>
      <c r="AI8" s="19">
        <v>0</v>
      </c>
      <c r="AJ8" s="19">
        <v>0.6</v>
      </c>
      <c r="AK8" s="19">
        <v>15.5</v>
      </c>
      <c r="AL8" s="19">
        <v>6.8</v>
      </c>
      <c r="AM8" s="19">
        <v>0</v>
      </c>
      <c r="AN8" s="19">
        <v>0.6</v>
      </c>
      <c r="AO8" s="27"/>
      <c r="AP8" s="40">
        <f>IF(SUM(V8,Z8)&gt;0,SUM(V8,Z8),"")</f>
        <v>12.7</v>
      </c>
      <c r="AQ8" s="40">
        <f>IF(SUM(U8:V8,X8:Z8,AB8)-W8-AA8&gt;0,SUM(U8:V8,X8:Z8,AB8)-W8-AA8,"")</f>
        <v>41.300000000000004</v>
      </c>
      <c r="AR8" s="40">
        <f>IF(SUM(AC8:AD8,AF8)-AE8&gt;0,SUM(AC8:AD8,AF8)-AE8,"")</f>
        <v>23.3</v>
      </c>
      <c r="AS8" s="40">
        <f>IF(SUM(V8,Z8,AD8)&gt;0,SUM(V8,Z8,AD8),"")</f>
        <v>20.2</v>
      </c>
      <c r="AT8" s="40">
        <f>IF(SUM(AQ8,AR8)&gt;0,SUM(AQ8,AR8),"")</f>
        <v>64.600000000000009</v>
      </c>
      <c r="AU8" s="40">
        <f>IF(SUM(AH8,AL8)&gt;0,SUM(AH8,AL8),"")</f>
        <v>14.7</v>
      </c>
      <c r="AV8" s="40">
        <f>IF(SUM(AG8:AH8,AJ8:AL8,AN8)-SUM(AI8,AM8)&gt;0,SUM(AG8:AH8,AJ8:AL8,AN8)-SUM(AI8,AM8),"")</f>
        <v>47</v>
      </c>
      <c r="AW8" s="40">
        <f>IF(SUM(AQ8,AR8,AV8)&gt;0,SUM(AQ8,AR8,AV8),"")</f>
        <v>111.60000000000001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IF(SUM(BT8,BU8,BY8)&gt;0,SUM(BT8,BU8,BY8),"")</f>
        <v/>
      </c>
      <c r="CA8" s="19">
        <v>16.3</v>
      </c>
      <c r="CB8" s="19">
        <v>5.4</v>
      </c>
      <c r="CC8" s="19">
        <v>0</v>
      </c>
      <c r="CD8" s="19">
        <v>0</v>
      </c>
      <c r="CE8" s="19">
        <v>15.5</v>
      </c>
      <c r="CF8" s="19">
        <v>6.3</v>
      </c>
      <c r="CG8" s="19">
        <v>0</v>
      </c>
      <c r="CH8" s="19">
        <v>0</v>
      </c>
      <c r="CI8" s="19"/>
      <c r="CJ8" s="19"/>
      <c r="CK8" s="19"/>
      <c r="CL8" s="19"/>
      <c r="CM8" s="19">
        <v>15.3</v>
      </c>
      <c r="CN8" s="19">
        <v>5.4</v>
      </c>
      <c r="CO8" s="19">
        <v>0</v>
      </c>
      <c r="CP8" s="19">
        <v>0</v>
      </c>
      <c r="CQ8" s="19">
        <v>15</v>
      </c>
      <c r="CR8" s="19">
        <v>6.3</v>
      </c>
      <c r="CS8" s="19">
        <v>0</v>
      </c>
      <c r="CT8" s="19">
        <v>0</v>
      </c>
      <c r="CU8" s="27"/>
      <c r="CV8" s="40">
        <f>IF(SUM(CB8,CF8)&gt;0,SUM(CB8,CF8),"")</f>
        <v>11.7</v>
      </c>
      <c r="CW8" s="40">
        <f>IF(SUM(CA8:CB8,CD8:CF8,CH8)-CC8-CG8&gt;0,SUM(CA8:CB8,CD8:CF8,CH8)-CC8-CG8,"")</f>
        <v>43.5</v>
      </c>
      <c r="CX8" s="40" t="str">
        <f>IF(SUM(CI8:CJ8,CL8)-CK8&gt;0,SUM(CI8:CJ8,CL8)-CK8,"")</f>
        <v/>
      </c>
      <c r="CY8" s="40">
        <f>IF(SUM(CB8,CF8,CJ8)&gt;0,SUM(CB8,CF8,CJ8),"")</f>
        <v>11.7</v>
      </c>
      <c r="CZ8" s="40">
        <f>IF(SUM(CW8,CX8)&gt;0,SUM(CW8,CX8),"")</f>
        <v>43.5</v>
      </c>
      <c r="DA8" s="40">
        <f>IF(SUM(CN8,CR8)&gt;0,SUM(CN8,CR8),"")</f>
        <v>11.7</v>
      </c>
      <c r="DB8" s="40">
        <f>IF(SUM(CM8:CN8,CP8:CR8,CT8)-SUM(CO8,CS8)&gt;0,SUM(CM8:CN8,CP8:CR8,CT8)-SUM(CO8,CS8),"")</f>
        <v>42</v>
      </c>
      <c r="DC8" s="40">
        <f>IF(SUM(CW8,CX8,DB8)&gt;0,SUM(CW8,CX8,DB8),"")</f>
        <v>85.5</v>
      </c>
      <c r="DD8" s="50">
        <f>IF(MAX(EA8,FC8,GE8,HG8,II8,JK8,KM8,LO8,MQ8,NS8,OU8,PW8)-IF(N8="",0,N8)&gt;0.001,MAX(EA8,FC8,GE8,HG8,II8,JK8,KM8,LO8,MQ8,NS8,OU8,PW8)-IF(N8="",0,N8),"")</f>
        <v>4.3999999999999986</v>
      </c>
      <c r="DE8" s="50" t="str">
        <f>IF(MAX(EF8,FH8,GJ8,HL8,IN8,JP8,KR8,LT8,MV8,NX8,OZ8,QB8)-IF(P8="",0,P8)&gt;0.001,MAX(EF8,FH8,GJ8,HL8,IN8,JP8,KR8,LT8,MV8,NX8,OZ8,QB8)-IF(P8="",0,P8),"")</f>
        <v/>
      </c>
      <c r="DF8" s="17">
        <v>15.7</v>
      </c>
      <c r="DG8" s="17">
        <v>7.5</v>
      </c>
      <c r="DH8" s="17">
        <v>0</v>
      </c>
      <c r="DI8" s="17">
        <v>0</v>
      </c>
      <c r="DJ8" s="17">
        <v>15.3</v>
      </c>
      <c r="DK8" s="17">
        <v>7.2</v>
      </c>
      <c r="DL8" s="17">
        <v>0</v>
      </c>
      <c r="DM8" s="17">
        <v>0</v>
      </c>
      <c r="DN8" s="17"/>
      <c r="DO8" s="17"/>
      <c r="DP8" s="17"/>
      <c r="DQ8" s="17"/>
      <c r="DR8" s="17">
        <v>15.4</v>
      </c>
      <c r="DS8" s="17">
        <v>6.8</v>
      </c>
      <c r="DT8" s="17">
        <v>0</v>
      </c>
      <c r="DU8" s="17">
        <v>0</v>
      </c>
      <c r="DV8" s="17">
        <v>16.100000000000001</v>
      </c>
      <c r="DW8" s="17">
        <v>6.5</v>
      </c>
      <c r="DX8" s="17">
        <v>0</v>
      </c>
      <c r="DY8" s="17">
        <v>0</v>
      </c>
      <c r="DZ8" s="40">
        <f>IF(SUM(DG8,DK8)&gt;0,SUM(DG8,DK8),"")</f>
        <v>14.7</v>
      </c>
      <c r="EA8" s="40">
        <f>IF(SUM(DF8:DG8,DI8:DK8,DM8)-DH8-DL8&gt;0,SUM(DF8:DG8,DI8:DK8,DM8)-DH8-DL8,"")</f>
        <v>45.7</v>
      </c>
      <c r="EB8" s="40" t="str">
        <f>IF(SUM(DN8:DO8,DQ8)-DP8&gt;0,SUM(DN8:DO8,DQ8)-DP8,"")</f>
        <v/>
      </c>
      <c r="EC8" s="40">
        <f>IF(SUM(DG8,DK8,DO8)&gt;0,SUM(DG8,DK8,DO8),"")</f>
        <v>14.7</v>
      </c>
      <c r="ED8" s="40">
        <f>IF(SUM(EA8,EB8)&gt;0,SUM(EA8,EB8),"")</f>
        <v>45.7</v>
      </c>
      <c r="EE8" s="40">
        <f>IF(SUM(DS8,DW8)&gt;0,SUM(DS8,DW8),"")</f>
        <v>13.3</v>
      </c>
      <c r="EF8" s="40">
        <f>IF(SUM(DR8:DS8,DU8:DW8,DY8)-SUM(DT8,DX8)&gt;0,SUM(DR8:DS8,DU8:DW8,DY8)-SUM(DT8,DX8),"")</f>
        <v>44.8</v>
      </c>
      <c r="EG8" s="40">
        <f>IF(SUM(EA8,EB8,EF8)&gt;0,SUM(EA8,EB8,EF8),"")</f>
        <v>90.5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8.15</v>
      </c>
      <c r="QE8" s="22">
        <f>IF($CU8="P",CB8,(CB8+AY8)/2)</f>
        <v>2.7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7.75</v>
      </c>
      <c r="QI8" s="22">
        <f>IF($CU8="P",CF8,(CF8+BC8)/2)</f>
        <v>3.15</v>
      </c>
      <c r="QJ8" s="22">
        <f>IF($CU8="P",CG8,(CG8+BD8)/2)</f>
        <v>0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7.65</v>
      </c>
      <c r="QQ8" s="22">
        <f>IF($CU8="P",CN8,(CN8+BK8)/2)</f>
        <v>2.7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7.5</v>
      </c>
      <c r="QU8" s="22">
        <f>IF($CU8="P",CR8,(CR8+BO8)/2)</f>
        <v>3.15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5.85</v>
      </c>
      <c r="QZ8" s="40">
        <f>IF(SUM(QD8:QE8,QG8:QI8,QK8)-QF8-QJ8&gt;0,SUM(QD8:QE8,QG8:QI8,QK8)-QF8-QJ8,"")</f>
        <v>21.75</v>
      </c>
      <c r="RA8" s="40" t="str">
        <f>IF(SUM(QL8:QM8,QO8)-QN8&gt;0,SUM(QL8:QM8,QO8)-QN8,"")</f>
        <v/>
      </c>
      <c r="RB8" s="40">
        <f>IF(SUM(QE8,QI8,QM8)&gt;0,SUM(QE8,QI8,QM8),"")</f>
        <v>5.85</v>
      </c>
      <c r="RC8" s="40">
        <f>IF(SUM(QZ8,RA8)&gt;0,SUM(QZ8,RA8),"")</f>
        <v>21.75</v>
      </c>
      <c r="RD8" s="40">
        <f>IF(SUM(QQ8,QU8)&gt;0,SUM(QQ8,QU8),"")</f>
        <v>5.85</v>
      </c>
      <c r="RE8" s="40">
        <f>IF(SUM(QP8:QQ8,QS8:QU8,QW8)-SUM(QR8,QV8)&gt;0,SUM(QP8:QQ8,QS8:QU8,QW8)-SUM(QR8,QV8),"")</f>
        <v>21</v>
      </c>
      <c r="RF8" s="40">
        <f>IF(SUM(QZ8,RA8,RE8)&gt;0,SUM(QZ8,RA8,RE8),"")</f>
        <v>42.75</v>
      </c>
    </row>
    <row r="9" spans="1:474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t="str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/>
      </c>
      <c r="C9" s="5" t="s">
        <v>209</v>
      </c>
      <c r="D9" s="4" t="s">
        <v>4</v>
      </c>
      <c r="E9" s="4">
        <v>2008</v>
      </c>
      <c r="F9" s="9">
        <f>SUM(L9:R9)+SUM(L9:O9)*0.0000001+SUM(L9)*0.0000000000001</f>
        <v>135.00000852000429</v>
      </c>
      <c r="G9" s="64" t="s">
        <v>46</v>
      </c>
      <c r="H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DZ9&gt;=EG$24,EA9&gt;=EG$28,DZ9&lt;&gt;""),AND(EE9&gt;=EG$24,EF9&gt;=EG$28,EE9&lt;&gt;""),AND(FB9&gt;=FI$24,FC9&gt;=FI$28,FB9&lt;&gt;""),AND(FG9&gt;=FI$24,FH9&gt;=FI$28,FG9&lt;&gt;""),AND(GD9&gt;=GK$24,GE9&gt;=GK$28,GD9&lt;&gt;""),AND(GI9&gt;=GK$24,GJ9&gt;=GK$28,GI9&lt;&gt;""),AND(HF9&gt;=HM$24,HG9&gt;=HM$28,HF9&lt;&gt;""),AND(HK9&gt;=HM$24,HL9&gt;=HM$28,HK9&lt;&gt;""),AND(IH9&gt;=IO$24,II9&gt;=IO$28,IH9&lt;&gt;""),AND(IM9&gt;=IO$24,IN9&gt;=IO$28,IM9&lt;&gt;""),AND(JJ9&gt;=JQ$24,JK9&gt;=JQ$28,JJ9&lt;&gt;""),AND(JO9&gt;=JQ$24,JP9&gt;=JQ$28,JO9&lt;&gt;""),AND(KL9&gt;=KS$24,KM9&gt;=KS$28,KL9&lt;&gt;""),AND(KQ9&gt;=KS$24,KR9&gt;=KS$28,KQ9&lt;&gt;""),AND(LN9&gt;=LU$24,LO9&gt;=LU$28,LN9&lt;&gt;""),AND(LS9&gt;=LU$24,LT9&gt;=LU$28,LS9&lt;&gt;""),AND(MP9&gt;=MW$24,MQ9&gt;=MW$28,MP9&lt;&gt;""),AND(MU9&gt;=MW$24,MV9&gt;=MW$28,MU9&lt;&gt;""),AND(NR9&gt;=NY$24,NS9&gt;=NY$28,NR9&lt;&gt;""),AND(NW9&gt;=NY$24,NX9&gt;=NY$28,NW9&lt;&gt;""),AND(OT9&gt;=PA$24,OU9&gt;=PA$28,OT9&lt;&gt;""),AND(OY9&gt;=PA$24,OZ9&gt;=PA$28,OY9&lt;&gt;""),AND(PV9&gt;=QC$24,PW9&gt;=QC$28,PV9&lt;&gt;""),AND(QA9&gt;=QC$24,QB9&gt;=QC$28,QA9&lt;&gt;"")),"P","")</f>
        <v>P</v>
      </c>
      <c r="I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A9&gt;=EG$28,EA9&lt;&gt;""),AND(EF9&gt;=EG$28,EF9&lt;&gt;""),AND(FC9&gt;=FI$28,FC9&lt;&gt;""),AND(FH9&gt;=FI$28,FH9&lt;&gt;""),AND(GE9&gt;=GK$28,GE9&lt;&gt;""),AND(GJ9&gt;=GK$28,GJ9&lt;&gt;""),AND(HG9&gt;=HM$28,HG9&lt;&gt;""),AND(HL9&gt;=HM$28,HL9&lt;&gt;""),AND(II9&gt;=IO$28,II9&lt;&gt;""),AND(IN9&gt;=IO$28,IN9&lt;&gt;""),AND(JK9&gt;=JQ$28,JK9&lt;&gt;""),AND(JP9&gt;=JQ$28,JP9&lt;&gt;""),AND(KM9&gt;=KS$28,KM9&lt;&gt;""),AND(KR9&gt;=KS$28,KR9&lt;&gt;""),AND(LO9&gt;=LU$28,LO9&lt;&gt;""),AND(LT9&gt;=LU$28,LT9&lt;&gt;""),AND(MQ9&gt;=MW$28,MQ9&lt;&gt;""),AND(MV9&gt;=MW$28,MV9&lt;&gt;""),AND(NS9&gt;=NY$28,NS9&lt;&gt;""),AND(NX9&gt;=NY$28,NX9&lt;&gt;""),AND(OU9&gt;=PA$28,OU9&lt;&gt;""),AND(OZ9&gt;=PA$28,OZ9&lt;&gt;""),AND(PW9&gt;=QC$28,PW9&lt;&gt;""),AND(QB9&gt;=QC$28,QB9&lt;&gt;"")),"P","")</f>
        <v>P</v>
      </c>
      <c r="J9" s="36" t="str">
        <f>IF(AND(I9="P",H9=""),"No DD",IF(OR(AND(AS9&gt;=AW$27,AT9&gt;=AW$31,AS9&lt;&gt;"",AO9=""),AND(BV9&gt;=BZ$27,BW9&gt;=BZ$31,BV9&lt;&gt;"",BR9=""),AND(CY9&gt;=DC$27,CZ9&gt;=DC$31,CY9&lt;&gt;"",CU9=""),AND(EC9&gt;=EG$27,ED9&gt;=EG$31,EC9&lt;&gt;""),AND(FE9&gt;=FI$27,FF9&gt;=FI$31,FE9&lt;&gt;""),AND(GG9&gt;=GK$27,GH9&gt;=GK$31,GG9&lt;&gt;""),AND(HI9&gt;=HM$27,HJ9&gt;=HM$31,HI9&lt;&gt;""),AND(IK9&gt;=IO$27,IL9&gt;=IO$31,IK9&lt;&gt;""),AND(JM9&gt;=JQ$27,JN9&gt;=JQ$31,JM9&lt;&gt;""),AND(KO9&gt;=KS$27,KP9&gt;=KS$31,KO9&lt;&gt;""),AND(LQ9&gt;=LU$27,LR9&gt;=LU$31,LQ9&lt;&gt;""),AND(MS9&gt;=MW$27,MT9&gt;=MW$31,MS9&lt;&gt;""),AND(NU9&gt;=NY$27,NV9&gt;=NY$31,NU9&lt;&gt;""),AND(OW9&gt;=PA$27,OX9&gt;=PA$31,OW9&lt;&gt;""),AND(PY9&gt;=QC$27,PZ9&gt;=QC$31,PY9&lt;&gt;"")),"Merit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Excellence",IF(K9="P","Worlds Team",IF(H9="P","National Team","")))))</f>
        <v>National Team</v>
      </c>
      <c r="K9" s="3" t="str">
        <f>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P","")</f>
        <v/>
      </c>
      <c r="L9" s="8">
        <f>IF(COUNT(AQ9,BT9,CW9)&gt;0,LARGE((AQ9,BT9,CW9),1),0)</f>
        <v>43</v>
      </c>
      <c r="M9" s="8" t="str">
        <f>IF(L9=0,"",IF(L9=CW9,$CA$1,IF(L9=BT9,$AX$1,IF(L9=AQ9,$U$1,""))))</f>
        <v>2024 Nationals</v>
      </c>
      <c r="N9" s="8">
        <f>IF(COUNT(AQ9,BT9,CW9)&gt;1,LARGE((AQ9,BT9,CW9),2),0)</f>
        <v>42.199999999999996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47.300000000000004</v>
      </c>
      <c r="Q9" s="8" t="str">
        <f>IF(P9=0,"",IF(P9=DB9,$CA$1,IF(P9=BY9,$AX$1,IF(P9=AV9,$U$1,""))))</f>
        <v>2024 Nationals</v>
      </c>
      <c r="R9" s="8">
        <f>IF(MAX(DD9:DE9)&gt;0,MAX(DD9:DE9),"")</f>
        <v>2.5000000000000071</v>
      </c>
      <c r="S9" s="11" t="str">
        <f>IF(R9="","",IF(R9=DD9,"("&amp;DD$2&amp;")",IF(R9=DE9,"("&amp;DE$2&amp;")")))</f>
        <v>(Q1)</v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>2024 Coimbra Gym Fest (July 7)</v>
      </c>
      <c r="U9" s="19">
        <v>14.7</v>
      </c>
      <c r="V9" s="19">
        <v>5.5</v>
      </c>
      <c r="W9" s="19">
        <v>0</v>
      </c>
      <c r="X9" s="19">
        <v>0.6</v>
      </c>
      <c r="Y9" s="19">
        <v>15.5</v>
      </c>
      <c r="Z9" s="19">
        <v>6.1</v>
      </c>
      <c r="AA9" s="19">
        <v>0</v>
      </c>
      <c r="AB9" s="19">
        <v>0.6</v>
      </c>
      <c r="AC9" s="19">
        <v>16</v>
      </c>
      <c r="AD9" s="19">
        <v>7.5</v>
      </c>
      <c r="AE9" s="19">
        <v>0</v>
      </c>
      <c r="AF9" s="19">
        <v>0.6</v>
      </c>
      <c r="AG9" s="19">
        <v>15.7</v>
      </c>
      <c r="AH9" s="19">
        <v>6.8</v>
      </c>
      <c r="AI9" s="19">
        <v>0</v>
      </c>
      <c r="AJ9" s="19">
        <v>0.6</v>
      </c>
      <c r="AK9" s="19">
        <v>16.100000000000001</v>
      </c>
      <c r="AL9" s="19">
        <v>7.5</v>
      </c>
      <c r="AM9" s="19">
        <v>0</v>
      </c>
      <c r="AN9" s="19">
        <v>0.6</v>
      </c>
      <c r="AO9" s="27"/>
      <c r="AP9" s="40">
        <f>IF(SUM(V9,Z9)&gt;0,SUM(V9,Z9),"")</f>
        <v>11.6</v>
      </c>
      <c r="AQ9" s="40">
        <f>IF(SUM(U9:V9,X9:Z9,AB9)-W9-AA9&gt;0,SUM(U9:V9,X9:Z9,AB9)-W9-AA9,"")</f>
        <v>43</v>
      </c>
      <c r="AR9" s="40">
        <f>IF(SUM(AC9:AD9,AF9)-AE9&gt;0,SUM(AC9:AD9,AF9)-AE9,"")</f>
        <v>24.1</v>
      </c>
      <c r="AS9" s="40">
        <f>IF(SUM(V9,Z9,AD9)&gt;0,SUM(V9,Z9,AD9),"")</f>
        <v>19.100000000000001</v>
      </c>
      <c r="AT9" s="40">
        <f>IF(SUM(AQ9,AR9)&gt;0,SUM(AQ9,AR9),"")</f>
        <v>67.099999999999994</v>
      </c>
      <c r="AU9" s="40">
        <f>IF(SUM(AH9,AL9)&gt;0,SUM(AH9,AL9),"")</f>
        <v>14.3</v>
      </c>
      <c r="AV9" s="40">
        <f>IF(SUM(AG9:AH9,AJ9:AL9,AN9)-SUM(AI9,AM9)&gt;0,SUM(AG9:AH9,AJ9:AL9,AN9)-SUM(AI9,AM9),"")</f>
        <v>47.300000000000004</v>
      </c>
      <c r="AW9" s="40">
        <f>IF(SUM(AQ9,AR9,AV9)&gt;0,SUM(AQ9,AR9,AV9),"")</f>
        <v>114.4</v>
      </c>
      <c r="AX9" s="18">
        <v>15</v>
      </c>
      <c r="AY9" s="18">
        <v>7.2</v>
      </c>
      <c r="AZ9" s="18">
        <v>2</v>
      </c>
      <c r="BA9" s="18">
        <v>0.6</v>
      </c>
      <c r="BB9" s="18">
        <v>13.5</v>
      </c>
      <c r="BC9" s="18">
        <v>6.8</v>
      </c>
      <c r="BD9" s="18">
        <v>0.2</v>
      </c>
      <c r="BE9" s="18">
        <v>0.6</v>
      </c>
      <c r="BF9" s="18">
        <v>15.1</v>
      </c>
      <c r="BG9" s="18">
        <v>8.1999999999999993</v>
      </c>
      <c r="BH9" s="18">
        <v>0</v>
      </c>
      <c r="BI9" s="18">
        <v>0.6</v>
      </c>
      <c r="BJ9" s="18">
        <v>15.4</v>
      </c>
      <c r="BK9" s="18">
        <v>7.5</v>
      </c>
      <c r="BL9" s="18">
        <v>0.4</v>
      </c>
      <c r="BM9" s="18">
        <v>0.6</v>
      </c>
      <c r="BN9" s="18">
        <v>13.8</v>
      </c>
      <c r="BO9" s="18">
        <v>7</v>
      </c>
      <c r="BP9" s="18">
        <v>0</v>
      </c>
      <c r="BQ9" s="18">
        <v>0.6</v>
      </c>
      <c r="BR9" s="28"/>
      <c r="BS9" s="11">
        <f>IF(SUM(AY9,BC9)&gt;0,SUM(AY9,BC9),"")</f>
        <v>14</v>
      </c>
      <c r="BT9" s="11">
        <f>IF(SUM(AX9:AY9,BA9:BC9,BE9)-AZ9-BD9&gt;0,SUM(AX9:AY9,BA9:BC9,BE9)-AZ9-BD9,"")</f>
        <v>41.499999999999993</v>
      </c>
      <c r="BU9" s="11">
        <f>IF(SUM(BF9:BG9,BI9)-BH9&gt;0,SUM(BF9:BG9,BI9)-BH9,"")</f>
        <v>23.9</v>
      </c>
      <c r="BV9" s="11">
        <f>IF(SUM(AY9,BC9,BG9)&gt;0,SUM(AY9,BC9,BG9),"")</f>
        <v>22.2</v>
      </c>
      <c r="BW9" s="11">
        <f>IF(SUM(BT9,BU9)&gt;0,SUM(BT9,BU9),"")</f>
        <v>65.399999999999991</v>
      </c>
      <c r="BX9" s="11">
        <f>IF(SUM(BK9,BO9)&gt;0,SUM(BK9,BO9),"")</f>
        <v>14.5</v>
      </c>
      <c r="BY9" s="11">
        <f>IF(SUM(BJ9:BK9,BM9:BO9,BQ9)-SUM(BL9,BP9)&gt;0,SUM(BJ9:BK9,BM9:BO9,BQ9)-SUM(BL9,BP9),"")</f>
        <v>44.5</v>
      </c>
      <c r="BZ9" s="11">
        <f>IF(SUM(BT9,BU9,BY9)&gt;0,SUM(BT9,BU9,BY9),"")</f>
        <v>109.89999999999999</v>
      </c>
      <c r="CA9" s="19">
        <v>15.3</v>
      </c>
      <c r="CB9" s="19">
        <v>6.6</v>
      </c>
      <c r="CC9" s="19">
        <v>0.2</v>
      </c>
      <c r="CD9" s="19">
        <v>0</v>
      </c>
      <c r="CE9" s="19">
        <v>15.1</v>
      </c>
      <c r="CF9" s="19">
        <v>5.4</v>
      </c>
      <c r="CG9" s="19">
        <v>0</v>
      </c>
      <c r="CH9" s="19">
        <v>0</v>
      </c>
      <c r="CI9" s="19"/>
      <c r="CJ9" s="19"/>
      <c r="CK9" s="19"/>
      <c r="CL9" s="19"/>
      <c r="CM9" s="19">
        <v>16.3</v>
      </c>
      <c r="CN9" s="19">
        <v>5.7</v>
      </c>
      <c r="CO9" s="19">
        <v>0</v>
      </c>
      <c r="CP9" s="19">
        <v>0</v>
      </c>
      <c r="CQ9" s="19">
        <v>15.4</v>
      </c>
      <c r="CR9" s="19">
        <v>4</v>
      </c>
      <c r="CS9" s="19">
        <v>0</v>
      </c>
      <c r="CT9" s="19">
        <v>0</v>
      </c>
      <c r="CU9" s="27"/>
      <c r="CV9" s="40">
        <f>IF(SUM(CB9,CF9)&gt;0,SUM(CB9,CF9),"")</f>
        <v>12</v>
      </c>
      <c r="CW9" s="40">
        <f>IF(SUM(CA9:CB9,CD9:CF9,CH9)-CC9-CG9&gt;0,SUM(CA9:CB9,CD9:CF9,CH9)-CC9-CG9,"")</f>
        <v>42.199999999999996</v>
      </c>
      <c r="CX9" s="40" t="str">
        <f>IF(SUM(CI9:CJ9,CL9)-CK9&gt;0,SUM(CI9:CJ9,CL9)-CK9,"")</f>
        <v/>
      </c>
      <c r="CY9" s="40">
        <f>IF(SUM(CB9,CF9,CJ9)&gt;0,SUM(CB9,CF9,CJ9),"")</f>
        <v>12</v>
      </c>
      <c r="CZ9" s="40">
        <f>IF(SUM(CW9,CX9)&gt;0,SUM(CW9,CX9),"")</f>
        <v>42.199999999999996</v>
      </c>
      <c r="DA9" s="40">
        <f>IF(SUM(CN9,CR9)&gt;0,SUM(CN9,CR9),"")</f>
        <v>9.6999999999999993</v>
      </c>
      <c r="DB9" s="40">
        <f>IF(SUM(CM9:CN9,CP9:CR9,CT9)-SUM(CO9,CS9)&gt;0,SUM(CM9:CN9,CP9:CR9,CT9)-SUM(CO9,CS9),"")</f>
        <v>41.4</v>
      </c>
      <c r="DC9" s="40">
        <f>IF(SUM(CW9,CX9,DB9)&gt;0,SUM(CW9,CX9,DB9),"")</f>
        <v>83.6</v>
      </c>
      <c r="DD9" s="50">
        <f>IF(MAX(EA9,FC9,GE9,HG9,II9,JK9,KM9,LO9,MQ9,NS9,OU9,PW9)-IF(N9="",0,N9)&gt;0.001,MAX(EA9,FC9,GE9,HG9,II9,JK9,KM9,LO9,MQ9,NS9,OU9,PW9)-IF(N9="",0,N9),"")</f>
        <v>2.5000000000000071</v>
      </c>
      <c r="DE9" s="50" t="str">
        <f>IF(MAX(EF9,FH9,GJ9,HL9,IN9,JP9,KR9,LT9,MV9,NX9,OZ9,QB9)-IF(P9="",0,P9)&gt;0.001,MAX(EF9,FH9,GJ9,HL9,IN9,JP9,KR9,LT9,MV9,NX9,OZ9,QB9)-IF(P9="",0,P9),"")</f>
        <v/>
      </c>
      <c r="DF9" s="17">
        <v>15.1</v>
      </c>
      <c r="DG9" s="17">
        <v>7.5</v>
      </c>
      <c r="DH9" s="17">
        <v>0</v>
      </c>
      <c r="DI9" s="17">
        <v>0</v>
      </c>
      <c r="DJ9" s="17">
        <v>15.3</v>
      </c>
      <c r="DK9" s="17">
        <v>6.8</v>
      </c>
      <c r="DL9" s="17">
        <v>0</v>
      </c>
      <c r="DM9" s="17">
        <v>0</v>
      </c>
      <c r="DN9" s="17"/>
      <c r="DO9" s="17"/>
      <c r="DP9" s="17"/>
      <c r="DQ9" s="17"/>
      <c r="DR9" s="17">
        <v>15.4</v>
      </c>
      <c r="DS9" s="17">
        <v>6.8</v>
      </c>
      <c r="DT9" s="17">
        <v>0</v>
      </c>
      <c r="DU9" s="17">
        <v>0</v>
      </c>
      <c r="DV9" s="17">
        <v>15.5</v>
      </c>
      <c r="DW9" s="17">
        <v>7.5</v>
      </c>
      <c r="DX9" s="17">
        <v>0</v>
      </c>
      <c r="DY9" s="17">
        <v>0</v>
      </c>
      <c r="DZ9" s="40">
        <f>IF(SUM(DG9,DK9)&gt;0,SUM(DG9,DK9),"")</f>
        <v>14.3</v>
      </c>
      <c r="EA9" s="40">
        <f>IF(SUM(DF9:DG9,DI9:DK9,DM9)-DH9-DL9&gt;0,SUM(DF9:DG9,DI9:DK9,DM9)-DH9-DL9,"")</f>
        <v>44.7</v>
      </c>
      <c r="EB9" s="40" t="str">
        <f>IF(SUM(DN9:DO9,DQ9)-DP9&gt;0,SUM(DN9:DO9,DQ9)-DP9,"")</f>
        <v/>
      </c>
      <c r="EC9" s="40">
        <f>IF(SUM(DG9,DK9,DO9)&gt;0,SUM(DG9,DK9,DO9),"")</f>
        <v>14.3</v>
      </c>
      <c r="ED9" s="40">
        <f>IF(SUM(EA9,EB9)&gt;0,SUM(EA9,EB9),"")</f>
        <v>44.7</v>
      </c>
      <c r="EE9" s="40">
        <f>IF(SUM(DS9,DW9)&gt;0,SUM(DS9,DW9),"")</f>
        <v>14.3</v>
      </c>
      <c r="EF9" s="40">
        <f>IF(SUM(DR9:DS9,DU9:DW9,DY9)-SUM(DT9,DX9)&gt;0,SUM(DR9:DS9,DU9:DW9,DY9)-SUM(DT9,DX9),"")</f>
        <v>45.2</v>
      </c>
      <c r="EG9" s="40">
        <f>IF(SUM(EA9,EB9,EF9)&gt;0,SUM(EA9,EB9,EF9),"")</f>
        <v>89.9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15.15</v>
      </c>
      <c r="QE9" s="22">
        <f>IF($CU9="P",CB9,(CB9+AY9)/2)</f>
        <v>6.9</v>
      </c>
      <c r="QF9" s="22">
        <f>IF($CU9="P",CC9,(CC9+AZ9)/2)</f>
        <v>1.1000000000000001</v>
      </c>
      <c r="QG9" s="22">
        <f>IF($CU9="P",CD9,(CD9+BA9)/2)</f>
        <v>0.3</v>
      </c>
      <c r="QH9" s="22">
        <f>IF($CU9="P",CE9,(CE9+BB9)/2)</f>
        <v>14.3</v>
      </c>
      <c r="QI9" s="22">
        <f>IF($CU9="P",CF9,(CF9+BC9)/2)</f>
        <v>6.1</v>
      </c>
      <c r="QJ9" s="22">
        <f>IF($CU9="P",CG9,(CG9+BD9)/2)</f>
        <v>0.1</v>
      </c>
      <c r="QK9" s="22">
        <f>IF($CU9="P",CH9,(CH9+BE9)/2)</f>
        <v>0.3</v>
      </c>
      <c r="QL9" s="22">
        <f>IF($CU9="P",CI9,(CI9+BF9)/2)</f>
        <v>7.55</v>
      </c>
      <c r="QM9" s="22">
        <f>IF($CU9="P",CJ9,(CJ9+BG9)/2)</f>
        <v>4.0999999999999996</v>
      </c>
      <c r="QN9" s="22">
        <f>IF($CU9="P",CK9,(CK9+BH9)/2)</f>
        <v>0</v>
      </c>
      <c r="QO9" s="22">
        <f>IF($CU9="P",CL9,(CL9+BI9)/2)</f>
        <v>0.3</v>
      </c>
      <c r="QP9" s="22">
        <f>IF($CU9="P",CM9,(CM9+BJ9)/2)</f>
        <v>15.850000000000001</v>
      </c>
      <c r="QQ9" s="22">
        <f>IF($CU9="P",CN9,(CN9+BK9)/2)</f>
        <v>6.6</v>
      </c>
      <c r="QR9" s="22">
        <f>IF($CU9="P",CO9,(CO9+BL9)/2)</f>
        <v>0.2</v>
      </c>
      <c r="QS9" s="22">
        <f>IF($CU9="P",CP9,(CP9+BM9)/2)</f>
        <v>0.3</v>
      </c>
      <c r="QT9" s="22">
        <f>IF($CU9="P",CQ9,(CQ9+BN9)/2)</f>
        <v>14.600000000000001</v>
      </c>
      <c r="QU9" s="22">
        <f>IF($CU9="P",CR9,(CR9+BO9)/2)</f>
        <v>5.5</v>
      </c>
      <c r="QV9" s="22">
        <f>IF($CU9="P",CS9,(CS9+BP9)/2)</f>
        <v>0</v>
      </c>
      <c r="QW9" s="22">
        <f>IF($CU9="P",CT9,(CT9+BQ9)/2)</f>
        <v>0.3</v>
      </c>
      <c r="QX9" s="27" t="s">
        <v>46</v>
      </c>
      <c r="QY9" s="40">
        <f>IF(SUM(QE9,QI9)&gt;0,SUM(QE9,QI9),"")</f>
        <v>13</v>
      </c>
      <c r="QZ9" s="40">
        <f>IF(SUM(QD9:QE9,QG9:QI9,QK9)-QF9-QJ9&gt;0,SUM(QD9:QE9,QG9:QI9,QK9)-QF9-QJ9,"")</f>
        <v>41.85</v>
      </c>
      <c r="RA9" s="40">
        <f>IF(SUM(QL9:QM9,QO9)-QN9&gt;0,SUM(QL9:QM9,QO9)-QN9,"")</f>
        <v>11.95</v>
      </c>
      <c r="RB9" s="40">
        <f>IF(SUM(QE9,QI9,QM9)&gt;0,SUM(QE9,QI9,QM9),"")</f>
        <v>17.100000000000001</v>
      </c>
      <c r="RC9" s="40">
        <f>IF(SUM(QZ9,RA9)&gt;0,SUM(QZ9,RA9),"")</f>
        <v>53.8</v>
      </c>
      <c r="RD9" s="40">
        <f>IF(SUM(QQ9,QU9)&gt;0,SUM(QQ9,QU9),"")</f>
        <v>12.1</v>
      </c>
      <c r="RE9" s="40">
        <f>IF(SUM(QP9:QQ9,QS9:QU9,QW9)-SUM(QR9,QV9)&gt;0,SUM(QP9:QQ9,QS9:QU9,QW9)-SUM(QR9,QV9),"")</f>
        <v>42.95</v>
      </c>
      <c r="RF9" s="40">
        <f>IF(SUM(QZ9,RA9,RE9)&gt;0,SUM(QZ9,RA9,RE9),"")</f>
        <v>96.75</v>
      </c>
    </row>
    <row r="10" spans="1:474" x14ac:dyDescent="0.2">
      <c r="A10" s="4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>7</v>
      </c>
      <c r="B10" s="4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>2</v>
      </c>
      <c r="C10" s="5" t="s">
        <v>210</v>
      </c>
      <c r="D10" s="4" t="s">
        <v>3</v>
      </c>
      <c r="E10" s="4">
        <v>2008</v>
      </c>
      <c r="F10" s="9">
        <f>SUM(L10:R10)+SUM(L10:O10)*0.0000001+SUM(L10)*0.0000000000001</f>
        <v>134.40000887000451</v>
      </c>
      <c r="G10" s="64"/>
      <c r="H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DZ10&gt;=EG$24,EA10&gt;=EG$28,DZ10&lt;&gt;""),AND(EE10&gt;=EG$24,EF10&gt;=EG$28,EE10&lt;&gt;""),AND(FB10&gt;=FI$24,FC10&gt;=FI$28,FB10&lt;&gt;""),AND(FG10&gt;=FI$24,FH10&gt;=FI$28,FG10&lt;&gt;""),AND(GD10&gt;=GK$24,GE10&gt;=GK$28,GD10&lt;&gt;""),AND(GI10&gt;=GK$24,GJ10&gt;=GK$28,GI10&lt;&gt;""),AND(HF10&gt;=HM$24,HG10&gt;=HM$28,HF10&lt;&gt;""),AND(HK10&gt;=HM$24,HL10&gt;=HM$28,HK10&lt;&gt;""),AND(IH10&gt;=IO$24,II10&gt;=IO$28,IH10&lt;&gt;""),AND(IM10&gt;=IO$24,IN10&gt;=IO$28,IM10&lt;&gt;""),AND(JJ10&gt;=JQ$24,JK10&gt;=JQ$28,JJ10&lt;&gt;""),AND(JO10&gt;=JQ$24,JP10&gt;=JQ$28,JO10&lt;&gt;""),AND(KL10&gt;=KS$24,KM10&gt;=KS$28,KL10&lt;&gt;""),AND(KQ10&gt;=KS$24,KR10&gt;=KS$28,KQ10&lt;&gt;""),AND(LN10&gt;=LU$24,LO10&gt;=LU$28,LN10&lt;&gt;""),AND(LS10&gt;=LU$24,LT10&gt;=LU$28,LS10&lt;&gt;""),AND(MP10&gt;=MW$24,MQ10&gt;=MW$28,MP10&lt;&gt;""),AND(MU10&gt;=MW$24,MV10&gt;=MW$28,MU10&lt;&gt;""),AND(NR10&gt;=NY$24,NS10&gt;=NY$28,NR10&lt;&gt;""),AND(NW10&gt;=NY$24,NX10&gt;=NY$28,NW10&lt;&gt;""),AND(OT10&gt;=PA$24,OU10&gt;=PA$28,OT10&lt;&gt;""),AND(OY10&gt;=PA$24,OZ10&gt;=PA$28,OY10&lt;&gt;""),AND(PV10&gt;=QC$24,PW10&gt;=QC$28,PV10&lt;&gt;""),AND(QA10&gt;=QC$24,QB10&gt;=QC$28,QA10&lt;&gt;"")),"P","")</f>
        <v>P</v>
      </c>
      <c r="I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A10&gt;=EG$28,EA10&lt;&gt;""),AND(EF10&gt;=EG$28,EF10&lt;&gt;""),AND(FC10&gt;=FI$28,FC10&lt;&gt;""),AND(FH10&gt;=FI$28,FH10&lt;&gt;""),AND(GE10&gt;=GK$28,GE10&lt;&gt;""),AND(GJ10&gt;=GK$28,GJ10&lt;&gt;""),AND(HG10&gt;=HM$28,HG10&lt;&gt;""),AND(HL10&gt;=HM$28,HL10&lt;&gt;""),AND(II10&gt;=IO$28,II10&lt;&gt;""),AND(IN10&gt;=IO$28,IN10&lt;&gt;""),AND(JK10&gt;=JQ$28,JK10&lt;&gt;""),AND(JP10&gt;=JQ$28,JP10&lt;&gt;""),AND(KM10&gt;=KS$28,KM10&lt;&gt;""),AND(KR10&gt;=KS$28,KR10&lt;&gt;""),AND(LO10&gt;=LU$28,LO10&lt;&gt;""),AND(LT10&gt;=LU$28,LT10&lt;&gt;""),AND(MQ10&gt;=MW$28,MQ10&lt;&gt;""),AND(MV10&gt;=MW$28,MV10&lt;&gt;""),AND(NS10&gt;=NY$28,NS10&lt;&gt;""),AND(NX10&gt;=NY$28,NX10&lt;&gt;""),AND(OU10&gt;=PA$28,OU10&lt;&gt;""),AND(OZ10&gt;=PA$28,OZ10&lt;&gt;""),AND(PW10&gt;=QC$28,PW10&lt;&gt;""),AND(QB10&gt;=QC$28,QB10&lt;&gt;"")),"P","")</f>
        <v>P</v>
      </c>
      <c r="J10" s="36" t="str">
        <f>IF(AND(I10="P",H10=""),"No DD",IF(OR(AND(AS10&gt;=AW$27,AT10&gt;=AW$31,AS10&lt;&gt;"",AO10=""),AND(BV10&gt;=BZ$27,BW10&gt;=BZ$31,BV10&lt;&gt;"",BR10=""),AND(CY10&gt;=DC$27,CZ10&gt;=DC$31,CY10&lt;&gt;"",CU10=""),AND(EC10&gt;=EG$27,ED10&gt;=EG$31,EC10&lt;&gt;""),AND(FE10&gt;=FI$27,FF10&gt;=FI$31,FE10&lt;&gt;""),AND(GG10&gt;=GK$27,GH10&gt;=GK$31,GG10&lt;&gt;""),AND(HI10&gt;=HM$27,HJ10&gt;=HM$31,HI10&lt;&gt;""),AND(IK10&gt;=IO$27,IL10&gt;=IO$31,IK10&lt;&gt;""),AND(JM10&gt;=JQ$27,JN10&gt;=JQ$31,JM10&lt;&gt;""),AND(KO10&gt;=KS$27,KP10&gt;=KS$31,KO10&lt;&gt;""),AND(LQ10&gt;=LU$27,LR10&gt;=LU$31,LQ10&lt;&gt;""),AND(MS10&gt;=MW$27,MT10&gt;=MW$31,MS10&lt;&gt;""),AND(NU10&gt;=NY$27,NV10&gt;=NY$31,NU10&lt;&gt;""),AND(OW10&gt;=PA$27,OX10&gt;=PA$31,OW10&lt;&gt;""),AND(PY10&gt;=QC$27,PZ10&gt;=QC$31,PY10&lt;&gt;"")),"Merit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Excellence",IF(K10="P","Worlds Team",IF(H10="P","National Team","")))))</f>
        <v>National Team</v>
      </c>
      <c r="K10" s="3" t="str">
        <f>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P","")</f>
        <v/>
      </c>
      <c r="L10" s="8">
        <f>IF(COUNT(AQ10,BT10,CW10)&gt;0,LARGE((AQ10,BT10,CW10),1),0)</f>
        <v>45.6</v>
      </c>
      <c r="M10" s="8" t="str">
        <f>IF(L10=0,"",IF(L10=CW10,$CA$1,IF(L10=BT10,$AX$1,IF(L10=AQ10,$U$1,""))))</f>
        <v>2024 Nationals</v>
      </c>
      <c r="N10" s="8">
        <f>IF(COUNT(AQ10,BT10,CW10)&gt;1,LARGE((AQ10,BT10,CW10),2),0)</f>
        <v>43.099999999999994</v>
      </c>
      <c r="O10" s="8" t="str">
        <f>IF(N10=0,"",IF(AND(N10=L10,N10=AQ10,N10=BT10),$U$1,IF(AND(N10=L10,N10=AQ10,N10=CW10),$U$1,IF(AND(N10=L10,N10=BT10,N10=CW10),$AX$1,IF(N10=CW10,$CA$1,IF(N10=BT10,$AX$1,IF(N10=AQ10,$U$1,"")))))))</f>
        <v>2024 3rd Domestic Trial</v>
      </c>
      <c r="P10" s="8">
        <f>IF(MAX(AV10,BY10,DB10)&gt;0,MAX(AV10,BY10,DB10),0)</f>
        <v>45.199999999999996</v>
      </c>
      <c r="Q10" s="8" t="str">
        <f>IF(P10=0,"",IF(P10=DB10,$CA$1,IF(P10=BY10,$AX$1,IF(P10=AV10,$U$1,""))))</f>
        <v>2024 3rd Domestic Trial</v>
      </c>
      <c r="R10" s="8">
        <f>IF(MAX(DD10:DE10)&gt;0,MAX(DD10:DE10),"")</f>
        <v>0.5</v>
      </c>
      <c r="S10" s="11" t="str">
        <f>IF(R10="","",IF(R10=DD10,"("&amp;DD$2&amp;")",IF(R10=DE10,"("&amp;DE$2&amp;")")))</f>
        <v>(Q1)</v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>2024 Coimbra Gym Fest (July 7)</v>
      </c>
      <c r="U10" s="19">
        <v>16.600000000000001</v>
      </c>
      <c r="V10" s="19">
        <v>5.7</v>
      </c>
      <c r="W10" s="19">
        <v>0</v>
      </c>
      <c r="X10" s="19">
        <v>0.3</v>
      </c>
      <c r="Y10" s="19">
        <v>16.600000000000001</v>
      </c>
      <c r="Z10" s="19">
        <v>5.8</v>
      </c>
      <c r="AA10" s="19">
        <v>0</v>
      </c>
      <c r="AB10" s="19">
        <v>0.6</v>
      </c>
      <c r="AC10" s="19">
        <v>16.600000000000001</v>
      </c>
      <c r="AD10" s="19">
        <v>6</v>
      </c>
      <c r="AE10" s="19">
        <v>0</v>
      </c>
      <c r="AF10" s="19">
        <v>0.6</v>
      </c>
      <c r="AG10" s="19">
        <v>16.600000000000001</v>
      </c>
      <c r="AH10" s="19">
        <v>5.8</v>
      </c>
      <c r="AI10" s="19">
        <v>0</v>
      </c>
      <c r="AJ10" s="19">
        <v>0.6</v>
      </c>
      <c r="AK10" s="19">
        <v>17.600000000000001</v>
      </c>
      <c r="AL10" s="19">
        <v>3.5</v>
      </c>
      <c r="AM10" s="19">
        <v>0.6</v>
      </c>
      <c r="AN10" s="19">
        <v>0</v>
      </c>
      <c r="AO10" s="27"/>
      <c r="AP10" s="40">
        <f>IF(SUM(V10,Z10)&gt;0,SUM(V10,Z10),"")</f>
        <v>11.5</v>
      </c>
      <c r="AQ10" s="40">
        <f>IF(SUM(U10:V10,X10:Z10,AB10)-W10-AA10&gt;0,SUM(U10:V10,X10:Z10,AB10)-W10-AA10,"")</f>
        <v>45.6</v>
      </c>
      <c r="AR10" s="40">
        <f>IF(SUM(AC10:AD10,AF10)-AE10&gt;0,SUM(AC10:AD10,AF10)-AE10,"")</f>
        <v>23.200000000000003</v>
      </c>
      <c r="AS10" s="40">
        <f>IF(SUM(V10,Z10,AD10)&gt;0,SUM(V10,Z10,AD10),"")</f>
        <v>17.5</v>
      </c>
      <c r="AT10" s="40">
        <f>IF(SUM(AQ10,AR10)&gt;0,SUM(AQ10,AR10),"")</f>
        <v>68.800000000000011</v>
      </c>
      <c r="AU10" s="40">
        <f>IF(SUM(AH10,AL10)&gt;0,SUM(AH10,AL10),"")</f>
        <v>9.3000000000000007</v>
      </c>
      <c r="AV10" s="40">
        <f>IF(SUM(AG10:AH10,AJ10:AL10,AN10)-SUM(AI10,AM10)&gt;0,SUM(AG10:AH10,AJ10:AL10,AN10)-SUM(AI10,AM10),"")</f>
        <v>43.500000000000007</v>
      </c>
      <c r="AW10" s="40">
        <f>IF(SUM(AQ10,AR10,AV10)&gt;0,SUM(AQ10,AR10,AV10),"")</f>
        <v>112.30000000000001</v>
      </c>
      <c r="AX10" s="18">
        <v>16.100000000000001</v>
      </c>
      <c r="AY10" s="18">
        <v>5.9</v>
      </c>
      <c r="AZ10" s="18">
        <v>0</v>
      </c>
      <c r="BA10" s="18">
        <v>0.3</v>
      </c>
      <c r="BB10" s="18">
        <v>15.6</v>
      </c>
      <c r="BC10" s="18">
        <v>5.3</v>
      </c>
      <c r="BD10" s="18">
        <v>0.4</v>
      </c>
      <c r="BE10" s="18">
        <v>0.3</v>
      </c>
      <c r="BF10" s="18">
        <v>16.8</v>
      </c>
      <c r="BG10" s="18">
        <v>5.7</v>
      </c>
      <c r="BH10" s="18">
        <v>0</v>
      </c>
      <c r="BI10" s="18">
        <v>0.3</v>
      </c>
      <c r="BJ10" s="18">
        <v>16.899999999999999</v>
      </c>
      <c r="BK10" s="18">
        <v>5.9</v>
      </c>
      <c r="BL10" s="18">
        <v>0</v>
      </c>
      <c r="BM10" s="18">
        <v>0.3</v>
      </c>
      <c r="BN10" s="18">
        <v>16.3</v>
      </c>
      <c r="BO10" s="18">
        <v>5.5</v>
      </c>
      <c r="BP10" s="18">
        <v>0</v>
      </c>
      <c r="BQ10" s="18">
        <v>0.3</v>
      </c>
      <c r="BR10" s="28"/>
      <c r="BS10" s="11">
        <f>IF(SUM(AY10,BC10)&gt;0,SUM(AY10,BC10),"")</f>
        <v>11.2</v>
      </c>
      <c r="BT10" s="11">
        <f>IF(SUM(AX10:AY10,BA10:BC10,BE10)-AZ10-BD10&gt;0,SUM(AX10:AY10,BA10:BC10,BE10)-AZ10-BD10,"")</f>
        <v>43.099999999999994</v>
      </c>
      <c r="BU10" s="11">
        <f>IF(SUM(BF10:BG10,BI10)-BH10&gt;0,SUM(BF10:BG10,BI10)-BH10,"")</f>
        <v>22.8</v>
      </c>
      <c r="BV10" s="11">
        <f>IF(SUM(AY10,BC10,BG10)&gt;0,SUM(AY10,BC10,BG10),"")</f>
        <v>16.899999999999999</v>
      </c>
      <c r="BW10" s="11">
        <f>IF(SUM(BT10,BU10)&gt;0,SUM(BT10,BU10),"")</f>
        <v>65.899999999999991</v>
      </c>
      <c r="BX10" s="11">
        <f>IF(SUM(BK10,BO10)&gt;0,SUM(BK10,BO10),"")</f>
        <v>11.4</v>
      </c>
      <c r="BY10" s="11">
        <f>IF(SUM(BJ10:BK10,BM10:BO10,BQ10)-SUM(BL10,BP10)&gt;0,SUM(BJ10:BK10,BM10:BO10,BQ10)-SUM(BL10,BP10),"")</f>
        <v>45.199999999999996</v>
      </c>
      <c r="BZ10" s="11">
        <f>IF(SUM(BT10,BU10,BY10)&gt;0,SUM(BT10,BU10,BY10),"")</f>
        <v>111.1</v>
      </c>
      <c r="CA10" s="19">
        <v>17.3</v>
      </c>
      <c r="CB10" s="19">
        <v>5.5</v>
      </c>
      <c r="CC10" s="19">
        <v>0</v>
      </c>
      <c r="CD10" s="19">
        <v>0</v>
      </c>
      <c r="CE10" s="19">
        <v>14.3</v>
      </c>
      <c r="CF10" s="19">
        <v>5.9</v>
      </c>
      <c r="CG10" s="19">
        <v>0.2</v>
      </c>
      <c r="CH10" s="19">
        <v>0</v>
      </c>
      <c r="CI10" s="19"/>
      <c r="CJ10" s="19"/>
      <c r="CK10" s="19"/>
      <c r="CL10" s="19"/>
      <c r="CM10" s="19">
        <v>14.2</v>
      </c>
      <c r="CN10" s="19">
        <v>3.2</v>
      </c>
      <c r="CO10" s="19">
        <v>0</v>
      </c>
      <c r="CP10" s="19">
        <v>0</v>
      </c>
      <c r="CQ10" s="19">
        <v>15.9</v>
      </c>
      <c r="CR10" s="19">
        <v>5.5</v>
      </c>
      <c r="CS10" s="19">
        <v>0</v>
      </c>
      <c r="CT10" s="19">
        <v>0</v>
      </c>
      <c r="CU10" s="27"/>
      <c r="CV10" s="40">
        <f>IF(SUM(CB10,CF10)&gt;0,SUM(CB10,CF10),"")</f>
        <v>11.4</v>
      </c>
      <c r="CW10" s="40">
        <f>IF(SUM(CA10:CB10,CD10:CF10,CH10)-CC10-CG10&gt;0,SUM(CA10:CB10,CD10:CF10,CH10)-CC10-CG10,"")</f>
        <v>42.8</v>
      </c>
      <c r="CX10" s="40" t="str">
        <f>IF(SUM(CI10:CJ10,CL10)-CK10&gt;0,SUM(CI10:CJ10,CL10)-CK10,"")</f>
        <v/>
      </c>
      <c r="CY10" s="40">
        <f>IF(SUM(CB10,CF10,CJ10)&gt;0,SUM(CB10,CF10,CJ10),"")</f>
        <v>11.4</v>
      </c>
      <c r="CZ10" s="40">
        <f>IF(SUM(CW10,CX10)&gt;0,SUM(CW10,CX10),"")</f>
        <v>42.8</v>
      </c>
      <c r="DA10" s="40">
        <f>IF(SUM(CN10,CR10)&gt;0,SUM(CN10,CR10),"")</f>
        <v>8.6999999999999993</v>
      </c>
      <c r="DB10" s="40">
        <f>IF(SUM(CM10:CN10,CP10:CR10,CT10)-SUM(CO10,CS10)&gt;0,SUM(CM10:CN10,CP10:CR10,CT10)-SUM(CO10,CS10),"")</f>
        <v>38.799999999999997</v>
      </c>
      <c r="DC10" s="40">
        <f>IF(SUM(CW10,CX10,DB10)&gt;0,SUM(CW10,CX10,DB10),"")</f>
        <v>81.599999999999994</v>
      </c>
      <c r="DD10" s="50">
        <f>IF(MAX(EA10,FC10,GE10,HG10,II10,JK10,KM10,LO10,MQ10,NS10,OU10,PW10)-IF(N10="",0,N10)&gt;0.001,MAX(EA10,FC10,GE10,HG10,II10,JK10,KM10,LO10,MQ10,NS10,OU10,PW10)-IF(N10="",0,N10),"")</f>
        <v>0.5</v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>
        <v>15.9</v>
      </c>
      <c r="DG10" s="17">
        <v>5.5</v>
      </c>
      <c r="DH10" s="17">
        <v>0</v>
      </c>
      <c r="DI10" s="17">
        <v>0</v>
      </c>
      <c r="DJ10" s="17">
        <v>16.2</v>
      </c>
      <c r="DK10" s="17">
        <v>6</v>
      </c>
      <c r="DL10" s="17">
        <v>0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>IF(SUM(DG10,DK10)&gt;0,SUM(DG10,DK10),"")</f>
        <v>11.5</v>
      </c>
      <c r="EA10" s="40">
        <f>IF(SUM(DF10:DG10,DI10:DK10,DM10)-DH10-DL10&gt;0,SUM(DF10:DG10,DI10:DK10,DM10)-DH10-DL10,"")</f>
        <v>43.599999999999994</v>
      </c>
      <c r="EB10" s="40" t="str">
        <f>IF(SUM(DN10:DO10,DQ10)-DP10&gt;0,SUM(DN10:DO10,DQ10)-DP10,"")</f>
        <v/>
      </c>
      <c r="EC10" s="40">
        <f>IF(SUM(DG10,DK10,DO10)&gt;0,SUM(DG10,DK10,DO10),"")</f>
        <v>11.5</v>
      </c>
      <c r="ED10" s="40">
        <f>IF(SUM(EA10,EB10)&gt;0,SUM(EA10,EB10),"")</f>
        <v>43.599999999999994</v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>
        <f>IF(SUM(EA10,EB10,EF10)&gt;0,SUM(EA10,EB10,EF10),"")</f>
        <v>43.599999999999994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16.700000000000003</v>
      </c>
      <c r="QE10" s="22">
        <f>IF($CU10="P",CB10,(CB10+AY10)/2)</f>
        <v>5.7</v>
      </c>
      <c r="QF10" s="22">
        <f>IF($CU10="P",CC10,(CC10+AZ10)/2)</f>
        <v>0</v>
      </c>
      <c r="QG10" s="22">
        <f>IF($CU10="P",CD10,(CD10+BA10)/2)</f>
        <v>0.15</v>
      </c>
      <c r="QH10" s="22">
        <f>IF($CU10="P",CE10,(CE10+BB10)/2)</f>
        <v>14.95</v>
      </c>
      <c r="QI10" s="22">
        <f>IF($CU10="P",CF10,(CF10+BC10)/2)</f>
        <v>5.6</v>
      </c>
      <c r="QJ10" s="22">
        <f>IF($CU10="P",CG10,(CG10+BD10)/2)</f>
        <v>0.30000000000000004</v>
      </c>
      <c r="QK10" s="22">
        <f>IF($CU10="P",CH10,(CH10+BE10)/2)</f>
        <v>0.15</v>
      </c>
      <c r="QL10" s="22">
        <f>IF($CU10="P",CI10,(CI10+BF10)/2)</f>
        <v>8.4</v>
      </c>
      <c r="QM10" s="22">
        <f>IF($CU10="P",CJ10,(CJ10+BG10)/2)</f>
        <v>2.85</v>
      </c>
      <c r="QN10" s="22">
        <f>IF($CU10="P",CK10,(CK10+BH10)/2)</f>
        <v>0</v>
      </c>
      <c r="QO10" s="22">
        <f>IF($CU10="P",CL10,(CL10+BI10)/2)</f>
        <v>0.15</v>
      </c>
      <c r="QP10" s="22">
        <f>IF($CU10="P",CM10,(CM10+BJ10)/2)</f>
        <v>15.549999999999999</v>
      </c>
      <c r="QQ10" s="22">
        <f>IF($CU10="P",CN10,(CN10+BK10)/2)</f>
        <v>4.5500000000000007</v>
      </c>
      <c r="QR10" s="22">
        <f>IF($CU10="P",CO10,(CO10+BL10)/2)</f>
        <v>0</v>
      </c>
      <c r="QS10" s="22">
        <f>IF($CU10="P",CP10,(CP10+BM10)/2)</f>
        <v>0.15</v>
      </c>
      <c r="QT10" s="22">
        <f>IF($CU10="P",CQ10,(CQ10+BN10)/2)</f>
        <v>16.100000000000001</v>
      </c>
      <c r="QU10" s="22">
        <f>IF($CU10="P",CR10,(CR10+BO10)/2)</f>
        <v>5.5</v>
      </c>
      <c r="QV10" s="22">
        <f>IF($CU10="P",CS10,(CS10+BP10)/2)</f>
        <v>0</v>
      </c>
      <c r="QW10" s="22">
        <f>IF($CU10="P",CT10,(CT10+BQ10)/2)</f>
        <v>0.15</v>
      </c>
      <c r="QX10" s="27" t="s">
        <v>46</v>
      </c>
      <c r="QY10" s="40">
        <f>IF(SUM(QE10,QI10)&gt;0,SUM(QE10,QI10),"")</f>
        <v>11.3</v>
      </c>
      <c r="QZ10" s="40">
        <f>IF(SUM(QD10:QE10,QG10:QI10,QK10)-QF10-QJ10&gt;0,SUM(QD10:QE10,QG10:QI10,QK10)-QF10-QJ10,"")</f>
        <v>42.95</v>
      </c>
      <c r="RA10" s="40">
        <f>IF(SUM(QL10:QM10,QO10)-QN10&gt;0,SUM(QL10:QM10,QO10)-QN10,"")</f>
        <v>11.4</v>
      </c>
      <c r="RB10" s="40">
        <f>IF(SUM(QE10,QI10,QM10)&gt;0,SUM(QE10,QI10,QM10),"")</f>
        <v>14.15</v>
      </c>
      <c r="RC10" s="40">
        <f>IF(SUM(QZ10,RA10)&gt;0,SUM(QZ10,RA10),"")</f>
        <v>54.35</v>
      </c>
      <c r="RD10" s="40">
        <f>IF(SUM(QQ10,QU10)&gt;0,SUM(QQ10,QU10),"")</f>
        <v>10.050000000000001</v>
      </c>
      <c r="RE10" s="40">
        <f>IF(SUM(QP10:QQ10,QS10:QU10,QW10)-SUM(QR10,QV10)&gt;0,SUM(QP10:QQ10,QS10:QU10,QW10)-SUM(QR10,QV10),"")</f>
        <v>42</v>
      </c>
      <c r="RF10" s="40">
        <f>IF(SUM(QZ10,RA10,RE10)&gt;0,SUM(QZ10,RA10,RE10),"")</f>
        <v>96.35</v>
      </c>
    </row>
    <row r="11" spans="1:474" x14ac:dyDescent="0.2">
      <c r="A11" s="4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>8</v>
      </c>
      <c r="B11" s="4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>3</v>
      </c>
      <c r="C11" s="5" t="s">
        <v>168</v>
      </c>
      <c r="D11" s="4" t="s">
        <v>3</v>
      </c>
      <c r="E11" s="4">
        <v>2007</v>
      </c>
      <c r="F11" s="9">
        <f>SUM(L11:R11)+SUM(L11:O11)*0.0000001+SUM(L11)*0.0000000000001</f>
        <v>129.20000833000429</v>
      </c>
      <c r="G11" s="64"/>
      <c r="H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DZ11&gt;=EG$24,EA11&gt;=EG$28,DZ11&lt;&gt;""),AND(EE11&gt;=EG$24,EF11&gt;=EG$28,EE11&lt;&gt;""),AND(FB11&gt;=FI$24,FC11&gt;=FI$28,FB11&lt;&gt;""),AND(FG11&gt;=FI$24,FH11&gt;=FI$28,FG11&lt;&gt;""),AND(GD11&gt;=GK$24,GE11&gt;=GK$28,GD11&lt;&gt;""),AND(GI11&gt;=GK$24,GJ11&gt;=GK$28,GI11&lt;&gt;""),AND(HF11&gt;=HM$24,HG11&gt;=HM$28,HF11&lt;&gt;""),AND(HK11&gt;=HM$24,HL11&gt;=HM$28,HK11&lt;&gt;""),AND(IH11&gt;=IO$24,II11&gt;=IO$28,IH11&lt;&gt;""),AND(IM11&gt;=IO$24,IN11&gt;=IO$28,IM11&lt;&gt;""),AND(JJ11&gt;=JQ$24,JK11&gt;=JQ$28,JJ11&lt;&gt;""),AND(JO11&gt;=JQ$24,JP11&gt;=JQ$28,JO11&lt;&gt;""),AND(KL11&gt;=KS$24,KM11&gt;=KS$28,KL11&lt;&gt;""),AND(KQ11&gt;=KS$24,KR11&gt;=KS$28,KQ11&lt;&gt;""),AND(LN11&gt;=LU$24,LO11&gt;=LU$28,LN11&lt;&gt;""),AND(LS11&gt;=LU$24,LT11&gt;=LU$28,LS11&lt;&gt;""),AND(MP11&gt;=MW$24,MQ11&gt;=MW$28,MP11&lt;&gt;""),AND(MU11&gt;=MW$24,MV11&gt;=MW$28,MU11&lt;&gt;""),AND(NR11&gt;=NY$24,NS11&gt;=NY$28,NR11&lt;&gt;""),AND(NW11&gt;=NY$24,NX11&gt;=NY$28,NW11&lt;&gt;""),AND(OT11&gt;=PA$24,OU11&gt;=PA$28,OT11&lt;&gt;""),AND(OY11&gt;=PA$24,OZ11&gt;=PA$28,OY11&lt;&gt;""),AND(PV11&gt;=QC$24,PW11&gt;=QC$28,PV11&lt;&gt;""),AND(QA11&gt;=QC$24,QB11&gt;=QC$28,QA11&lt;&gt;"")),"P","")</f>
        <v>P</v>
      </c>
      <c r="I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A11&gt;=EG$28,EA11&lt;&gt;""),AND(EF11&gt;=EG$28,EF11&lt;&gt;""),AND(FC11&gt;=FI$28,FC11&lt;&gt;""),AND(FH11&gt;=FI$28,FH11&lt;&gt;""),AND(GE11&gt;=GK$28,GE11&lt;&gt;""),AND(GJ11&gt;=GK$28,GJ11&lt;&gt;""),AND(HG11&gt;=HM$28,HG11&lt;&gt;""),AND(HL11&gt;=HM$28,HL11&lt;&gt;""),AND(II11&gt;=IO$28,II11&lt;&gt;""),AND(IN11&gt;=IO$28,IN11&lt;&gt;""),AND(JK11&gt;=JQ$28,JK11&lt;&gt;""),AND(JP11&gt;=JQ$28,JP11&lt;&gt;""),AND(KM11&gt;=KS$28,KM11&lt;&gt;""),AND(KR11&gt;=KS$28,KR11&lt;&gt;""),AND(LO11&gt;=LU$28,LO11&lt;&gt;""),AND(LT11&gt;=LU$28,LT11&lt;&gt;""),AND(MQ11&gt;=MW$28,MQ11&lt;&gt;""),AND(MV11&gt;=MW$28,MV11&lt;&gt;""),AND(NS11&gt;=NY$28,NS11&lt;&gt;""),AND(NX11&gt;=NY$28,NX11&lt;&gt;""),AND(OU11&gt;=PA$28,OU11&lt;&gt;""),AND(OZ11&gt;=PA$28,OZ11&lt;&gt;""),AND(PW11&gt;=QC$28,PW11&lt;&gt;""),AND(QB11&gt;=QC$28,QB11&lt;&gt;"")),"P","")</f>
        <v>P</v>
      </c>
      <c r="J11" s="36" t="str">
        <f>IF(AND(I11="P",H11=""),"No DD",IF(OR(AND(AS11&gt;=AW$27,AT11&gt;=AW$31,AS11&lt;&gt;"",AO11=""),AND(BV11&gt;=BZ$27,BW11&gt;=BZ$31,BV11&lt;&gt;"",BR11=""),AND(CY11&gt;=DC$27,CZ11&gt;=DC$31,CY11&lt;&gt;"",CU11=""),AND(EC11&gt;=EG$27,ED11&gt;=EG$31,EC11&lt;&gt;""),AND(FE11&gt;=FI$27,FF11&gt;=FI$31,FE11&lt;&gt;""),AND(GG11&gt;=GK$27,GH11&gt;=GK$31,GG11&lt;&gt;""),AND(HI11&gt;=HM$27,HJ11&gt;=HM$31,HI11&lt;&gt;""),AND(IK11&gt;=IO$27,IL11&gt;=IO$31,IK11&lt;&gt;""),AND(JM11&gt;=JQ$27,JN11&gt;=JQ$31,JM11&lt;&gt;""),AND(KO11&gt;=KS$27,KP11&gt;=KS$31,KO11&lt;&gt;""),AND(LQ11&gt;=LU$27,LR11&gt;=LU$31,LQ11&lt;&gt;""),AND(MS11&gt;=MW$27,MT11&gt;=MW$31,MS11&lt;&gt;""),AND(NU11&gt;=NY$27,NV11&gt;=NY$31,NU11&lt;&gt;""),AND(OW11&gt;=PA$27,OX11&gt;=PA$31,OW11&lt;&gt;""),AND(PY11&gt;=QC$27,PZ11&gt;=QC$31,PY11&lt;&gt;"")),"Merit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Excellence",IF(K11="P","Worlds Team",IF(H11="P","National Team","")))))</f>
        <v>National Team</v>
      </c>
      <c r="K11" s="3" t="str">
        <f>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P","")</f>
        <v/>
      </c>
      <c r="L11" s="8">
        <f>IF(COUNT(AQ11,BT11,CW11)&gt;0,LARGE((AQ11,BT11,CW11),1),0)</f>
        <v>42.9</v>
      </c>
      <c r="M11" s="8" t="str">
        <f>IF(L11=0,"",IF(L11=CW11,$CA$1,IF(L11=BT11,$AX$1,IF(L11=AQ11,$U$1,""))))</f>
        <v>2025 Elite Canada</v>
      </c>
      <c r="N11" s="8">
        <f>IF(COUNT(AQ11,BT11,CW11)&gt;1,LARGE((AQ11,BT11,CW11),2),0)</f>
        <v>40.4</v>
      </c>
      <c r="O11" s="8" t="str">
        <f>IF(N11=0,"",IF(AND(N11=L11,N11=AQ11,N11=BT11),$U$1,IF(AND(N11=L11,N11=AQ11,N11=CW11),$U$1,IF(AND(N11=L11,N11=BT11,N11=CW11),$AX$1,IF(N11=CW11,$CA$1,IF(N11=BT11,$AX$1,IF(N11=AQ11,$U$1,"")))))))</f>
        <v>2024 Nationals</v>
      </c>
      <c r="P11" s="8">
        <f>IF(MAX(AV11,BY11,DB11)&gt;0,MAX(AV11,BY11,DB11),0)</f>
        <v>44.400000000000006</v>
      </c>
      <c r="Q11" s="8" t="str">
        <f>IF(P11=0,"",IF(P11=DB11,$CA$1,IF(P11=BY11,$AX$1,IF(P11=AV11,$U$1,""))))</f>
        <v>2024 Nationals</v>
      </c>
      <c r="R11" s="8">
        <f>IF(MAX(DD11:DE11)&gt;0,MAX(DD11:DE11),"")</f>
        <v>1.5000000000000071</v>
      </c>
      <c r="S11" s="11" t="str">
        <f>IF(R11="","",IF(R11=DD11,"("&amp;DD$2&amp;")",IF(R11=DE11,"("&amp;DE$2&amp;")")))</f>
        <v>(Q1)</v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>2024 Coimbra Gym Fest (July 7)</v>
      </c>
      <c r="U11" s="19">
        <v>14.2</v>
      </c>
      <c r="V11" s="19">
        <v>3.4</v>
      </c>
      <c r="W11" s="19">
        <v>0</v>
      </c>
      <c r="X11" s="19">
        <v>0.6</v>
      </c>
      <c r="Y11" s="19">
        <v>16.7</v>
      </c>
      <c r="Z11" s="19">
        <v>4.9000000000000004</v>
      </c>
      <c r="AA11" s="19">
        <v>0</v>
      </c>
      <c r="AB11" s="19">
        <v>0.6</v>
      </c>
      <c r="AC11" s="19">
        <v>16.100000000000001</v>
      </c>
      <c r="AD11" s="19">
        <v>5.4</v>
      </c>
      <c r="AE11" s="19">
        <v>0</v>
      </c>
      <c r="AF11" s="19">
        <v>0.6</v>
      </c>
      <c r="AG11" s="19">
        <v>16.8</v>
      </c>
      <c r="AH11" s="19">
        <v>5.4</v>
      </c>
      <c r="AI11" s="19">
        <v>0</v>
      </c>
      <c r="AJ11" s="19">
        <v>0.6</v>
      </c>
      <c r="AK11" s="19">
        <v>16.100000000000001</v>
      </c>
      <c r="AL11" s="19">
        <v>4.9000000000000004</v>
      </c>
      <c r="AM11" s="19">
        <v>0</v>
      </c>
      <c r="AN11" s="19">
        <v>0.6</v>
      </c>
      <c r="AO11" s="27"/>
      <c r="AP11" s="40">
        <f>IF(SUM(V11,Z11)&gt;0,SUM(V11,Z11),"")</f>
        <v>8.3000000000000007</v>
      </c>
      <c r="AQ11" s="40">
        <f>IF(SUM(U11:V11,X11:Z11,AB11)-W11-AA11&gt;0,SUM(U11:V11,X11:Z11,AB11)-W11-AA11,"")</f>
        <v>40.4</v>
      </c>
      <c r="AR11" s="40">
        <f>IF(SUM(AC11:AD11,AF11)-AE11&gt;0,SUM(AC11:AD11,AF11)-AE11,"")</f>
        <v>22.1</v>
      </c>
      <c r="AS11" s="40">
        <f>IF(SUM(V11,Z11,AD11)&gt;0,SUM(V11,Z11,AD11),"")</f>
        <v>13.700000000000001</v>
      </c>
      <c r="AT11" s="40">
        <f>IF(SUM(AQ11,AR11)&gt;0,SUM(AQ11,AR11),"")</f>
        <v>62.5</v>
      </c>
      <c r="AU11" s="40">
        <f>IF(SUM(AH11,AL11)&gt;0,SUM(AH11,AL11),"")</f>
        <v>10.3</v>
      </c>
      <c r="AV11" s="40">
        <f>IF(SUM(AG11:AH11,AJ11:AL11,AN11)-SUM(AI11,AM11)&gt;0,SUM(AG11:AH11,AJ11:AL11,AN11)-SUM(AI11,AM11),"")</f>
        <v>44.400000000000006</v>
      </c>
      <c r="AW11" s="40">
        <f>IF(SUM(AQ11,AR11,AV11)&gt;0,SUM(AQ11,AR11,AV11),"")</f>
        <v>106.9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15.4</v>
      </c>
      <c r="CB11" s="19">
        <v>5.6</v>
      </c>
      <c r="CC11" s="19">
        <v>0</v>
      </c>
      <c r="CD11" s="19">
        <v>0</v>
      </c>
      <c r="CE11" s="19">
        <v>16.5</v>
      </c>
      <c r="CF11" s="19">
        <v>5.4</v>
      </c>
      <c r="CG11" s="19">
        <v>0</v>
      </c>
      <c r="CH11" s="19">
        <v>0</v>
      </c>
      <c r="CI11" s="19"/>
      <c r="CJ11" s="19"/>
      <c r="CK11" s="19"/>
      <c r="CL11" s="19"/>
      <c r="CM11" s="19">
        <v>15.9</v>
      </c>
      <c r="CN11" s="19">
        <v>5.6</v>
      </c>
      <c r="CO11" s="19">
        <v>0</v>
      </c>
      <c r="CP11" s="19">
        <v>0</v>
      </c>
      <c r="CQ11" s="19">
        <v>16.2</v>
      </c>
      <c r="CR11" s="19">
        <v>5.4</v>
      </c>
      <c r="CS11" s="19">
        <v>0</v>
      </c>
      <c r="CT11" s="19">
        <v>0</v>
      </c>
      <c r="CU11" s="27"/>
      <c r="CV11" s="40">
        <f>IF(SUM(CB11,CF11)&gt;0,SUM(CB11,CF11),"")</f>
        <v>11</v>
      </c>
      <c r="CW11" s="40">
        <f>IF(SUM(CA11:CB11,CD11:CF11,CH11)-CC11-CG11&gt;0,SUM(CA11:CB11,CD11:CF11,CH11)-CC11-CG11,"")</f>
        <v>42.9</v>
      </c>
      <c r="CX11" s="40" t="str">
        <f>IF(SUM(CI11:CJ11,CL11)-CK11&gt;0,SUM(CI11:CJ11,CL11)-CK11,"")</f>
        <v/>
      </c>
      <c r="CY11" s="40">
        <f>IF(SUM(CB11,CF11,CJ11)&gt;0,SUM(CB11,CF11,CJ11),"")</f>
        <v>11</v>
      </c>
      <c r="CZ11" s="40">
        <f>IF(SUM(CW11,CX11)&gt;0,SUM(CW11,CX11),"")</f>
        <v>42.9</v>
      </c>
      <c r="DA11" s="40">
        <f>IF(SUM(CN11,CR11)&gt;0,SUM(CN11,CR11),"")</f>
        <v>11</v>
      </c>
      <c r="DB11" s="40">
        <f>IF(SUM(CM11:CN11,CP11:CR11,CT11)-SUM(CO11,CS11)&gt;0,SUM(CM11:CN11,CP11:CR11,CT11)-SUM(CO11,CS11),"")</f>
        <v>43.1</v>
      </c>
      <c r="DC11" s="40">
        <f>IF(SUM(CW11,CX11,DB11)&gt;0,SUM(CW11,CX11,DB11),"")</f>
        <v>86</v>
      </c>
      <c r="DD11" s="50">
        <f>IF(MAX(EA11,FC11,GE11,HG11,II11,JK11,KM11,LO11,MQ11,NS11,OU11,PW11)-IF(N11="",0,N11)&gt;0.001,MAX(EA11,FC11,GE11,HG11,II11,JK11,KM11,LO11,MQ11,NS11,OU11,PW11)-IF(N11="",0,N11),"")</f>
        <v>1.5000000000000071</v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>
        <v>16.2</v>
      </c>
      <c r="DG11" s="17">
        <v>4.9000000000000004</v>
      </c>
      <c r="DH11" s="17">
        <v>0</v>
      </c>
      <c r="DI11" s="17">
        <v>0</v>
      </c>
      <c r="DJ11" s="17">
        <v>16.100000000000001</v>
      </c>
      <c r="DK11" s="17">
        <v>4.7</v>
      </c>
      <c r="DL11" s="17">
        <v>0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>IF(SUM(DG11,DK11)&gt;0,SUM(DG11,DK11),"")</f>
        <v>9.6000000000000014</v>
      </c>
      <c r="EA11" s="40">
        <f>IF(SUM(DF11:DG11,DI11:DK11,DM11)-DH11-DL11&gt;0,SUM(DF11:DG11,DI11:DK11,DM11)-DH11-DL11,"")</f>
        <v>41.900000000000006</v>
      </c>
      <c r="EB11" s="40" t="str">
        <f>IF(SUM(DN11:DO11,DQ11)-DP11&gt;0,SUM(DN11:DO11,DQ11)-DP11,"")</f>
        <v/>
      </c>
      <c r="EC11" s="40">
        <f>IF(SUM(DG11,DK11,DO11)&gt;0,SUM(DG11,DK11,DO11),"")</f>
        <v>9.6000000000000014</v>
      </c>
      <c r="ED11" s="40">
        <f>IF(SUM(EA11,EB11)&gt;0,SUM(EA11,EB11),"")</f>
        <v>41.900000000000006</v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>
        <f>IF(SUM(EA11,EB11,EF11)&gt;0,SUM(EA11,EB11,EF11),"")</f>
        <v>41.900000000000006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7.7</v>
      </c>
      <c r="QE11" s="22">
        <f>IF($CU11="P",CB11,(CB11+AY11)/2)</f>
        <v>2.8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8.25</v>
      </c>
      <c r="QI11" s="22">
        <f>IF($CU11="P",CF11,(CF11+BC11)/2)</f>
        <v>2.7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7.95</v>
      </c>
      <c r="QQ11" s="22">
        <f>IF($CU11="P",CN11,(CN11+BK11)/2)</f>
        <v>2.8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8.1</v>
      </c>
      <c r="QU11" s="22">
        <f>IF($CU11="P",CR11,(CR11+BO11)/2)</f>
        <v>2.7</v>
      </c>
      <c r="QV11" s="22">
        <f>IF($CU11="P",CS11,(CS11+BP11)/2)</f>
        <v>0</v>
      </c>
      <c r="QW11" s="22">
        <f>IF($CU11="P",CT11,(CT11+BQ11)/2)</f>
        <v>0</v>
      </c>
      <c r="QX11" s="27" t="s">
        <v>46</v>
      </c>
      <c r="QY11" s="40">
        <f>IF(SUM(QE11,QI11)&gt;0,SUM(QE11,QI11),"")</f>
        <v>5.5</v>
      </c>
      <c r="QZ11" s="40">
        <f>IF(SUM(QD11:QE11,QG11:QI11,QK11)-QF11-QJ11&gt;0,SUM(QD11:QE11,QG11:QI11,QK11)-QF11-QJ11,"")</f>
        <v>21.45</v>
      </c>
      <c r="RA11" s="40" t="str">
        <f>IF(SUM(QL11:QM11,QO11)-QN11&gt;0,SUM(QL11:QM11,QO11)-QN11,"")</f>
        <v/>
      </c>
      <c r="RB11" s="40">
        <f>IF(SUM(QE11,QI11,QM11)&gt;0,SUM(QE11,QI11,QM11),"")</f>
        <v>5.5</v>
      </c>
      <c r="RC11" s="40">
        <f>IF(SUM(QZ11,RA11)&gt;0,SUM(QZ11,RA11),"")</f>
        <v>21.45</v>
      </c>
      <c r="RD11" s="40">
        <f>IF(SUM(QQ11,QU11)&gt;0,SUM(QQ11,QU11),"")</f>
        <v>5.5</v>
      </c>
      <c r="RE11" s="40">
        <f>IF(SUM(QP11:QQ11,QS11:QU11,QW11)-SUM(QR11,QV11)&gt;0,SUM(QP11:QQ11,QS11:QU11,QW11)-SUM(QR11,QV11),"")</f>
        <v>21.55</v>
      </c>
      <c r="RF11" s="40">
        <f>IF(SUM(QZ11,RA11,RE11)&gt;0,SUM(QZ11,RA11,RE11),"")</f>
        <v>43</v>
      </c>
    </row>
    <row r="12" spans="1:474" x14ac:dyDescent="0.2">
      <c r="A12" s="4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>9</v>
      </c>
      <c r="B12" s="4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>4</v>
      </c>
      <c r="C12" s="5" t="s">
        <v>144</v>
      </c>
      <c r="D12" s="4" t="s">
        <v>4</v>
      </c>
      <c r="E12" s="4">
        <v>2005</v>
      </c>
      <c r="F12" s="9">
        <f>SUM(L12:R12)+SUM(L12:O12)*0.0000001+SUM(L12)*0.0000000000001</f>
        <v>123.40000787000415</v>
      </c>
      <c r="G12" s="64"/>
      <c r="H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DZ12&gt;=EG$24,EA12&gt;=EG$28,DZ12&lt;&gt;""),AND(EE12&gt;=EG$24,EF12&gt;=EG$28,EE12&lt;&gt;""),AND(FB12&gt;=FI$24,FC12&gt;=FI$28,FB12&lt;&gt;""),AND(FG12&gt;=FI$24,FH12&gt;=FI$28,FG12&lt;&gt;""),AND(GD12&gt;=GK$24,GE12&gt;=GK$28,GD12&lt;&gt;""),AND(GI12&gt;=GK$24,GJ12&gt;=GK$28,GI12&lt;&gt;""),AND(HF12&gt;=HM$24,HG12&gt;=HM$28,HF12&lt;&gt;""),AND(HK12&gt;=HM$24,HL12&gt;=HM$28,HK12&lt;&gt;""),AND(IH12&gt;=IO$24,II12&gt;=IO$28,IH12&lt;&gt;""),AND(IM12&gt;=IO$24,IN12&gt;=IO$28,IM12&lt;&gt;""),AND(JJ12&gt;=JQ$24,JK12&gt;=JQ$28,JJ12&lt;&gt;""),AND(JO12&gt;=JQ$24,JP12&gt;=JQ$28,JO12&lt;&gt;""),AND(KL12&gt;=KS$24,KM12&gt;=KS$28,KL12&lt;&gt;""),AND(KQ12&gt;=KS$24,KR12&gt;=KS$28,KQ12&lt;&gt;""),AND(LN12&gt;=LU$24,LO12&gt;=LU$28,LN12&lt;&gt;""),AND(LS12&gt;=LU$24,LT12&gt;=LU$28,LS12&lt;&gt;""),AND(MP12&gt;=MW$24,MQ12&gt;=MW$28,MP12&lt;&gt;""),AND(MU12&gt;=MW$24,MV12&gt;=MW$28,MU12&lt;&gt;""),AND(NR12&gt;=NY$24,NS12&gt;=NY$28,NR12&lt;&gt;""),AND(NW12&gt;=NY$24,NX12&gt;=NY$28,NW12&lt;&gt;""),AND(OT12&gt;=PA$24,OU12&gt;=PA$28,OT12&lt;&gt;""),AND(OY12&gt;=PA$24,OZ12&gt;=PA$28,OY12&lt;&gt;""),AND(PV12&gt;=QC$24,PW12&gt;=QC$28,PV12&lt;&gt;""),AND(QA12&gt;=QC$24,QB12&gt;=QC$28,QA12&lt;&gt;"")),"P","")</f>
        <v>P</v>
      </c>
      <c r="I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A12&gt;=EG$28,EA12&lt;&gt;""),AND(EF12&gt;=EG$28,EF12&lt;&gt;""),AND(FC12&gt;=FI$28,FC12&lt;&gt;""),AND(FH12&gt;=FI$28,FH12&lt;&gt;""),AND(GE12&gt;=GK$28,GE12&lt;&gt;""),AND(GJ12&gt;=GK$28,GJ12&lt;&gt;""),AND(HG12&gt;=HM$28,HG12&lt;&gt;""),AND(HL12&gt;=HM$28,HL12&lt;&gt;""),AND(II12&gt;=IO$28,II12&lt;&gt;""),AND(IN12&gt;=IO$28,IN12&lt;&gt;""),AND(JK12&gt;=JQ$28,JK12&lt;&gt;""),AND(JP12&gt;=JQ$28,JP12&lt;&gt;""),AND(KM12&gt;=KS$28,KM12&lt;&gt;""),AND(KR12&gt;=KS$28,KR12&lt;&gt;""),AND(LO12&gt;=LU$28,LO12&lt;&gt;""),AND(LT12&gt;=LU$28,LT12&lt;&gt;""),AND(MQ12&gt;=MW$28,MQ12&lt;&gt;""),AND(MV12&gt;=MW$28,MV12&lt;&gt;""),AND(NS12&gt;=NY$28,NS12&lt;&gt;""),AND(NX12&gt;=NY$28,NX12&lt;&gt;""),AND(OU12&gt;=PA$28,OU12&lt;&gt;""),AND(OZ12&gt;=PA$28,OZ12&lt;&gt;""),AND(PW12&gt;=QC$28,PW12&lt;&gt;""),AND(QB12&gt;=QC$28,QB12&lt;&gt;"")),"P","")</f>
        <v>P</v>
      </c>
      <c r="J12" s="36" t="str">
        <f>IF(AND(I12="P",H12=""),"No DD",IF(OR(AND(AS12&gt;=AW$27,AT12&gt;=AW$31,AS12&lt;&gt;"",AO12=""),AND(BV12&gt;=BZ$27,BW12&gt;=BZ$31,BV12&lt;&gt;"",BR12=""),AND(CY12&gt;=DC$27,CZ12&gt;=DC$31,CY12&lt;&gt;"",CU12=""),AND(EC12&gt;=EG$27,ED12&gt;=EG$31,EC12&lt;&gt;""),AND(FE12&gt;=FI$27,FF12&gt;=FI$31,FE12&lt;&gt;""),AND(GG12&gt;=GK$27,GH12&gt;=GK$31,GG12&lt;&gt;""),AND(HI12&gt;=HM$27,HJ12&gt;=HM$31,HI12&lt;&gt;""),AND(IK12&gt;=IO$27,IL12&gt;=IO$31,IK12&lt;&gt;""),AND(JM12&gt;=JQ$27,JN12&gt;=JQ$31,JM12&lt;&gt;""),AND(KO12&gt;=KS$27,KP12&gt;=KS$31,KO12&lt;&gt;""),AND(LQ12&gt;=LU$27,LR12&gt;=LU$31,LQ12&lt;&gt;""),AND(MS12&gt;=MW$27,MT12&gt;=MW$31,MS12&lt;&gt;""),AND(NU12&gt;=NY$27,NV12&gt;=NY$31,NU12&lt;&gt;""),AND(OW12&gt;=PA$27,OX12&gt;=PA$31,OW12&lt;&gt;""),AND(PY12&gt;=QC$27,PZ12&gt;=QC$31,PY12&lt;&gt;"")),"Merit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Excellence",IF(K12="P","Worlds Team",IF(H12="P","National Team","")))))</f>
        <v>National Team</v>
      </c>
      <c r="K12" s="3" t="str">
        <f>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P","")</f>
        <v/>
      </c>
      <c r="L12" s="8">
        <f>IF(COUNT(AQ12,BT12,CW12)&gt;0,LARGE((AQ12,BT12,CW12),1),0)</f>
        <v>41.300000000000004</v>
      </c>
      <c r="M12" s="8" t="str">
        <f>IF(L12=0,"",IF(L12=CW12,$CA$1,IF(L12=BT12,$AX$1,IF(L12=AQ12,$U$1,""))))</f>
        <v>2024 Nationals</v>
      </c>
      <c r="N12" s="8">
        <f>IF(COUNT(AQ12,BT12,CW12)&gt;1,LARGE((AQ12,BT12,CW12),2),0)</f>
        <v>37.400000000000006</v>
      </c>
      <c r="O12" s="8" t="str">
        <f>IF(N12=0,"",IF(AND(N12=L12,N12=AQ12,N12=BT12),$U$1,IF(AND(N12=L12,N12=AQ12,N12=CW12),$U$1,IF(AND(N12=L12,N12=BT12,N12=CW12),$AX$1,IF(N12=CW12,$CA$1,IF(N12=BT12,$AX$1,IF(N12=AQ12,$U$1,"")))))))</f>
        <v>2024 3rd Domestic Trial</v>
      </c>
      <c r="P12" s="8">
        <f>IF(MAX(AV12,BY12,DB12)&gt;0,MAX(AV12,BY12,DB12),0)</f>
        <v>44.699999999999996</v>
      </c>
      <c r="Q12" s="8" t="str">
        <f>IF(P12=0,"",IF(P12=DB12,$CA$1,IF(P12=BY12,$AX$1,IF(P12=AV12,$U$1,""))))</f>
        <v>2024 Nationals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16.399999999999999</v>
      </c>
      <c r="V12" s="19">
        <v>4.5999999999999996</v>
      </c>
      <c r="W12" s="19">
        <v>0</v>
      </c>
      <c r="X12" s="19">
        <v>0.6</v>
      </c>
      <c r="Y12" s="19">
        <v>16.5</v>
      </c>
      <c r="Z12" s="19">
        <v>2.6</v>
      </c>
      <c r="AA12" s="19">
        <v>0</v>
      </c>
      <c r="AB12" s="19">
        <v>0.6</v>
      </c>
      <c r="AC12" s="19">
        <v>16.2</v>
      </c>
      <c r="AD12" s="19">
        <v>5.3</v>
      </c>
      <c r="AE12" s="19">
        <v>0.4</v>
      </c>
      <c r="AF12" s="19">
        <v>0.6</v>
      </c>
      <c r="AG12" s="19">
        <v>16.899999999999999</v>
      </c>
      <c r="AH12" s="19">
        <v>4.8</v>
      </c>
      <c r="AI12" s="19">
        <v>0</v>
      </c>
      <c r="AJ12" s="19">
        <v>0.6</v>
      </c>
      <c r="AK12" s="19">
        <v>16.5</v>
      </c>
      <c r="AL12" s="19">
        <v>5.3</v>
      </c>
      <c r="AM12" s="19">
        <v>0</v>
      </c>
      <c r="AN12" s="19">
        <v>0.6</v>
      </c>
      <c r="AO12" s="27"/>
      <c r="AP12" s="40">
        <f>IF(SUM(V12,Z12)&gt;0,SUM(V12,Z12),"")</f>
        <v>7.1999999999999993</v>
      </c>
      <c r="AQ12" s="40">
        <f>IF(SUM(U12:V12,X12:Z12,AB12)-W12-AA12&gt;0,SUM(U12:V12,X12:Z12,AB12)-W12-AA12,"")</f>
        <v>41.300000000000004</v>
      </c>
      <c r="AR12" s="40">
        <f>IF(SUM(AC12:AD12,AF12)-AE12&gt;0,SUM(AC12:AD12,AF12)-AE12,"")</f>
        <v>21.700000000000003</v>
      </c>
      <c r="AS12" s="40">
        <f>IF(SUM(V12,Z12,AD12)&gt;0,SUM(V12,Z12,AD12),"")</f>
        <v>12.5</v>
      </c>
      <c r="AT12" s="40">
        <f>IF(SUM(AQ12,AR12)&gt;0,SUM(AQ12,AR12),"")</f>
        <v>63.000000000000007</v>
      </c>
      <c r="AU12" s="40">
        <f>IF(SUM(AH12,AL12)&gt;0,SUM(AH12,AL12),"")</f>
        <v>10.1</v>
      </c>
      <c r="AV12" s="40">
        <f>IF(SUM(AG12:AH12,AJ12:AL12,AN12)-SUM(AI12,AM12)&gt;0,SUM(AG12:AH12,AJ12:AL12,AN12)-SUM(AI12,AM12),"")</f>
        <v>44.699999999999996</v>
      </c>
      <c r="AW12" s="40">
        <f>IF(SUM(AQ12,AR12,AV12)&gt;0,SUM(AQ12,AR12,AV12),"")</f>
        <v>107.7</v>
      </c>
      <c r="AX12" s="18">
        <v>15.9</v>
      </c>
      <c r="AY12" s="18">
        <v>4.5999999999999996</v>
      </c>
      <c r="AZ12" s="18">
        <v>0.2</v>
      </c>
      <c r="BA12" s="18">
        <v>0.6</v>
      </c>
      <c r="BB12" s="18">
        <v>14.8</v>
      </c>
      <c r="BC12" s="18">
        <v>3.5</v>
      </c>
      <c r="BD12" s="18">
        <v>2.4</v>
      </c>
      <c r="BE12" s="18">
        <v>0.6</v>
      </c>
      <c r="BF12" s="18">
        <v>15.6</v>
      </c>
      <c r="BG12" s="18">
        <v>4.5999999999999996</v>
      </c>
      <c r="BH12" s="18">
        <v>0</v>
      </c>
      <c r="BI12" s="18">
        <v>0.6</v>
      </c>
      <c r="BJ12" s="18">
        <v>15.5</v>
      </c>
      <c r="BK12" s="18">
        <v>4.5999999999999996</v>
      </c>
      <c r="BL12" s="18">
        <v>0</v>
      </c>
      <c r="BM12" s="18">
        <v>0.6</v>
      </c>
      <c r="BN12" s="18">
        <v>16</v>
      </c>
      <c r="BO12" s="18">
        <v>4.5999999999999996</v>
      </c>
      <c r="BP12" s="18">
        <v>0</v>
      </c>
      <c r="BQ12" s="18">
        <v>0.6</v>
      </c>
      <c r="BR12" s="28"/>
      <c r="BS12" s="11">
        <f>IF(SUM(AY12,BC12)&gt;0,SUM(AY12,BC12),"")</f>
        <v>8.1</v>
      </c>
      <c r="BT12" s="11">
        <f>IF(SUM(AX12:AY12,BA12:BC12,BE12)-AZ12-BD12&gt;0,SUM(AX12:AY12,BA12:BC12,BE12)-AZ12-BD12,"")</f>
        <v>37.400000000000006</v>
      </c>
      <c r="BU12" s="11">
        <f>IF(SUM(BF12:BG12,BI12)-BH12&gt;0,SUM(BF12:BG12,BI12)-BH12,"")</f>
        <v>20.8</v>
      </c>
      <c r="BV12" s="11">
        <f>IF(SUM(AY12,BC12,BG12)&gt;0,SUM(AY12,BC12,BG12),"")</f>
        <v>12.7</v>
      </c>
      <c r="BW12" s="11">
        <f>IF(SUM(BT12,BU12)&gt;0,SUM(BT12,BU12),"")</f>
        <v>58.2</v>
      </c>
      <c r="BX12" s="11">
        <f>IF(SUM(BK12,BO12)&gt;0,SUM(BK12,BO12),"")</f>
        <v>9.1999999999999993</v>
      </c>
      <c r="BY12" s="11">
        <f>IF(SUM(BJ12:BK12,BM12:BO12,BQ12)-SUM(BL12,BP12)&gt;0,SUM(BJ12:BK12,BM12:BO12,BQ12)-SUM(BL12,BP12),"")</f>
        <v>41.900000000000006</v>
      </c>
      <c r="BZ12" s="11">
        <f>IF(SUM(BT12,BU12,BY12)&gt;0,SUM(BT12,BU12,BY12),"")</f>
        <v>100.10000000000001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7.95</v>
      </c>
      <c r="QE12" s="22">
        <f>IF($CU12="P",CB12,(CB12+AY12)/2)</f>
        <v>2.2999999999999998</v>
      </c>
      <c r="QF12" s="22">
        <f>IF($CU12="P",CC12,(CC12+AZ12)/2)</f>
        <v>0.1</v>
      </c>
      <c r="QG12" s="22">
        <f>IF($CU12="P",CD12,(CD12+BA12)/2)</f>
        <v>0.3</v>
      </c>
      <c r="QH12" s="22">
        <f>IF($CU12="P",CE12,(CE12+BB12)/2)</f>
        <v>7.4</v>
      </c>
      <c r="QI12" s="22">
        <f>IF($CU12="P",CF12,(CF12+BC12)/2)</f>
        <v>1.75</v>
      </c>
      <c r="QJ12" s="22">
        <f>IF($CU12="P",CG12,(CG12+BD12)/2)</f>
        <v>1.2</v>
      </c>
      <c r="QK12" s="22">
        <f>IF($CU12="P",CH12,(CH12+BE12)/2)</f>
        <v>0.3</v>
      </c>
      <c r="QL12" s="22">
        <f>IF($CU12="P",CI12,(CI12+BF12)/2)</f>
        <v>7.8</v>
      </c>
      <c r="QM12" s="22">
        <f>IF($CU12="P",CJ12,(CJ12+BG12)/2)</f>
        <v>2.2999999999999998</v>
      </c>
      <c r="QN12" s="22">
        <f>IF($CU12="P",CK12,(CK12+BH12)/2)</f>
        <v>0</v>
      </c>
      <c r="QO12" s="22">
        <f>IF($CU12="P",CL12,(CL12+BI12)/2)</f>
        <v>0.3</v>
      </c>
      <c r="QP12" s="22">
        <f>IF($CU12="P",CM12,(CM12+BJ12)/2)</f>
        <v>7.75</v>
      </c>
      <c r="QQ12" s="22">
        <f>IF($CU12="P",CN12,(CN12+BK12)/2)</f>
        <v>2.2999999999999998</v>
      </c>
      <c r="QR12" s="22">
        <f>IF($CU12="P",CO12,(CO12+BL12)/2)</f>
        <v>0</v>
      </c>
      <c r="QS12" s="22">
        <f>IF($CU12="P",CP12,(CP12+BM12)/2)</f>
        <v>0.3</v>
      </c>
      <c r="QT12" s="22">
        <f>IF($CU12="P",CQ12,(CQ12+BN12)/2)</f>
        <v>8</v>
      </c>
      <c r="QU12" s="22">
        <f>IF($CU12="P",CR12,(CR12+BO12)/2)</f>
        <v>2.2999999999999998</v>
      </c>
      <c r="QV12" s="22">
        <f>IF($CU12="P",CS12,(CS12+BP12)/2)</f>
        <v>0</v>
      </c>
      <c r="QW12" s="22">
        <f>IF($CU12="P",CT12,(CT12+BQ12)/2)</f>
        <v>0.3</v>
      </c>
      <c r="QX12" s="27" t="s">
        <v>46</v>
      </c>
      <c r="QY12" s="40">
        <f>IF(SUM(QE12,QI12)&gt;0,SUM(QE12,QI12),"")</f>
        <v>4.05</v>
      </c>
      <c r="QZ12" s="40">
        <f>IF(SUM(QD12:QE12,QG12:QI12,QK12)-QF12-QJ12&gt;0,SUM(QD12:QE12,QG12:QI12,QK12)-QF12-QJ12,"")</f>
        <v>18.700000000000003</v>
      </c>
      <c r="RA12" s="40">
        <f>IF(SUM(QL12:QM12,QO12)-QN12&gt;0,SUM(QL12:QM12,QO12)-QN12,"")</f>
        <v>10.4</v>
      </c>
      <c r="RB12" s="40">
        <f>IF(SUM(QE12,QI12,QM12)&gt;0,SUM(QE12,QI12,QM12),"")</f>
        <v>6.35</v>
      </c>
      <c r="RC12" s="40">
        <f>IF(SUM(QZ12,RA12)&gt;0,SUM(QZ12,RA12),"")</f>
        <v>29.1</v>
      </c>
      <c r="RD12" s="40">
        <f>IF(SUM(QQ12,QU12)&gt;0,SUM(QQ12,QU12),"")</f>
        <v>4.5999999999999996</v>
      </c>
      <c r="RE12" s="40">
        <f>IF(SUM(QP12:QQ12,QS12:QU12,QW12)-SUM(QR12,QV12)&gt;0,SUM(QP12:QQ12,QS12:QU12,QW12)-SUM(QR12,QV12),"")</f>
        <v>20.950000000000003</v>
      </c>
      <c r="RF12" s="40">
        <f>IF(SUM(QZ12,RA12,RE12)&gt;0,SUM(QZ12,RA12,RE12),"")</f>
        <v>50.050000000000004</v>
      </c>
    </row>
    <row r="13" spans="1:474" x14ac:dyDescent="0.2">
      <c r="A13" s="4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>10</v>
      </c>
      <c r="B13" s="4" t="str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/>
      </c>
      <c r="C13" s="5" t="s">
        <v>87</v>
      </c>
      <c r="D13" s="4" t="s">
        <v>4</v>
      </c>
      <c r="E13" s="4">
        <v>2004</v>
      </c>
      <c r="F13" s="9">
        <f>SUM(L13:R13)+SUM(L13:O13)*0.0000001+SUM(L13)*0.0000000000001</f>
        <v>97.100008540004879</v>
      </c>
      <c r="G13" s="64" t="s">
        <v>46</v>
      </c>
      <c r="H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DZ13&gt;=EG$24,EA13&gt;=EG$28,DZ13&lt;&gt;""),AND(EE13&gt;=EG$24,EF13&gt;=EG$28,EE13&lt;&gt;""),AND(FB13&gt;=FI$24,FC13&gt;=FI$28,FB13&lt;&gt;""),AND(FG13&gt;=FI$24,FH13&gt;=FI$28,FG13&lt;&gt;""),AND(GD13&gt;=GK$24,GE13&gt;=GK$28,GD13&lt;&gt;""),AND(GI13&gt;=GK$24,GJ13&gt;=GK$28,GI13&lt;&gt;""),AND(HF13&gt;=HM$24,HG13&gt;=HM$28,HF13&lt;&gt;""),AND(HK13&gt;=HM$24,HL13&gt;=HM$28,HK13&lt;&gt;""),AND(IH13&gt;=IO$24,II13&gt;=IO$28,IH13&lt;&gt;""),AND(IM13&gt;=IO$24,IN13&gt;=IO$28,IM13&lt;&gt;""),AND(JJ13&gt;=JQ$24,JK13&gt;=JQ$28,JJ13&lt;&gt;""),AND(JO13&gt;=JQ$24,JP13&gt;=JQ$28,JO13&lt;&gt;""),AND(KL13&gt;=KS$24,KM13&gt;=KS$28,KL13&lt;&gt;""),AND(KQ13&gt;=KS$24,KR13&gt;=KS$28,KQ13&lt;&gt;""),AND(LN13&gt;=LU$24,LO13&gt;=LU$28,LN13&lt;&gt;""),AND(LS13&gt;=LU$24,LT13&gt;=LU$28,LS13&lt;&gt;""),AND(MP13&gt;=MW$24,MQ13&gt;=MW$28,MP13&lt;&gt;""),AND(MU13&gt;=MW$24,MV13&gt;=MW$28,MU13&lt;&gt;""),AND(NR13&gt;=NY$24,NS13&gt;=NY$28,NR13&lt;&gt;""),AND(NW13&gt;=NY$24,NX13&gt;=NY$28,NW13&lt;&gt;""),AND(OT13&gt;=PA$24,OU13&gt;=PA$28,OT13&lt;&gt;""),AND(OY13&gt;=PA$24,OZ13&gt;=PA$28,OY13&lt;&gt;""),AND(PV13&gt;=QC$24,PW13&gt;=QC$28,PV13&lt;&gt;""),AND(QA13&gt;=QC$24,QB13&gt;=QC$28,QA13&lt;&gt;"")),"P","")</f>
        <v>P</v>
      </c>
      <c r="I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A13&gt;=EG$28,EA13&lt;&gt;""),AND(EF13&gt;=EG$28,EF13&lt;&gt;""),AND(FC13&gt;=FI$28,FC13&lt;&gt;""),AND(FH13&gt;=FI$28,FH13&lt;&gt;""),AND(GE13&gt;=GK$28,GE13&lt;&gt;""),AND(GJ13&gt;=GK$28,GJ13&lt;&gt;""),AND(HG13&gt;=HM$28,HG13&lt;&gt;""),AND(HL13&gt;=HM$28,HL13&lt;&gt;""),AND(II13&gt;=IO$28,II13&lt;&gt;""),AND(IN13&gt;=IO$28,IN13&lt;&gt;""),AND(JK13&gt;=JQ$28,JK13&lt;&gt;""),AND(JP13&gt;=JQ$28,JP13&lt;&gt;""),AND(KM13&gt;=KS$28,KM13&lt;&gt;""),AND(KR13&gt;=KS$28,KR13&lt;&gt;""),AND(LO13&gt;=LU$28,LO13&lt;&gt;""),AND(LT13&gt;=LU$28,LT13&lt;&gt;""),AND(MQ13&gt;=MW$28,MQ13&lt;&gt;""),AND(MV13&gt;=MW$28,MV13&lt;&gt;""),AND(NS13&gt;=NY$28,NS13&lt;&gt;""),AND(NX13&gt;=NY$28,NX13&lt;&gt;""),AND(OU13&gt;=PA$28,OU13&lt;&gt;""),AND(OZ13&gt;=PA$28,OZ13&lt;&gt;""),AND(PW13&gt;=QC$28,PW13&lt;&gt;""),AND(QB13&gt;=QC$28,QB13&lt;&gt;"")),"P","")</f>
        <v>P</v>
      </c>
      <c r="J13" s="36" t="str">
        <f>IF(AND(I13="P",H13=""),"No DD",IF(OR(AND(AS13&gt;=AW$27,AT13&gt;=AW$31,AS13&lt;&gt;"",AO13=""),AND(BV13&gt;=BZ$27,BW13&gt;=BZ$31,BV13&lt;&gt;"",BR13=""),AND(CY13&gt;=DC$27,CZ13&gt;=DC$31,CY13&lt;&gt;"",CU13=""),AND(EC13&gt;=EG$27,ED13&gt;=EG$31,EC13&lt;&gt;""),AND(FE13&gt;=FI$27,FF13&gt;=FI$31,FE13&lt;&gt;""),AND(GG13&gt;=GK$27,GH13&gt;=GK$31,GG13&lt;&gt;""),AND(HI13&gt;=HM$27,HJ13&gt;=HM$31,HI13&lt;&gt;""),AND(IK13&gt;=IO$27,IL13&gt;=IO$31,IK13&lt;&gt;""),AND(JM13&gt;=JQ$27,JN13&gt;=JQ$31,JM13&lt;&gt;""),AND(KO13&gt;=KS$27,KP13&gt;=KS$31,KO13&lt;&gt;""),AND(LQ13&gt;=LU$27,LR13&gt;=LU$31,LQ13&lt;&gt;""),AND(MS13&gt;=MW$27,MT13&gt;=MW$31,MS13&lt;&gt;""),AND(NU13&gt;=NY$27,NV13&gt;=NY$31,NU13&lt;&gt;""),AND(OW13&gt;=PA$27,OX13&gt;=PA$31,OW13&lt;&gt;""),AND(PY13&gt;=QC$27,PZ13&gt;=QC$31,PY13&lt;&gt;"")),"Merit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Excellence",IF(K13="P","Worlds Team",IF(H13="P","National Team","")))))</f>
        <v>National Team</v>
      </c>
      <c r="K13" s="3" t="str">
        <f>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P","")</f>
        <v/>
      </c>
      <c r="L13" s="8">
        <f>IF(COUNT(AQ13,BT13,CW13)&gt;0,LARGE((AQ13,BT13,CW13),1),0)</f>
        <v>48.899999999999991</v>
      </c>
      <c r="M13" s="8" t="str">
        <f>IF(L13=0,"",IF(L13=CW13,$CA$1,IF(L13=BT13,$AX$1,IF(L13=AQ13,$U$1,""))))</f>
        <v>2025 Elite Canada</v>
      </c>
      <c r="N13" s="8">
        <f>IF(COUNT(AQ13,BT13,CW13)&gt;1,LARGE((AQ13,BT13,CW13),2),0)</f>
        <v>36.5</v>
      </c>
      <c r="O13" s="8" t="str">
        <f>IF(N13=0,"",IF(AND(N13=L13,N13=AQ13,N13=BT13),$U$1,IF(AND(N13=L13,N13=AQ13,N13=CW13),$U$1,IF(AND(N13=L13,N13=BT13,N13=CW13),$AX$1,IF(N13=CW13,$CA$1,IF(N13=BT13,$AX$1,IF(N13=AQ13,$U$1,"")))))))</f>
        <v>2024 Nationals</v>
      </c>
      <c r="P13" s="8">
        <f>IF(MAX(AV13,BY13,DB13)&gt;0,MAX(AV13,BY13,DB13),0)</f>
        <v>0</v>
      </c>
      <c r="Q13" s="8" t="str">
        <f>IF(P13=0,"",IF(P13=DB13,$CA$1,IF(P13=BY13,$AX$1,IF(P13=AV13,$U$1,""))))</f>
        <v/>
      </c>
      <c r="R13" s="8">
        <f>IF(MAX(DD13:DE13)&gt;0,MAX(DD13:DE13),"")</f>
        <v>11.699999999999996</v>
      </c>
      <c r="S13" s="11" t="str">
        <f>IF(R13="","",IF(R13=DD13,"("&amp;DD$2&amp;")",IF(R13=DE13,"("&amp;DE$2&amp;")")))</f>
        <v>(Q1)</v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>2024 World Cup POR (July 7)</v>
      </c>
      <c r="U13" s="19">
        <v>15.2</v>
      </c>
      <c r="V13" s="19">
        <v>3.4</v>
      </c>
      <c r="W13" s="19">
        <v>0</v>
      </c>
      <c r="X13" s="19">
        <v>0</v>
      </c>
      <c r="Y13" s="19">
        <v>15.2</v>
      </c>
      <c r="Z13" s="19">
        <v>2.7</v>
      </c>
      <c r="AA13" s="19">
        <v>0</v>
      </c>
      <c r="AB13" s="19">
        <v>0</v>
      </c>
      <c r="AC13" s="19">
        <v>17.399999999999999</v>
      </c>
      <c r="AD13" s="19">
        <v>5.6</v>
      </c>
      <c r="AE13" s="19">
        <v>0.4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6.1</v>
      </c>
      <c r="AQ13" s="40">
        <f>IF(SUM(U13:V13,X13:Z13,AB13)-W13-AA13&gt;0,SUM(U13:V13,X13:Z13,AB13)-W13-AA13,"")</f>
        <v>36.5</v>
      </c>
      <c r="AR13" s="40">
        <f>IF(SUM(AC13:AD13,AF13)-AE13&gt;0,SUM(AC13:AD13,AF13)-AE13,"")</f>
        <v>22.6</v>
      </c>
      <c r="AS13" s="40">
        <f>IF(SUM(V13,Z13,AD13)&gt;0,SUM(V13,Z13,AD13),"")</f>
        <v>11.7</v>
      </c>
      <c r="AT13" s="40">
        <f>IF(SUM(AQ13,AR13)&gt;0,SUM(AQ13,AR13),"")</f>
        <v>59.1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59.1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17.7</v>
      </c>
      <c r="CB13" s="19">
        <v>6.5</v>
      </c>
      <c r="CC13" s="19">
        <v>0</v>
      </c>
      <c r="CD13" s="19">
        <v>0</v>
      </c>
      <c r="CE13" s="19">
        <v>17.399999999999999</v>
      </c>
      <c r="CF13" s="19">
        <v>7.3</v>
      </c>
      <c r="CG13" s="19">
        <v>0</v>
      </c>
      <c r="CH13" s="19">
        <v>0</v>
      </c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13.8</v>
      </c>
      <c r="CW13" s="40">
        <f>IF(SUM(CA13:CB13,CD13:CF13,CH13)-CC13-CG13&gt;0,SUM(CA13:CB13,CD13:CF13,CH13)-CC13-CG13,"")</f>
        <v>48.899999999999991</v>
      </c>
      <c r="CX13" s="40" t="str">
        <f>IF(SUM(CI13:CJ13,CL13)-CK13&gt;0,SUM(CI13:CJ13,CL13)-CK13,"")</f>
        <v/>
      </c>
      <c r="CY13" s="40">
        <f>IF(SUM(CB13,CF13,CJ13)&gt;0,SUM(CB13,CF13,CJ13),"")</f>
        <v>13.8</v>
      </c>
      <c r="CZ13" s="40">
        <f>IF(SUM(CW13,CX13)&gt;0,SUM(CW13,CX13),"")</f>
        <v>48.899999999999991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48.899999999999991</v>
      </c>
      <c r="DD13" s="50">
        <f>IF(MAX(EA13,FC13,GE13,HG13,II13,JK13,KM13,LO13,MQ13,NS13,OU13,PW13)-IF(N13="",0,N13)&gt;0.001,MAX(EA13,FC13,GE13,HG13,II13,JK13,KM13,LO13,MQ13,NS13,OU13,PW13)-IF(N13="",0,N13),"")</f>
        <v>11.699999999999996</v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>
        <v>17.399999999999999</v>
      </c>
      <c r="EI13" s="18">
        <v>6.9</v>
      </c>
      <c r="EJ13" s="18">
        <v>0</v>
      </c>
      <c r="EK13" s="18">
        <v>0</v>
      </c>
      <c r="EL13" s="18">
        <v>17</v>
      </c>
      <c r="EM13" s="18">
        <v>6.9</v>
      </c>
      <c r="EN13" s="18">
        <v>0</v>
      </c>
      <c r="EO13" s="18">
        <v>0</v>
      </c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>
        <f>IF(SUM(EI13,EM13)&gt;0,SUM(EI13,EM13),"")</f>
        <v>13.8</v>
      </c>
      <c r="FC13" s="11">
        <f>IF(SUM(EH13:EI13,EK13:EM13,EO13)-EJ13-EN13&gt;0,SUM(EH13:EI13,EK13:EM13,EO13)-EJ13-EN13,"")</f>
        <v>48.199999999999996</v>
      </c>
      <c r="FD13" s="11" t="str">
        <f>IF(SUM(EP13:EQ13,ES13)-ER13&gt;0,SUM(EP13:EQ13,ES13)-ER13,"")</f>
        <v/>
      </c>
      <c r="FE13" s="11">
        <f>IF(SUM(EI13,EM13,EQ13)&gt;0,SUM(EI13,EM13,EQ13),"")</f>
        <v>13.8</v>
      </c>
      <c r="FF13" s="11">
        <f>IF(SUM(FC13,FD13)&gt;0,SUM(FC13,FD13),"")</f>
        <v>48.199999999999996</v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>
        <f>IF(SUM(FC13,FD13,FH13)&gt;0,SUM(FC13,FD13,FH13),"")</f>
        <v>48.199999999999996</v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8.85</v>
      </c>
      <c r="QE13" s="22">
        <f>IF($CU13="P",CB13,(CB13+AY13)/2)</f>
        <v>3.25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8.6999999999999993</v>
      </c>
      <c r="QI13" s="22">
        <f>IF($CU13="P",CF13,(CF13+BC13)/2)</f>
        <v>3.65</v>
      </c>
      <c r="QJ13" s="22">
        <f>IF($CU13="P",CG13,(CG13+BD13)/2)</f>
        <v>0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0</v>
      </c>
      <c r="QQ13" s="22">
        <f>IF($CU13="P",CN13,(CN13+BK13)/2)</f>
        <v>0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0</v>
      </c>
      <c r="QU13" s="22">
        <f>IF($CU13="P",CR13,(CR13+BO13)/2)</f>
        <v>0</v>
      </c>
      <c r="QV13" s="22">
        <f>IF($CU13="P",CS13,(CS13+BP13)/2)</f>
        <v>0</v>
      </c>
      <c r="QW13" s="22">
        <f>IF($CU13="P",CT13,(CT13+BQ13)/2)</f>
        <v>0</v>
      </c>
      <c r="QX13" s="27" t="s">
        <v>46</v>
      </c>
      <c r="QY13" s="40">
        <f>IF(SUM(QE13,QI13)&gt;0,SUM(QE13,QI13),"")</f>
        <v>6.9</v>
      </c>
      <c r="QZ13" s="40">
        <f>IF(SUM(QD13:QE13,QG13:QI13,QK13)-QF13-QJ13&gt;0,SUM(QD13:QE13,QG13:QI13,QK13)-QF13-QJ13,"")</f>
        <v>24.449999999999996</v>
      </c>
      <c r="RA13" s="40" t="str">
        <f>IF(SUM(QL13:QM13,QO13)-QN13&gt;0,SUM(QL13:QM13,QO13)-QN13,"")</f>
        <v/>
      </c>
      <c r="RB13" s="40">
        <f>IF(SUM(QE13,QI13,QM13)&gt;0,SUM(QE13,QI13,QM13),"")</f>
        <v>6.9</v>
      </c>
      <c r="RC13" s="40">
        <f>IF(SUM(QZ13,RA13)&gt;0,SUM(QZ13,RA13),"")</f>
        <v>24.449999999999996</v>
      </c>
      <c r="RD13" s="40" t="str">
        <f>IF(SUM(QQ13,QU13)&gt;0,SUM(QQ13,QU13),"")</f>
        <v/>
      </c>
      <c r="RE13" s="40" t="str">
        <f>IF(SUM(QP13:QQ13,QS13:QU13,QW13)-SUM(QR13,QV13)&gt;0,SUM(QP13:QQ13,QS13:QU13,QW13)-SUM(QR13,QV13),"")</f>
        <v/>
      </c>
      <c r="RF13" s="40">
        <f>IF(SUM(QZ13,RA13,RE13)&gt;0,SUM(QZ13,RA13,RE13),"")</f>
        <v>24.449999999999996</v>
      </c>
    </row>
    <row r="14" spans="1:474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153</v>
      </c>
      <c r="D14" s="4" t="s">
        <v>5</v>
      </c>
      <c r="E14" s="4">
        <v>2007</v>
      </c>
      <c r="F14" s="9">
        <f>SUM(L14:R14)+SUM(L14:O14)*0.0000001+SUM(L14)*0.0000000000001</f>
        <v>128.20000859000433</v>
      </c>
      <c r="G14" s="64"/>
      <c r="H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DZ14&gt;=EG$24,EA14&gt;=EG$28,DZ14&lt;&gt;""),AND(EE14&gt;=EG$24,EF14&gt;=EG$28,EE14&lt;&gt;""),AND(FB14&gt;=FI$24,FC14&gt;=FI$28,FB14&lt;&gt;""),AND(FG14&gt;=FI$24,FH14&gt;=FI$28,FG14&lt;&gt;""),AND(GD14&gt;=GK$24,GE14&gt;=GK$28,GD14&lt;&gt;""),AND(GI14&gt;=GK$24,GJ14&gt;=GK$28,GI14&lt;&gt;""),AND(HF14&gt;=HM$24,HG14&gt;=HM$28,HF14&lt;&gt;""),AND(HK14&gt;=HM$24,HL14&gt;=HM$28,HK14&lt;&gt;""),AND(IH14&gt;=IO$24,II14&gt;=IO$28,IH14&lt;&gt;""),AND(IM14&gt;=IO$24,IN14&gt;=IO$28,IM14&lt;&gt;""),AND(JJ14&gt;=JQ$24,JK14&gt;=JQ$28,JJ14&lt;&gt;""),AND(JO14&gt;=JQ$24,JP14&gt;=JQ$28,JO14&lt;&gt;""),AND(KL14&gt;=KS$24,KM14&gt;=KS$28,KL14&lt;&gt;""),AND(KQ14&gt;=KS$24,KR14&gt;=KS$28,KQ14&lt;&gt;""),AND(LN14&gt;=LU$24,LO14&gt;=LU$28,LN14&lt;&gt;""),AND(LS14&gt;=LU$24,LT14&gt;=LU$28,LS14&lt;&gt;""),AND(MP14&gt;=MW$24,MQ14&gt;=MW$28,MP14&lt;&gt;""),AND(MU14&gt;=MW$24,MV14&gt;=MW$28,MU14&lt;&gt;""),AND(NR14&gt;=NY$24,NS14&gt;=NY$28,NR14&lt;&gt;""),AND(NW14&gt;=NY$24,NX14&gt;=NY$28,NW14&lt;&gt;""),AND(OT14&gt;=PA$24,OU14&gt;=PA$28,OT14&lt;&gt;""),AND(OY14&gt;=PA$24,OZ14&gt;=PA$28,OY14&lt;&gt;""),AND(PV14&gt;=QC$24,PW14&gt;=QC$28,PV14&lt;&gt;""),AND(QA14&gt;=QC$24,QB14&gt;=QC$28,QA14&lt;&gt;"")),"P","")</f>
        <v/>
      </c>
      <c r="I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A14&gt;=EG$28,EA14&lt;&gt;""),AND(EF14&gt;=EG$28,EF14&lt;&gt;""),AND(FC14&gt;=FI$28,FC14&lt;&gt;""),AND(FH14&gt;=FI$28,FH14&lt;&gt;""),AND(GE14&gt;=GK$28,GE14&lt;&gt;""),AND(GJ14&gt;=GK$28,GJ14&lt;&gt;""),AND(HG14&gt;=HM$28,HG14&lt;&gt;""),AND(HL14&gt;=HM$28,HL14&lt;&gt;""),AND(II14&gt;=IO$28,II14&lt;&gt;""),AND(IN14&gt;=IO$28,IN14&lt;&gt;""),AND(JK14&gt;=JQ$28,JK14&lt;&gt;""),AND(JP14&gt;=JQ$28,JP14&lt;&gt;""),AND(KM14&gt;=KS$28,KM14&lt;&gt;""),AND(KR14&gt;=KS$28,KR14&lt;&gt;""),AND(LO14&gt;=LU$28,LO14&lt;&gt;""),AND(LT14&gt;=LU$28,LT14&lt;&gt;""),AND(MQ14&gt;=MW$28,MQ14&lt;&gt;""),AND(MV14&gt;=MW$28,MV14&lt;&gt;""),AND(NS14&gt;=NY$28,NS14&lt;&gt;""),AND(NX14&gt;=NY$28,NX14&lt;&gt;""),AND(OU14&gt;=PA$28,OU14&lt;&gt;""),AND(OZ14&gt;=PA$28,OZ14&lt;&gt;""),AND(PW14&gt;=QC$28,PW14&lt;&gt;""),AND(QB14&gt;=QC$28,QB14&lt;&gt;"")),"P","")</f>
        <v/>
      </c>
      <c r="J14" s="36" t="str">
        <f>IF(AND(I14="P",H14=""),"No DD",IF(OR(AND(AS14&gt;=AW$27,AT14&gt;=AW$31,AS14&lt;&gt;"",AO14=""),AND(BV14&gt;=BZ$27,BW14&gt;=BZ$31,BV14&lt;&gt;"",BR14=""),AND(CY14&gt;=DC$27,CZ14&gt;=DC$31,CY14&lt;&gt;"",CU14=""),AND(EC14&gt;=EG$27,ED14&gt;=EG$31,EC14&lt;&gt;""),AND(FE14&gt;=FI$27,FF14&gt;=FI$31,FE14&lt;&gt;""),AND(GG14&gt;=GK$27,GH14&gt;=GK$31,GG14&lt;&gt;""),AND(HI14&gt;=HM$27,HJ14&gt;=HM$31,HI14&lt;&gt;""),AND(IK14&gt;=IO$27,IL14&gt;=IO$31,IK14&lt;&gt;""),AND(JM14&gt;=JQ$27,JN14&gt;=JQ$31,JM14&lt;&gt;""),AND(KO14&gt;=KS$27,KP14&gt;=KS$31,KO14&lt;&gt;""),AND(LQ14&gt;=LU$27,LR14&gt;=LU$31,LQ14&lt;&gt;""),AND(MS14&gt;=MW$27,MT14&gt;=MW$31,MS14&lt;&gt;""),AND(NU14&gt;=NY$27,NV14&gt;=NY$31,NU14&lt;&gt;""),AND(OW14&gt;=PA$27,OX14&gt;=PA$31,OW14&lt;&gt;""),AND(PY14&gt;=QC$27,PZ14&gt;=QC$31,PY14&lt;&gt;"")),"Merit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Excellence",IF(K14="P","Worlds Team",IF(H14="P","National Team","")))))</f>
        <v/>
      </c>
      <c r="K14" s="3" t="str">
        <f>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P","")</f>
        <v/>
      </c>
      <c r="L14" s="8">
        <f>IF(COUNT(AQ14,BT14,CW14)&gt;0,LARGE((AQ14,BT14,CW14),1),0)</f>
        <v>43.199999999999989</v>
      </c>
      <c r="M14" s="8" t="str">
        <f>IF(L14=0,"",IF(L14=CW14,$CA$1,IF(L14=BT14,$AX$1,IF(L14=AQ14,$U$1,""))))</f>
        <v>2024 Nationals</v>
      </c>
      <c r="N14" s="8">
        <f>IF(COUNT(AQ14,BT14,CW14)&gt;1,LARGE((AQ14,BT14,CW14),2),0)</f>
        <v>42.70000000000001</v>
      </c>
      <c r="O14" s="8" t="str">
        <f>IF(N14=0,"",IF(AND(N14=L14,N14=AQ14,N14=BT14),$U$1,IF(AND(N14=L14,N14=AQ14,N14=CW14),$U$1,IF(AND(N14=L14,N14=BT14,N14=CW14),$AX$1,IF(N14=CW14,$CA$1,IF(N14=BT14,$AX$1,IF(N14=AQ14,$U$1,"")))))))</f>
        <v>2025 Elite Canada</v>
      </c>
      <c r="P14" s="8">
        <f>IF(MAX(AV14,BY14,DB14)&gt;0,MAX(AV14,BY14,DB14),0)</f>
        <v>42.300000000000004</v>
      </c>
      <c r="Q14" s="8" t="str">
        <f>IF(P14=0,"",IF(P14=DB14,$CA$1,IF(P14=BY14,$AX$1,IF(P14=AV14,$U$1,""))))</f>
        <v>2024 Nationals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16.3</v>
      </c>
      <c r="V14" s="19">
        <v>5.5</v>
      </c>
      <c r="W14" s="19">
        <v>0.2</v>
      </c>
      <c r="X14" s="19">
        <v>0.3</v>
      </c>
      <c r="Y14" s="19">
        <v>17.2</v>
      </c>
      <c r="Z14" s="19">
        <v>3.8</v>
      </c>
      <c r="AA14" s="19">
        <v>0</v>
      </c>
      <c r="AB14" s="19">
        <v>0.3</v>
      </c>
      <c r="AC14" s="19">
        <v>15.4</v>
      </c>
      <c r="AD14" s="19">
        <v>3.7</v>
      </c>
      <c r="AE14" s="19">
        <v>0</v>
      </c>
      <c r="AF14" s="19">
        <v>0.3</v>
      </c>
      <c r="AG14" s="19">
        <v>16.399999999999999</v>
      </c>
      <c r="AH14" s="19">
        <v>4.0999999999999996</v>
      </c>
      <c r="AI14" s="19">
        <v>0</v>
      </c>
      <c r="AJ14" s="19">
        <v>0.3</v>
      </c>
      <c r="AK14" s="19">
        <v>16.100000000000001</v>
      </c>
      <c r="AL14" s="19">
        <v>5.0999999999999996</v>
      </c>
      <c r="AM14" s="19">
        <v>0</v>
      </c>
      <c r="AN14" s="19">
        <v>0.3</v>
      </c>
      <c r="AO14" s="27"/>
      <c r="AP14" s="40">
        <f>IF(SUM(V14,Z14)&gt;0,SUM(V14,Z14),"")</f>
        <v>9.3000000000000007</v>
      </c>
      <c r="AQ14" s="40">
        <f>IF(SUM(U14:V14,X14:Z14,AB14)-W14-AA14&gt;0,SUM(U14:V14,X14:Z14,AB14)-W14-AA14,"")</f>
        <v>43.199999999999989</v>
      </c>
      <c r="AR14" s="40">
        <f>IF(SUM(AC14:AD14,AF14)-AE14&gt;0,SUM(AC14:AD14,AF14)-AE14,"")</f>
        <v>19.400000000000002</v>
      </c>
      <c r="AS14" s="40">
        <f>IF(SUM(V14,Z14,AD14)&gt;0,SUM(V14,Z14,AD14),"")</f>
        <v>13</v>
      </c>
      <c r="AT14" s="40">
        <f>IF(SUM(AQ14,AR14)&gt;0,SUM(AQ14,AR14),"")</f>
        <v>62.599999999999994</v>
      </c>
      <c r="AU14" s="40">
        <f>IF(SUM(AH14,AL14)&gt;0,SUM(AH14,AL14),"")</f>
        <v>9.1999999999999993</v>
      </c>
      <c r="AV14" s="40">
        <f>IF(SUM(AG14:AH14,AJ14:AL14,AN14)-SUM(AI14,AM14)&gt;0,SUM(AG14:AH14,AJ14:AL14,AN14)-SUM(AI14,AM14),"")</f>
        <v>42.300000000000004</v>
      </c>
      <c r="AW14" s="40">
        <f>IF(SUM(AQ14,AR14,AV14)&gt;0,SUM(AQ14,AR14,AV14),"")</f>
        <v>104.9</v>
      </c>
      <c r="AX14" s="18">
        <v>11</v>
      </c>
      <c r="AY14" s="18">
        <v>2.9</v>
      </c>
      <c r="AZ14" s="18">
        <v>0</v>
      </c>
      <c r="BA14" s="18">
        <v>0.3</v>
      </c>
      <c r="BB14" s="18">
        <v>11.9</v>
      </c>
      <c r="BC14" s="18">
        <v>2.6</v>
      </c>
      <c r="BD14" s="18">
        <v>0</v>
      </c>
      <c r="BE14" s="18">
        <v>0.3</v>
      </c>
      <c r="BF14" s="18">
        <v>15.8</v>
      </c>
      <c r="BG14" s="18">
        <v>3.5</v>
      </c>
      <c r="BH14" s="18">
        <v>0.4</v>
      </c>
      <c r="BI14" s="18">
        <v>0.3</v>
      </c>
      <c r="BJ14" s="18">
        <v>15.4</v>
      </c>
      <c r="BK14" s="18">
        <v>2.9</v>
      </c>
      <c r="BL14" s="18">
        <v>0</v>
      </c>
      <c r="BM14" s="18">
        <v>0.3</v>
      </c>
      <c r="BN14" s="18">
        <v>16.399999999999999</v>
      </c>
      <c r="BO14" s="18">
        <v>3.6</v>
      </c>
      <c r="BP14" s="18">
        <v>0</v>
      </c>
      <c r="BQ14" s="18">
        <v>0</v>
      </c>
      <c r="BR14" s="28"/>
      <c r="BS14" s="11">
        <f>IF(SUM(AY14,BC14)&gt;0,SUM(AY14,BC14),"")</f>
        <v>5.5</v>
      </c>
      <c r="BT14" s="11">
        <f>IF(SUM(AX14:AY14,BA14:BC14,BE14)-AZ14-BD14&gt;0,SUM(AX14:AY14,BA14:BC14,BE14)-AZ14-BD14,"")</f>
        <v>29.000000000000004</v>
      </c>
      <c r="BU14" s="11">
        <f>IF(SUM(BF14:BG14,BI14)-BH14&gt;0,SUM(BF14:BG14,BI14)-BH14,"")</f>
        <v>19.200000000000003</v>
      </c>
      <c r="BV14" s="11">
        <f>IF(SUM(AY14,BC14,BG14)&gt;0,SUM(AY14,BC14,BG14),"")</f>
        <v>9</v>
      </c>
      <c r="BW14" s="11">
        <f>IF(SUM(BT14,BU14)&gt;0,SUM(BT14,BU14),"")</f>
        <v>48.2</v>
      </c>
      <c r="BX14" s="11">
        <f>IF(SUM(BK14,BO14)&gt;0,SUM(BK14,BO14),"")</f>
        <v>6.5</v>
      </c>
      <c r="BY14" s="11">
        <f>IF(SUM(BJ14:BK14,BM14:BO14,BQ14)-SUM(BL14,BP14)&gt;0,SUM(BJ14:BK14,BM14:BO14,BQ14)-SUM(BL14,BP14),"")</f>
        <v>38.6</v>
      </c>
      <c r="BZ14" s="11">
        <f>IF(SUM(BT14,BU14,BY14)&gt;0,SUM(BT14,BU14,BY14),"")</f>
        <v>86.800000000000011</v>
      </c>
      <c r="CA14" s="19">
        <v>16.100000000000001</v>
      </c>
      <c r="CB14" s="19">
        <v>4</v>
      </c>
      <c r="CC14" s="19">
        <v>0</v>
      </c>
      <c r="CD14" s="19">
        <v>0.7</v>
      </c>
      <c r="CE14" s="19">
        <v>16.100000000000001</v>
      </c>
      <c r="CF14" s="19">
        <v>5.0999999999999996</v>
      </c>
      <c r="CG14" s="19">
        <v>0</v>
      </c>
      <c r="CH14" s="19">
        <v>0.7</v>
      </c>
      <c r="CI14" s="19"/>
      <c r="CJ14" s="19"/>
      <c r="CK14" s="19"/>
      <c r="CL14" s="19"/>
      <c r="CM14" s="19">
        <v>15.2</v>
      </c>
      <c r="CN14" s="19">
        <v>4.0999999999999996</v>
      </c>
      <c r="CO14" s="19">
        <v>0</v>
      </c>
      <c r="CP14" s="19">
        <v>0</v>
      </c>
      <c r="CQ14" s="19">
        <v>16.100000000000001</v>
      </c>
      <c r="CR14" s="19">
        <v>3.2</v>
      </c>
      <c r="CS14" s="19">
        <v>0.7</v>
      </c>
      <c r="CT14" s="19">
        <v>0</v>
      </c>
      <c r="CU14" s="27"/>
      <c r="CV14" s="40">
        <f>IF(SUM(CB14,CF14)&gt;0,SUM(CB14,CF14),"")</f>
        <v>9.1</v>
      </c>
      <c r="CW14" s="40">
        <f>IF(SUM(CA14:CB14,CD14:CF14,CH14)-CC14-CG14&gt;0,SUM(CA14:CB14,CD14:CF14,CH14)-CC14-CG14,"")</f>
        <v>42.70000000000001</v>
      </c>
      <c r="CX14" s="40" t="str">
        <f>IF(SUM(CI14:CJ14,CL14)-CK14&gt;0,SUM(CI14:CJ14,CL14)-CK14,"")</f>
        <v/>
      </c>
      <c r="CY14" s="40">
        <f>IF(SUM(CB14,CF14,CJ14)&gt;0,SUM(CB14,CF14,CJ14),"")</f>
        <v>9.1</v>
      </c>
      <c r="CZ14" s="40">
        <f>IF(SUM(CW14,CX14)&gt;0,SUM(CW14,CX14),"")</f>
        <v>42.70000000000001</v>
      </c>
      <c r="DA14" s="40">
        <f>IF(SUM(CN14,CR14)&gt;0,SUM(CN14,CR14),"")</f>
        <v>7.3</v>
      </c>
      <c r="DB14" s="40">
        <f>IF(SUM(CM14:CN14,CP14:CR14,CT14)-SUM(CO14,CS14)&gt;0,SUM(CM14:CN14,CP14:CR14,CT14)-SUM(CO14,CS14),"")</f>
        <v>37.9</v>
      </c>
      <c r="DC14" s="40">
        <f>IF(SUM(CW14,CX14,DB14)&gt;0,SUM(CW14,CX14,DB14),"")</f>
        <v>80.600000000000009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>
        <v>17.2</v>
      </c>
      <c r="DG14" s="17">
        <v>3.4</v>
      </c>
      <c r="DH14" s="17">
        <v>0</v>
      </c>
      <c r="DI14" s="17">
        <v>0</v>
      </c>
      <c r="DJ14" s="17">
        <v>17</v>
      </c>
      <c r="DK14" s="17">
        <v>3.6</v>
      </c>
      <c r="DL14" s="17">
        <v>0</v>
      </c>
      <c r="DM14" s="17">
        <v>0</v>
      </c>
      <c r="DN14" s="17"/>
      <c r="DO14" s="17"/>
      <c r="DP14" s="17"/>
      <c r="DQ14" s="17"/>
      <c r="DR14" s="17">
        <v>14</v>
      </c>
      <c r="DS14" s="17">
        <v>3.4</v>
      </c>
      <c r="DT14" s="17">
        <v>2</v>
      </c>
      <c r="DU14" s="17">
        <v>0</v>
      </c>
      <c r="DV14" s="17"/>
      <c r="DW14" s="17"/>
      <c r="DX14" s="17"/>
      <c r="DY14" s="17"/>
      <c r="DZ14" s="40">
        <f>IF(SUM(DG14,DK14)&gt;0,SUM(DG14,DK14),"")</f>
        <v>7</v>
      </c>
      <c r="EA14" s="40">
        <f>IF(SUM(DF14:DG14,DI14:DK14,DM14)-DH14-DL14&gt;0,SUM(DF14:DG14,DI14:DK14,DM14)-DH14-DL14,"")</f>
        <v>41.199999999999996</v>
      </c>
      <c r="EB14" s="40" t="str">
        <f>IF(SUM(DN14:DO14,DQ14)-DP14&gt;0,SUM(DN14:DO14,DQ14)-DP14,"")</f>
        <v/>
      </c>
      <c r="EC14" s="40">
        <f>IF(SUM(DG14,DK14,DO14)&gt;0,SUM(DG14,DK14,DO14),"")</f>
        <v>7</v>
      </c>
      <c r="ED14" s="40">
        <f>IF(SUM(EA14,EB14)&gt;0,SUM(EA14,EB14),"")</f>
        <v>41.199999999999996</v>
      </c>
      <c r="EE14" s="40">
        <f>IF(SUM(DS14,DW14)&gt;0,SUM(DS14,DW14),"")</f>
        <v>3.4</v>
      </c>
      <c r="EF14" s="40">
        <f>IF(SUM(DR14:DS14,DU14:DW14,DY14)-SUM(DT14,DX14)&gt;0,SUM(DR14:DS14,DU14:DW14,DY14)-SUM(DT14,DX14),"")</f>
        <v>15.399999999999999</v>
      </c>
      <c r="EG14" s="40">
        <f>IF(SUM(EA14,EB14,EF14)&gt;0,SUM(EA14,EB14,EF14),"")</f>
        <v>56.599999999999994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13.55</v>
      </c>
      <c r="QE14" s="22">
        <f>IF($CU14="P",CB14,(CB14+AY14)/2)</f>
        <v>3.45</v>
      </c>
      <c r="QF14" s="22">
        <f>IF($CU14="P",CC14,(CC14+AZ14)/2)</f>
        <v>0</v>
      </c>
      <c r="QG14" s="22">
        <f>IF($CU14="P",CD14,(CD14+BA14)/2)</f>
        <v>0.5</v>
      </c>
      <c r="QH14" s="22">
        <f>IF($CU14="P",CE14,(CE14+BB14)/2)</f>
        <v>14</v>
      </c>
      <c r="QI14" s="22">
        <f>IF($CU14="P",CF14,(CF14+BC14)/2)</f>
        <v>3.8499999999999996</v>
      </c>
      <c r="QJ14" s="22">
        <f>IF($CU14="P",CG14,(CG14+BD14)/2)</f>
        <v>0</v>
      </c>
      <c r="QK14" s="22">
        <f>IF($CU14="P",CH14,(CH14+BE14)/2)</f>
        <v>0.5</v>
      </c>
      <c r="QL14" s="22">
        <f>IF($CU14="P",CI14,(CI14+BF14)/2)</f>
        <v>7.9</v>
      </c>
      <c r="QM14" s="22">
        <f>IF($CU14="P",CJ14,(CJ14+BG14)/2)</f>
        <v>1.75</v>
      </c>
      <c r="QN14" s="22">
        <f>IF($CU14="P",CK14,(CK14+BH14)/2)</f>
        <v>0.2</v>
      </c>
      <c r="QO14" s="22">
        <f>IF($CU14="P",CL14,(CL14+BI14)/2)</f>
        <v>0.15</v>
      </c>
      <c r="QP14" s="22">
        <f>IF($CU14="P",CM14,(CM14+BJ14)/2)</f>
        <v>15.3</v>
      </c>
      <c r="QQ14" s="22">
        <f>IF($CU14="P",CN14,(CN14+BK14)/2)</f>
        <v>3.5</v>
      </c>
      <c r="QR14" s="22">
        <f>IF($CU14="P",CO14,(CO14+BL14)/2)</f>
        <v>0</v>
      </c>
      <c r="QS14" s="22">
        <f>IF($CU14="P",CP14,(CP14+BM14)/2)</f>
        <v>0.15</v>
      </c>
      <c r="QT14" s="22">
        <f>IF($CU14="P",CQ14,(CQ14+BN14)/2)</f>
        <v>16.25</v>
      </c>
      <c r="QU14" s="22">
        <f>IF($CU14="P",CR14,(CR14+BO14)/2)</f>
        <v>3.4000000000000004</v>
      </c>
      <c r="QV14" s="22">
        <f>IF($CU14="P",CS14,(CS14+BP14)/2)</f>
        <v>0.35</v>
      </c>
      <c r="QW14" s="22">
        <f>IF($CU14="P",CT14,(CT14+BQ14)/2)</f>
        <v>0</v>
      </c>
      <c r="QX14" s="27" t="s">
        <v>46</v>
      </c>
      <c r="QY14" s="40">
        <f>IF(SUM(QE14,QI14)&gt;0,SUM(QE14,QI14),"")</f>
        <v>7.3</v>
      </c>
      <c r="QZ14" s="40">
        <f>IF(SUM(QD14:QE14,QG14:QI14,QK14)-QF14-QJ14&gt;0,SUM(QD14:QE14,QG14:QI14,QK14)-QF14-QJ14,"")</f>
        <v>35.85</v>
      </c>
      <c r="RA14" s="40">
        <f>IF(SUM(QL14:QM14,QO14)-QN14&gt;0,SUM(QL14:QM14,QO14)-QN14,"")</f>
        <v>9.6000000000000014</v>
      </c>
      <c r="RB14" s="40">
        <f>IF(SUM(QE14,QI14,QM14)&gt;0,SUM(QE14,QI14,QM14),"")</f>
        <v>9.0500000000000007</v>
      </c>
      <c r="RC14" s="40">
        <f>IF(SUM(QZ14,RA14)&gt;0,SUM(QZ14,RA14),"")</f>
        <v>45.45</v>
      </c>
      <c r="RD14" s="40">
        <f>IF(SUM(QQ14,QU14)&gt;0,SUM(QQ14,QU14),"")</f>
        <v>6.9</v>
      </c>
      <c r="RE14" s="40">
        <f>IF(SUM(QP14:QQ14,QS14:QU14,QW14)-SUM(QR14,QV14)&gt;0,SUM(QP14:QQ14,QS14:QU14,QW14)-SUM(QR14,QV14),"")</f>
        <v>38.25</v>
      </c>
      <c r="RF14" s="40">
        <f>IF(SUM(QZ14,RA14,RE14)&gt;0,SUM(QZ14,RA14,RE14),"")</f>
        <v>83.7</v>
      </c>
    </row>
    <row r="15" spans="1:474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155</v>
      </c>
      <c r="D15" s="4" t="s">
        <v>4</v>
      </c>
      <c r="E15" s="4">
        <v>2007</v>
      </c>
      <c r="F15" s="9">
        <f>SUM(L15:R15)+SUM(L15:O15)*0.0000001+SUM(L15)*0.0000000000001</f>
        <v>126.30000834000434</v>
      </c>
      <c r="G15" s="64"/>
      <c r="H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DZ15&gt;=EG$24,EA15&gt;=EG$28,DZ15&lt;&gt;""),AND(EE15&gt;=EG$24,EF15&gt;=EG$28,EE15&lt;&gt;""),AND(FB15&gt;=FI$24,FC15&gt;=FI$28,FB15&lt;&gt;""),AND(FG15&gt;=FI$24,FH15&gt;=FI$28,FG15&lt;&gt;""),AND(GD15&gt;=GK$24,GE15&gt;=GK$28,GD15&lt;&gt;""),AND(GI15&gt;=GK$24,GJ15&gt;=GK$28,GI15&lt;&gt;""),AND(HF15&gt;=HM$24,HG15&gt;=HM$28,HF15&lt;&gt;""),AND(HK15&gt;=HM$24,HL15&gt;=HM$28,HK15&lt;&gt;""),AND(IH15&gt;=IO$24,II15&gt;=IO$28,IH15&lt;&gt;""),AND(IM15&gt;=IO$24,IN15&gt;=IO$28,IM15&lt;&gt;""),AND(JJ15&gt;=JQ$24,JK15&gt;=JQ$28,JJ15&lt;&gt;""),AND(JO15&gt;=JQ$24,JP15&gt;=JQ$28,JO15&lt;&gt;""),AND(KL15&gt;=KS$24,KM15&gt;=KS$28,KL15&lt;&gt;""),AND(KQ15&gt;=KS$24,KR15&gt;=KS$28,KQ15&lt;&gt;""),AND(LN15&gt;=LU$24,LO15&gt;=LU$28,LN15&lt;&gt;""),AND(LS15&gt;=LU$24,LT15&gt;=LU$28,LS15&lt;&gt;""),AND(MP15&gt;=MW$24,MQ15&gt;=MW$28,MP15&lt;&gt;""),AND(MU15&gt;=MW$24,MV15&gt;=MW$28,MU15&lt;&gt;""),AND(NR15&gt;=NY$24,NS15&gt;=NY$28,NR15&lt;&gt;""),AND(NW15&gt;=NY$24,NX15&gt;=NY$28,NW15&lt;&gt;""),AND(OT15&gt;=PA$24,OU15&gt;=PA$28,OT15&lt;&gt;""),AND(OY15&gt;=PA$24,OZ15&gt;=PA$28,OY15&lt;&gt;""),AND(PV15&gt;=QC$24,PW15&gt;=QC$28,PV15&lt;&gt;""),AND(QA15&gt;=QC$24,QB15&gt;=QC$28,QA15&lt;&gt;"")),"P","")</f>
        <v/>
      </c>
      <c r="I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A15&gt;=EG$28,EA15&lt;&gt;""),AND(EF15&gt;=EG$28,EF15&lt;&gt;""),AND(FC15&gt;=FI$28,FC15&lt;&gt;""),AND(FH15&gt;=FI$28,FH15&lt;&gt;""),AND(GE15&gt;=GK$28,GE15&lt;&gt;""),AND(GJ15&gt;=GK$28,GJ15&lt;&gt;""),AND(HG15&gt;=HM$28,HG15&lt;&gt;""),AND(HL15&gt;=HM$28,HL15&lt;&gt;""),AND(II15&gt;=IO$28,II15&lt;&gt;""),AND(IN15&gt;=IO$28,IN15&lt;&gt;""),AND(JK15&gt;=JQ$28,JK15&lt;&gt;""),AND(JP15&gt;=JQ$28,JP15&lt;&gt;""),AND(KM15&gt;=KS$28,KM15&lt;&gt;""),AND(KR15&gt;=KS$28,KR15&lt;&gt;""),AND(LO15&gt;=LU$28,LO15&lt;&gt;""),AND(LT15&gt;=LU$28,LT15&lt;&gt;""),AND(MQ15&gt;=MW$28,MQ15&lt;&gt;""),AND(MV15&gt;=MW$28,MV15&lt;&gt;""),AND(NS15&gt;=NY$28,NS15&lt;&gt;""),AND(NX15&gt;=NY$28,NX15&lt;&gt;""),AND(OU15&gt;=PA$28,OU15&lt;&gt;""),AND(OZ15&gt;=PA$28,OZ15&lt;&gt;""),AND(PW15&gt;=QC$28,PW15&lt;&gt;""),AND(QB15&gt;=QC$28,QB15&lt;&gt;"")),"P","")</f>
        <v/>
      </c>
      <c r="J15" s="36" t="str">
        <f>IF(AND(I15="P",H15=""),"No DD",IF(OR(AND(AS15&gt;=AW$27,AT15&gt;=AW$31,AS15&lt;&gt;"",AO15=""),AND(BV15&gt;=BZ$27,BW15&gt;=BZ$31,BV15&lt;&gt;"",BR15=""),AND(CY15&gt;=DC$27,CZ15&gt;=DC$31,CY15&lt;&gt;"",CU15=""),AND(EC15&gt;=EG$27,ED15&gt;=EG$31,EC15&lt;&gt;""),AND(FE15&gt;=FI$27,FF15&gt;=FI$31,FE15&lt;&gt;""),AND(GG15&gt;=GK$27,GH15&gt;=GK$31,GG15&lt;&gt;""),AND(HI15&gt;=HM$27,HJ15&gt;=HM$31,HI15&lt;&gt;""),AND(IK15&gt;=IO$27,IL15&gt;=IO$31,IK15&lt;&gt;""),AND(JM15&gt;=JQ$27,JN15&gt;=JQ$31,JM15&lt;&gt;""),AND(KO15&gt;=KS$27,KP15&gt;=KS$31,KO15&lt;&gt;""),AND(LQ15&gt;=LU$27,LR15&gt;=LU$31,LQ15&lt;&gt;""),AND(MS15&gt;=MW$27,MT15&gt;=MW$31,MS15&lt;&gt;""),AND(NU15&gt;=NY$27,NV15&gt;=NY$31,NU15&lt;&gt;""),AND(OW15&gt;=PA$27,OX15&gt;=PA$31,OW15&lt;&gt;""),AND(PY15&gt;=QC$27,PZ15&gt;=QC$31,PY15&lt;&gt;"")),"Merit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Excellence",IF(K15="P","Worlds Team",IF(H15="P","National Team","")))))</f>
        <v/>
      </c>
      <c r="K15" s="3" t="str">
        <f>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P","")</f>
        <v/>
      </c>
      <c r="L15" s="8">
        <f>IF(COUNT(AQ15,BT15,CW15)&gt;0,LARGE((AQ15,BT15,CW15),1),0)</f>
        <v>43.400000000000006</v>
      </c>
      <c r="M15" s="8" t="str">
        <f>IF(L15=0,"",IF(L15=CW15,$CA$1,IF(L15=BT15,$AX$1,IF(L15=AQ15,$U$1,""))))</f>
        <v>2024 Nationals</v>
      </c>
      <c r="N15" s="8">
        <f>IF(COUNT(AQ15,BT15,CW15)&gt;1,LARGE((AQ15,BT15,CW15),2),0)</f>
        <v>39.999999999999993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42.4</v>
      </c>
      <c r="Q15" s="8" t="str">
        <f>IF(P15=0,"",IF(P15=DB15,$CA$1,IF(P15=BY15,$AX$1,IF(P15=AV15,$U$1,""))))</f>
        <v>2024 Nationals</v>
      </c>
      <c r="R15" s="8">
        <f>IF(MAX(DD15:DE15)&gt;0,MAX(DD15:DE15),"")</f>
        <v>0.50000000000000711</v>
      </c>
      <c r="S15" s="11" t="str">
        <f>IF(R15="","",IF(R15=DD15,"("&amp;DD$2&amp;")",IF(R15=DE15,"("&amp;DE$2&amp;")")))</f>
        <v>(Q1)</v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>2024 Coimbra Gym Fest (July 7)</v>
      </c>
      <c r="U15" s="19">
        <v>16.5</v>
      </c>
      <c r="V15" s="19">
        <v>4.8</v>
      </c>
      <c r="W15" s="19">
        <v>0</v>
      </c>
      <c r="X15" s="19">
        <v>0.6</v>
      </c>
      <c r="Y15" s="19">
        <v>16.3</v>
      </c>
      <c r="Z15" s="19">
        <v>4.5999999999999996</v>
      </c>
      <c r="AA15" s="19">
        <v>0</v>
      </c>
      <c r="AB15" s="19">
        <v>0.6</v>
      </c>
      <c r="AC15" s="19">
        <v>14.3</v>
      </c>
      <c r="AD15" s="19">
        <v>4.5999999999999996</v>
      </c>
      <c r="AE15" s="19">
        <v>0</v>
      </c>
      <c r="AF15" s="19">
        <v>0.6</v>
      </c>
      <c r="AG15" s="19">
        <v>15.7</v>
      </c>
      <c r="AH15" s="19">
        <v>4.5999999999999996</v>
      </c>
      <c r="AI15" s="19">
        <v>0</v>
      </c>
      <c r="AJ15" s="19">
        <v>0.6</v>
      </c>
      <c r="AK15" s="19">
        <v>16.100000000000001</v>
      </c>
      <c r="AL15" s="19">
        <v>4.8</v>
      </c>
      <c r="AM15" s="19">
        <v>0</v>
      </c>
      <c r="AN15" s="19">
        <v>0.6</v>
      </c>
      <c r="AO15" s="27"/>
      <c r="AP15" s="40">
        <f>IF(SUM(V15,Z15)&gt;0,SUM(V15,Z15),"")</f>
        <v>9.3999999999999986</v>
      </c>
      <c r="AQ15" s="40">
        <f>IF(SUM(U15:V15,X15:Z15,AB15)-W15-AA15&gt;0,SUM(U15:V15,X15:Z15,AB15)-W15-AA15,"")</f>
        <v>43.400000000000006</v>
      </c>
      <c r="AR15" s="40">
        <f>IF(SUM(AC15:AD15,AF15)-AE15&gt;0,SUM(AC15:AD15,AF15)-AE15,"")</f>
        <v>19.5</v>
      </c>
      <c r="AS15" s="40">
        <f>IF(SUM(V15,Z15,AD15)&gt;0,SUM(V15,Z15,AD15),"")</f>
        <v>13.999999999999998</v>
      </c>
      <c r="AT15" s="40">
        <f>IF(SUM(AQ15,AR15)&gt;0,SUM(AQ15,AR15),"")</f>
        <v>62.900000000000006</v>
      </c>
      <c r="AU15" s="40">
        <f>IF(SUM(AH15,AL15)&gt;0,SUM(AH15,AL15),"")</f>
        <v>9.3999999999999986</v>
      </c>
      <c r="AV15" s="40">
        <f>IF(SUM(AG15:AH15,AJ15:AL15,AN15)-SUM(AI15,AM15)&gt;0,SUM(AG15:AH15,AJ15:AL15,AN15)-SUM(AI15,AM15),"")</f>
        <v>42.4</v>
      </c>
      <c r="AW15" s="40">
        <f>IF(SUM(AQ15,AR15,AV15)&gt;0,SUM(AQ15,AR15,AV15),"")</f>
        <v>105.30000000000001</v>
      </c>
      <c r="AX15" s="18">
        <v>15.4</v>
      </c>
      <c r="AY15" s="18">
        <v>4.5999999999999996</v>
      </c>
      <c r="AZ15" s="18">
        <v>0</v>
      </c>
      <c r="BA15" s="18">
        <v>0.6</v>
      </c>
      <c r="BB15" s="18">
        <v>15.6</v>
      </c>
      <c r="BC15" s="18">
        <v>3.9</v>
      </c>
      <c r="BD15" s="18">
        <v>2</v>
      </c>
      <c r="BE15" s="18">
        <v>0.6</v>
      </c>
      <c r="BF15" s="18">
        <v>15</v>
      </c>
      <c r="BG15" s="18">
        <v>2.6</v>
      </c>
      <c r="BH15" s="18">
        <v>0</v>
      </c>
      <c r="BI15" s="18">
        <v>0.6</v>
      </c>
      <c r="BJ15" s="18">
        <v>15.6</v>
      </c>
      <c r="BK15" s="18">
        <v>4.5999999999999996</v>
      </c>
      <c r="BL15" s="18">
        <v>0</v>
      </c>
      <c r="BM15" s="18">
        <v>0.6</v>
      </c>
      <c r="BN15" s="18">
        <v>15.3</v>
      </c>
      <c r="BO15" s="18">
        <v>3.9</v>
      </c>
      <c r="BP15" s="18">
        <v>0</v>
      </c>
      <c r="BQ15" s="18">
        <v>0.6</v>
      </c>
      <c r="BR15" s="28"/>
      <c r="BS15" s="11">
        <f>IF(SUM(AY15,BC15)&gt;0,SUM(AY15,BC15),"")</f>
        <v>8.5</v>
      </c>
      <c r="BT15" s="11">
        <f>IF(SUM(AX15:AY15,BA15:BC15,BE15)-AZ15-BD15&gt;0,SUM(AX15:AY15,BA15:BC15,BE15)-AZ15-BD15,"")</f>
        <v>38.700000000000003</v>
      </c>
      <c r="BU15" s="11">
        <f>IF(SUM(BF15:BG15,BI15)-BH15&gt;0,SUM(BF15:BG15,BI15)-BH15,"")</f>
        <v>18.200000000000003</v>
      </c>
      <c r="BV15" s="11">
        <f>IF(SUM(AY15,BC15,BG15)&gt;0,SUM(AY15,BC15,BG15),"")</f>
        <v>11.1</v>
      </c>
      <c r="BW15" s="11">
        <f>IF(SUM(BT15,BU15)&gt;0,SUM(BT15,BU15),"")</f>
        <v>56.900000000000006</v>
      </c>
      <c r="BX15" s="11">
        <f>IF(SUM(BK15,BO15)&gt;0,SUM(BK15,BO15),"")</f>
        <v>8.5</v>
      </c>
      <c r="BY15" s="11">
        <f>IF(SUM(BJ15:BK15,BM15:BO15,BQ15)-SUM(BL15,BP15)&gt;0,SUM(BJ15:BK15,BM15:BO15,BQ15)-SUM(BL15,BP15),"")</f>
        <v>40.6</v>
      </c>
      <c r="BZ15" s="11">
        <f>IF(SUM(BT15,BU15,BY15)&gt;0,SUM(BT15,BU15,BY15),"")</f>
        <v>97.5</v>
      </c>
      <c r="CA15" s="19">
        <v>15.2</v>
      </c>
      <c r="CB15" s="19">
        <v>4.5999999999999996</v>
      </c>
      <c r="CC15" s="19">
        <v>0</v>
      </c>
      <c r="CD15" s="19">
        <v>0</v>
      </c>
      <c r="CE15" s="19">
        <v>15.4</v>
      </c>
      <c r="CF15" s="19">
        <v>4.8</v>
      </c>
      <c r="CG15" s="19">
        <v>0</v>
      </c>
      <c r="CH15" s="19">
        <v>0</v>
      </c>
      <c r="CI15" s="19"/>
      <c r="CJ15" s="19"/>
      <c r="CK15" s="19"/>
      <c r="CL15" s="19"/>
      <c r="CM15" s="19">
        <v>15.4</v>
      </c>
      <c r="CN15" s="19">
        <v>4.8</v>
      </c>
      <c r="CO15" s="19">
        <v>0.2</v>
      </c>
      <c r="CP15" s="19">
        <v>0</v>
      </c>
      <c r="CQ15" s="19">
        <v>15.5</v>
      </c>
      <c r="CR15" s="19">
        <v>5.3</v>
      </c>
      <c r="CS15" s="19">
        <v>0.4</v>
      </c>
      <c r="CT15" s="19">
        <v>0</v>
      </c>
      <c r="CU15" s="27"/>
      <c r="CV15" s="40">
        <f>IF(SUM(CB15,CF15)&gt;0,SUM(CB15,CF15),"")</f>
        <v>9.3999999999999986</v>
      </c>
      <c r="CW15" s="40">
        <f>IF(SUM(CA15:CB15,CD15:CF15,CH15)-CC15-CG15&gt;0,SUM(CA15:CB15,CD15:CF15,CH15)-CC15-CG15,"")</f>
        <v>39.999999999999993</v>
      </c>
      <c r="CX15" s="40" t="str">
        <f>IF(SUM(CI15:CJ15,CL15)-CK15&gt;0,SUM(CI15:CJ15,CL15)-CK15,"")</f>
        <v/>
      </c>
      <c r="CY15" s="40">
        <f>IF(SUM(CB15,CF15,CJ15)&gt;0,SUM(CB15,CF15,CJ15),"")</f>
        <v>9.3999999999999986</v>
      </c>
      <c r="CZ15" s="40">
        <f>IF(SUM(CW15,CX15)&gt;0,SUM(CW15,CX15),"")</f>
        <v>39.999999999999993</v>
      </c>
      <c r="DA15" s="40">
        <f>IF(SUM(CN15,CR15)&gt;0,SUM(CN15,CR15),"")</f>
        <v>10.1</v>
      </c>
      <c r="DB15" s="40">
        <f>IF(SUM(CM15:CN15,CP15:CR15,CT15)-SUM(CO15,CS15)&gt;0,SUM(CM15:CN15,CP15:CR15,CT15)-SUM(CO15,CS15),"")</f>
        <v>40.4</v>
      </c>
      <c r="DC15" s="40">
        <f>IF(SUM(CW15,CX15,DB15)&gt;0,SUM(CW15,CX15,DB15),"")</f>
        <v>80.399999999999991</v>
      </c>
      <c r="DD15" s="50">
        <f>IF(MAX(EA15,FC15,GE15,HG15,II15,JK15,KM15,LO15,MQ15,NS15,OU15,PW15)-IF(N15="",0,N15)&gt;0.001,MAX(EA15,FC15,GE15,HG15,II15,JK15,KM15,LO15,MQ15,NS15,OU15,PW15)-IF(N15="",0,N15),"")</f>
        <v>0.50000000000000711</v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>
        <v>15.7</v>
      </c>
      <c r="DG15" s="17">
        <v>4.8</v>
      </c>
      <c r="DH15" s="17">
        <v>0</v>
      </c>
      <c r="DI15" s="17">
        <v>0</v>
      </c>
      <c r="DJ15" s="17">
        <v>15.4</v>
      </c>
      <c r="DK15" s="17">
        <v>4.5999999999999996</v>
      </c>
      <c r="DL15" s="17">
        <v>0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>IF(SUM(DG15,DK15)&gt;0,SUM(DG15,DK15),"")</f>
        <v>9.3999999999999986</v>
      </c>
      <c r="EA15" s="40">
        <f>IF(SUM(DF15:DG15,DI15:DK15,DM15)-DH15-DL15&gt;0,SUM(DF15:DG15,DI15:DK15,DM15)-DH15-DL15,"")</f>
        <v>40.5</v>
      </c>
      <c r="EB15" s="40" t="str">
        <f>IF(SUM(DN15:DO15,DQ15)-DP15&gt;0,SUM(DN15:DO15,DQ15)-DP15,"")</f>
        <v/>
      </c>
      <c r="EC15" s="40">
        <f>IF(SUM(DG15,DK15,DO15)&gt;0,SUM(DG15,DK15,DO15),"")</f>
        <v>9.3999999999999986</v>
      </c>
      <c r="ED15" s="40">
        <f>IF(SUM(EA15,EB15)&gt;0,SUM(EA15,EB15),"")</f>
        <v>40.5</v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>
        <f>IF(SUM(EA15,EB15,EF15)&gt;0,SUM(EA15,EB15,EF15),"")</f>
        <v>40.5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15.3</v>
      </c>
      <c r="QE15" s="22">
        <f>IF($CU15="P",CB15,(CB15+AY15)/2)</f>
        <v>4.5999999999999996</v>
      </c>
      <c r="QF15" s="22">
        <f>IF($CU15="P",CC15,(CC15+AZ15)/2)</f>
        <v>0</v>
      </c>
      <c r="QG15" s="22">
        <f>IF($CU15="P",CD15,(CD15+BA15)/2)</f>
        <v>0.3</v>
      </c>
      <c r="QH15" s="22">
        <f>IF($CU15="P",CE15,(CE15+BB15)/2)</f>
        <v>15.5</v>
      </c>
      <c r="QI15" s="22">
        <f>IF($CU15="P",CF15,(CF15+BC15)/2)</f>
        <v>4.3499999999999996</v>
      </c>
      <c r="QJ15" s="22">
        <f>IF($CU15="P",CG15,(CG15+BD15)/2)</f>
        <v>1</v>
      </c>
      <c r="QK15" s="22">
        <f>IF($CU15="P",CH15,(CH15+BE15)/2)</f>
        <v>0.3</v>
      </c>
      <c r="QL15" s="22">
        <f>IF($CU15="P",CI15,(CI15+BF15)/2)</f>
        <v>7.5</v>
      </c>
      <c r="QM15" s="22">
        <f>IF($CU15="P",CJ15,(CJ15+BG15)/2)</f>
        <v>1.3</v>
      </c>
      <c r="QN15" s="22">
        <f>IF($CU15="P",CK15,(CK15+BH15)/2)</f>
        <v>0</v>
      </c>
      <c r="QO15" s="22">
        <f>IF($CU15="P",CL15,(CL15+BI15)/2)</f>
        <v>0.3</v>
      </c>
      <c r="QP15" s="22">
        <f>IF($CU15="P",CM15,(CM15+BJ15)/2)</f>
        <v>15.5</v>
      </c>
      <c r="QQ15" s="22">
        <f>IF($CU15="P",CN15,(CN15+BK15)/2)</f>
        <v>4.6999999999999993</v>
      </c>
      <c r="QR15" s="22">
        <f>IF($CU15="P",CO15,(CO15+BL15)/2)</f>
        <v>0.1</v>
      </c>
      <c r="QS15" s="22">
        <f>IF($CU15="P",CP15,(CP15+BM15)/2)</f>
        <v>0.3</v>
      </c>
      <c r="QT15" s="22">
        <f>IF($CU15="P",CQ15,(CQ15+BN15)/2)</f>
        <v>15.4</v>
      </c>
      <c r="QU15" s="22">
        <f>IF($CU15="P",CR15,(CR15+BO15)/2)</f>
        <v>4.5999999999999996</v>
      </c>
      <c r="QV15" s="22">
        <f>IF($CU15="P",CS15,(CS15+BP15)/2)</f>
        <v>0.2</v>
      </c>
      <c r="QW15" s="22">
        <f>IF($CU15="P",CT15,(CT15+BQ15)/2)</f>
        <v>0.3</v>
      </c>
      <c r="QX15" s="27" t="s">
        <v>46</v>
      </c>
      <c r="QY15" s="40">
        <f>IF(SUM(QE15,QI15)&gt;0,SUM(QE15,QI15),"")</f>
        <v>8.9499999999999993</v>
      </c>
      <c r="QZ15" s="40">
        <f>IF(SUM(QD15:QE15,QG15:QI15,QK15)-QF15-QJ15&gt;0,SUM(QD15:QE15,QG15:QI15,QK15)-QF15-QJ15,"")</f>
        <v>39.35</v>
      </c>
      <c r="RA15" s="40">
        <f>IF(SUM(QL15:QM15,QO15)-QN15&gt;0,SUM(QL15:QM15,QO15)-QN15,"")</f>
        <v>9.1000000000000014</v>
      </c>
      <c r="RB15" s="40">
        <f>IF(SUM(QE15,QI15,QM15)&gt;0,SUM(QE15,QI15,QM15),"")</f>
        <v>10.25</v>
      </c>
      <c r="RC15" s="40">
        <f>IF(SUM(QZ15,RA15)&gt;0,SUM(QZ15,RA15),"")</f>
        <v>48.45</v>
      </c>
      <c r="RD15" s="40">
        <f>IF(SUM(QQ15,QU15)&gt;0,SUM(QQ15,QU15),"")</f>
        <v>9.2999999999999989</v>
      </c>
      <c r="RE15" s="40">
        <f>IF(SUM(QP15:QQ15,QS15:QU15,QW15)-SUM(QR15,QV15)&gt;0,SUM(QP15:QQ15,QS15:QU15,QW15)-SUM(QR15,QV15),"")</f>
        <v>40.5</v>
      </c>
      <c r="RF15" s="40">
        <f>IF(SUM(QZ15,RA15,RE15)&gt;0,SUM(QZ15,RA15,RE15),"")</f>
        <v>88.95</v>
      </c>
    </row>
    <row r="16" spans="1:474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103</v>
      </c>
      <c r="D16" s="4" t="s">
        <v>4</v>
      </c>
      <c r="E16" s="4">
        <v>2005</v>
      </c>
      <c r="F16" s="9">
        <f>SUM(L16:R16)+SUM(L16:O16)*0.0000001+SUM(L16)*0.0000000000001</f>
        <v>125.7000082800044</v>
      </c>
      <c r="G16" s="64"/>
      <c r="H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DZ16&gt;=EG$24,EA16&gt;=EG$28,DZ16&lt;&gt;""),AND(EE16&gt;=EG$24,EF16&gt;=EG$28,EE16&lt;&gt;""),AND(FB16&gt;=FI$24,FC16&gt;=FI$28,FB16&lt;&gt;""),AND(FG16&gt;=FI$24,FH16&gt;=FI$28,FG16&lt;&gt;""),AND(GD16&gt;=GK$24,GE16&gt;=GK$28,GD16&lt;&gt;""),AND(GI16&gt;=GK$24,GJ16&gt;=GK$28,GI16&lt;&gt;""),AND(HF16&gt;=HM$24,HG16&gt;=HM$28,HF16&lt;&gt;""),AND(HK16&gt;=HM$24,HL16&gt;=HM$28,HK16&lt;&gt;""),AND(IH16&gt;=IO$24,II16&gt;=IO$28,IH16&lt;&gt;""),AND(IM16&gt;=IO$24,IN16&gt;=IO$28,IM16&lt;&gt;""),AND(JJ16&gt;=JQ$24,JK16&gt;=JQ$28,JJ16&lt;&gt;""),AND(JO16&gt;=JQ$24,JP16&gt;=JQ$28,JO16&lt;&gt;""),AND(KL16&gt;=KS$24,KM16&gt;=KS$28,KL16&lt;&gt;""),AND(KQ16&gt;=KS$24,KR16&gt;=KS$28,KQ16&lt;&gt;""),AND(LN16&gt;=LU$24,LO16&gt;=LU$28,LN16&lt;&gt;""),AND(LS16&gt;=LU$24,LT16&gt;=LU$28,LS16&lt;&gt;""),AND(MP16&gt;=MW$24,MQ16&gt;=MW$28,MP16&lt;&gt;""),AND(MU16&gt;=MW$24,MV16&gt;=MW$28,MU16&lt;&gt;""),AND(NR16&gt;=NY$24,NS16&gt;=NY$28,NR16&lt;&gt;""),AND(NW16&gt;=NY$24,NX16&gt;=NY$28,NW16&lt;&gt;""),AND(OT16&gt;=PA$24,OU16&gt;=PA$28,OT16&lt;&gt;""),AND(OY16&gt;=PA$24,OZ16&gt;=PA$28,OY16&lt;&gt;""),AND(PV16&gt;=QC$24,PW16&gt;=QC$28,PV16&lt;&gt;""),AND(QA16&gt;=QC$24,QB16&gt;=QC$28,QA16&lt;&gt;"")),"P","")</f>
        <v/>
      </c>
      <c r="I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A16&gt;=EG$28,EA16&lt;&gt;""),AND(EF16&gt;=EG$28,EF16&lt;&gt;""),AND(FC16&gt;=FI$28,FC16&lt;&gt;""),AND(FH16&gt;=FI$28,FH16&lt;&gt;""),AND(GE16&gt;=GK$28,GE16&lt;&gt;""),AND(GJ16&gt;=GK$28,GJ16&lt;&gt;""),AND(HG16&gt;=HM$28,HG16&lt;&gt;""),AND(HL16&gt;=HM$28,HL16&lt;&gt;""),AND(II16&gt;=IO$28,II16&lt;&gt;""),AND(IN16&gt;=IO$28,IN16&lt;&gt;""),AND(JK16&gt;=JQ$28,JK16&lt;&gt;""),AND(JP16&gt;=JQ$28,JP16&lt;&gt;""),AND(KM16&gt;=KS$28,KM16&lt;&gt;""),AND(KR16&gt;=KS$28,KR16&lt;&gt;""),AND(LO16&gt;=LU$28,LO16&lt;&gt;""),AND(LT16&gt;=LU$28,LT16&lt;&gt;""),AND(MQ16&gt;=MW$28,MQ16&lt;&gt;""),AND(MV16&gt;=MW$28,MV16&lt;&gt;""),AND(NS16&gt;=NY$28,NS16&lt;&gt;""),AND(NX16&gt;=NY$28,NX16&lt;&gt;""),AND(OU16&gt;=PA$28,OU16&lt;&gt;""),AND(OZ16&gt;=PA$28,OZ16&lt;&gt;""),AND(PW16&gt;=QC$28,PW16&lt;&gt;""),AND(QB16&gt;=QC$28,QB16&lt;&gt;"")),"P","")</f>
        <v/>
      </c>
      <c r="J16" s="36" t="str">
        <f>IF(AND(I16="P",H16=""),"No DD",IF(OR(AND(AS16&gt;=AW$27,AT16&gt;=AW$31,AS16&lt;&gt;"",AO16=""),AND(BV16&gt;=BZ$27,BW16&gt;=BZ$31,BV16&lt;&gt;"",BR16=""),AND(CY16&gt;=DC$27,CZ16&gt;=DC$31,CY16&lt;&gt;"",CU16=""),AND(EC16&gt;=EG$27,ED16&gt;=EG$31,EC16&lt;&gt;""),AND(FE16&gt;=FI$27,FF16&gt;=FI$31,FE16&lt;&gt;""),AND(GG16&gt;=GK$27,GH16&gt;=GK$31,GG16&lt;&gt;""),AND(HI16&gt;=HM$27,HJ16&gt;=HM$31,HI16&lt;&gt;""),AND(IK16&gt;=IO$27,IL16&gt;=IO$31,IK16&lt;&gt;""),AND(JM16&gt;=JQ$27,JN16&gt;=JQ$31,JM16&lt;&gt;""),AND(KO16&gt;=KS$27,KP16&gt;=KS$31,KO16&lt;&gt;""),AND(LQ16&gt;=LU$27,LR16&gt;=LU$31,LQ16&lt;&gt;""),AND(MS16&gt;=MW$27,MT16&gt;=MW$31,MS16&lt;&gt;""),AND(NU16&gt;=NY$27,NV16&gt;=NY$31,NU16&lt;&gt;""),AND(OW16&gt;=PA$27,OX16&gt;=PA$31,OW16&lt;&gt;""),AND(PY16&gt;=QC$27,PZ16&gt;=QC$31,PY16&lt;&gt;"")),"Merit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Excellence",IF(K16="P","Worlds Team",IF(H16="P","National Team","")))))</f>
        <v/>
      </c>
      <c r="K16" s="3" t="str">
        <f>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P","")</f>
        <v/>
      </c>
      <c r="L16" s="8">
        <f>IF(COUNT(AQ16,BT16,CW16)&gt;0,LARGE((AQ16,BT16,CW16),1),0)</f>
        <v>43.7</v>
      </c>
      <c r="M16" s="8" t="str">
        <f>IF(L16=0,"",IF(L16=CW16,$CA$1,IF(L16=BT16,$AX$1,IF(L16=AQ16,$U$1,""))))</f>
        <v>2024 3rd Domestic Trial</v>
      </c>
      <c r="N16" s="8">
        <f>IF(COUNT(AQ16,BT16,CW16)&gt;1,LARGE((AQ16,BT16,CW16),2),0)</f>
        <v>39.1</v>
      </c>
      <c r="O16" s="8" t="str">
        <f>IF(N16=0,"",IF(AND(N16=L16,N16=AQ16,N16=BT16),$U$1,IF(AND(N16=L16,N16=AQ16,N16=CW16),$U$1,IF(AND(N16=L16,N16=BT16,N16=CW16),$AX$1,IF(N16=CW16,$CA$1,IF(N16=BT16,$AX$1,IF(N16=AQ16,$U$1,"")))))))</f>
        <v>2024 Nationals</v>
      </c>
      <c r="P16" s="8">
        <f>IF(MAX(AV16,BY16,DB16)&gt;0,MAX(AV16,BY16,DB16),0)</f>
        <v>42.9</v>
      </c>
      <c r="Q16" s="8" t="str">
        <f>IF(P16=0,"",IF(P16=DB16,$CA$1,IF(P16=BY16,$AX$1,IF(P16=AV16,$U$1,""))))</f>
        <v>2024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15.7</v>
      </c>
      <c r="V16" s="19">
        <v>1.9</v>
      </c>
      <c r="W16" s="19">
        <v>0</v>
      </c>
      <c r="X16" s="19">
        <v>0.3</v>
      </c>
      <c r="Y16" s="19">
        <v>15.8</v>
      </c>
      <c r="Z16" s="19">
        <v>4.8</v>
      </c>
      <c r="AA16" s="19">
        <v>0</v>
      </c>
      <c r="AB16" s="19">
        <v>0.6</v>
      </c>
      <c r="AC16" s="19">
        <v>15.2</v>
      </c>
      <c r="AD16" s="19">
        <v>3.9</v>
      </c>
      <c r="AE16" s="19">
        <v>0</v>
      </c>
      <c r="AF16" s="19">
        <v>0.3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6.6999999999999993</v>
      </c>
      <c r="AQ16" s="40">
        <f>IF(SUM(U16:V16,X16:Z16,AB16)-W16-AA16&gt;0,SUM(U16:V16,X16:Z16,AB16)-W16-AA16,"")</f>
        <v>39.1</v>
      </c>
      <c r="AR16" s="40">
        <f>IF(SUM(AC16:AD16,AF16)-AE16&gt;0,SUM(AC16:AD16,AF16)-AE16,"")</f>
        <v>19.399999999999999</v>
      </c>
      <c r="AS16" s="40">
        <f>IF(SUM(V16,Z16,AD16)&gt;0,SUM(V16,Z16,AD16),"")</f>
        <v>10.6</v>
      </c>
      <c r="AT16" s="40">
        <f>IF(SUM(AQ16,AR16)&gt;0,SUM(AQ16,AR16),"")</f>
        <v>58.5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58.5</v>
      </c>
      <c r="AX16" s="18">
        <v>16.100000000000001</v>
      </c>
      <c r="AY16" s="18">
        <v>5.5</v>
      </c>
      <c r="AZ16" s="18">
        <v>0</v>
      </c>
      <c r="BA16" s="18">
        <v>0.3</v>
      </c>
      <c r="BB16" s="18">
        <v>16.2</v>
      </c>
      <c r="BC16" s="18">
        <v>5</v>
      </c>
      <c r="BD16" s="18">
        <v>0</v>
      </c>
      <c r="BE16" s="18">
        <v>0.6</v>
      </c>
      <c r="BF16" s="18">
        <v>15.3</v>
      </c>
      <c r="BG16" s="18">
        <v>5.5</v>
      </c>
      <c r="BH16" s="18">
        <v>0</v>
      </c>
      <c r="BI16" s="18">
        <v>0.3</v>
      </c>
      <c r="BJ16" s="18">
        <v>15.8</v>
      </c>
      <c r="BK16" s="18">
        <v>5.5</v>
      </c>
      <c r="BL16" s="18">
        <v>0</v>
      </c>
      <c r="BM16" s="18">
        <v>0.3</v>
      </c>
      <c r="BN16" s="18">
        <v>15.9</v>
      </c>
      <c r="BO16" s="18">
        <v>4.8</v>
      </c>
      <c r="BP16" s="18">
        <v>0</v>
      </c>
      <c r="BQ16" s="18">
        <v>0.6</v>
      </c>
      <c r="BR16" s="28"/>
      <c r="BS16" s="11">
        <f>IF(SUM(AY16,BC16)&gt;0,SUM(AY16,BC16),"")</f>
        <v>10.5</v>
      </c>
      <c r="BT16" s="11">
        <f>IF(SUM(AX16:AY16,BA16:BC16,BE16)-AZ16-BD16&gt;0,SUM(AX16:AY16,BA16:BC16,BE16)-AZ16-BD16,"")</f>
        <v>43.7</v>
      </c>
      <c r="BU16" s="11">
        <f>IF(SUM(BF16:BG16,BI16)-BH16&gt;0,SUM(BF16:BG16,BI16)-BH16,"")</f>
        <v>21.1</v>
      </c>
      <c r="BV16" s="11">
        <f>IF(SUM(AY16,BC16,BG16)&gt;0,SUM(AY16,BC16,BG16),"")</f>
        <v>16</v>
      </c>
      <c r="BW16" s="11">
        <f>IF(SUM(BT16,BU16)&gt;0,SUM(BT16,BU16),"")</f>
        <v>64.800000000000011</v>
      </c>
      <c r="BX16" s="11">
        <f>IF(SUM(BK16,BO16)&gt;0,SUM(BK16,BO16),"")</f>
        <v>10.3</v>
      </c>
      <c r="BY16" s="11">
        <f>IF(SUM(BJ16:BK16,BM16:BO16,BQ16)-SUM(BL16,BP16)&gt;0,SUM(BJ16:BK16,BM16:BO16,BQ16)-SUM(BL16,BP16),"")</f>
        <v>42.9</v>
      </c>
      <c r="BZ16" s="11">
        <f>IF(SUM(BT16,BU16,BY16)&gt;0,SUM(BT16,BU16,BY16),"")</f>
        <v>107.70000000000002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8.0500000000000007</v>
      </c>
      <c r="QE16" s="22">
        <f>IF($CU16="P",CB16,(CB16+AY16)/2)</f>
        <v>2.75</v>
      </c>
      <c r="QF16" s="22">
        <f>IF($CU16="P",CC16,(CC16+AZ16)/2)</f>
        <v>0</v>
      </c>
      <c r="QG16" s="22">
        <f>IF($CU16="P",CD16,(CD16+BA16)/2)</f>
        <v>0.15</v>
      </c>
      <c r="QH16" s="22">
        <f>IF($CU16="P",CE16,(CE16+BB16)/2)</f>
        <v>8.1</v>
      </c>
      <c r="QI16" s="22">
        <f>IF($CU16="P",CF16,(CF16+BC16)/2)</f>
        <v>2.5</v>
      </c>
      <c r="QJ16" s="22">
        <f>IF($CU16="P",CG16,(CG16+BD16)/2)</f>
        <v>0</v>
      </c>
      <c r="QK16" s="22">
        <f>IF($CU16="P",CH16,(CH16+BE16)/2)</f>
        <v>0.3</v>
      </c>
      <c r="QL16" s="22">
        <f>IF($CU16="P",CI16,(CI16+BF16)/2)</f>
        <v>7.65</v>
      </c>
      <c r="QM16" s="22">
        <f>IF($CU16="P",CJ16,(CJ16+BG16)/2)</f>
        <v>2.75</v>
      </c>
      <c r="QN16" s="22">
        <f>IF($CU16="P",CK16,(CK16+BH16)/2)</f>
        <v>0</v>
      </c>
      <c r="QO16" s="22">
        <f>IF($CU16="P",CL16,(CL16+BI16)/2)</f>
        <v>0.15</v>
      </c>
      <c r="QP16" s="22">
        <f>IF($CU16="P",CM16,(CM16+BJ16)/2)</f>
        <v>7.9</v>
      </c>
      <c r="QQ16" s="22">
        <f>IF($CU16="P",CN16,(CN16+BK16)/2)</f>
        <v>2.75</v>
      </c>
      <c r="QR16" s="22">
        <f>IF($CU16="P",CO16,(CO16+BL16)/2)</f>
        <v>0</v>
      </c>
      <c r="QS16" s="22">
        <f>IF($CU16="P",CP16,(CP16+BM16)/2)</f>
        <v>0.15</v>
      </c>
      <c r="QT16" s="22">
        <f>IF($CU16="P",CQ16,(CQ16+BN16)/2)</f>
        <v>7.95</v>
      </c>
      <c r="QU16" s="22">
        <f>IF($CU16="P",CR16,(CR16+BO16)/2)</f>
        <v>2.4</v>
      </c>
      <c r="QV16" s="22">
        <f>IF($CU16="P",CS16,(CS16+BP16)/2)</f>
        <v>0</v>
      </c>
      <c r="QW16" s="22">
        <f>IF($CU16="P",CT16,(CT16+BQ16)/2)</f>
        <v>0.3</v>
      </c>
      <c r="QX16" s="27" t="s">
        <v>46</v>
      </c>
      <c r="QY16" s="40">
        <f>IF(SUM(QE16,QI16)&gt;0,SUM(QE16,QI16),"")</f>
        <v>5.25</v>
      </c>
      <c r="QZ16" s="40">
        <f>IF(SUM(QD16:QE16,QG16:QI16,QK16)-QF16-QJ16&gt;0,SUM(QD16:QE16,QG16:QI16,QK16)-QF16-QJ16,"")</f>
        <v>21.85</v>
      </c>
      <c r="RA16" s="40">
        <f>IF(SUM(QL16:QM16,QO16)-QN16&gt;0,SUM(QL16:QM16,QO16)-QN16,"")</f>
        <v>10.55</v>
      </c>
      <c r="RB16" s="40">
        <f>IF(SUM(QE16,QI16,QM16)&gt;0,SUM(QE16,QI16,QM16),"")</f>
        <v>8</v>
      </c>
      <c r="RC16" s="40">
        <f>IF(SUM(QZ16,RA16)&gt;0,SUM(QZ16,RA16),"")</f>
        <v>32.400000000000006</v>
      </c>
      <c r="RD16" s="40">
        <f>IF(SUM(QQ16,QU16)&gt;0,SUM(QQ16,QU16),"")</f>
        <v>5.15</v>
      </c>
      <c r="RE16" s="40">
        <f>IF(SUM(QP16:QQ16,QS16:QU16,QW16)-SUM(QR16,QV16)&gt;0,SUM(QP16:QQ16,QS16:QU16,QW16)-SUM(QR16,QV16),"")</f>
        <v>21.45</v>
      </c>
      <c r="RF16" s="40">
        <f>IF(SUM(QZ16,RA16,RE16)&gt;0,SUM(QZ16,RA16,RE16),"")</f>
        <v>53.850000000000009</v>
      </c>
    </row>
    <row r="17" spans="1:474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159</v>
      </c>
      <c r="D17" s="4" t="s">
        <v>5</v>
      </c>
      <c r="E17" s="4">
        <v>2007</v>
      </c>
      <c r="F17" s="9">
        <f>SUM(L17:R17)+SUM(L17:O17)*0.0000001+SUM(L17)*0.0000000000001</f>
        <v>121.40000811000409</v>
      </c>
      <c r="G17" s="64"/>
      <c r="H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DZ17&gt;=EG$24,EA17&gt;=EG$28,DZ17&lt;&gt;""),AND(EE17&gt;=EG$24,EF17&gt;=EG$28,EE17&lt;&gt;""),AND(FB17&gt;=FI$24,FC17&gt;=FI$28,FB17&lt;&gt;""),AND(FG17&gt;=FI$24,FH17&gt;=FI$28,FG17&lt;&gt;""),AND(GD17&gt;=GK$24,GE17&gt;=GK$28,GD17&lt;&gt;""),AND(GI17&gt;=GK$24,GJ17&gt;=GK$28,GI17&lt;&gt;""),AND(HF17&gt;=HM$24,HG17&gt;=HM$28,HF17&lt;&gt;""),AND(HK17&gt;=HM$24,HL17&gt;=HM$28,HK17&lt;&gt;""),AND(IH17&gt;=IO$24,II17&gt;=IO$28,IH17&lt;&gt;""),AND(IM17&gt;=IO$24,IN17&gt;=IO$28,IM17&lt;&gt;""),AND(JJ17&gt;=JQ$24,JK17&gt;=JQ$28,JJ17&lt;&gt;""),AND(JO17&gt;=JQ$24,JP17&gt;=JQ$28,JO17&lt;&gt;""),AND(KL17&gt;=KS$24,KM17&gt;=KS$28,KL17&lt;&gt;""),AND(KQ17&gt;=KS$24,KR17&gt;=KS$28,KQ17&lt;&gt;""),AND(LN17&gt;=LU$24,LO17&gt;=LU$28,LN17&lt;&gt;""),AND(LS17&gt;=LU$24,LT17&gt;=LU$28,LS17&lt;&gt;""),AND(MP17&gt;=MW$24,MQ17&gt;=MW$28,MP17&lt;&gt;""),AND(MU17&gt;=MW$24,MV17&gt;=MW$28,MU17&lt;&gt;""),AND(NR17&gt;=NY$24,NS17&gt;=NY$28,NR17&lt;&gt;""),AND(NW17&gt;=NY$24,NX17&gt;=NY$28,NW17&lt;&gt;""),AND(OT17&gt;=PA$24,OU17&gt;=PA$28,OT17&lt;&gt;""),AND(OY17&gt;=PA$24,OZ17&gt;=PA$28,OY17&lt;&gt;""),AND(PV17&gt;=QC$24,PW17&gt;=QC$28,PV17&lt;&gt;""),AND(QA17&gt;=QC$24,QB17&gt;=QC$28,QA17&lt;&gt;"")),"P","")</f>
        <v/>
      </c>
      <c r="I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A17&gt;=EG$28,EA17&lt;&gt;""),AND(EF17&gt;=EG$28,EF17&lt;&gt;""),AND(FC17&gt;=FI$28,FC17&lt;&gt;""),AND(FH17&gt;=FI$28,FH17&lt;&gt;""),AND(GE17&gt;=GK$28,GE17&lt;&gt;""),AND(GJ17&gt;=GK$28,GJ17&lt;&gt;""),AND(HG17&gt;=HM$28,HG17&lt;&gt;""),AND(HL17&gt;=HM$28,HL17&lt;&gt;""),AND(II17&gt;=IO$28,II17&lt;&gt;""),AND(IN17&gt;=IO$28,IN17&lt;&gt;""),AND(JK17&gt;=JQ$28,JK17&lt;&gt;""),AND(JP17&gt;=JQ$28,JP17&lt;&gt;""),AND(KM17&gt;=KS$28,KM17&lt;&gt;""),AND(KR17&gt;=KS$28,KR17&lt;&gt;""),AND(LO17&gt;=LU$28,LO17&lt;&gt;""),AND(LT17&gt;=LU$28,LT17&lt;&gt;""),AND(MQ17&gt;=MW$28,MQ17&lt;&gt;""),AND(MV17&gt;=MW$28,MV17&lt;&gt;""),AND(NS17&gt;=NY$28,NS17&lt;&gt;""),AND(NX17&gt;=NY$28,NX17&lt;&gt;""),AND(OU17&gt;=PA$28,OU17&lt;&gt;""),AND(OZ17&gt;=PA$28,OZ17&lt;&gt;""),AND(PW17&gt;=QC$28,PW17&lt;&gt;""),AND(QB17&gt;=QC$28,QB17&lt;&gt;"")),"P","")</f>
        <v/>
      </c>
      <c r="J17" s="36" t="str">
        <f>IF(AND(I17="P",H17=""),"No DD",IF(OR(AND(AS17&gt;=AW$27,AT17&gt;=AW$31,AS17&lt;&gt;"",AO17=""),AND(BV17&gt;=BZ$27,BW17&gt;=BZ$31,BV17&lt;&gt;"",BR17=""),AND(CY17&gt;=DC$27,CZ17&gt;=DC$31,CY17&lt;&gt;"",CU17=""),AND(EC17&gt;=EG$27,ED17&gt;=EG$31,EC17&lt;&gt;""),AND(FE17&gt;=FI$27,FF17&gt;=FI$31,FE17&lt;&gt;""),AND(GG17&gt;=GK$27,GH17&gt;=GK$31,GG17&lt;&gt;""),AND(HI17&gt;=HM$27,HJ17&gt;=HM$31,HI17&lt;&gt;""),AND(IK17&gt;=IO$27,IL17&gt;=IO$31,IK17&lt;&gt;""),AND(JM17&gt;=JQ$27,JN17&gt;=JQ$31,JM17&lt;&gt;""),AND(KO17&gt;=KS$27,KP17&gt;=KS$31,KO17&lt;&gt;""),AND(LQ17&gt;=LU$27,LR17&gt;=LU$31,LQ17&lt;&gt;""),AND(MS17&gt;=MW$27,MT17&gt;=MW$31,MS17&lt;&gt;""),AND(NU17&gt;=NY$27,NV17&gt;=NY$31,NU17&lt;&gt;""),AND(OW17&gt;=PA$27,OX17&gt;=PA$31,OW17&lt;&gt;""),AND(PY17&gt;=QC$27,PZ17&gt;=QC$31,PY17&lt;&gt;"")),"Merit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Excellence",IF(K17="P","Worlds Team",IF(H17="P","National Team","")))))</f>
        <v/>
      </c>
      <c r="K17" s="3" t="str">
        <f>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P","")</f>
        <v/>
      </c>
      <c r="L17" s="8">
        <f>IF(COUNT(AQ17,BT17,CW17)&gt;0,LARGE((AQ17,BT17,CW17),1),0)</f>
        <v>40.999999999999993</v>
      </c>
      <c r="M17" s="8" t="str">
        <f>IF(L17=0,"",IF(L17=CW17,$CA$1,IF(L17=BT17,$AX$1,IF(L17=AQ17,$U$1,""))))</f>
        <v>2024 Nationals</v>
      </c>
      <c r="N17" s="8">
        <f>IF(COUNT(AQ17,BT17,CW17)&gt;1,LARGE((AQ17,BT17,CW17),2),0)</f>
        <v>40.1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40.299999999999997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15.7</v>
      </c>
      <c r="V17" s="19">
        <v>3.5</v>
      </c>
      <c r="W17" s="19">
        <v>0.2</v>
      </c>
      <c r="X17" s="19">
        <v>0</v>
      </c>
      <c r="Y17" s="19">
        <v>17.399999999999999</v>
      </c>
      <c r="Z17" s="19">
        <v>4</v>
      </c>
      <c r="AA17" s="19">
        <v>0</v>
      </c>
      <c r="AB17" s="19">
        <v>0.6</v>
      </c>
      <c r="AC17" s="19">
        <v>14.8</v>
      </c>
      <c r="AD17" s="19">
        <v>4</v>
      </c>
      <c r="AE17" s="19">
        <v>0.2</v>
      </c>
      <c r="AF17" s="19">
        <v>0.3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7.5</v>
      </c>
      <c r="AQ17" s="40">
        <f>IF(SUM(U17:V17,X17:Z17,AB17)-W17-AA17&gt;0,SUM(U17:V17,X17:Z17,AB17)-W17-AA17,"")</f>
        <v>40.999999999999993</v>
      </c>
      <c r="AR17" s="40">
        <f>IF(SUM(AC17:AD17,AF17)-AE17&gt;0,SUM(AC17:AD17,AF17)-AE17,"")</f>
        <v>18.900000000000002</v>
      </c>
      <c r="AS17" s="40">
        <f>IF(SUM(V17,Z17,AD17)&gt;0,SUM(V17,Z17,AD17),"")</f>
        <v>11.5</v>
      </c>
      <c r="AT17" s="40">
        <f>IF(SUM(AQ17,AR17)&gt;0,SUM(AQ17,AR17),"")</f>
        <v>59.899999999999991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59.899999999999991</v>
      </c>
      <c r="AX17" s="18">
        <v>15.9</v>
      </c>
      <c r="AY17" s="18">
        <v>3.3</v>
      </c>
      <c r="AZ17" s="18">
        <v>0</v>
      </c>
      <c r="BA17" s="18">
        <v>0</v>
      </c>
      <c r="BB17" s="18">
        <v>15.2</v>
      </c>
      <c r="BC17" s="18">
        <v>2</v>
      </c>
      <c r="BD17" s="18">
        <v>0</v>
      </c>
      <c r="BE17" s="18">
        <v>0.3</v>
      </c>
      <c r="BF17" s="18">
        <v>15.6</v>
      </c>
      <c r="BG17" s="18">
        <v>3.3</v>
      </c>
      <c r="BH17" s="18">
        <v>0.2</v>
      </c>
      <c r="BI17" s="18">
        <v>0.3</v>
      </c>
      <c r="BJ17" s="18">
        <v>14.2</v>
      </c>
      <c r="BK17" s="18">
        <v>3.5</v>
      </c>
      <c r="BL17" s="18">
        <v>0</v>
      </c>
      <c r="BM17" s="18">
        <v>0</v>
      </c>
      <c r="BN17" s="18">
        <v>15.9</v>
      </c>
      <c r="BO17" s="18">
        <v>4</v>
      </c>
      <c r="BP17" s="18">
        <v>0</v>
      </c>
      <c r="BQ17" s="18">
        <v>0.3</v>
      </c>
      <c r="BR17" s="28"/>
      <c r="BS17" s="11">
        <f>IF(SUM(AY17,BC17)&gt;0,SUM(AY17,BC17),"")</f>
        <v>5.3</v>
      </c>
      <c r="BT17" s="11">
        <f>IF(SUM(AX17:AY17,BA17:BC17,BE17)-AZ17-BD17&gt;0,SUM(AX17:AY17,BA17:BC17,BE17)-AZ17-BD17,"")</f>
        <v>36.699999999999996</v>
      </c>
      <c r="BU17" s="11">
        <f>IF(SUM(BF17:BG17,BI17)-BH17&gt;0,SUM(BF17:BG17,BI17)-BH17,"")</f>
        <v>19</v>
      </c>
      <c r="BV17" s="11">
        <f>IF(SUM(AY17,BC17,BG17)&gt;0,SUM(AY17,BC17,BG17),"")</f>
        <v>8.6</v>
      </c>
      <c r="BW17" s="11">
        <f>IF(SUM(BT17,BU17)&gt;0,SUM(BT17,BU17),"")</f>
        <v>55.699999999999996</v>
      </c>
      <c r="BX17" s="11">
        <f>IF(SUM(BK17,BO17)&gt;0,SUM(BK17,BO17),"")</f>
        <v>7.5</v>
      </c>
      <c r="BY17" s="11">
        <f>IF(SUM(BJ17:BK17,BM17:BO17,BQ17)-SUM(BL17,BP17)&gt;0,SUM(BJ17:BK17,BM17:BO17,BQ17)-SUM(BL17,BP17),"")</f>
        <v>37.9</v>
      </c>
      <c r="BZ17" s="11">
        <f>IF(SUM(BT17,BU17,BY17)&gt;0,SUM(BT17,BU17,BY17),"")</f>
        <v>93.6</v>
      </c>
      <c r="CA17" s="19">
        <v>16</v>
      </c>
      <c r="CB17" s="19">
        <v>4.2</v>
      </c>
      <c r="CC17" s="19">
        <v>0</v>
      </c>
      <c r="CD17" s="19">
        <v>0</v>
      </c>
      <c r="CE17" s="19">
        <v>15.9</v>
      </c>
      <c r="CF17" s="19">
        <v>4</v>
      </c>
      <c r="CG17" s="19">
        <v>0</v>
      </c>
      <c r="CH17" s="19">
        <v>0</v>
      </c>
      <c r="CI17" s="19"/>
      <c r="CJ17" s="19"/>
      <c r="CK17" s="19"/>
      <c r="CL17" s="19"/>
      <c r="CM17" s="19">
        <v>16</v>
      </c>
      <c r="CN17" s="19">
        <v>4.2</v>
      </c>
      <c r="CO17" s="19">
        <v>0</v>
      </c>
      <c r="CP17" s="19">
        <v>0</v>
      </c>
      <c r="CQ17" s="19">
        <v>16.100000000000001</v>
      </c>
      <c r="CR17" s="19">
        <v>4</v>
      </c>
      <c r="CS17" s="19">
        <v>0</v>
      </c>
      <c r="CT17" s="19">
        <v>0</v>
      </c>
      <c r="CU17" s="27"/>
      <c r="CV17" s="40">
        <f>IF(SUM(CB17,CF17)&gt;0,SUM(CB17,CF17),"")</f>
        <v>8.1999999999999993</v>
      </c>
      <c r="CW17" s="40">
        <f>IF(SUM(CA17:CB17,CD17:CF17,CH17)-CC17-CG17&gt;0,SUM(CA17:CB17,CD17:CF17,CH17)-CC17-CG17,"")</f>
        <v>40.1</v>
      </c>
      <c r="CX17" s="40" t="str">
        <f>IF(SUM(CI17:CJ17,CL17)-CK17&gt;0,SUM(CI17:CJ17,CL17)-CK17,"")</f>
        <v/>
      </c>
      <c r="CY17" s="40">
        <f>IF(SUM(CB17,CF17,CJ17)&gt;0,SUM(CB17,CF17,CJ17),"")</f>
        <v>8.1999999999999993</v>
      </c>
      <c r="CZ17" s="40">
        <f>IF(SUM(CW17,CX17)&gt;0,SUM(CW17,CX17),"")</f>
        <v>40.1</v>
      </c>
      <c r="DA17" s="40">
        <f>IF(SUM(CN17,CR17)&gt;0,SUM(CN17,CR17),"")</f>
        <v>8.1999999999999993</v>
      </c>
      <c r="DB17" s="40">
        <f>IF(SUM(CM17:CN17,CP17:CR17,CT17)-SUM(CO17,CS17)&gt;0,SUM(CM17:CN17,CP17:CR17,CT17)-SUM(CO17,CS17),"")</f>
        <v>40.299999999999997</v>
      </c>
      <c r="DC17" s="40">
        <f>IF(SUM(CW17,CX17,DB17)&gt;0,SUM(CW17,CX17,DB17),"")</f>
        <v>80.400000000000006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15.95</v>
      </c>
      <c r="QE17" s="22">
        <f>IF($CU17="P",CB17,(CB17+AY17)/2)</f>
        <v>3.75</v>
      </c>
      <c r="QF17" s="22">
        <f>IF($CU17="P",CC17,(CC17+AZ17)/2)</f>
        <v>0</v>
      </c>
      <c r="QG17" s="22">
        <f>IF($CU17="P",CD17,(CD17+BA17)/2)</f>
        <v>0</v>
      </c>
      <c r="QH17" s="22">
        <f>IF($CU17="P",CE17,(CE17+BB17)/2)</f>
        <v>15.55</v>
      </c>
      <c r="QI17" s="22">
        <f>IF($CU17="P",CF17,(CF17+BC17)/2)</f>
        <v>3</v>
      </c>
      <c r="QJ17" s="22">
        <f>IF($CU17="P",CG17,(CG17+BD17)/2)</f>
        <v>0</v>
      </c>
      <c r="QK17" s="22">
        <f>IF($CU17="P",CH17,(CH17+BE17)/2)</f>
        <v>0.15</v>
      </c>
      <c r="QL17" s="22">
        <f>IF($CU17="P",CI17,(CI17+BF17)/2)</f>
        <v>7.8</v>
      </c>
      <c r="QM17" s="22">
        <f>IF($CU17="P",CJ17,(CJ17+BG17)/2)</f>
        <v>1.65</v>
      </c>
      <c r="QN17" s="22">
        <f>IF($CU17="P",CK17,(CK17+BH17)/2)</f>
        <v>0.1</v>
      </c>
      <c r="QO17" s="22">
        <f>IF($CU17="P",CL17,(CL17+BI17)/2)</f>
        <v>0.15</v>
      </c>
      <c r="QP17" s="22">
        <f>IF($CU17="P",CM17,(CM17+BJ17)/2)</f>
        <v>15.1</v>
      </c>
      <c r="QQ17" s="22">
        <f>IF($CU17="P",CN17,(CN17+BK17)/2)</f>
        <v>3.85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16</v>
      </c>
      <c r="QU17" s="22">
        <f>IF($CU17="P",CR17,(CR17+BO17)/2)</f>
        <v>4</v>
      </c>
      <c r="QV17" s="22">
        <f>IF($CU17="P",CS17,(CS17+BP17)/2)</f>
        <v>0</v>
      </c>
      <c r="QW17" s="22">
        <f>IF($CU17="P",CT17,(CT17+BQ17)/2)</f>
        <v>0.15</v>
      </c>
      <c r="QX17" s="27" t="s">
        <v>46</v>
      </c>
      <c r="QY17" s="40">
        <f>IF(SUM(QE17,QI17)&gt;0,SUM(QE17,QI17),"")</f>
        <v>6.75</v>
      </c>
      <c r="QZ17" s="40">
        <f>IF(SUM(QD17:QE17,QG17:QI17,QK17)-QF17-QJ17&gt;0,SUM(QD17:QE17,QG17:QI17,QK17)-QF17-QJ17,"")</f>
        <v>38.4</v>
      </c>
      <c r="RA17" s="40">
        <f>IF(SUM(QL17:QM17,QO17)-QN17&gt;0,SUM(QL17:QM17,QO17)-QN17,"")</f>
        <v>9.5</v>
      </c>
      <c r="RB17" s="40">
        <f>IF(SUM(QE17,QI17,QM17)&gt;0,SUM(QE17,QI17,QM17),"")</f>
        <v>8.4</v>
      </c>
      <c r="RC17" s="40">
        <f>IF(SUM(QZ17,RA17)&gt;0,SUM(QZ17,RA17),"")</f>
        <v>47.9</v>
      </c>
      <c r="RD17" s="40">
        <f>IF(SUM(QQ17,QU17)&gt;0,SUM(QQ17,QU17),"")</f>
        <v>7.85</v>
      </c>
      <c r="RE17" s="40">
        <f>IF(SUM(QP17:QQ17,QS17:QU17,QW17)-SUM(QR17,QV17)&gt;0,SUM(QP17:QQ17,QS17:QU17,QW17)-SUM(QR17,QV17),"")</f>
        <v>39.1</v>
      </c>
      <c r="RF17" s="40">
        <f>IF(SUM(QZ17,RA17,RE17)&gt;0,SUM(QZ17,RA17,RE17),"")</f>
        <v>87</v>
      </c>
    </row>
    <row r="18" spans="1:474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98</v>
      </c>
      <c r="D18" s="4" t="s">
        <v>5</v>
      </c>
      <c r="E18" s="4">
        <v>2005</v>
      </c>
      <c r="F18" s="9">
        <f>SUM(L18:R18)+SUM(L18:O18)*0.0000001+SUM(L18)*0.0000000000001</f>
        <v>113.60000761000404</v>
      </c>
      <c r="G18" s="64"/>
      <c r="H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DZ18&gt;=EG$24,EA18&gt;=EG$28,DZ18&lt;&gt;""),AND(EE18&gt;=EG$24,EF18&gt;=EG$28,EE18&lt;&gt;""),AND(FB18&gt;=FI$24,FC18&gt;=FI$28,FB18&lt;&gt;""),AND(FG18&gt;=FI$24,FH18&gt;=FI$28,FG18&lt;&gt;""),AND(GD18&gt;=GK$24,GE18&gt;=GK$28,GD18&lt;&gt;""),AND(GI18&gt;=GK$24,GJ18&gt;=GK$28,GI18&lt;&gt;""),AND(HF18&gt;=HM$24,HG18&gt;=HM$28,HF18&lt;&gt;""),AND(HK18&gt;=HM$24,HL18&gt;=HM$28,HK18&lt;&gt;""),AND(IH18&gt;=IO$24,II18&gt;=IO$28,IH18&lt;&gt;""),AND(IM18&gt;=IO$24,IN18&gt;=IO$28,IM18&lt;&gt;""),AND(JJ18&gt;=JQ$24,JK18&gt;=JQ$28,JJ18&lt;&gt;""),AND(JO18&gt;=JQ$24,JP18&gt;=JQ$28,JO18&lt;&gt;""),AND(KL18&gt;=KS$24,KM18&gt;=KS$28,KL18&lt;&gt;""),AND(KQ18&gt;=KS$24,KR18&gt;=KS$28,KQ18&lt;&gt;""),AND(LN18&gt;=LU$24,LO18&gt;=LU$28,LN18&lt;&gt;""),AND(LS18&gt;=LU$24,LT18&gt;=LU$28,LS18&lt;&gt;""),AND(MP18&gt;=MW$24,MQ18&gt;=MW$28,MP18&lt;&gt;""),AND(MU18&gt;=MW$24,MV18&gt;=MW$28,MU18&lt;&gt;""),AND(NR18&gt;=NY$24,NS18&gt;=NY$28,NR18&lt;&gt;""),AND(NW18&gt;=NY$24,NX18&gt;=NY$28,NW18&lt;&gt;""),AND(OT18&gt;=PA$24,OU18&gt;=PA$28,OT18&lt;&gt;""),AND(OY18&gt;=PA$24,OZ18&gt;=PA$28,OY18&lt;&gt;""),AND(PV18&gt;=QC$24,PW18&gt;=QC$28,PV18&lt;&gt;""),AND(QA18&gt;=QC$24,QB18&gt;=QC$28,QA18&lt;&gt;"")),"P","")</f>
        <v/>
      </c>
      <c r="I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A18&gt;=EG$28,EA18&lt;&gt;""),AND(EF18&gt;=EG$28,EF18&lt;&gt;""),AND(FC18&gt;=FI$28,FC18&lt;&gt;""),AND(FH18&gt;=FI$28,FH18&lt;&gt;""),AND(GE18&gt;=GK$28,GE18&lt;&gt;""),AND(GJ18&gt;=GK$28,GJ18&lt;&gt;""),AND(HG18&gt;=HM$28,HG18&lt;&gt;""),AND(HL18&gt;=HM$28,HL18&lt;&gt;""),AND(II18&gt;=IO$28,II18&lt;&gt;""),AND(IN18&gt;=IO$28,IN18&lt;&gt;""),AND(JK18&gt;=JQ$28,JK18&lt;&gt;""),AND(JP18&gt;=JQ$28,JP18&lt;&gt;""),AND(KM18&gt;=KS$28,KM18&lt;&gt;""),AND(KR18&gt;=KS$28,KR18&lt;&gt;""),AND(LO18&gt;=LU$28,LO18&lt;&gt;""),AND(LT18&gt;=LU$28,LT18&lt;&gt;""),AND(MQ18&gt;=MW$28,MQ18&lt;&gt;""),AND(MV18&gt;=MW$28,MV18&lt;&gt;""),AND(NS18&gt;=NY$28,NS18&lt;&gt;""),AND(NX18&gt;=NY$28,NX18&lt;&gt;""),AND(OU18&gt;=PA$28,OU18&lt;&gt;""),AND(OZ18&gt;=PA$28,OZ18&lt;&gt;""),AND(PW18&gt;=QC$28,PW18&lt;&gt;""),AND(QB18&gt;=QC$28,QB18&lt;&gt;"")),"P","")</f>
        <v/>
      </c>
      <c r="J18" s="36" t="str">
        <f>IF(AND(I18="P",H18=""),"No DD",IF(OR(AND(AS18&gt;=AW$27,AT18&gt;=AW$31,AS18&lt;&gt;"",AO18=""),AND(BV18&gt;=BZ$27,BW18&gt;=BZ$31,BV18&lt;&gt;"",BR18=""),AND(CY18&gt;=DC$27,CZ18&gt;=DC$31,CY18&lt;&gt;"",CU18=""),AND(EC18&gt;=EG$27,ED18&gt;=EG$31,EC18&lt;&gt;""),AND(FE18&gt;=FI$27,FF18&gt;=FI$31,FE18&lt;&gt;""),AND(GG18&gt;=GK$27,GH18&gt;=GK$31,GG18&lt;&gt;""),AND(HI18&gt;=HM$27,HJ18&gt;=HM$31,HI18&lt;&gt;""),AND(IK18&gt;=IO$27,IL18&gt;=IO$31,IK18&lt;&gt;""),AND(JM18&gt;=JQ$27,JN18&gt;=JQ$31,JM18&lt;&gt;""),AND(KO18&gt;=KS$27,KP18&gt;=KS$31,KO18&lt;&gt;""),AND(LQ18&gt;=LU$27,LR18&gt;=LU$31,LQ18&lt;&gt;""),AND(MS18&gt;=MW$27,MT18&gt;=MW$31,MS18&lt;&gt;""),AND(NU18&gt;=NY$27,NV18&gt;=NY$31,NU18&lt;&gt;""),AND(OW18&gt;=PA$27,OX18&gt;=PA$31,OW18&lt;&gt;""),AND(PY18&gt;=QC$27,PZ18&gt;=QC$31,PY18&lt;&gt;"")),"Merit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Excellence",IF(K18="P","Worlds Team",IF(H18="P","National Team","")))))</f>
        <v/>
      </c>
      <c r="K18" s="3" t="str">
        <f>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P","")</f>
        <v/>
      </c>
      <c r="L18" s="8">
        <f>IF(COUNT(AQ18,BT18,CW18)&gt;0,LARGE((AQ18,BT18,CW18),1),0)</f>
        <v>40.5</v>
      </c>
      <c r="M18" s="8" t="str">
        <f>IF(L18=0,"",IF(L18=CW18,$CA$1,IF(L18=BT18,$AX$1,IF(L18=AQ18,$U$1,""))))</f>
        <v>2024 Nationals</v>
      </c>
      <c r="N18" s="8">
        <f>IF(COUNT(AQ18,BT18,CW18)&gt;1,LARGE((AQ18,BT18,CW18),2),0)</f>
        <v>35.599999999999994</v>
      </c>
      <c r="O18" s="8" t="str">
        <f>IF(N18=0,"",IF(AND(N18=L18,N18=AQ18,N18=BT18),$U$1,IF(AND(N18=L18,N18=AQ18,N18=CW18),$U$1,IF(AND(N18=L18,N18=BT18,N18=CW18),$AX$1,IF(N18=CW18,$CA$1,IF(N18=BT18,$AX$1,IF(N18=AQ18,$U$1,"")))))))</f>
        <v>2025 Elite Canada</v>
      </c>
      <c r="P18" s="8">
        <f>IF(MAX(AV18,BY18,DB18)&gt;0,MAX(AV18,BY18,DB18),0)</f>
        <v>37.299999999999997</v>
      </c>
      <c r="Q18" s="8" t="str">
        <f>IF(P18=0,"",IF(P18=DB18,$CA$1,IF(P18=BY18,$AX$1,IF(P18=AV18,$U$1,""))))</f>
        <v>2024 Nationals</v>
      </c>
      <c r="R18" s="8">
        <f>IF(MAX(DD18:DE18)&gt;0,MAX(DD18:DE18),"")</f>
        <v>0.20000000000000284</v>
      </c>
      <c r="S18" s="11" t="str">
        <f>IF(R18="","",IF(R18=DD18,"("&amp;DD$2&amp;")",IF(R18=DE18,"("&amp;DE$2&amp;")")))</f>
        <v>(Q1)</v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>2024 Coimbra Gym Fest (July 7)</v>
      </c>
      <c r="U18" s="19">
        <v>15.5</v>
      </c>
      <c r="V18" s="19">
        <v>4.2</v>
      </c>
      <c r="W18" s="19">
        <v>0.4</v>
      </c>
      <c r="X18" s="19">
        <v>0.3</v>
      </c>
      <c r="Y18" s="19">
        <v>15.5</v>
      </c>
      <c r="Z18" s="19">
        <v>4.8</v>
      </c>
      <c r="AA18" s="19">
        <v>0</v>
      </c>
      <c r="AB18" s="19">
        <v>0.6</v>
      </c>
      <c r="AC18" s="19">
        <v>15.5</v>
      </c>
      <c r="AD18" s="19">
        <v>4.2</v>
      </c>
      <c r="AE18" s="19">
        <v>0</v>
      </c>
      <c r="AF18" s="19">
        <v>0.3</v>
      </c>
      <c r="AG18" s="19">
        <v>14.4</v>
      </c>
      <c r="AH18" s="19">
        <v>2.9</v>
      </c>
      <c r="AI18" s="19">
        <v>0</v>
      </c>
      <c r="AJ18" s="19">
        <v>0.3</v>
      </c>
      <c r="AK18" s="19">
        <v>16.2</v>
      </c>
      <c r="AL18" s="19">
        <v>3.2</v>
      </c>
      <c r="AM18" s="19">
        <v>0</v>
      </c>
      <c r="AN18" s="19">
        <v>0.3</v>
      </c>
      <c r="AO18" s="27"/>
      <c r="AP18" s="40">
        <f>IF(SUM(V18,Z18)&gt;0,SUM(V18,Z18),"")</f>
        <v>9</v>
      </c>
      <c r="AQ18" s="40">
        <f>IF(SUM(U18:V18,X18:Z18,AB18)-W18-AA18&gt;0,SUM(U18:V18,X18:Z18,AB18)-W18-AA18,"")</f>
        <v>40.5</v>
      </c>
      <c r="AR18" s="40">
        <f>IF(SUM(AC18:AD18,AF18)-AE18&gt;0,SUM(AC18:AD18,AF18)-AE18,"")</f>
        <v>20</v>
      </c>
      <c r="AS18" s="40">
        <f>IF(SUM(V18,Z18,AD18)&gt;0,SUM(V18,Z18,AD18),"")</f>
        <v>13.2</v>
      </c>
      <c r="AT18" s="40">
        <f>IF(SUM(AQ18,AR18)&gt;0,SUM(AQ18,AR18),"")</f>
        <v>60.5</v>
      </c>
      <c r="AU18" s="40">
        <f>IF(SUM(AH18,AL18)&gt;0,SUM(AH18,AL18),"")</f>
        <v>6.1</v>
      </c>
      <c r="AV18" s="40">
        <f>IF(SUM(AG18:AH18,AJ18:AL18,AN18)-SUM(AI18,AM18)&gt;0,SUM(AG18:AH18,AJ18:AL18,AN18)-SUM(AI18,AM18),"")</f>
        <v>37.299999999999997</v>
      </c>
      <c r="AW18" s="40">
        <f>IF(SUM(AQ18,AR18,AV18)&gt;0,SUM(AQ18,AR18,AV18),"")</f>
        <v>97.8</v>
      </c>
      <c r="AX18" s="18">
        <v>9.6999999999999993</v>
      </c>
      <c r="AY18" s="18">
        <v>2.4</v>
      </c>
      <c r="AZ18" s="18">
        <v>0</v>
      </c>
      <c r="BA18" s="18">
        <v>0.3</v>
      </c>
      <c r="BB18" s="18">
        <v>13.8</v>
      </c>
      <c r="BC18" s="18">
        <v>2.1</v>
      </c>
      <c r="BD18" s="18">
        <v>5.4</v>
      </c>
      <c r="BE18" s="18">
        <v>0.3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4.5</v>
      </c>
      <c r="BT18" s="11">
        <f>IF(SUM(AX18:AY18,BA18:BC18,BE18)-AZ18-BD18&gt;0,SUM(AX18:AY18,BA18:BC18,BE18)-AZ18-BD18,"")</f>
        <v>23.200000000000003</v>
      </c>
      <c r="BU18" s="11" t="str">
        <f>IF(SUM(BF18:BG18,BI18)-BH18&gt;0,SUM(BF18:BG18,BI18)-BH18,"")</f>
        <v/>
      </c>
      <c r="BV18" s="11">
        <f>IF(SUM(AY18,BC18,BG18)&gt;0,SUM(AY18,BC18,BG18),"")</f>
        <v>4.5</v>
      </c>
      <c r="BW18" s="11">
        <f>IF(SUM(BT18,BU18)&gt;0,SUM(BT18,BU18),"")</f>
        <v>23.200000000000003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23.200000000000003</v>
      </c>
      <c r="CA18" s="19">
        <v>14</v>
      </c>
      <c r="CB18" s="19">
        <v>4.2</v>
      </c>
      <c r="CC18" s="19">
        <v>0.4</v>
      </c>
      <c r="CD18" s="19">
        <v>0.7</v>
      </c>
      <c r="CE18" s="19">
        <v>14.2</v>
      </c>
      <c r="CF18" s="19">
        <v>3.5</v>
      </c>
      <c r="CG18" s="19">
        <v>0.6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7.7</v>
      </c>
      <c r="CW18" s="40">
        <f>IF(SUM(CA18:CB18,CD18:CF18,CH18)-CC18-CG18&gt;0,SUM(CA18:CB18,CD18:CF18,CH18)-CC18-CG18,"")</f>
        <v>35.599999999999994</v>
      </c>
      <c r="CX18" s="40" t="str">
        <f>IF(SUM(CI18:CJ18,CL18)-CK18&gt;0,SUM(CI18:CJ18,CL18)-CK18,"")</f>
        <v/>
      </c>
      <c r="CY18" s="40">
        <f>IF(SUM(CB18,CF18,CJ18)&gt;0,SUM(CB18,CF18,CJ18),"")</f>
        <v>7.7</v>
      </c>
      <c r="CZ18" s="40">
        <f>IF(SUM(CW18,CX18)&gt;0,SUM(CW18,CX18),"")</f>
        <v>35.599999999999994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35.599999999999994</v>
      </c>
      <c r="DD18" s="50">
        <f>IF(MAX(EA18,FC18,GE18,HG18,II18,JK18,KM18,LO18,MQ18,NS18,OU18,PW18)-IF(N18="",0,N18)&gt;0.001,MAX(EA18,FC18,GE18,HG18,II18,JK18,KM18,LO18,MQ18,NS18,OU18,PW18)-IF(N18="",0,N18),"")</f>
        <v>0.20000000000000284</v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>
        <v>15.1</v>
      </c>
      <c r="DG18" s="17">
        <v>4.2</v>
      </c>
      <c r="DH18" s="17">
        <v>0</v>
      </c>
      <c r="DI18" s="17">
        <v>0</v>
      </c>
      <c r="DJ18" s="17">
        <v>13.2</v>
      </c>
      <c r="DK18" s="17">
        <v>3.5</v>
      </c>
      <c r="DL18" s="17">
        <v>0.2</v>
      </c>
      <c r="DM18" s="17">
        <v>0</v>
      </c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>
        <f>IF(SUM(DG18,DK18)&gt;0,SUM(DG18,DK18),"")</f>
        <v>7.7</v>
      </c>
      <c r="EA18" s="40">
        <f>IF(SUM(DF18:DG18,DI18:DK18,DM18)-DH18-DL18&gt;0,SUM(DF18:DG18,DI18:DK18,DM18)-DH18-DL18,"")</f>
        <v>35.799999999999997</v>
      </c>
      <c r="EB18" s="40" t="str">
        <f>IF(SUM(DN18:DO18,DQ18)-DP18&gt;0,SUM(DN18:DO18,DQ18)-DP18,"")</f>
        <v/>
      </c>
      <c r="EC18" s="40">
        <f>IF(SUM(DG18,DK18,DO18)&gt;0,SUM(DG18,DK18,DO18),"")</f>
        <v>7.7</v>
      </c>
      <c r="ED18" s="40">
        <f>IF(SUM(EA18,EB18)&gt;0,SUM(EA18,EB18),"")</f>
        <v>35.799999999999997</v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>
        <f>IF(SUM(EA18,EB18,EF18)&gt;0,SUM(EA18,EB18,EF18),"")</f>
        <v>35.799999999999997</v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11.85</v>
      </c>
      <c r="QE18" s="22">
        <f>IF($CU18="P",CB18,(CB18+AY18)/2)</f>
        <v>3.3</v>
      </c>
      <c r="QF18" s="22">
        <f>IF($CU18="P",CC18,(CC18+AZ18)/2)</f>
        <v>0.2</v>
      </c>
      <c r="QG18" s="22">
        <f>IF($CU18="P",CD18,(CD18+BA18)/2)</f>
        <v>0.5</v>
      </c>
      <c r="QH18" s="22">
        <f>IF($CU18="P",CE18,(CE18+BB18)/2)</f>
        <v>14</v>
      </c>
      <c r="QI18" s="22">
        <f>IF($CU18="P",CF18,(CF18+BC18)/2)</f>
        <v>2.8</v>
      </c>
      <c r="QJ18" s="22">
        <f>IF($CU18="P",CG18,(CG18+BD18)/2)</f>
        <v>3</v>
      </c>
      <c r="QK18" s="22">
        <f>IF($CU18="P",CH18,(CH18+BE18)/2)</f>
        <v>0.15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6.1</v>
      </c>
      <c r="QZ18" s="40">
        <f>IF(SUM(QD18:QE18,QG18:QI18,QK18)-QF18-QJ18&gt;0,SUM(QD18:QE18,QG18:QI18,QK18)-QF18-QJ18,"")</f>
        <v>29.399999999999991</v>
      </c>
      <c r="RA18" s="40" t="str">
        <f>IF(SUM(QL18:QM18,QO18)-QN18&gt;0,SUM(QL18:QM18,QO18)-QN18,"")</f>
        <v/>
      </c>
      <c r="RB18" s="40">
        <f>IF(SUM(QE18,QI18,QM18)&gt;0,SUM(QE18,QI18,QM18),"")</f>
        <v>6.1</v>
      </c>
      <c r="RC18" s="40">
        <f>IF(SUM(QZ18,RA18)&gt;0,SUM(QZ18,RA18),"")</f>
        <v>29.399999999999991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29.399999999999991</v>
      </c>
    </row>
    <row r="19" spans="1:474" x14ac:dyDescent="0.2">
      <c r="A19" s="4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>11</v>
      </c>
      <c r="B19" s="4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>5</v>
      </c>
      <c r="C19" s="5" t="s">
        <v>218</v>
      </c>
      <c r="D19" s="4" t="s">
        <v>6</v>
      </c>
      <c r="E19" s="4">
        <v>2007</v>
      </c>
      <c r="F19" s="9">
        <f>SUM(L19:R19)+SUM(L19:O19)*0.0000001+SUM(L19)*0.0000000000001</f>
        <v>89.600004470004464</v>
      </c>
      <c r="G19" s="64"/>
      <c r="H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DZ19&gt;=EG$24,EA19&gt;=EG$28,DZ19&lt;&gt;""),AND(EE19&gt;=EG$24,EF19&gt;=EG$28,EE19&lt;&gt;""),AND(FB19&gt;=FI$24,FC19&gt;=FI$28,FB19&lt;&gt;""),AND(FG19&gt;=FI$24,FH19&gt;=FI$28,FG19&lt;&gt;""),AND(GD19&gt;=GK$24,GE19&gt;=GK$28,GD19&lt;&gt;""),AND(GI19&gt;=GK$24,GJ19&gt;=GK$28,GI19&lt;&gt;""),AND(HF19&gt;=HM$24,HG19&gt;=HM$28,HF19&lt;&gt;""),AND(HK19&gt;=HM$24,HL19&gt;=HM$28,HK19&lt;&gt;""),AND(IH19&gt;=IO$24,II19&gt;=IO$28,IH19&lt;&gt;""),AND(IM19&gt;=IO$24,IN19&gt;=IO$28,IM19&lt;&gt;""),AND(JJ19&gt;=JQ$24,JK19&gt;=JQ$28,JJ19&lt;&gt;""),AND(JO19&gt;=JQ$24,JP19&gt;=JQ$28,JO19&lt;&gt;""),AND(KL19&gt;=KS$24,KM19&gt;=KS$28,KL19&lt;&gt;""),AND(KQ19&gt;=KS$24,KR19&gt;=KS$28,KQ19&lt;&gt;""),AND(LN19&gt;=LU$24,LO19&gt;=LU$28,LN19&lt;&gt;""),AND(LS19&gt;=LU$24,LT19&gt;=LU$28,LS19&lt;&gt;""),AND(MP19&gt;=MW$24,MQ19&gt;=MW$28,MP19&lt;&gt;""),AND(MU19&gt;=MW$24,MV19&gt;=MW$28,MU19&lt;&gt;""),AND(NR19&gt;=NY$24,NS19&gt;=NY$28,NR19&lt;&gt;""),AND(NW19&gt;=NY$24,NX19&gt;=NY$28,NW19&lt;&gt;""),AND(OT19&gt;=PA$24,OU19&gt;=PA$28,OT19&lt;&gt;""),AND(OY19&gt;=PA$24,OZ19&gt;=PA$28,OY19&lt;&gt;""),AND(PV19&gt;=QC$24,PW19&gt;=QC$28,PV19&lt;&gt;""),AND(QA19&gt;=QC$24,QB19&gt;=QC$28,QA19&lt;&gt;"")),"P","")</f>
        <v/>
      </c>
      <c r="I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A19&gt;=EG$28,EA19&lt;&gt;""),AND(EF19&gt;=EG$28,EF19&lt;&gt;""),AND(FC19&gt;=FI$28,FC19&lt;&gt;""),AND(FH19&gt;=FI$28,FH19&lt;&gt;""),AND(GE19&gt;=GK$28,GE19&lt;&gt;""),AND(GJ19&gt;=GK$28,GJ19&lt;&gt;""),AND(HG19&gt;=HM$28,HG19&lt;&gt;""),AND(HL19&gt;=HM$28,HL19&lt;&gt;""),AND(II19&gt;=IO$28,II19&lt;&gt;""),AND(IN19&gt;=IO$28,IN19&lt;&gt;""),AND(JK19&gt;=JQ$28,JK19&lt;&gt;""),AND(JP19&gt;=JQ$28,JP19&lt;&gt;""),AND(KM19&gt;=KS$28,KM19&lt;&gt;""),AND(KR19&gt;=KS$28,KR19&lt;&gt;""),AND(LO19&gt;=LU$28,LO19&lt;&gt;""),AND(LT19&gt;=LU$28,LT19&lt;&gt;""),AND(MQ19&gt;=MW$28,MQ19&lt;&gt;""),AND(MV19&gt;=MW$28,MV19&lt;&gt;""),AND(NS19&gt;=NY$28,NS19&lt;&gt;""),AND(NX19&gt;=NY$28,NX19&lt;&gt;""),AND(OU19&gt;=PA$28,OU19&lt;&gt;""),AND(OZ19&gt;=PA$28,OZ19&lt;&gt;""),AND(PW19&gt;=QC$28,PW19&lt;&gt;""),AND(QB19&gt;=QC$28,QB19&lt;&gt;"")),"P","")</f>
        <v>P</v>
      </c>
      <c r="J19" s="36" t="str">
        <f>IF(AND(I19="P",H19=""),"No DD",IF(OR(AND(AS19&gt;=AW$27,AT19&gt;=AW$31,AS19&lt;&gt;"",AO19=""),AND(BV19&gt;=BZ$27,BW19&gt;=BZ$31,BV19&lt;&gt;"",BR19=""),AND(CY19&gt;=DC$27,CZ19&gt;=DC$31,CY19&lt;&gt;"",CU19=""),AND(EC19&gt;=EG$27,ED19&gt;=EG$31,EC19&lt;&gt;""),AND(FE19&gt;=FI$27,FF19&gt;=FI$31,FE19&lt;&gt;""),AND(GG19&gt;=GK$27,GH19&gt;=GK$31,GG19&lt;&gt;""),AND(HI19&gt;=HM$27,HJ19&gt;=HM$31,HI19&lt;&gt;""),AND(IK19&gt;=IO$27,IL19&gt;=IO$31,IK19&lt;&gt;""),AND(JM19&gt;=JQ$27,JN19&gt;=JQ$31,JM19&lt;&gt;""),AND(KO19&gt;=KS$27,KP19&gt;=KS$31,KO19&lt;&gt;""),AND(LQ19&gt;=LU$27,LR19&gt;=LU$31,LQ19&lt;&gt;""),AND(MS19&gt;=MW$27,MT19&gt;=MW$31,MS19&lt;&gt;""),AND(NU19&gt;=NY$27,NV19&gt;=NY$31,NU19&lt;&gt;""),AND(OW19&gt;=PA$27,OX19&gt;=PA$31,OW19&lt;&gt;""),AND(PY19&gt;=QC$27,PZ19&gt;=QC$31,PY19&lt;&gt;"")),"Merit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Excellence",IF(K19="P","Worlds Team",IF(H19="P","National Team","")))))</f>
        <v>No DD</v>
      </c>
      <c r="K19" s="3" t="str">
        <f>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P","")</f>
        <v/>
      </c>
      <c r="L19" s="8">
        <f>IF(COUNT(AQ19,BT19,CW19)&gt;0,LARGE((AQ19,BT19,CW19),1),0)</f>
        <v>44.7</v>
      </c>
      <c r="M19" s="8" t="str">
        <f>IF(L19=0,"",IF(L19=CW19,$CA$1,IF(L19=BT19,$AX$1,IF(L19=AQ19,$U$1,""))))</f>
        <v>2025 Elite Canada</v>
      </c>
      <c r="N19" s="8">
        <f>IF(COUNT(AQ19,BT19,CW19)&gt;1,LARGE((AQ19,BT19,CW19),2),0)</f>
        <v>0</v>
      </c>
      <c r="O19" s="8" t="str">
        <f>IF(N19=0,"",IF(AND(N19=L19,N19=AQ19,N19=BT19),$U$1,IF(AND(N19=L19,N19=AQ19,N19=CW19),$U$1,IF(AND(N19=L19,N19=BT19,N19=CW19),$AX$1,IF(N19=CW19,$CA$1,IF(N19=BT19,$AX$1,IF(N19=AQ19,$U$1,"")))))))</f>
        <v/>
      </c>
      <c r="P19" s="8">
        <f>IF(MAX(AV19,BY19,DB19)&gt;0,MAX(AV19,BY19,DB19),0)</f>
        <v>44.899999999999991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18</v>
      </c>
      <c r="CB19" s="19">
        <v>4.3</v>
      </c>
      <c r="CC19" s="19">
        <v>0</v>
      </c>
      <c r="CD19" s="19">
        <v>0</v>
      </c>
      <c r="CE19" s="19">
        <v>18.100000000000001</v>
      </c>
      <c r="CF19" s="19">
        <v>4.3</v>
      </c>
      <c r="CG19" s="19">
        <v>0</v>
      </c>
      <c r="CH19" s="19">
        <v>0</v>
      </c>
      <c r="CI19" s="19"/>
      <c r="CJ19" s="19"/>
      <c r="CK19" s="19"/>
      <c r="CL19" s="19"/>
      <c r="CM19" s="19">
        <v>17.899999999999999</v>
      </c>
      <c r="CN19" s="19">
        <v>4.0999999999999996</v>
      </c>
      <c r="CO19" s="19">
        <v>0.2</v>
      </c>
      <c r="CP19" s="19">
        <v>0</v>
      </c>
      <c r="CQ19" s="19">
        <v>18.8</v>
      </c>
      <c r="CR19" s="19">
        <v>4.3</v>
      </c>
      <c r="CS19" s="19">
        <v>0</v>
      </c>
      <c r="CT19" s="19">
        <v>0</v>
      </c>
      <c r="CU19" s="27"/>
      <c r="CV19" s="40">
        <f>IF(SUM(CB19,CF19)&gt;0,SUM(CB19,CF19),"")</f>
        <v>8.6</v>
      </c>
      <c r="CW19" s="40">
        <f>IF(SUM(CA19:CB19,CD19:CF19,CH19)-CC19-CG19&gt;0,SUM(CA19:CB19,CD19:CF19,CH19)-CC19-CG19,"")</f>
        <v>44.7</v>
      </c>
      <c r="CX19" s="40" t="str">
        <f>IF(SUM(CI19:CJ19,CL19)-CK19&gt;0,SUM(CI19:CJ19,CL19)-CK19,"")</f>
        <v/>
      </c>
      <c r="CY19" s="40">
        <f>IF(SUM(CB19,CF19,CJ19)&gt;0,SUM(CB19,CF19,CJ19),"")</f>
        <v>8.6</v>
      </c>
      <c r="CZ19" s="40">
        <f>IF(SUM(CW19,CX19)&gt;0,SUM(CW19,CX19),"")</f>
        <v>44.7</v>
      </c>
      <c r="DA19" s="40">
        <f>IF(SUM(CN19,CR19)&gt;0,SUM(CN19,CR19),"")</f>
        <v>8.3999999999999986</v>
      </c>
      <c r="DB19" s="40">
        <f>IF(SUM(CM19:CN19,CP19:CR19,CT19)-SUM(CO19,CS19)&gt;0,SUM(CM19:CN19,CP19:CR19,CT19)-SUM(CO19,CS19),"")</f>
        <v>44.899999999999991</v>
      </c>
      <c r="DC19" s="40">
        <f>IF(SUM(CW19,CX19,DB19)&gt;0,SUM(CW19,CX19,DB19),"")</f>
        <v>89.6</v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9</v>
      </c>
      <c r="QE19" s="22">
        <f>IF($CU19="P",CB19,(CB19+AY19)/2)</f>
        <v>2.15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9.0500000000000007</v>
      </c>
      <c r="QI19" s="22">
        <f>IF($CU19="P",CF19,(CF19+BC19)/2)</f>
        <v>2.15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8.9499999999999993</v>
      </c>
      <c r="QQ19" s="22">
        <f>IF($CU19="P",CN19,(CN19+BK19)/2)</f>
        <v>2.0499999999999998</v>
      </c>
      <c r="QR19" s="22">
        <f>IF($CU19="P",CO19,(CO19+BL19)/2)</f>
        <v>0.1</v>
      </c>
      <c r="QS19" s="22">
        <f>IF($CU19="P",CP19,(CP19+BM19)/2)</f>
        <v>0</v>
      </c>
      <c r="QT19" s="22">
        <f>IF($CU19="P",CQ19,(CQ19+BN19)/2)</f>
        <v>9.4</v>
      </c>
      <c r="QU19" s="22">
        <f>IF($CU19="P",CR19,(CR19+BO19)/2)</f>
        <v>2.15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>
        <f>IF(SUM(QE19,QI19)&gt;0,SUM(QE19,QI19),"")</f>
        <v>4.3</v>
      </c>
      <c r="QZ19" s="40">
        <f>IF(SUM(QD19:QE19,QG19:QI19,QK19)-QF19-QJ19&gt;0,SUM(QD19:QE19,QG19:QI19,QK19)-QF19-QJ19,"")</f>
        <v>22.35</v>
      </c>
      <c r="RA19" s="40" t="str">
        <f>IF(SUM(QL19:QM19,QO19)-QN19&gt;0,SUM(QL19:QM19,QO19)-QN19,"")</f>
        <v/>
      </c>
      <c r="RB19" s="40">
        <f>IF(SUM(QE19,QI19,QM19)&gt;0,SUM(QE19,QI19,QM19),"")</f>
        <v>4.3</v>
      </c>
      <c r="RC19" s="40">
        <f>IF(SUM(QZ19,RA19)&gt;0,SUM(QZ19,RA19),"")</f>
        <v>22.35</v>
      </c>
      <c r="RD19" s="40">
        <f>IF(SUM(QQ19,QU19)&gt;0,SUM(QQ19,QU19),"")</f>
        <v>4.1999999999999993</v>
      </c>
      <c r="RE19" s="40">
        <f>IF(SUM(QP19:QQ19,QS19:QU19,QW19)-SUM(QR19,QV19)&gt;0,SUM(QP19:QQ19,QS19:QU19,QW19)-SUM(QR19,QV19),"")</f>
        <v>22.449999999999996</v>
      </c>
      <c r="RF19" s="40">
        <f>IF(SUM(QZ19,RA19,RE19)&gt;0,SUM(QZ19,RA19,RE19),"")</f>
        <v>44.8</v>
      </c>
    </row>
    <row r="20" spans="1:474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219</v>
      </c>
      <c r="D20" s="4" t="s">
        <v>4</v>
      </c>
      <c r="E20" s="4">
        <v>2004</v>
      </c>
      <c r="F20" s="9">
        <f>SUM(L20:R20)+SUM(L20:O20)*0.0000001+SUM(L20)*0.0000000000001</f>
        <v>82.300003870003849</v>
      </c>
      <c r="G20" s="64"/>
      <c r="H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DZ20&gt;=EG$24,EA20&gt;=EG$28,DZ20&lt;&gt;""),AND(EE20&gt;=EG$24,EF20&gt;=EG$28,EE20&lt;&gt;""),AND(FB20&gt;=FI$24,FC20&gt;=FI$28,FB20&lt;&gt;""),AND(FG20&gt;=FI$24,FH20&gt;=FI$28,FG20&lt;&gt;""),AND(GD20&gt;=GK$24,GE20&gt;=GK$28,GD20&lt;&gt;""),AND(GI20&gt;=GK$24,GJ20&gt;=GK$28,GI20&lt;&gt;""),AND(HF20&gt;=HM$24,HG20&gt;=HM$28,HF20&lt;&gt;""),AND(HK20&gt;=HM$24,HL20&gt;=HM$28,HK20&lt;&gt;""),AND(IH20&gt;=IO$24,II20&gt;=IO$28,IH20&lt;&gt;""),AND(IM20&gt;=IO$24,IN20&gt;=IO$28,IM20&lt;&gt;""),AND(JJ20&gt;=JQ$24,JK20&gt;=JQ$28,JJ20&lt;&gt;""),AND(JO20&gt;=JQ$24,JP20&gt;=JQ$28,JO20&lt;&gt;""),AND(KL20&gt;=KS$24,KM20&gt;=KS$28,KL20&lt;&gt;""),AND(KQ20&gt;=KS$24,KR20&gt;=KS$28,KQ20&lt;&gt;""),AND(LN20&gt;=LU$24,LO20&gt;=LU$28,LN20&lt;&gt;""),AND(LS20&gt;=LU$24,LT20&gt;=LU$28,LS20&lt;&gt;""),AND(MP20&gt;=MW$24,MQ20&gt;=MW$28,MP20&lt;&gt;""),AND(MU20&gt;=MW$24,MV20&gt;=MW$28,MU20&lt;&gt;""),AND(NR20&gt;=NY$24,NS20&gt;=NY$28,NR20&lt;&gt;""),AND(NW20&gt;=NY$24,NX20&gt;=NY$28,NW20&lt;&gt;""),AND(OT20&gt;=PA$24,OU20&gt;=PA$28,OT20&lt;&gt;""),AND(OY20&gt;=PA$24,OZ20&gt;=PA$28,OY20&lt;&gt;""),AND(PV20&gt;=QC$24,PW20&gt;=QC$28,PV20&lt;&gt;""),AND(QA20&gt;=QC$24,QB20&gt;=QC$28,QA20&lt;&gt;"")),"P","")</f>
        <v/>
      </c>
      <c r="I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A20&gt;=EG$28,EA20&lt;&gt;""),AND(EF20&gt;=EG$28,EF20&lt;&gt;""),AND(FC20&gt;=FI$28,FC20&lt;&gt;""),AND(FH20&gt;=FI$28,FH20&lt;&gt;""),AND(GE20&gt;=GK$28,GE20&lt;&gt;""),AND(GJ20&gt;=GK$28,GJ20&lt;&gt;""),AND(HG20&gt;=HM$28,HG20&lt;&gt;""),AND(HL20&gt;=HM$28,HL20&lt;&gt;""),AND(II20&gt;=IO$28,II20&lt;&gt;""),AND(IN20&gt;=IO$28,IN20&lt;&gt;""),AND(JK20&gt;=JQ$28,JK20&lt;&gt;""),AND(JP20&gt;=JQ$28,JP20&lt;&gt;""),AND(KM20&gt;=KS$28,KM20&lt;&gt;""),AND(KR20&gt;=KS$28,KR20&lt;&gt;""),AND(LO20&gt;=LU$28,LO20&lt;&gt;""),AND(LT20&gt;=LU$28,LT20&lt;&gt;""),AND(MQ20&gt;=MW$28,MQ20&lt;&gt;""),AND(MV20&gt;=MW$28,MV20&lt;&gt;""),AND(NS20&gt;=NY$28,NS20&lt;&gt;""),AND(NX20&gt;=NY$28,NX20&lt;&gt;""),AND(OU20&gt;=PA$28,OU20&lt;&gt;""),AND(OZ20&gt;=PA$28,OZ20&lt;&gt;""),AND(PW20&gt;=QC$28,PW20&lt;&gt;""),AND(QB20&gt;=QC$28,QB20&lt;&gt;"")),"P","")</f>
        <v/>
      </c>
      <c r="J20" s="36" t="str">
        <f>IF(AND(I20="P",H20=""),"No DD",IF(OR(AND(AS20&gt;=AW$27,AT20&gt;=AW$31,AS20&lt;&gt;"",AO20=""),AND(BV20&gt;=BZ$27,BW20&gt;=BZ$31,BV20&lt;&gt;"",BR20=""),AND(CY20&gt;=DC$27,CZ20&gt;=DC$31,CY20&lt;&gt;"",CU20=""),AND(EC20&gt;=EG$27,ED20&gt;=EG$31,EC20&lt;&gt;""),AND(FE20&gt;=FI$27,FF20&gt;=FI$31,FE20&lt;&gt;""),AND(GG20&gt;=GK$27,GH20&gt;=GK$31,GG20&lt;&gt;""),AND(HI20&gt;=HM$27,HJ20&gt;=HM$31,HI20&lt;&gt;""),AND(IK20&gt;=IO$27,IL20&gt;=IO$31,IK20&lt;&gt;""),AND(JM20&gt;=JQ$27,JN20&gt;=JQ$31,JM20&lt;&gt;""),AND(KO20&gt;=KS$27,KP20&gt;=KS$31,KO20&lt;&gt;""),AND(LQ20&gt;=LU$27,LR20&gt;=LU$31,LQ20&lt;&gt;""),AND(MS20&gt;=MW$27,MT20&gt;=MW$31,MS20&lt;&gt;""),AND(NU20&gt;=NY$27,NV20&gt;=NY$31,NU20&lt;&gt;""),AND(OW20&gt;=PA$27,OX20&gt;=PA$31,OW20&lt;&gt;""),AND(PY20&gt;=QC$27,PZ20&gt;=QC$31,PY20&lt;&gt;"")),"Merit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Excellence",IF(K20="P","Worlds Team",IF(H20="P","National Team","")))))</f>
        <v/>
      </c>
      <c r="K20" s="3" t="str">
        <f>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P","")</f>
        <v/>
      </c>
      <c r="L20" s="8">
        <f>IF(COUNT(AQ20,BT20,CW20)&gt;0,LARGE((AQ20,BT20,CW20),1),0)</f>
        <v>38.699999999999996</v>
      </c>
      <c r="M20" s="8" t="str">
        <f>IF(L20=0,"",IF(L20=CW20,$CA$1,IF(L20=BT20,$AX$1,IF(L20=AQ20,$U$1,""))))</f>
        <v>2025 Elite Canada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43.599999999999994</v>
      </c>
      <c r="Q20" s="8" t="str">
        <f>IF(P20=0,"",IF(P20=DB20,$CA$1,IF(P20=BY20,$AX$1,IF(P20=AV20,$U$1,""))))</f>
        <v>2025 Elite Canada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>
        <v>14.2</v>
      </c>
      <c r="CB20" s="19">
        <v>5.3</v>
      </c>
      <c r="CC20" s="19">
        <v>0.2</v>
      </c>
      <c r="CD20" s="19">
        <v>0</v>
      </c>
      <c r="CE20" s="19">
        <v>15.6</v>
      </c>
      <c r="CF20" s="19">
        <v>4</v>
      </c>
      <c r="CG20" s="19">
        <v>0.2</v>
      </c>
      <c r="CH20" s="19">
        <v>0</v>
      </c>
      <c r="CI20" s="19"/>
      <c r="CJ20" s="19"/>
      <c r="CK20" s="19"/>
      <c r="CL20" s="19"/>
      <c r="CM20" s="19">
        <v>15.7</v>
      </c>
      <c r="CN20" s="19">
        <v>6.2</v>
      </c>
      <c r="CO20" s="19">
        <v>0</v>
      </c>
      <c r="CP20" s="19">
        <v>0</v>
      </c>
      <c r="CQ20" s="19">
        <v>16.399999999999999</v>
      </c>
      <c r="CR20" s="19">
        <v>5.3</v>
      </c>
      <c r="CS20" s="19">
        <v>0</v>
      </c>
      <c r="CT20" s="19">
        <v>0</v>
      </c>
      <c r="CU20" s="27"/>
      <c r="CV20" s="40">
        <f>IF(SUM(CB20,CF20)&gt;0,SUM(CB20,CF20),"")</f>
        <v>9.3000000000000007</v>
      </c>
      <c r="CW20" s="40">
        <f>IF(SUM(CA20:CB20,CD20:CF20,CH20)-CC20-CG20&gt;0,SUM(CA20:CB20,CD20:CF20,CH20)-CC20-CG20,"")</f>
        <v>38.699999999999996</v>
      </c>
      <c r="CX20" s="40" t="str">
        <f>IF(SUM(CI20:CJ20,CL20)-CK20&gt;0,SUM(CI20:CJ20,CL20)-CK20,"")</f>
        <v/>
      </c>
      <c r="CY20" s="40">
        <f>IF(SUM(CB20,CF20,CJ20)&gt;0,SUM(CB20,CF20,CJ20),"")</f>
        <v>9.3000000000000007</v>
      </c>
      <c r="CZ20" s="40">
        <f>IF(SUM(CW20,CX20)&gt;0,SUM(CW20,CX20),"")</f>
        <v>38.699999999999996</v>
      </c>
      <c r="DA20" s="40">
        <f>IF(SUM(CN20,CR20)&gt;0,SUM(CN20,CR20),"")</f>
        <v>11.5</v>
      </c>
      <c r="DB20" s="40">
        <f>IF(SUM(CM20:CN20,CP20:CR20,CT20)-SUM(CO20,CS20)&gt;0,SUM(CM20:CN20,CP20:CR20,CT20)-SUM(CO20,CS20),"")</f>
        <v>43.599999999999994</v>
      </c>
      <c r="DC20" s="40">
        <f>IF(SUM(CW20,CX20,DB20)&gt;0,SUM(CW20,CX20,DB20),"")</f>
        <v>82.299999999999983</v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7.1</v>
      </c>
      <c r="QE20" s="22">
        <f>IF($CU20="P",CB20,(CB20+AY20)/2)</f>
        <v>2.65</v>
      </c>
      <c r="QF20" s="22">
        <f>IF($CU20="P",CC20,(CC20+AZ20)/2)</f>
        <v>0.1</v>
      </c>
      <c r="QG20" s="22">
        <f>IF($CU20="P",CD20,(CD20+BA20)/2)</f>
        <v>0</v>
      </c>
      <c r="QH20" s="22">
        <f>IF($CU20="P",CE20,(CE20+BB20)/2)</f>
        <v>7.8</v>
      </c>
      <c r="QI20" s="22">
        <f>IF($CU20="P",CF20,(CF20+BC20)/2)</f>
        <v>2</v>
      </c>
      <c r="QJ20" s="22">
        <f>IF($CU20="P",CG20,(CG20+BD20)/2)</f>
        <v>0.1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7.85</v>
      </c>
      <c r="QQ20" s="22">
        <f>IF($CU20="P",CN20,(CN20+BK20)/2)</f>
        <v>3.1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8.1999999999999993</v>
      </c>
      <c r="QU20" s="22">
        <f>IF($CU20="P",CR20,(CR20+BO20)/2)</f>
        <v>2.65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4.6500000000000004</v>
      </c>
      <c r="QZ20" s="40">
        <f>IF(SUM(QD20:QE20,QG20:QI20,QK20)-QF20-QJ20&gt;0,SUM(QD20:QE20,QG20:QI20,QK20)-QF20-QJ20,"")</f>
        <v>19.349999999999998</v>
      </c>
      <c r="RA20" s="40" t="str">
        <f>IF(SUM(QL20:QM20,QO20)-QN20&gt;0,SUM(QL20:QM20,QO20)-QN20,"")</f>
        <v/>
      </c>
      <c r="RB20" s="40">
        <f>IF(SUM(QE20,QI20,QM20)&gt;0,SUM(QE20,QI20,QM20),"")</f>
        <v>4.6500000000000004</v>
      </c>
      <c r="RC20" s="40">
        <f>IF(SUM(QZ20,RA20)&gt;0,SUM(QZ20,RA20),"")</f>
        <v>19.349999999999998</v>
      </c>
      <c r="RD20" s="40">
        <f>IF(SUM(QQ20,QU20)&gt;0,SUM(QQ20,QU20),"")</f>
        <v>5.75</v>
      </c>
      <c r="RE20" s="40">
        <f>IF(SUM(QP20:QQ20,QS20:QU20,QW20)-SUM(QR20,QV20)&gt;0,SUM(QP20:QQ20,QS20:QU20,QW20)-SUM(QR20,QV20),"")</f>
        <v>21.799999999999997</v>
      </c>
      <c r="RF20" s="40">
        <f>IF(SUM(QZ20,RA20,RE20)&gt;0,SUM(QZ20,RA20,RE20),"")</f>
        <v>41.149999999999991</v>
      </c>
    </row>
    <row r="21" spans="1:474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193</v>
      </c>
      <c r="D21" s="4" t="s">
        <v>3</v>
      </c>
      <c r="E21" s="4">
        <v>2006</v>
      </c>
      <c r="F21" s="9">
        <f>SUM(L21:R21)+SUM(L21:O21)*0.0000001+SUM(L21)*0.0000000000001</f>
        <v>80.860004226004236</v>
      </c>
      <c r="G21" s="64"/>
      <c r="H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DZ21&gt;=EG$24,EA21&gt;=EG$28,DZ21&lt;&gt;""),AND(EE21&gt;=EG$24,EF21&gt;=EG$28,EE21&lt;&gt;""),AND(FB21&gt;=FI$24,FC21&gt;=FI$28,FB21&lt;&gt;""),AND(FG21&gt;=FI$24,FH21&gt;=FI$28,FG21&lt;&gt;""),AND(GD21&gt;=GK$24,GE21&gt;=GK$28,GD21&lt;&gt;""),AND(GI21&gt;=GK$24,GJ21&gt;=GK$28,GI21&lt;&gt;""),AND(HF21&gt;=HM$24,HG21&gt;=HM$28,HF21&lt;&gt;""),AND(HK21&gt;=HM$24,HL21&gt;=HM$28,HK21&lt;&gt;""),AND(IH21&gt;=IO$24,II21&gt;=IO$28,IH21&lt;&gt;""),AND(IM21&gt;=IO$24,IN21&gt;=IO$28,IM21&lt;&gt;""),AND(JJ21&gt;=JQ$24,JK21&gt;=JQ$28,JJ21&lt;&gt;""),AND(JO21&gt;=JQ$24,JP21&gt;=JQ$28,JO21&lt;&gt;""),AND(KL21&gt;=KS$24,KM21&gt;=KS$28,KL21&lt;&gt;""),AND(KQ21&gt;=KS$24,KR21&gt;=KS$28,KQ21&lt;&gt;""),AND(LN21&gt;=LU$24,LO21&gt;=LU$28,LN21&lt;&gt;""),AND(LS21&gt;=LU$24,LT21&gt;=LU$28,LS21&lt;&gt;""),AND(MP21&gt;=MW$24,MQ21&gt;=MW$28,MP21&lt;&gt;""),AND(MU21&gt;=MW$24,MV21&gt;=MW$28,MU21&lt;&gt;""),AND(NR21&gt;=NY$24,NS21&gt;=NY$28,NR21&lt;&gt;""),AND(NW21&gt;=NY$24,NX21&gt;=NY$28,NW21&lt;&gt;""),AND(OT21&gt;=PA$24,OU21&gt;=PA$28,OT21&lt;&gt;""),AND(OY21&gt;=PA$24,OZ21&gt;=PA$28,OY21&lt;&gt;""),AND(PV21&gt;=QC$24,PW21&gt;=QC$28,PV21&lt;&gt;""),AND(QA21&gt;=QC$24,QB21&gt;=QC$28,QA21&lt;&gt;"")),"P","")</f>
        <v/>
      </c>
      <c r="I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A21&gt;=EG$28,EA21&lt;&gt;""),AND(EF21&gt;=EG$28,EF21&lt;&gt;""),AND(FC21&gt;=FI$28,FC21&lt;&gt;""),AND(FH21&gt;=FI$28,FH21&lt;&gt;""),AND(GE21&gt;=GK$28,GE21&lt;&gt;""),AND(GJ21&gt;=GK$28,GJ21&lt;&gt;""),AND(HG21&gt;=HM$28,HG21&lt;&gt;""),AND(HL21&gt;=HM$28,HL21&lt;&gt;""),AND(II21&gt;=IO$28,II21&lt;&gt;""),AND(IN21&gt;=IO$28,IN21&lt;&gt;""),AND(JK21&gt;=JQ$28,JK21&lt;&gt;""),AND(JP21&gt;=JQ$28,JP21&lt;&gt;""),AND(KM21&gt;=KS$28,KM21&lt;&gt;""),AND(KR21&gt;=KS$28,KR21&lt;&gt;""),AND(LO21&gt;=LU$28,LO21&lt;&gt;""),AND(LT21&gt;=LU$28,LT21&lt;&gt;""),AND(MQ21&gt;=MW$28,MQ21&lt;&gt;""),AND(MV21&gt;=MW$28,MV21&lt;&gt;""),AND(NS21&gt;=NY$28,NS21&lt;&gt;""),AND(NX21&gt;=NY$28,NX21&lt;&gt;""),AND(OU21&gt;=PA$28,OU21&lt;&gt;""),AND(OZ21&gt;=PA$28,OZ21&lt;&gt;""),AND(PW21&gt;=QC$28,PW21&lt;&gt;""),AND(QB21&gt;=QC$28,QB21&lt;&gt;"")),"P","")</f>
        <v/>
      </c>
      <c r="J21" s="36" t="str">
        <f>IF(AND(I21="P",H21=""),"No DD",IF(OR(AND(AS21&gt;=AW$27,AT21&gt;=AW$31,AS21&lt;&gt;"",AO21=""),AND(BV21&gt;=BZ$27,BW21&gt;=BZ$31,BV21&lt;&gt;"",BR21=""),AND(CY21&gt;=DC$27,CZ21&gt;=DC$31,CY21&lt;&gt;"",CU21=""),AND(EC21&gt;=EG$27,ED21&gt;=EG$31,EC21&lt;&gt;""),AND(FE21&gt;=FI$27,FF21&gt;=FI$31,FE21&lt;&gt;""),AND(GG21&gt;=GK$27,GH21&gt;=GK$31,GG21&lt;&gt;""),AND(HI21&gt;=HM$27,HJ21&gt;=HM$31,HI21&lt;&gt;""),AND(IK21&gt;=IO$27,IL21&gt;=IO$31,IK21&lt;&gt;""),AND(JM21&gt;=JQ$27,JN21&gt;=JQ$31,JM21&lt;&gt;""),AND(KO21&gt;=KS$27,KP21&gt;=KS$31,KO21&lt;&gt;""),AND(LQ21&gt;=LU$27,LR21&gt;=LU$31,LQ21&lt;&gt;""),AND(MS21&gt;=MW$27,MT21&gt;=MW$31,MS21&lt;&gt;""),AND(NU21&gt;=NY$27,NV21&gt;=NY$31,NU21&lt;&gt;""),AND(OW21&gt;=PA$27,OX21&gt;=PA$31,OW21&lt;&gt;""),AND(PY21&gt;=QC$27,PZ21&gt;=QC$31,PY21&lt;&gt;"")),"Merit",IF(OR(AND(AS21&gt;=AW$26,AT21&gt;=AW$30,AS21&lt;&gt;"",AO21=""),AND(BV21&gt;=BZ$26,BW21&gt;=BZ$30,BV21&lt;&gt;"",BR21=""),AND(CY21&gt;=DC$26,CZ21&gt;=DC$30,CY21&lt;&gt;"",CU21=""),AND(EC21&gt;=EG$26,ED21&gt;=EG$30,EC21&lt;&gt;""),AND(FE21&gt;=FI$26,FF21&gt;=FI$30,FE21&lt;&gt;""),AND(GG21&gt;=GK$26,GH21&gt;=GK$30,GG21&lt;&gt;""),AND(HI21&gt;=HM$26,HJ21&gt;=HM$30,HI21&lt;&gt;""),AND(IK21&gt;=IO$26,IL21&gt;=IO$30,IK21&lt;&gt;""),AND(JM21&gt;=JQ$26,JN21&gt;=JQ$30,JM21&lt;&gt;""),AND(KO21&gt;=KS$26,KP21&gt;=KS$30,KO21&lt;&gt;""),AND(LQ21&gt;=LU$26,LR21&gt;=LU$30,LQ21&lt;&gt;""),AND(MS21&gt;=MW$26,MT21&gt;=MW$30,MS21&lt;&gt;""),AND(NU21&gt;=NY$26,NV21&gt;=NY$30,NU21&lt;&gt;""),AND(OW21&gt;=PA$26,OX21&gt;=PA$30,OW21&lt;&gt;""),AND(PY21&gt;=QC$26,PZ21&gt;=QC$30,PY21&lt;&gt;"")),"Excellence",IF(K21="P","Worlds Team",IF(H21="P","National Team","")))))</f>
        <v/>
      </c>
      <c r="K21" s="3" t="str">
        <f>IF(OR(AND(AS21&gt;=AW$25,AT21&gt;=AW$29,AS21&lt;&gt;"",AO21=""),AND(BV21&gt;=BZ$25,BW21&gt;=BZ$29,BV21&lt;&gt;"",BR21=""),AND(CY21&gt;=DC$25,CZ21&gt;=DC$29,CY21&lt;&gt;"",CU21=""),AND(EC21&gt;=EG$25,ED21&gt;=EG$29,EC21&lt;&gt;""),AND(FE21&gt;=FI$25,FF21&gt;=FI$29,FE21&lt;&gt;""),AND(GG21&gt;=GK$25,GH21&gt;=GK$29,GG21&lt;&gt;""),AND(HI21&gt;=HM$25,HJ21&gt;=HM$29,HI21&lt;&gt;""),AND(IK21&gt;=IO$25,IL21&gt;=IO$29,IK21&lt;&gt;""),AND(JM21&gt;=JQ$25,JN21&gt;=JQ$29,JM21&lt;&gt;""),AND(KO21&gt;=KS$25,KP21&gt;=KS$29,KO21&lt;&gt;""),AND(LQ21&gt;=LU$25,LR21&gt;=LU$29,LQ21&lt;&gt;""),AND(MS21&gt;=MW$25,MT21&gt;=MW$29,MS21&lt;&gt;""),AND(NU21&gt;=NY$25,NV21&gt;=NY$29,NU21&lt;&gt;""),AND(OW21&gt;=PA$25,OX21&gt;=PA$29,OW21&lt;&gt;""),AND(PY21&gt;=QC$25,PZ21&gt;=QC$29,PY21&lt;&gt;"")),"P","")</f>
        <v/>
      </c>
      <c r="L21" s="8">
        <f>IF(COUNT(AQ21,BT21,CW21)&gt;0,LARGE((AQ21,BT21,CW21),1),0)</f>
        <v>42.26</v>
      </c>
      <c r="M21" s="8" t="str">
        <f>IF(L21=0,"",IF(L21=CW21,$CA$1,IF(L21=BT21,$AX$1,IF(L21=AQ21,$U$1,""))))</f>
        <v>2024 Nationals</v>
      </c>
      <c r="N21" s="8">
        <f>IF(COUNT(AQ21,BT21,CW21)&gt;1,LARGE((AQ21,BT21,CW21),2),0)</f>
        <v>0</v>
      </c>
      <c r="O21" s="8" t="str">
        <f>IF(N21=0,"",IF(AND(N21=L21,N21=AQ21,N21=BT21),$U$1,IF(AND(N21=L21,N21=AQ21,N21=CW21),$U$1,IF(AND(N21=L21,N21=BT21,N21=CW21),$AX$1,IF(N21=CW21,$CA$1,IF(N21=BT21,$AX$1,IF(N21=AQ21,$U$1,"")))))))</f>
        <v/>
      </c>
      <c r="P21" s="8">
        <f>IF(MAX(AV21,BY21,DB21)&gt;0,MAX(AV21,BY21,DB21),0)</f>
        <v>38.600000000000009</v>
      </c>
      <c r="Q21" s="8" t="str">
        <f>IF(P21=0,"",IF(P21=DB21,$CA$1,IF(P21=BY21,$AX$1,IF(P21=AV21,$U$1,""))))</f>
        <v>2024 Nationals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17</v>
      </c>
      <c r="V21" s="19">
        <v>3.7</v>
      </c>
      <c r="W21" s="19">
        <v>0</v>
      </c>
      <c r="X21" s="19">
        <v>0</v>
      </c>
      <c r="Y21" s="19">
        <v>16.36</v>
      </c>
      <c r="Z21" s="19">
        <v>4.9000000000000004</v>
      </c>
      <c r="AA21" s="19">
        <v>0</v>
      </c>
      <c r="AB21" s="19">
        <v>0.3</v>
      </c>
      <c r="AC21" s="19">
        <v>16.3</v>
      </c>
      <c r="AD21" s="19">
        <v>2</v>
      </c>
      <c r="AE21" s="19">
        <v>0</v>
      </c>
      <c r="AF21" s="19">
        <v>0.3</v>
      </c>
      <c r="AG21" s="19">
        <v>16.100000000000001</v>
      </c>
      <c r="AH21" s="19">
        <v>1.3</v>
      </c>
      <c r="AI21" s="19">
        <v>0</v>
      </c>
      <c r="AJ21" s="19">
        <v>0</v>
      </c>
      <c r="AK21" s="19">
        <v>15.9</v>
      </c>
      <c r="AL21" s="19">
        <v>4.7</v>
      </c>
      <c r="AM21" s="19">
        <v>0</v>
      </c>
      <c r="AN21" s="19">
        <v>0.6</v>
      </c>
      <c r="AO21" s="27"/>
      <c r="AP21" s="40">
        <f>IF(SUM(V21,Z21)&gt;0,SUM(V21,Z21),"")</f>
        <v>8.6000000000000014</v>
      </c>
      <c r="AQ21" s="40">
        <f>IF(SUM(U21:V21,X21:Z21,AB21)-W21-AA21&gt;0,SUM(U21:V21,X21:Z21,AB21)-W21-AA21,"")</f>
        <v>42.26</v>
      </c>
      <c r="AR21" s="40">
        <f>IF(SUM(AC21:AD21,AF21)-AE21&gt;0,SUM(AC21:AD21,AF21)-AE21,"")</f>
        <v>18.600000000000001</v>
      </c>
      <c r="AS21" s="40">
        <f>IF(SUM(V21,Z21,AD21)&gt;0,SUM(V21,Z21,AD21),"")</f>
        <v>10.600000000000001</v>
      </c>
      <c r="AT21" s="40">
        <f>IF(SUM(AQ21,AR21)&gt;0,SUM(AQ21,AR21),"")</f>
        <v>60.86</v>
      </c>
      <c r="AU21" s="40">
        <f>IF(SUM(AH21,AL21)&gt;0,SUM(AH21,AL21),"")</f>
        <v>6</v>
      </c>
      <c r="AV21" s="40">
        <f>IF(SUM(AG21:AH21,AJ21:AL21,AN21)-SUM(AI21,AM21)&gt;0,SUM(AG21:AH21,AJ21:AL21,AN21)-SUM(AI21,AM21),"")</f>
        <v>38.600000000000009</v>
      </c>
      <c r="AW21" s="40">
        <f>IF(SUM(AQ21,AR21,AV21)&gt;0,SUM(AQ21,AR21,AV21),"")</f>
        <v>99.460000000000008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0</v>
      </c>
      <c r="QE21" s="22">
        <f>IF($CU21="P",CB21,(CB21+AY21)/2)</f>
        <v>0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0</v>
      </c>
      <c r="QI21" s="22">
        <f>IF($CU21="P",CF21,(CF21+BC21)/2)</f>
        <v>0</v>
      </c>
      <c r="QJ21" s="22">
        <f>IF($CU21="P",CG21,(CG21+BD21)/2)</f>
        <v>0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0</v>
      </c>
      <c r="QQ21" s="22">
        <f>IF($CU21="P",CN21,(CN21+BK21)/2)</f>
        <v>0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0</v>
      </c>
      <c r="QU21" s="22">
        <f>IF($CU21="P",CR21,(CR21+BO21)/2)</f>
        <v>0</v>
      </c>
      <c r="QV21" s="22">
        <f>IF($CU21="P",CS21,(CS21+BP21)/2)</f>
        <v>0</v>
      </c>
      <c r="QW21" s="22">
        <f>IF($CU21="P",CT21,(CT21+BQ21)/2)</f>
        <v>0</v>
      </c>
      <c r="QX21" s="27" t="s">
        <v>46</v>
      </c>
      <c r="QY21" s="40" t="str">
        <f>IF(SUM(QE21,QI21)&gt;0,SUM(QE21,QI21),"")</f>
        <v/>
      </c>
      <c r="QZ21" s="40" t="str">
        <f>IF(SUM(QD21:QE21,QG21:QI21,QK21)-QF21-QJ21&gt;0,SUM(QD21:QE21,QG21:QI21,QK21)-QF21-QJ21,"")</f>
        <v/>
      </c>
      <c r="RA21" s="40" t="str">
        <f>IF(SUM(QL21:QM21,QO21)-QN21&gt;0,SUM(QL21:QM21,QO21)-QN21,"")</f>
        <v/>
      </c>
      <c r="RB21" s="40" t="str">
        <f>IF(SUM(QE21,QI21,QM21)&gt;0,SUM(QE21,QI21,QM21),"")</f>
        <v/>
      </c>
      <c r="RC21" s="40" t="str">
        <f>IF(SUM(QZ21,RA21)&gt;0,SUM(QZ21,RA21),"")</f>
        <v/>
      </c>
      <c r="RD21" s="40" t="str">
        <f>IF(SUM(QQ21,QU21)&gt;0,SUM(QQ21,QU21),"")</f>
        <v/>
      </c>
      <c r="RE21" s="40" t="str">
        <f>IF(SUM(QP21:QQ21,QS21:QU21,QW21)-SUM(QR21,QV21)&gt;0,SUM(QP21:QQ21,QS21:QU21,QW21)-SUM(QR21,QV21),"")</f>
        <v/>
      </c>
      <c r="RF21" s="40" t="str">
        <f>IF(SUM(QZ21,RA21,RE21)&gt;0,SUM(QZ21,RA21,RE21),"")</f>
        <v/>
      </c>
    </row>
    <row r="22" spans="1:474" ht="17" x14ac:dyDescent="0.2">
      <c r="G22" s="64"/>
      <c r="R22" s="10"/>
      <c r="S22" s="10"/>
      <c r="T22" s="10"/>
    </row>
    <row r="23" spans="1:474" ht="17" x14ac:dyDescent="0.2">
      <c r="G23" s="64"/>
      <c r="R23" s="10"/>
      <c r="S23" s="10"/>
      <c r="T23" s="10"/>
    </row>
    <row r="24" spans="1:474" ht="17" x14ac:dyDescent="0.2">
      <c r="C24" s="23" t="s">
        <v>44</v>
      </c>
      <c r="G24" s="64"/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10.4</v>
      </c>
      <c r="DZ24" s="4"/>
      <c r="EG24" s="42">
        <v>9.5</v>
      </c>
      <c r="FB24" s="4"/>
      <c r="FI24" s="42">
        <v>9.5</v>
      </c>
      <c r="GD24" s="4"/>
      <c r="GK24" s="42">
        <v>10.4</v>
      </c>
      <c r="HF24" s="4"/>
      <c r="HM24" s="42">
        <v>10.4</v>
      </c>
      <c r="IH24" s="4"/>
      <c r="IO24" s="42">
        <v>10.4</v>
      </c>
      <c r="JJ24" s="4"/>
      <c r="JQ24" s="42">
        <v>10.4</v>
      </c>
      <c r="KL24" s="4"/>
      <c r="KS24" s="42">
        <v>10.4</v>
      </c>
      <c r="LN24" s="4"/>
      <c r="LU24" s="42">
        <v>10.4</v>
      </c>
      <c r="MP24" s="4"/>
      <c r="MW24" s="42">
        <v>10.4</v>
      </c>
      <c r="NR24" s="4"/>
      <c r="NY24" s="42">
        <v>10.4</v>
      </c>
      <c r="OT24" s="4"/>
      <c r="PA24" s="42">
        <v>10.4</v>
      </c>
      <c r="PV24" s="4"/>
      <c r="QC24" s="42">
        <v>10.4</v>
      </c>
    </row>
    <row r="25" spans="1:474" ht="17" hidden="1" x14ac:dyDescent="0.2">
      <c r="C25" s="30" t="s">
        <v>43</v>
      </c>
      <c r="G25" s="64"/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DZ25" s="4"/>
      <c r="EG25" s="51">
        <v>1000</v>
      </c>
      <c r="FB25" s="4"/>
      <c r="FI25" s="51">
        <v>1000</v>
      </c>
      <c r="GD25" s="4"/>
      <c r="GK25" s="51">
        <v>1000</v>
      </c>
      <c r="HF25" s="4"/>
      <c r="HM25" s="51">
        <v>1000</v>
      </c>
      <c r="IH25" s="4"/>
      <c r="IO25" s="51">
        <v>1000</v>
      </c>
      <c r="JJ25" s="4"/>
      <c r="JQ25" s="51">
        <v>1000</v>
      </c>
      <c r="KL25" s="4"/>
      <c r="KS25" s="51">
        <v>1000</v>
      </c>
      <c r="LN25" s="4"/>
      <c r="LU25" s="51">
        <v>1000</v>
      </c>
      <c r="MP25" s="4"/>
      <c r="MW25" s="51">
        <v>1000</v>
      </c>
      <c r="NR25" s="4"/>
      <c r="NY25" s="51">
        <v>1000</v>
      </c>
      <c r="OT25" s="4"/>
      <c r="PA25" s="51">
        <v>1000</v>
      </c>
      <c r="PV25" s="4"/>
      <c r="QC25" s="51">
        <v>1000</v>
      </c>
    </row>
    <row r="26" spans="1:474" ht="17" hidden="1" x14ac:dyDescent="0.2">
      <c r="A26" s="5"/>
      <c r="B26" s="5"/>
      <c r="C26" s="31" t="s">
        <v>55</v>
      </c>
      <c r="D26" s="20"/>
      <c r="G26" s="64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DZ26" s="4"/>
      <c r="EG26" s="43">
        <v>1000</v>
      </c>
      <c r="FB26" s="4"/>
      <c r="FI26" s="43">
        <v>1000</v>
      </c>
      <c r="GD26" s="4"/>
      <c r="GK26" s="43">
        <v>1000</v>
      </c>
      <c r="HF26" s="4"/>
      <c r="HM26" s="43">
        <v>1000</v>
      </c>
      <c r="IH26" s="4"/>
      <c r="IO26" s="43">
        <v>1000</v>
      </c>
      <c r="JJ26" s="4"/>
      <c r="JQ26" s="43">
        <v>1000</v>
      </c>
      <c r="KL26" s="4"/>
      <c r="KS26" s="43">
        <v>1000</v>
      </c>
      <c r="LN26" s="4"/>
      <c r="LU26" s="43">
        <v>1000</v>
      </c>
      <c r="MP26" s="4"/>
      <c r="MW26" s="43">
        <v>1000</v>
      </c>
      <c r="NR26" s="4"/>
      <c r="NY26" s="43">
        <v>1000</v>
      </c>
      <c r="OT26" s="4"/>
      <c r="PA26" s="43">
        <v>1000</v>
      </c>
      <c r="PV26" s="4"/>
      <c r="QC26" s="43">
        <v>1000</v>
      </c>
    </row>
    <row r="27" spans="1:474" ht="17" hidden="1" x14ac:dyDescent="0.2">
      <c r="A27" s="5"/>
      <c r="B27" s="5"/>
      <c r="C27" s="35" t="s">
        <v>60</v>
      </c>
      <c r="D27" s="20"/>
      <c r="G27" s="64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DZ27" s="4"/>
      <c r="EG27" s="44">
        <v>1000</v>
      </c>
      <c r="FB27" s="4"/>
      <c r="FI27" s="44">
        <v>1000</v>
      </c>
      <c r="GD27" s="4"/>
      <c r="GK27" s="44">
        <v>1000</v>
      </c>
      <c r="HF27" s="4"/>
      <c r="HM27" s="44">
        <v>1000</v>
      </c>
      <c r="IH27" s="4"/>
      <c r="IO27" s="44">
        <v>1000</v>
      </c>
      <c r="JJ27" s="4"/>
      <c r="JQ27" s="44">
        <v>1000</v>
      </c>
      <c r="KL27" s="4"/>
      <c r="KS27" s="44">
        <v>1000</v>
      </c>
      <c r="LN27" s="4"/>
      <c r="LU27" s="44">
        <v>1000</v>
      </c>
      <c r="MP27" s="4"/>
      <c r="MW27" s="44">
        <v>1000</v>
      </c>
      <c r="NR27" s="4"/>
      <c r="NY27" s="44">
        <v>1000</v>
      </c>
      <c r="OT27" s="4"/>
      <c r="PA27" s="44">
        <v>1000</v>
      </c>
      <c r="PV27" s="4"/>
      <c r="QC27" s="44">
        <v>1000</v>
      </c>
    </row>
    <row r="28" spans="1:474" ht="17" x14ac:dyDescent="0.2">
      <c r="A28" s="5"/>
      <c r="B28" s="5"/>
      <c r="C28" s="34" t="s">
        <v>41</v>
      </c>
      <c r="D28" s="20"/>
      <c r="G28" s="64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44.8</v>
      </c>
      <c r="DZ28" s="4"/>
      <c r="EG28" s="45">
        <v>43.9</v>
      </c>
      <c r="FB28" s="4"/>
      <c r="FI28" s="45">
        <v>43.9</v>
      </c>
      <c r="GD28" s="4"/>
      <c r="GK28" s="45">
        <v>44.8</v>
      </c>
      <c r="HF28" s="4"/>
      <c r="HM28" s="45">
        <v>44.8</v>
      </c>
      <c r="IH28" s="4"/>
      <c r="IO28" s="45">
        <v>44.8</v>
      </c>
      <c r="JJ28" s="4"/>
      <c r="JQ28" s="45">
        <v>44.8</v>
      </c>
      <c r="KL28" s="4"/>
      <c r="KS28" s="45">
        <v>44.8</v>
      </c>
      <c r="LN28" s="4"/>
      <c r="LU28" s="45">
        <v>44.8</v>
      </c>
      <c r="MP28" s="4"/>
      <c r="MW28" s="45">
        <v>44.8</v>
      </c>
      <c r="NR28" s="4"/>
      <c r="NY28" s="45">
        <v>44.8</v>
      </c>
      <c r="OT28" s="4"/>
      <c r="PA28" s="45">
        <v>44.8</v>
      </c>
      <c r="PV28" s="4"/>
      <c r="QC28" s="45">
        <v>44.8</v>
      </c>
    </row>
    <row r="29" spans="1:474" ht="17" hidden="1" x14ac:dyDescent="0.2">
      <c r="A29" s="5"/>
      <c r="B29" s="5"/>
      <c r="C29" s="24" t="s">
        <v>42</v>
      </c>
      <c r="D29" s="20"/>
      <c r="G29" s="64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DZ29" s="4"/>
      <c r="EG29" s="46">
        <v>1000</v>
      </c>
      <c r="FB29" s="4"/>
      <c r="FI29" s="46">
        <v>1000</v>
      </c>
      <c r="GD29" s="4"/>
      <c r="GK29" s="46">
        <v>1000</v>
      </c>
      <c r="HF29" s="4"/>
      <c r="HM29" s="46">
        <v>1000</v>
      </c>
      <c r="IH29" s="4"/>
      <c r="IO29" s="46">
        <v>1000</v>
      </c>
      <c r="JJ29" s="4"/>
      <c r="JQ29" s="46">
        <v>1000</v>
      </c>
      <c r="KL29" s="4"/>
      <c r="KS29" s="46">
        <v>1000</v>
      </c>
      <c r="LN29" s="4"/>
      <c r="LU29" s="46">
        <v>1000</v>
      </c>
      <c r="MP29" s="4"/>
      <c r="MW29" s="46">
        <v>1000</v>
      </c>
      <c r="NR29" s="4"/>
      <c r="NY29" s="46">
        <v>1000</v>
      </c>
      <c r="OT29" s="4"/>
      <c r="PA29" s="46">
        <v>1000</v>
      </c>
      <c r="PV29" s="4"/>
      <c r="QC29" s="46">
        <v>1000</v>
      </c>
    </row>
    <row r="30" spans="1:474" ht="17" hidden="1" x14ac:dyDescent="0.2">
      <c r="A30" s="5"/>
      <c r="B30" s="5"/>
      <c r="C30" s="33" t="s">
        <v>54</v>
      </c>
      <c r="D30" s="20"/>
      <c r="G30" s="64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DZ30" s="4"/>
      <c r="EG30" s="47">
        <v>1000</v>
      </c>
      <c r="FB30" s="4"/>
      <c r="FI30" s="47">
        <v>1000</v>
      </c>
      <c r="GD30" s="4"/>
      <c r="GK30" s="47">
        <v>1000</v>
      </c>
      <c r="HF30" s="4"/>
      <c r="HM30" s="47">
        <v>1000</v>
      </c>
      <c r="IH30" s="4"/>
      <c r="IO30" s="47">
        <v>1000</v>
      </c>
      <c r="JJ30" s="4"/>
      <c r="JQ30" s="47">
        <v>1000</v>
      </c>
      <c r="KL30" s="4"/>
      <c r="KS30" s="47">
        <v>1000</v>
      </c>
      <c r="LN30" s="4"/>
      <c r="LU30" s="47">
        <v>1000</v>
      </c>
      <c r="MP30" s="4"/>
      <c r="MW30" s="47">
        <v>1000</v>
      </c>
      <c r="NR30" s="4"/>
      <c r="NY30" s="47">
        <v>1000</v>
      </c>
      <c r="OT30" s="4"/>
      <c r="PA30" s="47">
        <v>1000</v>
      </c>
      <c r="PV30" s="4"/>
      <c r="QC30" s="47">
        <v>1000</v>
      </c>
    </row>
    <row r="31" spans="1:474" ht="17" hidden="1" x14ac:dyDescent="0.2">
      <c r="A31" s="5"/>
      <c r="B31" s="5"/>
      <c r="C31" s="25" t="s">
        <v>27</v>
      </c>
      <c r="D31" s="20"/>
      <c r="G31" s="64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DZ31" s="4"/>
      <c r="EG31" s="48">
        <v>1000</v>
      </c>
      <c r="FB31" s="4"/>
      <c r="FI31" s="48">
        <v>1000</v>
      </c>
      <c r="GD31" s="4"/>
      <c r="GK31" s="48">
        <v>1000</v>
      </c>
      <c r="HF31" s="4"/>
      <c r="HM31" s="48">
        <v>1000</v>
      </c>
      <c r="IH31" s="4"/>
      <c r="IO31" s="48">
        <v>1000</v>
      </c>
      <c r="JJ31" s="4"/>
      <c r="JQ31" s="48">
        <v>1000</v>
      </c>
      <c r="KL31" s="4"/>
      <c r="KS31" s="48">
        <v>1000</v>
      </c>
      <c r="LN31" s="4"/>
      <c r="LU31" s="48">
        <v>1000</v>
      </c>
      <c r="MP31" s="4"/>
      <c r="MW31" s="48">
        <v>1000</v>
      </c>
      <c r="NR31" s="4"/>
      <c r="NY31" s="48">
        <v>1000</v>
      </c>
      <c r="OT31" s="4"/>
      <c r="PA31" s="48">
        <v>1000</v>
      </c>
      <c r="PV31" s="4"/>
      <c r="QC31" s="48">
        <v>1000</v>
      </c>
    </row>
    <row r="32" spans="1:474" x14ac:dyDescent="0.2">
      <c r="C32" s="29" t="s">
        <v>47</v>
      </c>
      <c r="D32" s="2"/>
      <c r="G32" s="64"/>
    </row>
    <row r="33" spans="1:455" x14ac:dyDescent="0.2">
      <c r="A33" s="5"/>
      <c r="B33" s="5"/>
      <c r="C33" s="5"/>
      <c r="D33" s="20"/>
      <c r="G33" s="64"/>
      <c r="QE33" s="2"/>
      <c r="QF33" s="2"/>
      <c r="QG33" s="2"/>
      <c r="QH33" s="2"/>
      <c r="QI33" s="2"/>
      <c r="QJ33" s="2"/>
      <c r="QK33" s="2"/>
      <c r="QL33" s="2"/>
      <c r="QM33" s="2"/>
    </row>
    <row r="34" spans="1:455" x14ac:dyDescent="0.2">
      <c r="A34" s="5"/>
      <c r="B34" s="5"/>
      <c r="C34" s="5"/>
      <c r="D34" s="20"/>
    </row>
    <row r="35" spans="1:455" x14ac:dyDescent="0.2">
      <c r="A35" s="5"/>
      <c r="B35" s="5"/>
      <c r="C35" s="5"/>
      <c r="D35" s="20"/>
    </row>
    <row r="36" spans="1:455" x14ac:dyDescent="0.2">
      <c r="A36" s="5"/>
      <c r="B36" s="5"/>
      <c r="C36" s="5"/>
      <c r="D36" s="5"/>
    </row>
    <row r="38" spans="1:455" x14ac:dyDescent="0.2">
      <c r="G38" s="64"/>
    </row>
    <row r="39" spans="1:455" x14ac:dyDescent="0.2">
      <c r="C39" s="52"/>
      <c r="G39" s="64"/>
    </row>
    <row r="51" spans="11:11" x14ac:dyDescent="0.2">
      <c r="K51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21">
      <sortCondition descending="1" ref="H1:H22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1">
    <cfRule type="expression" dxfId="124" priority="35" stopIfTrue="1">
      <formula>IF($AO4&lt;&gt;"",1,0)</formula>
    </cfRule>
  </conditionalFormatting>
  <conditionalFormatting sqref="AX4:BZ21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1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2:AT1048576 BW32:BW1048576 ED32:ED1048576 BW1:BW30 CZ1:CZ1048576 ED1:ED30 FF1:FF1048576 GH1:GH1048576 HJ1:HJ1048576 IL1:IL1048576 JN1:JN1048576 KP1:KP1048576 LR1:LR1048576 MT1:MT1048576 NV1:NV1048576 OX1:OX1048576 PZ1:PZ1048576 AT1:AT30">
    <cfRule type="cellIs" dxfId="111" priority="21" operator="between">
      <formula>AW$31</formula>
      <formula>1000</formula>
    </cfRule>
    <cfRule type="cellIs" dxfId="110" priority="22" operator="between">
      <formula>AW$30</formula>
      <formula>AW$31</formula>
    </cfRule>
    <cfRule type="cellIs" dxfId="109" priority="23" operator="between">
      <formula>AW$29</formula>
      <formula>AW$30</formula>
    </cfRule>
  </conditionalFormatting>
  <conditionalFormatting sqref="A1:B3">
    <cfRule type="expression" dxfId="108" priority="7">
      <formula>AND(I1&lt;&gt;"",H1="")</formula>
    </cfRule>
  </conditionalFormatting>
  <conditionalFormatting sqref="K51">
    <cfRule type="containsText" dxfId="107" priority="1" operator="containsText" text="No DD">
      <formula>NOT(ISERROR(SEARCH("No DD",K51)))</formula>
    </cfRule>
    <cfRule type="containsText" dxfId="106" priority="2" operator="containsText" text="Merit">
      <formula>NOT(ISERROR(SEARCH("Merit",K51)))</formula>
    </cfRule>
    <cfRule type="containsText" dxfId="105" priority="3" operator="containsText" text="Excellence">
      <formula>NOT(ISERROR(SEARCH("Excellence",K51)))</formula>
    </cfRule>
    <cfRule type="containsText" dxfId="104" priority="4" operator="containsText" text="Worlds Team">
      <formula>NOT(ISERROR(SEARCH("Worlds Team",K51)))</formula>
    </cfRule>
    <cfRule type="containsText" dxfId="103" priority="5" operator="containsText" text="National Team">
      <formula>NOT(ISERROR(SEARCH("National Team",K51)))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182879" operator="between">
      <formula>AW$24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182924" operator="between">
      <formula>AW$28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182969" operator="between">
      <formula>AW$24</formula>
      <formula>AW$25</formula>
    </cfRule>
    <cfRule type="cellIs" dxfId="99" priority="182970" operator="between">
      <formula>AW$25</formula>
      <formula>AW$26</formula>
    </cfRule>
    <cfRule type="cellIs" dxfId="98" priority="182971" operator="between">
      <formula>AW$26</formula>
      <formula>AW$27</formula>
    </cfRule>
    <cfRule type="cellIs" dxfId="97" priority="182972" operator="between">
      <formula>AW$27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183149" operator="between">
      <formula>AW$28</formula>
      <formula>AW$29</formula>
    </cfRule>
    <cfRule type="cellIs" dxfId="95" priority="183150" operator="between">
      <formula>AW$29</formula>
      <formula>AW$30</formula>
    </cfRule>
    <cfRule type="cellIs" dxfId="94" priority="183151" operator="between">
      <formula>AW$30</formula>
      <formula>AW$31</formula>
    </cfRule>
    <cfRule type="cellIs" dxfId="93" priority="183152" operator="between">
      <formula>AW$31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183329" operator="between">
      <formula>AW$27</formula>
      <formula>1000</formula>
    </cfRule>
    <cfRule type="cellIs" dxfId="91" priority="183330" operator="between">
      <formula>AW$26</formula>
      <formula>AW$27</formula>
    </cfRule>
    <cfRule type="cellIs" dxfId="90" priority="183331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4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200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201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121</v>
      </c>
      <c r="D4" s="4" t="s">
        <v>4</v>
      </c>
      <c r="E4" s="4">
        <v>2006</v>
      </c>
      <c r="F4" s="9">
        <f>SUM(L4:R4)+SUM(L4:O4)*0.0000001+SUM(L4)*0.0000000000001</f>
        <v>137.00000902000451</v>
      </c>
      <c r="G4" s="64" t="s">
        <v>46</v>
      </c>
      <c r="H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45.199999999999996</v>
      </c>
      <c r="M4" s="8" t="str">
        <f>IF(L4=0,"",IF(L4=CW4,$CA$1,IF(L4=BT4,$AX$1,IF(L4=AQ4,$U$1,""))))</f>
        <v>2024 Nationals</v>
      </c>
      <c r="N4" s="8">
        <f>IF(COUNT(AQ4,BT4,CW4)&gt;1,LARGE((AQ4,BT4,CW4),2),0)</f>
        <v>45.000000000000007</v>
      </c>
      <c r="O4" s="8" t="str">
        <f>IF(N4=0,"",IF(AND(N4=L4,N4=AQ4,N4=BT4),$U$1,IF(AND(N4=L4,N4=AQ4,N4=CW4),$U$1,IF(AND(N4=L4,N4=BT4,N4=CW4),$AX$1,IF(N4=CW4,$CA$1,IF(N4=BT4,$AX$1,IF(N4=AQ4,$U$1,"")))))))</f>
        <v>2025 Elite Canada</v>
      </c>
      <c r="P4" s="8">
        <f>IF(MAX(AV4,BY4,DB4)&gt;0,MAX(AV4,BY4,DB4),0)</f>
        <v>46.800000000000004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17.2</v>
      </c>
      <c r="V4" s="19">
        <v>5</v>
      </c>
      <c r="W4" s="19">
        <v>0</v>
      </c>
      <c r="X4" s="19">
        <v>0.6</v>
      </c>
      <c r="Y4" s="19">
        <v>17</v>
      </c>
      <c r="Z4" s="19">
        <v>4.8</v>
      </c>
      <c r="AA4" s="19">
        <v>0</v>
      </c>
      <c r="AB4" s="19">
        <v>0.6</v>
      </c>
      <c r="AC4" s="19">
        <v>16.5</v>
      </c>
      <c r="AD4" s="19">
        <v>4.8</v>
      </c>
      <c r="AE4" s="19">
        <v>0</v>
      </c>
      <c r="AF4" s="19">
        <v>0.6</v>
      </c>
      <c r="AG4" s="19">
        <v>16.7</v>
      </c>
      <c r="AH4" s="19">
        <v>4.8</v>
      </c>
      <c r="AI4" s="19">
        <v>0</v>
      </c>
      <c r="AJ4" s="19">
        <v>0.6</v>
      </c>
      <c r="AK4" s="19">
        <v>16.899999999999999</v>
      </c>
      <c r="AL4" s="19">
        <v>5</v>
      </c>
      <c r="AM4" s="19">
        <v>0.2</v>
      </c>
      <c r="AN4" s="19">
        <v>0.6</v>
      </c>
      <c r="AO4" s="27"/>
      <c r="AP4" s="40">
        <f>IF(SUM(V4,Z4)&gt;0,SUM(V4,Z4),"")</f>
        <v>9.8000000000000007</v>
      </c>
      <c r="AQ4" s="40">
        <f>IF(SUM(U4:V4,X4:Z4,AB4)-W4-AA4&gt;0,SUM(U4:V4,X4:Z4,AB4)-W4-AA4,"")</f>
        <v>45.199999999999996</v>
      </c>
      <c r="AR4" s="40">
        <f>IF(SUM(AC4:AD4,AF4)-AE4&gt;0,SUM(AC4:AD4,AF4)-AE4,"")</f>
        <v>21.900000000000002</v>
      </c>
      <c r="AS4" s="40">
        <f>IF(SUM(V4,Z4,AD4)&gt;0,SUM(V4,Z4,AD4),"")</f>
        <v>14.600000000000001</v>
      </c>
      <c r="AT4" s="40">
        <f>IF(SUM(AQ4,AR4)&gt;0,SUM(AQ4,AR4),"")</f>
        <v>67.099999999999994</v>
      </c>
      <c r="AU4" s="40">
        <f>IF(SUM(AH4,AL4)&gt;0,SUM(AH4,AL4),"")</f>
        <v>9.8000000000000007</v>
      </c>
      <c r="AV4" s="40">
        <f>IF(SUM(AG4:AH4,AJ4:AL4,AN4)-SUM(AI4,AM4)&gt;0,SUM(AG4:AH4,AJ4:AL4,AN4)-SUM(AI4,AM4),"")</f>
        <v>44.4</v>
      </c>
      <c r="AW4" s="40">
        <f>IF(SUM(AQ4,AR4,AV4)&gt;0,SUM(AQ4,AR4,AV4),"")</f>
        <v>111.5</v>
      </c>
      <c r="AX4" s="18">
        <v>16.2</v>
      </c>
      <c r="AY4" s="18">
        <v>3.6</v>
      </c>
      <c r="AZ4" s="18">
        <v>0.2</v>
      </c>
      <c r="BA4" s="18">
        <v>0</v>
      </c>
      <c r="BB4" s="18">
        <v>16.3</v>
      </c>
      <c r="BC4" s="18">
        <v>3.9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18.100000000000001</v>
      </c>
      <c r="BK4" s="18">
        <v>3.6</v>
      </c>
      <c r="BL4" s="18">
        <v>0</v>
      </c>
      <c r="BM4" s="18">
        <v>0</v>
      </c>
      <c r="BN4" s="18">
        <v>17.100000000000001</v>
      </c>
      <c r="BO4" s="18">
        <v>4.0999999999999996</v>
      </c>
      <c r="BP4" s="18">
        <v>0</v>
      </c>
      <c r="BQ4" s="18">
        <v>0.3</v>
      </c>
      <c r="BR4" s="28"/>
      <c r="BS4" s="11">
        <f>IF(SUM(AY4,BC4)&gt;0,SUM(AY4,BC4),"")</f>
        <v>7.5</v>
      </c>
      <c r="BT4" s="11">
        <f>IF(SUM(AX4:AY4,BA4:BC4,BE4)-AZ4-BD4&gt;0,SUM(AX4:AY4,BA4:BC4,BE4)-AZ4-BD4,"")</f>
        <v>40.099999999999994</v>
      </c>
      <c r="BU4" s="11">
        <f>IF(SUM(BF4:BG4,BI4)-BH4&gt;0,SUM(BF4:BG4,BI4)-BH4,"")</f>
        <v>22.200000000000003</v>
      </c>
      <c r="BV4" s="11">
        <f>IF(SUM(AY4,BC4,BG4)&gt;0,SUM(AY4,BC4,BG4),"")</f>
        <v>12.3</v>
      </c>
      <c r="BW4" s="11">
        <f>IF(SUM(BT4,BU4)&gt;0,SUM(BT4,BU4),"")</f>
        <v>62.3</v>
      </c>
      <c r="BX4" s="11">
        <f>IF(SUM(BK4,BO4)&gt;0,SUM(BK4,BO4),"")</f>
        <v>7.6999999999999993</v>
      </c>
      <c r="BY4" s="11">
        <f>IF(SUM(BJ4:BK4,BM4:BO4,BQ4)-SUM(BL4,BP4)&gt;0,SUM(BJ4:BK4,BM4:BO4,BQ4)-SUM(BL4,BP4),"")</f>
        <v>43.2</v>
      </c>
      <c r="BZ4" s="11">
        <f>IF(SUM(BT4,BU4,BY4)&gt;0,SUM(BT4,BU4,BY4),"")</f>
        <v>105.5</v>
      </c>
      <c r="CA4" s="19">
        <v>17.7</v>
      </c>
      <c r="CB4" s="19">
        <v>4.3</v>
      </c>
      <c r="CC4" s="19">
        <v>0</v>
      </c>
      <c r="CD4" s="19">
        <v>0.7</v>
      </c>
      <c r="CE4" s="19">
        <v>15.5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18.100000000000001</v>
      </c>
      <c r="CN4" s="19">
        <v>4.3</v>
      </c>
      <c r="CO4" s="19">
        <v>0</v>
      </c>
      <c r="CP4" s="19">
        <v>0.7</v>
      </c>
      <c r="CQ4" s="19">
        <v>16.899999999999999</v>
      </c>
      <c r="CR4" s="19">
        <v>6.1</v>
      </c>
      <c r="CS4" s="19">
        <v>0</v>
      </c>
      <c r="CT4" s="19">
        <v>0.7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45.000000000000007</v>
      </c>
      <c r="CX4" s="40" t="str">
        <f>IF(SUM(CI4:CJ4,CL4)-CK4&gt;0,SUM(CI4:CJ4,CL4)-CK4,"")</f>
        <v/>
      </c>
      <c r="CY4" s="40">
        <f>IF(SUM(CB4,CF4,CJ4)&gt;0,SUM(CB4,CF4,CJ4),"")</f>
        <v>10.399999999999999</v>
      </c>
      <c r="CZ4" s="40">
        <f>IF(SUM(CW4,CX4)&gt;0,SUM(CW4,CX4),"")</f>
        <v>45.000000000000007</v>
      </c>
      <c r="DA4" s="40">
        <f>IF(SUM(CN4,CR4)&gt;0,SUM(CN4,CR4),"")</f>
        <v>10.399999999999999</v>
      </c>
      <c r="DB4" s="40">
        <f>IF(SUM(CM4:CN4,CP4:CR4,CT4)-SUM(CO4,CS4)&gt;0,SUM(CM4:CN4,CP4:CR4,CT4)-SUM(CO4,CS4),"")</f>
        <v>46.800000000000004</v>
      </c>
      <c r="DC4" s="40">
        <f>IF(SUM(CW4,CX4,DB4)&gt;0,SUM(CW4,CX4,DB4),"")</f>
        <v>91.800000000000011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>
        <v>16.600000000000001</v>
      </c>
      <c r="EI4" s="18">
        <v>3.8</v>
      </c>
      <c r="EJ4" s="18">
        <v>0</v>
      </c>
      <c r="EK4" s="18">
        <v>0</v>
      </c>
      <c r="EL4" s="18">
        <v>17</v>
      </c>
      <c r="EM4" s="18">
        <v>4.8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>IF(SUM(EI4,EM4)&gt;0,SUM(EI4,EM4),"")</f>
        <v>8.6</v>
      </c>
      <c r="FC4" s="11">
        <f>IF(SUM(EH4:EI4,EK4:EM4,EO4)-EJ4-EN4&gt;0,SUM(EH4:EI4,EK4:EM4,EO4)-EJ4-EN4,"")</f>
        <v>42.2</v>
      </c>
      <c r="FD4" s="11" t="str">
        <f>IF(SUM(EP4:EQ4,ES4)-ER4&gt;0,SUM(EP4:EQ4,ES4)-ER4,"")</f>
        <v/>
      </c>
      <c r="FE4" s="11">
        <f>IF(SUM(EI4,EM4,EQ4)&gt;0,SUM(EI4,EM4,EQ4),"")</f>
        <v>8.6</v>
      </c>
      <c r="FF4" s="11">
        <f>IF(SUM(FC4,FD4)&gt;0,SUM(FC4,FD4),"")</f>
        <v>42.2</v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>
        <f>IF(SUM(FC4,FD4,FH4)&gt;0,SUM(FC4,FD4,FH4),"")</f>
        <v>42.2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16.95</v>
      </c>
      <c r="QE4" s="22">
        <f>IF($CU4="P",CB4,(CB4+AY4)/2)</f>
        <v>3.95</v>
      </c>
      <c r="QF4" s="22">
        <f>IF($CU4="P",CC4,(CC4+AZ4)/2)</f>
        <v>0.1</v>
      </c>
      <c r="QG4" s="22">
        <f>IF($CU4="P",CD4,(CD4+BA4)/2)</f>
        <v>0.35</v>
      </c>
      <c r="QH4" s="22">
        <f>IF($CU4="P",CE4,(CE4+BB4)/2)</f>
        <v>15.9</v>
      </c>
      <c r="QI4" s="22">
        <f>IF($CU4="P",CF4,(CF4+BC4)/2)</f>
        <v>5</v>
      </c>
      <c r="QJ4" s="22">
        <f>IF($CU4="P",CG4,(CG4+BD4)/2)</f>
        <v>0</v>
      </c>
      <c r="QK4" s="22">
        <f>IF($CU4="P",CH4,(CH4+BE4)/2)</f>
        <v>0.5</v>
      </c>
      <c r="QL4" s="22">
        <f>IF($CU4="P",CI4,(CI4+BF4)/2)</f>
        <v>8.4</v>
      </c>
      <c r="QM4" s="22">
        <f>IF($CU4="P",CJ4,(CJ4+BG4)/2)</f>
        <v>2.4</v>
      </c>
      <c r="QN4" s="22">
        <f>IF($CU4="P",CK4,(CK4+BH4)/2)</f>
        <v>0</v>
      </c>
      <c r="QO4" s="22">
        <f>IF($CU4="P",CL4,(CL4+BI4)/2)</f>
        <v>0.3</v>
      </c>
      <c r="QP4" s="22">
        <f>IF($CU4="P",CM4,(CM4+BJ4)/2)</f>
        <v>18.100000000000001</v>
      </c>
      <c r="QQ4" s="22">
        <f>IF($CU4="P",CN4,(CN4+BK4)/2)</f>
        <v>3.95</v>
      </c>
      <c r="QR4" s="22">
        <f>IF($CU4="P",CO4,(CO4+BL4)/2)</f>
        <v>0</v>
      </c>
      <c r="QS4" s="22">
        <f>IF($CU4="P",CP4,(CP4+BM4)/2)</f>
        <v>0.35</v>
      </c>
      <c r="QT4" s="22">
        <f>IF($CU4="P",CQ4,(CQ4+BN4)/2)</f>
        <v>17</v>
      </c>
      <c r="QU4" s="22">
        <f>IF($CU4="P",CR4,(CR4+BO4)/2)</f>
        <v>5.0999999999999996</v>
      </c>
      <c r="QV4" s="22">
        <f>IF($CU4="P",CS4,(CS4+BP4)/2)</f>
        <v>0</v>
      </c>
      <c r="QW4" s="22">
        <f>IF($CU4="P",CT4,(CT4+BQ4)/2)</f>
        <v>0.5</v>
      </c>
      <c r="QX4" s="27" t="s">
        <v>46</v>
      </c>
      <c r="QY4" s="40">
        <f>IF(SUM(QE4,QI4)&gt;0,SUM(QE4,QI4),"")</f>
        <v>8.9499999999999993</v>
      </c>
      <c r="QZ4" s="40">
        <f>IF(SUM(QD4:QE4,QG4:QI4,QK4)-QF4-QJ4&gt;0,SUM(QD4:QE4,QG4:QI4,QK4)-QF4-QJ4,"")</f>
        <v>42.55</v>
      </c>
      <c r="RA4" s="40">
        <f>IF(SUM(QL4:QM4,QO4)-QN4&gt;0,SUM(QL4:QM4,QO4)-QN4,"")</f>
        <v>11.100000000000001</v>
      </c>
      <c r="RB4" s="40">
        <f>IF(SUM(QE4,QI4,QM4)&gt;0,SUM(QE4,QI4,QM4),"")</f>
        <v>11.35</v>
      </c>
      <c r="RC4" s="40">
        <f>IF(SUM(QZ4,RA4)&gt;0,SUM(QZ4,RA4),"")</f>
        <v>53.65</v>
      </c>
      <c r="RD4" s="40">
        <f>IF(SUM(QQ4,QU4)&gt;0,SUM(QQ4,QU4),"")</f>
        <v>9.0500000000000007</v>
      </c>
      <c r="RE4" s="40">
        <f>IF(SUM(QP4:QQ4,QS4:QU4,QW4)-SUM(QR4,QV4)&gt;0,SUM(QP4:QQ4,QS4:QU4,QW4)-SUM(QR4,QV4),"")</f>
        <v>45.000000000000007</v>
      </c>
      <c r="RF4" s="40">
        <f>IF(SUM(QZ4,RA4,RE4)&gt;0,SUM(QZ4,RA4,RE4),"")</f>
        <v>98.65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93</v>
      </c>
      <c r="D5" s="4" t="s">
        <v>3</v>
      </c>
      <c r="E5" s="4">
        <v>2004</v>
      </c>
      <c r="F5" s="9">
        <f>SUM(L5:R5)+SUM(L5:O5)*0.0000001+SUM(L5)*0.0000000000001</f>
        <v>127.9000083400044</v>
      </c>
      <c r="G5" s="64" t="s">
        <v>46</v>
      </c>
      <c r="H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DZ5&gt;=EG$23,EA5&gt;=EG$27,DZ5&lt;&gt;""),AND(EE5&gt;=EG$23,EF5&gt;=EG$27,EE5&lt;&gt;""),AND(FB5&gt;=FI$23,FC5&gt;=FI$27,FB5&lt;&gt;""),AND(FG5&gt;=FI$23,FH5&gt;=FI$27,FG5&lt;&gt;""),AND(GD5&gt;=GK$23,GE5&gt;=GK$27,GD5&lt;&gt;""),AND(GI5&gt;=GK$23,GJ5&gt;=GK$27,GI5&lt;&gt;""),AND(HF5&gt;=HM$23,HG5&gt;=HM$27,HF5&lt;&gt;""),AND(HK5&gt;=HM$23,HL5&gt;=HM$27,HK5&lt;&gt;""),AND(IH5&gt;=IO$23,II5&gt;=IO$27,IH5&lt;&gt;""),AND(IM5&gt;=IO$23,IN5&gt;=IO$27,IM5&lt;&gt;""),AND(JJ5&gt;=JQ$23,JK5&gt;=JQ$27,JJ5&lt;&gt;""),AND(JO5&gt;=JQ$23,JP5&gt;=JQ$27,JO5&lt;&gt;""),AND(KL5&gt;=KS$23,KM5&gt;=KS$27,KL5&lt;&gt;""),AND(KQ5&gt;=KS$23,KR5&gt;=KS$27,KQ5&lt;&gt;""),AND(LN5&gt;=LU$23,LO5&gt;=LU$27,LN5&lt;&gt;""),AND(LS5&gt;=LU$23,LT5&gt;=LU$27,LS5&lt;&gt;""),AND(MP5&gt;=MW$23,MQ5&gt;=MW$27,MP5&lt;&gt;""),AND(MU5&gt;=MW$23,MV5&gt;=MW$27,MU5&lt;&gt;""),AND(NR5&gt;=NY$23,NS5&gt;=NY$27,NR5&lt;&gt;""),AND(NW5&gt;=NY$23,NX5&gt;=NY$27,NW5&lt;&gt;""),AND(OT5&gt;=PA$23,OU5&gt;=PA$27,OT5&lt;&gt;""),AND(OY5&gt;=PA$23,OZ5&gt;=PA$27,OY5&lt;&gt;""),AND(PV5&gt;=QC$23,PW5&gt;=QC$27,PV5&lt;&gt;""),AND(QA5&gt;=QC$23,QB5&gt;=QC$27,QA5&lt;&gt;"")),"P","")</f>
        <v>P</v>
      </c>
      <c r="I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A5&gt;=EG$27,EA5&lt;&gt;""),AND(EF5&gt;=EG$27,EF5&lt;&gt;""),AND(FC5&gt;=FI$27,FC5&lt;&gt;""),AND(FH5&gt;=FI$27,FH5&lt;&gt;""),AND(GE5&gt;=GK$27,GE5&lt;&gt;""),AND(GJ5&gt;=GK$27,GJ5&lt;&gt;""),AND(HG5&gt;=HM$27,HG5&lt;&gt;""),AND(HL5&gt;=HM$27,HL5&lt;&gt;""),AND(II5&gt;=IO$27,II5&lt;&gt;""),AND(IN5&gt;=IO$27,IN5&lt;&gt;""),AND(JK5&gt;=JQ$27,JK5&lt;&gt;""),AND(JP5&gt;=JQ$27,JP5&lt;&gt;""),AND(KM5&gt;=KS$27,KM5&lt;&gt;""),AND(KR5&gt;=KS$27,KR5&lt;&gt;""),AND(LO5&gt;=LU$27,LO5&lt;&gt;""),AND(LT5&gt;=LU$27,LT5&lt;&gt;""),AND(MQ5&gt;=MW$27,MQ5&lt;&gt;""),AND(MV5&gt;=MW$27,MV5&lt;&gt;""),AND(NS5&gt;=NY$27,NS5&lt;&gt;""),AND(NX5&gt;=NY$27,NX5&lt;&gt;""),AND(OU5&gt;=PA$27,OU5&lt;&gt;""),AND(OZ5&gt;=PA$27,OZ5&lt;&gt;""),AND(PW5&gt;=QC$27,PW5&lt;&gt;""),AND(QB5&gt;=QC$27,QB5&lt;&gt;"")),"P","")</f>
        <v>P</v>
      </c>
      <c r="J5" s="36" t="str">
        <f>IF(AND(I5="P",H5=""),"No DD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Merit",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Excellence",IF(K5="P","Worlds Team",IF(H5="P","National Team","")))))</f>
        <v>National Team</v>
      </c>
      <c r="K5" s="3" t="str">
        <f>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P","")</f>
        <v/>
      </c>
      <c r="L5" s="8">
        <f>IF(COUNT(AQ5,BT5,CW5)&gt;0,LARGE((AQ5,BT5,CW5),1),0)</f>
        <v>44</v>
      </c>
      <c r="M5" s="8" t="str">
        <f>IF(L5=0,"",IF(L5=CW5,$CA$1,IF(L5=BT5,$AX$1,IF(L5=AQ5,$U$1,""))))</f>
        <v>2025 Elite Canada</v>
      </c>
      <c r="N5" s="8">
        <f>IF(COUNT(AQ5,BT5,CW5)&gt;1,LARGE((AQ5,BT5,CW5),2),0)</f>
        <v>39.400000000000006</v>
      </c>
      <c r="O5" s="8" t="str">
        <f>IF(N5=0,"",IF(AND(N5=L5,N5=AQ5,N5=BT5),$U$1,IF(AND(N5=L5,N5=AQ5,N5=CW5),$U$1,IF(AND(N5=L5,N5=BT5,N5=CW5),$AX$1,IF(N5=CW5,$CA$1,IF(N5=BT5,$AX$1,IF(N5=AQ5,$U$1,"")))))))</f>
        <v>2024 3rd Domestic Trial</v>
      </c>
      <c r="P5" s="8">
        <f>IF(MAX(AV5,BY5,DB5)&gt;0,MAX(AV5,BY5,DB5),0)</f>
        <v>44.5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15.7</v>
      </c>
      <c r="V5" s="19">
        <v>1.9</v>
      </c>
      <c r="W5" s="19">
        <v>0</v>
      </c>
      <c r="X5" s="19">
        <v>0.3</v>
      </c>
      <c r="Y5" s="19">
        <v>15.6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>
        <f>IF(SUM(V5,Z5)&gt;0,SUM(V5,Z5),"")</f>
        <v>3.8</v>
      </c>
      <c r="AQ5" s="40">
        <f>IF(SUM(U5:V5,X5:Z5,AB5)-W5-AA5&gt;0,SUM(U5:V5,X5:Z5,AB5)-W5-AA5,"")</f>
        <v>35.699999999999996</v>
      </c>
      <c r="AR5" s="40" t="str">
        <f>IF(SUM(AC5:AD5,AF5)-AE5&gt;0,SUM(AC5:AD5,AF5)-AE5,"")</f>
        <v/>
      </c>
      <c r="AS5" s="40">
        <f>IF(SUM(V5,Z5,AD5)&gt;0,SUM(V5,Z5,AD5),"")</f>
        <v>3.8</v>
      </c>
      <c r="AT5" s="40">
        <f>IF(SUM(AQ5,AR5)&gt;0,SUM(AQ5,AR5),"")</f>
        <v>35.699999999999996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IF(SUM(AQ5,AR5,AV5)&gt;0,SUM(AQ5,AR5,AV5),"")</f>
        <v>35.699999999999996</v>
      </c>
      <c r="AX5" s="18">
        <v>16.100000000000001</v>
      </c>
      <c r="AY5" s="18">
        <v>4.3</v>
      </c>
      <c r="AZ5" s="18">
        <v>0</v>
      </c>
      <c r="BA5" s="18">
        <v>0.3</v>
      </c>
      <c r="BB5" s="18">
        <v>15.5</v>
      </c>
      <c r="BC5" s="18">
        <v>2.6</v>
      </c>
      <c r="BD5" s="18">
        <v>0</v>
      </c>
      <c r="BE5" s="18">
        <v>0.6</v>
      </c>
      <c r="BF5" s="18">
        <v>13.5</v>
      </c>
      <c r="BG5" s="18">
        <v>3.5</v>
      </c>
      <c r="BH5" s="18">
        <v>0.3</v>
      </c>
      <c r="BI5" s="18">
        <v>0.6</v>
      </c>
      <c r="BJ5" s="18">
        <v>17.100000000000001</v>
      </c>
      <c r="BK5" s="18">
        <v>4.3</v>
      </c>
      <c r="BL5" s="18">
        <v>0</v>
      </c>
      <c r="BM5" s="18">
        <v>0.3</v>
      </c>
      <c r="BN5" s="18">
        <v>16.600000000000001</v>
      </c>
      <c r="BO5" s="18">
        <v>4.0999999999999996</v>
      </c>
      <c r="BP5" s="18">
        <v>0</v>
      </c>
      <c r="BQ5" s="18">
        <v>0.3</v>
      </c>
      <c r="BR5" s="28"/>
      <c r="BS5" s="11">
        <f>IF(SUM(AY5,BC5)&gt;0,SUM(AY5,BC5),"")</f>
        <v>6.9</v>
      </c>
      <c r="BT5" s="11">
        <f>IF(SUM(AX5:AY5,BA5:BC5,BE5)-AZ5-BD5&gt;0,SUM(AX5:AY5,BA5:BC5,BE5)-AZ5-BD5,"")</f>
        <v>39.400000000000006</v>
      </c>
      <c r="BU5" s="11">
        <f>IF(SUM(BF5:BG5,BI5)-BH5&gt;0,SUM(BF5:BG5,BI5)-BH5,"")</f>
        <v>17.3</v>
      </c>
      <c r="BV5" s="11">
        <f>IF(SUM(AY5,BC5,BG5)&gt;0,SUM(AY5,BC5,BG5),"")</f>
        <v>10.4</v>
      </c>
      <c r="BW5" s="11">
        <f>IF(SUM(BT5,BU5)&gt;0,SUM(BT5,BU5),"")</f>
        <v>56.7</v>
      </c>
      <c r="BX5" s="11">
        <f>IF(SUM(BK5,BO5)&gt;0,SUM(BK5,BO5),"")</f>
        <v>8.3999999999999986</v>
      </c>
      <c r="BY5" s="11">
        <f>IF(SUM(BJ5:BK5,BM5:BO5,BQ5)-SUM(BL5,BP5)&gt;0,SUM(BJ5:BK5,BM5:BO5,BQ5)-SUM(BL5,BP5),"")</f>
        <v>42.7</v>
      </c>
      <c r="BZ5" s="11">
        <f>IF(SUM(BT5,BU5,BY5)&gt;0,SUM(BT5,BU5,BY5),"")</f>
        <v>99.4</v>
      </c>
      <c r="CA5" s="19">
        <v>16.399999999999999</v>
      </c>
      <c r="CB5" s="19">
        <v>4.3</v>
      </c>
      <c r="CC5" s="19">
        <v>0.2</v>
      </c>
      <c r="CD5" s="19">
        <v>0.7</v>
      </c>
      <c r="CE5" s="19">
        <v>17.600000000000001</v>
      </c>
      <c r="CF5" s="19">
        <v>4.5</v>
      </c>
      <c r="CG5" s="19">
        <v>0</v>
      </c>
      <c r="CH5" s="19">
        <v>0.7</v>
      </c>
      <c r="CI5" s="19"/>
      <c r="CJ5" s="19"/>
      <c r="CK5" s="19"/>
      <c r="CL5" s="19"/>
      <c r="CM5" s="19">
        <v>17.7</v>
      </c>
      <c r="CN5" s="19">
        <v>4.5</v>
      </c>
      <c r="CO5" s="19">
        <v>0</v>
      </c>
      <c r="CP5" s="19">
        <v>0.7</v>
      </c>
      <c r="CQ5" s="19">
        <v>16.8</v>
      </c>
      <c r="CR5" s="19">
        <v>4.3</v>
      </c>
      <c r="CS5" s="19">
        <v>0.2</v>
      </c>
      <c r="CT5" s="19">
        <v>0.7</v>
      </c>
      <c r="CU5" s="27"/>
      <c r="CV5" s="40">
        <f>IF(SUM(CB5,CF5)&gt;0,SUM(CB5,CF5),"")</f>
        <v>8.8000000000000007</v>
      </c>
      <c r="CW5" s="40">
        <f>IF(SUM(CA5:CB5,CD5:CF5,CH5)-CC5-CG5&gt;0,SUM(CA5:CB5,CD5:CF5,CH5)-CC5-CG5,"")</f>
        <v>44</v>
      </c>
      <c r="CX5" s="40" t="str">
        <f>IF(SUM(CI5:CJ5,CL5)-CK5&gt;0,SUM(CI5:CJ5,CL5)-CK5,"")</f>
        <v/>
      </c>
      <c r="CY5" s="40">
        <f>IF(SUM(CB5,CF5,CJ5)&gt;0,SUM(CB5,CF5,CJ5),"")</f>
        <v>8.8000000000000007</v>
      </c>
      <c r="CZ5" s="40">
        <f>IF(SUM(CW5,CX5)&gt;0,SUM(CW5,CX5),"")</f>
        <v>44</v>
      </c>
      <c r="DA5" s="40">
        <f>IF(SUM(CN5,CR5)&gt;0,SUM(CN5,CR5),"")</f>
        <v>8.8000000000000007</v>
      </c>
      <c r="DB5" s="40">
        <f>IF(SUM(CM5:CN5,CP5:CR5,CT5)-SUM(CO5,CS5)&gt;0,SUM(CM5:CN5,CP5:CR5,CT5)-SUM(CO5,CS5),"")</f>
        <v>44.5</v>
      </c>
      <c r="DC5" s="40">
        <f>IF(SUM(CW5,CX5,DB5)&gt;0,SUM(CW5,CX5,DB5),"")</f>
        <v>88.5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16.25</v>
      </c>
      <c r="QE5" s="22">
        <f>IF($CU5="P",CB5,(CB5+AY5)/2)</f>
        <v>4.3</v>
      </c>
      <c r="QF5" s="22">
        <f>IF($CU5="P",CC5,(CC5+AZ5)/2)</f>
        <v>0.1</v>
      </c>
      <c r="QG5" s="22">
        <f>IF($CU5="P",CD5,(CD5+BA5)/2)</f>
        <v>0.5</v>
      </c>
      <c r="QH5" s="22">
        <f>IF($CU5="P",CE5,(CE5+BB5)/2)</f>
        <v>16.55</v>
      </c>
      <c r="QI5" s="22">
        <f>IF($CU5="P",CF5,(CF5+BC5)/2)</f>
        <v>3.55</v>
      </c>
      <c r="QJ5" s="22">
        <f>IF($CU5="P",CG5,(CG5+BD5)/2)</f>
        <v>0</v>
      </c>
      <c r="QK5" s="22">
        <f>IF($CU5="P",CH5,(CH5+BE5)/2)</f>
        <v>0.64999999999999991</v>
      </c>
      <c r="QL5" s="22">
        <f>IF($CU5="P",CI5,(CI5+BF5)/2)</f>
        <v>6.75</v>
      </c>
      <c r="QM5" s="22">
        <f>IF($CU5="P",CJ5,(CJ5+BG5)/2)</f>
        <v>1.75</v>
      </c>
      <c r="QN5" s="22">
        <f>IF($CU5="P",CK5,(CK5+BH5)/2)</f>
        <v>0.15</v>
      </c>
      <c r="QO5" s="22">
        <f>IF($CU5="P",CL5,(CL5+BI5)/2)</f>
        <v>0.3</v>
      </c>
      <c r="QP5" s="22">
        <f>IF($CU5="P",CM5,(CM5+BJ5)/2)</f>
        <v>17.399999999999999</v>
      </c>
      <c r="QQ5" s="22">
        <f>IF($CU5="P",CN5,(CN5+BK5)/2)</f>
        <v>4.4000000000000004</v>
      </c>
      <c r="QR5" s="22">
        <f>IF($CU5="P",CO5,(CO5+BL5)/2)</f>
        <v>0</v>
      </c>
      <c r="QS5" s="22">
        <f>IF($CU5="P",CP5,(CP5+BM5)/2)</f>
        <v>0.5</v>
      </c>
      <c r="QT5" s="22">
        <f>IF($CU5="P",CQ5,(CQ5+BN5)/2)</f>
        <v>16.700000000000003</v>
      </c>
      <c r="QU5" s="22">
        <f>IF($CU5="P",CR5,(CR5+BO5)/2)</f>
        <v>4.1999999999999993</v>
      </c>
      <c r="QV5" s="22">
        <f>IF($CU5="P",CS5,(CS5+BP5)/2)</f>
        <v>0.1</v>
      </c>
      <c r="QW5" s="22">
        <f>IF($CU5="P",CT5,(CT5+BQ5)/2)</f>
        <v>0.5</v>
      </c>
      <c r="QX5" s="27" t="s">
        <v>46</v>
      </c>
      <c r="QY5" s="40">
        <f>IF(SUM(QE5,QI5)&gt;0,SUM(QE5,QI5),"")</f>
        <v>7.85</v>
      </c>
      <c r="QZ5" s="40">
        <f>IF(SUM(QD5:QE5,QG5:QI5,QK5)-QF5-QJ5&gt;0,SUM(QD5:QE5,QG5:QI5,QK5)-QF5-QJ5,"")</f>
        <v>41.699999999999996</v>
      </c>
      <c r="RA5" s="40">
        <f>IF(SUM(QL5:QM5,QO5)-QN5&gt;0,SUM(QL5:QM5,QO5)-QN5,"")</f>
        <v>8.65</v>
      </c>
      <c r="RB5" s="40">
        <f>IF(SUM(QE5,QI5,QM5)&gt;0,SUM(QE5,QI5,QM5),"")</f>
        <v>9.6</v>
      </c>
      <c r="RC5" s="40">
        <f>IF(SUM(QZ5,RA5)&gt;0,SUM(QZ5,RA5),"")</f>
        <v>50.349999999999994</v>
      </c>
      <c r="RD5" s="40">
        <f>IF(SUM(QQ5,QU5)&gt;0,SUM(QQ5,QU5),"")</f>
        <v>8.6</v>
      </c>
      <c r="RE5" s="40">
        <f>IF(SUM(QP5:QQ5,QS5:QU5,QW5)-SUM(QR5,QV5)&gt;0,SUM(QP5:QQ5,QS5:QU5,QW5)-SUM(QR5,QV5),"")</f>
        <v>43.6</v>
      </c>
      <c r="RF5" s="40">
        <f>IF(SUM(QZ5,RA5,RE5)&gt;0,SUM(QZ5,RA5,RE5),"")</f>
        <v>93.949999999999989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154</v>
      </c>
      <c r="D6" s="4" t="s">
        <v>3</v>
      </c>
      <c r="E6" s="4">
        <v>2007</v>
      </c>
      <c r="F6" s="9">
        <f>SUM(L6:R6)+SUM(L6:O6)*0.0000001+SUM(L6)*0.0000000000001</f>
        <v>126.90000827000426</v>
      </c>
      <c r="G6" s="64" t="s">
        <v>46</v>
      </c>
      <c r="H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DZ6&gt;=EG$23,EA6&gt;=EG$27,DZ6&lt;&gt;""),AND(EE6&gt;=EG$23,EF6&gt;=EG$27,EE6&lt;&gt;""),AND(FB6&gt;=FI$23,FC6&gt;=FI$27,FB6&lt;&gt;""),AND(FG6&gt;=FI$23,FH6&gt;=FI$27,FG6&lt;&gt;""),AND(GD6&gt;=GK$23,GE6&gt;=GK$27,GD6&lt;&gt;""),AND(GI6&gt;=GK$23,GJ6&gt;=GK$27,GI6&lt;&gt;""),AND(HF6&gt;=HM$23,HG6&gt;=HM$27,HF6&lt;&gt;""),AND(HK6&gt;=HM$23,HL6&gt;=HM$27,HK6&lt;&gt;""),AND(IH6&gt;=IO$23,II6&gt;=IO$27,IH6&lt;&gt;""),AND(IM6&gt;=IO$23,IN6&gt;=IO$27,IM6&lt;&gt;""),AND(JJ6&gt;=JQ$23,JK6&gt;=JQ$27,JJ6&lt;&gt;""),AND(JO6&gt;=JQ$23,JP6&gt;=JQ$27,JO6&lt;&gt;""),AND(KL6&gt;=KS$23,KM6&gt;=KS$27,KL6&lt;&gt;""),AND(KQ6&gt;=KS$23,KR6&gt;=KS$27,KQ6&lt;&gt;""),AND(LN6&gt;=LU$23,LO6&gt;=LU$27,LN6&lt;&gt;""),AND(LS6&gt;=LU$23,LT6&gt;=LU$27,LS6&lt;&gt;""),AND(MP6&gt;=MW$23,MQ6&gt;=MW$27,MP6&lt;&gt;""),AND(MU6&gt;=MW$23,MV6&gt;=MW$27,MU6&lt;&gt;""),AND(NR6&gt;=NY$23,NS6&gt;=NY$27,NR6&lt;&gt;""),AND(NW6&gt;=NY$23,NX6&gt;=NY$27,NW6&lt;&gt;""),AND(OT6&gt;=PA$23,OU6&gt;=PA$27,OT6&lt;&gt;""),AND(OY6&gt;=PA$23,OZ6&gt;=PA$27,OY6&lt;&gt;""),AND(PV6&gt;=QC$23,PW6&gt;=QC$27,PV6&lt;&gt;""),AND(QA6&gt;=QC$23,QB6&gt;=QC$27,QA6&lt;&gt;"")),"P","")</f>
        <v>P</v>
      </c>
      <c r="I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A6&gt;=EG$27,EA6&lt;&gt;""),AND(EF6&gt;=EG$27,EF6&lt;&gt;""),AND(FC6&gt;=FI$27,FC6&lt;&gt;""),AND(FH6&gt;=FI$27,FH6&lt;&gt;""),AND(GE6&gt;=GK$27,GE6&lt;&gt;""),AND(GJ6&gt;=GK$27,GJ6&lt;&gt;""),AND(HG6&gt;=HM$27,HG6&lt;&gt;""),AND(HL6&gt;=HM$27,HL6&lt;&gt;""),AND(II6&gt;=IO$27,II6&lt;&gt;""),AND(IN6&gt;=IO$27,IN6&lt;&gt;""),AND(JK6&gt;=JQ$27,JK6&lt;&gt;""),AND(JP6&gt;=JQ$27,JP6&lt;&gt;""),AND(KM6&gt;=KS$27,KM6&lt;&gt;""),AND(KR6&gt;=KS$27,KR6&lt;&gt;""),AND(LO6&gt;=LU$27,LO6&lt;&gt;""),AND(LT6&gt;=LU$27,LT6&lt;&gt;""),AND(MQ6&gt;=MW$27,MQ6&lt;&gt;""),AND(MV6&gt;=MW$27,MV6&lt;&gt;""),AND(NS6&gt;=NY$27,NS6&lt;&gt;""),AND(NX6&gt;=NY$27,NX6&lt;&gt;""),AND(OU6&gt;=PA$27,OU6&lt;&gt;""),AND(OZ6&gt;=PA$27,OZ6&lt;&gt;""),AND(PW6&gt;=QC$27,PW6&lt;&gt;""),AND(QB6&gt;=QC$27,QB6&lt;&gt;"")),"P","")</f>
        <v>P</v>
      </c>
      <c r="J6" s="36" t="str">
        <f>IF(AND(I6="P",H6=""),"No DD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Merit",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Excellence",IF(K6="P","Worlds Team",IF(H6="P","National Team","")))))</f>
        <v>National Team</v>
      </c>
      <c r="K6" s="3" t="str">
        <f>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P","")</f>
        <v/>
      </c>
      <c r="L6" s="8">
        <f>IF(COUNT(AQ6,BT6,CW6)&gt;0,LARGE((AQ6,BT6,CW6),1),0)</f>
        <v>42.6</v>
      </c>
      <c r="M6" s="8" t="str">
        <f>IF(L6=0,"",IF(L6=CW6,$CA$1,IF(L6=BT6,$AX$1,IF(L6=AQ6,$U$1,""))))</f>
        <v>2024 Nationals</v>
      </c>
      <c r="N6" s="8">
        <f>IF(COUNT(AQ6,BT6,CW6)&gt;1,LARGE((AQ6,BT6,CW6),2),0)</f>
        <v>40.1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42.1</v>
      </c>
      <c r="Q6" s="8" t="str">
        <f>IF(P6=0,"",IF(P6=DB6,$CA$1,IF(P6=BY6,$AX$1,IF(P6=AV6,$U$1,""))))</f>
        <v>2024 Nationals</v>
      </c>
      <c r="R6" s="8">
        <f>IF(MAX(DD6:DE6)&gt;0,MAX(DD6:DE6),"")</f>
        <v>2.1000000000000014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2024 Coimbra Gym Fest (July 7)</v>
      </c>
      <c r="U6" s="19">
        <v>16.8</v>
      </c>
      <c r="V6" s="19">
        <v>4.2</v>
      </c>
      <c r="W6" s="19">
        <v>0.2</v>
      </c>
      <c r="X6" s="19">
        <v>0.3</v>
      </c>
      <c r="Y6" s="19">
        <v>16.3</v>
      </c>
      <c r="Z6" s="19">
        <v>4.5999999999999996</v>
      </c>
      <c r="AA6" s="19">
        <v>0</v>
      </c>
      <c r="AB6" s="19">
        <v>0.6</v>
      </c>
      <c r="AC6" s="19">
        <v>16.5</v>
      </c>
      <c r="AD6" s="19">
        <v>4.5999999999999996</v>
      </c>
      <c r="AE6" s="19">
        <v>0</v>
      </c>
      <c r="AF6" s="19">
        <v>0.6</v>
      </c>
      <c r="AG6" s="19">
        <v>15.9</v>
      </c>
      <c r="AH6" s="19">
        <v>4.2</v>
      </c>
      <c r="AI6" s="19">
        <v>0.4</v>
      </c>
      <c r="AJ6" s="19">
        <v>0.3</v>
      </c>
      <c r="AK6" s="19">
        <v>16.899999999999999</v>
      </c>
      <c r="AL6" s="19">
        <v>4.5999999999999996</v>
      </c>
      <c r="AM6" s="19">
        <v>0</v>
      </c>
      <c r="AN6" s="19">
        <v>0.6</v>
      </c>
      <c r="AO6" s="27"/>
      <c r="AP6" s="40">
        <f>IF(SUM(V6,Z6)&gt;0,SUM(V6,Z6),"")</f>
        <v>8.8000000000000007</v>
      </c>
      <c r="AQ6" s="40">
        <f>IF(SUM(U6:V6,X6:Z6,AB6)-W6-AA6&gt;0,SUM(U6:V6,X6:Z6,AB6)-W6-AA6,"")</f>
        <v>42.6</v>
      </c>
      <c r="AR6" s="40">
        <f>IF(SUM(AC6:AD6,AF6)-AE6&gt;0,SUM(AC6:AD6,AF6)-AE6,"")</f>
        <v>21.700000000000003</v>
      </c>
      <c r="AS6" s="40">
        <f>IF(SUM(V6,Z6,AD6)&gt;0,SUM(V6,Z6,AD6),"")</f>
        <v>13.4</v>
      </c>
      <c r="AT6" s="40">
        <f>IF(SUM(AQ6,AR6)&gt;0,SUM(AQ6,AR6),"")</f>
        <v>64.300000000000011</v>
      </c>
      <c r="AU6" s="40">
        <f>IF(SUM(AH6,AL6)&gt;0,SUM(AH6,AL6),"")</f>
        <v>8.8000000000000007</v>
      </c>
      <c r="AV6" s="40">
        <f>IF(SUM(AG6:AH6,AJ6:AL6,AN6)-SUM(AI6,AM6)&gt;0,SUM(AG6:AH6,AJ6:AL6,AN6)-SUM(AI6,AM6),"")</f>
        <v>42.1</v>
      </c>
      <c r="AW6" s="40">
        <f>IF(SUM(AQ6,AR6,AV6)&gt;0,SUM(AQ6,AR6,AV6),"")</f>
        <v>106.4</v>
      </c>
      <c r="AX6" s="18">
        <v>11.7</v>
      </c>
      <c r="AY6" s="18">
        <v>3</v>
      </c>
      <c r="AZ6" s="18">
        <v>0</v>
      </c>
      <c r="BA6" s="18">
        <v>0.6</v>
      </c>
      <c r="BB6" s="18">
        <v>16.399999999999999</v>
      </c>
      <c r="BC6" s="18">
        <v>4.5999999999999996</v>
      </c>
      <c r="BD6" s="18">
        <v>0</v>
      </c>
      <c r="BE6" s="18">
        <v>0.6</v>
      </c>
      <c r="BF6" s="18">
        <v>16.2</v>
      </c>
      <c r="BG6" s="18">
        <v>4.5999999999999996</v>
      </c>
      <c r="BH6" s="18">
        <v>0</v>
      </c>
      <c r="BI6" s="18">
        <v>0.6</v>
      </c>
      <c r="BJ6" s="18">
        <v>16.3</v>
      </c>
      <c r="BK6" s="18">
        <v>4.4000000000000004</v>
      </c>
      <c r="BL6" s="18">
        <v>0.2</v>
      </c>
      <c r="BM6" s="18">
        <v>0.44999999999999996</v>
      </c>
      <c r="BN6" s="18">
        <v>16.25</v>
      </c>
      <c r="BO6" s="18">
        <v>3.5999999999999996</v>
      </c>
      <c r="BP6" s="18">
        <v>0</v>
      </c>
      <c r="BQ6" s="18">
        <v>0.6</v>
      </c>
      <c r="BR6" s="28" t="s">
        <v>46</v>
      </c>
      <c r="BS6" s="11">
        <f>IF(SUM(AY6,BC6)&gt;0,SUM(AY6,BC6),"")</f>
        <v>7.6</v>
      </c>
      <c r="BT6" s="11">
        <f>IF(SUM(AX6:AY6,BA6:BC6,BE6)-AZ6-BD6&gt;0,SUM(AX6:AY6,BA6:BC6,BE6)-AZ6-BD6,"")</f>
        <v>36.9</v>
      </c>
      <c r="BU6" s="11">
        <f>IF(SUM(BF6:BG6,BI6)-BH6&gt;0,SUM(BF6:BG6,BI6)-BH6,"")</f>
        <v>21.4</v>
      </c>
      <c r="BV6" s="11">
        <f>IF(SUM(AY6,BC6,BG6)&gt;0,SUM(AY6,BC6,BG6),"")</f>
        <v>12.2</v>
      </c>
      <c r="BW6" s="11">
        <f>IF(SUM(BT6,BU6)&gt;0,SUM(BT6,BU6),"")</f>
        <v>58.3</v>
      </c>
      <c r="BX6" s="11">
        <f>IF(SUM(BK6,BO6)&gt;0,SUM(BK6,BO6),"")</f>
        <v>8</v>
      </c>
      <c r="BY6" s="11">
        <f>IF(SUM(BJ6:BK6,BM6:BO6,BQ6)-SUM(BL6,BP6)&gt;0,SUM(BJ6:BK6,BM6:BO6,BQ6)-SUM(BL6,BP6),"")</f>
        <v>41.400000000000006</v>
      </c>
      <c r="BZ6" s="11">
        <f>IF(SUM(BT6,BU6,BY6)&gt;0,SUM(BT6,BU6,BY6),"")</f>
        <v>99.7</v>
      </c>
      <c r="CA6" s="19">
        <v>15.3</v>
      </c>
      <c r="CB6" s="19">
        <v>4.2</v>
      </c>
      <c r="CC6" s="19">
        <v>0.4</v>
      </c>
      <c r="CD6" s="19">
        <v>0.7</v>
      </c>
      <c r="CE6" s="19">
        <v>15.7</v>
      </c>
      <c r="CF6" s="19">
        <v>4.5999999999999996</v>
      </c>
      <c r="CG6" s="19">
        <v>0</v>
      </c>
      <c r="CH6" s="19">
        <v>0</v>
      </c>
      <c r="CI6" s="19"/>
      <c r="CJ6" s="19"/>
      <c r="CK6" s="19"/>
      <c r="CL6" s="19"/>
      <c r="CM6" s="19">
        <v>15.6</v>
      </c>
      <c r="CN6" s="19">
        <v>4.0999999999999996</v>
      </c>
      <c r="CO6" s="19">
        <v>0</v>
      </c>
      <c r="CP6" s="19">
        <v>0.7</v>
      </c>
      <c r="CQ6" s="19">
        <v>16.399999999999999</v>
      </c>
      <c r="CR6" s="19">
        <v>4.8</v>
      </c>
      <c r="CS6" s="19">
        <v>0</v>
      </c>
      <c r="CT6" s="19">
        <v>0</v>
      </c>
      <c r="CU6" s="27"/>
      <c r="CV6" s="40">
        <f>IF(SUM(CB6,CF6)&gt;0,SUM(CB6,CF6),"")</f>
        <v>8.8000000000000007</v>
      </c>
      <c r="CW6" s="40">
        <f>IF(SUM(CA6:CB6,CD6:CF6,CH6)-CC6-CG6&gt;0,SUM(CA6:CB6,CD6:CF6,CH6)-CC6-CG6,"")</f>
        <v>40.1</v>
      </c>
      <c r="CX6" s="40" t="str">
        <f>IF(SUM(CI6:CJ6,CL6)-CK6&gt;0,SUM(CI6:CJ6,CL6)-CK6,"")</f>
        <v/>
      </c>
      <c r="CY6" s="40">
        <f>IF(SUM(CB6,CF6,CJ6)&gt;0,SUM(CB6,CF6,CJ6),"")</f>
        <v>8.8000000000000007</v>
      </c>
      <c r="CZ6" s="40">
        <f>IF(SUM(CW6,CX6)&gt;0,SUM(CW6,CX6),"")</f>
        <v>40.1</v>
      </c>
      <c r="DA6" s="40">
        <f>IF(SUM(CN6,CR6)&gt;0,SUM(CN6,CR6),"")</f>
        <v>8.8999999999999986</v>
      </c>
      <c r="DB6" s="40">
        <f>IF(SUM(CM6:CN6,CP6:CR6,CT6)-SUM(CO6,CS6)&gt;0,SUM(CM6:CN6,CP6:CR6,CT6)-SUM(CO6,CS6),"")</f>
        <v>41.599999999999994</v>
      </c>
      <c r="DC6" s="40">
        <f>IF(SUM(CW6,CX6,DB6)&gt;0,SUM(CW6,CX6,DB6),"")</f>
        <v>81.699999999999989</v>
      </c>
      <c r="DD6" s="50">
        <f>IF(MAX(EA6,FC6,GE6,HG6,II6,JK6,KM6,LO6,MQ6,NS6,OU6,PW6)-IF(N6="",0,N6)&gt;0.001,MAX(EA6,FC6,GE6,HG6,II6,JK6,KM6,LO6,MQ6,NS6,OU6,PW6)-IF(N6="",0,N6),"")</f>
        <v>2.1000000000000014</v>
      </c>
      <c r="DE6" s="50">
        <f>IF(MAX(EF6,FH6,GJ6,HL6,IN6,JP6,KR6,LT6,MV6,NX6,OZ6,QB6)-IF(P6="",0,P6)&gt;0.001,MAX(EF6,FH6,GJ6,HL6,IN6,JP6,KR6,LT6,MV6,NX6,OZ6,QB6)-IF(P6="",0,P6),"")</f>
        <v>1.7999999999999972</v>
      </c>
      <c r="DF6" s="17">
        <v>16</v>
      </c>
      <c r="DG6" s="17">
        <v>5.3</v>
      </c>
      <c r="DH6" s="17">
        <v>0</v>
      </c>
      <c r="DI6" s="17">
        <v>1</v>
      </c>
      <c r="DJ6" s="17">
        <v>16.399999999999999</v>
      </c>
      <c r="DK6" s="17">
        <v>3.5</v>
      </c>
      <c r="DL6" s="17">
        <v>0</v>
      </c>
      <c r="DM6" s="17">
        <v>0</v>
      </c>
      <c r="DN6" s="17"/>
      <c r="DO6" s="17"/>
      <c r="DP6" s="17"/>
      <c r="DQ6" s="17"/>
      <c r="DR6" s="17">
        <v>16.899999999999999</v>
      </c>
      <c r="DS6" s="17">
        <v>4.5999999999999996</v>
      </c>
      <c r="DT6" s="17">
        <v>0</v>
      </c>
      <c r="DU6" s="17">
        <v>0</v>
      </c>
      <c r="DV6" s="17">
        <v>17.600000000000001</v>
      </c>
      <c r="DW6" s="17">
        <v>4.8</v>
      </c>
      <c r="DX6" s="17">
        <v>0</v>
      </c>
      <c r="DY6" s="17">
        <v>0</v>
      </c>
      <c r="DZ6" s="40">
        <f>IF(SUM(DG6,DK6)&gt;0,SUM(DG6,DK6),"")</f>
        <v>8.8000000000000007</v>
      </c>
      <c r="EA6" s="40">
        <f>IF(SUM(DF6:DG6,DI6:DK6,DM6)-DH6-DL6&gt;0,SUM(DF6:DG6,DI6:DK6,DM6)-DH6-DL6,"")</f>
        <v>42.2</v>
      </c>
      <c r="EB6" s="40" t="str">
        <f>IF(SUM(DN6:DO6,DQ6)-DP6&gt;0,SUM(DN6:DO6,DQ6)-DP6,"")</f>
        <v/>
      </c>
      <c r="EC6" s="40">
        <f>IF(SUM(DG6,DK6,DO6)&gt;0,SUM(DG6,DK6,DO6),"")</f>
        <v>8.8000000000000007</v>
      </c>
      <c r="ED6" s="40">
        <f>IF(SUM(EA6,EB6)&gt;0,SUM(EA6,EB6),"")</f>
        <v>42.2</v>
      </c>
      <c r="EE6" s="40">
        <f>IF(SUM(DS6,DW6)&gt;0,SUM(DS6,DW6),"")</f>
        <v>9.3999999999999986</v>
      </c>
      <c r="EF6" s="40">
        <f>IF(SUM(DR6:DS6,DU6:DW6,DY6)-SUM(DT6,DX6)&gt;0,SUM(DR6:DS6,DU6:DW6,DY6)-SUM(DT6,DX6),"")</f>
        <v>43.9</v>
      </c>
      <c r="EG6" s="40">
        <f>IF(SUM(EA6,EB6,EF6)&gt;0,SUM(EA6,EB6,EF6),"")</f>
        <v>86.1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13.5</v>
      </c>
      <c r="QE6" s="22">
        <f>IF($CU6="P",CB6,(CB6+AY6)/2)</f>
        <v>3.6</v>
      </c>
      <c r="QF6" s="22">
        <f>IF($CU6="P",CC6,(CC6+AZ6)/2)</f>
        <v>0.2</v>
      </c>
      <c r="QG6" s="22">
        <f>IF($CU6="P",CD6,(CD6+BA6)/2)</f>
        <v>0.64999999999999991</v>
      </c>
      <c r="QH6" s="22">
        <f>IF($CU6="P",CE6,(CE6+BB6)/2)</f>
        <v>16.049999999999997</v>
      </c>
      <c r="QI6" s="22">
        <f>IF($CU6="P",CF6,(CF6+BC6)/2)</f>
        <v>4.5999999999999996</v>
      </c>
      <c r="QJ6" s="22">
        <f>IF($CU6="P",CG6,(CG6+BD6)/2)</f>
        <v>0</v>
      </c>
      <c r="QK6" s="22">
        <f>IF($CU6="P",CH6,(CH6+BE6)/2)</f>
        <v>0.3</v>
      </c>
      <c r="QL6" s="22">
        <f>IF($CU6="P",CI6,(CI6+BF6)/2)</f>
        <v>8.1</v>
      </c>
      <c r="QM6" s="22">
        <f>IF($CU6="P",CJ6,(CJ6+BG6)/2)</f>
        <v>2.2999999999999998</v>
      </c>
      <c r="QN6" s="22">
        <f>IF($CU6="P",CK6,(CK6+BH6)/2)</f>
        <v>0</v>
      </c>
      <c r="QO6" s="22">
        <f>IF($CU6="P",CL6,(CL6+BI6)/2)</f>
        <v>0.3</v>
      </c>
      <c r="QP6" s="22">
        <f>IF($CU6="P",CM6,(CM6+BJ6)/2)</f>
        <v>15.95</v>
      </c>
      <c r="QQ6" s="22">
        <f>IF($CU6="P",CN6,(CN6+BK6)/2)</f>
        <v>4.25</v>
      </c>
      <c r="QR6" s="22">
        <f>IF($CU6="P",CO6,(CO6+BL6)/2)</f>
        <v>0.1</v>
      </c>
      <c r="QS6" s="22">
        <f>IF($CU6="P",CP6,(CP6+BM6)/2)</f>
        <v>0.57499999999999996</v>
      </c>
      <c r="QT6" s="22">
        <f>IF($CU6="P",CQ6,(CQ6+BN6)/2)</f>
        <v>16.324999999999999</v>
      </c>
      <c r="QU6" s="22">
        <f>IF($CU6="P",CR6,(CR6+BO6)/2)</f>
        <v>4.1999999999999993</v>
      </c>
      <c r="QV6" s="22">
        <f>IF($CU6="P",CS6,(CS6+BP6)/2)</f>
        <v>0</v>
      </c>
      <c r="QW6" s="22">
        <f>IF($CU6="P",CT6,(CT6+BQ6)/2)</f>
        <v>0.3</v>
      </c>
      <c r="QX6" s="27" t="s">
        <v>46</v>
      </c>
      <c r="QY6" s="40">
        <f>IF(SUM(QE6,QI6)&gt;0,SUM(QE6,QI6),"")</f>
        <v>8.1999999999999993</v>
      </c>
      <c r="QZ6" s="40">
        <f>IF(SUM(QD6:QE6,QG6:QI6,QK6)-QF6-QJ6&gt;0,SUM(QD6:QE6,QG6:QI6,QK6)-QF6-QJ6,"")</f>
        <v>38.499999999999993</v>
      </c>
      <c r="RA6" s="40">
        <f>IF(SUM(QL6:QM6,QO6)-QN6&gt;0,SUM(QL6:QM6,QO6)-QN6,"")</f>
        <v>10.7</v>
      </c>
      <c r="RB6" s="40">
        <f>IF(SUM(QE6,QI6,QM6)&gt;0,SUM(QE6,QI6,QM6),"")</f>
        <v>10.5</v>
      </c>
      <c r="RC6" s="40">
        <f>IF(SUM(QZ6,RA6)&gt;0,SUM(QZ6,RA6),"")</f>
        <v>49.199999999999989</v>
      </c>
      <c r="RD6" s="40">
        <f>IF(SUM(QQ6,QU6)&gt;0,SUM(QQ6,QU6),"")</f>
        <v>8.4499999999999993</v>
      </c>
      <c r="RE6" s="40">
        <f>IF(SUM(QP6:QQ6,QS6:QU6,QW6)-SUM(QR6,QV6)&gt;0,SUM(QP6:QQ6,QS6:QU6,QW6)-SUM(QR6,QV6),"")</f>
        <v>41.499999999999993</v>
      </c>
      <c r="RF6" s="40">
        <f>IF(SUM(QZ6,RA6,RE6)&gt;0,SUM(QZ6,RA6,RE6),"")</f>
        <v>90.699999999999989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>1</v>
      </c>
      <c r="C7" s="5" t="s">
        <v>104</v>
      </c>
      <c r="D7" s="4" t="s">
        <v>6</v>
      </c>
      <c r="E7" s="4">
        <v>2005</v>
      </c>
      <c r="F7" s="9">
        <f>SUM(L7:R7)+SUM(L7:O7)*0.0000001+SUM(L7)*0.0000000000001</f>
        <v>126.60000836000418</v>
      </c>
      <c r="G7" s="64"/>
      <c r="H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DZ7&gt;=EG$23,EA7&gt;=EG$27,DZ7&lt;&gt;""),AND(EE7&gt;=EG$23,EF7&gt;=EG$27,EE7&lt;&gt;""),AND(FB7&gt;=FI$23,FC7&gt;=FI$27,FB7&lt;&gt;""),AND(FG7&gt;=FI$23,FH7&gt;=FI$27,FG7&lt;&gt;""),AND(GD7&gt;=GK$23,GE7&gt;=GK$27,GD7&lt;&gt;""),AND(GI7&gt;=GK$23,GJ7&gt;=GK$27,GI7&lt;&gt;""),AND(HF7&gt;=HM$23,HG7&gt;=HM$27,HF7&lt;&gt;""),AND(HK7&gt;=HM$23,HL7&gt;=HM$27,HK7&lt;&gt;""),AND(IH7&gt;=IO$23,II7&gt;=IO$27,IH7&lt;&gt;""),AND(IM7&gt;=IO$23,IN7&gt;=IO$27,IM7&lt;&gt;""),AND(JJ7&gt;=JQ$23,JK7&gt;=JQ$27,JJ7&lt;&gt;""),AND(JO7&gt;=JQ$23,JP7&gt;=JQ$27,JO7&lt;&gt;""),AND(KL7&gt;=KS$23,KM7&gt;=KS$27,KL7&lt;&gt;""),AND(KQ7&gt;=KS$23,KR7&gt;=KS$27,KQ7&lt;&gt;""),AND(LN7&gt;=LU$23,LO7&gt;=LU$27,LN7&lt;&gt;""),AND(LS7&gt;=LU$23,LT7&gt;=LU$27,LS7&lt;&gt;""),AND(MP7&gt;=MW$23,MQ7&gt;=MW$27,MP7&lt;&gt;""),AND(MU7&gt;=MW$23,MV7&gt;=MW$27,MU7&lt;&gt;""),AND(NR7&gt;=NY$23,NS7&gt;=NY$27,NR7&lt;&gt;""),AND(NW7&gt;=NY$23,NX7&gt;=NY$27,NW7&lt;&gt;""),AND(OT7&gt;=PA$23,OU7&gt;=PA$27,OT7&lt;&gt;""),AND(OY7&gt;=PA$23,OZ7&gt;=PA$27,OY7&lt;&gt;""),AND(PV7&gt;=QC$23,PW7&gt;=QC$27,PV7&lt;&gt;""),AND(QA7&gt;=QC$23,QB7&gt;=QC$27,QA7&lt;&gt;"")),"P","")</f>
        <v>P</v>
      </c>
      <c r="I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A7&gt;=EG$27,EA7&lt;&gt;""),AND(EF7&gt;=EG$27,EF7&lt;&gt;""),AND(FC7&gt;=FI$27,FC7&lt;&gt;""),AND(FH7&gt;=FI$27,FH7&lt;&gt;""),AND(GE7&gt;=GK$27,GE7&lt;&gt;""),AND(GJ7&gt;=GK$27,GJ7&lt;&gt;""),AND(HG7&gt;=HM$27,HG7&lt;&gt;""),AND(HL7&gt;=HM$27,HL7&lt;&gt;""),AND(II7&gt;=IO$27,II7&lt;&gt;""),AND(IN7&gt;=IO$27,IN7&lt;&gt;""),AND(JK7&gt;=JQ$27,JK7&lt;&gt;""),AND(JP7&gt;=JQ$27,JP7&lt;&gt;""),AND(KM7&gt;=KS$27,KM7&lt;&gt;""),AND(KR7&gt;=KS$27,KR7&lt;&gt;""),AND(LO7&gt;=LU$27,LO7&lt;&gt;""),AND(LT7&gt;=LU$27,LT7&lt;&gt;""),AND(MQ7&gt;=MW$27,MQ7&lt;&gt;""),AND(MV7&gt;=MW$27,MV7&lt;&gt;""),AND(NS7&gt;=NY$27,NS7&lt;&gt;""),AND(NX7&gt;=NY$27,NX7&lt;&gt;""),AND(OU7&gt;=PA$27,OU7&lt;&gt;""),AND(OZ7&gt;=PA$27,OZ7&lt;&gt;""),AND(PW7&gt;=QC$27,PW7&lt;&gt;""),AND(QB7&gt;=QC$27,QB7&lt;&gt;"")),"P","")</f>
        <v>P</v>
      </c>
      <c r="J7" s="36" t="str">
        <f>IF(AND(I7="P",H7=""),"No DD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Merit",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Excellence",IF(K7="P","Worlds Team",IF(H7="P","National Team","")))))</f>
        <v>National Team</v>
      </c>
      <c r="K7" s="3" t="str">
        <f>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P","")</f>
        <v/>
      </c>
      <c r="L7" s="8">
        <f>IF(COUNT(AQ7,BT7,CW7)&gt;0,LARGE((AQ7,BT7,CW7),1),0)</f>
        <v>41.9</v>
      </c>
      <c r="M7" s="8" t="str">
        <f>IF(L7=0,"",IF(L7=CW7,$CA$1,IF(L7=BT7,$AX$1,IF(L7=AQ7,$U$1,""))))</f>
        <v>2025 Elite Canada</v>
      </c>
      <c r="N7" s="8">
        <f>IF(COUNT(AQ7,BT7,CW7)&gt;1,LARGE((AQ7,BT7,CW7),2),0)</f>
        <v>41.699999999999996</v>
      </c>
      <c r="O7" s="8" t="str">
        <f>IF(N7=0,"",IF(AND(N7=L7,N7=AQ7,N7=BT7),$U$1,IF(AND(N7=L7,N7=AQ7,N7=CW7),$U$1,IF(AND(N7=L7,N7=BT7,N7=CW7),$AX$1,IF(N7=CW7,$CA$1,IF(N7=BT7,$AX$1,IF(N7=AQ7,$U$1,"")))))))</f>
        <v>2024 Nationals</v>
      </c>
      <c r="P7" s="8">
        <f>IF(MAX(AV7,BY7,DB7)&gt;0,MAX(AV7,BY7,DB7),0)</f>
        <v>42.999999999999993</v>
      </c>
      <c r="Q7" s="8" t="str">
        <f>IF(P7=0,"",IF(P7=DB7,$CA$1,IF(P7=BY7,$AX$1,IF(P7=AV7,$U$1,""))))</f>
        <v>2024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16.2</v>
      </c>
      <c r="V7" s="19">
        <v>4.0999999999999996</v>
      </c>
      <c r="W7" s="19">
        <v>0</v>
      </c>
      <c r="X7" s="19">
        <v>0.3</v>
      </c>
      <c r="Y7" s="19">
        <v>16.899999999999999</v>
      </c>
      <c r="Z7" s="19">
        <v>3.9</v>
      </c>
      <c r="AA7" s="19">
        <v>0</v>
      </c>
      <c r="AB7" s="19">
        <v>0.3</v>
      </c>
      <c r="AC7" s="19">
        <v>16.899999999999999</v>
      </c>
      <c r="AD7" s="19">
        <v>3.9</v>
      </c>
      <c r="AE7" s="19">
        <v>0</v>
      </c>
      <c r="AF7" s="19">
        <v>0.6</v>
      </c>
      <c r="AG7" s="19">
        <v>17.2</v>
      </c>
      <c r="AH7" s="19">
        <v>4.0999999999999996</v>
      </c>
      <c r="AI7" s="19">
        <v>0.2</v>
      </c>
      <c r="AJ7" s="19">
        <v>0.3</v>
      </c>
      <c r="AK7" s="19">
        <v>17.399999999999999</v>
      </c>
      <c r="AL7" s="19">
        <v>3.9</v>
      </c>
      <c r="AM7" s="19">
        <v>0</v>
      </c>
      <c r="AN7" s="19">
        <v>0.3</v>
      </c>
      <c r="AO7" s="27"/>
      <c r="AP7" s="40">
        <f>IF(SUM(V7,Z7)&gt;0,SUM(V7,Z7),"")</f>
        <v>8</v>
      </c>
      <c r="AQ7" s="40">
        <f>IF(SUM(U7:V7,X7:Z7,AB7)-W7-AA7&gt;0,SUM(U7:V7,X7:Z7,AB7)-W7-AA7,"")</f>
        <v>41.699999999999996</v>
      </c>
      <c r="AR7" s="40">
        <f>IF(SUM(AC7:AD7,AF7)-AE7&gt;0,SUM(AC7:AD7,AF7)-AE7,"")</f>
        <v>21.4</v>
      </c>
      <c r="AS7" s="40">
        <f>IF(SUM(V7,Z7,AD7)&gt;0,SUM(V7,Z7,AD7),"")</f>
        <v>11.9</v>
      </c>
      <c r="AT7" s="40">
        <f>IF(SUM(AQ7,AR7)&gt;0,SUM(AQ7,AR7),"")</f>
        <v>63.099999999999994</v>
      </c>
      <c r="AU7" s="40">
        <f>IF(SUM(AH7,AL7)&gt;0,SUM(AH7,AL7),"")</f>
        <v>8</v>
      </c>
      <c r="AV7" s="40">
        <f>IF(SUM(AG7:AH7,AJ7:AL7,AN7)-SUM(AI7,AM7)&gt;0,SUM(AG7:AH7,AJ7:AL7,AN7)-SUM(AI7,AM7),"")</f>
        <v>42.999999999999993</v>
      </c>
      <c r="AW7" s="40">
        <f>IF(SUM(AQ7,AR7,AV7)&gt;0,SUM(AQ7,AR7,AV7),"")</f>
        <v>106.1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IF(SUM(BT7,BU7,BY7)&gt;0,SUM(BT7,BU7,BY7),"")</f>
        <v/>
      </c>
      <c r="CA7" s="19">
        <v>16.899999999999999</v>
      </c>
      <c r="CB7" s="19">
        <v>4.0999999999999996</v>
      </c>
      <c r="CC7" s="19">
        <v>0</v>
      </c>
      <c r="CD7" s="19">
        <v>0</v>
      </c>
      <c r="CE7" s="19">
        <v>17</v>
      </c>
      <c r="CF7" s="19">
        <v>3.9</v>
      </c>
      <c r="CG7" s="19">
        <v>0</v>
      </c>
      <c r="CH7" s="19">
        <v>0</v>
      </c>
      <c r="CI7" s="19"/>
      <c r="CJ7" s="19"/>
      <c r="CK7" s="19"/>
      <c r="CL7" s="19"/>
      <c r="CM7" s="19">
        <v>16.8</v>
      </c>
      <c r="CN7" s="19">
        <v>4.0999999999999996</v>
      </c>
      <c r="CO7" s="19">
        <v>0</v>
      </c>
      <c r="CP7" s="19">
        <v>0</v>
      </c>
      <c r="CQ7" s="19">
        <v>14.8</v>
      </c>
      <c r="CR7" s="19">
        <v>4.5999999999999996</v>
      </c>
      <c r="CS7" s="19">
        <v>0</v>
      </c>
      <c r="CT7" s="19">
        <v>0</v>
      </c>
      <c r="CU7" s="27"/>
      <c r="CV7" s="40">
        <f>IF(SUM(CB7,CF7)&gt;0,SUM(CB7,CF7),"")</f>
        <v>8</v>
      </c>
      <c r="CW7" s="40">
        <f>IF(SUM(CA7:CB7,CD7:CF7,CH7)-CC7-CG7&gt;0,SUM(CA7:CB7,CD7:CF7,CH7)-CC7-CG7,"")</f>
        <v>41.9</v>
      </c>
      <c r="CX7" s="40" t="str">
        <f>IF(SUM(CI7:CJ7,CL7)-CK7&gt;0,SUM(CI7:CJ7,CL7)-CK7,"")</f>
        <v/>
      </c>
      <c r="CY7" s="40">
        <f>IF(SUM(CB7,CF7,CJ7)&gt;0,SUM(CB7,CF7,CJ7),"")</f>
        <v>8</v>
      </c>
      <c r="CZ7" s="40">
        <f>IF(SUM(CW7,CX7)&gt;0,SUM(CW7,CX7),"")</f>
        <v>41.9</v>
      </c>
      <c r="DA7" s="40">
        <f>IF(SUM(CN7,CR7)&gt;0,SUM(CN7,CR7),"")</f>
        <v>8.6999999999999993</v>
      </c>
      <c r="DB7" s="40">
        <f>IF(SUM(CM7:CN7,CP7:CR7,CT7)-SUM(CO7,CS7)&gt;0,SUM(CM7:CN7,CP7:CR7,CT7)-SUM(CO7,CS7),"")</f>
        <v>40.300000000000004</v>
      </c>
      <c r="DC7" s="40">
        <f>IF(SUM(CW7,CX7,DB7)&gt;0,SUM(CW7,CX7,DB7),"")</f>
        <v>82.2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>
        <v>15.3</v>
      </c>
      <c r="DG7" s="17">
        <v>2.6</v>
      </c>
      <c r="DH7" s="17">
        <v>0</v>
      </c>
      <c r="DI7" s="17">
        <v>0</v>
      </c>
      <c r="DJ7" s="17">
        <v>16.2</v>
      </c>
      <c r="DK7" s="17">
        <v>4.5999999999999996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>IF(SUM(DG7,DK7)&gt;0,SUM(DG7,DK7),"")</f>
        <v>7.1999999999999993</v>
      </c>
      <c r="EA7" s="40">
        <f>IF(SUM(DF7:DG7,DI7:DK7,DM7)-DH7-DL7&gt;0,SUM(DF7:DG7,DI7:DK7,DM7)-DH7-DL7,"")</f>
        <v>38.700000000000003</v>
      </c>
      <c r="EB7" s="40" t="str">
        <f>IF(SUM(DN7:DO7,DQ7)-DP7&gt;0,SUM(DN7:DO7,DQ7)-DP7,"")</f>
        <v/>
      </c>
      <c r="EC7" s="40">
        <f>IF(SUM(DG7,DK7,DO7)&gt;0,SUM(DG7,DK7,DO7),"")</f>
        <v>7.1999999999999993</v>
      </c>
      <c r="ED7" s="40">
        <f>IF(SUM(EA7,EB7)&gt;0,SUM(EA7,EB7),"")</f>
        <v>38.700000000000003</v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>
        <f>IF(SUM(EA7,EB7,EF7)&gt;0,SUM(EA7,EB7,EF7),"")</f>
        <v>38.700000000000003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8.4499999999999993</v>
      </c>
      <c r="QE7" s="22">
        <f>IF($CU7="P",CB7,(CB7+AY7)/2)</f>
        <v>2.0499999999999998</v>
      </c>
      <c r="QF7" s="22">
        <f>IF($CU7="P",CC7,(CC7+AZ7)/2)</f>
        <v>0</v>
      </c>
      <c r="QG7" s="22">
        <f>IF($CU7="P",CD7,(CD7+BA7)/2)</f>
        <v>0</v>
      </c>
      <c r="QH7" s="22">
        <f>IF($CU7="P",CE7,(CE7+BB7)/2)</f>
        <v>8.5</v>
      </c>
      <c r="QI7" s="22">
        <f>IF($CU7="P",CF7,(CF7+BC7)/2)</f>
        <v>1.95</v>
      </c>
      <c r="QJ7" s="22">
        <f>IF($CU7="P",CG7,(CG7+BD7)/2)</f>
        <v>0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8.4</v>
      </c>
      <c r="QQ7" s="22">
        <f>IF($CU7="P",CN7,(CN7+BK7)/2)</f>
        <v>2.0499999999999998</v>
      </c>
      <c r="QR7" s="22">
        <f>IF($CU7="P",CO7,(CO7+BL7)/2)</f>
        <v>0</v>
      </c>
      <c r="QS7" s="22">
        <f>IF($CU7="P",CP7,(CP7+BM7)/2)</f>
        <v>0</v>
      </c>
      <c r="QT7" s="22">
        <f>IF($CU7="P",CQ7,(CQ7+BN7)/2)</f>
        <v>7.4</v>
      </c>
      <c r="QU7" s="22">
        <f>IF($CU7="P",CR7,(CR7+BO7)/2)</f>
        <v>2.2999999999999998</v>
      </c>
      <c r="QV7" s="22">
        <f>IF($CU7="P",CS7,(CS7+BP7)/2)</f>
        <v>0</v>
      </c>
      <c r="QW7" s="22">
        <f>IF($CU7="P",CT7,(CT7+BQ7)/2)</f>
        <v>0</v>
      </c>
      <c r="QX7" s="27" t="s">
        <v>46</v>
      </c>
      <c r="QY7" s="40">
        <f>IF(SUM(QE7,QI7)&gt;0,SUM(QE7,QI7),"")</f>
        <v>4</v>
      </c>
      <c r="QZ7" s="40">
        <f>IF(SUM(QD7:QE7,QG7:QI7,QK7)-QF7-QJ7&gt;0,SUM(QD7:QE7,QG7:QI7,QK7)-QF7-QJ7,"")</f>
        <v>20.95</v>
      </c>
      <c r="RA7" s="40" t="str">
        <f>IF(SUM(QL7:QM7,QO7)-QN7&gt;0,SUM(QL7:QM7,QO7)-QN7,"")</f>
        <v/>
      </c>
      <c r="RB7" s="40">
        <f>IF(SUM(QE7,QI7,QM7)&gt;0,SUM(QE7,QI7,QM7),"")</f>
        <v>4</v>
      </c>
      <c r="RC7" s="40">
        <f>IF(SUM(QZ7,RA7)&gt;0,SUM(QZ7,RA7),"")</f>
        <v>20.95</v>
      </c>
      <c r="RD7" s="40">
        <f>IF(SUM(QQ7,QU7)&gt;0,SUM(QQ7,QU7),"")</f>
        <v>4.3499999999999996</v>
      </c>
      <c r="RE7" s="40">
        <f>IF(SUM(QP7:QQ7,QS7:QU7,QW7)-SUM(QR7,QV7)&gt;0,SUM(QP7:QQ7,QS7:QU7,QW7)-SUM(QR7,QV7),"")</f>
        <v>20.150000000000002</v>
      </c>
      <c r="RF7" s="40">
        <f>IF(SUM(QZ7,RA7,RE7)&gt;0,SUM(QZ7,RA7,RE7),"")</f>
        <v>41.1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2</v>
      </c>
      <c r="C8" s="5" t="s">
        <v>132</v>
      </c>
      <c r="D8" s="4" t="s">
        <v>3</v>
      </c>
      <c r="E8" s="4">
        <v>2005</v>
      </c>
      <c r="F8" s="9">
        <f>SUM(L8:R8)+SUM(L8:O8)*0.0000001+SUM(L8)*0.0000000000001</f>
        <v>124.80000817000429</v>
      </c>
      <c r="G8" s="64"/>
      <c r="H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DZ8&gt;=EG$23,EA8&gt;=EG$27,DZ8&lt;&gt;""),AND(EE8&gt;=EG$23,EF8&gt;=EG$27,EE8&lt;&gt;""),AND(FB8&gt;=FI$23,FC8&gt;=FI$27,FB8&lt;&gt;""),AND(FG8&gt;=FI$23,FH8&gt;=FI$27,FG8&lt;&gt;""),AND(GD8&gt;=GK$23,GE8&gt;=GK$27,GD8&lt;&gt;""),AND(GI8&gt;=GK$23,GJ8&gt;=GK$27,GI8&lt;&gt;""),AND(HF8&gt;=HM$23,HG8&gt;=HM$27,HF8&lt;&gt;""),AND(HK8&gt;=HM$23,HL8&gt;=HM$27,HK8&lt;&gt;""),AND(IH8&gt;=IO$23,II8&gt;=IO$27,IH8&lt;&gt;""),AND(IM8&gt;=IO$23,IN8&gt;=IO$27,IM8&lt;&gt;""),AND(JJ8&gt;=JQ$23,JK8&gt;=JQ$27,JJ8&lt;&gt;""),AND(JO8&gt;=JQ$23,JP8&gt;=JQ$27,JO8&lt;&gt;""),AND(KL8&gt;=KS$23,KM8&gt;=KS$27,KL8&lt;&gt;""),AND(KQ8&gt;=KS$23,KR8&gt;=KS$27,KQ8&lt;&gt;""),AND(LN8&gt;=LU$23,LO8&gt;=LU$27,LN8&lt;&gt;""),AND(LS8&gt;=LU$23,LT8&gt;=LU$27,LS8&lt;&gt;""),AND(MP8&gt;=MW$23,MQ8&gt;=MW$27,MP8&lt;&gt;""),AND(MU8&gt;=MW$23,MV8&gt;=MW$27,MU8&lt;&gt;""),AND(NR8&gt;=NY$23,NS8&gt;=NY$27,NR8&lt;&gt;""),AND(NW8&gt;=NY$23,NX8&gt;=NY$27,NW8&lt;&gt;""),AND(OT8&gt;=PA$23,OU8&gt;=PA$27,OT8&lt;&gt;""),AND(OY8&gt;=PA$23,OZ8&gt;=PA$27,OY8&lt;&gt;""),AND(PV8&gt;=QC$23,PW8&gt;=QC$27,PV8&lt;&gt;""),AND(QA8&gt;=QC$23,QB8&gt;=QC$27,QA8&lt;&gt;"")),"P","")</f>
        <v>P</v>
      </c>
      <c r="I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A8&gt;=EG$27,EA8&lt;&gt;""),AND(EF8&gt;=EG$27,EF8&lt;&gt;""),AND(FC8&gt;=FI$27,FC8&lt;&gt;""),AND(FH8&gt;=FI$27,FH8&lt;&gt;""),AND(GE8&gt;=GK$27,GE8&lt;&gt;""),AND(GJ8&gt;=GK$27,GJ8&lt;&gt;""),AND(HG8&gt;=HM$27,HG8&lt;&gt;""),AND(HL8&gt;=HM$27,HL8&lt;&gt;""),AND(II8&gt;=IO$27,II8&lt;&gt;""),AND(IN8&gt;=IO$27,IN8&lt;&gt;""),AND(JK8&gt;=JQ$27,JK8&lt;&gt;""),AND(JP8&gt;=JQ$27,JP8&lt;&gt;""),AND(KM8&gt;=KS$27,KM8&lt;&gt;""),AND(KR8&gt;=KS$27,KR8&lt;&gt;""),AND(LO8&gt;=LU$27,LO8&lt;&gt;""),AND(LT8&gt;=LU$27,LT8&lt;&gt;""),AND(MQ8&gt;=MW$27,MQ8&lt;&gt;""),AND(MV8&gt;=MW$27,MV8&lt;&gt;""),AND(NS8&gt;=NY$27,NS8&lt;&gt;""),AND(NX8&gt;=NY$27,NX8&lt;&gt;""),AND(OU8&gt;=PA$27,OU8&lt;&gt;""),AND(OZ8&gt;=PA$27,OZ8&lt;&gt;""),AND(PW8&gt;=QC$27,PW8&lt;&gt;""),AND(QB8&gt;=QC$27,QB8&lt;&gt;"")),"P","")</f>
        <v>P</v>
      </c>
      <c r="J8" s="36" t="str">
        <f>IF(AND(I8="P",H8=""),"No DD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Merit",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Excellence",IF(K8="P","Worlds Team",IF(H8="P","National Team","")))))</f>
        <v>National Team</v>
      </c>
      <c r="K8" s="3" t="str">
        <f>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P","")</f>
        <v/>
      </c>
      <c r="L8" s="8">
        <f>IF(COUNT(AQ8,BT8,CW8)&gt;0,LARGE((AQ8,BT8,CW8),1),0)</f>
        <v>43.1</v>
      </c>
      <c r="M8" s="8" t="str">
        <f>IF(L8=0,"",IF(L8=CW8,$CA$1,IF(L8=BT8,$AX$1,IF(L8=AQ8,$U$1,""))))</f>
        <v>2024 3rd Domestic Trial</v>
      </c>
      <c r="N8" s="8">
        <f>IF(COUNT(AQ8,BT8,CW8)&gt;1,LARGE((AQ8,BT8,CW8),2),0)</f>
        <v>38.599999999999994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43.1</v>
      </c>
      <c r="Q8" s="8" t="str">
        <f>IF(P8=0,"",IF(P8=DB8,$CA$1,IF(P8=BY8,$AX$1,IF(P8=AV8,$U$1,""))))</f>
        <v>2024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17.100000000000001</v>
      </c>
      <c r="AY8" s="18">
        <v>4.0999999999999996</v>
      </c>
      <c r="AZ8" s="18">
        <v>0</v>
      </c>
      <c r="BA8" s="18">
        <v>0.3</v>
      </c>
      <c r="BB8" s="18">
        <v>17.399999999999999</v>
      </c>
      <c r="BC8" s="18">
        <v>3.9</v>
      </c>
      <c r="BD8" s="18">
        <v>0</v>
      </c>
      <c r="BE8" s="18">
        <v>0.3</v>
      </c>
      <c r="BF8" s="18">
        <v>16.7</v>
      </c>
      <c r="BG8" s="18">
        <v>3.9</v>
      </c>
      <c r="BH8" s="18">
        <v>0</v>
      </c>
      <c r="BI8" s="18">
        <v>0.6</v>
      </c>
      <c r="BJ8" s="18">
        <v>17.100000000000001</v>
      </c>
      <c r="BK8" s="18">
        <v>4.0999999999999996</v>
      </c>
      <c r="BL8" s="18">
        <v>0</v>
      </c>
      <c r="BM8" s="18">
        <v>0.3</v>
      </c>
      <c r="BN8" s="18">
        <v>17.399999999999999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8</v>
      </c>
      <c r="BT8" s="11">
        <f>IF(SUM(AX8:AY8,BA8:BC8,BE8)-AZ8-BD8&gt;0,SUM(AX8:AY8,BA8:BC8,BE8)-AZ8-BD8,"")</f>
        <v>43.1</v>
      </c>
      <c r="BU8" s="11">
        <f>IF(SUM(BF8:BG8,BI8)-BH8&gt;0,SUM(BF8:BG8,BI8)-BH8,"")</f>
        <v>21.2</v>
      </c>
      <c r="BV8" s="11">
        <f>IF(SUM(AY8,BC8,BG8)&gt;0,SUM(AY8,BC8,BG8),"")</f>
        <v>11.9</v>
      </c>
      <c r="BW8" s="11">
        <f>IF(SUM(BT8,BU8)&gt;0,SUM(BT8,BU8),"")</f>
        <v>64.3</v>
      </c>
      <c r="BX8" s="11">
        <f>IF(SUM(BK8,BO8)&gt;0,SUM(BK8,BO8),"")</f>
        <v>8</v>
      </c>
      <c r="BY8" s="11">
        <f>IF(SUM(BJ8:BK8,BM8:BO8,BQ8)-SUM(BL8,BP8)&gt;0,SUM(BJ8:BK8,BM8:BO8,BQ8)-SUM(BL8,BP8),"")</f>
        <v>43.1</v>
      </c>
      <c r="BZ8" s="11">
        <f>IF(SUM(BT8,BU8,BY8)&gt;0,SUM(BT8,BU8,BY8),"")</f>
        <v>107.4</v>
      </c>
      <c r="CA8" s="19">
        <v>16.2</v>
      </c>
      <c r="CB8" s="19">
        <v>3.9</v>
      </c>
      <c r="CC8" s="19">
        <v>0</v>
      </c>
      <c r="CD8" s="19">
        <v>0</v>
      </c>
      <c r="CE8" s="19">
        <v>14.6</v>
      </c>
      <c r="CF8" s="19">
        <v>4.0999999999999996</v>
      </c>
      <c r="CG8" s="19">
        <v>0.2</v>
      </c>
      <c r="CH8" s="19">
        <v>0</v>
      </c>
      <c r="CI8" s="19"/>
      <c r="CJ8" s="19"/>
      <c r="CK8" s="19"/>
      <c r="CL8" s="19"/>
      <c r="CM8" s="19">
        <v>14.3</v>
      </c>
      <c r="CN8" s="19">
        <v>4.5999999999999996</v>
      </c>
      <c r="CO8" s="19">
        <v>0</v>
      </c>
      <c r="CP8" s="19">
        <v>0</v>
      </c>
      <c r="CQ8" s="19">
        <v>16.3</v>
      </c>
      <c r="CR8" s="19">
        <v>4.0999999999999996</v>
      </c>
      <c r="CS8" s="19">
        <v>0</v>
      </c>
      <c r="CT8" s="19">
        <v>0</v>
      </c>
      <c r="CU8" s="27"/>
      <c r="CV8" s="40">
        <f>IF(SUM(CB8,CF8)&gt;0,SUM(CB8,CF8),"")</f>
        <v>8</v>
      </c>
      <c r="CW8" s="40">
        <f>IF(SUM(CA8:CB8,CD8:CF8,CH8)-CC8-CG8&gt;0,SUM(CA8:CB8,CD8:CF8,CH8)-CC8-CG8,"")</f>
        <v>38.599999999999994</v>
      </c>
      <c r="CX8" s="40" t="str">
        <f>IF(SUM(CI8:CJ8,CL8)-CK8&gt;0,SUM(CI8:CJ8,CL8)-CK8,"")</f>
        <v/>
      </c>
      <c r="CY8" s="40">
        <f>IF(SUM(CB8,CF8,CJ8)&gt;0,SUM(CB8,CF8,CJ8),"")</f>
        <v>8</v>
      </c>
      <c r="CZ8" s="40">
        <f>IF(SUM(CW8,CX8)&gt;0,SUM(CW8,CX8),"")</f>
        <v>38.599999999999994</v>
      </c>
      <c r="DA8" s="40">
        <f>IF(SUM(CN8,CR8)&gt;0,SUM(CN8,CR8),"")</f>
        <v>8.6999999999999993</v>
      </c>
      <c r="DB8" s="40">
        <f>IF(SUM(CM8:CN8,CP8:CR8,CT8)-SUM(CO8,CS8)&gt;0,SUM(CM8:CN8,CP8:CR8,CT8)-SUM(CO8,CS8),"")</f>
        <v>39.300000000000004</v>
      </c>
      <c r="DC8" s="40">
        <f>IF(SUM(CW8,CX8,DB8)&gt;0,SUM(CW8,CX8,DB8),"")</f>
        <v>77.900000000000006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16.649999999999999</v>
      </c>
      <c r="QE8" s="22">
        <f>IF($CU8="P",CB8,(CB8+AY8)/2)</f>
        <v>4</v>
      </c>
      <c r="QF8" s="22">
        <f>IF($CU8="P",CC8,(CC8+AZ8)/2)</f>
        <v>0</v>
      </c>
      <c r="QG8" s="22">
        <f>IF($CU8="P",CD8,(CD8+BA8)/2)</f>
        <v>0.15</v>
      </c>
      <c r="QH8" s="22">
        <f>IF($CU8="P",CE8,(CE8+BB8)/2)</f>
        <v>16</v>
      </c>
      <c r="QI8" s="22">
        <f>IF($CU8="P",CF8,(CF8+BC8)/2)</f>
        <v>4</v>
      </c>
      <c r="QJ8" s="22">
        <f>IF($CU8="P",CG8,(CG8+BD8)/2)</f>
        <v>0.1</v>
      </c>
      <c r="QK8" s="22">
        <f>IF($CU8="P",CH8,(CH8+BE8)/2)</f>
        <v>0.15</v>
      </c>
      <c r="QL8" s="22">
        <f>IF($CU8="P",CI8,(CI8+BF8)/2)</f>
        <v>8.35</v>
      </c>
      <c r="QM8" s="22">
        <f>IF($CU8="P",CJ8,(CJ8+BG8)/2)</f>
        <v>1.95</v>
      </c>
      <c r="QN8" s="22">
        <f>IF($CU8="P",CK8,(CK8+BH8)/2)</f>
        <v>0</v>
      </c>
      <c r="QO8" s="22">
        <f>IF($CU8="P",CL8,(CL8+BI8)/2)</f>
        <v>0.3</v>
      </c>
      <c r="QP8" s="22">
        <f>IF($CU8="P",CM8,(CM8+BJ8)/2)</f>
        <v>15.700000000000001</v>
      </c>
      <c r="QQ8" s="22">
        <f>IF($CU8="P",CN8,(CN8+BK8)/2)</f>
        <v>4.3499999999999996</v>
      </c>
      <c r="QR8" s="22">
        <f>IF($CU8="P",CO8,(CO8+BL8)/2)</f>
        <v>0</v>
      </c>
      <c r="QS8" s="22">
        <f>IF($CU8="P",CP8,(CP8+BM8)/2)</f>
        <v>0.15</v>
      </c>
      <c r="QT8" s="22">
        <f>IF($CU8="P",CQ8,(CQ8+BN8)/2)</f>
        <v>16.850000000000001</v>
      </c>
      <c r="QU8" s="22">
        <f>IF($CU8="P",CR8,(CR8+BO8)/2)</f>
        <v>4</v>
      </c>
      <c r="QV8" s="22">
        <f>IF($CU8="P",CS8,(CS8+BP8)/2)</f>
        <v>0</v>
      </c>
      <c r="QW8" s="22">
        <f>IF($CU8="P",CT8,(CT8+BQ8)/2)</f>
        <v>0.15</v>
      </c>
      <c r="QX8" s="27" t="s">
        <v>46</v>
      </c>
      <c r="QY8" s="40">
        <f>IF(SUM(QE8,QI8)&gt;0,SUM(QE8,QI8),"")</f>
        <v>8</v>
      </c>
      <c r="QZ8" s="40">
        <f>IF(SUM(QD8:QE8,QG8:QI8,QK8)-QF8-QJ8&gt;0,SUM(QD8:QE8,QG8:QI8,QK8)-QF8-QJ8,"")</f>
        <v>40.849999999999994</v>
      </c>
      <c r="RA8" s="40">
        <f>IF(SUM(QL8:QM8,QO8)-QN8&gt;0,SUM(QL8:QM8,QO8)-QN8,"")</f>
        <v>10.6</v>
      </c>
      <c r="RB8" s="40">
        <f>IF(SUM(QE8,QI8,QM8)&gt;0,SUM(QE8,QI8,QM8),"")</f>
        <v>9.9499999999999993</v>
      </c>
      <c r="RC8" s="40">
        <f>IF(SUM(QZ8,RA8)&gt;0,SUM(QZ8,RA8),"")</f>
        <v>51.449999999999996</v>
      </c>
      <c r="RD8" s="40">
        <f>IF(SUM(QQ8,QU8)&gt;0,SUM(QQ8,QU8),"")</f>
        <v>8.35</v>
      </c>
      <c r="RE8" s="40">
        <f>IF(SUM(QP8:QQ8,QS8:QU8,QW8)-SUM(QR8,QV8)&gt;0,SUM(QP8:QQ8,QS8:QU8,QW8)-SUM(QR8,QV8),"")</f>
        <v>41.199999999999996</v>
      </c>
      <c r="RF8" s="40">
        <f>IF(SUM(QZ8,RA8,RE8)&gt;0,SUM(QZ8,RA8,RE8),"")</f>
        <v>92.649999999999991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t="str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/>
      </c>
      <c r="C9" s="5" t="s">
        <v>211</v>
      </c>
      <c r="D9" s="4" t="s">
        <v>4</v>
      </c>
      <c r="E9" s="4">
        <v>2008</v>
      </c>
      <c r="F9" s="9">
        <f>SUM(L9:R9)+SUM(L9:O9)*0.0000001+SUM(L9)*0.0000000000001</f>
        <v>124.50000759000386</v>
      </c>
      <c r="G9" s="64" t="s">
        <v>46</v>
      </c>
      <c r="H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DZ9&gt;=EG$23,EA9&gt;=EG$27,DZ9&lt;&gt;""),AND(EE9&gt;=EG$23,EF9&gt;=EG$27,EE9&lt;&gt;""),AND(FB9&gt;=FI$23,FC9&gt;=FI$27,FB9&lt;&gt;""),AND(FG9&gt;=FI$23,FH9&gt;=FI$27,FG9&lt;&gt;""),AND(GD9&gt;=GK$23,GE9&gt;=GK$27,GD9&lt;&gt;""),AND(GI9&gt;=GK$23,GJ9&gt;=GK$27,GI9&lt;&gt;""),AND(HF9&gt;=HM$23,HG9&gt;=HM$27,HF9&lt;&gt;""),AND(HK9&gt;=HM$23,HL9&gt;=HM$27,HK9&lt;&gt;""),AND(IH9&gt;=IO$23,II9&gt;=IO$27,IH9&lt;&gt;""),AND(IM9&gt;=IO$23,IN9&gt;=IO$27,IM9&lt;&gt;""),AND(JJ9&gt;=JQ$23,JK9&gt;=JQ$27,JJ9&lt;&gt;""),AND(JO9&gt;=JQ$23,JP9&gt;=JQ$27,JO9&lt;&gt;""),AND(KL9&gt;=KS$23,KM9&gt;=KS$27,KL9&lt;&gt;""),AND(KQ9&gt;=KS$23,KR9&gt;=KS$27,KQ9&lt;&gt;""),AND(LN9&gt;=LU$23,LO9&gt;=LU$27,LN9&lt;&gt;""),AND(LS9&gt;=LU$23,LT9&gt;=LU$27,LS9&lt;&gt;""),AND(MP9&gt;=MW$23,MQ9&gt;=MW$27,MP9&lt;&gt;""),AND(MU9&gt;=MW$23,MV9&gt;=MW$27,MU9&lt;&gt;""),AND(NR9&gt;=NY$23,NS9&gt;=NY$27,NR9&lt;&gt;""),AND(NW9&gt;=NY$23,NX9&gt;=NY$27,NW9&lt;&gt;""),AND(OT9&gt;=PA$23,OU9&gt;=PA$27,OT9&lt;&gt;""),AND(OY9&gt;=PA$23,OZ9&gt;=PA$27,OY9&lt;&gt;""),AND(PV9&gt;=QC$23,PW9&gt;=QC$27,PV9&lt;&gt;""),AND(QA9&gt;=QC$23,QB9&gt;=QC$27,QA9&lt;&gt;"")),"P","")</f>
        <v>P</v>
      </c>
      <c r="I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A9&gt;=EG$27,EA9&lt;&gt;""),AND(EF9&gt;=EG$27,EF9&lt;&gt;""),AND(FC9&gt;=FI$27,FC9&lt;&gt;""),AND(FH9&gt;=FI$27,FH9&lt;&gt;""),AND(GE9&gt;=GK$27,GE9&lt;&gt;""),AND(GJ9&gt;=GK$27,GJ9&lt;&gt;""),AND(HG9&gt;=HM$27,HG9&lt;&gt;""),AND(HL9&gt;=HM$27,HL9&lt;&gt;""),AND(II9&gt;=IO$27,II9&lt;&gt;""),AND(IN9&gt;=IO$27,IN9&lt;&gt;""),AND(JK9&gt;=JQ$27,JK9&lt;&gt;""),AND(JP9&gt;=JQ$27,JP9&lt;&gt;""),AND(KM9&gt;=KS$27,KM9&lt;&gt;""),AND(KR9&gt;=KS$27,KR9&lt;&gt;""),AND(LO9&gt;=LU$27,LO9&lt;&gt;""),AND(LT9&gt;=LU$27,LT9&lt;&gt;""),AND(MQ9&gt;=MW$27,MQ9&lt;&gt;""),AND(MV9&gt;=MW$27,MV9&lt;&gt;""),AND(NS9&gt;=NY$27,NS9&lt;&gt;""),AND(NX9&gt;=NY$27,NX9&lt;&gt;""),AND(OU9&gt;=PA$27,OU9&lt;&gt;""),AND(OZ9&gt;=PA$27,OZ9&lt;&gt;""),AND(PW9&gt;=QC$27,PW9&lt;&gt;""),AND(QB9&gt;=QC$27,QB9&lt;&gt;"")),"P","")</f>
        <v>P</v>
      </c>
      <c r="J9" s="36" t="str">
        <f>IF(AND(I9="P",H9=""),"No DD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Merit",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Excellence",IF(K9="P","Worlds Team",IF(H9="P","National Team","")))))</f>
        <v>National Team</v>
      </c>
      <c r="K9" s="3" t="str">
        <f>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P","")</f>
        <v/>
      </c>
      <c r="L9" s="8">
        <f>IF(COUNT(AQ9,BT9,CW9)&gt;0,LARGE((AQ9,BT9,CW9),1),0)</f>
        <v>38.5</v>
      </c>
      <c r="M9" s="8" t="str">
        <f>IF(L9=0,"",IF(L9=CW9,$CA$1,IF(L9=BT9,$AX$1,IF(L9=AQ9,$U$1,""))))</f>
        <v>2025 Elite Canada</v>
      </c>
      <c r="N9" s="8">
        <f>IF(COUNT(AQ9,BT9,CW9)&gt;1,LARGE((AQ9,BT9,CW9),2),0)</f>
        <v>37.4</v>
      </c>
      <c r="O9" s="8" t="str">
        <f>IF(N9=0,"",IF(AND(N9=L9,N9=AQ9,N9=BT9),$U$1,IF(AND(N9=L9,N9=AQ9,N9=CW9),$U$1,IF(AND(N9=L9,N9=BT9,N9=CW9),$AX$1,IF(N9=CW9,$CA$1,IF(N9=BT9,$AX$1,IF(N9=AQ9,$U$1,"")))))))</f>
        <v>2024 Nationals</v>
      </c>
      <c r="P9" s="8">
        <f>IF(MAX(AV9,BY9,DB9)&gt;0,MAX(AV9,BY9,DB9),0)</f>
        <v>45.5</v>
      </c>
      <c r="Q9" s="8" t="str">
        <f>IF(P9=0,"",IF(P9=DB9,$CA$1,IF(P9=BY9,$AX$1,IF(P9=AV9,$U$1,""))))</f>
        <v>2025 Elite Canada</v>
      </c>
      <c r="R9" s="8">
        <f>IF(MAX(DD9:DE9)&gt;0,MAX(DD9:DE9),"")</f>
        <v>3.1000000000000085</v>
      </c>
      <c r="S9" s="11" t="str">
        <f>IF(R9="","",IF(R9=DD9,"("&amp;DD$2&amp;")",IF(R9=DE9,"("&amp;DE$2&amp;")")))</f>
        <v>(Q1)</v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>2024 Coimbra Gym Fest (July 7)</v>
      </c>
      <c r="U9" s="19">
        <v>15.9</v>
      </c>
      <c r="V9" s="19">
        <v>3.8</v>
      </c>
      <c r="W9" s="19">
        <v>0.4</v>
      </c>
      <c r="X9" s="19">
        <v>0.3</v>
      </c>
      <c r="Y9" s="19">
        <v>16.5</v>
      </c>
      <c r="Z9" s="19">
        <v>1.3</v>
      </c>
      <c r="AA9" s="19">
        <v>0</v>
      </c>
      <c r="AB9" s="19">
        <v>0</v>
      </c>
      <c r="AC9" s="19">
        <v>13.8</v>
      </c>
      <c r="AD9" s="19">
        <v>6.1</v>
      </c>
      <c r="AE9" s="19">
        <v>0</v>
      </c>
      <c r="AF9" s="19">
        <v>0.3</v>
      </c>
      <c r="AG9" s="19">
        <v>15.8</v>
      </c>
      <c r="AH9" s="19">
        <v>6.1</v>
      </c>
      <c r="AI9" s="19">
        <v>0</v>
      </c>
      <c r="AJ9" s="19">
        <v>0.3</v>
      </c>
      <c r="AK9" s="19">
        <v>17.399999999999999</v>
      </c>
      <c r="AL9" s="19">
        <v>2.1</v>
      </c>
      <c r="AM9" s="19">
        <v>1</v>
      </c>
      <c r="AN9" s="19">
        <v>0</v>
      </c>
      <c r="AO9" s="27"/>
      <c r="AP9" s="40">
        <f>IF(SUM(V9,Z9)&gt;0,SUM(V9,Z9),"")</f>
        <v>5.0999999999999996</v>
      </c>
      <c r="AQ9" s="40">
        <f>IF(SUM(U9:V9,X9:Z9,AB9)-W9-AA9&gt;0,SUM(U9:V9,X9:Z9,AB9)-W9-AA9,"")</f>
        <v>37.4</v>
      </c>
      <c r="AR9" s="40">
        <f>IF(SUM(AC9:AD9,AF9)-AE9&gt;0,SUM(AC9:AD9,AF9)-AE9,"")</f>
        <v>20.2</v>
      </c>
      <c r="AS9" s="40">
        <f>IF(SUM(V9,Z9,AD9)&gt;0,SUM(V9,Z9,AD9),"")</f>
        <v>11.2</v>
      </c>
      <c r="AT9" s="40">
        <f>IF(SUM(AQ9,AR9)&gt;0,SUM(AQ9,AR9),"")</f>
        <v>57.599999999999994</v>
      </c>
      <c r="AU9" s="40">
        <f>IF(SUM(AH9,AL9)&gt;0,SUM(AH9,AL9),"")</f>
        <v>8.1999999999999993</v>
      </c>
      <c r="AV9" s="40">
        <f>IF(SUM(AG9:AH9,AJ9:AL9,AN9)-SUM(AI9,AM9)&gt;0,SUM(AG9:AH9,AJ9:AL9,AN9)-SUM(AI9,AM9),"")</f>
        <v>40.699999999999996</v>
      </c>
      <c r="AW9" s="40">
        <f>IF(SUM(AQ9,AR9,AV9)&gt;0,SUM(AQ9,AR9,AV9),"")</f>
        <v>98.299999999999983</v>
      </c>
      <c r="AX9" s="18">
        <v>9.9</v>
      </c>
      <c r="AY9" s="18">
        <v>2.4</v>
      </c>
      <c r="AZ9" s="18">
        <v>0</v>
      </c>
      <c r="BA9" s="18">
        <v>0.3</v>
      </c>
      <c r="BB9" s="18">
        <v>16.5</v>
      </c>
      <c r="BC9" s="18">
        <v>1.8</v>
      </c>
      <c r="BD9" s="18">
        <v>1</v>
      </c>
      <c r="BE9" s="18">
        <v>0</v>
      </c>
      <c r="BF9" s="18">
        <v>9.8000000000000007</v>
      </c>
      <c r="BG9" s="18">
        <v>2.4</v>
      </c>
      <c r="BH9" s="18">
        <v>0</v>
      </c>
      <c r="BI9" s="18">
        <v>0.3</v>
      </c>
      <c r="BJ9" s="18">
        <v>9.9</v>
      </c>
      <c r="BK9" s="18">
        <v>2.4</v>
      </c>
      <c r="BL9" s="18">
        <v>0</v>
      </c>
      <c r="BM9" s="18">
        <v>0.3</v>
      </c>
      <c r="BN9" s="18">
        <v>14.3</v>
      </c>
      <c r="BO9" s="18">
        <v>2.1</v>
      </c>
      <c r="BP9" s="18">
        <v>1</v>
      </c>
      <c r="BQ9" s="18">
        <v>0</v>
      </c>
      <c r="BR9" s="28"/>
      <c r="BS9" s="11">
        <f>IF(SUM(AY9,BC9)&gt;0,SUM(AY9,BC9),"")</f>
        <v>4.2</v>
      </c>
      <c r="BT9" s="11">
        <f>IF(SUM(AX9:AY9,BA9:BC9,BE9)-AZ9-BD9&gt;0,SUM(AX9:AY9,BA9:BC9,BE9)-AZ9-BD9,"")</f>
        <v>29.900000000000002</v>
      </c>
      <c r="BU9" s="11">
        <f>IF(SUM(BF9:BG9,BI9)-BH9&gt;0,SUM(BF9:BG9,BI9)-BH9,"")</f>
        <v>12.500000000000002</v>
      </c>
      <c r="BV9" s="11">
        <f>IF(SUM(AY9,BC9,BG9)&gt;0,SUM(AY9,BC9,BG9),"")</f>
        <v>6.6</v>
      </c>
      <c r="BW9" s="11">
        <f>IF(SUM(BT9,BU9)&gt;0,SUM(BT9,BU9),"")</f>
        <v>42.400000000000006</v>
      </c>
      <c r="BX9" s="11">
        <f>IF(SUM(BK9,BO9)&gt;0,SUM(BK9,BO9),"")</f>
        <v>4.5</v>
      </c>
      <c r="BY9" s="11">
        <f>IF(SUM(BJ9:BK9,BM9:BO9,BQ9)-SUM(BL9,BP9)&gt;0,SUM(BJ9:BK9,BM9:BO9,BQ9)-SUM(BL9,BP9),"")</f>
        <v>28.000000000000004</v>
      </c>
      <c r="BZ9" s="11">
        <f>IF(SUM(BT9,BU9,BY9)&gt;0,SUM(BT9,BU9,BY9),"")</f>
        <v>70.400000000000006</v>
      </c>
      <c r="CA9" s="19">
        <v>16.5</v>
      </c>
      <c r="CB9" s="19">
        <v>3.5</v>
      </c>
      <c r="CC9" s="19">
        <v>0.1</v>
      </c>
      <c r="CD9" s="19">
        <v>0</v>
      </c>
      <c r="CE9" s="19">
        <v>14.3</v>
      </c>
      <c r="CF9" s="19">
        <v>4</v>
      </c>
      <c r="CG9" s="19">
        <v>0.4</v>
      </c>
      <c r="CH9" s="19">
        <v>0.7</v>
      </c>
      <c r="CI9" s="19"/>
      <c r="CJ9" s="19"/>
      <c r="CK9" s="19"/>
      <c r="CL9" s="19"/>
      <c r="CM9" s="19">
        <v>16.399999999999999</v>
      </c>
      <c r="CN9" s="19">
        <v>6.3</v>
      </c>
      <c r="CO9" s="19">
        <v>0</v>
      </c>
      <c r="CP9" s="19">
        <v>0.7</v>
      </c>
      <c r="CQ9" s="19">
        <v>17.600000000000001</v>
      </c>
      <c r="CR9" s="19">
        <v>3.8</v>
      </c>
      <c r="CS9" s="19">
        <v>0</v>
      </c>
      <c r="CT9" s="19">
        <v>0.7</v>
      </c>
      <c r="CU9" s="27"/>
      <c r="CV9" s="40">
        <f>IF(SUM(CB9,CF9)&gt;0,SUM(CB9,CF9),"")</f>
        <v>7.5</v>
      </c>
      <c r="CW9" s="40">
        <f>IF(SUM(CA9:CB9,CD9:CF9,CH9)-CC9-CG9&gt;0,SUM(CA9:CB9,CD9:CF9,CH9)-CC9-CG9,"")</f>
        <v>38.5</v>
      </c>
      <c r="CX9" s="40" t="str">
        <f>IF(SUM(CI9:CJ9,CL9)-CK9&gt;0,SUM(CI9:CJ9,CL9)-CK9,"")</f>
        <v/>
      </c>
      <c r="CY9" s="40">
        <f>IF(SUM(CB9,CF9,CJ9)&gt;0,SUM(CB9,CF9,CJ9),"")</f>
        <v>7.5</v>
      </c>
      <c r="CZ9" s="40">
        <f>IF(SUM(CW9,CX9)&gt;0,SUM(CW9,CX9),"")</f>
        <v>38.5</v>
      </c>
      <c r="DA9" s="40">
        <f>IF(SUM(CN9,CR9)&gt;0,SUM(CN9,CR9),"")</f>
        <v>10.1</v>
      </c>
      <c r="DB9" s="40">
        <f>IF(SUM(CM9:CN9,CP9:CR9,CT9)-SUM(CO9,CS9)&gt;0,SUM(CM9:CN9,CP9:CR9,CT9)-SUM(CO9,CS9),"")</f>
        <v>45.5</v>
      </c>
      <c r="DC9" s="40">
        <f>IF(SUM(CW9,CX9,DB9)&gt;0,SUM(CW9,CX9,DB9),"")</f>
        <v>84</v>
      </c>
      <c r="DD9" s="50">
        <f>IF(MAX(EA9,FC9,GE9,HG9,II9,JK9,KM9,LO9,MQ9,NS9,OU9,PW9)-IF(N9="",0,N9)&gt;0.001,MAX(EA9,FC9,GE9,HG9,II9,JK9,KM9,LO9,MQ9,NS9,OU9,PW9)-IF(N9="",0,N9),"")</f>
        <v>3.1000000000000085</v>
      </c>
      <c r="DE9" s="50" t="str">
        <f>IF(MAX(EF9,FH9,GJ9,HL9,IN9,JP9,KR9,LT9,MV9,NX9,OZ9,QB9)-IF(P9="",0,P9)&gt;0.001,MAX(EF9,FH9,GJ9,HL9,IN9,JP9,KR9,LT9,MV9,NX9,OZ9,QB9)-IF(P9="",0,P9),"")</f>
        <v/>
      </c>
      <c r="DF9" s="17">
        <v>16.100000000000001</v>
      </c>
      <c r="DG9" s="17">
        <v>6.1</v>
      </c>
      <c r="DH9" s="17">
        <v>0.4</v>
      </c>
      <c r="DI9" s="17">
        <v>0</v>
      </c>
      <c r="DJ9" s="17">
        <v>15.1</v>
      </c>
      <c r="DK9" s="17">
        <v>3.6</v>
      </c>
      <c r="DL9" s="17">
        <v>0</v>
      </c>
      <c r="DM9" s="17">
        <v>0</v>
      </c>
      <c r="DN9" s="17"/>
      <c r="DO9" s="17"/>
      <c r="DP9" s="17"/>
      <c r="DQ9" s="17"/>
      <c r="DR9" s="17">
        <v>16.3</v>
      </c>
      <c r="DS9" s="17">
        <v>1.2</v>
      </c>
      <c r="DT9" s="17">
        <v>0</v>
      </c>
      <c r="DU9" s="17">
        <v>0</v>
      </c>
      <c r="DV9" s="17"/>
      <c r="DW9" s="17"/>
      <c r="DX9" s="17"/>
      <c r="DY9" s="17"/>
      <c r="DZ9" s="40">
        <f>IF(SUM(DG9,DK9)&gt;0,SUM(DG9,DK9),"")</f>
        <v>9.6999999999999993</v>
      </c>
      <c r="EA9" s="40">
        <f>IF(SUM(DF9:DG9,DI9:DK9,DM9)-DH9-DL9&gt;0,SUM(DF9:DG9,DI9:DK9,DM9)-DH9-DL9,"")</f>
        <v>40.500000000000007</v>
      </c>
      <c r="EB9" s="40" t="str">
        <f>IF(SUM(DN9:DO9,DQ9)-DP9&gt;0,SUM(DN9:DO9,DQ9)-DP9,"")</f>
        <v/>
      </c>
      <c r="EC9" s="40">
        <f>IF(SUM(DG9,DK9,DO9)&gt;0,SUM(DG9,DK9,DO9),"")</f>
        <v>9.6999999999999993</v>
      </c>
      <c r="ED9" s="40">
        <f>IF(SUM(EA9,EB9)&gt;0,SUM(EA9,EB9),"")</f>
        <v>40.500000000000007</v>
      </c>
      <c r="EE9" s="40">
        <f>IF(SUM(DS9,DW9)&gt;0,SUM(DS9,DW9),"")</f>
        <v>1.2</v>
      </c>
      <c r="EF9" s="40">
        <f>IF(SUM(DR9:DS9,DU9:DW9,DY9)-SUM(DT9,DX9)&gt;0,SUM(DR9:DS9,DU9:DW9,DY9)-SUM(DT9,DX9),"")</f>
        <v>17.5</v>
      </c>
      <c r="EG9" s="40">
        <f>IF(SUM(EA9,EB9,EF9)&gt;0,SUM(EA9,EB9,EF9),"")</f>
        <v>58.000000000000007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13.2</v>
      </c>
      <c r="QE9" s="22">
        <f>IF($CU9="P",CB9,(CB9+AY9)/2)</f>
        <v>2.95</v>
      </c>
      <c r="QF9" s="22">
        <f>IF($CU9="P",CC9,(CC9+AZ9)/2)</f>
        <v>0.05</v>
      </c>
      <c r="QG9" s="22">
        <f>IF($CU9="P",CD9,(CD9+BA9)/2)</f>
        <v>0.15</v>
      </c>
      <c r="QH9" s="22">
        <f>IF($CU9="P",CE9,(CE9+BB9)/2)</f>
        <v>15.4</v>
      </c>
      <c r="QI9" s="22">
        <f>IF($CU9="P",CF9,(CF9+BC9)/2)</f>
        <v>2.9</v>
      </c>
      <c r="QJ9" s="22">
        <f>IF($CU9="P",CG9,(CG9+BD9)/2)</f>
        <v>0.7</v>
      </c>
      <c r="QK9" s="22">
        <f>IF($CU9="P",CH9,(CH9+BE9)/2)</f>
        <v>0.35</v>
      </c>
      <c r="QL9" s="22">
        <f>IF($CU9="P",CI9,(CI9+BF9)/2)</f>
        <v>4.9000000000000004</v>
      </c>
      <c r="QM9" s="22">
        <f>IF($CU9="P",CJ9,(CJ9+BG9)/2)</f>
        <v>1.2</v>
      </c>
      <c r="QN9" s="22">
        <f>IF($CU9="P",CK9,(CK9+BH9)/2)</f>
        <v>0</v>
      </c>
      <c r="QO9" s="22">
        <f>IF($CU9="P",CL9,(CL9+BI9)/2)</f>
        <v>0.15</v>
      </c>
      <c r="QP9" s="22">
        <f>IF($CU9="P",CM9,(CM9+BJ9)/2)</f>
        <v>13.149999999999999</v>
      </c>
      <c r="QQ9" s="22">
        <f>IF($CU9="P",CN9,(CN9+BK9)/2)</f>
        <v>4.3499999999999996</v>
      </c>
      <c r="QR9" s="22">
        <f>IF($CU9="P",CO9,(CO9+BL9)/2)</f>
        <v>0</v>
      </c>
      <c r="QS9" s="22">
        <f>IF($CU9="P",CP9,(CP9+BM9)/2)</f>
        <v>0.5</v>
      </c>
      <c r="QT9" s="22">
        <f>IF($CU9="P",CQ9,(CQ9+BN9)/2)</f>
        <v>15.950000000000001</v>
      </c>
      <c r="QU9" s="22">
        <f>IF($CU9="P",CR9,(CR9+BO9)/2)</f>
        <v>2.95</v>
      </c>
      <c r="QV9" s="22">
        <f>IF($CU9="P",CS9,(CS9+BP9)/2)</f>
        <v>0.5</v>
      </c>
      <c r="QW9" s="22">
        <f>IF($CU9="P",CT9,(CT9+BQ9)/2)</f>
        <v>0.35</v>
      </c>
      <c r="QX9" s="27" t="s">
        <v>46</v>
      </c>
      <c r="QY9" s="40">
        <f>IF(SUM(QE9,QI9)&gt;0,SUM(QE9,QI9),"")</f>
        <v>5.85</v>
      </c>
      <c r="QZ9" s="40">
        <f>IF(SUM(QD9:QE9,QG9:QI9,QK9)-QF9-QJ9&gt;0,SUM(QD9:QE9,QG9:QI9,QK9)-QF9-QJ9,"")</f>
        <v>34.199999999999996</v>
      </c>
      <c r="RA9" s="40">
        <f>IF(SUM(QL9:QM9,QO9)-QN9&gt;0,SUM(QL9:QM9,QO9)-QN9,"")</f>
        <v>6.2500000000000009</v>
      </c>
      <c r="RB9" s="40">
        <f>IF(SUM(QE9,QI9,QM9)&gt;0,SUM(QE9,QI9,QM9),"")</f>
        <v>7.05</v>
      </c>
      <c r="RC9" s="40">
        <f>IF(SUM(QZ9,RA9)&gt;0,SUM(QZ9,RA9),"")</f>
        <v>40.449999999999996</v>
      </c>
      <c r="RD9" s="40">
        <f>IF(SUM(QQ9,QU9)&gt;0,SUM(QQ9,QU9),"")</f>
        <v>7.3</v>
      </c>
      <c r="RE9" s="40">
        <f>IF(SUM(QP9:QQ9,QS9:QU9,QW9)-SUM(QR9,QV9)&gt;0,SUM(QP9:QQ9,QS9:QU9,QW9)-SUM(QR9,QV9),"")</f>
        <v>36.750000000000007</v>
      </c>
      <c r="RF9" s="40">
        <f>IF(SUM(QZ9,RA9,RE9)&gt;0,SUM(QZ9,RA9,RE9),"")</f>
        <v>77.2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170</v>
      </c>
      <c r="D10" s="4" t="s">
        <v>4</v>
      </c>
      <c r="E10" s="4">
        <v>2004</v>
      </c>
      <c r="F10" s="9">
        <f>SUM(L10:R10)+SUM(L10:O10)*0.0000001+SUM(L10)*0.0000000000001</f>
        <v>119.50000767000434</v>
      </c>
      <c r="G10" s="64"/>
      <c r="H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DZ10&gt;=EG$23,EA10&gt;=EG$27,DZ10&lt;&gt;""),AND(EE10&gt;=EG$23,EF10&gt;=EG$27,EE10&lt;&gt;""),AND(FB10&gt;=FI$23,FC10&gt;=FI$27,FB10&lt;&gt;""),AND(FG10&gt;=FI$23,FH10&gt;=FI$27,FG10&lt;&gt;""),AND(GD10&gt;=GK$23,GE10&gt;=GK$27,GD10&lt;&gt;""),AND(GI10&gt;=GK$23,GJ10&gt;=GK$27,GI10&lt;&gt;""),AND(HF10&gt;=HM$23,HG10&gt;=HM$27,HF10&lt;&gt;""),AND(HK10&gt;=HM$23,HL10&gt;=HM$27,HK10&lt;&gt;""),AND(IH10&gt;=IO$23,II10&gt;=IO$27,IH10&lt;&gt;""),AND(IM10&gt;=IO$23,IN10&gt;=IO$27,IM10&lt;&gt;""),AND(JJ10&gt;=JQ$23,JK10&gt;=JQ$27,JJ10&lt;&gt;""),AND(JO10&gt;=JQ$23,JP10&gt;=JQ$27,JO10&lt;&gt;""),AND(KL10&gt;=KS$23,KM10&gt;=KS$27,KL10&lt;&gt;""),AND(KQ10&gt;=KS$23,KR10&gt;=KS$27,KQ10&lt;&gt;""),AND(LN10&gt;=LU$23,LO10&gt;=LU$27,LN10&lt;&gt;""),AND(LS10&gt;=LU$23,LT10&gt;=LU$27,LS10&lt;&gt;""),AND(MP10&gt;=MW$23,MQ10&gt;=MW$27,MP10&lt;&gt;""),AND(MU10&gt;=MW$23,MV10&gt;=MW$27,MU10&lt;&gt;""),AND(NR10&gt;=NY$23,NS10&gt;=NY$27,NR10&lt;&gt;""),AND(NW10&gt;=NY$23,NX10&gt;=NY$27,NW10&lt;&gt;""),AND(OT10&gt;=PA$23,OU10&gt;=PA$27,OT10&lt;&gt;""),AND(OY10&gt;=PA$23,OZ10&gt;=PA$27,OY10&lt;&gt;""),AND(PV10&gt;=QC$23,PW10&gt;=QC$27,PV10&lt;&gt;""),AND(QA10&gt;=QC$23,QB10&gt;=QC$27,QA10&lt;&gt;"")),"P","")</f>
        <v>P</v>
      </c>
      <c r="I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A10&gt;=EG$27,EA10&lt;&gt;""),AND(EF10&gt;=EG$27,EF10&lt;&gt;""),AND(FC10&gt;=FI$27,FC10&lt;&gt;""),AND(FH10&gt;=FI$27,FH10&lt;&gt;""),AND(GE10&gt;=GK$27,GE10&lt;&gt;""),AND(GJ10&gt;=GK$27,GJ10&lt;&gt;""),AND(HG10&gt;=HM$27,HG10&lt;&gt;""),AND(HL10&gt;=HM$27,HL10&lt;&gt;""),AND(II10&gt;=IO$27,II10&lt;&gt;""),AND(IN10&gt;=IO$27,IN10&lt;&gt;""),AND(JK10&gt;=JQ$27,JK10&lt;&gt;""),AND(JP10&gt;=JQ$27,JP10&lt;&gt;""),AND(KM10&gt;=KS$27,KM10&lt;&gt;""),AND(KR10&gt;=KS$27,KR10&lt;&gt;""),AND(LO10&gt;=LU$27,LO10&lt;&gt;""),AND(LT10&gt;=LU$27,LT10&lt;&gt;""),AND(MQ10&gt;=MW$27,MQ10&lt;&gt;""),AND(MV10&gt;=MW$27,MV10&lt;&gt;""),AND(NS10&gt;=NY$27,NS10&lt;&gt;""),AND(NX10&gt;=NY$27,NX10&lt;&gt;""),AND(OU10&gt;=PA$27,OU10&lt;&gt;""),AND(OZ10&gt;=PA$27,OZ10&lt;&gt;""),AND(PW10&gt;=QC$27,PW10&lt;&gt;""),AND(QB10&gt;=QC$27,QB10&lt;&gt;"")),"P","")</f>
        <v>P</v>
      </c>
      <c r="J10" s="36" t="str">
        <f>IF(AND(I10="P",H10=""),"No DD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Merit",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Excellence",IF(K10="P","Worlds Team",IF(H10="P","National Team","")))))</f>
        <v>National Team</v>
      </c>
      <c r="K10" s="3" t="str">
        <f>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P","")</f>
        <v/>
      </c>
      <c r="L10" s="8">
        <f>IF(COUNT(AQ10,BT10,CW10)&gt;0,LARGE((AQ10,BT10,CW10),1),0)</f>
        <v>43.300000000000004</v>
      </c>
      <c r="M10" s="8" t="str">
        <f>IF(L10=0,"",IF(L10=CW10,$CA$1,IF(L10=BT10,$AX$1,IF(L10=AQ10,$U$1,""))))</f>
        <v>2024 Nationals</v>
      </c>
      <c r="N10" s="8">
        <f>IF(COUNT(AQ10,BT10,CW10)&gt;1,LARGE((AQ10,BT10,CW10),2),0)</f>
        <v>33.4</v>
      </c>
      <c r="O10" s="8" t="str">
        <f>IF(N10=0,"",IF(AND(N10=L10,N10=AQ10,N10=BT10),$U$1,IF(AND(N10=L10,N10=AQ10,N10=CW10),$U$1,IF(AND(N10=L10,N10=BT10,N10=CW10),$AX$1,IF(N10=CW10,$CA$1,IF(N10=BT10,$AX$1,IF(N10=AQ10,$U$1,"")))))))</f>
        <v>2024 3rd Domestic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2024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16.399999999999999</v>
      </c>
      <c r="V10" s="19">
        <v>6.1</v>
      </c>
      <c r="W10" s="19">
        <v>0</v>
      </c>
      <c r="X10" s="19">
        <v>0.3</v>
      </c>
      <c r="Y10" s="19">
        <v>16.399999999999999</v>
      </c>
      <c r="Z10" s="19">
        <v>3.5</v>
      </c>
      <c r="AA10" s="19">
        <v>0</v>
      </c>
      <c r="AB10" s="19">
        <v>0.6</v>
      </c>
      <c r="AC10" s="19">
        <v>15.5</v>
      </c>
      <c r="AD10" s="19">
        <v>6.1</v>
      </c>
      <c r="AE10" s="19">
        <v>0</v>
      </c>
      <c r="AF10" s="19">
        <v>0.3</v>
      </c>
      <c r="AG10" s="19">
        <v>15.9</v>
      </c>
      <c r="AH10" s="19">
        <v>6.1</v>
      </c>
      <c r="AI10" s="19">
        <v>0</v>
      </c>
      <c r="AJ10" s="19">
        <v>0.3</v>
      </c>
      <c r="AK10" s="19">
        <v>16.399999999999999</v>
      </c>
      <c r="AL10" s="19">
        <v>3.5</v>
      </c>
      <c r="AM10" s="19">
        <v>0</v>
      </c>
      <c r="AN10" s="19">
        <v>0.6</v>
      </c>
      <c r="AO10" s="27"/>
      <c r="AP10" s="40">
        <f>IF(SUM(V10,Z10)&gt;0,SUM(V10,Z10),"")</f>
        <v>9.6</v>
      </c>
      <c r="AQ10" s="40">
        <f>IF(SUM(U10:V10,X10:Z10,AB10)-W10-AA10&gt;0,SUM(U10:V10,X10:Z10,AB10)-W10-AA10,"")</f>
        <v>43.300000000000004</v>
      </c>
      <c r="AR10" s="40">
        <f>IF(SUM(AC10:AD10,AF10)-AE10&gt;0,SUM(AC10:AD10,AF10)-AE10,"")</f>
        <v>21.900000000000002</v>
      </c>
      <c r="AS10" s="40">
        <f>IF(SUM(V10,Z10,AD10)&gt;0,SUM(V10,Z10,AD10),"")</f>
        <v>15.7</v>
      </c>
      <c r="AT10" s="40">
        <f>IF(SUM(AQ10,AR10)&gt;0,SUM(AQ10,AR10),"")</f>
        <v>65.2</v>
      </c>
      <c r="AU10" s="40">
        <f>IF(SUM(AH10,AL10)&gt;0,SUM(AH10,AL10),"")</f>
        <v>9.6</v>
      </c>
      <c r="AV10" s="40">
        <f>IF(SUM(AG10:AH10,AJ10:AL10,AN10)-SUM(AI10,AM10)&gt;0,SUM(AG10:AH10,AJ10:AL10,AN10)-SUM(AI10,AM10),"")</f>
        <v>42.800000000000004</v>
      </c>
      <c r="AW10" s="40">
        <f>IF(SUM(AQ10,AR10,AV10)&gt;0,SUM(AQ10,AR10,AV10),"")</f>
        <v>108</v>
      </c>
      <c r="AX10" s="18">
        <v>14.4</v>
      </c>
      <c r="AY10" s="18">
        <v>3.4</v>
      </c>
      <c r="AZ10" s="18">
        <v>0.6</v>
      </c>
      <c r="BA10" s="18">
        <v>0.3</v>
      </c>
      <c r="BB10" s="18">
        <v>15</v>
      </c>
      <c r="BC10" s="18">
        <v>4.3</v>
      </c>
      <c r="BD10" s="18">
        <v>4</v>
      </c>
      <c r="BE10" s="18">
        <v>0.6</v>
      </c>
      <c r="BF10" s="18">
        <v>14.6</v>
      </c>
      <c r="BG10" s="18">
        <v>3.3</v>
      </c>
      <c r="BH10" s="18">
        <v>0.3</v>
      </c>
      <c r="BI10" s="18">
        <v>0.3</v>
      </c>
      <c r="BJ10" s="18">
        <v>14.9</v>
      </c>
      <c r="BK10" s="18">
        <v>2.9</v>
      </c>
      <c r="BL10" s="18">
        <v>0</v>
      </c>
      <c r="BM10" s="18">
        <v>0.3</v>
      </c>
      <c r="BN10" s="18">
        <v>14.1</v>
      </c>
      <c r="BO10" s="18">
        <v>3.9</v>
      </c>
      <c r="BP10" s="18">
        <v>0.4</v>
      </c>
      <c r="BQ10" s="18">
        <v>0.6</v>
      </c>
      <c r="BR10" s="28"/>
      <c r="BS10" s="11">
        <f>IF(SUM(AY10,BC10)&gt;0,SUM(AY10,BC10),"")</f>
        <v>7.6999999999999993</v>
      </c>
      <c r="BT10" s="11">
        <f>IF(SUM(AX10:AY10,BA10:BC10,BE10)-AZ10-BD10&gt;0,SUM(AX10:AY10,BA10:BC10,BE10)-AZ10-BD10,"")</f>
        <v>33.4</v>
      </c>
      <c r="BU10" s="11">
        <f>IF(SUM(BF10:BG10,BI10)-BH10&gt;0,SUM(BF10:BG10,BI10)-BH10,"")</f>
        <v>17.899999999999999</v>
      </c>
      <c r="BV10" s="11">
        <f>IF(SUM(AY10,BC10,BG10)&gt;0,SUM(AY10,BC10,BG10),"")</f>
        <v>11</v>
      </c>
      <c r="BW10" s="11">
        <f>IF(SUM(BT10,BU10)&gt;0,SUM(BT10,BU10),"")</f>
        <v>51.3</v>
      </c>
      <c r="BX10" s="11">
        <f>IF(SUM(BK10,BO10)&gt;0,SUM(BK10,BO10),"")</f>
        <v>6.8</v>
      </c>
      <c r="BY10" s="11">
        <f>IF(SUM(BJ10:BK10,BM10:BO10,BQ10)-SUM(BL10,BP10)&gt;0,SUM(BJ10:BK10,BM10:BO10,BQ10)-SUM(BL10,BP10),"")</f>
        <v>36.300000000000004</v>
      </c>
      <c r="BZ10" s="11">
        <f>IF(SUM(BT10,BU10,BY10)&gt;0,SUM(BT10,BU10,BY10),"")</f>
        <v>87.6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7.2</v>
      </c>
      <c r="QE10" s="22">
        <f>IF($CU10="P",CB10,(CB10+AY10)/2)</f>
        <v>1.7</v>
      </c>
      <c r="QF10" s="22">
        <f>IF($CU10="P",CC10,(CC10+AZ10)/2)</f>
        <v>0.3</v>
      </c>
      <c r="QG10" s="22">
        <f>IF($CU10="P",CD10,(CD10+BA10)/2)</f>
        <v>0.15</v>
      </c>
      <c r="QH10" s="22">
        <f>IF($CU10="P",CE10,(CE10+BB10)/2)</f>
        <v>7.5</v>
      </c>
      <c r="QI10" s="22">
        <f>IF($CU10="P",CF10,(CF10+BC10)/2)</f>
        <v>2.15</v>
      </c>
      <c r="QJ10" s="22">
        <f>IF($CU10="P",CG10,(CG10+BD10)/2)</f>
        <v>2</v>
      </c>
      <c r="QK10" s="22">
        <f>IF($CU10="P",CH10,(CH10+BE10)/2)</f>
        <v>0.3</v>
      </c>
      <c r="QL10" s="22">
        <f>IF($CU10="P",CI10,(CI10+BF10)/2)</f>
        <v>7.3</v>
      </c>
      <c r="QM10" s="22">
        <f>IF($CU10="P",CJ10,(CJ10+BG10)/2)</f>
        <v>1.65</v>
      </c>
      <c r="QN10" s="22">
        <f>IF($CU10="P",CK10,(CK10+BH10)/2)</f>
        <v>0.15</v>
      </c>
      <c r="QO10" s="22">
        <f>IF($CU10="P",CL10,(CL10+BI10)/2)</f>
        <v>0.15</v>
      </c>
      <c r="QP10" s="22">
        <f>IF($CU10="P",CM10,(CM10+BJ10)/2)</f>
        <v>7.45</v>
      </c>
      <c r="QQ10" s="22">
        <f>IF($CU10="P",CN10,(CN10+BK10)/2)</f>
        <v>1.45</v>
      </c>
      <c r="QR10" s="22">
        <f>IF($CU10="P",CO10,(CO10+BL10)/2)</f>
        <v>0</v>
      </c>
      <c r="QS10" s="22">
        <f>IF($CU10="P",CP10,(CP10+BM10)/2)</f>
        <v>0.15</v>
      </c>
      <c r="QT10" s="22">
        <f>IF($CU10="P",CQ10,(CQ10+BN10)/2)</f>
        <v>7.05</v>
      </c>
      <c r="QU10" s="22">
        <f>IF($CU10="P",CR10,(CR10+BO10)/2)</f>
        <v>1.95</v>
      </c>
      <c r="QV10" s="22">
        <f>IF($CU10="P",CS10,(CS10+BP10)/2)</f>
        <v>0.2</v>
      </c>
      <c r="QW10" s="22">
        <f>IF($CU10="P",CT10,(CT10+BQ10)/2)</f>
        <v>0.3</v>
      </c>
      <c r="QX10" s="27" t="s">
        <v>46</v>
      </c>
      <c r="QY10" s="40">
        <f>IF(SUM(QE10,QI10)&gt;0,SUM(QE10,QI10),"")</f>
        <v>3.8499999999999996</v>
      </c>
      <c r="QZ10" s="40">
        <f>IF(SUM(QD10:QE10,QG10:QI10,QK10)-QF10-QJ10&gt;0,SUM(QD10:QE10,QG10:QI10,QK10)-QF10-QJ10,"")</f>
        <v>16.7</v>
      </c>
      <c r="RA10" s="40">
        <f>IF(SUM(QL10:QM10,QO10)-QN10&gt;0,SUM(QL10:QM10,QO10)-QN10,"")</f>
        <v>8.9499999999999993</v>
      </c>
      <c r="RB10" s="40">
        <f>IF(SUM(QE10,QI10,QM10)&gt;0,SUM(QE10,QI10,QM10),"")</f>
        <v>5.5</v>
      </c>
      <c r="RC10" s="40">
        <f>IF(SUM(QZ10,RA10)&gt;0,SUM(QZ10,RA10),"")</f>
        <v>25.65</v>
      </c>
      <c r="RD10" s="40">
        <f>IF(SUM(QQ10,QU10)&gt;0,SUM(QQ10,QU10),"")</f>
        <v>3.4</v>
      </c>
      <c r="RE10" s="40">
        <f>IF(SUM(QP10:QQ10,QS10:QU10,QW10)-SUM(QR10,QV10)&gt;0,SUM(QP10:QQ10,QS10:QU10,QW10)-SUM(QR10,QV10),"")</f>
        <v>18.150000000000002</v>
      </c>
      <c r="RF10" s="40">
        <f>IF(SUM(QZ10,RA10,RE10)&gt;0,SUM(QZ10,RA10,RE10),"")</f>
        <v>43.8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4</v>
      </c>
      <c r="C11" s="5" t="s">
        <v>122</v>
      </c>
      <c r="D11" s="4" t="s">
        <v>4</v>
      </c>
      <c r="E11" s="4">
        <v>2005</v>
      </c>
      <c r="F11" s="9">
        <f>SUM(L11:R11)+SUM(L11:O11)*0.0000001+SUM(L11)*0.0000000000001</f>
        <v>116.50000739000399</v>
      </c>
      <c r="G11" s="64"/>
      <c r="H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DZ11&gt;=EG$23,EA11&gt;=EG$27,DZ11&lt;&gt;""),AND(EE11&gt;=EG$23,EF11&gt;=EG$27,EE11&lt;&gt;""),AND(FB11&gt;=FI$23,FC11&gt;=FI$27,FB11&lt;&gt;""),AND(FG11&gt;=FI$23,FH11&gt;=FI$27,FG11&lt;&gt;""),AND(GD11&gt;=GK$23,GE11&gt;=GK$27,GD11&lt;&gt;""),AND(GI11&gt;=GK$23,GJ11&gt;=GK$27,GI11&lt;&gt;""),AND(HF11&gt;=HM$23,HG11&gt;=HM$27,HF11&lt;&gt;""),AND(HK11&gt;=HM$23,HL11&gt;=HM$27,HK11&lt;&gt;""),AND(IH11&gt;=IO$23,II11&gt;=IO$27,IH11&lt;&gt;""),AND(IM11&gt;=IO$23,IN11&gt;=IO$27,IM11&lt;&gt;""),AND(JJ11&gt;=JQ$23,JK11&gt;=JQ$27,JJ11&lt;&gt;""),AND(JO11&gt;=JQ$23,JP11&gt;=JQ$27,JO11&lt;&gt;""),AND(KL11&gt;=KS$23,KM11&gt;=KS$27,KL11&lt;&gt;""),AND(KQ11&gt;=KS$23,KR11&gt;=KS$27,KQ11&lt;&gt;""),AND(LN11&gt;=LU$23,LO11&gt;=LU$27,LN11&lt;&gt;""),AND(LS11&gt;=LU$23,LT11&gt;=LU$27,LS11&lt;&gt;""),AND(MP11&gt;=MW$23,MQ11&gt;=MW$27,MP11&lt;&gt;""),AND(MU11&gt;=MW$23,MV11&gt;=MW$27,MU11&lt;&gt;""),AND(NR11&gt;=NY$23,NS11&gt;=NY$27,NR11&lt;&gt;""),AND(NW11&gt;=NY$23,NX11&gt;=NY$27,NW11&lt;&gt;""),AND(OT11&gt;=PA$23,OU11&gt;=PA$27,OT11&lt;&gt;""),AND(OY11&gt;=PA$23,OZ11&gt;=PA$27,OY11&lt;&gt;""),AND(PV11&gt;=QC$23,PW11&gt;=QC$27,PV11&lt;&gt;""),AND(QA11&gt;=QC$23,QB11&gt;=QC$27,QA11&lt;&gt;"")),"P","")</f>
        <v>P</v>
      </c>
      <c r="I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A11&gt;=EG$27,EA11&lt;&gt;""),AND(EF11&gt;=EG$27,EF11&lt;&gt;""),AND(FC11&gt;=FI$27,FC11&lt;&gt;""),AND(FH11&gt;=FI$27,FH11&lt;&gt;""),AND(GE11&gt;=GK$27,GE11&lt;&gt;""),AND(GJ11&gt;=GK$27,GJ11&lt;&gt;""),AND(HG11&gt;=HM$27,HG11&lt;&gt;""),AND(HL11&gt;=HM$27,HL11&lt;&gt;""),AND(II11&gt;=IO$27,II11&lt;&gt;""),AND(IN11&gt;=IO$27,IN11&lt;&gt;""),AND(JK11&gt;=JQ$27,JK11&lt;&gt;""),AND(JP11&gt;=JQ$27,JP11&lt;&gt;""),AND(KM11&gt;=KS$27,KM11&lt;&gt;""),AND(KR11&gt;=KS$27,KR11&lt;&gt;""),AND(LO11&gt;=LU$27,LO11&lt;&gt;""),AND(LT11&gt;=LU$27,LT11&lt;&gt;""),AND(MQ11&gt;=MW$27,MQ11&lt;&gt;""),AND(MV11&gt;=MW$27,MV11&lt;&gt;""),AND(NS11&gt;=NY$27,NS11&lt;&gt;""),AND(NX11&gt;=NY$27,NX11&lt;&gt;""),AND(OU11&gt;=PA$27,OU11&lt;&gt;""),AND(OZ11&gt;=PA$27,OZ11&lt;&gt;""),AND(PW11&gt;=QC$27,PW11&lt;&gt;""),AND(QB11&gt;=QC$27,QB11&lt;&gt;"")),"P","")</f>
        <v>P</v>
      </c>
      <c r="J11" s="36" t="str">
        <f>IF(AND(I11="P",H11=""),"No DD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Merit",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Excellence",IF(K11="P","Worlds Team",IF(H11="P","National Team","")))))</f>
        <v>National Team</v>
      </c>
      <c r="K11" s="3" t="str">
        <f>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P","")</f>
        <v/>
      </c>
      <c r="L11" s="8">
        <f>IF(COUNT(AQ11,BT11,CW11)&gt;0,LARGE((AQ11,BT11,CW11),1),0)</f>
        <v>40.099999999999994</v>
      </c>
      <c r="M11" s="8" t="str">
        <f>IF(L11=0,"",IF(L11=CW11,$CA$1,IF(L11=BT11,$AX$1,IF(L11=AQ11,$U$1,""))))</f>
        <v>2024 3rd Domestic Trial</v>
      </c>
      <c r="N11" s="8">
        <f>IF(COUNT(AQ11,BT11,CW11)&gt;1,LARGE((AQ11,BT11,CW11),2),0)</f>
        <v>33.799999999999997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42.599999999999994</v>
      </c>
      <c r="Q11" s="8" t="str">
        <f>IF(P11=0,"",IF(P11=DB11,$CA$1,IF(P11=BY11,$AX$1,IF(P11=AV11,$U$1,""))))</f>
        <v>2024 3rd Domestic Trial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>
        <v>16.899999999999999</v>
      </c>
      <c r="AY11" s="18">
        <v>4.3</v>
      </c>
      <c r="AZ11" s="18">
        <v>0.2</v>
      </c>
      <c r="BA11" s="18">
        <v>0.3</v>
      </c>
      <c r="BB11" s="18">
        <v>15</v>
      </c>
      <c r="BC11" s="18">
        <v>3.9</v>
      </c>
      <c r="BD11" s="18">
        <v>0.4</v>
      </c>
      <c r="BE11" s="18">
        <v>0.3</v>
      </c>
      <c r="BF11" s="18">
        <v>16.100000000000001</v>
      </c>
      <c r="BG11" s="18">
        <v>1.9</v>
      </c>
      <c r="BH11" s="18">
        <v>0</v>
      </c>
      <c r="BI11" s="18">
        <v>0.3</v>
      </c>
      <c r="BJ11" s="18">
        <v>17.2</v>
      </c>
      <c r="BK11" s="18">
        <v>4.0999999999999996</v>
      </c>
      <c r="BL11" s="18">
        <v>0</v>
      </c>
      <c r="BM11" s="18">
        <v>0.3</v>
      </c>
      <c r="BN11" s="18">
        <v>16.399999999999999</v>
      </c>
      <c r="BO11" s="18">
        <v>4.3</v>
      </c>
      <c r="BP11" s="18">
        <v>0</v>
      </c>
      <c r="BQ11" s="18">
        <v>0.3</v>
      </c>
      <c r="BR11" s="28"/>
      <c r="BS11" s="11">
        <f>IF(SUM(AY11,BC11)&gt;0,SUM(AY11,BC11),"")</f>
        <v>8.1999999999999993</v>
      </c>
      <c r="BT11" s="11">
        <f>IF(SUM(AX11:AY11,BA11:BC11,BE11)-AZ11-BD11&gt;0,SUM(AX11:AY11,BA11:BC11,BE11)-AZ11-BD11,"")</f>
        <v>40.099999999999994</v>
      </c>
      <c r="BU11" s="11">
        <f>IF(SUM(BF11:BG11,BI11)-BH11&gt;0,SUM(BF11:BG11,BI11)-BH11,"")</f>
        <v>18.3</v>
      </c>
      <c r="BV11" s="11">
        <f>IF(SUM(AY11,BC11,BG11)&gt;0,SUM(AY11,BC11,BG11),"")</f>
        <v>10.1</v>
      </c>
      <c r="BW11" s="11">
        <f>IF(SUM(BT11,BU11)&gt;0,SUM(BT11,BU11),"")</f>
        <v>58.399999999999991</v>
      </c>
      <c r="BX11" s="11">
        <f>IF(SUM(BK11,BO11)&gt;0,SUM(BK11,BO11),"")</f>
        <v>8.3999999999999986</v>
      </c>
      <c r="BY11" s="11">
        <f>IF(SUM(BJ11:BK11,BM11:BO11,BQ11)-SUM(BL11,BP11)&gt;0,SUM(BJ11:BK11,BM11:BO11,BQ11)-SUM(BL11,BP11),"")</f>
        <v>42.599999999999994</v>
      </c>
      <c r="BZ11" s="11">
        <f>IF(SUM(BT11,BU11,BY11)&gt;0,SUM(BT11,BU11,BY11),"")</f>
        <v>100.99999999999999</v>
      </c>
      <c r="CA11" s="19">
        <v>16.100000000000001</v>
      </c>
      <c r="CB11" s="19">
        <v>4.2</v>
      </c>
      <c r="CC11" s="19">
        <v>0.2</v>
      </c>
      <c r="CD11" s="19">
        <v>0</v>
      </c>
      <c r="CE11" s="19">
        <v>10.6</v>
      </c>
      <c r="CF11" s="19">
        <v>2.4</v>
      </c>
      <c r="CG11" s="19">
        <v>0</v>
      </c>
      <c r="CH11" s="19">
        <v>0.7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6.6</v>
      </c>
      <c r="CW11" s="40">
        <f>IF(SUM(CA11:CB11,CD11:CF11,CH11)-CC11-CG11&gt;0,SUM(CA11:CB11,CD11:CF11,CH11)-CC11-CG11,"")</f>
        <v>33.799999999999997</v>
      </c>
      <c r="CX11" s="40" t="str">
        <f>IF(SUM(CI11:CJ11,CL11)-CK11&gt;0,SUM(CI11:CJ11,CL11)-CK11,"")</f>
        <v/>
      </c>
      <c r="CY11" s="40">
        <f>IF(SUM(CB11,CF11,CJ11)&gt;0,SUM(CB11,CF11,CJ11),"")</f>
        <v>6.6</v>
      </c>
      <c r="CZ11" s="40">
        <f>IF(SUM(CW11,CX11)&gt;0,SUM(CW11,CX11),"")</f>
        <v>33.799999999999997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33.799999999999997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16.5</v>
      </c>
      <c r="QE11" s="22">
        <f>IF($CU11="P",CB11,(CB11+AY11)/2)</f>
        <v>4.25</v>
      </c>
      <c r="QF11" s="22">
        <f>IF($CU11="P",CC11,(CC11+AZ11)/2)</f>
        <v>0.2</v>
      </c>
      <c r="QG11" s="22">
        <f>IF($CU11="P",CD11,(CD11+BA11)/2)</f>
        <v>0.15</v>
      </c>
      <c r="QH11" s="22">
        <f>IF($CU11="P",CE11,(CE11+BB11)/2)</f>
        <v>12.8</v>
      </c>
      <c r="QI11" s="22">
        <f>IF($CU11="P",CF11,(CF11+BC11)/2)</f>
        <v>3.15</v>
      </c>
      <c r="QJ11" s="22">
        <f>IF($CU11="P",CG11,(CG11+BD11)/2)</f>
        <v>0.2</v>
      </c>
      <c r="QK11" s="22">
        <f>IF($CU11="P",CH11,(CH11+BE11)/2)</f>
        <v>0.5</v>
      </c>
      <c r="QL11" s="22">
        <f>IF($CU11="P",CI11,(CI11+BF11)/2)</f>
        <v>8.0500000000000007</v>
      </c>
      <c r="QM11" s="22">
        <f>IF($CU11="P",CJ11,(CJ11+BG11)/2)</f>
        <v>0.95</v>
      </c>
      <c r="QN11" s="22">
        <f>IF($CU11="P",CK11,(CK11+BH11)/2)</f>
        <v>0</v>
      </c>
      <c r="QO11" s="22">
        <f>IF($CU11="P",CL11,(CL11+BI11)/2)</f>
        <v>0.15</v>
      </c>
      <c r="QP11" s="22">
        <f>IF($CU11="P",CM11,(CM11+BJ11)/2)</f>
        <v>8.6</v>
      </c>
      <c r="QQ11" s="22">
        <f>IF($CU11="P",CN11,(CN11+BK11)/2)</f>
        <v>2.0499999999999998</v>
      </c>
      <c r="QR11" s="22">
        <f>IF($CU11="P",CO11,(CO11+BL11)/2)</f>
        <v>0</v>
      </c>
      <c r="QS11" s="22">
        <f>IF($CU11="P",CP11,(CP11+BM11)/2)</f>
        <v>0.15</v>
      </c>
      <c r="QT11" s="22">
        <f>IF($CU11="P",CQ11,(CQ11+BN11)/2)</f>
        <v>8.1999999999999993</v>
      </c>
      <c r="QU11" s="22">
        <f>IF($CU11="P",CR11,(CR11+BO11)/2)</f>
        <v>2.15</v>
      </c>
      <c r="QV11" s="22">
        <f>IF($CU11="P",CS11,(CS11+BP11)/2)</f>
        <v>0</v>
      </c>
      <c r="QW11" s="22">
        <f>IF($CU11="P",CT11,(CT11+BQ11)/2)</f>
        <v>0.15</v>
      </c>
      <c r="QX11" s="27" t="s">
        <v>46</v>
      </c>
      <c r="QY11" s="40">
        <f>IF(SUM(QE11,QI11)&gt;0,SUM(QE11,QI11),"")</f>
        <v>7.4</v>
      </c>
      <c r="QZ11" s="40">
        <f>IF(SUM(QD11:QE11,QG11:QI11,QK11)-QF11-QJ11&gt;0,SUM(QD11:QE11,QG11:QI11,QK11)-QF11-QJ11,"")</f>
        <v>36.949999999999996</v>
      </c>
      <c r="RA11" s="40">
        <f>IF(SUM(QL11:QM11,QO11)-QN11&gt;0,SUM(QL11:QM11,QO11)-QN11,"")</f>
        <v>9.15</v>
      </c>
      <c r="RB11" s="40">
        <f>IF(SUM(QE11,QI11,QM11)&gt;0,SUM(QE11,QI11,QM11),"")</f>
        <v>8.35</v>
      </c>
      <c r="RC11" s="40">
        <f>IF(SUM(QZ11,RA11)&gt;0,SUM(QZ11,RA11),"")</f>
        <v>46.099999999999994</v>
      </c>
      <c r="RD11" s="40">
        <f>IF(SUM(QQ11,QU11)&gt;0,SUM(QQ11,QU11),"")</f>
        <v>4.1999999999999993</v>
      </c>
      <c r="RE11" s="40">
        <f>IF(SUM(QP11:QQ11,QS11:QU11,QW11)-SUM(QR11,QV11)&gt;0,SUM(QP11:QQ11,QS11:QU11,QW11)-SUM(QR11,QV11),"")</f>
        <v>21.299999999999997</v>
      </c>
      <c r="RF11" s="40">
        <f>IF(SUM(QZ11,RA11,RE11)&gt;0,SUM(QZ11,RA11,RE11),"")</f>
        <v>67.399999999999991</v>
      </c>
    </row>
    <row r="12" spans="1:474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>5</v>
      </c>
      <c r="C12" s="5" t="s">
        <v>171</v>
      </c>
      <c r="D12" s="4" t="s">
        <v>6</v>
      </c>
      <c r="E12" s="4">
        <v>2006</v>
      </c>
      <c r="F12" s="9">
        <f>SUM(L12:R12)+SUM(L12:O12)*0.0000001+SUM(L12)*0.0000000000001</f>
        <v>123.70000824000419</v>
      </c>
      <c r="G12" s="64"/>
      <c r="H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DZ12&gt;=EG$23,EA12&gt;=EG$27,DZ12&lt;&gt;""),AND(EE12&gt;=EG$23,EF12&gt;=EG$27,EE12&lt;&gt;""),AND(FB12&gt;=FI$23,FC12&gt;=FI$27,FB12&lt;&gt;""),AND(FG12&gt;=FI$23,FH12&gt;=FI$27,FG12&lt;&gt;""),AND(GD12&gt;=GK$23,GE12&gt;=GK$27,GD12&lt;&gt;""),AND(GI12&gt;=GK$23,GJ12&gt;=GK$27,GI12&lt;&gt;""),AND(HF12&gt;=HM$23,HG12&gt;=HM$27,HF12&lt;&gt;""),AND(HK12&gt;=HM$23,HL12&gt;=HM$27,HK12&lt;&gt;""),AND(IH12&gt;=IO$23,II12&gt;=IO$27,IH12&lt;&gt;""),AND(IM12&gt;=IO$23,IN12&gt;=IO$27,IM12&lt;&gt;""),AND(JJ12&gt;=JQ$23,JK12&gt;=JQ$27,JJ12&lt;&gt;""),AND(JO12&gt;=JQ$23,JP12&gt;=JQ$27,JO12&lt;&gt;""),AND(KL12&gt;=KS$23,KM12&gt;=KS$27,KL12&lt;&gt;""),AND(KQ12&gt;=KS$23,KR12&gt;=KS$27,KQ12&lt;&gt;""),AND(LN12&gt;=LU$23,LO12&gt;=LU$27,LN12&lt;&gt;""),AND(LS12&gt;=LU$23,LT12&gt;=LU$27,LS12&lt;&gt;""),AND(MP12&gt;=MW$23,MQ12&gt;=MW$27,MP12&lt;&gt;""),AND(MU12&gt;=MW$23,MV12&gt;=MW$27,MU12&lt;&gt;""),AND(NR12&gt;=NY$23,NS12&gt;=NY$27,NR12&lt;&gt;""),AND(NW12&gt;=NY$23,NX12&gt;=NY$27,NW12&lt;&gt;""),AND(OT12&gt;=PA$23,OU12&gt;=PA$27,OT12&lt;&gt;""),AND(OY12&gt;=PA$23,OZ12&gt;=PA$27,OY12&lt;&gt;""),AND(PV12&gt;=QC$23,PW12&gt;=QC$27,PV12&lt;&gt;""),AND(QA12&gt;=QC$23,QB12&gt;=QC$27,QA12&lt;&gt;"")),"P","")</f>
        <v/>
      </c>
      <c r="I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A12&gt;=EG$27,EA12&lt;&gt;""),AND(EF12&gt;=EG$27,EF12&lt;&gt;""),AND(FC12&gt;=FI$27,FC12&lt;&gt;""),AND(FH12&gt;=FI$27,FH12&lt;&gt;""),AND(GE12&gt;=GK$27,GE12&lt;&gt;""),AND(GJ12&gt;=GK$27,GJ12&lt;&gt;""),AND(HG12&gt;=HM$27,HG12&lt;&gt;""),AND(HL12&gt;=HM$27,HL12&lt;&gt;""),AND(II12&gt;=IO$27,II12&lt;&gt;""),AND(IN12&gt;=IO$27,IN12&lt;&gt;""),AND(JK12&gt;=JQ$27,JK12&lt;&gt;""),AND(JP12&gt;=JQ$27,JP12&lt;&gt;""),AND(KM12&gt;=KS$27,KM12&lt;&gt;""),AND(KR12&gt;=KS$27,KR12&lt;&gt;""),AND(LO12&gt;=LU$27,LO12&lt;&gt;""),AND(LT12&gt;=LU$27,LT12&lt;&gt;""),AND(MQ12&gt;=MW$27,MQ12&lt;&gt;""),AND(MV12&gt;=MW$27,MV12&lt;&gt;""),AND(NS12&gt;=NY$27,NS12&lt;&gt;""),AND(NX12&gt;=NY$27,NX12&lt;&gt;""),AND(OU12&gt;=PA$27,OU12&lt;&gt;""),AND(OZ12&gt;=PA$27,OZ12&lt;&gt;""),AND(PW12&gt;=QC$27,PW12&lt;&gt;""),AND(QB12&gt;=QC$27,QB12&lt;&gt;"")),"P","")</f>
        <v>P</v>
      </c>
      <c r="J12" s="36" t="str">
        <f>IF(AND(I12="P",H12=""),"No DD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Merit",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Excellence",IF(K12="P","Worlds Team",IF(H12="P","National Team","")))))</f>
        <v>No DD</v>
      </c>
      <c r="K12" s="3" t="str">
        <f>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P","")</f>
        <v/>
      </c>
      <c r="L12" s="8">
        <f>IF(COUNT(AQ12,BT12,CW12)&gt;0,LARGE((AQ12,BT12,CW12),1),0)</f>
        <v>42.099999999999994</v>
      </c>
      <c r="M12" s="8" t="str">
        <f>IF(L12=0,"",IF(L12=CW12,$CA$1,IF(L12=BT12,$AX$1,IF(L12=AQ12,$U$1,""))))</f>
        <v>2024 Nationals</v>
      </c>
      <c r="N12" s="8">
        <f>IF(COUNT(AQ12,BT12,CW12)&gt;1,LARGE((AQ12,BT12,CW12),2),0)</f>
        <v>40.299999999999997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41.3</v>
      </c>
      <c r="Q12" s="8" t="str">
        <f>IF(P12=0,"",IF(P12=DB12,$CA$1,IF(P12=BY12,$AX$1,IF(P12=AV12,$U$1,""))))</f>
        <v>2024 Nationals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17.600000000000001</v>
      </c>
      <c r="V12" s="19">
        <v>3.3</v>
      </c>
      <c r="W12" s="19">
        <v>0</v>
      </c>
      <c r="X12" s="19">
        <v>0</v>
      </c>
      <c r="Y12" s="19">
        <v>17.100000000000001</v>
      </c>
      <c r="Z12" s="19">
        <v>3.8</v>
      </c>
      <c r="AA12" s="19">
        <v>0</v>
      </c>
      <c r="AB12" s="19">
        <v>0.3</v>
      </c>
      <c r="AC12" s="19">
        <v>17.100000000000001</v>
      </c>
      <c r="AD12" s="19">
        <v>3.8</v>
      </c>
      <c r="AE12" s="19">
        <v>0</v>
      </c>
      <c r="AF12" s="19">
        <v>0.3</v>
      </c>
      <c r="AG12" s="19">
        <v>17.7</v>
      </c>
      <c r="AH12" s="19">
        <v>3.3</v>
      </c>
      <c r="AI12" s="19">
        <v>0</v>
      </c>
      <c r="AJ12" s="19">
        <v>0</v>
      </c>
      <c r="AK12" s="19">
        <v>16.600000000000001</v>
      </c>
      <c r="AL12" s="19">
        <v>3.8</v>
      </c>
      <c r="AM12" s="19">
        <v>0.4</v>
      </c>
      <c r="AN12" s="19">
        <v>0.3</v>
      </c>
      <c r="AO12" s="27"/>
      <c r="AP12" s="40">
        <f>IF(SUM(V12,Z12)&gt;0,SUM(V12,Z12),"")</f>
        <v>7.1</v>
      </c>
      <c r="AQ12" s="40">
        <f>IF(SUM(U12:V12,X12:Z12,AB12)-W12-AA12&gt;0,SUM(U12:V12,X12:Z12,AB12)-W12-AA12,"")</f>
        <v>42.099999999999994</v>
      </c>
      <c r="AR12" s="40">
        <f>IF(SUM(AC12:AD12,AF12)-AE12&gt;0,SUM(AC12:AD12,AF12)-AE12,"")</f>
        <v>21.200000000000003</v>
      </c>
      <c r="AS12" s="40">
        <f>IF(SUM(V12,Z12,AD12)&gt;0,SUM(V12,Z12,AD12),"")</f>
        <v>10.899999999999999</v>
      </c>
      <c r="AT12" s="40">
        <f>IF(SUM(AQ12,AR12)&gt;0,SUM(AQ12,AR12),"")</f>
        <v>63.3</v>
      </c>
      <c r="AU12" s="40">
        <f>IF(SUM(AH12,AL12)&gt;0,SUM(AH12,AL12),"")</f>
        <v>7.1</v>
      </c>
      <c r="AV12" s="40">
        <f>IF(SUM(AG12:AH12,AJ12:AL12,AN12)-SUM(AI12,AM12)&gt;0,SUM(AG12:AH12,AJ12:AL12,AN12)-SUM(AI12,AM12),"")</f>
        <v>41.3</v>
      </c>
      <c r="AW12" s="40">
        <f>IF(SUM(AQ12,AR12,AV12)&gt;0,SUM(AQ12,AR12,AV12),"")</f>
        <v>104.6</v>
      </c>
      <c r="AX12" s="18">
        <v>14.9</v>
      </c>
      <c r="AY12" s="18">
        <v>2.1</v>
      </c>
      <c r="AZ12" s="18">
        <v>2.9</v>
      </c>
      <c r="BA12" s="18">
        <v>0.3</v>
      </c>
      <c r="BB12" s="18">
        <v>15.8</v>
      </c>
      <c r="BC12" s="18">
        <v>1.9</v>
      </c>
      <c r="BD12" s="18">
        <v>0</v>
      </c>
      <c r="BE12" s="18">
        <v>0.3</v>
      </c>
      <c r="BF12" s="18">
        <v>16.2</v>
      </c>
      <c r="BG12" s="18">
        <v>4.0999999999999996</v>
      </c>
      <c r="BH12" s="18">
        <v>0.2</v>
      </c>
      <c r="BI12" s="18">
        <v>0.3</v>
      </c>
      <c r="BJ12" s="18">
        <v>15.6</v>
      </c>
      <c r="BK12" s="18">
        <v>1.9</v>
      </c>
      <c r="BL12" s="18">
        <v>0</v>
      </c>
      <c r="BM12" s="18">
        <v>0.3</v>
      </c>
      <c r="BN12" s="18">
        <v>16.2</v>
      </c>
      <c r="BO12" s="18">
        <v>1.6</v>
      </c>
      <c r="BP12" s="18">
        <v>1.4</v>
      </c>
      <c r="BQ12" s="18">
        <v>0</v>
      </c>
      <c r="BR12" s="28"/>
      <c r="BS12" s="11">
        <f>IF(SUM(AY12,BC12)&gt;0,SUM(AY12,BC12),"")</f>
        <v>4</v>
      </c>
      <c r="BT12" s="11">
        <f>IF(SUM(AX12:AY12,BA12:BC12,BE12)-AZ12-BD12&gt;0,SUM(AX12:AY12,BA12:BC12,BE12)-AZ12-BD12,"")</f>
        <v>32.4</v>
      </c>
      <c r="BU12" s="11">
        <f>IF(SUM(BF12:BG12,BI12)-BH12&gt;0,SUM(BF12:BG12,BI12)-BH12,"")</f>
        <v>20.399999999999999</v>
      </c>
      <c r="BV12" s="11">
        <f>IF(SUM(AY12,BC12,BG12)&gt;0,SUM(AY12,BC12,BG12),"")</f>
        <v>8.1</v>
      </c>
      <c r="BW12" s="11">
        <f>IF(SUM(BT12,BU12)&gt;0,SUM(BT12,BU12),"")</f>
        <v>52.8</v>
      </c>
      <c r="BX12" s="11">
        <f>IF(SUM(BK12,BO12)&gt;0,SUM(BK12,BO12),"")</f>
        <v>3.5</v>
      </c>
      <c r="BY12" s="11">
        <f>IF(SUM(BJ12:BK12,BM12:BO12,BQ12)-SUM(BL12,BP12)&gt;0,SUM(BJ12:BK12,BM12:BO12,BQ12)-SUM(BL12,BP12),"")</f>
        <v>34.200000000000003</v>
      </c>
      <c r="BZ12" s="11">
        <f>IF(SUM(BT12,BU12,BY12)&gt;0,SUM(BT12,BU12,BY12),"")</f>
        <v>87</v>
      </c>
      <c r="CA12" s="19">
        <v>15.9</v>
      </c>
      <c r="CB12" s="19">
        <v>4.0999999999999996</v>
      </c>
      <c r="CC12" s="19">
        <v>0</v>
      </c>
      <c r="CD12" s="19">
        <v>0</v>
      </c>
      <c r="CE12" s="19">
        <v>16.399999999999999</v>
      </c>
      <c r="CF12" s="19">
        <v>3.9</v>
      </c>
      <c r="CG12" s="19">
        <v>0</v>
      </c>
      <c r="CH12" s="19">
        <v>0</v>
      </c>
      <c r="CI12" s="19"/>
      <c r="CJ12" s="19"/>
      <c r="CK12" s="19"/>
      <c r="CL12" s="19"/>
      <c r="CM12" s="19">
        <v>15.5</v>
      </c>
      <c r="CN12" s="19">
        <v>4.5999999999999996</v>
      </c>
      <c r="CO12" s="19">
        <v>0</v>
      </c>
      <c r="CP12" s="19">
        <v>0</v>
      </c>
      <c r="CQ12" s="19">
        <v>16.2</v>
      </c>
      <c r="CR12" s="19">
        <v>4.0999999999999996</v>
      </c>
      <c r="CS12" s="19">
        <v>0</v>
      </c>
      <c r="CT12" s="19">
        <v>0</v>
      </c>
      <c r="CU12" s="27"/>
      <c r="CV12" s="40">
        <f>IF(SUM(CB12,CF12)&gt;0,SUM(CB12,CF12),"")</f>
        <v>8</v>
      </c>
      <c r="CW12" s="40">
        <f>IF(SUM(CA12:CB12,CD12:CF12,CH12)-CC12-CG12&gt;0,SUM(CA12:CB12,CD12:CF12,CH12)-CC12-CG12,"")</f>
        <v>40.299999999999997</v>
      </c>
      <c r="CX12" s="40" t="str">
        <f>IF(SUM(CI12:CJ12,CL12)-CK12&gt;0,SUM(CI12:CJ12,CL12)-CK12,"")</f>
        <v/>
      </c>
      <c r="CY12" s="40">
        <f>IF(SUM(CB12,CF12,CJ12)&gt;0,SUM(CB12,CF12,CJ12),"")</f>
        <v>8</v>
      </c>
      <c r="CZ12" s="40">
        <f>IF(SUM(CW12,CX12)&gt;0,SUM(CW12,CX12),"")</f>
        <v>40.299999999999997</v>
      </c>
      <c r="DA12" s="40">
        <f>IF(SUM(CN12,CR12)&gt;0,SUM(CN12,CR12),"")</f>
        <v>8.6999999999999993</v>
      </c>
      <c r="DB12" s="40">
        <f>IF(SUM(CM12:CN12,CP12:CR12,CT12)-SUM(CO12,CS12)&gt;0,SUM(CM12:CN12,CP12:CR12,CT12)-SUM(CO12,CS12),"")</f>
        <v>40.4</v>
      </c>
      <c r="DC12" s="40">
        <f>IF(SUM(CW12,CX12,DB12)&gt;0,SUM(CW12,CX12,DB12),"")</f>
        <v>80.699999999999989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15.4</v>
      </c>
      <c r="QE12" s="22">
        <f>IF($CU12="P",CB12,(CB12+AY12)/2)</f>
        <v>3.0999999999999996</v>
      </c>
      <c r="QF12" s="22">
        <f>IF($CU12="P",CC12,(CC12+AZ12)/2)</f>
        <v>1.45</v>
      </c>
      <c r="QG12" s="22">
        <f>IF($CU12="P",CD12,(CD12+BA12)/2)</f>
        <v>0.15</v>
      </c>
      <c r="QH12" s="22">
        <f>IF($CU12="P",CE12,(CE12+BB12)/2)</f>
        <v>16.100000000000001</v>
      </c>
      <c r="QI12" s="22">
        <f>IF($CU12="P",CF12,(CF12+BC12)/2)</f>
        <v>2.9</v>
      </c>
      <c r="QJ12" s="22">
        <f>IF($CU12="P",CG12,(CG12+BD12)/2)</f>
        <v>0</v>
      </c>
      <c r="QK12" s="22">
        <f>IF($CU12="P",CH12,(CH12+BE12)/2)</f>
        <v>0.15</v>
      </c>
      <c r="QL12" s="22">
        <f>IF($CU12="P",CI12,(CI12+BF12)/2)</f>
        <v>8.1</v>
      </c>
      <c r="QM12" s="22">
        <f>IF($CU12="P",CJ12,(CJ12+BG12)/2)</f>
        <v>2.0499999999999998</v>
      </c>
      <c r="QN12" s="22">
        <f>IF($CU12="P",CK12,(CK12+BH12)/2)</f>
        <v>0.1</v>
      </c>
      <c r="QO12" s="22">
        <f>IF($CU12="P",CL12,(CL12+BI12)/2)</f>
        <v>0.15</v>
      </c>
      <c r="QP12" s="22">
        <f>IF($CU12="P",CM12,(CM12+BJ12)/2)</f>
        <v>15.55</v>
      </c>
      <c r="QQ12" s="22">
        <f>IF($CU12="P",CN12,(CN12+BK12)/2)</f>
        <v>3.25</v>
      </c>
      <c r="QR12" s="22">
        <f>IF($CU12="P",CO12,(CO12+BL12)/2)</f>
        <v>0</v>
      </c>
      <c r="QS12" s="22">
        <f>IF($CU12="P",CP12,(CP12+BM12)/2)</f>
        <v>0.15</v>
      </c>
      <c r="QT12" s="22">
        <f>IF($CU12="P",CQ12,(CQ12+BN12)/2)</f>
        <v>16.2</v>
      </c>
      <c r="QU12" s="22">
        <f>IF($CU12="P",CR12,(CR12+BO12)/2)</f>
        <v>2.8499999999999996</v>
      </c>
      <c r="QV12" s="22">
        <f>IF($CU12="P",CS12,(CS12+BP12)/2)</f>
        <v>0.7</v>
      </c>
      <c r="QW12" s="22">
        <f>IF($CU12="P",CT12,(CT12+BQ12)/2)</f>
        <v>0</v>
      </c>
      <c r="QX12" s="27" t="s">
        <v>46</v>
      </c>
      <c r="QY12" s="40">
        <f>IF(SUM(QE12,QI12)&gt;0,SUM(QE12,QI12),"")</f>
        <v>6</v>
      </c>
      <c r="QZ12" s="40">
        <f>IF(SUM(QD12:QE12,QG12:QI12,QK12)-QF12-QJ12&gt;0,SUM(QD12:QE12,QG12:QI12,QK12)-QF12-QJ12,"")</f>
        <v>36.349999999999994</v>
      </c>
      <c r="RA12" s="40">
        <f>IF(SUM(QL12:QM12,QO12)-QN12&gt;0,SUM(QL12:QM12,QO12)-QN12,"")</f>
        <v>10.199999999999999</v>
      </c>
      <c r="RB12" s="40">
        <f>IF(SUM(QE12,QI12,QM12)&gt;0,SUM(QE12,QI12,QM12),"")</f>
        <v>8.0500000000000007</v>
      </c>
      <c r="RC12" s="40">
        <f>IF(SUM(QZ12,RA12)&gt;0,SUM(QZ12,RA12),"")</f>
        <v>46.55</v>
      </c>
      <c r="RD12" s="40">
        <f>IF(SUM(QQ12,QU12)&gt;0,SUM(QQ12,QU12),"")</f>
        <v>6.1</v>
      </c>
      <c r="RE12" s="40">
        <f>IF(SUM(QP12:QQ12,QS12:QU12,QW12)-SUM(QR12,QV12)&gt;0,SUM(QP12:QQ12,QS12:QU12,QW12)-SUM(QR12,QV12),"")</f>
        <v>37.299999999999997</v>
      </c>
      <c r="RF12" s="40">
        <f>IF(SUM(QZ12,RA12,RE12)&gt;0,SUM(QZ12,RA12,RE12),"")</f>
        <v>83.85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182</v>
      </c>
      <c r="D13" s="4" t="s">
        <v>4</v>
      </c>
      <c r="E13" s="4">
        <v>2005</v>
      </c>
      <c r="F13" s="9">
        <f>SUM(L13:R13)+SUM(L13:O13)*0.0000001+SUM(L13)*0.0000000000001</f>
        <v>121.7000080100042</v>
      </c>
      <c r="G13" s="64"/>
      <c r="H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DZ13&gt;=EG$23,EA13&gt;=EG$27,DZ13&lt;&gt;""),AND(EE13&gt;=EG$23,EF13&gt;=EG$27,EE13&lt;&gt;""),AND(FB13&gt;=FI$23,FC13&gt;=FI$27,FB13&lt;&gt;""),AND(FG13&gt;=FI$23,FH13&gt;=FI$27,FG13&lt;&gt;""),AND(GD13&gt;=GK$23,GE13&gt;=GK$27,GD13&lt;&gt;""),AND(GI13&gt;=GK$23,GJ13&gt;=GK$27,GI13&lt;&gt;""),AND(HF13&gt;=HM$23,HG13&gt;=HM$27,HF13&lt;&gt;""),AND(HK13&gt;=HM$23,HL13&gt;=HM$27,HK13&lt;&gt;""),AND(IH13&gt;=IO$23,II13&gt;=IO$27,IH13&lt;&gt;""),AND(IM13&gt;=IO$23,IN13&gt;=IO$27,IM13&lt;&gt;""),AND(JJ13&gt;=JQ$23,JK13&gt;=JQ$27,JJ13&lt;&gt;""),AND(JO13&gt;=JQ$23,JP13&gt;=JQ$27,JO13&lt;&gt;""),AND(KL13&gt;=KS$23,KM13&gt;=KS$27,KL13&lt;&gt;""),AND(KQ13&gt;=KS$23,KR13&gt;=KS$27,KQ13&lt;&gt;""),AND(LN13&gt;=LU$23,LO13&gt;=LU$27,LN13&lt;&gt;""),AND(LS13&gt;=LU$23,LT13&gt;=LU$27,LS13&lt;&gt;""),AND(MP13&gt;=MW$23,MQ13&gt;=MW$27,MP13&lt;&gt;""),AND(MU13&gt;=MW$23,MV13&gt;=MW$27,MU13&lt;&gt;""),AND(NR13&gt;=NY$23,NS13&gt;=NY$27,NR13&lt;&gt;""),AND(NW13&gt;=NY$23,NX13&gt;=NY$27,NW13&lt;&gt;""),AND(OT13&gt;=PA$23,OU13&gt;=PA$27,OT13&lt;&gt;""),AND(OY13&gt;=PA$23,OZ13&gt;=PA$27,OY13&lt;&gt;""),AND(PV13&gt;=QC$23,PW13&gt;=QC$27,PV13&lt;&gt;""),AND(QA13&gt;=QC$23,QB13&gt;=QC$27,QA13&lt;&gt;"")),"P","")</f>
        <v/>
      </c>
      <c r="I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A13&gt;=EG$27,EA13&lt;&gt;""),AND(EF13&gt;=EG$27,EF13&lt;&gt;""),AND(FC13&gt;=FI$27,FC13&lt;&gt;""),AND(FH13&gt;=FI$27,FH13&lt;&gt;""),AND(GE13&gt;=GK$27,GE13&lt;&gt;""),AND(GJ13&gt;=GK$27,GJ13&lt;&gt;""),AND(HG13&gt;=HM$27,HG13&lt;&gt;""),AND(HL13&gt;=HM$27,HL13&lt;&gt;""),AND(II13&gt;=IO$27,II13&lt;&gt;""),AND(IN13&gt;=IO$27,IN13&lt;&gt;""),AND(JK13&gt;=JQ$27,JK13&lt;&gt;""),AND(JP13&gt;=JQ$27,JP13&lt;&gt;""),AND(KM13&gt;=KS$27,KM13&lt;&gt;""),AND(KR13&gt;=KS$27,KR13&lt;&gt;""),AND(LO13&gt;=LU$27,LO13&lt;&gt;""),AND(LT13&gt;=LU$27,LT13&lt;&gt;""),AND(MQ13&gt;=MW$27,MQ13&lt;&gt;""),AND(MV13&gt;=MW$27,MV13&lt;&gt;""),AND(NS13&gt;=NY$27,NS13&lt;&gt;""),AND(NX13&gt;=NY$27,NX13&lt;&gt;""),AND(OU13&gt;=PA$27,OU13&lt;&gt;""),AND(OZ13&gt;=PA$27,OZ13&lt;&gt;""),AND(PW13&gt;=QC$27,PW13&lt;&gt;""),AND(QB13&gt;=QC$27,QB13&lt;&gt;"")),"P","")</f>
        <v/>
      </c>
      <c r="J13" s="36" t="str">
        <f>IF(AND(I13="P",H13=""),"No DD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Merit",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Excellence",IF(K13="P","Worlds Team",IF(H13="P","National Team","")))))</f>
        <v/>
      </c>
      <c r="K13" s="3" t="str">
        <f>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P","")</f>
        <v/>
      </c>
      <c r="L13" s="8">
        <f>IF(COUNT(AQ13,BT13,CW13)&gt;0,LARGE((AQ13,BT13,CW13),1),0)</f>
        <v>41.999999999999993</v>
      </c>
      <c r="M13" s="8" t="str">
        <f>IF(L13=0,"",IF(L13=CW13,$CA$1,IF(L13=BT13,$AX$1,IF(L13=AQ13,$U$1,""))))</f>
        <v>2024 3rd Domestic Trial</v>
      </c>
      <c r="N13" s="8">
        <f>IF(COUNT(AQ13,BT13,CW13)&gt;1,LARGE((AQ13,BT13,CW13),2),0)</f>
        <v>38.099999999999994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41.6</v>
      </c>
      <c r="Q13" s="8" t="str">
        <f>IF(P13=0,"",IF(P13=DB13,$CA$1,IF(P13=BY13,$AX$1,IF(P13=AV13,$U$1,""))))</f>
        <v>2024 3rd Domestic Trial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IF(SUM(AQ13,AR13,AV13)&gt;0,SUM(AQ13,AR13,AV13),"")</f>
        <v/>
      </c>
      <c r="AX13" s="18">
        <v>16.5</v>
      </c>
      <c r="AY13" s="18">
        <v>3.9</v>
      </c>
      <c r="AZ13" s="18">
        <v>0</v>
      </c>
      <c r="BA13" s="18">
        <v>0.3</v>
      </c>
      <c r="BB13" s="18">
        <v>16.899999999999999</v>
      </c>
      <c r="BC13" s="18">
        <v>4.0999999999999996</v>
      </c>
      <c r="BD13" s="18">
        <v>0</v>
      </c>
      <c r="BE13" s="18">
        <v>0.3</v>
      </c>
      <c r="BF13" s="18">
        <v>16.8</v>
      </c>
      <c r="BG13" s="18">
        <v>4.0999999999999996</v>
      </c>
      <c r="BH13" s="18">
        <v>0</v>
      </c>
      <c r="BI13" s="18">
        <v>0.3</v>
      </c>
      <c r="BJ13" s="18">
        <v>16.7</v>
      </c>
      <c r="BK13" s="18">
        <v>3.9</v>
      </c>
      <c r="BL13" s="18">
        <v>0</v>
      </c>
      <c r="BM13" s="18">
        <v>0.3</v>
      </c>
      <c r="BN13" s="18">
        <v>16.3</v>
      </c>
      <c r="BO13" s="18">
        <v>4.0999999999999996</v>
      </c>
      <c r="BP13" s="18">
        <v>0</v>
      </c>
      <c r="BQ13" s="18">
        <v>0.3</v>
      </c>
      <c r="BR13" s="28"/>
      <c r="BS13" s="11">
        <f>IF(SUM(AY13,BC13)&gt;0,SUM(AY13,BC13),"")</f>
        <v>8</v>
      </c>
      <c r="BT13" s="11">
        <f>IF(SUM(AX13:AY13,BA13:BC13,BE13)-AZ13-BD13&gt;0,SUM(AX13:AY13,BA13:BC13,BE13)-AZ13-BD13,"")</f>
        <v>41.999999999999993</v>
      </c>
      <c r="BU13" s="11">
        <f>IF(SUM(BF13:BG13,BI13)-BH13&gt;0,SUM(BF13:BG13,BI13)-BH13,"")</f>
        <v>21.2</v>
      </c>
      <c r="BV13" s="11">
        <f>IF(SUM(AY13,BC13,BG13)&gt;0,SUM(AY13,BC13,BG13),"")</f>
        <v>12.1</v>
      </c>
      <c r="BW13" s="11">
        <f>IF(SUM(BT13,BU13)&gt;0,SUM(BT13,BU13),"")</f>
        <v>63.199999999999989</v>
      </c>
      <c r="BX13" s="11">
        <f>IF(SUM(BK13,BO13)&gt;0,SUM(BK13,BO13),"")</f>
        <v>8</v>
      </c>
      <c r="BY13" s="11">
        <f>IF(SUM(BJ13:BK13,BM13:BO13,BQ13)-SUM(BL13,BP13)&gt;0,SUM(BJ13:BK13,BM13:BO13,BQ13)-SUM(BL13,BP13),"")</f>
        <v>41.6</v>
      </c>
      <c r="BZ13" s="11">
        <f>IF(SUM(BT13,BU13,BY13)&gt;0,SUM(BT13,BU13,BY13),"")</f>
        <v>104.79999999999998</v>
      </c>
      <c r="CA13" s="19">
        <v>16.899999999999999</v>
      </c>
      <c r="CB13" s="19">
        <v>3.9</v>
      </c>
      <c r="CC13" s="19">
        <v>0</v>
      </c>
      <c r="CD13" s="19">
        <v>0</v>
      </c>
      <c r="CE13" s="19">
        <v>16.399999999999999</v>
      </c>
      <c r="CF13" s="19">
        <v>1.9</v>
      </c>
      <c r="CG13" s="19">
        <v>1</v>
      </c>
      <c r="CH13" s="19">
        <v>0</v>
      </c>
      <c r="CI13" s="19"/>
      <c r="CJ13" s="19"/>
      <c r="CK13" s="19"/>
      <c r="CL13" s="19"/>
      <c r="CM13" s="19">
        <v>16</v>
      </c>
      <c r="CN13" s="19">
        <v>4.0999999999999996</v>
      </c>
      <c r="CO13" s="19">
        <v>0.2</v>
      </c>
      <c r="CP13" s="19">
        <v>0</v>
      </c>
      <c r="CQ13" s="19">
        <v>16.600000000000001</v>
      </c>
      <c r="CR13" s="19">
        <v>3.9</v>
      </c>
      <c r="CS13" s="19">
        <v>0</v>
      </c>
      <c r="CT13" s="19">
        <v>0</v>
      </c>
      <c r="CU13" s="27"/>
      <c r="CV13" s="40">
        <f>IF(SUM(CB13,CF13)&gt;0,SUM(CB13,CF13),"")</f>
        <v>5.8</v>
      </c>
      <c r="CW13" s="40">
        <f>IF(SUM(CA13:CB13,CD13:CF13,CH13)-CC13-CG13&gt;0,SUM(CA13:CB13,CD13:CF13,CH13)-CC13-CG13,"")</f>
        <v>38.099999999999994</v>
      </c>
      <c r="CX13" s="40" t="str">
        <f>IF(SUM(CI13:CJ13,CL13)-CK13&gt;0,SUM(CI13:CJ13,CL13)-CK13,"")</f>
        <v/>
      </c>
      <c r="CY13" s="40">
        <f>IF(SUM(CB13,CF13,CJ13)&gt;0,SUM(CB13,CF13,CJ13),"")</f>
        <v>5.8</v>
      </c>
      <c r="CZ13" s="40">
        <f>IF(SUM(CW13,CX13)&gt;0,SUM(CW13,CX13),"")</f>
        <v>38.099999999999994</v>
      </c>
      <c r="DA13" s="40">
        <f>IF(SUM(CN13,CR13)&gt;0,SUM(CN13,CR13),"")</f>
        <v>8</v>
      </c>
      <c r="DB13" s="40">
        <f>IF(SUM(CM13:CN13,CP13:CR13,CT13)-SUM(CO13,CS13)&gt;0,SUM(CM13:CN13,CP13:CR13,CT13)-SUM(CO13,CS13),"")</f>
        <v>40.4</v>
      </c>
      <c r="DC13" s="40">
        <f>IF(SUM(CW13,CX13,DB13)&gt;0,SUM(CW13,CX13,DB13),"")</f>
        <v>78.5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16.7</v>
      </c>
      <c r="QE13" s="22">
        <f>IF($CU13="P",CB13,(CB13+AY13)/2)</f>
        <v>3.9</v>
      </c>
      <c r="QF13" s="22">
        <f>IF($CU13="P",CC13,(CC13+AZ13)/2)</f>
        <v>0</v>
      </c>
      <c r="QG13" s="22">
        <f>IF($CU13="P",CD13,(CD13+BA13)/2)</f>
        <v>0.15</v>
      </c>
      <c r="QH13" s="22">
        <f>IF($CU13="P",CE13,(CE13+BB13)/2)</f>
        <v>16.649999999999999</v>
      </c>
      <c r="QI13" s="22">
        <f>IF($CU13="P",CF13,(CF13+BC13)/2)</f>
        <v>3</v>
      </c>
      <c r="QJ13" s="22">
        <f>IF($CU13="P",CG13,(CG13+BD13)/2)</f>
        <v>0.5</v>
      </c>
      <c r="QK13" s="22">
        <f>IF($CU13="P",CH13,(CH13+BE13)/2)</f>
        <v>0.15</v>
      </c>
      <c r="QL13" s="22">
        <f>IF($CU13="P",CI13,(CI13+BF13)/2)</f>
        <v>8.4</v>
      </c>
      <c r="QM13" s="22">
        <f>IF($CU13="P",CJ13,(CJ13+BG13)/2)</f>
        <v>2.0499999999999998</v>
      </c>
      <c r="QN13" s="22">
        <f>IF($CU13="P",CK13,(CK13+BH13)/2)</f>
        <v>0</v>
      </c>
      <c r="QO13" s="22">
        <f>IF($CU13="P",CL13,(CL13+BI13)/2)</f>
        <v>0.15</v>
      </c>
      <c r="QP13" s="22">
        <f>IF($CU13="P",CM13,(CM13+BJ13)/2)</f>
        <v>16.350000000000001</v>
      </c>
      <c r="QQ13" s="22">
        <f>IF($CU13="P",CN13,(CN13+BK13)/2)</f>
        <v>4</v>
      </c>
      <c r="QR13" s="22">
        <f>IF($CU13="P",CO13,(CO13+BL13)/2)</f>
        <v>0.1</v>
      </c>
      <c r="QS13" s="22">
        <f>IF($CU13="P",CP13,(CP13+BM13)/2)</f>
        <v>0.15</v>
      </c>
      <c r="QT13" s="22">
        <f>IF($CU13="P",CQ13,(CQ13+BN13)/2)</f>
        <v>16.450000000000003</v>
      </c>
      <c r="QU13" s="22">
        <f>IF($CU13="P",CR13,(CR13+BO13)/2)</f>
        <v>4</v>
      </c>
      <c r="QV13" s="22">
        <f>IF($CU13="P",CS13,(CS13+BP13)/2)</f>
        <v>0</v>
      </c>
      <c r="QW13" s="22">
        <f>IF($CU13="P",CT13,(CT13+BQ13)/2)</f>
        <v>0.15</v>
      </c>
      <c r="QX13" s="27" t="s">
        <v>46</v>
      </c>
      <c r="QY13" s="40">
        <f>IF(SUM(QE13,QI13)&gt;0,SUM(QE13,QI13),"")</f>
        <v>6.9</v>
      </c>
      <c r="QZ13" s="40">
        <f>IF(SUM(QD13:QE13,QG13:QI13,QK13)-QF13-QJ13&gt;0,SUM(QD13:QE13,QG13:QI13,QK13)-QF13-QJ13,"")</f>
        <v>40.04999999999999</v>
      </c>
      <c r="RA13" s="40">
        <f>IF(SUM(QL13:QM13,QO13)-QN13&gt;0,SUM(QL13:QM13,QO13)-QN13,"")</f>
        <v>10.6</v>
      </c>
      <c r="RB13" s="40">
        <f>IF(SUM(QE13,QI13,QM13)&gt;0,SUM(QE13,QI13,QM13),"")</f>
        <v>8.9499999999999993</v>
      </c>
      <c r="RC13" s="40">
        <f>IF(SUM(QZ13,RA13)&gt;0,SUM(QZ13,RA13),"")</f>
        <v>50.649999999999991</v>
      </c>
      <c r="RD13" s="40">
        <f>IF(SUM(QQ13,QU13)&gt;0,SUM(QQ13,QU13),"")</f>
        <v>8</v>
      </c>
      <c r="RE13" s="40">
        <f>IF(SUM(QP13:QQ13,QS13:QU13,QW13)-SUM(QR13,QV13)&gt;0,SUM(QP13:QQ13,QS13:QU13,QW13)-SUM(QR13,QV13),"")</f>
        <v>41</v>
      </c>
      <c r="RF13" s="40">
        <f>IF(SUM(QZ13,RA13,RE13)&gt;0,SUM(QZ13,RA13,RE13),"")</f>
        <v>91.649999999999991</v>
      </c>
    </row>
    <row r="14" spans="1:474" x14ac:dyDescent="0.2">
      <c r="A14" s="4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>10</v>
      </c>
      <c r="B14" s="4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>6</v>
      </c>
      <c r="C14" s="5" t="s">
        <v>169</v>
      </c>
      <c r="D14" s="4" t="s">
        <v>3</v>
      </c>
      <c r="E14" s="4">
        <v>2007</v>
      </c>
      <c r="F14" s="9">
        <f>SUM(L14:R14)+SUM(L14:O14)*0.0000001+SUM(L14)*0.0000000000001</f>
        <v>121.30000763000426</v>
      </c>
      <c r="G14" s="64"/>
      <c r="H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DZ14&gt;=EG$23,EA14&gt;=EG$27,DZ14&lt;&gt;""),AND(EE14&gt;=EG$23,EF14&gt;=EG$27,EE14&lt;&gt;""),AND(FB14&gt;=FI$23,FC14&gt;=FI$27,FB14&lt;&gt;""),AND(FG14&gt;=FI$23,FH14&gt;=FI$27,FG14&lt;&gt;""),AND(GD14&gt;=GK$23,GE14&gt;=GK$27,GD14&lt;&gt;""),AND(GI14&gt;=GK$23,GJ14&gt;=GK$27,GI14&lt;&gt;""),AND(HF14&gt;=HM$23,HG14&gt;=HM$27,HF14&lt;&gt;""),AND(HK14&gt;=HM$23,HL14&gt;=HM$27,HK14&lt;&gt;""),AND(IH14&gt;=IO$23,II14&gt;=IO$27,IH14&lt;&gt;""),AND(IM14&gt;=IO$23,IN14&gt;=IO$27,IM14&lt;&gt;""),AND(JJ14&gt;=JQ$23,JK14&gt;=JQ$27,JJ14&lt;&gt;""),AND(JO14&gt;=JQ$23,JP14&gt;=JQ$27,JO14&lt;&gt;""),AND(KL14&gt;=KS$23,KM14&gt;=KS$27,KL14&lt;&gt;""),AND(KQ14&gt;=KS$23,KR14&gt;=KS$27,KQ14&lt;&gt;""),AND(LN14&gt;=LU$23,LO14&gt;=LU$27,LN14&lt;&gt;""),AND(LS14&gt;=LU$23,LT14&gt;=LU$27,LS14&lt;&gt;""),AND(MP14&gt;=MW$23,MQ14&gt;=MW$27,MP14&lt;&gt;""),AND(MU14&gt;=MW$23,MV14&gt;=MW$27,MU14&lt;&gt;""),AND(NR14&gt;=NY$23,NS14&gt;=NY$27,NR14&lt;&gt;""),AND(NW14&gt;=NY$23,NX14&gt;=NY$27,NW14&lt;&gt;""),AND(OT14&gt;=PA$23,OU14&gt;=PA$27,OT14&lt;&gt;""),AND(OY14&gt;=PA$23,OZ14&gt;=PA$27,OY14&lt;&gt;""),AND(PV14&gt;=QC$23,PW14&gt;=QC$27,PV14&lt;&gt;""),AND(QA14&gt;=QC$23,QB14&gt;=QC$27,QA14&lt;&gt;"")),"P","")</f>
        <v/>
      </c>
      <c r="I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A14&gt;=EG$27,EA14&lt;&gt;""),AND(EF14&gt;=EG$27,EF14&lt;&gt;""),AND(FC14&gt;=FI$27,FC14&lt;&gt;""),AND(FH14&gt;=FI$27,FH14&lt;&gt;""),AND(GE14&gt;=GK$27,GE14&lt;&gt;""),AND(GJ14&gt;=GK$27,GJ14&lt;&gt;""),AND(HG14&gt;=HM$27,HG14&lt;&gt;""),AND(HL14&gt;=HM$27,HL14&lt;&gt;""),AND(II14&gt;=IO$27,II14&lt;&gt;""),AND(IN14&gt;=IO$27,IN14&lt;&gt;""),AND(JK14&gt;=JQ$27,JK14&lt;&gt;""),AND(JP14&gt;=JQ$27,JP14&lt;&gt;""),AND(KM14&gt;=KS$27,KM14&lt;&gt;""),AND(KR14&gt;=KS$27,KR14&lt;&gt;""),AND(LO14&gt;=LU$27,LO14&lt;&gt;""),AND(LT14&gt;=LU$27,LT14&lt;&gt;""),AND(MQ14&gt;=MW$27,MQ14&lt;&gt;""),AND(MV14&gt;=MW$27,MV14&lt;&gt;""),AND(NS14&gt;=NY$27,NS14&lt;&gt;""),AND(NX14&gt;=NY$27,NX14&lt;&gt;""),AND(OU14&gt;=PA$27,OU14&lt;&gt;""),AND(OZ14&gt;=PA$27,OZ14&lt;&gt;""),AND(PW14&gt;=QC$27,PW14&lt;&gt;""),AND(QB14&gt;=QC$27,QB14&lt;&gt;"")),"P","")</f>
        <v>P</v>
      </c>
      <c r="J14" s="36" t="str">
        <f>IF(AND(I14="P",H14=""),"No DD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Merit",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Excellence",IF(K14="P","Worlds Team",IF(H14="P","National Team","")))))</f>
        <v>No DD</v>
      </c>
      <c r="K14" s="3" t="str">
        <f>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P","")</f>
        <v/>
      </c>
      <c r="L14" s="8">
        <f>IF(COUNT(AQ14,BT14,CW14)&gt;0,LARGE((AQ14,BT14,CW14),1),0)</f>
        <v>42.8</v>
      </c>
      <c r="M14" s="8" t="str">
        <f>IF(L14=0,"",IF(L14=CW14,$CA$1,IF(L14=BT14,$AX$1,IF(L14=AQ14,$U$1,""))))</f>
        <v>2024 3rd Domestic Trial</v>
      </c>
      <c r="N14" s="8">
        <f>IF(COUNT(AQ14,BT14,CW14)&gt;1,LARGE((AQ14,BT14,CW14),2),0)</f>
        <v>33.5</v>
      </c>
      <c r="O14" s="8" t="str">
        <f>IF(N14=0,"",IF(AND(N14=L14,N14=AQ14,N14=BT14),$U$1,IF(AND(N14=L14,N14=AQ14,N14=CW14),$U$1,IF(AND(N14=L14,N14=BT14,N14=CW14),$AX$1,IF(N14=CW14,$CA$1,IF(N14=BT14,$AX$1,IF(N14=AQ14,$U$1,"")))))))</f>
        <v>2024 Nationals</v>
      </c>
      <c r="P14" s="8">
        <f>IF(MAX(AV14,BY14,DB14)&gt;0,MAX(AV14,BY14,DB14),0)</f>
        <v>39.799999999999997</v>
      </c>
      <c r="Q14" s="8" t="str">
        <f>IF(P14=0,"",IF(P14=DB14,$CA$1,IF(P14=BY14,$AX$1,IF(P14=AV14,$U$1,""))))</f>
        <v>2024 3rd Domestic Trial</v>
      </c>
      <c r="R14" s="8">
        <f>IF(MAX(DD14:DE14)&gt;0,MAX(DD14:DE14),"")</f>
        <v>5.1999999999999957</v>
      </c>
      <c r="S14" s="11" t="str">
        <f>IF(R14="","",IF(R14=DD14,"("&amp;DD$2&amp;")",IF(R14=DE14,"("&amp;DE$2&amp;")")))</f>
        <v>(Q1)</v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>2024 Coimbra Gym Fest (July 7)</v>
      </c>
      <c r="U14" s="19">
        <v>17.399999999999999</v>
      </c>
      <c r="V14" s="19">
        <v>3.6</v>
      </c>
      <c r="W14" s="19">
        <v>0.2</v>
      </c>
      <c r="X14" s="19">
        <v>0</v>
      </c>
      <c r="Y14" s="19">
        <v>10</v>
      </c>
      <c r="Z14" s="19">
        <v>2.1</v>
      </c>
      <c r="AA14" s="19">
        <v>0</v>
      </c>
      <c r="AB14" s="19">
        <v>0.6</v>
      </c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5.7</v>
      </c>
      <c r="AQ14" s="40">
        <f>IF(SUM(U14:V14,X14:Z14,AB14)-W14-AA14&gt;0,SUM(U14:V14,X14:Z14,AB14)-W14-AA14,"")</f>
        <v>33.5</v>
      </c>
      <c r="AR14" s="40" t="str">
        <f>IF(SUM(AC14:AD14,AF14)-AE14&gt;0,SUM(AC14:AD14,AF14)-AE14,"")</f>
        <v/>
      </c>
      <c r="AS14" s="40">
        <f>IF(SUM(V14,Z14,AD14)&gt;0,SUM(V14,Z14,AD14),"")</f>
        <v>5.7</v>
      </c>
      <c r="AT14" s="40">
        <f>IF(SUM(AQ14,AR14)&gt;0,SUM(AQ14,AR14),"")</f>
        <v>33.5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33.5</v>
      </c>
      <c r="AX14" s="18">
        <v>18</v>
      </c>
      <c r="AY14" s="18">
        <v>3.4</v>
      </c>
      <c r="AZ14" s="18">
        <v>0.2</v>
      </c>
      <c r="BA14" s="18">
        <v>0</v>
      </c>
      <c r="BB14" s="18">
        <v>17.399999999999999</v>
      </c>
      <c r="BC14" s="18">
        <v>3.6</v>
      </c>
      <c r="BD14" s="18">
        <v>0</v>
      </c>
      <c r="BE14" s="18">
        <v>0.6</v>
      </c>
      <c r="BF14" s="18">
        <v>17.100000000000001</v>
      </c>
      <c r="BG14" s="18">
        <v>3.6</v>
      </c>
      <c r="BH14" s="18">
        <v>0</v>
      </c>
      <c r="BI14" s="18">
        <v>0.6</v>
      </c>
      <c r="BJ14" s="18">
        <v>17.3</v>
      </c>
      <c r="BK14" s="18">
        <v>3.4</v>
      </c>
      <c r="BL14" s="18">
        <v>0.2</v>
      </c>
      <c r="BM14" s="18">
        <v>0</v>
      </c>
      <c r="BN14" s="18">
        <v>15.8</v>
      </c>
      <c r="BO14" s="18">
        <v>3.3</v>
      </c>
      <c r="BP14" s="18">
        <v>0.4</v>
      </c>
      <c r="BQ14" s="18">
        <v>0.6</v>
      </c>
      <c r="BR14" s="28"/>
      <c r="BS14" s="11">
        <f>IF(SUM(AY14,BC14)&gt;0,SUM(AY14,BC14),"")</f>
        <v>7</v>
      </c>
      <c r="BT14" s="11">
        <f>IF(SUM(AX14:AY14,BA14:BC14,BE14)-AZ14-BD14&gt;0,SUM(AX14:AY14,BA14:BC14,BE14)-AZ14-BD14,"")</f>
        <v>42.8</v>
      </c>
      <c r="BU14" s="11">
        <f>IF(SUM(BF14:BG14,BI14)-BH14&gt;0,SUM(BF14:BG14,BI14)-BH14,"")</f>
        <v>21.300000000000004</v>
      </c>
      <c r="BV14" s="11">
        <f>IF(SUM(AY14,BC14,BG14)&gt;0,SUM(AY14,BC14,BG14),"")</f>
        <v>10.6</v>
      </c>
      <c r="BW14" s="11">
        <f>IF(SUM(BT14,BU14)&gt;0,SUM(BT14,BU14),"")</f>
        <v>64.099999999999994</v>
      </c>
      <c r="BX14" s="11">
        <f>IF(SUM(BK14,BO14)&gt;0,SUM(BK14,BO14),"")</f>
        <v>6.6999999999999993</v>
      </c>
      <c r="BY14" s="11">
        <f>IF(SUM(BJ14:BK14,BM14:BO14,BQ14)-SUM(BL14,BP14)&gt;0,SUM(BJ14:BK14,BM14:BO14,BQ14)-SUM(BL14,BP14),"")</f>
        <v>39.799999999999997</v>
      </c>
      <c r="BZ14" s="11">
        <f>IF(SUM(BT14,BU14,BY14)&gt;0,SUM(BT14,BU14,BY14),"")</f>
        <v>103.89999999999999</v>
      </c>
      <c r="CA14" s="19">
        <v>14.5</v>
      </c>
      <c r="CB14" s="19">
        <v>1.6</v>
      </c>
      <c r="CC14" s="19">
        <v>0</v>
      </c>
      <c r="CD14" s="19">
        <v>0</v>
      </c>
      <c r="CE14" s="19">
        <v>16.3</v>
      </c>
      <c r="CF14" s="19">
        <v>1.2</v>
      </c>
      <c r="CG14" s="19">
        <v>0.2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2.8</v>
      </c>
      <c r="CW14" s="40">
        <f>IF(SUM(CA14:CB14,CD14:CF14,CH14)-CC14-CG14&gt;0,SUM(CA14:CB14,CD14:CF14,CH14)-CC14-CG14,"")</f>
        <v>33.400000000000006</v>
      </c>
      <c r="CX14" s="40" t="str">
        <f>IF(SUM(CI14:CJ14,CL14)-CK14&gt;0,SUM(CI14:CJ14,CL14)-CK14,"")</f>
        <v/>
      </c>
      <c r="CY14" s="40">
        <f>IF(SUM(CB14,CF14,CJ14)&gt;0,SUM(CB14,CF14,CJ14),"")</f>
        <v>2.8</v>
      </c>
      <c r="CZ14" s="40">
        <f>IF(SUM(CW14,CX14)&gt;0,SUM(CW14,CX14),"")</f>
        <v>33.400000000000006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33.400000000000006</v>
      </c>
      <c r="DD14" s="50">
        <f>IF(MAX(EA14,FC14,GE14,HG14,II14,JK14,KM14,LO14,MQ14,NS14,OU14,PW14)-IF(N14="",0,N14)&gt;0.001,MAX(EA14,FC14,GE14,HG14,II14,JK14,KM14,LO14,MQ14,NS14,OU14,PW14)-IF(N14="",0,N14),"")</f>
        <v>5.1999999999999957</v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>
        <v>15.9</v>
      </c>
      <c r="DG14" s="17">
        <v>3.8</v>
      </c>
      <c r="DH14" s="17">
        <v>0.2</v>
      </c>
      <c r="DI14" s="17">
        <v>0</v>
      </c>
      <c r="DJ14" s="17">
        <v>16.2</v>
      </c>
      <c r="DK14" s="17">
        <v>3.6</v>
      </c>
      <c r="DL14" s="17">
        <v>0.6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>IF(SUM(DG14,DK14)&gt;0,SUM(DG14,DK14),"")</f>
        <v>7.4</v>
      </c>
      <c r="EA14" s="40">
        <f>IF(SUM(DF14:DG14,DI14:DK14,DM14)-DH14-DL14&gt;0,SUM(DF14:DG14,DI14:DK14,DM14)-DH14-DL14,"")</f>
        <v>38.699999999999996</v>
      </c>
      <c r="EB14" s="40" t="str">
        <f>IF(SUM(DN14:DO14,DQ14)-DP14&gt;0,SUM(DN14:DO14,DQ14)-DP14,"")</f>
        <v/>
      </c>
      <c r="EC14" s="40">
        <f>IF(SUM(DG14,DK14,DO14)&gt;0,SUM(DG14,DK14,DO14),"")</f>
        <v>7.4</v>
      </c>
      <c r="ED14" s="40">
        <f>IF(SUM(EA14,EB14)&gt;0,SUM(EA14,EB14),"")</f>
        <v>38.699999999999996</v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>
        <f>IF(SUM(EA14,EB14,EF14)&gt;0,SUM(EA14,EB14,EF14),"")</f>
        <v>38.699999999999996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16.25</v>
      </c>
      <c r="QE14" s="22">
        <f>IF($CU14="P",CB14,(CB14+AY14)/2)</f>
        <v>2.5</v>
      </c>
      <c r="QF14" s="22">
        <f>IF($CU14="P",CC14,(CC14+AZ14)/2)</f>
        <v>0.1</v>
      </c>
      <c r="QG14" s="22">
        <f>IF($CU14="P",CD14,(CD14+BA14)/2)</f>
        <v>0</v>
      </c>
      <c r="QH14" s="22">
        <f>IF($CU14="P",CE14,(CE14+BB14)/2)</f>
        <v>16.850000000000001</v>
      </c>
      <c r="QI14" s="22">
        <f>IF($CU14="P",CF14,(CF14+BC14)/2)</f>
        <v>2.4</v>
      </c>
      <c r="QJ14" s="22">
        <f>IF($CU14="P",CG14,(CG14+BD14)/2)</f>
        <v>0.1</v>
      </c>
      <c r="QK14" s="22">
        <f>IF($CU14="P",CH14,(CH14+BE14)/2)</f>
        <v>0.3</v>
      </c>
      <c r="QL14" s="22">
        <f>IF($CU14="P",CI14,(CI14+BF14)/2)</f>
        <v>8.5500000000000007</v>
      </c>
      <c r="QM14" s="22">
        <f>IF($CU14="P",CJ14,(CJ14+BG14)/2)</f>
        <v>1.8</v>
      </c>
      <c r="QN14" s="22">
        <f>IF($CU14="P",CK14,(CK14+BH14)/2)</f>
        <v>0</v>
      </c>
      <c r="QO14" s="22">
        <f>IF($CU14="P",CL14,(CL14+BI14)/2)</f>
        <v>0.3</v>
      </c>
      <c r="QP14" s="22">
        <f>IF($CU14="P",CM14,(CM14+BJ14)/2)</f>
        <v>8.65</v>
      </c>
      <c r="QQ14" s="22">
        <f>IF($CU14="P",CN14,(CN14+BK14)/2)</f>
        <v>1.7</v>
      </c>
      <c r="QR14" s="22">
        <f>IF($CU14="P",CO14,(CO14+BL14)/2)</f>
        <v>0.1</v>
      </c>
      <c r="QS14" s="22">
        <f>IF($CU14="P",CP14,(CP14+BM14)/2)</f>
        <v>0</v>
      </c>
      <c r="QT14" s="22">
        <f>IF($CU14="P",CQ14,(CQ14+BN14)/2)</f>
        <v>7.9</v>
      </c>
      <c r="QU14" s="22">
        <f>IF($CU14="P",CR14,(CR14+BO14)/2)</f>
        <v>1.65</v>
      </c>
      <c r="QV14" s="22">
        <f>IF($CU14="P",CS14,(CS14+BP14)/2)</f>
        <v>0.2</v>
      </c>
      <c r="QW14" s="22">
        <f>IF($CU14="P",CT14,(CT14+BQ14)/2)</f>
        <v>0.3</v>
      </c>
      <c r="QX14" s="27" t="s">
        <v>46</v>
      </c>
      <c r="QY14" s="40">
        <f>IF(SUM(QE14,QI14)&gt;0,SUM(QE14,QI14),"")</f>
        <v>4.9000000000000004</v>
      </c>
      <c r="QZ14" s="40">
        <f>IF(SUM(QD14:QE14,QG14:QI14,QK14)-QF14-QJ14&gt;0,SUM(QD14:QE14,QG14:QI14,QK14)-QF14-QJ14,"")</f>
        <v>38.099999999999994</v>
      </c>
      <c r="RA14" s="40">
        <f>IF(SUM(QL14:QM14,QO14)-QN14&gt;0,SUM(QL14:QM14,QO14)-QN14,"")</f>
        <v>10.650000000000002</v>
      </c>
      <c r="RB14" s="40">
        <f>IF(SUM(QE14,QI14,QM14)&gt;0,SUM(QE14,QI14,QM14),"")</f>
        <v>6.7</v>
      </c>
      <c r="RC14" s="40">
        <f>IF(SUM(QZ14,RA14)&gt;0,SUM(QZ14,RA14),"")</f>
        <v>48.75</v>
      </c>
      <c r="RD14" s="40">
        <f>IF(SUM(QQ14,QU14)&gt;0,SUM(QQ14,QU14),"")</f>
        <v>3.3499999999999996</v>
      </c>
      <c r="RE14" s="40">
        <f>IF(SUM(QP14:QQ14,QS14:QU14,QW14)-SUM(QR14,QV14)&gt;0,SUM(QP14:QQ14,QS14:QU14,QW14)-SUM(QR14,QV14),"")</f>
        <v>19.899999999999999</v>
      </c>
      <c r="RF14" s="40">
        <f>IF(SUM(QZ14,RA14,RE14)&gt;0,SUM(QZ14,RA14,RE14),"")</f>
        <v>68.650000000000006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63</v>
      </c>
      <c r="D15" s="4" t="s">
        <v>5</v>
      </c>
      <c r="E15" s="4">
        <v>2004</v>
      </c>
      <c r="F15" s="9">
        <f>SUM(L15:R15)+SUM(L15:O15)*0.0000001+SUM(L15)*0.0000000000001</f>
        <v>119.80000771000392</v>
      </c>
      <c r="G15" s="64"/>
      <c r="H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DZ15&gt;=EG$23,EA15&gt;=EG$27,DZ15&lt;&gt;""),AND(EE15&gt;=EG$23,EF15&gt;=EG$27,EE15&lt;&gt;""),AND(FB15&gt;=FI$23,FC15&gt;=FI$27,FB15&lt;&gt;""),AND(FG15&gt;=FI$23,FH15&gt;=FI$27,FG15&lt;&gt;""),AND(GD15&gt;=GK$23,GE15&gt;=GK$27,GD15&lt;&gt;""),AND(GI15&gt;=GK$23,GJ15&gt;=GK$27,GI15&lt;&gt;""),AND(HF15&gt;=HM$23,HG15&gt;=HM$27,HF15&lt;&gt;""),AND(HK15&gt;=HM$23,HL15&gt;=HM$27,HK15&lt;&gt;""),AND(IH15&gt;=IO$23,II15&gt;=IO$27,IH15&lt;&gt;""),AND(IM15&gt;=IO$23,IN15&gt;=IO$27,IM15&lt;&gt;""),AND(JJ15&gt;=JQ$23,JK15&gt;=JQ$27,JJ15&lt;&gt;""),AND(JO15&gt;=JQ$23,JP15&gt;=JQ$27,JO15&lt;&gt;""),AND(KL15&gt;=KS$23,KM15&gt;=KS$27,KL15&lt;&gt;""),AND(KQ15&gt;=KS$23,KR15&gt;=KS$27,KQ15&lt;&gt;""),AND(LN15&gt;=LU$23,LO15&gt;=LU$27,LN15&lt;&gt;""),AND(LS15&gt;=LU$23,LT15&gt;=LU$27,LS15&lt;&gt;""),AND(MP15&gt;=MW$23,MQ15&gt;=MW$27,MP15&lt;&gt;""),AND(MU15&gt;=MW$23,MV15&gt;=MW$27,MU15&lt;&gt;""),AND(NR15&gt;=NY$23,NS15&gt;=NY$27,NR15&lt;&gt;""),AND(NW15&gt;=NY$23,NX15&gt;=NY$27,NW15&lt;&gt;""),AND(OT15&gt;=PA$23,OU15&gt;=PA$27,OT15&lt;&gt;""),AND(OY15&gt;=PA$23,OZ15&gt;=PA$27,OY15&lt;&gt;""),AND(PV15&gt;=QC$23,PW15&gt;=QC$27,PV15&lt;&gt;""),AND(QA15&gt;=QC$23,QB15&gt;=QC$27,QA15&lt;&gt;"")),"P","")</f>
        <v/>
      </c>
      <c r="I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A15&gt;=EG$27,EA15&lt;&gt;""),AND(EF15&gt;=EG$27,EF15&lt;&gt;""),AND(FC15&gt;=FI$27,FC15&lt;&gt;""),AND(FH15&gt;=FI$27,FH15&lt;&gt;""),AND(GE15&gt;=GK$27,GE15&lt;&gt;""),AND(GJ15&gt;=GK$27,GJ15&lt;&gt;""),AND(HG15&gt;=HM$27,HG15&lt;&gt;""),AND(HL15&gt;=HM$27,HL15&lt;&gt;""),AND(II15&gt;=IO$27,II15&lt;&gt;""),AND(IN15&gt;=IO$27,IN15&lt;&gt;""),AND(JK15&gt;=JQ$27,JK15&lt;&gt;""),AND(JP15&gt;=JQ$27,JP15&lt;&gt;""),AND(KM15&gt;=KS$27,KM15&lt;&gt;""),AND(KR15&gt;=KS$27,KR15&lt;&gt;""),AND(LO15&gt;=LU$27,LO15&lt;&gt;""),AND(LT15&gt;=LU$27,LT15&lt;&gt;""),AND(MQ15&gt;=MW$27,MQ15&lt;&gt;""),AND(MV15&gt;=MW$27,MV15&lt;&gt;""),AND(NS15&gt;=NY$27,NS15&lt;&gt;""),AND(NX15&gt;=NY$27,NX15&lt;&gt;""),AND(OU15&gt;=PA$27,OU15&lt;&gt;""),AND(OZ15&gt;=PA$27,OZ15&lt;&gt;""),AND(PW15&gt;=QC$27,PW15&lt;&gt;""),AND(QB15&gt;=QC$27,QB15&lt;&gt;"")),"P","")</f>
        <v/>
      </c>
      <c r="J15" s="36" t="str">
        <f>IF(AND(I15="P",H15=""),"No DD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Merit",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Excellence",IF(K15="P","Worlds Team",IF(H15="P","National Team","")))))</f>
        <v/>
      </c>
      <c r="K15" s="3" t="str">
        <f>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P","")</f>
        <v/>
      </c>
      <c r="L15" s="8">
        <f>IF(COUNT(AQ15,BT15,CW15)&gt;0,LARGE((AQ15,BT15,CW15),1),0)</f>
        <v>39.200000000000003</v>
      </c>
      <c r="M15" s="8" t="str">
        <f>IF(L15=0,"",IF(L15=CW15,$CA$1,IF(L15=BT15,$AX$1,IF(L15=AQ15,$U$1,""))))</f>
        <v>2025 Elite Canada</v>
      </c>
      <c r="N15" s="8">
        <f>IF(COUNT(AQ15,BT15,CW15)&gt;1,LARGE((AQ15,BT15,CW15),2),0)</f>
        <v>37.9</v>
      </c>
      <c r="O15" s="8" t="str">
        <f>IF(N15=0,"",IF(AND(N15=L15,N15=AQ15,N15=BT15),$U$1,IF(AND(N15=L15,N15=AQ15,N15=CW15),$U$1,IF(AND(N15=L15,N15=BT15,N15=CW15),$AX$1,IF(N15=CW15,$CA$1,IF(N15=BT15,$AX$1,IF(N15=AQ15,$U$1,"")))))))</f>
        <v>2024 Nationals</v>
      </c>
      <c r="P15" s="8">
        <f>IF(MAX(AV15,BY15,DB15)&gt;0,MAX(AV15,BY15,DB15),0)</f>
        <v>39.5</v>
      </c>
      <c r="Q15" s="8" t="str">
        <f>IF(P15=0,"",IF(P15=DB15,$CA$1,IF(P15=BY15,$AX$1,IF(P15=AV15,$U$1,""))))</f>
        <v>2024 Nationals</v>
      </c>
      <c r="R15" s="8">
        <f>IF(MAX(DD15:DE15)&gt;0,MAX(DD15:DE15),"")</f>
        <v>3.2000000000000028</v>
      </c>
      <c r="S15" s="11" t="str">
        <f>IF(R15="","",IF(R15=DD15,"("&amp;DD$2&amp;")",IF(R15=DE15,"("&amp;DE$2&amp;")")))</f>
        <v>(Q1)</v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>2024 World Cup POR (July 7)</v>
      </c>
      <c r="U15" s="19">
        <v>16.5</v>
      </c>
      <c r="V15" s="19">
        <v>3.4</v>
      </c>
      <c r="W15" s="19">
        <v>0.2</v>
      </c>
      <c r="X15" s="19">
        <v>0</v>
      </c>
      <c r="Y15" s="19">
        <v>17.399999999999999</v>
      </c>
      <c r="Z15" s="19">
        <v>3.2</v>
      </c>
      <c r="AA15" s="19">
        <v>2.4</v>
      </c>
      <c r="AB15" s="19">
        <v>0</v>
      </c>
      <c r="AC15" s="19">
        <v>17.600000000000001</v>
      </c>
      <c r="AD15" s="19">
        <v>3.4</v>
      </c>
      <c r="AE15" s="19">
        <v>0.2</v>
      </c>
      <c r="AF15" s="19">
        <v>0</v>
      </c>
      <c r="AG15" s="19">
        <v>15.8</v>
      </c>
      <c r="AH15" s="19">
        <v>3.4</v>
      </c>
      <c r="AI15" s="19">
        <v>0.2</v>
      </c>
      <c r="AJ15" s="19">
        <v>0</v>
      </c>
      <c r="AK15" s="19">
        <v>17.7</v>
      </c>
      <c r="AL15" s="19">
        <v>3.2</v>
      </c>
      <c r="AM15" s="19">
        <v>0.4</v>
      </c>
      <c r="AN15" s="19">
        <v>0</v>
      </c>
      <c r="AO15" s="27"/>
      <c r="AP15" s="40">
        <f>IF(SUM(V15,Z15)&gt;0,SUM(V15,Z15),"")</f>
        <v>6.6</v>
      </c>
      <c r="AQ15" s="40">
        <f>IF(SUM(U15:V15,X15:Z15,AB15)-W15-AA15&gt;0,SUM(U15:V15,X15:Z15,AB15)-W15-AA15,"")</f>
        <v>37.9</v>
      </c>
      <c r="AR15" s="40">
        <f>IF(SUM(AC15:AD15,AF15)-AE15&gt;0,SUM(AC15:AD15,AF15)-AE15,"")</f>
        <v>20.8</v>
      </c>
      <c r="AS15" s="40">
        <f>IF(SUM(V15,Z15,AD15)&gt;0,SUM(V15,Z15,AD15),"")</f>
        <v>10</v>
      </c>
      <c r="AT15" s="40">
        <f>IF(SUM(AQ15,AR15)&gt;0,SUM(AQ15,AR15),"")</f>
        <v>58.7</v>
      </c>
      <c r="AU15" s="40">
        <f>IF(SUM(AH15,AL15)&gt;0,SUM(AH15,AL15),"")</f>
        <v>6.6</v>
      </c>
      <c r="AV15" s="40">
        <f>IF(SUM(AG15:AH15,AJ15:AL15,AN15)-SUM(AI15,AM15)&gt;0,SUM(AG15:AH15,AJ15:AL15,AN15)-SUM(AI15,AM15),"")</f>
        <v>39.5</v>
      </c>
      <c r="AW15" s="40">
        <f>IF(SUM(AQ15,AR15,AV15)&gt;0,SUM(AQ15,AR15,AV15),"")</f>
        <v>98.2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IF(SUM(BT15,BU15,BY15)&gt;0,SUM(BT15,BU15,BY15),"")</f>
        <v/>
      </c>
      <c r="CA15" s="19">
        <v>16.8</v>
      </c>
      <c r="CB15" s="19">
        <v>3.5</v>
      </c>
      <c r="CC15" s="19">
        <v>0.5</v>
      </c>
      <c r="CD15" s="19">
        <v>0.7</v>
      </c>
      <c r="CE15" s="19">
        <v>14.6</v>
      </c>
      <c r="CF15" s="19">
        <v>4.0999999999999996</v>
      </c>
      <c r="CG15" s="19">
        <v>0</v>
      </c>
      <c r="CH15" s="19">
        <v>0</v>
      </c>
      <c r="CI15" s="19"/>
      <c r="CJ15" s="19"/>
      <c r="CK15" s="19"/>
      <c r="CL15" s="19"/>
      <c r="CM15" s="19">
        <v>16.899999999999999</v>
      </c>
      <c r="CN15" s="19">
        <v>3.8</v>
      </c>
      <c r="CO15" s="19">
        <v>0.4</v>
      </c>
      <c r="CP15" s="19">
        <v>0.7</v>
      </c>
      <c r="CQ15" s="19">
        <v>15.5</v>
      </c>
      <c r="CR15" s="19">
        <v>1.9</v>
      </c>
      <c r="CS15" s="19">
        <v>0</v>
      </c>
      <c r="CT15" s="19">
        <v>0</v>
      </c>
      <c r="CU15" s="27"/>
      <c r="CV15" s="40">
        <f>IF(SUM(CB15,CF15)&gt;0,SUM(CB15,CF15),"")</f>
        <v>7.6</v>
      </c>
      <c r="CW15" s="40">
        <f>IF(SUM(CA15:CB15,CD15:CF15,CH15)-CC15-CG15&gt;0,SUM(CA15:CB15,CD15:CF15,CH15)-CC15-CG15,"")</f>
        <v>39.200000000000003</v>
      </c>
      <c r="CX15" s="40" t="str">
        <f>IF(SUM(CI15:CJ15,CL15)-CK15&gt;0,SUM(CI15:CJ15,CL15)-CK15,"")</f>
        <v/>
      </c>
      <c r="CY15" s="40">
        <f>IF(SUM(CB15,CF15,CJ15)&gt;0,SUM(CB15,CF15,CJ15),"")</f>
        <v>7.6</v>
      </c>
      <c r="CZ15" s="40">
        <f>IF(SUM(CW15,CX15)&gt;0,SUM(CW15,CX15),"")</f>
        <v>39.200000000000003</v>
      </c>
      <c r="DA15" s="40">
        <f>IF(SUM(CN15,CR15)&gt;0,SUM(CN15,CR15),"")</f>
        <v>5.6999999999999993</v>
      </c>
      <c r="DB15" s="40">
        <f>IF(SUM(CM15:CN15,CP15:CR15,CT15)-SUM(CO15,CS15)&gt;0,SUM(CM15:CN15,CP15:CR15,CT15)-SUM(CO15,CS15),"")</f>
        <v>38.4</v>
      </c>
      <c r="DC15" s="40">
        <f>IF(SUM(CW15,CX15,DB15)&gt;0,SUM(CW15,CX15,DB15),"")</f>
        <v>77.599999999999994</v>
      </c>
      <c r="DD15" s="50">
        <f>IF(MAX(EA15,FC15,GE15,HG15,II15,JK15,KM15,LO15,MQ15,NS15,OU15,PW15)-IF(N15="",0,N15)&gt;0.001,MAX(EA15,FC15,GE15,HG15,II15,JK15,KM15,LO15,MQ15,NS15,OU15,PW15)-IF(N15="",0,N15),"")</f>
        <v>3.2000000000000028</v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>
        <v>16.899999999999999</v>
      </c>
      <c r="EI15" s="18">
        <v>3.5</v>
      </c>
      <c r="EJ15" s="18">
        <v>0.4</v>
      </c>
      <c r="EK15" s="18">
        <v>0</v>
      </c>
      <c r="EL15" s="18">
        <v>17.3</v>
      </c>
      <c r="EM15" s="18">
        <v>3.8</v>
      </c>
      <c r="EN15" s="18">
        <v>0</v>
      </c>
      <c r="EO15" s="18">
        <v>0</v>
      </c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>
        <f>IF(SUM(EI15,EM15)&gt;0,SUM(EI15,EM15),"")</f>
        <v>7.3</v>
      </c>
      <c r="FC15" s="11">
        <f>IF(SUM(EH15:EI15,EK15:EM15,EO15)-EJ15-EN15&gt;0,SUM(EH15:EI15,EK15:EM15,EO15)-EJ15-EN15,"")</f>
        <v>41.1</v>
      </c>
      <c r="FD15" s="11" t="str">
        <f>IF(SUM(EP15:EQ15,ES15)-ER15&gt;0,SUM(EP15:EQ15,ES15)-ER15,"")</f>
        <v/>
      </c>
      <c r="FE15" s="11">
        <f>IF(SUM(EI15,EM15,EQ15)&gt;0,SUM(EI15,EM15,EQ15),"")</f>
        <v>7.3</v>
      </c>
      <c r="FF15" s="11">
        <f>IF(SUM(FC15,FD15)&gt;0,SUM(FC15,FD15),"")</f>
        <v>41.1</v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>
        <f>IF(SUM(FC15,FD15,FH15)&gt;0,SUM(FC15,FD15,FH15),"")</f>
        <v>41.1</v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8.4</v>
      </c>
      <c r="QE15" s="22">
        <f>IF($CU15="P",CB15,(CB15+AY15)/2)</f>
        <v>1.75</v>
      </c>
      <c r="QF15" s="22">
        <f>IF($CU15="P",CC15,(CC15+AZ15)/2)</f>
        <v>0.25</v>
      </c>
      <c r="QG15" s="22">
        <f>IF($CU15="P",CD15,(CD15+BA15)/2)</f>
        <v>0.35</v>
      </c>
      <c r="QH15" s="22">
        <f>IF($CU15="P",CE15,(CE15+BB15)/2)</f>
        <v>7.3</v>
      </c>
      <c r="QI15" s="22">
        <f>IF($CU15="P",CF15,(CF15+BC15)/2)</f>
        <v>2.0499999999999998</v>
      </c>
      <c r="QJ15" s="22">
        <f>IF($CU15="P",CG15,(CG15+BD15)/2)</f>
        <v>0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8.4499999999999993</v>
      </c>
      <c r="QQ15" s="22">
        <f>IF($CU15="P",CN15,(CN15+BK15)/2)</f>
        <v>1.9</v>
      </c>
      <c r="QR15" s="22">
        <f>IF($CU15="P",CO15,(CO15+BL15)/2)</f>
        <v>0.2</v>
      </c>
      <c r="QS15" s="22">
        <f>IF($CU15="P",CP15,(CP15+BM15)/2)</f>
        <v>0.35</v>
      </c>
      <c r="QT15" s="22">
        <f>IF($CU15="P",CQ15,(CQ15+BN15)/2)</f>
        <v>7.75</v>
      </c>
      <c r="QU15" s="22">
        <f>IF($CU15="P",CR15,(CR15+BO15)/2)</f>
        <v>0.95</v>
      </c>
      <c r="QV15" s="22">
        <f>IF($CU15="P",CS15,(CS15+BP15)/2)</f>
        <v>0</v>
      </c>
      <c r="QW15" s="22">
        <f>IF($CU15="P",CT15,(CT15+BQ15)/2)</f>
        <v>0</v>
      </c>
      <c r="QX15" s="27" t="s">
        <v>46</v>
      </c>
      <c r="QY15" s="40">
        <f>IF(SUM(QE15,QI15)&gt;0,SUM(QE15,QI15),"")</f>
        <v>3.8</v>
      </c>
      <c r="QZ15" s="40">
        <f>IF(SUM(QD15:QE15,QG15:QI15,QK15)-QF15-QJ15&gt;0,SUM(QD15:QE15,QG15:QI15,QK15)-QF15-QJ15,"")</f>
        <v>19.600000000000001</v>
      </c>
      <c r="RA15" s="40" t="str">
        <f>IF(SUM(QL15:QM15,QO15)-QN15&gt;0,SUM(QL15:QM15,QO15)-QN15,"")</f>
        <v/>
      </c>
      <c r="RB15" s="40">
        <f>IF(SUM(QE15,QI15,QM15)&gt;0,SUM(QE15,QI15,QM15),"")</f>
        <v>3.8</v>
      </c>
      <c r="RC15" s="40">
        <f>IF(SUM(QZ15,RA15)&gt;0,SUM(QZ15,RA15),"")</f>
        <v>19.600000000000001</v>
      </c>
      <c r="RD15" s="40">
        <f>IF(SUM(QQ15,QU15)&gt;0,SUM(QQ15,QU15),"")</f>
        <v>2.8499999999999996</v>
      </c>
      <c r="RE15" s="40">
        <f>IF(SUM(QP15:QQ15,QS15:QU15,QW15)-SUM(QR15,QV15)&gt;0,SUM(QP15:QQ15,QS15:QU15,QW15)-SUM(QR15,QV15),"")</f>
        <v>19.2</v>
      </c>
      <c r="RF15" s="40">
        <f>IF(SUM(QZ15,RA15,RE15)&gt;0,SUM(QZ15,RA15,RE15),"")</f>
        <v>38.799999999999997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221</v>
      </c>
      <c r="D16" s="4" t="s">
        <v>4</v>
      </c>
      <c r="E16" s="4">
        <v>2008</v>
      </c>
      <c r="F16" s="9">
        <f>SUM(L16:R16)+SUM(L16:O16)*0.0000001+SUM(L16)*0.0000000000001</f>
        <v>117.60000790000397</v>
      </c>
      <c r="G16" s="64"/>
      <c r="H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DZ16&gt;=EG$23,EA16&gt;=EG$27,DZ16&lt;&gt;""),AND(EE16&gt;=EG$23,EF16&gt;=EG$27,EE16&lt;&gt;""),AND(FB16&gt;=FI$23,FC16&gt;=FI$27,FB16&lt;&gt;""),AND(FG16&gt;=FI$23,FH16&gt;=FI$27,FG16&lt;&gt;""),AND(GD16&gt;=GK$23,GE16&gt;=GK$27,GD16&lt;&gt;""),AND(GI16&gt;=GK$23,GJ16&gt;=GK$27,GI16&lt;&gt;""),AND(HF16&gt;=HM$23,HG16&gt;=HM$27,HF16&lt;&gt;""),AND(HK16&gt;=HM$23,HL16&gt;=HM$27,HK16&lt;&gt;""),AND(IH16&gt;=IO$23,II16&gt;=IO$27,IH16&lt;&gt;""),AND(IM16&gt;=IO$23,IN16&gt;=IO$27,IM16&lt;&gt;""),AND(JJ16&gt;=JQ$23,JK16&gt;=JQ$27,JJ16&lt;&gt;""),AND(JO16&gt;=JQ$23,JP16&gt;=JQ$27,JO16&lt;&gt;""),AND(KL16&gt;=KS$23,KM16&gt;=KS$27,KL16&lt;&gt;""),AND(KQ16&gt;=KS$23,KR16&gt;=KS$27,KQ16&lt;&gt;""),AND(LN16&gt;=LU$23,LO16&gt;=LU$27,LN16&lt;&gt;""),AND(LS16&gt;=LU$23,LT16&gt;=LU$27,LS16&lt;&gt;""),AND(MP16&gt;=MW$23,MQ16&gt;=MW$27,MP16&lt;&gt;""),AND(MU16&gt;=MW$23,MV16&gt;=MW$27,MU16&lt;&gt;""),AND(NR16&gt;=NY$23,NS16&gt;=NY$27,NR16&lt;&gt;""),AND(NW16&gt;=NY$23,NX16&gt;=NY$27,NW16&lt;&gt;""),AND(OT16&gt;=PA$23,OU16&gt;=PA$27,OT16&lt;&gt;""),AND(OY16&gt;=PA$23,OZ16&gt;=PA$27,OY16&lt;&gt;""),AND(PV16&gt;=QC$23,PW16&gt;=QC$27,PV16&lt;&gt;""),AND(QA16&gt;=QC$23,QB16&gt;=QC$27,QA16&lt;&gt;"")),"P","")</f>
        <v/>
      </c>
      <c r="I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A16&gt;=EG$27,EA16&lt;&gt;""),AND(EF16&gt;=EG$27,EF16&lt;&gt;""),AND(FC16&gt;=FI$27,FC16&lt;&gt;""),AND(FH16&gt;=FI$27,FH16&lt;&gt;""),AND(GE16&gt;=GK$27,GE16&lt;&gt;""),AND(GJ16&gt;=GK$27,GJ16&lt;&gt;""),AND(HG16&gt;=HM$27,HG16&lt;&gt;""),AND(HL16&gt;=HM$27,HL16&lt;&gt;""),AND(II16&gt;=IO$27,II16&lt;&gt;""),AND(IN16&gt;=IO$27,IN16&lt;&gt;""),AND(JK16&gt;=JQ$27,JK16&lt;&gt;""),AND(JP16&gt;=JQ$27,JP16&lt;&gt;""),AND(KM16&gt;=KS$27,KM16&lt;&gt;""),AND(KR16&gt;=KS$27,KR16&lt;&gt;""),AND(LO16&gt;=LU$27,LO16&lt;&gt;""),AND(LT16&gt;=LU$27,LT16&lt;&gt;""),AND(MQ16&gt;=MW$27,MQ16&lt;&gt;""),AND(MV16&gt;=MW$27,MV16&lt;&gt;""),AND(NS16&gt;=NY$27,NS16&lt;&gt;""),AND(NX16&gt;=NY$27,NX16&lt;&gt;""),AND(OU16&gt;=PA$27,OU16&lt;&gt;""),AND(OZ16&gt;=PA$27,OZ16&lt;&gt;""),AND(PW16&gt;=QC$27,PW16&lt;&gt;""),AND(QB16&gt;=QC$27,QB16&lt;&gt;"")),"P","")</f>
        <v/>
      </c>
      <c r="J16" s="36" t="str">
        <f>IF(AND(I16="P",H16=""),"No DD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Merit",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Excellence",IF(K16="P","Worlds Team",IF(H16="P","National Team","")))))</f>
        <v/>
      </c>
      <c r="K16" s="3" t="str">
        <f>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P","")</f>
        <v/>
      </c>
      <c r="L16" s="8">
        <f>IF(COUNT(AQ16,BT16,CW16)&gt;0,LARGE((AQ16,BT16,CW16),1),0)</f>
        <v>39.79999999999999</v>
      </c>
      <c r="M16" s="8" t="str">
        <f>IF(L16=0,"",IF(L16=CW16,$CA$1,IF(L16=BT16,$AX$1,IF(L16=AQ16,$U$1,""))))</f>
        <v>2024 3rd Domestic Trial</v>
      </c>
      <c r="N16" s="8">
        <f>IF(COUNT(AQ16,BT16,CW16)&gt;1,LARGE((AQ16,BT16,CW16),2),0)</f>
        <v>39.199999999999996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38.6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IF(SUM(AQ16,AR16,AV16)&gt;0,SUM(AQ16,AR16,AV16),"")</f>
        <v/>
      </c>
      <c r="AX16" s="18">
        <v>15.5</v>
      </c>
      <c r="AY16" s="18">
        <v>3.7</v>
      </c>
      <c r="AZ16" s="18">
        <v>0.2</v>
      </c>
      <c r="BA16" s="18">
        <v>0.6</v>
      </c>
      <c r="BB16" s="18">
        <v>16</v>
      </c>
      <c r="BC16" s="18">
        <v>3.9</v>
      </c>
      <c r="BD16" s="18">
        <v>0</v>
      </c>
      <c r="BE16" s="18">
        <v>0.3</v>
      </c>
      <c r="BF16" s="18"/>
      <c r="BG16" s="18"/>
      <c r="BH16" s="18"/>
      <c r="BI16" s="18"/>
      <c r="BJ16" s="18">
        <v>15.8</v>
      </c>
      <c r="BK16" s="18">
        <v>3.5</v>
      </c>
      <c r="BL16" s="18">
        <v>0.2</v>
      </c>
      <c r="BM16" s="18">
        <v>0.6</v>
      </c>
      <c r="BN16" s="18">
        <v>15.4</v>
      </c>
      <c r="BO16" s="18">
        <v>3.2</v>
      </c>
      <c r="BP16" s="18">
        <v>0.4</v>
      </c>
      <c r="BQ16" s="18">
        <v>0.6</v>
      </c>
      <c r="BR16" s="28"/>
      <c r="BS16" s="11">
        <f>IF(SUM(AY16,BC16)&gt;0,SUM(AY16,BC16),"")</f>
        <v>7.6</v>
      </c>
      <c r="BT16" s="11">
        <f>IF(SUM(AX16:AY16,BA16:BC16,BE16)-AZ16-BD16&gt;0,SUM(AX16:AY16,BA16:BC16,BE16)-AZ16-BD16,"")</f>
        <v>39.79999999999999</v>
      </c>
      <c r="BU16" s="11" t="str">
        <f>IF(SUM(BF16:BG16,BI16)-BH16&gt;0,SUM(BF16:BG16,BI16)-BH16,"")</f>
        <v/>
      </c>
      <c r="BV16" s="11">
        <f>IF(SUM(AY16,BC16,BG16)&gt;0,SUM(AY16,BC16,BG16),"")</f>
        <v>7.6</v>
      </c>
      <c r="BW16" s="11">
        <f>IF(SUM(BT16,BU16)&gt;0,SUM(BT16,BU16),"")</f>
        <v>39.79999999999999</v>
      </c>
      <c r="BX16" s="11">
        <f>IF(SUM(BK16,BO16)&gt;0,SUM(BK16,BO16),"")</f>
        <v>6.7</v>
      </c>
      <c r="BY16" s="11">
        <f>IF(SUM(BJ16:BK16,BM16:BO16,BQ16)-SUM(BL16,BP16)&gt;0,SUM(BJ16:BK16,BM16:BO16,BQ16)-SUM(BL16,BP16),"")</f>
        <v>38.500000000000007</v>
      </c>
      <c r="BZ16" s="11">
        <f>IF(SUM(BT16,BU16,BY16)&gt;0,SUM(BT16,BU16,BY16),"")</f>
        <v>78.3</v>
      </c>
      <c r="CA16" s="19">
        <v>16.3</v>
      </c>
      <c r="CB16" s="19">
        <v>3.4</v>
      </c>
      <c r="CC16" s="19">
        <v>0.2</v>
      </c>
      <c r="CD16" s="19">
        <v>0</v>
      </c>
      <c r="CE16" s="19">
        <v>15.1</v>
      </c>
      <c r="CF16" s="19">
        <v>4.5999999999999996</v>
      </c>
      <c r="CG16" s="19">
        <v>0</v>
      </c>
      <c r="CH16" s="19">
        <v>0</v>
      </c>
      <c r="CI16" s="19"/>
      <c r="CJ16" s="19"/>
      <c r="CK16" s="19"/>
      <c r="CL16" s="19"/>
      <c r="CM16" s="19">
        <v>15.1</v>
      </c>
      <c r="CN16" s="19">
        <v>3.4</v>
      </c>
      <c r="CO16" s="19">
        <v>0</v>
      </c>
      <c r="CP16" s="19">
        <v>0</v>
      </c>
      <c r="CQ16" s="19">
        <v>15.5</v>
      </c>
      <c r="CR16" s="19">
        <v>4.5999999999999996</v>
      </c>
      <c r="CS16" s="19">
        <v>0</v>
      </c>
      <c r="CT16" s="19">
        <v>0</v>
      </c>
      <c r="CU16" s="27"/>
      <c r="CV16" s="40">
        <f>IF(SUM(CB16,CF16)&gt;0,SUM(CB16,CF16),"")</f>
        <v>8</v>
      </c>
      <c r="CW16" s="40">
        <f>IF(SUM(CA16:CB16,CD16:CF16,CH16)-CC16-CG16&gt;0,SUM(CA16:CB16,CD16:CF16,CH16)-CC16-CG16,"")</f>
        <v>39.199999999999996</v>
      </c>
      <c r="CX16" s="40" t="str">
        <f>IF(SUM(CI16:CJ16,CL16)-CK16&gt;0,SUM(CI16:CJ16,CL16)-CK16,"")</f>
        <v/>
      </c>
      <c r="CY16" s="40">
        <f>IF(SUM(CB16,CF16,CJ16)&gt;0,SUM(CB16,CF16,CJ16),"")</f>
        <v>8</v>
      </c>
      <c r="CZ16" s="40">
        <f>IF(SUM(CW16,CX16)&gt;0,SUM(CW16,CX16),"")</f>
        <v>39.199999999999996</v>
      </c>
      <c r="DA16" s="40">
        <f>IF(SUM(CN16,CR16)&gt;0,SUM(CN16,CR16),"")</f>
        <v>8</v>
      </c>
      <c r="DB16" s="40">
        <f>IF(SUM(CM16:CN16,CP16:CR16,CT16)-SUM(CO16,CS16)&gt;0,SUM(CM16:CN16,CP16:CR16,CT16)-SUM(CO16,CS16),"")</f>
        <v>38.6</v>
      </c>
      <c r="DC16" s="40">
        <f>IF(SUM(CW16,CX16,DB16)&gt;0,SUM(CW16,CX16,DB16),"")</f>
        <v>77.8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15.9</v>
      </c>
      <c r="QE16" s="22">
        <f>IF($CU16="P",CB16,(CB16+AY16)/2)</f>
        <v>3.55</v>
      </c>
      <c r="QF16" s="22">
        <f>IF($CU16="P",CC16,(CC16+AZ16)/2)</f>
        <v>0.2</v>
      </c>
      <c r="QG16" s="22">
        <f>IF($CU16="P",CD16,(CD16+BA16)/2)</f>
        <v>0.3</v>
      </c>
      <c r="QH16" s="22">
        <f>IF($CU16="P",CE16,(CE16+BB16)/2)</f>
        <v>15.55</v>
      </c>
      <c r="QI16" s="22">
        <f>IF($CU16="P",CF16,(CF16+BC16)/2)</f>
        <v>4.25</v>
      </c>
      <c r="QJ16" s="22">
        <f>IF($CU16="P",CG16,(CG16+BD16)/2)</f>
        <v>0</v>
      </c>
      <c r="QK16" s="22">
        <f>IF($CU16="P",CH16,(CH16+BE16)/2)</f>
        <v>0.15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15.45</v>
      </c>
      <c r="QQ16" s="22">
        <f>IF($CU16="P",CN16,(CN16+BK16)/2)</f>
        <v>3.45</v>
      </c>
      <c r="QR16" s="22">
        <f>IF($CU16="P",CO16,(CO16+BL16)/2)</f>
        <v>0.1</v>
      </c>
      <c r="QS16" s="22">
        <f>IF($CU16="P",CP16,(CP16+BM16)/2)</f>
        <v>0.3</v>
      </c>
      <c r="QT16" s="22">
        <f>IF($CU16="P",CQ16,(CQ16+BN16)/2)</f>
        <v>15.45</v>
      </c>
      <c r="QU16" s="22">
        <f>IF($CU16="P",CR16,(CR16+BO16)/2)</f>
        <v>3.9</v>
      </c>
      <c r="QV16" s="22">
        <f>IF($CU16="P",CS16,(CS16+BP16)/2)</f>
        <v>0.2</v>
      </c>
      <c r="QW16" s="22">
        <f>IF($CU16="P",CT16,(CT16+BQ16)/2)</f>
        <v>0.3</v>
      </c>
      <c r="QX16" s="27" t="s">
        <v>46</v>
      </c>
      <c r="QY16" s="40">
        <f>IF(SUM(QE16,QI16)&gt;0,SUM(QE16,QI16),"")</f>
        <v>7.8</v>
      </c>
      <c r="QZ16" s="40">
        <f>IF(SUM(QD16:QE16,QG16:QI16,QK16)-QF16-QJ16&gt;0,SUM(QD16:QE16,QG16:QI16,QK16)-QF16-QJ16,"")</f>
        <v>39.499999999999993</v>
      </c>
      <c r="RA16" s="40" t="str">
        <f>IF(SUM(QL16:QM16,QO16)-QN16&gt;0,SUM(QL16:QM16,QO16)-QN16,"")</f>
        <v/>
      </c>
      <c r="RB16" s="40">
        <f>IF(SUM(QE16,QI16,QM16)&gt;0,SUM(QE16,QI16,QM16),"")</f>
        <v>7.8</v>
      </c>
      <c r="RC16" s="40">
        <f>IF(SUM(QZ16,RA16)&gt;0,SUM(QZ16,RA16),"")</f>
        <v>39.499999999999993</v>
      </c>
      <c r="RD16" s="40">
        <f>IF(SUM(QQ16,QU16)&gt;0,SUM(QQ16,QU16),"")</f>
        <v>7.35</v>
      </c>
      <c r="RE16" s="40">
        <f>IF(SUM(QP16:QQ16,QS16:QU16,QW16)-SUM(QR16,QV16)&gt;0,SUM(QP16:QQ16,QS16:QU16,QW16)-SUM(QR16,QV16),"")</f>
        <v>38.549999999999997</v>
      </c>
      <c r="RF16" s="40">
        <f>IF(SUM(QZ16,RA16,RE16)&gt;0,SUM(QZ16,RA16,RE16),"")</f>
        <v>78.049999999999983</v>
      </c>
    </row>
    <row r="17" spans="1:474" x14ac:dyDescent="0.2">
      <c r="A17" s="4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>11</v>
      </c>
      <c r="B17" s="4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>7</v>
      </c>
      <c r="C17" s="5" t="s">
        <v>212</v>
      </c>
      <c r="D17" s="4" t="s">
        <v>3</v>
      </c>
      <c r="E17" s="4">
        <v>2008</v>
      </c>
      <c r="F17" s="9">
        <f>SUM(L17:R17)+SUM(L17:O17)*0.0000001+SUM(L17)*0.0000000000001</f>
        <v>117.30000751000419</v>
      </c>
      <c r="G17" s="64"/>
      <c r="H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DZ17&gt;=EG$23,EA17&gt;=EG$27,DZ17&lt;&gt;""),AND(EE17&gt;=EG$23,EF17&gt;=EG$27,EE17&lt;&gt;""),AND(FB17&gt;=FI$23,FC17&gt;=FI$27,FB17&lt;&gt;""),AND(FG17&gt;=FI$23,FH17&gt;=FI$27,FG17&lt;&gt;""),AND(GD17&gt;=GK$23,GE17&gt;=GK$27,GD17&lt;&gt;""),AND(GI17&gt;=GK$23,GJ17&gt;=GK$27,GI17&lt;&gt;""),AND(HF17&gt;=HM$23,HG17&gt;=HM$27,HF17&lt;&gt;""),AND(HK17&gt;=HM$23,HL17&gt;=HM$27,HK17&lt;&gt;""),AND(IH17&gt;=IO$23,II17&gt;=IO$27,IH17&lt;&gt;""),AND(IM17&gt;=IO$23,IN17&gt;=IO$27,IM17&lt;&gt;""),AND(JJ17&gt;=JQ$23,JK17&gt;=JQ$27,JJ17&lt;&gt;""),AND(JO17&gt;=JQ$23,JP17&gt;=JQ$27,JO17&lt;&gt;""),AND(KL17&gt;=KS$23,KM17&gt;=KS$27,KL17&lt;&gt;""),AND(KQ17&gt;=KS$23,KR17&gt;=KS$27,KQ17&lt;&gt;""),AND(LN17&gt;=LU$23,LO17&gt;=LU$27,LN17&lt;&gt;""),AND(LS17&gt;=LU$23,LT17&gt;=LU$27,LS17&lt;&gt;""),AND(MP17&gt;=MW$23,MQ17&gt;=MW$27,MP17&lt;&gt;""),AND(MU17&gt;=MW$23,MV17&gt;=MW$27,MU17&lt;&gt;""),AND(NR17&gt;=NY$23,NS17&gt;=NY$27,NR17&lt;&gt;""),AND(NW17&gt;=NY$23,NX17&gt;=NY$27,NW17&lt;&gt;""),AND(OT17&gt;=PA$23,OU17&gt;=PA$27,OT17&lt;&gt;""),AND(OY17&gt;=PA$23,OZ17&gt;=PA$27,OY17&lt;&gt;""),AND(PV17&gt;=QC$23,PW17&gt;=QC$27,PV17&lt;&gt;""),AND(QA17&gt;=QC$23,QB17&gt;=QC$27,QA17&lt;&gt;"")),"P","")</f>
        <v/>
      </c>
      <c r="I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A17&gt;=EG$27,EA17&lt;&gt;""),AND(EF17&gt;=EG$27,EF17&lt;&gt;""),AND(FC17&gt;=FI$27,FC17&lt;&gt;""),AND(FH17&gt;=FI$27,FH17&lt;&gt;""),AND(GE17&gt;=GK$27,GE17&lt;&gt;""),AND(GJ17&gt;=GK$27,GJ17&lt;&gt;""),AND(HG17&gt;=HM$27,HG17&lt;&gt;""),AND(HL17&gt;=HM$27,HL17&lt;&gt;""),AND(II17&gt;=IO$27,II17&lt;&gt;""),AND(IN17&gt;=IO$27,IN17&lt;&gt;""),AND(JK17&gt;=JQ$27,JK17&lt;&gt;""),AND(JP17&gt;=JQ$27,JP17&lt;&gt;""),AND(KM17&gt;=KS$27,KM17&lt;&gt;""),AND(KR17&gt;=KS$27,KR17&lt;&gt;""),AND(LO17&gt;=LU$27,LO17&lt;&gt;""),AND(LT17&gt;=LU$27,LT17&lt;&gt;""),AND(MQ17&gt;=MW$27,MQ17&lt;&gt;""),AND(MV17&gt;=MW$27,MV17&lt;&gt;""),AND(NS17&gt;=NY$27,NS17&lt;&gt;""),AND(NX17&gt;=NY$27,NX17&lt;&gt;""),AND(OU17&gt;=PA$27,OU17&lt;&gt;""),AND(OZ17&gt;=PA$27,OZ17&lt;&gt;""),AND(PW17&gt;=QC$27,PW17&lt;&gt;""),AND(QB17&gt;=QC$27,QB17&lt;&gt;"")),"P","")</f>
        <v>P</v>
      </c>
      <c r="J17" s="36" t="str">
        <f>IF(AND(I17="P",H17=""),"No DD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Merit",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Excellence",IF(K17="P","Worlds Team",IF(H17="P","National Team","")))))</f>
        <v>No DD</v>
      </c>
      <c r="K17" s="3" t="str">
        <f>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P","")</f>
        <v/>
      </c>
      <c r="L17" s="8">
        <f>IF(COUNT(AQ17,BT17,CW17)&gt;0,LARGE((AQ17,BT17,CW17),1),0)</f>
        <v>42.1</v>
      </c>
      <c r="M17" s="8" t="str">
        <f>IF(L17=0,"",IF(L17=CW17,$CA$1,IF(L17=BT17,$AX$1,IF(L17=AQ17,$U$1,""))))</f>
        <v>2024 Nationals</v>
      </c>
      <c r="N17" s="8">
        <f>IF(COUNT(AQ17,BT17,CW17)&gt;1,LARGE((AQ17,BT17,CW17),2),0)</f>
        <v>32.999999999999993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42.199999999999996</v>
      </c>
      <c r="Q17" s="8" t="str">
        <f>IF(P17=0,"",IF(P17=DB17,$CA$1,IF(P17=BY17,$AX$1,IF(P17=AV17,$U$1,""))))</f>
        <v>2024 Nationals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16.600000000000001</v>
      </c>
      <c r="V17" s="19">
        <v>3.9</v>
      </c>
      <c r="W17" s="19">
        <v>0</v>
      </c>
      <c r="X17" s="19">
        <v>0.6</v>
      </c>
      <c r="Y17" s="19">
        <v>16.899999999999999</v>
      </c>
      <c r="Z17" s="19">
        <v>3.5</v>
      </c>
      <c r="AA17" s="19">
        <v>0</v>
      </c>
      <c r="AB17" s="19">
        <v>0.6</v>
      </c>
      <c r="AC17" s="19"/>
      <c r="AD17" s="19"/>
      <c r="AE17" s="19"/>
      <c r="AF17" s="19"/>
      <c r="AG17" s="19">
        <v>16.7</v>
      </c>
      <c r="AH17" s="19">
        <v>3.9</v>
      </c>
      <c r="AI17" s="19">
        <v>0</v>
      </c>
      <c r="AJ17" s="19">
        <v>0.6</v>
      </c>
      <c r="AK17" s="19">
        <v>16.899999999999999</v>
      </c>
      <c r="AL17" s="19">
        <v>3.5</v>
      </c>
      <c r="AM17" s="19">
        <v>0</v>
      </c>
      <c r="AN17" s="19">
        <v>0.6</v>
      </c>
      <c r="AO17" s="27"/>
      <c r="AP17" s="40">
        <f>IF(SUM(V17,Z17)&gt;0,SUM(V17,Z17),"")</f>
        <v>7.4</v>
      </c>
      <c r="AQ17" s="40">
        <f>IF(SUM(U17:V17,X17:Z17,AB17)-W17-AA17&gt;0,SUM(U17:V17,X17:Z17,AB17)-W17-AA17,"")</f>
        <v>42.1</v>
      </c>
      <c r="AR17" s="40" t="str">
        <f>IF(SUM(AC17:AD17,AF17)-AE17&gt;0,SUM(AC17:AD17,AF17)-AE17,"")</f>
        <v/>
      </c>
      <c r="AS17" s="40">
        <f>IF(SUM(V17,Z17,AD17)&gt;0,SUM(V17,Z17,AD17),"")</f>
        <v>7.4</v>
      </c>
      <c r="AT17" s="40">
        <f>IF(SUM(AQ17,AR17)&gt;0,SUM(AQ17,AR17),"")</f>
        <v>42.1</v>
      </c>
      <c r="AU17" s="40">
        <f>IF(SUM(AH17,AL17)&gt;0,SUM(AH17,AL17),"")</f>
        <v>7.4</v>
      </c>
      <c r="AV17" s="40">
        <f>IF(SUM(AG17:AH17,AJ17:AL17,AN17)-SUM(AI17,AM17)&gt;0,SUM(AG17:AH17,AJ17:AL17,AN17)-SUM(AI17,AM17),"")</f>
        <v>42.199999999999996</v>
      </c>
      <c r="AW17" s="40">
        <f>IF(SUM(AQ17,AR17,AV17)&gt;0,SUM(AQ17,AR17,AV17),"")</f>
        <v>84.3</v>
      </c>
      <c r="AX17" s="18">
        <v>17</v>
      </c>
      <c r="AY17" s="18">
        <v>3.2</v>
      </c>
      <c r="AZ17" s="18">
        <v>2.2000000000000002</v>
      </c>
      <c r="BA17" s="18">
        <v>0.3</v>
      </c>
      <c r="BB17" s="18">
        <v>8.6</v>
      </c>
      <c r="BC17" s="18">
        <v>1.2</v>
      </c>
      <c r="BD17" s="18">
        <v>0.2</v>
      </c>
      <c r="BE17" s="18">
        <v>0.3</v>
      </c>
      <c r="BF17" s="18">
        <v>15.5</v>
      </c>
      <c r="BG17" s="18">
        <v>2.8</v>
      </c>
      <c r="BH17" s="18">
        <v>1</v>
      </c>
      <c r="BI17" s="18">
        <v>0.3</v>
      </c>
      <c r="BJ17" s="18">
        <v>16.7</v>
      </c>
      <c r="BK17" s="18">
        <v>2.8</v>
      </c>
      <c r="BL17" s="18">
        <v>0.6</v>
      </c>
      <c r="BM17" s="18">
        <v>0.3</v>
      </c>
      <c r="BN17" s="18">
        <v>14.9</v>
      </c>
      <c r="BO17" s="18">
        <v>1.9</v>
      </c>
      <c r="BP17" s="18">
        <v>0</v>
      </c>
      <c r="BQ17" s="18">
        <v>0.3</v>
      </c>
      <c r="BR17" s="28"/>
      <c r="BS17" s="11">
        <f>IF(SUM(AY17,BC17)&gt;0,SUM(AY17,BC17),"")</f>
        <v>4.4000000000000004</v>
      </c>
      <c r="BT17" s="11">
        <f>IF(SUM(AX17:AY17,BA17:BC17,BE17)-AZ17-BD17&gt;0,SUM(AX17:AY17,BA17:BC17,BE17)-AZ17-BD17,"")</f>
        <v>28.200000000000003</v>
      </c>
      <c r="BU17" s="11">
        <f>IF(SUM(BF17:BG17,BI17)-BH17&gt;0,SUM(BF17:BG17,BI17)-BH17,"")</f>
        <v>17.600000000000001</v>
      </c>
      <c r="BV17" s="11">
        <f>IF(SUM(AY17,BC17,BG17)&gt;0,SUM(AY17,BC17,BG17),"")</f>
        <v>7.2</v>
      </c>
      <c r="BW17" s="11">
        <f>IF(SUM(BT17,BU17)&gt;0,SUM(BT17,BU17),"")</f>
        <v>45.800000000000004</v>
      </c>
      <c r="BX17" s="11">
        <f>IF(SUM(BK17,BO17)&gt;0,SUM(BK17,BO17),"")</f>
        <v>4.6999999999999993</v>
      </c>
      <c r="BY17" s="11">
        <f>IF(SUM(BJ17:BK17,BM17:BO17,BQ17)-SUM(BL17,BP17)&gt;0,SUM(BJ17:BK17,BM17:BO17,BQ17)-SUM(BL17,BP17),"")</f>
        <v>36.299999999999997</v>
      </c>
      <c r="BZ17" s="11">
        <f>IF(SUM(BT17,BU17,BY17)&gt;0,SUM(BT17,BU17,BY17),"")</f>
        <v>82.1</v>
      </c>
      <c r="CA17" s="19">
        <v>15.7</v>
      </c>
      <c r="CB17" s="19">
        <v>1.9</v>
      </c>
      <c r="CC17" s="19">
        <v>0</v>
      </c>
      <c r="CD17" s="19">
        <v>0</v>
      </c>
      <c r="CE17" s="19">
        <v>16</v>
      </c>
      <c r="CF17" s="19">
        <v>2.4</v>
      </c>
      <c r="CG17" s="19">
        <v>3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4.3</v>
      </c>
      <c r="CW17" s="40">
        <f>IF(SUM(CA17:CB17,CD17:CF17,CH17)-CC17-CG17&gt;0,SUM(CA17:CB17,CD17:CF17,CH17)-CC17-CG17,"")</f>
        <v>32.999999999999993</v>
      </c>
      <c r="CX17" s="40" t="str">
        <f>IF(SUM(CI17:CJ17,CL17)-CK17&gt;0,SUM(CI17:CJ17,CL17)-CK17,"")</f>
        <v/>
      </c>
      <c r="CY17" s="40">
        <f>IF(SUM(CB17,CF17,CJ17)&gt;0,SUM(CB17,CF17,CJ17),"")</f>
        <v>4.3</v>
      </c>
      <c r="CZ17" s="40">
        <f>IF(SUM(CW17,CX17)&gt;0,SUM(CW17,CX17),"")</f>
        <v>32.999999999999993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32.999999999999993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16.350000000000001</v>
      </c>
      <c r="QE17" s="22">
        <f>IF($CU17="P",CB17,(CB17+AY17)/2)</f>
        <v>2.5499999999999998</v>
      </c>
      <c r="QF17" s="22">
        <f>IF($CU17="P",CC17,(CC17+AZ17)/2)</f>
        <v>1.1000000000000001</v>
      </c>
      <c r="QG17" s="22">
        <f>IF($CU17="P",CD17,(CD17+BA17)/2)</f>
        <v>0.15</v>
      </c>
      <c r="QH17" s="22">
        <f>IF($CU17="P",CE17,(CE17+BB17)/2)</f>
        <v>12.3</v>
      </c>
      <c r="QI17" s="22">
        <f>IF($CU17="P",CF17,(CF17+BC17)/2)</f>
        <v>1.7999999999999998</v>
      </c>
      <c r="QJ17" s="22">
        <f>IF($CU17="P",CG17,(CG17+BD17)/2)</f>
        <v>1.6</v>
      </c>
      <c r="QK17" s="22">
        <f>IF($CU17="P",CH17,(CH17+BE17)/2)</f>
        <v>0.15</v>
      </c>
      <c r="QL17" s="22">
        <f>IF($CU17="P",CI17,(CI17+BF17)/2)</f>
        <v>7.75</v>
      </c>
      <c r="QM17" s="22">
        <f>IF($CU17="P",CJ17,(CJ17+BG17)/2)</f>
        <v>1.4</v>
      </c>
      <c r="QN17" s="22">
        <f>IF($CU17="P",CK17,(CK17+BH17)/2)</f>
        <v>0.5</v>
      </c>
      <c r="QO17" s="22">
        <f>IF($CU17="P",CL17,(CL17+BI17)/2)</f>
        <v>0.15</v>
      </c>
      <c r="QP17" s="22">
        <f>IF($CU17="P",CM17,(CM17+BJ17)/2)</f>
        <v>8.35</v>
      </c>
      <c r="QQ17" s="22">
        <f>IF($CU17="P",CN17,(CN17+BK17)/2)</f>
        <v>1.4</v>
      </c>
      <c r="QR17" s="22">
        <f>IF($CU17="P",CO17,(CO17+BL17)/2)</f>
        <v>0.3</v>
      </c>
      <c r="QS17" s="22">
        <f>IF($CU17="P",CP17,(CP17+BM17)/2)</f>
        <v>0.15</v>
      </c>
      <c r="QT17" s="22">
        <f>IF($CU17="P",CQ17,(CQ17+BN17)/2)</f>
        <v>7.45</v>
      </c>
      <c r="QU17" s="22">
        <f>IF($CU17="P",CR17,(CR17+BO17)/2)</f>
        <v>0.95</v>
      </c>
      <c r="QV17" s="22">
        <f>IF($CU17="P",CS17,(CS17+BP17)/2)</f>
        <v>0</v>
      </c>
      <c r="QW17" s="22">
        <f>IF($CU17="P",CT17,(CT17+BQ17)/2)</f>
        <v>0.15</v>
      </c>
      <c r="QX17" s="27" t="s">
        <v>46</v>
      </c>
      <c r="QY17" s="40">
        <f>IF(SUM(QE17,QI17)&gt;0,SUM(QE17,QI17),"")</f>
        <v>4.3499999999999996</v>
      </c>
      <c r="QZ17" s="40">
        <f>IF(SUM(QD17:QE17,QG17:QI17,QK17)-QF17-QJ17&gt;0,SUM(QD17:QE17,QG17:QI17,QK17)-QF17-QJ17,"")</f>
        <v>30.599999999999994</v>
      </c>
      <c r="RA17" s="40">
        <f>IF(SUM(QL17:QM17,QO17)-QN17&gt;0,SUM(QL17:QM17,QO17)-QN17,"")</f>
        <v>8.8000000000000007</v>
      </c>
      <c r="RB17" s="40">
        <f>IF(SUM(QE17,QI17,QM17)&gt;0,SUM(QE17,QI17,QM17),"")</f>
        <v>5.75</v>
      </c>
      <c r="RC17" s="40">
        <f>IF(SUM(QZ17,RA17)&gt;0,SUM(QZ17,RA17),"")</f>
        <v>39.399999999999991</v>
      </c>
      <c r="RD17" s="40">
        <f>IF(SUM(QQ17,QU17)&gt;0,SUM(QQ17,QU17),"")</f>
        <v>2.3499999999999996</v>
      </c>
      <c r="RE17" s="40">
        <f>IF(SUM(QP17:QQ17,QS17:QU17,QW17)-SUM(QR17,QV17)&gt;0,SUM(QP17:QQ17,QS17:QU17,QW17)-SUM(QR17,QV17),"")</f>
        <v>18.149999999999999</v>
      </c>
      <c r="RF17" s="40">
        <f>IF(SUM(QZ17,RA17,RE17)&gt;0,SUM(QZ17,RA17,RE17),"")</f>
        <v>57.54999999999999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172</v>
      </c>
      <c r="D18" s="4" t="s">
        <v>3</v>
      </c>
      <c r="E18" s="4">
        <v>2006</v>
      </c>
      <c r="F18" s="9">
        <f>SUM(L18:R18)+SUM(L18:O18)*0.0000001+SUM(L18)*0.0000000000001</f>
        <v>78.000003750003756</v>
      </c>
      <c r="G18" s="64"/>
      <c r="H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DZ18&gt;=EG$23,EA18&gt;=EG$27,DZ18&lt;&gt;""),AND(EE18&gt;=EG$23,EF18&gt;=EG$27,EE18&lt;&gt;""),AND(FB18&gt;=FI$23,FC18&gt;=FI$27,FB18&lt;&gt;""),AND(FG18&gt;=FI$23,FH18&gt;=FI$27,FG18&lt;&gt;""),AND(GD18&gt;=GK$23,GE18&gt;=GK$27,GD18&lt;&gt;""),AND(GI18&gt;=GK$23,GJ18&gt;=GK$27,GI18&lt;&gt;""),AND(HF18&gt;=HM$23,HG18&gt;=HM$27,HF18&lt;&gt;""),AND(HK18&gt;=HM$23,HL18&gt;=HM$27,HK18&lt;&gt;""),AND(IH18&gt;=IO$23,II18&gt;=IO$27,IH18&lt;&gt;""),AND(IM18&gt;=IO$23,IN18&gt;=IO$27,IM18&lt;&gt;""),AND(JJ18&gt;=JQ$23,JK18&gt;=JQ$27,JJ18&lt;&gt;""),AND(JO18&gt;=JQ$23,JP18&gt;=JQ$27,JO18&lt;&gt;""),AND(KL18&gt;=KS$23,KM18&gt;=KS$27,KL18&lt;&gt;""),AND(KQ18&gt;=KS$23,KR18&gt;=KS$27,KQ18&lt;&gt;""),AND(LN18&gt;=LU$23,LO18&gt;=LU$27,LN18&lt;&gt;""),AND(LS18&gt;=LU$23,LT18&gt;=LU$27,LS18&lt;&gt;""),AND(MP18&gt;=MW$23,MQ18&gt;=MW$27,MP18&lt;&gt;""),AND(MU18&gt;=MW$23,MV18&gt;=MW$27,MU18&lt;&gt;""),AND(NR18&gt;=NY$23,NS18&gt;=NY$27,NR18&lt;&gt;""),AND(NW18&gt;=NY$23,NX18&gt;=NY$27,NW18&lt;&gt;""),AND(OT18&gt;=PA$23,OU18&gt;=PA$27,OT18&lt;&gt;""),AND(OY18&gt;=PA$23,OZ18&gt;=PA$27,OY18&lt;&gt;""),AND(PV18&gt;=QC$23,PW18&gt;=QC$27,PV18&lt;&gt;""),AND(QA18&gt;=QC$23,QB18&gt;=QC$27,QA18&lt;&gt;"")),"P","")</f>
        <v/>
      </c>
      <c r="I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A18&gt;=EG$27,EA18&lt;&gt;""),AND(EF18&gt;=EG$27,EF18&lt;&gt;""),AND(FC18&gt;=FI$27,FC18&lt;&gt;""),AND(FH18&gt;=FI$27,FH18&lt;&gt;""),AND(GE18&gt;=GK$27,GE18&lt;&gt;""),AND(GJ18&gt;=GK$27,GJ18&lt;&gt;""),AND(HG18&gt;=HM$27,HG18&lt;&gt;""),AND(HL18&gt;=HM$27,HL18&lt;&gt;""),AND(II18&gt;=IO$27,II18&lt;&gt;""),AND(IN18&gt;=IO$27,IN18&lt;&gt;""),AND(JK18&gt;=JQ$27,JK18&lt;&gt;""),AND(JP18&gt;=JQ$27,JP18&lt;&gt;""),AND(KM18&gt;=KS$27,KM18&lt;&gt;""),AND(KR18&gt;=KS$27,KR18&lt;&gt;""),AND(LO18&gt;=LU$27,LO18&lt;&gt;""),AND(LT18&gt;=LU$27,LT18&lt;&gt;""),AND(MQ18&gt;=MW$27,MQ18&lt;&gt;""),AND(MV18&gt;=MW$27,MV18&lt;&gt;""),AND(NS18&gt;=NY$27,NS18&lt;&gt;""),AND(NX18&gt;=NY$27,NX18&lt;&gt;""),AND(OU18&gt;=PA$27,OU18&lt;&gt;""),AND(OZ18&gt;=PA$27,OZ18&lt;&gt;""),AND(PW18&gt;=QC$27,PW18&lt;&gt;""),AND(QB18&gt;=QC$27,QB18&lt;&gt;"")),"P","")</f>
        <v/>
      </c>
      <c r="J18" s="36" t="str">
        <f>IF(AND(I18="P",H18=""),"No DD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Merit",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Excellence",IF(K18="P","Worlds Team",IF(H18="P","National Team","")))))</f>
        <v/>
      </c>
      <c r="K18" s="3" t="str">
        <f>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P","")</f>
        <v/>
      </c>
      <c r="L18" s="8">
        <f>IF(COUNT(AQ18,BT18,CW18)&gt;0,LARGE((AQ18,BT18,CW18),1),0)</f>
        <v>37.5</v>
      </c>
      <c r="M18" s="8" t="str">
        <f>IF(L18=0,"",IF(L18=CW18,$CA$1,IF(L18=BT18,$AX$1,IF(L18=AQ18,$U$1,""))))</f>
        <v>2024 Nationals</v>
      </c>
      <c r="N18" s="8">
        <f>IF(COUNT(AQ18,BT18,CW18)&gt;1,LARGE((AQ18,BT18,CW18),2),0)</f>
        <v>0</v>
      </c>
      <c r="O18" s="8" t="str">
        <f>IF(N18=0,"",IF(AND(N18=L18,N18=AQ18,N18=BT18),$U$1,IF(AND(N18=L18,N18=AQ18,N18=CW18),$U$1,IF(AND(N18=L18,N18=BT18,N18=CW18),$AX$1,IF(N18=CW18,$CA$1,IF(N18=BT18,$AX$1,IF(N18=AQ18,$U$1,"")))))))</f>
        <v/>
      </c>
      <c r="P18" s="8">
        <f>IF(MAX(AV18,BY18,DB18)&gt;0,MAX(AV18,BY18,DB18),0)</f>
        <v>40.500000000000007</v>
      </c>
      <c r="Q18" s="8" t="str">
        <f>IF(P18=0,"",IF(P18=DB18,$CA$1,IF(P18=BY18,$AX$1,IF(P18=AV18,$U$1,""))))</f>
        <v>2024 Nationals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16.5</v>
      </c>
      <c r="V18" s="19">
        <v>1.2</v>
      </c>
      <c r="W18" s="19">
        <v>0</v>
      </c>
      <c r="X18" s="19">
        <v>0</v>
      </c>
      <c r="Y18" s="19">
        <v>16.3</v>
      </c>
      <c r="Z18" s="19">
        <v>3.2</v>
      </c>
      <c r="AA18" s="19">
        <v>0</v>
      </c>
      <c r="AB18" s="19">
        <v>0.3</v>
      </c>
      <c r="AC18" s="19">
        <v>16.399999999999999</v>
      </c>
      <c r="AD18" s="19">
        <v>3.5</v>
      </c>
      <c r="AE18" s="19">
        <v>0</v>
      </c>
      <c r="AF18" s="19">
        <v>0.6</v>
      </c>
      <c r="AG18" s="19">
        <v>16.8</v>
      </c>
      <c r="AH18" s="19">
        <v>3.2</v>
      </c>
      <c r="AI18" s="19">
        <v>0</v>
      </c>
      <c r="AJ18" s="19">
        <v>0.3</v>
      </c>
      <c r="AK18" s="19">
        <v>16.100000000000001</v>
      </c>
      <c r="AL18" s="19">
        <v>3.5</v>
      </c>
      <c r="AM18" s="19">
        <v>0</v>
      </c>
      <c r="AN18" s="19">
        <v>0.6</v>
      </c>
      <c r="AO18" s="27"/>
      <c r="AP18" s="40">
        <f>IF(SUM(V18,Z18)&gt;0,SUM(V18,Z18),"")</f>
        <v>4.4000000000000004</v>
      </c>
      <c r="AQ18" s="40">
        <f>IF(SUM(U18:V18,X18:Z18,AB18)-W18-AA18&gt;0,SUM(U18:V18,X18:Z18,AB18)-W18-AA18,"")</f>
        <v>37.5</v>
      </c>
      <c r="AR18" s="40">
        <f>IF(SUM(AC18:AD18,AF18)-AE18&gt;0,SUM(AC18:AD18,AF18)-AE18,"")</f>
        <v>20.5</v>
      </c>
      <c r="AS18" s="40">
        <f>IF(SUM(V18,Z18,AD18)&gt;0,SUM(V18,Z18,AD18),"")</f>
        <v>7.9</v>
      </c>
      <c r="AT18" s="40">
        <f>IF(SUM(AQ18,AR18)&gt;0,SUM(AQ18,AR18),"")</f>
        <v>58</v>
      </c>
      <c r="AU18" s="40">
        <f>IF(SUM(AH18,AL18)&gt;0,SUM(AH18,AL18),"")</f>
        <v>6.7</v>
      </c>
      <c r="AV18" s="40">
        <f>IF(SUM(AG18:AH18,AJ18:AL18,AN18)-SUM(AI18,AM18)&gt;0,SUM(AG18:AH18,AJ18:AL18,AN18)-SUM(AI18,AM18),"")</f>
        <v>40.500000000000007</v>
      </c>
      <c r="AW18" s="40">
        <f>IF(SUM(AQ18,AR18,AV18)&gt;0,SUM(AQ18,AR18,AV18),"")</f>
        <v>98.5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0</v>
      </c>
      <c r="QE18" s="22">
        <f>IF($CU18="P",CB18,(CB18+AY18)/2)</f>
        <v>0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0</v>
      </c>
      <c r="QI18" s="22">
        <f>IF($CU18="P",CF18,(CF18+BC18)/2)</f>
        <v>0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 t="str">
        <f>IF(SUM(QE18,QI18)&gt;0,SUM(QE18,QI18),"")</f>
        <v/>
      </c>
      <c r="QZ18" s="40" t="str">
        <f>IF(SUM(QD18:QE18,QG18:QI18,QK18)-QF18-QJ18&gt;0,SUM(QD18:QE18,QG18:QI18,QK18)-QF18-QJ18,"")</f>
        <v/>
      </c>
      <c r="RA18" s="40" t="str">
        <f>IF(SUM(QL18:QM18,QO18)-QN18&gt;0,SUM(QL18:QM18,QO18)-QN18,"")</f>
        <v/>
      </c>
      <c r="RB18" s="40" t="str">
        <f>IF(SUM(QE18,QI18,QM18)&gt;0,SUM(QE18,QI18,QM18),"")</f>
        <v/>
      </c>
      <c r="RC18" s="40" t="str">
        <f>IF(SUM(QZ18,RA18)&gt;0,SUM(QZ18,RA18),"")</f>
        <v/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 t="str">
        <f>IF(SUM(QZ18,RA18,RE18)&gt;0,SUM(QZ18,RA18,RE18),"")</f>
        <v/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220</v>
      </c>
      <c r="D19" s="4" t="s">
        <v>6</v>
      </c>
      <c r="E19" s="4">
        <v>2004</v>
      </c>
      <c r="F19" s="9">
        <f>SUM(L19:R19)+SUM(L19:O19)*0.0000001+SUM(L19)*0.0000000000001</f>
        <v>75.200003630003607</v>
      </c>
      <c r="G19" s="64"/>
      <c r="H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DZ19&gt;=EG$23,EA19&gt;=EG$27,DZ19&lt;&gt;""),AND(EE19&gt;=EG$23,EF19&gt;=EG$27,EE19&lt;&gt;""),AND(FB19&gt;=FI$23,FC19&gt;=FI$27,FB19&lt;&gt;""),AND(FG19&gt;=FI$23,FH19&gt;=FI$27,FG19&lt;&gt;""),AND(GD19&gt;=GK$23,GE19&gt;=GK$27,GD19&lt;&gt;""),AND(GI19&gt;=GK$23,GJ19&gt;=GK$27,GI19&lt;&gt;""),AND(HF19&gt;=HM$23,HG19&gt;=HM$27,HF19&lt;&gt;""),AND(HK19&gt;=HM$23,HL19&gt;=HM$27,HK19&lt;&gt;""),AND(IH19&gt;=IO$23,II19&gt;=IO$27,IH19&lt;&gt;""),AND(IM19&gt;=IO$23,IN19&gt;=IO$27,IM19&lt;&gt;""),AND(JJ19&gt;=JQ$23,JK19&gt;=JQ$27,JJ19&lt;&gt;""),AND(JO19&gt;=JQ$23,JP19&gt;=JQ$27,JO19&lt;&gt;""),AND(KL19&gt;=KS$23,KM19&gt;=KS$27,KL19&lt;&gt;""),AND(KQ19&gt;=KS$23,KR19&gt;=KS$27,KQ19&lt;&gt;""),AND(LN19&gt;=LU$23,LO19&gt;=LU$27,LN19&lt;&gt;""),AND(LS19&gt;=LU$23,LT19&gt;=LU$27,LS19&lt;&gt;""),AND(MP19&gt;=MW$23,MQ19&gt;=MW$27,MP19&lt;&gt;""),AND(MU19&gt;=MW$23,MV19&gt;=MW$27,MU19&lt;&gt;""),AND(NR19&gt;=NY$23,NS19&gt;=NY$27,NR19&lt;&gt;""),AND(NW19&gt;=NY$23,NX19&gt;=NY$27,NW19&lt;&gt;""),AND(OT19&gt;=PA$23,OU19&gt;=PA$27,OT19&lt;&gt;""),AND(OY19&gt;=PA$23,OZ19&gt;=PA$27,OY19&lt;&gt;""),AND(PV19&gt;=QC$23,PW19&gt;=QC$27,PV19&lt;&gt;""),AND(QA19&gt;=QC$23,QB19&gt;=QC$27,QA19&lt;&gt;"")),"P","")</f>
        <v/>
      </c>
      <c r="I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A19&gt;=EG$27,EA19&lt;&gt;""),AND(EF19&gt;=EG$27,EF19&lt;&gt;""),AND(FC19&gt;=FI$27,FC19&lt;&gt;""),AND(FH19&gt;=FI$27,FH19&lt;&gt;""),AND(GE19&gt;=GK$27,GE19&lt;&gt;""),AND(GJ19&gt;=GK$27,GJ19&lt;&gt;""),AND(HG19&gt;=HM$27,HG19&lt;&gt;""),AND(HL19&gt;=HM$27,HL19&lt;&gt;""),AND(II19&gt;=IO$27,II19&lt;&gt;""),AND(IN19&gt;=IO$27,IN19&lt;&gt;""),AND(JK19&gt;=JQ$27,JK19&lt;&gt;""),AND(JP19&gt;=JQ$27,JP19&lt;&gt;""),AND(KM19&gt;=KS$27,KM19&lt;&gt;""),AND(KR19&gt;=KS$27,KR19&lt;&gt;""),AND(LO19&gt;=LU$27,LO19&lt;&gt;""),AND(LT19&gt;=LU$27,LT19&lt;&gt;""),AND(MQ19&gt;=MW$27,MQ19&lt;&gt;""),AND(MV19&gt;=MW$27,MV19&lt;&gt;""),AND(NS19&gt;=NY$27,NS19&lt;&gt;""),AND(NX19&gt;=NY$27,NX19&lt;&gt;""),AND(OU19&gt;=PA$27,OU19&lt;&gt;""),AND(OZ19&gt;=PA$27,OZ19&lt;&gt;""),AND(PW19&gt;=QC$27,PW19&lt;&gt;""),AND(QB19&gt;=QC$27,QB19&lt;&gt;"")),"P","")</f>
        <v/>
      </c>
      <c r="J19" s="36" t="str">
        <f>IF(AND(I19="P",H19=""),"No DD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Merit",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Excellence",IF(K19="P","Worlds Team",IF(H19="P","National Team","")))))</f>
        <v/>
      </c>
      <c r="K19" s="3" t="str">
        <f>IF(OR(AND(AS19&gt;=AW$24,AT19&gt;=AW$28,AS19&lt;&gt;"",AO19=""),AND(BV19&gt;=BZ$24,BW19&gt;=BZ$28,BV19&lt;&gt;"",BR19=""),AND(CY19&gt;=DC$24,CZ19&gt;=DC$28,CY19&lt;&gt;"",CU19=""),AND(EC19&gt;=EG$24,ED19&gt;=EG$28,EC19&lt;&gt;""),AND(FE19&gt;=FI$24,FF19&gt;=FI$28,FE19&lt;&gt;""),AND(GG19&gt;=GK$24,GH19&gt;=GK$28,GG19&lt;&gt;""),AND(HI19&gt;=HM$24,HJ19&gt;=HM$28,HI19&lt;&gt;""),AND(IK19&gt;=IO$24,IL19&gt;=IO$28,IK19&lt;&gt;""),AND(JM19&gt;=JQ$24,JN19&gt;=JQ$28,JM19&lt;&gt;""),AND(KO19&gt;=KS$24,KP19&gt;=KS$28,KO19&lt;&gt;""),AND(LQ19&gt;=LU$24,LR19&gt;=LU$28,LQ19&lt;&gt;""),AND(MS19&gt;=MW$24,MT19&gt;=MW$28,MS19&lt;&gt;""),AND(NU19&gt;=NY$24,NV19&gt;=NY$28,NU19&lt;&gt;""),AND(OW19&gt;=PA$24,OX19&gt;=PA$28,OW19&lt;&gt;""),AND(PY19&gt;=QC$24,PZ19&gt;=QC$28,PY19&lt;&gt;"")),"P","")</f>
        <v/>
      </c>
      <c r="L19" s="8">
        <f>IF(COUNT(AQ19,BT19,CW19)&gt;0,LARGE((AQ19,BT19,CW19),1),0)</f>
        <v>36.299999999999997</v>
      </c>
      <c r="M19" s="8" t="str">
        <f>IF(L19=0,"",IF(L19=CW19,$CA$1,IF(L19=BT19,$AX$1,IF(L19=AQ19,$U$1,""))))</f>
        <v>2025 Elite Canada</v>
      </c>
      <c r="N19" s="8">
        <f>IF(COUNT(AQ19,BT19,CW19)&gt;1,LARGE((AQ19,BT19,CW19),2),0)</f>
        <v>0</v>
      </c>
      <c r="O19" s="8" t="str">
        <f>IF(N19=0,"",IF(AND(N19=L19,N19=AQ19,N19=BT19),$U$1,IF(AND(N19=L19,N19=AQ19,N19=CW19),$U$1,IF(AND(N19=L19,N19=BT19,N19=CW19),$AX$1,IF(N19=CW19,$CA$1,IF(N19=BT19,$AX$1,IF(N19=AQ19,$U$1,"")))))))</f>
        <v/>
      </c>
      <c r="P19" s="8">
        <f>IF(MAX(AV19,BY19,DB19)&gt;0,MAX(AV19,BY19,DB19),0)</f>
        <v>38.9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15.7</v>
      </c>
      <c r="CB19" s="19">
        <v>1.5</v>
      </c>
      <c r="CC19" s="19">
        <v>0</v>
      </c>
      <c r="CD19" s="19">
        <v>0</v>
      </c>
      <c r="CE19" s="19">
        <v>16.899999999999999</v>
      </c>
      <c r="CF19" s="19">
        <v>2.6</v>
      </c>
      <c r="CG19" s="19">
        <v>0.4</v>
      </c>
      <c r="CH19" s="19">
        <v>0</v>
      </c>
      <c r="CI19" s="19"/>
      <c r="CJ19" s="19"/>
      <c r="CK19" s="19"/>
      <c r="CL19" s="19"/>
      <c r="CM19" s="19">
        <v>16.3</v>
      </c>
      <c r="CN19" s="19">
        <v>3.7</v>
      </c>
      <c r="CO19" s="19">
        <v>0.2</v>
      </c>
      <c r="CP19" s="19">
        <v>0</v>
      </c>
      <c r="CQ19" s="19">
        <v>15.5</v>
      </c>
      <c r="CR19" s="19">
        <v>3.6</v>
      </c>
      <c r="CS19" s="19">
        <v>0</v>
      </c>
      <c r="CT19" s="19">
        <v>0</v>
      </c>
      <c r="CU19" s="27"/>
      <c r="CV19" s="40">
        <f>IF(SUM(CB19,CF19)&gt;0,SUM(CB19,CF19),"")</f>
        <v>4.0999999999999996</v>
      </c>
      <c r="CW19" s="40">
        <f>IF(SUM(CA19:CB19,CD19:CF19,CH19)-CC19-CG19&gt;0,SUM(CA19:CB19,CD19:CF19,CH19)-CC19-CG19,"")</f>
        <v>36.299999999999997</v>
      </c>
      <c r="CX19" s="40" t="str">
        <f>IF(SUM(CI19:CJ19,CL19)-CK19&gt;0,SUM(CI19:CJ19,CL19)-CK19,"")</f>
        <v/>
      </c>
      <c r="CY19" s="40">
        <f>IF(SUM(CB19,CF19,CJ19)&gt;0,SUM(CB19,CF19,CJ19),"")</f>
        <v>4.0999999999999996</v>
      </c>
      <c r="CZ19" s="40">
        <f>IF(SUM(CW19,CX19)&gt;0,SUM(CW19,CX19),"")</f>
        <v>36.299999999999997</v>
      </c>
      <c r="DA19" s="40">
        <f>IF(SUM(CN19,CR19)&gt;0,SUM(CN19,CR19),"")</f>
        <v>7.3000000000000007</v>
      </c>
      <c r="DB19" s="40">
        <f>IF(SUM(CM19:CN19,CP19:CR19,CT19)-SUM(CO19,CS19)&gt;0,SUM(CM19:CN19,CP19:CR19,CT19)-SUM(CO19,CS19),"")</f>
        <v>38.9</v>
      </c>
      <c r="DC19" s="40">
        <f>IF(SUM(CW19,CX19,DB19)&gt;0,SUM(CW19,CX19,DB19),"")</f>
        <v>75.199999999999989</v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7.85</v>
      </c>
      <c r="QE19" s="22">
        <f>IF($CU19="P",CB19,(CB19+AY19)/2)</f>
        <v>0.75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8.4499999999999993</v>
      </c>
      <c r="QI19" s="22">
        <f>IF($CU19="P",CF19,(CF19+BC19)/2)</f>
        <v>1.3</v>
      </c>
      <c r="QJ19" s="22">
        <f>IF($CU19="P",CG19,(CG19+BD19)/2)</f>
        <v>0.2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8.15</v>
      </c>
      <c r="QQ19" s="22">
        <f>IF($CU19="P",CN19,(CN19+BK19)/2)</f>
        <v>1.85</v>
      </c>
      <c r="QR19" s="22">
        <f>IF($CU19="P",CO19,(CO19+BL19)/2)</f>
        <v>0.1</v>
      </c>
      <c r="QS19" s="22">
        <f>IF($CU19="P",CP19,(CP19+BM19)/2)</f>
        <v>0</v>
      </c>
      <c r="QT19" s="22">
        <f>IF($CU19="P",CQ19,(CQ19+BN19)/2)</f>
        <v>7.75</v>
      </c>
      <c r="QU19" s="22">
        <f>IF($CU19="P",CR19,(CR19+BO19)/2)</f>
        <v>1.8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>
        <f>IF(SUM(QE19,QI19)&gt;0,SUM(QE19,QI19),"")</f>
        <v>2.0499999999999998</v>
      </c>
      <c r="QZ19" s="40">
        <f>IF(SUM(QD19:QE19,QG19:QI19,QK19)-QF19-QJ19&gt;0,SUM(QD19:QE19,QG19:QI19,QK19)-QF19-QJ19,"")</f>
        <v>18.149999999999999</v>
      </c>
      <c r="RA19" s="40" t="str">
        <f>IF(SUM(QL19:QM19,QO19)-QN19&gt;0,SUM(QL19:QM19,QO19)-QN19,"")</f>
        <v/>
      </c>
      <c r="RB19" s="40">
        <f>IF(SUM(QE19,QI19,QM19)&gt;0,SUM(QE19,QI19,QM19),"")</f>
        <v>2.0499999999999998</v>
      </c>
      <c r="RC19" s="40">
        <f>IF(SUM(QZ19,RA19)&gt;0,SUM(QZ19,RA19),"")</f>
        <v>18.149999999999999</v>
      </c>
      <c r="RD19" s="40">
        <f>IF(SUM(QQ19,QU19)&gt;0,SUM(QQ19,QU19),"")</f>
        <v>3.6500000000000004</v>
      </c>
      <c r="RE19" s="40">
        <f>IF(SUM(QP19:QQ19,QS19:QU19,QW19)-SUM(QR19,QV19)&gt;0,SUM(QP19:QQ19,QS19:QU19,QW19)-SUM(QR19,QV19),"")</f>
        <v>19.45</v>
      </c>
      <c r="RF19" s="40">
        <f>IF(SUM(QZ19,RA19,RE19)&gt;0,SUM(QZ19,RA19,RE19),"")</f>
        <v>37.599999999999994</v>
      </c>
    </row>
    <row r="20" spans="1:474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173</v>
      </c>
      <c r="D20" s="4" t="s">
        <v>5</v>
      </c>
      <c r="E20" s="4">
        <v>2007</v>
      </c>
      <c r="F20" s="9">
        <f>SUM(L20:R20)+SUM(L20:O20)*0.0000001+SUM(L20)*0.0000000000001</f>
        <v>74.400003560003569</v>
      </c>
      <c r="G20" s="64"/>
      <c r="H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DZ20&gt;=EG$23,EA20&gt;=EG$27,DZ20&lt;&gt;""),AND(EE20&gt;=EG$23,EF20&gt;=EG$27,EE20&lt;&gt;""),AND(FB20&gt;=FI$23,FC20&gt;=FI$27,FB20&lt;&gt;""),AND(FG20&gt;=FI$23,FH20&gt;=FI$27,FG20&lt;&gt;""),AND(GD20&gt;=GK$23,GE20&gt;=GK$27,GD20&lt;&gt;""),AND(GI20&gt;=GK$23,GJ20&gt;=GK$27,GI20&lt;&gt;""),AND(HF20&gt;=HM$23,HG20&gt;=HM$27,HF20&lt;&gt;""),AND(HK20&gt;=HM$23,HL20&gt;=HM$27,HK20&lt;&gt;""),AND(IH20&gt;=IO$23,II20&gt;=IO$27,IH20&lt;&gt;""),AND(IM20&gt;=IO$23,IN20&gt;=IO$27,IM20&lt;&gt;""),AND(JJ20&gt;=JQ$23,JK20&gt;=JQ$27,JJ20&lt;&gt;""),AND(JO20&gt;=JQ$23,JP20&gt;=JQ$27,JO20&lt;&gt;""),AND(KL20&gt;=KS$23,KM20&gt;=KS$27,KL20&lt;&gt;""),AND(KQ20&gt;=KS$23,KR20&gt;=KS$27,KQ20&lt;&gt;""),AND(LN20&gt;=LU$23,LO20&gt;=LU$27,LN20&lt;&gt;""),AND(LS20&gt;=LU$23,LT20&gt;=LU$27,LS20&lt;&gt;""),AND(MP20&gt;=MW$23,MQ20&gt;=MW$27,MP20&lt;&gt;""),AND(MU20&gt;=MW$23,MV20&gt;=MW$27,MU20&lt;&gt;""),AND(NR20&gt;=NY$23,NS20&gt;=NY$27,NR20&lt;&gt;""),AND(NW20&gt;=NY$23,NX20&gt;=NY$27,NW20&lt;&gt;""),AND(OT20&gt;=PA$23,OU20&gt;=PA$27,OT20&lt;&gt;""),AND(OY20&gt;=PA$23,OZ20&gt;=PA$27,OY20&lt;&gt;""),AND(PV20&gt;=QC$23,PW20&gt;=QC$27,PV20&lt;&gt;""),AND(QA20&gt;=QC$23,QB20&gt;=QC$27,QA20&lt;&gt;"")),"P","")</f>
        <v/>
      </c>
      <c r="I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A20&gt;=EG$27,EA20&lt;&gt;""),AND(EF20&gt;=EG$27,EF20&lt;&gt;""),AND(FC20&gt;=FI$27,FC20&lt;&gt;""),AND(FH20&gt;=FI$27,FH20&lt;&gt;""),AND(GE20&gt;=GK$27,GE20&lt;&gt;""),AND(GJ20&gt;=GK$27,GJ20&lt;&gt;""),AND(HG20&gt;=HM$27,HG20&lt;&gt;""),AND(HL20&gt;=HM$27,HL20&lt;&gt;""),AND(II20&gt;=IO$27,II20&lt;&gt;""),AND(IN20&gt;=IO$27,IN20&lt;&gt;""),AND(JK20&gt;=JQ$27,JK20&lt;&gt;""),AND(JP20&gt;=JQ$27,JP20&lt;&gt;""),AND(KM20&gt;=KS$27,KM20&lt;&gt;""),AND(KR20&gt;=KS$27,KR20&lt;&gt;""),AND(LO20&gt;=LU$27,LO20&lt;&gt;""),AND(LT20&gt;=LU$27,LT20&lt;&gt;""),AND(MQ20&gt;=MW$27,MQ20&lt;&gt;""),AND(MV20&gt;=MW$27,MV20&lt;&gt;""),AND(NS20&gt;=NY$27,NS20&lt;&gt;""),AND(NX20&gt;=NY$27,NX20&lt;&gt;""),AND(OU20&gt;=PA$27,OU20&lt;&gt;""),AND(OZ20&gt;=PA$27,OZ20&lt;&gt;""),AND(PW20&gt;=QC$27,PW20&lt;&gt;""),AND(QB20&gt;=QC$27,QB20&lt;&gt;"")),"P","")</f>
        <v/>
      </c>
      <c r="J20" s="36" t="str">
        <f>IF(AND(I20="P",H20=""),"No DD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Merit",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Excellence",IF(K20="P","Worlds Team",IF(H20="P","National Team","")))))</f>
        <v/>
      </c>
      <c r="K20" s="3" t="str">
        <f>IF(OR(AND(AS20&gt;=AW$24,AT20&gt;=AW$28,AS20&lt;&gt;"",AO20=""),AND(BV20&gt;=BZ$24,BW20&gt;=BZ$28,BV20&lt;&gt;"",BR20=""),AND(CY20&gt;=DC$24,CZ20&gt;=DC$28,CY20&lt;&gt;"",CU20=""),AND(EC20&gt;=EG$24,ED20&gt;=EG$28,EC20&lt;&gt;""),AND(FE20&gt;=FI$24,FF20&gt;=FI$28,FE20&lt;&gt;""),AND(GG20&gt;=GK$24,GH20&gt;=GK$28,GG20&lt;&gt;""),AND(HI20&gt;=HM$24,HJ20&gt;=HM$28,HI20&lt;&gt;""),AND(IK20&gt;=IO$24,IL20&gt;=IO$28,IK20&lt;&gt;""),AND(JM20&gt;=JQ$24,JN20&gt;=JQ$28,JM20&lt;&gt;""),AND(KO20&gt;=KS$24,KP20&gt;=KS$28,KO20&lt;&gt;""),AND(LQ20&gt;=LU$24,LR20&gt;=LU$28,LQ20&lt;&gt;""),AND(MS20&gt;=MW$24,MT20&gt;=MW$28,MS20&lt;&gt;""),AND(NU20&gt;=NY$24,NV20&gt;=NY$28,NU20&lt;&gt;""),AND(OW20&gt;=PA$24,OX20&gt;=PA$28,OW20&lt;&gt;""),AND(PY20&gt;=QC$24,PZ20&gt;=QC$28,PY20&lt;&gt;"")),"P","")</f>
        <v/>
      </c>
      <c r="L20" s="8">
        <f>IF(COUNT(AQ20,BT20,CW20)&gt;0,LARGE((AQ20,BT20,CW20),1),0)</f>
        <v>35.6</v>
      </c>
      <c r="M20" s="8" t="str">
        <f>IF(L20=0,"",IF(L20=CW20,$CA$1,IF(L20=BT20,$AX$1,IF(L20=AQ20,$U$1,""))))</f>
        <v>2024 Nationals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38.800000000000004</v>
      </c>
      <c r="Q20" s="8" t="str">
        <f>IF(P20=0,"",IF(P20=DB20,$CA$1,IF(P20=BY20,$AX$1,IF(P20=AV20,$U$1,""))))</f>
        <v>2024 Nationals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17.8</v>
      </c>
      <c r="V20" s="19">
        <v>1.5</v>
      </c>
      <c r="W20" s="19">
        <v>1</v>
      </c>
      <c r="X20" s="19">
        <v>0</v>
      </c>
      <c r="Y20" s="19">
        <v>15.6</v>
      </c>
      <c r="Z20" s="19">
        <v>3.5</v>
      </c>
      <c r="AA20" s="19">
        <v>2.4</v>
      </c>
      <c r="AB20" s="19">
        <v>0.6</v>
      </c>
      <c r="AC20" s="19">
        <v>16.3</v>
      </c>
      <c r="AD20" s="19">
        <v>2.9</v>
      </c>
      <c r="AE20" s="19">
        <v>0.1</v>
      </c>
      <c r="AF20" s="19">
        <v>0.3</v>
      </c>
      <c r="AG20" s="19">
        <v>15.5</v>
      </c>
      <c r="AH20" s="19">
        <v>3.5</v>
      </c>
      <c r="AI20" s="19">
        <v>0</v>
      </c>
      <c r="AJ20" s="19">
        <v>0.6</v>
      </c>
      <c r="AK20" s="19">
        <v>15.4</v>
      </c>
      <c r="AL20" s="19">
        <v>3.2</v>
      </c>
      <c r="AM20" s="19">
        <v>0</v>
      </c>
      <c r="AN20" s="19">
        <v>0.6</v>
      </c>
      <c r="AO20" s="27"/>
      <c r="AP20" s="40">
        <f>IF(SUM(V20,Z20)&gt;0,SUM(V20,Z20),"")</f>
        <v>5</v>
      </c>
      <c r="AQ20" s="40">
        <f>IF(SUM(U20:V20,X20:Z20,AB20)-W20-AA20&gt;0,SUM(U20:V20,X20:Z20,AB20)-W20-AA20,"")</f>
        <v>35.6</v>
      </c>
      <c r="AR20" s="40">
        <f>IF(SUM(AC20:AD20,AF20)-AE20&gt;0,SUM(AC20:AD20,AF20)-AE20,"")</f>
        <v>19.399999999999999</v>
      </c>
      <c r="AS20" s="40">
        <f>IF(SUM(V20,Z20,AD20)&gt;0,SUM(V20,Z20,AD20),"")</f>
        <v>7.9</v>
      </c>
      <c r="AT20" s="40">
        <f>IF(SUM(AQ20,AR20)&gt;0,SUM(AQ20,AR20),"")</f>
        <v>55</v>
      </c>
      <c r="AU20" s="40">
        <f>IF(SUM(AH20,AL20)&gt;0,SUM(AH20,AL20),"")</f>
        <v>6.7</v>
      </c>
      <c r="AV20" s="40">
        <f>IF(SUM(AG20:AH20,AJ20:AL20,AN20)-SUM(AI20,AM20)&gt;0,SUM(AG20:AH20,AJ20:AL20,AN20)-SUM(AI20,AM20),"")</f>
        <v>38.800000000000004</v>
      </c>
      <c r="AW20" s="40">
        <f>IF(SUM(AQ20,AR20,AV20)&gt;0,SUM(AQ20,AR20,AV20),"")</f>
        <v>93.800000000000011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0</v>
      </c>
      <c r="QE20" s="22">
        <f>IF($CU20="P",CB20,(CB20+AY20)/2)</f>
        <v>0</v>
      </c>
      <c r="QF20" s="22">
        <f>IF($CU20="P",CC20,(CC20+AZ20)/2)</f>
        <v>0</v>
      </c>
      <c r="QG20" s="22">
        <f>IF($CU20="P",CD20,(CD20+BA20)/2)</f>
        <v>0</v>
      </c>
      <c r="QH20" s="22">
        <f>IF($CU20="P",CE20,(CE20+BB20)/2)</f>
        <v>0</v>
      </c>
      <c r="QI20" s="22">
        <f>IF($CU20="P",CF20,(CF20+BC20)/2)</f>
        <v>0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0</v>
      </c>
      <c r="QQ20" s="22">
        <f>IF($CU20="P",CN20,(CN20+BK20)/2)</f>
        <v>0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0</v>
      </c>
      <c r="QU20" s="22">
        <f>IF($CU20="P",CR20,(CR20+BO20)/2)</f>
        <v>0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 t="str">
        <f>IF(SUM(QE20,QI20)&gt;0,SUM(QE20,QI20),"")</f>
        <v/>
      </c>
      <c r="QZ20" s="40" t="str">
        <f>IF(SUM(QD20:QE20,QG20:QI20,QK20)-QF20-QJ20&gt;0,SUM(QD20:QE20,QG20:QI20,QK20)-QF20-QJ20,"")</f>
        <v/>
      </c>
      <c r="RA20" s="40" t="str">
        <f>IF(SUM(QL20:QM20,QO20)-QN20&gt;0,SUM(QL20:QM20,QO20)-QN20,"")</f>
        <v/>
      </c>
      <c r="RB20" s="40" t="str">
        <f>IF(SUM(QE20,QI20,QM20)&gt;0,SUM(QE20,QI20,QM20),"")</f>
        <v/>
      </c>
      <c r="RC20" s="40" t="str">
        <f>IF(SUM(QZ20,RA20)&gt;0,SUM(QZ20,RA20),"")</f>
        <v/>
      </c>
      <c r="RD20" s="40" t="str">
        <f>IF(SUM(QQ20,QU20)&gt;0,SUM(QQ20,QU20),"")</f>
        <v/>
      </c>
      <c r="RE20" s="40" t="str">
        <f>IF(SUM(QP20:QQ20,QS20:QU20,QW20)-SUM(QR20,QV20)&gt;0,SUM(QP20:QQ20,QS20:QU20,QW20)-SUM(QR20,QV20),"")</f>
        <v/>
      </c>
      <c r="RF20" s="40" t="str">
        <f>IF(SUM(QZ20,RA20,RE20)&gt;0,SUM(QZ20,RA20,RE20),"")</f>
        <v/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8</v>
      </c>
      <c r="BS23" s="4"/>
      <c r="BZ23" s="42">
        <v>8</v>
      </c>
      <c r="CV23" s="4"/>
      <c r="DC23" s="42">
        <v>8.4</v>
      </c>
      <c r="DZ23" s="4"/>
      <c r="EG23" s="42">
        <v>8</v>
      </c>
      <c r="FB23" s="4"/>
      <c r="FI23" s="42">
        <v>8</v>
      </c>
      <c r="GD23" s="4"/>
      <c r="GK23" s="42">
        <v>8.4</v>
      </c>
      <c r="HF23" s="4"/>
      <c r="HM23" s="42">
        <v>8.4</v>
      </c>
      <c r="IH23" s="4"/>
      <c r="IO23" s="42">
        <v>8.4</v>
      </c>
      <c r="JJ23" s="4"/>
      <c r="JQ23" s="42">
        <v>8.4</v>
      </c>
      <c r="KL23" s="4"/>
      <c r="KS23" s="42">
        <v>8.4</v>
      </c>
      <c r="LN23" s="4"/>
      <c r="LU23" s="42">
        <v>8.4</v>
      </c>
      <c r="MP23" s="4"/>
      <c r="MW23" s="42">
        <v>8.4</v>
      </c>
      <c r="NR23" s="4"/>
      <c r="NY23" s="42">
        <v>8.4</v>
      </c>
      <c r="OT23" s="4"/>
      <c r="PA23" s="42">
        <v>8.4</v>
      </c>
      <c r="PV23" s="4"/>
      <c r="QC23" s="42">
        <v>8.4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42.1</v>
      </c>
      <c r="BS27" s="4"/>
      <c r="BZ27" s="45">
        <v>42.1</v>
      </c>
      <c r="CV27" s="4"/>
      <c r="DC27" s="45">
        <v>42.8</v>
      </c>
      <c r="DZ27" s="4"/>
      <c r="EG27" s="45">
        <v>42.1</v>
      </c>
      <c r="FB27" s="4"/>
      <c r="FI27" s="45">
        <v>42.1</v>
      </c>
      <c r="GD27" s="4"/>
      <c r="GK27" s="45">
        <v>42.8</v>
      </c>
      <c r="HF27" s="4"/>
      <c r="HM27" s="45">
        <v>42.8</v>
      </c>
      <c r="IH27" s="4"/>
      <c r="IO27" s="45">
        <v>42.8</v>
      </c>
      <c r="JJ27" s="4"/>
      <c r="JQ27" s="45">
        <v>42.8</v>
      </c>
      <c r="KL27" s="4"/>
      <c r="KS27" s="45">
        <v>42.8</v>
      </c>
      <c r="LN27" s="4"/>
      <c r="LU27" s="45">
        <v>42.8</v>
      </c>
      <c r="MP27" s="4"/>
      <c r="MW27" s="45">
        <v>42.8</v>
      </c>
      <c r="NR27" s="4"/>
      <c r="NY27" s="45">
        <v>42.8</v>
      </c>
      <c r="OT27" s="4"/>
      <c r="PA27" s="45">
        <v>42.8</v>
      </c>
      <c r="PV27" s="4"/>
      <c r="QC27" s="45">
        <v>42.8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  <c r="G33" s="64"/>
    </row>
    <row r="34" spans="1:7" x14ac:dyDescent="0.2">
      <c r="A34" s="5"/>
      <c r="B34" s="5"/>
      <c r="C34" s="5"/>
      <c r="D34" s="20"/>
      <c r="G34" s="64"/>
    </row>
    <row r="35" spans="1:7" x14ac:dyDescent="0.2">
      <c r="A35" s="5"/>
      <c r="B35" s="5"/>
      <c r="C35" s="5"/>
      <c r="D35" s="5"/>
    </row>
    <row r="39" spans="1:7" x14ac:dyDescent="0.2">
      <c r="G39" s="64"/>
    </row>
    <row r="40" spans="1:7" x14ac:dyDescent="0.2">
      <c r="G40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20">
      <sortCondition descending="1" ref="H1:H21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0">
    <cfRule type="expression" dxfId="89" priority="31" stopIfTrue="1">
      <formula>IF($AO4&lt;&gt;"",1,0)</formula>
    </cfRule>
  </conditionalFormatting>
  <conditionalFormatting sqref="AX4:BZ20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20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KP1:KP1048576 LR1:LR1048576 MT1:MT1048576 NV1:NV1048576 OX1:OX1048576 PZ1:PZ1048576 AT1:AT29 JN1:JN1048576">
    <cfRule type="cellIs" dxfId="76" priority="17" operator="between">
      <formula>AW$30</formula>
      <formula>1000</formula>
    </cfRule>
    <cfRule type="cellIs" dxfId="75" priority="18" operator="between">
      <formula>AW$29</formula>
      <formula>AW$30</formula>
    </cfRule>
    <cfRule type="cellIs" dxfId="74" priority="19" operator="between">
      <formula>AW$28</formula>
      <formula>AW$29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19742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197470" operator="between">
      <formula>AW$27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197515" operator="between">
      <formula>AW$23</formula>
      <formula>AW$24</formula>
    </cfRule>
    <cfRule type="cellIs" dxfId="69" priority="197516" operator="between">
      <formula>AW$24</formula>
      <formula>AW$25</formula>
    </cfRule>
    <cfRule type="cellIs" dxfId="68" priority="197517" operator="between">
      <formula>AW$25</formula>
      <formula>AW$26</formula>
    </cfRule>
    <cfRule type="cellIs" dxfId="67" priority="197518" operator="between">
      <formula>AW$26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197695" operator="between">
      <formula>AW$27</formula>
      <formula>AW$28</formula>
    </cfRule>
    <cfRule type="cellIs" dxfId="65" priority="197696" operator="between">
      <formula>AW$28</formula>
      <formula>AW$29</formula>
    </cfRule>
    <cfRule type="cellIs" dxfId="64" priority="197697" operator="between">
      <formula>AW$29</formula>
      <formula>AW$30</formula>
    </cfRule>
    <cfRule type="cellIs" dxfId="63" priority="197698" operator="between">
      <formula>AW$30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197875" operator="between">
      <formula>AW$26</formula>
      <formula>1000</formula>
    </cfRule>
    <cfRule type="cellIs" dxfId="61" priority="197876" operator="between">
      <formula>AW$25</formula>
      <formula>AW$26</formula>
    </cfRule>
    <cfRule type="cellIs" dxfId="60" priority="197877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customWidth="1"/>
    <col min="222" max="241" width="10.83203125" hidden="1" customWidth="1"/>
    <col min="242" max="249" width="10.83203125" style="36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183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184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200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 t="s">
        <v>201</v>
      </c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 t="s">
        <v>233</v>
      </c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206</v>
      </c>
      <c r="D4" s="4" t="s">
        <v>4</v>
      </c>
      <c r="E4" s="4">
        <v>2008</v>
      </c>
      <c r="F4" s="9">
        <f>SUM(L4:R4)+SUM(L4:O4)*0.0000001+SUM(L4)*0.0000000000001</f>
        <v>160.70001081000541</v>
      </c>
      <c r="G4" s="65" t="s">
        <v>46</v>
      </c>
      <c r="H4" s="3" t="str">
        <f>IF(OR(AND(AP4&gt;=AW$44,AQ4&gt;=AW$48,AP4&lt;&gt;"",AO4=""),AND(AU4&gt;=AW$44,AV4&gt;=AW$48,AU4&lt;&gt;"",AO4=""),AND(BS4&gt;=BZ$44,BT4&gt;=BZ$48,BS4&lt;&gt;"",BR4=""),AND(BX4&gt;=BZ$44,BY4&gt;=BZ$48,BX4&lt;&gt;"",BR4=""),AND(CV4&gt;=DC$44,CW4&gt;=DC$48,CV4&lt;&gt;"",CU4=""),AND(DA4&gt;=DC$44,DB4&gt;=DC$48,DA4&lt;&gt;""),AND(DZ4&gt;=EG$44,EA4&gt;=EG$48,DZ4&lt;&gt;""),AND(EE4&gt;=EG$44,EF4&gt;=EG$48,EE4&lt;&gt;""),AND(FB4&gt;=FI$44,FC4&gt;=FI$48,FB4&lt;&gt;""),AND(FG4&gt;=FI$44,FH4&gt;=FI$48,FG4&lt;&gt;""),AND(GD4&gt;=GK$44,GE4&gt;=GK$48,GD4&lt;&gt;""),AND(GI4&gt;=GK$44,GJ4&gt;=GK$48,GI4&lt;&gt;""),AND(HF4&gt;=HM$44,HG4&gt;=HM$48,HF4&lt;&gt;""),AND(HK4&gt;=HM$44,HL4&gt;=HM$48,HK4&lt;&gt;""),AND(IH4&gt;=IO$44,II4&gt;=IO$48,IH4&lt;&gt;""),AND(IM4&gt;=IO$44,IN4&gt;=IO$48,IM4&lt;&gt;""),AND(JJ4&gt;=JQ$44,JK4&gt;=JQ$48,JJ4&lt;&gt;""),AND(JO4&gt;=JQ$44,JP4&gt;=JQ$48,JO4&lt;&gt;""),AND(KL4&gt;=KS$44,KM4&gt;=KS$48,KL4&lt;&gt;""),AND(KQ4&gt;=KS$44,KR4&gt;=KS$48,KQ4&lt;&gt;""),AND(LN4&gt;=LU$44,LO4&gt;=LU$48,LN4&lt;&gt;""),AND(LS4&gt;=LU$44,LT4&gt;=LU$48,LS4&lt;&gt;""),AND(MP4&gt;=MW$44,MQ4&gt;=MW$48,MP4&lt;&gt;""),AND(MU4&gt;=MW$44,MV4&gt;=MW$48,MU4&lt;&gt;""),AND(NR4&gt;=NY$44,NS4&gt;=NY$48,NR4&lt;&gt;""),AND(NW4&gt;=NY$44,NX4&gt;=NY$48,NW4&lt;&gt;""),AND(OT4&gt;=PA$44,OU4&gt;=PA$48,OT4&lt;&gt;""),AND(OY4&gt;=PA$44,OZ4&gt;=PA$48,OY4&lt;&gt;""),AND(PV4&gt;=QC$44,PW4&gt;=QC$48,PV4&lt;&gt;""),AND(QA4&gt;=QC$44,QB4&gt;=QC$48,QA4&lt;&gt;"")),"P","")</f>
        <v>P</v>
      </c>
      <c r="I4" s="3" t="str">
        <f>IF(OR(AND(AQ4&gt;=AW$48,AQ4&lt;&gt;"",AO4=""),AND(AV4&gt;=AW$48,AV4&lt;&gt;"",AO4=""),AND(BT4&gt;=BZ$48,BT4&lt;&gt;"",BR4=""),AND(BY4&gt;=BZ$48,BY4&lt;&gt;"",BR4=""),AND(CW4&gt;=DC$48,CW4&lt;&gt;"",CU4=""),AND(DB4&gt;=DC$48,DB4&lt;&gt;"",CU4=""),AND(EA4&gt;=EG$48,EA4&lt;&gt;""),AND(EF4&gt;=EG$48,EF4&lt;&gt;""),AND(FC4&gt;=FI$48,FC4&lt;&gt;""),AND(FH4&gt;=FI$48,FH4&lt;&gt;""),AND(GE4&gt;=GK$48,GE4&lt;&gt;""),AND(GJ4&gt;=GK$48,GJ4&lt;&gt;""),AND(HG4&gt;=HM$48,HG4&lt;&gt;""),AND(HL4&gt;=HM$48,HL4&lt;&gt;""),AND(II4&gt;=IO$48,II4&lt;&gt;""),AND(IN4&gt;=IO$48,IN4&lt;&gt;""),AND(JK4&gt;=JQ$48,JK4&lt;&gt;""),AND(JP4&gt;=JQ$48,JP4&lt;&gt;""),AND(KM4&gt;=KS$48,KM4&lt;&gt;""),AND(KR4&gt;=KS$48,KR4&lt;&gt;""),AND(LO4&gt;=LU$48,LO4&lt;&gt;""),AND(LT4&gt;=LU$48,LT4&lt;&gt;""),AND(MQ4&gt;=MW$48,MQ4&lt;&gt;""),AND(MV4&gt;=MW$48,MV4&lt;&gt;""),AND(NS4&gt;=NY$48,NS4&lt;&gt;""),AND(NX4&gt;=NY$48,NX4&lt;&gt;""),AND(OU4&gt;=PA$48,OU4&lt;&gt;""),AND(OZ4&gt;=PA$48,OZ4&lt;&gt;""),AND(PW4&gt;=QC$48,PW4&lt;&gt;""),AND(QB4&gt;=QC$48,QB4&lt;&gt;"")),"P","")</f>
        <v>P</v>
      </c>
      <c r="J4" s="36" t="str">
        <f>IF(AND(I4="P",H4=""),"No DD",IF(OR(AND(AS4&gt;=AW$47,AT4&gt;=AW$51,AS4&lt;&gt;"",AO4=""),AND(BV4&gt;=BZ$47,BW4&gt;=BZ$51,BV4&lt;&gt;"",BR4=""),AND(CY4&gt;=DC$47,CZ4&gt;=DC$51,CY4&lt;&gt;"",CU4=""),AND(EC4&gt;=EG$47,ED4&gt;=EG$51,EC4&lt;&gt;""),AND(FE4&gt;=FI$47,FF4&gt;=FI$51,FE4&lt;&gt;""),AND(GG4&gt;=GK$47,GH4&gt;=GK$51,GG4&lt;&gt;""),AND(HI4&gt;=HM$47,HJ4&gt;=HM$51,HI4&lt;&gt;""),AND(IK4&gt;=IO$47,IL4&gt;=IO$51,IK4&lt;&gt;""),AND(JM4&gt;=JQ$47,JN4&gt;=JQ$51,JM4&lt;&gt;""),AND(KO4&gt;=KS$47,KP4&gt;=KS$51,KO4&lt;&gt;""),AND(LQ4&gt;=LU$47,LR4&gt;=LU$51,LQ4&lt;&gt;""),AND(MS4&gt;=MW$47,MT4&gt;=MW$51,MS4&lt;&gt;""),AND(NU4&gt;=NY$47,NV4&gt;=NY$51,NU4&lt;&gt;""),AND(OW4&gt;=PA$47,OX4&gt;=PA$51,OW4&lt;&gt;""),AND(PY4&gt;=QC$47,PZ4&gt;=QC$51,PY4&lt;&gt;"")),"Merit",IF(OR(AND(AS4&gt;=AW$46,AT4&gt;=AW$50,AS4&lt;&gt;"",AO4=""),AND(BV4&gt;=BZ$46,BW4&gt;=BZ$50,BV4&lt;&gt;"",BR4=""),AND(CY4&gt;=DC$46,CZ4&gt;=DC$50,CY4&lt;&gt;"",CU4=""),AND(EC4&gt;=EG$46,ED4&gt;=EG$50,EC4&lt;&gt;""),AND(FE4&gt;=FI$46,FF4&gt;=FI$50,FE4&lt;&gt;""),AND(GG4&gt;=GK$46,GH4&gt;=GK$50,GG4&lt;&gt;""),AND(HI4&gt;=HM$46,HJ4&gt;=HM$50,HI4&lt;&gt;""),AND(IK4&gt;=IO$46,IL4&gt;=IO$50,IK4&lt;&gt;""),AND(JM4&gt;=JQ$46,JN4&gt;=JQ$50,JM4&lt;&gt;""),AND(KO4&gt;=KS$46,KP4&gt;=KS$50,KO4&lt;&gt;""),AND(LQ4&gt;=LU$46,LR4&gt;=LU$50,LQ4&lt;&gt;""),AND(MS4&gt;=MW$46,MT4&gt;=MW$50,MS4&lt;&gt;""),AND(NU4&gt;=NY$46,NV4&gt;=NY$50,NU4&lt;&gt;""),AND(OW4&gt;=PA$46,OX4&gt;=PA$50,OW4&lt;&gt;""),AND(PY4&gt;=QC$46,PZ4&gt;=QC$50,PY4&lt;&gt;"")),"Excellence",IF(K4="P","Worlds Team",IF(H4="P","National Team","")))))</f>
        <v>National Team</v>
      </c>
      <c r="K4" s="3" t="str">
        <f>IF(OR(AND(AS4&gt;=AW$45,AT4&gt;=AW$49,AS4&lt;&gt;"",AO4=""),AND(BV4&gt;=BZ$45,BW4&gt;=BZ$49,BV4&lt;&gt;"",BR4=""),AND(CY4&gt;=DC$45,CZ4&gt;=DC$49,CY4&lt;&gt;"",CU4=""),AND(EC4&gt;=EG$45,ED4&gt;=EG$49,EC4&lt;&gt;""),AND(FE4&gt;=FI$45,FF4&gt;=FI$49,FE4&lt;&gt;""),AND(GG4&gt;=GK$45,GH4&gt;=GK$49,GG4&lt;&gt;""),AND(HI4&gt;=HM$45,HJ4&gt;=HM$49,HI4&lt;&gt;""),AND(IK4&gt;=IO$45,IL4&gt;=IO$49,IK4&lt;&gt;""),AND(JM4&gt;=JQ$45,JN4&gt;=JQ$49,JM4&lt;&gt;""),AND(KO4&gt;=KS$45,KP4&gt;=KS$49,KO4&lt;&gt;""),AND(LQ4&gt;=LU$45,LR4&gt;=LU$49,LQ4&lt;&gt;""),AND(MS4&gt;=MW$45,MT4&gt;=MW$49,MS4&lt;&gt;""),AND(NU4&gt;=NY$45,NV4&gt;=NY$49,NU4&lt;&gt;""),AND(OW4&gt;=PA$45,OX4&gt;=PA$49,OW4&lt;&gt;""),AND(PY4&gt;=QC$45,PZ4&gt;=QC$49,PY4&lt;&gt;"")),"P","")</f>
        <v/>
      </c>
      <c r="L4" s="8">
        <f>IF(COUNT(AQ4,BT4,CW4)&gt;0,LARGE((AQ4,BT4,CW4),1),0)</f>
        <v>54.199999999999996</v>
      </c>
      <c r="M4" s="8" t="str">
        <f>IF(L4=0,"",IF(L4=CW4,$CA$1,IF(L4=BT4,$AX$1,IF(L4=AQ4,$U$1,""))))</f>
        <v>2025 Elite Canada</v>
      </c>
      <c r="N4" s="8">
        <f>IF(COUNT(AQ4,BT4,CW4)&gt;1,LARGE((AQ4,BT4,CW4),2),0)</f>
        <v>53.9</v>
      </c>
      <c r="O4" s="8" t="str">
        <f>IF(N4=0,"",IF(AND(N4=L4,N4=AQ4,N4=BT4),$U$1,IF(AND(N4=L4,N4=AQ4,N4=CW4),$U$1,IF(AND(N4=L4,N4=BT4,N4=CW4),$AX$1,IF(N4=CW4,$CA$1,IF(N4=BT4,$AX$1,IF(N4=AQ4,$U$1,"")))))))</f>
        <v>2024 Nationals</v>
      </c>
      <c r="P4" s="8">
        <f>IF(MAX(AV4,BY4,DB4)&gt;0,MAX(AV4,BY4,DB4),0)</f>
        <v>52.499999999999993</v>
      </c>
      <c r="Q4" s="8" t="str">
        <f>IF(P4=0,"",IF(P4=DB4,$CA$1,IF(P4=BY4,$AX$1,IF(P4=AV4,$U$1,""))))</f>
        <v>2025 Elite Canada</v>
      </c>
      <c r="R4" s="8">
        <f>IF(MAX(DD4:DE4)&gt;0,MAX(DD4:DE4),"")</f>
        <v>0.10000000000000853</v>
      </c>
      <c r="S4" s="11" t="str">
        <f>IF(R4="","",IF(R4=DD4,"("&amp;DD$2&amp;")",IF(R4=DE4,"("&amp;DE$2&amp;")")))</f>
        <v>(Final)</v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2024 Coimbra Gym Fest (July 7)</v>
      </c>
      <c r="U4" s="19">
        <v>18.8</v>
      </c>
      <c r="V4" s="19">
        <v>8</v>
      </c>
      <c r="W4" s="19">
        <v>0</v>
      </c>
      <c r="X4" s="19">
        <v>0</v>
      </c>
      <c r="Y4" s="19">
        <v>18.899999999999999</v>
      </c>
      <c r="Z4" s="19">
        <v>8.4</v>
      </c>
      <c r="AA4" s="19">
        <v>0.2</v>
      </c>
      <c r="AB4" s="19">
        <v>0</v>
      </c>
      <c r="AC4" s="19">
        <v>18</v>
      </c>
      <c r="AD4" s="19">
        <v>8.1</v>
      </c>
      <c r="AE4" s="19">
        <v>0.8</v>
      </c>
      <c r="AF4" s="19">
        <v>0</v>
      </c>
      <c r="AG4" s="19">
        <v>18.2</v>
      </c>
      <c r="AH4" s="19">
        <v>7.3</v>
      </c>
      <c r="AI4" s="19">
        <v>0.2</v>
      </c>
      <c r="AJ4" s="19">
        <v>0</v>
      </c>
      <c r="AK4" s="19">
        <v>18.8</v>
      </c>
      <c r="AL4" s="19">
        <v>8.4</v>
      </c>
      <c r="AM4" s="19">
        <v>0</v>
      </c>
      <c r="AN4" s="19">
        <v>0</v>
      </c>
      <c r="AO4" s="27"/>
      <c r="AP4" s="40">
        <f>IF(SUM(V4,Z4)&gt;0,SUM(V4,Z4),"")</f>
        <v>16.399999999999999</v>
      </c>
      <c r="AQ4" s="40">
        <f>IF(SUM(U4:V4,X4:Z4,AB4)-W4-AA4&gt;0,SUM(U4:V4,X4:Z4,AB4)-W4-AA4,"")</f>
        <v>53.9</v>
      </c>
      <c r="AR4" s="40">
        <f>IF(SUM(AC4:AD4,AF4)-AE4&gt;0,SUM(AC4:AD4,AF4)-AE4,"")</f>
        <v>25.3</v>
      </c>
      <c r="AS4" s="40">
        <f>IF(SUM(V4,Z4,AD4)&gt;0,SUM(V4,Z4,AD4),"")</f>
        <v>24.5</v>
      </c>
      <c r="AT4" s="40">
        <f>IF(SUM(AQ4,AR4)&gt;0,SUM(AQ4,AR4),"")</f>
        <v>79.2</v>
      </c>
      <c r="AU4" s="40">
        <f>IF(SUM(AH4,AL4)&gt;0,SUM(AH4,AL4),"")</f>
        <v>15.7</v>
      </c>
      <c r="AV4" s="40">
        <f>IF(SUM(AG4:AH4,AJ4:AL4,AN4)-SUM(AI4,AM4)&gt;0,SUM(AG4:AH4,AJ4:AL4,AN4)-SUM(AI4,AM4),"")</f>
        <v>52.499999999999993</v>
      </c>
      <c r="AW4" s="40">
        <f>IF(SUM(AQ4,AR4,AV4)&gt;0,SUM(AQ4,AR4,AV4),"")</f>
        <v>131.69999999999999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>IF(SUM(AY4,BC4)&gt;0,SUM(AY4,BC4),"")</f>
        <v/>
      </c>
      <c r="BT4" s="11" t="str">
        <f>IF(SUM(AX4:AY4,BA4:BC4,BE4)-AZ4-BD4&gt;0,SUM(AX4:AY4,BA4:BC4,BE4)-AZ4-BD4,"")</f>
        <v/>
      </c>
      <c r="BU4" s="11" t="str">
        <f>IF(SUM(BF4:BG4,BI4)-BH4&gt;0,SUM(BF4:BG4,BI4)-BH4,"")</f>
        <v/>
      </c>
      <c r="BV4" s="11" t="str">
        <f>IF(SUM(AY4,BC4,BG4)&gt;0,SUM(AY4,BC4,BG4),"")</f>
        <v/>
      </c>
      <c r="BW4" s="11" t="str">
        <f>IF(SUM(BT4,BU4)&gt;0,SUM(BT4,BU4),"")</f>
        <v/>
      </c>
      <c r="BX4" s="11" t="str">
        <f>IF(SUM(BK4,BO4)&gt;0,SUM(BK4,BO4),"")</f>
        <v/>
      </c>
      <c r="BY4" s="11" t="str">
        <f>IF(SUM(BJ4:BK4,BM4:BO4,BQ4)-SUM(BL4,BP4)&gt;0,SUM(BJ4:BK4,BM4:BO4,BQ4)-SUM(BL4,BP4),"")</f>
        <v/>
      </c>
      <c r="BZ4" s="11" t="str">
        <f>IF(SUM(BT4,BU4,BY4)&gt;0,SUM(BT4,BU4,BY4),"")</f>
        <v/>
      </c>
      <c r="CA4" s="19">
        <v>19</v>
      </c>
      <c r="CB4" s="19">
        <v>8.4</v>
      </c>
      <c r="CC4" s="19">
        <v>0</v>
      </c>
      <c r="CD4" s="19">
        <v>0</v>
      </c>
      <c r="CE4" s="19">
        <v>18.600000000000001</v>
      </c>
      <c r="CF4" s="19">
        <v>8.1</v>
      </c>
      <c r="CG4" s="19">
        <v>0.2</v>
      </c>
      <c r="CH4" s="19">
        <v>0.3</v>
      </c>
      <c r="CI4" s="19"/>
      <c r="CJ4" s="19"/>
      <c r="CK4" s="19"/>
      <c r="CL4" s="19"/>
      <c r="CM4" s="19">
        <v>19</v>
      </c>
      <c r="CN4" s="19">
        <v>8.4</v>
      </c>
      <c r="CO4" s="19">
        <v>0.6</v>
      </c>
      <c r="CP4" s="19">
        <v>0</v>
      </c>
      <c r="CQ4" s="19">
        <v>18.399999999999999</v>
      </c>
      <c r="CR4" s="19">
        <v>7.3</v>
      </c>
      <c r="CS4" s="19">
        <v>0</v>
      </c>
      <c r="CT4" s="19">
        <v>0</v>
      </c>
      <c r="CU4" s="27"/>
      <c r="CV4" s="40">
        <f>IF(SUM(CB4,CF4)&gt;0,SUM(CB4,CF4),"")</f>
        <v>16.5</v>
      </c>
      <c r="CW4" s="40">
        <f>IF(SUM(CA4:CB4,CD4:CF4,CH4)-CC4-CG4&gt;0,SUM(CA4:CB4,CD4:CF4,CH4)-CC4-CG4,"")</f>
        <v>54.199999999999996</v>
      </c>
      <c r="CX4" s="40" t="str">
        <f>IF(SUM(CI4:CJ4,CL4)-CK4&gt;0,SUM(CI4:CJ4,CL4)-CK4,"")</f>
        <v/>
      </c>
      <c r="CY4" s="40">
        <f>IF(SUM(CB4,CF4,CJ4)&gt;0,SUM(CB4,CF4,CJ4),"")</f>
        <v>16.5</v>
      </c>
      <c r="CZ4" s="40">
        <f>IF(SUM(CW4,CX4)&gt;0,SUM(CW4,CX4),"")</f>
        <v>54.199999999999996</v>
      </c>
      <c r="DA4" s="40">
        <f>IF(SUM(CN4,CR4)&gt;0,SUM(CN4,CR4),"")</f>
        <v>15.7</v>
      </c>
      <c r="DB4" s="40">
        <f>IF(SUM(CM4:CN4,CP4:CR4,CT4)-SUM(CO4,CS4)&gt;0,SUM(CM4:CN4,CP4:CR4,CT4)-SUM(CO4,CS4),"")</f>
        <v>52.499999999999993</v>
      </c>
      <c r="DC4" s="40">
        <f>IF(SUM(CW4,CX4,DB4)&gt;0,SUM(CW4,CX4,DB4),"")</f>
        <v>106.69999999999999</v>
      </c>
      <c r="DD4" s="50" t="str">
        <f>IF(MAX(EA4,FC4,GE4,HG4,II4,JK4,KM4,LO4,MQ4,NS4,OU4,PW4)-IF(N4="",0,N4)&gt;0.001,MAX(EA4,FC4,GE4,HG4,II4,JK4,KM4,LO4,MQ4,NS4,OU4,PW4)-IF(N4="",0,N4),"")</f>
        <v/>
      </c>
      <c r="DE4" s="50">
        <f>IF(MAX(EF4,FH4,GJ4,HL4,IN4,JP4,KR4,LT4,MV4,NX4,OZ4,QB4)-IF(P4="",0,P4)&gt;0.001,MAX(EF4,FH4,GJ4,HL4,IN4,JP4,KR4,LT4,MV4,NX4,OZ4,QB4)-IF(P4="",0,P4),"")</f>
        <v>0.10000000000000853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>
        <v>19</v>
      </c>
      <c r="FK4" s="17">
        <v>8.4</v>
      </c>
      <c r="FL4" s="17">
        <v>0.2</v>
      </c>
      <c r="FM4" s="17">
        <v>0</v>
      </c>
      <c r="FN4" s="17">
        <v>18.399999999999999</v>
      </c>
      <c r="FO4" s="17">
        <v>8.1</v>
      </c>
      <c r="FP4" s="17">
        <v>0.8</v>
      </c>
      <c r="FQ4" s="17">
        <v>0</v>
      </c>
      <c r="FR4" s="17"/>
      <c r="FS4" s="17"/>
      <c r="FT4" s="17"/>
      <c r="FU4" s="17"/>
      <c r="FV4" s="17">
        <v>18.600000000000001</v>
      </c>
      <c r="FW4" s="17">
        <v>8.4</v>
      </c>
      <c r="FX4" s="17">
        <v>0.2</v>
      </c>
      <c r="FY4" s="17">
        <v>0</v>
      </c>
      <c r="FZ4" s="17">
        <v>17.899999999999999</v>
      </c>
      <c r="GA4" s="17">
        <v>8.1</v>
      </c>
      <c r="GB4" s="17">
        <v>0.2</v>
      </c>
      <c r="GC4" s="17">
        <v>0</v>
      </c>
      <c r="GD4" s="40">
        <f>IF(SUM(FK4,FO4)&gt;0,SUM(FK4,FO4),"")</f>
        <v>16.5</v>
      </c>
      <c r="GE4" s="40">
        <f>IF(SUM(FJ4:FK4,FM4:FO4,FQ4)-FL4-FP4&gt;0,SUM(FJ4:FK4,FM4:FO4,FQ4)-FL4-FP4,"")</f>
        <v>52.9</v>
      </c>
      <c r="GF4" s="40" t="str">
        <f>IF(SUM(FR4:FS4,FU4)-FT4&gt;0,SUM(FR4:FS4,FU4)-FT4,"")</f>
        <v/>
      </c>
      <c r="GG4" s="40">
        <f>IF(SUM(FK4,FO4,FS4)&gt;0,SUM(FK4,FO4,FS4),"")</f>
        <v>16.5</v>
      </c>
      <c r="GH4" s="40">
        <f>IF(SUM(GE4,GF4)&gt;0,SUM(GE4,GF4),"")</f>
        <v>52.9</v>
      </c>
      <c r="GI4" s="40">
        <f>IF(SUM(FW4,GA4)&gt;0,SUM(FW4,GA4),"")</f>
        <v>16.5</v>
      </c>
      <c r="GJ4" s="40">
        <f>IF(SUM(FV4:FW4,FY4:GA4,GC4)-SUM(FX4,GB4)&gt;0,SUM(FV4:FW4,FY4:GA4,GC4)-SUM(FX4,GB4),"")</f>
        <v>52.6</v>
      </c>
      <c r="GK4" s="40">
        <f>IF(SUM(GE4,GF4,GJ4)&gt;0,SUM(GE4,GF4,GJ4),"")</f>
        <v>105.5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>
        <v>18.8</v>
      </c>
      <c r="HO4" s="17">
        <v>8.4</v>
      </c>
      <c r="HP4" s="17">
        <v>0</v>
      </c>
      <c r="HQ4" s="17">
        <v>0</v>
      </c>
      <c r="HR4" s="17">
        <v>18.399999999999999</v>
      </c>
      <c r="HS4" s="17">
        <v>8.1</v>
      </c>
      <c r="HT4" s="17">
        <v>0</v>
      </c>
      <c r="HU4" s="17">
        <v>0</v>
      </c>
      <c r="HV4" s="17">
        <v>17.8</v>
      </c>
      <c r="HW4" s="17">
        <v>9.3000000000000007</v>
      </c>
      <c r="HX4" s="17">
        <v>0.8</v>
      </c>
      <c r="HY4" s="17">
        <v>0</v>
      </c>
      <c r="HZ4" s="17"/>
      <c r="IA4" s="17"/>
      <c r="IB4" s="17"/>
      <c r="IC4" s="17"/>
      <c r="ID4" s="17"/>
      <c r="IE4" s="17"/>
      <c r="IF4" s="17"/>
      <c r="IG4" s="17"/>
      <c r="IH4" s="40">
        <f>IF(SUM(HO4,HS4)&gt;0,SUM(HO4,HS4),"")</f>
        <v>16.5</v>
      </c>
      <c r="II4" s="40">
        <f>IF(SUM(HN4:HO4,HQ4:HS4,HU4)-HP4-HT4&gt;0,SUM(HN4:HO4,HQ4:HS4,HU4)-HP4-HT4,"")</f>
        <v>53.7</v>
      </c>
      <c r="IJ4" s="40">
        <f>IF(SUM(HV4:HW4,HY4)-HX4&gt;0,SUM(HV4:HW4,HY4)-HX4,"")</f>
        <v>26.3</v>
      </c>
      <c r="IK4" s="40">
        <f>IF(SUM(HO4,HS4,HW4)&gt;0,SUM(HO4,HS4,HW4),"")</f>
        <v>25.8</v>
      </c>
      <c r="IL4" s="40">
        <f>IF(SUM(II4,IJ4)&gt;0,SUM(II4,IJ4),"")</f>
        <v>80</v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>
        <f>IF(SUM(II4,IJ4,IN4)&gt;0,SUM(II4,IJ4,IN4),"")</f>
        <v>80</v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9.5</v>
      </c>
      <c r="QE4" s="22">
        <f>IF($CU4="P",CB4,(CB4+AY4)/2)</f>
        <v>4.2</v>
      </c>
      <c r="QF4" s="22">
        <f>IF($CU4="P",CC4,(CC4+AZ4)/2)</f>
        <v>0</v>
      </c>
      <c r="QG4" s="22">
        <f>IF($CU4="P",CD4,(CD4+BA4)/2)</f>
        <v>0</v>
      </c>
      <c r="QH4" s="22">
        <f>IF($CU4="P",CE4,(CE4+BB4)/2)</f>
        <v>9.3000000000000007</v>
      </c>
      <c r="QI4" s="22">
        <f>IF($CU4="P",CF4,(CF4+BC4)/2)</f>
        <v>4.05</v>
      </c>
      <c r="QJ4" s="22">
        <f>IF($CU4="P",CG4,(CG4+BD4)/2)</f>
        <v>0.1</v>
      </c>
      <c r="QK4" s="22">
        <f>IF($CU4="P",CH4,(CH4+BE4)/2)</f>
        <v>0.15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9.5</v>
      </c>
      <c r="QQ4" s="22">
        <f>IF($CU4="P",CN4,(CN4+BK4)/2)</f>
        <v>4.2</v>
      </c>
      <c r="QR4" s="22">
        <f>IF($CU4="P",CO4,(CO4+BL4)/2)</f>
        <v>0.3</v>
      </c>
      <c r="QS4" s="22">
        <f>IF($CU4="P",CP4,(CP4+BM4)/2)</f>
        <v>0</v>
      </c>
      <c r="QT4" s="22">
        <f>IF($CU4="P",CQ4,(CQ4+BN4)/2)</f>
        <v>9.1999999999999993</v>
      </c>
      <c r="QU4" s="22">
        <f>IF($CU4="P",CR4,(CR4+BO4)/2)</f>
        <v>3.65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8.25</v>
      </c>
      <c r="QZ4" s="40">
        <f>IF(SUM(QD4:QE4,QG4:QI4,QK4)-QF4-QJ4&gt;0,SUM(QD4:QE4,QG4:QI4,QK4)-QF4-QJ4,"")</f>
        <v>27.099999999999998</v>
      </c>
      <c r="RA4" s="40" t="str">
        <f>IF(SUM(QL4:QM4,QO4)-QN4&gt;0,SUM(QL4:QM4,QO4)-QN4,"")</f>
        <v/>
      </c>
      <c r="RB4" s="40">
        <f>IF(SUM(QE4,QI4,QM4)&gt;0,SUM(QE4,QI4,QM4),"")</f>
        <v>8.25</v>
      </c>
      <c r="RC4" s="40">
        <f>IF(SUM(QZ4,RA4)&gt;0,SUM(QZ4,RA4),"")</f>
        <v>27.099999999999998</v>
      </c>
      <c r="RD4" s="40">
        <f>IF(SUM(QQ4,QU4)&gt;0,SUM(QQ4,QU4),"")</f>
        <v>7.85</v>
      </c>
      <c r="RE4" s="40">
        <f>IF(SUM(QP4:QQ4,QS4:QU4,QW4)-SUM(QR4,QV4)&gt;0,SUM(QP4:QQ4,QS4:QU4,QW4)-SUM(QR4,QV4),"")</f>
        <v>26.249999999999996</v>
      </c>
      <c r="RF4" s="40">
        <f>IF(SUM(QZ4,RA4,RE4)&gt;0,SUM(QZ4,RA4,RE4),"")</f>
        <v>53.349999999999994</v>
      </c>
    </row>
    <row r="5" spans="1:474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87</v>
      </c>
      <c r="D5" s="4" t="s">
        <v>4</v>
      </c>
      <c r="E5" s="4">
        <v>2004</v>
      </c>
      <c r="F5" s="9">
        <f>SUM(L5:R5)+SUM(L5:O5)*0.0000001+SUM(L5)*0.0000000000001</f>
        <v>160.10001012000529</v>
      </c>
      <c r="G5" s="64" t="s">
        <v>46</v>
      </c>
      <c r="H5" s="3" t="str">
        <f>IF(OR(AND(AP5&gt;=AW$44,AQ5&gt;=AW$48,AP5&lt;&gt;"",AO5=""),AND(AU5&gt;=AW$44,AV5&gt;=AW$48,AU5&lt;&gt;"",AO5=""),AND(BS5&gt;=BZ$44,BT5&gt;=BZ$48,BS5&lt;&gt;"",BR5=""),AND(BX5&gt;=BZ$44,BY5&gt;=BZ$48,BX5&lt;&gt;"",BR5=""),AND(CV5&gt;=DC$44,CW5&gt;=DC$48,CV5&lt;&gt;"",CU5=""),AND(DA5&gt;=DC$44,DB5&gt;=DC$48,DA5&lt;&gt;""),AND(DZ5&gt;=EG$44,EA5&gt;=EG$48,DZ5&lt;&gt;""),AND(EE5&gt;=EG$44,EF5&gt;=EG$48,EE5&lt;&gt;""),AND(FB5&gt;=FI$44,FC5&gt;=FI$48,FB5&lt;&gt;""),AND(FG5&gt;=FI$44,FH5&gt;=FI$48,FG5&lt;&gt;""),AND(GD5&gt;=GK$44,GE5&gt;=GK$48,GD5&lt;&gt;""),AND(GI5&gt;=GK$44,GJ5&gt;=GK$48,GI5&lt;&gt;""),AND(HF5&gt;=HM$44,HG5&gt;=HM$48,HF5&lt;&gt;""),AND(HK5&gt;=HM$44,HL5&gt;=HM$48,HK5&lt;&gt;""),AND(IH5&gt;=IO$44,II5&gt;=IO$48,IH5&lt;&gt;""),AND(IM5&gt;=IO$44,IN5&gt;=IO$48,IM5&lt;&gt;""),AND(JJ5&gt;=JQ$44,JK5&gt;=JQ$48,JJ5&lt;&gt;""),AND(JO5&gt;=JQ$44,JP5&gt;=JQ$48,JO5&lt;&gt;""),AND(KL5&gt;=KS$44,KM5&gt;=KS$48,KL5&lt;&gt;""),AND(KQ5&gt;=KS$44,KR5&gt;=KS$48,KQ5&lt;&gt;""),AND(LN5&gt;=LU$44,LO5&gt;=LU$48,LN5&lt;&gt;""),AND(LS5&gt;=LU$44,LT5&gt;=LU$48,LS5&lt;&gt;""),AND(MP5&gt;=MW$44,MQ5&gt;=MW$48,MP5&lt;&gt;""),AND(MU5&gt;=MW$44,MV5&gt;=MW$48,MU5&lt;&gt;""),AND(NR5&gt;=NY$44,NS5&gt;=NY$48,NR5&lt;&gt;""),AND(NW5&gt;=NY$44,NX5&gt;=NY$48,NW5&lt;&gt;""),AND(OT5&gt;=PA$44,OU5&gt;=PA$48,OT5&lt;&gt;""),AND(OY5&gt;=PA$44,OZ5&gt;=PA$48,OY5&lt;&gt;""),AND(PV5&gt;=QC$44,PW5&gt;=QC$48,PV5&lt;&gt;""),AND(QA5&gt;=QC$44,QB5&gt;=QC$48,QA5&lt;&gt;"")),"P","")</f>
        <v>P</v>
      </c>
      <c r="I5" s="3" t="str">
        <f>IF(OR(AND(AQ5&gt;=AW$48,AQ5&lt;&gt;"",AO5=""),AND(AV5&gt;=AW$48,AV5&lt;&gt;"",AO5=""),AND(BT5&gt;=BZ$48,BT5&lt;&gt;"",BR5=""),AND(BY5&gt;=BZ$48,BY5&lt;&gt;"",BR5=""),AND(CW5&gt;=DC$48,CW5&lt;&gt;"",CU5=""),AND(DB5&gt;=DC$48,DB5&lt;&gt;"",CU5=""),AND(EA5&gt;=EG$48,EA5&lt;&gt;""),AND(EF5&gt;=EG$48,EF5&lt;&gt;""),AND(FC5&gt;=FI$48,FC5&lt;&gt;""),AND(FH5&gt;=FI$48,FH5&lt;&gt;""),AND(GE5&gt;=GK$48,GE5&lt;&gt;""),AND(GJ5&gt;=GK$48,GJ5&lt;&gt;""),AND(HG5&gt;=HM$48,HG5&lt;&gt;""),AND(HL5&gt;=HM$48,HL5&lt;&gt;""),AND(II5&gt;=IO$48,II5&lt;&gt;""),AND(IN5&gt;=IO$48,IN5&lt;&gt;""),AND(JK5&gt;=JQ$48,JK5&lt;&gt;""),AND(JP5&gt;=JQ$48,JP5&lt;&gt;""),AND(KM5&gt;=KS$48,KM5&lt;&gt;""),AND(KR5&gt;=KS$48,KR5&lt;&gt;""),AND(LO5&gt;=LU$48,LO5&lt;&gt;""),AND(LT5&gt;=LU$48,LT5&lt;&gt;""),AND(MQ5&gt;=MW$48,MQ5&lt;&gt;""),AND(MV5&gt;=MW$48,MV5&lt;&gt;""),AND(NS5&gt;=NY$48,NS5&lt;&gt;""),AND(NX5&gt;=NY$48,NX5&lt;&gt;""),AND(OU5&gt;=PA$48,OU5&lt;&gt;""),AND(OZ5&gt;=PA$48,OZ5&lt;&gt;""),AND(PW5&gt;=QC$48,PW5&lt;&gt;""),AND(QB5&gt;=QC$48,QB5&lt;&gt;"")),"P","")</f>
        <v>P</v>
      </c>
      <c r="J5" s="36" t="str">
        <f>IF(AND(I5="P",H5=""),"No DD",IF(OR(AND(AS5&gt;=AW$47,AT5&gt;=AW$51,AS5&lt;&gt;"",AO5=""),AND(BV5&gt;=BZ$47,BW5&gt;=BZ$51,BV5&lt;&gt;"",BR5=""),AND(CY5&gt;=DC$47,CZ5&gt;=DC$51,CY5&lt;&gt;"",CU5=""),AND(EC5&gt;=EG$47,ED5&gt;=EG$51,EC5&lt;&gt;""),AND(FE5&gt;=FI$47,FF5&gt;=FI$51,FE5&lt;&gt;""),AND(GG5&gt;=GK$47,GH5&gt;=GK$51,GG5&lt;&gt;""),AND(HI5&gt;=HM$47,HJ5&gt;=HM$51,HI5&lt;&gt;""),AND(IK5&gt;=IO$47,IL5&gt;=IO$51,IK5&lt;&gt;""),AND(JM5&gt;=JQ$47,JN5&gt;=JQ$51,JM5&lt;&gt;""),AND(KO5&gt;=KS$47,KP5&gt;=KS$51,KO5&lt;&gt;""),AND(LQ5&gt;=LU$47,LR5&gt;=LU$51,LQ5&lt;&gt;""),AND(MS5&gt;=MW$47,MT5&gt;=MW$51,MS5&lt;&gt;""),AND(NU5&gt;=NY$47,NV5&gt;=NY$51,NU5&lt;&gt;""),AND(OW5&gt;=PA$47,OX5&gt;=PA$51,OW5&lt;&gt;""),AND(PY5&gt;=QC$47,PZ5&gt;=QC$51,PY5&lt;&gt;"")),"Merit",IF(OR(AND(AS5&gt;=AW$46,AT5&gt;=AW$50,AS5&lt;&gt;"",AO5=""),AND(BV5&gt;=BZ$46,BW5&gt;=BZ$50,BV5&lt;&gt;"",BR5=""),AND(CY5&gt;=DC$46,CZ5&gt;=DC$50,CY5&lt;&gt;"",CU5=""),AND(EC5&gt;=EG$46,ED5&gt;=EG$50,EC5&lt;&gt;""),AND(FE5&gt;=FI$46,FF5&gt;=FI$50,FE5&lt;&gt;""),AND(GG5&gt;=GK$46,GH5&gt;=GK$50,GG5&lt;&gt;""),AND(HI5&gt;=HM$46,HJ5&gt;=HM$50,HI5&lt;&gt;""),AND(IK5&gt;=IO$46,IL5&gt;=IO$50,IK5&lt;&gt;""),AND(JM5&gt;=JQ$46,JN5&gt;=JQ$50,JM5&lt;&gt;""),AND(KO5&gt;=KS$46,KP5&gt;=KS$50,KO5&lt;&gt;""),AND(LQ5&gt;=LU$46,LR5&gt;=LU$50,LQ5&lt;&gt;""),AND(MS5&gt;=MW$46,MT5&gt;=MW$50,MS5&lt;&gt;""),AND(NU5&gt;=NY$46,NV5&gt;=NY$50,NU5&lt;&gt;""),AND(OW5&gt;=PA$46,OX5&gt;=PA$50,OW5&lt;&gt;""),AND(PY5&gt;=QC$46,PZ5&gt;=QC$50,PY5&lt;&gt;"")),"Excellence",IF(K5="P","Worlds Team",IF(H5="P","National Team","")))))</f>
        <v>National Team</v>
      </c>
      <c r="K5" s="3" t="str">
        <f>IF(OR(AND(AS5&gt;=AW$45,AT5&gt;=AW$49,AS5&lt;&gt;"",AO5=""),AND(BV5&gt;=BZ$45,BW5&gt;=BZ$49,BV5&lt;&gt;"",BR5=""),AND(CY5&gt;=DC$45,CZ5&gt;=DC$49,CY5&lt;&gt;"",CU5=""),AND(EC5&gt;=EG$45,ED5&gt;=EG$49,EC5&lt;&gt;""),AND(FE5&gt;=FI$45,FF5&gt;=FI$49,FE5&lt;&gt;""),AND(GG5&gt;=GK$45,GH5&gt;=GK$49,GG5&lt;&gt;""),AND(HI5&gt;=HM$45,HJ5&gt;=HM$49,HI5&lt;&gt;""),AND(IK5&gt;=IO$45,IL5&gt;=IO$49,IK5&lt;&gt;""),AND(JM5&gt;=JQ$45,JN5&gt;=JQ$49,JM5&lt;&gt;""),AND(KO5&gt;=KS$45,KP5&gt;=KS$49,KO5&lt;&gt;""),AND(LQ5&gt;=LU$45,LR5&gt;=LU$49,LQ5&lt;&gt;""),AND(MS5&gt;=MW$45,MT5&gt;=MW$49,MS5&lt;&gt;""),AND(NU5&gt;=NY$45,NV5&gt;=NY$49,NU5&lt;&gt;""),AND(OW5&gt;=PA$45,OX5&gt;=PA$49,OW5&lt;&gt;""),AND(PY5&gt;=QC$45,PZ5&gt;=QC$49,PY5&lt;&gt;"")),"P","")</f>
        <v/>
      </c>
      <c r="L5" s="8">
        <f>IF(COUNT(AQ5,BT5,CW5)&gt;0,LARGE((AQ5,BT5,CW5),1),0)</f>
        <v>53</v>
      </c>
      <c r="M5" s="8" t="str">
        <f>IF(L5=0,"",IF(L5=CW5,$CA$1,IF(L5=BT5,$AX$1,IF(L5=AQ5,$U$1,""))))</f>
        <v>2024 Nationals</v>
      </c>
      <c r="N5" s="8">
        <f>IF(COUNT(AQ5,BT5,CW5)&gt;1,LARGE((AQ5,BT5,CW5),2),0)</f>
        <v>48.2</v>
      </c>
      <c r="O5" s="8" t="str">
        <f>IF(N5=0,"",IF(AND(N5=L5,N5=AQ5,N5=BT5),$U$1,IF(AND(N5=L5,N5=AQ5,N5=CW5),$U$1,IF(AND(N5=L5,N5=BT5,N5=CW5),$AX$1,IF(N5=CW5,$CA$1,IF(N5=BT5,$AX$1,IF(N5=AQ5,$U$1,"")))))))</f>
        <v>2025 Elite Canada</v>
      </c>
      <c r="P5" s="8">
        <f>IF(MAX(AV5,BY5,DB5)&gt;0,MAX(AV5,BY5,DB5),0)</f>
        <v>55.2</v>
      </c>
      <c r="Q5" s="8" t="str">
        <f>IF(P5=0,"",IF(P5=DB5,$CA$1,IF(P5=BY5,$AX$1,IF(P5=AV5,$U$1,""))))</f>
        <v>2024 3rd Domestic Trial</v>
      </c>
      <c r="R5" s="8">
        <f>IF(MAX(DD5:DE5)&gt;0,MAX(DD5:DE5),"")</f>
        <v>3.6999999999999957</v>
      </c>
      <c r="S5" s="11" t="str">
        <f>IF(R5="","",IF(R5=DD5,"("&amp;DD$2&amp;")",IF(R5=DE5,"("&amp;DE$2&amp;")")))</f>
        <v>(Q1)</v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2024 Pan Am Championships (May 19)</v>
      </c>
      <c r="U5" s="19">
        <v>16.600000000000001</v>
      </c>
      <c r="V5" s="19">
        <v>8.9</v>
      </c>
      <c r="W5" s="19">
        <v>0.8</v>
      </c>
      <c r="X5" s="19">
        <v>0.3</v>
      </c>
      <c r="Y5" s="19">
        <v>18.7</v>
      </c>
      <c r="Z5" s="19">
        <v>9.1999999999999993</v>
      </c>
      <c r="AA5" s="19">
        <v>0.2</v>
      </c>
      <c r="AB5" s="19">
        <v>0.3</v>
      </c>
      <c r="AC5" s="19">
        <v>0</v>
      </c>
      <c r="AD5" s="19">
        <v>0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7"/>
      <c r="AP5" s="40">
        <f>IF(SUM(V5,Z5)&gt;0,SUM(V5,Z5),"")</f>
        <v>18.100000000000001</v>
      </c>
      <c r="AQ5" s="40">
        <f>IF(SUM(U5:V5,X5:Z5,AB5)-W5-AA5&gt;0,SUM(U5:V5,X5:Z5,AB5)-W5-AA5,"")</f>
        <v>53</v>
      </c>
      <c r="AR5" s="40" t="str">
        <f>IF(SUM(AC5:AD5,AF5)-AE5&gt;0,SUM(AC5:AD5,AF5)-AE5,"")</f>
        <v/>
      </c>
      <c r="AS5" s="40">
        <f>IF(SUM(V5,Z5,AD5)&gt;0,SUM(V5,Z5,AD5),"")</f>
        <v>18.100000000000001</v>
      </c>
      <c r="AT5" s="40">
        <f>IF(SUM(AQ5,AR5)&gt;0,SUM(AQ5,AR5),"")</f>
        <v>53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IF(SUM(AQ5,AR5,AV5)&gt;0,SUM(AQ5,AR5,AV5),"")</f>
        <v>53</v>
      </c>
      <c r="AX5" s="18">
        <v>17.2</v>
      </c>
      <c r="AY5" s="18">
        <v>3.6</v>
      </c>
      <c r="AZ5" s="18">
        <v>0</v>
      </c>
      <c r="BA5" s="18">
        <v>0</v>
      </c>
      <c r="BB5" s="18">
        <v>18.600000000000001</v>
      </c>
      <c r="BC5" s="18">
        <v>9.1999999999999993</v>
      </c>
      <c r="BD5" s="18">
        <v>0.8</v>
      </c>
      <c r="BE5" s="18">
        <v>0.3</v>
      </c>
      <c r="BF5" s="18">
        <v>18.100000000000001</v>
      </c>
      <c r="BG5" s="18">
        <v>9.3000000000000007</v>
      </c>
      <c r="BH5" s="18">
        <v>0.6</v>
      </c>
      <c r="BI5" s="18">
        <v>0.3</v>
      </c>
      <c r="BJ5" s="18">
        <v>18.399999999999999</v>
      </c>
      <c r="BK5" s="18">
        <v>8.9</v>
      </c>
      <c r="BL5" s="18">
        <v>0.8</v>
      </c>
      <c r="BM5" s="18">
        <v>0.3</v>
      </c>
      <c r="BN5" s="18">
        <v>19.100000000000001</v>
      </c>
      <c r="BO5" s="18">
        <v>9.1999999999999993</v>
      </c>
      <c r="BP5" s="18">
        <v>0.2</v>
      </c>
      <c r="BQ5" s="18">
        <v>0.3</v>
      </c>
      <c r="BR5" s="28"/>
      <c r="BS5" s="11">
        <f>IF(SUM(AY5,BC5)&gt;0,SUM(AY5,BC5),"")</f>
        <v>12.799999999999999</v>
      </c>
      <c r="BT5" s="11">
        <f>IF(SUM(AX5:AY5,BA5:BC5,BE5)-AZ5-BD5&gt;0,SUM(AX5:AY5,BA5:BC5,BE5)-AZ5-BD5,"")</f>
        <v>48.100000000000009</v>
      </c>
      <c r="BU5" s="11">
        <f>IF(SUM(BF5:BG5,BI5)-BH5&gt;0,SUM(BF5:BG5,BI5)-BH5,"")</f>
        <v>27.1</v>
      </c>
      <c r="BV5" s="11">
        <f>IF(SUM(AY5,BC5,BG5)&gt;0,SUM(AY5,BC5,BG5),"")</f>
        <v>22.1</v>
      </c>
      <c r="BW5" s="11">
        <f>IF(SUM(BT5,BU5)&gt;0,SUM(BT5,BU5),"")</f>
        <v>75.200000000000017</v>
      </c>
      <c r="BX5" s="11">
        <f>IF(SUM(BK5,BO5)&gt;0,SUM(BK5,BO5),"")</f>
        <v>18.100000000000001</v>
      </c>
      <c r="BY5" s="11">
        <f>IF(SUM(BJ5:BK5,BM5:BO5,BQ5)-SUM(BL5,BP5)&gt;0,SUM(BJ5:BK5,BM5:BO5,BQ5)-SUM(BL5,BP5),"")</f>
        <v>55.2</v>
      </c>
      <c r="BZ5" s="11">
        <f>IF(SUM(BT5,BU5,BY5)&gt;0,SUM(BT5,BU5,BY5),"")</f>
        <v>130.40000000000003</v>
      </c>
      <c r="CA5" s="19">
        <v>15.3</v>
      </c>
      <c r="CB5" s="19">
        <v>4</v>
      </c>
      <c r="CC5" s="19">
        <v>0</v>
      </c>
      <c r="CD5" s="19">
        <v>0</v>
      </c>
      <c r="CE5" s="19">
        <v>18.3</v>
      </c>
      <c r="CF5" s="19">
        <v>10</v>
      </c>
      <c r="CG5" s="19">
        <v>0</v>
      </c>
      <c r="CH5" s="19">
        <v>0.6</v>
      </c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>
        <f>IF(SUM(CB5,CF5)&gt;0,SUM(CB5,CF5),"")</f>
        <v>14</v>
      </c>
      <c r="CW5" s="40">
        <f>IF(SUM(CA5:CB5,CD5:CF5,CH5)-CC5-CG5&gt;0,SUM(CA5:CB5,CD5:CF5,CH5)-CC5-CG5,"")</f>
        <v>48.2</v>
      </c>
      <c r="CX5" s="40" t="str">
        <f>IF(SUM(CI5:CJ5,CL5)-CK5&gt;0,SUM(CI5:CJ5,CL5)-CK5,"")</f>
        <v/>
      </c>
      <c r="CY5" s="40">
        <f>IF(SUM(CB5,CF5,CJ5)&gt;0,SUM(CB5,CF5,CJ5),"")</f>
        <v>14</v>
      </c>
      <c r="CZ5" s="40">
        <f>IF(SUM(CW5,CX5)&gt;0,SUM(CW5,CX5),"")</f>
        <v>48.2</v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>
        <f>IF(SUM(CW5,CX5,DB5)&gt;0,SUM(CW5,CX5,DB5),"")</f>
        <v>48.2</v>
      </c>
      <c r="DD5" s="50">
        <f>IF(MAX(EA5,FC5,GE5,HG5,II5,JK5,KM5,LO5,MQ5,NS5,OU5,PW5)-IF(N5="",0,N5)&gt;0.001,MAX(EA5,FC5,GE5,HG5,II5,JK5,KM5,LO5,MQ5,NS5,OU5,PW5)-IF(N5="",0,N5),"")</f>
        <v>3.6999999999999957</v>
      </c>
      <c r="DE5" s="50" t="str">
        <f>IF(MAX(EF5,FH5,GJ5,HL5,IN5,JP5,KR5,LT5,MV5,NX5,OZ5,QB5)-IF(P5="",0,P5)&gt;0.001,MAX(EF5,FH5,GJ5,HL5,IN5,JP5,KR5,LT5,MV5,NX5,OZ5,QB5)-IF(P5="",0,P5),"")</f>
        <v/>
      </c>
      <c r="DF5" s="17">
        <v>18.8</v>
      </c>
      <c r="DG5" s="17">
        <v>9.1999999999999993</v>
      </c>
      <c r="DH5" s="17">
        <v>0.6</v>
      </c>
      <c r="DI5" s="17">
        <v>0</v>
      </c>
      <c r="DJ5" s="17">
        <v>16.399999999999999</v>
      </c>
      <c r="DK5" s="17">
        <v>8.9</v>
      </c>
      <c r="DL5" s="17">
        <v>0.8</v>
      </c>
      <c r="DM5" s="17">
        <v>0</v>
      </c>
      <c r="DN5" s="17"/>
      <c r="DO5" s="17"/>
      <c r="DP5" s="17"/>
      <c r="DQ5" s="17"/>
      <c r="DR5" s="17">
        <v>17.899999999999999</v>
      </c>
      <c r="DS5" s="17">
        <v>8.9</v>
      </c>
      <c r="DT5" s="17">
        <v>0.2</v>
      </c>
      <c r="DU5" s="17">
        <v>0</v>
      </c>
      <c r="DV5" s="17">
        <v>18.5</v>
      </c>
      <c r="DW5" s="17">
        <v>9.1999999999999993</v>
      </c>
      <c r="DX5" s="17">
        <v>0.6</v>
      </c>
      <c r="DY5" s="17">
        <v>0</v>
      </c>
      <c r="DZ5" s="40">
        <f>IF(SUM(DG5,DK5)&gt;0,SUM(DG5,DK5),"")</f>
        <v>18.100000000000001</v>
      </c>
      <c r="EA5" s="40">
        <f>IF(SUM(DF5:DG5,DI5:DK5,DM5)-DH5-DL5&gt;0,SUM(DF5:DG5,DI5:DK5,DM5)-DH5-DL5,"")</f>
        <v>51.9</v>
      </c>
      <c r="EB5" s="40" t="str">
        <f>IF(SUM(DN5:DO5,DQ5)-DP5&gt;0,SUM(DN5:DO5,DQ5)-DP5,"")</f>
        <v/>
      </c>
      <c r="EC5" s="40">
        <f>IF(SUM(DG5,DK5,DO5)&gt;0,SUM(DG5,DK5,DO5),"")</f>
        <v>18.100000000000001</v>
      </c>
      <c r="ED5" s="40">
        <f>IF(SUM(EA5,EB5)&gt;0,SUM(EA5,EB5),"")</f>
        <v>51.9</v>
      </c>
      <c r="EE5" s="40">
        <f>IF(SUM(DS5,DW5)&gt;0,SUM(DS5,DW5),"")</f>
        <v>18.100000000000001</v>
      </c>
      <c r="EF5" s="40">
        <f>IF(SUM(DR5:DS5,DU5:DW5,DY5)-SUM(DT5,DX5)&gt;0,SUM(DR5:DS5,DU5:DW5,DY5)-SUM(DT5,DX5),"")</f>
        <v>53.7</v>
      </c>
      <c r="EG5" s="40">
        <f>IF(SUM(EA5,EB5,EF5)&gt;0,SUM(EA5,EB5,EF5),"")</f>
        <v>105.6</v>
      </c>
      <c r="EH5" s="18">
        <v>18.3</v>
      </c>
      <c r="EI5" s="18">
        <v>9.1999999999999993</v>
      </c>
      <c r="EJ5" s="18">
        <v>0.4</v>
      </c>
      <c r="EK5" s="18">
        <v>0</v>
      </c>
      <c r="EL5" s="18">
        <v>18.2</v>
      </c>
      <c r="EM5" s="18">
        <v>6.8</v>
      </c>
      <c r="EN5" s="18">
        <v>0.6</v>
      </c>
      <c r="EO5" s="18">
        <v>0</v>
      </c>
      <c r="EP5" s="18"/>
      <c r="EQ5" s="18"/>
      <c r="ER5" s="18"/>
      <c r="ES5" s="18"/>
      <c r="ET5" s="18">
        <v>17.899999999999999</v>
      </c>
      <c r="EU5" s="18">
        <v>4.2</v>
      </c>
      <c r="EV5" s="18">
        <v>1</v>
      </c>
      <c r="EW5" s="18">
        <v>0</v>
      </c>
      <c r="EX5" s="18">
        <v>0</v>
      </c>
      <c r="EY5" s="18">
        <v>0</v>
      </c>
      <c r="EZ5" s="18">
        <v>0</v>
      </c>
      <c r="FA5" s="18">
        <v>0</v>
      </c>
      <c r="FB5" s="11">
        <f>IF(SUM(EI5,EM5)&gt;0,SUM(EI5,EM5),"")</f>
        <v>16</v>
      </c>
      <c r="FC5" s="11">
        <f>IF(SUM(EH5:EI5,EK5:EM5,EO5)-EJ5-EN5&gt;0,SUM(EH5:EI5,EK5:EM5,EO5)-EJ5-EN5,"")</f>
        <v>51.5</v>
      </c>
      <c r="FD5" s="11" t="str">
        <f>IF(SUM(EP5:EQ5,ES5)-ER5&gt;0,SUM(EP5:EQ5,ES5)-ER5,"")</f>
        <v/>
      </c>
      <c r="FE5" s="11">
        <f>IF(SUM(EI5,EM5,EQ5)&gt;0,SUM(EI5,EM5,EQ5),"")</f>
        <v>16</v>
      </c>
      <c r="FF5" s="11">
        <f>IF(SUM(FC5,FD5)&gt;0,SUM(FC5,FD5),"")</f>
        <v>51.5</v>
      </c>
      <c r="FG5" s="11">
        <f>IF(SUM(EU5,EY5)&gt;0,SUM(EU5,EY5),"")</f>
        <v>4.2</v>
      </c>
      <c r="FH5" s="11">
        <f>IF(SUM(ET5:EU5,EW5:EY5,FA5)-SUM(EV5,EZ5)&gt;0,SUM(ET5:EU5,EW5:EY5,FA5)-SUM(EV5,EZ5),"")</f>
        <v>21.099999999999998</v>
      </c>
      <c r="FI5" s="11">
        <f>IF(SUM(FC5,FD5,FH5)&gt;0,SUM(FC5,FD5,FH5),"")</f>
        <v>72.599999999999994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>
        <v>18.8</v>
      </c>
      <c r="GM5" s="18">
        <v>10</v>
      </c>
      <c r="GN5" s="18">
        <v>1</v>
      </c>
      <c r="GO5" s="18">
        <v>0</v>
      </c>
      <c r="GP5" s="18">
        <v>0</v>
      </c>
      <c r="GQ5" s="18">
        <v>0</v>
      </c>
      <c r="GR5" s="18">
        <v>0</v>
      </c>
      <c r="GS5" s="18">
        <v>0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>
        <f>IF(SUM(GM5,GQ5)&gt;0,SUM(GM5,GQ5),"")</f>
        <v>10</v>
      </c>
      <c r="HG5" s="11">
        <f>IF(SUM(GL5:GM5,GO5:GQ5,GS5)-GN5-GR5&gt;0,SUM(GL5:GM5,GO5:GQ5,GS5)-GN5-GR5,"")</f>
        <v>27.8</v>
      </c>
      <c r="HH5" s="11" t="str">
        <f>IF(SUM(GT5:GU5,GW5)-GV5&gt;0,SUM(GT5:GU5,GW5)-GV5,"")</f>
        <v/>
      </c>
      <c r="HI5" s="11">
        <f>IF(SUM(GM5,GQ5,GU5)&gt;0,SUM(GM5,GQ5,GU5),"")</f>
        <v>10</v>
      </c>
      <c r="HJ5" s="11">
        <f>IF(SUM(HG5,HH5)&gt;0,SUM(HG5,HH5),"")</f>
        <v>27.8</v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>
        <f>IF(SUM(HG5,HH5,HL5)&gt;0,SUM(HG5,HH5,HL5),"")</f>
        <v>27.8</v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16.25</v>
      </c>
      <c r="QE5" s="22">
        <f>IF($CU5="P",CB5,(CB5+AY5)/2)</f>
        <v>3.8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18.450000000000003</v>
      </c>
      <c r="QI5" s="22">
        <f>IF($CU5="P",CF5,(CF5+BC5)/2)</f>
        <v>9.6</v>
      </c>
      <c r="QJ5" s="22">
        <f>IF($CU5="P",CG5,(CG5+BD5)/2)</f>
        <v>0.4</v>
      </c>
      <c r="QK5" s="22">
        <f>IF($CU5="P",CH5,(CH5+BE5)/2)</f>
        <v>0.44999999999999996</v>
      </c>
      <c r="QL5" s="22">
        <f>IF($CU5="P",CI5,(CI5+BF5)/2)</f>
        <v>9.0500000000000007</v>
      </c>
      <c r="QM5" s="22">
        <f>IF($CU5="P",CJ5,(CJ5+BG5)/2)</f>
        <v>4.6500000000000004</v>
      </c>
      <c r="QN5" s="22">
        <f>IF($CU5="P",CK5,(CK5+BH5)/2)</f>
        <v>0.3</v>
      </c>
      <c r="QO5" s="22">
        <f>IF($CU5="P",CL5,(CL5+BI5)/2)</f>
        <v>0.15</v>
      </c>
      <c r="QP5" s="22">
        <f>IF($CU5="P",CM5,(CM5+BJ5)/2)</f>
        <v>9.1999999999999993</v>
      </c>
      <c r="QQ5" s="22">
        <f>IF($CU5="P",CN5,(CN5+BK5)/2)</f>
        <v>4.45</v>
      </c>
      <c r="QR5" s="22">
        <f>IF($CU5="P",CO5,(CO5+BL5)/2)</f>
        <v>0.4</v>
      </c>
      <c r="QS5" s="22">
        <f>IF($CU5="P",CP5,(CP5+BM5)/2)</f>
        <v>0.15</v>
      </c>
      <c r="QT5" s="22">
        <f>IF($CU5="P",CQ5,(CQ5+BN5)/2)</f>
        <v>9.5500000000000007</v>
      </c>
      <c r="QU5" s="22">
        <f>IF($CU5="P",CR5,(CR5+BO5)/2)</f>
        <v>4.5999999999999996</v>
      </c>
      <c r="QV5" s="22">
        <f>IF($CU5="P",CS5,(CS5+BP5)/2)</f>
        <v>0.1</v>
      </c>
      <c r="QW5" s="22">
        <f>IF($CU5="P",CT5,(CT5+BQ5)/2)</f>
        <v>0.15</v>
      </c>
      <c r="QX5" s="27" t="s">
        <v>46</v>
      </c>
      <c r="QY5" s="40">
        <f>IF(SUM(QE5,QI5)&gt;0,SUM(QE5,QI5),"")</f>
        <v>13.399999999999999</v>
      </c>
      <c r="QZ5" s="40">
        <f>IF(SUM(QD5:QE5,QG5:QI5,QK5)-QF5-QJ5&gt;0,SUM(QD5:QE5,QG5:QI5,QK5)-QF5-QJ5,"")</f>
        <v>48.150000000000006</v>
      </c>
      <c r="RA5" s="40">
        <f>IF(SUM(QL5:QM5,QO5)-QN5&gt;0,SUM(QL5:QM5,QO5)-QN5,"")</f>
        <v>13.55</v>
      </c>
      <c r="RB5" s="40">
        <f>IF(SUM(QE5,QI5,QM5)&gt;0,SUM(QE5,QI5,QM5),"")</f>
        <v>18.049999999999997</v>
      </c>
      <c r="RC5" s="40">
        <f>IF(SUM(QZ5,RA5)&gt;0,SUM(QZ5,RA5),"")</f>
        <v>61.7</v>
      </c>
      <c r="RD5" s="40">
        <f>IF(SUM(QQ5,QU5)&gt;0,SUM(QQ5,QU5),"")</f>
        <v>9.0500000000000007</v>
      </c>
      <c r="RE5" s="40">
        <f>IF(SUM(QP5:QQ5,QS5:QU5,QW5)-SUM(QR5,QV5)&gt;0,SUM(QP5:QQ5,QS5:QU5,QW5)-SUM(QR5,QV5),"")</f>
        <v>27.6</v>
      </c>
      <c r="RF5" s="40">
        <f>IF(SUM(QZ5,RA5,RE5)&gt;0,SUM(QZ5,RA5,RE5),"")</f>
        <v>89.300000000000011</v>
      </c>
    </row>
    <row r="6" spans="1:474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98</v>
      </c>
      <c r="D6" s="4" t="s">
        <v>5</v>
      </c>
      <c r="E6" s="4">
        <v>2005</v>
      </c>
      <c r="F6" s="9">
        <f>SUM(L6:R6)+SUM(L6:O6)*0.0000001+SUM(L6)*0.0000000000001</f>
        <v>159.7000105700053</v>
      </c>
      <c r="G6" s="64" t="s">
        <v>46</v>
      </c>
      <c r="H6" s="3" t="str">
        <f>IF(OR(AND(AP6&gt;=AW$44,AQ6&gt;=AW$48,AP6&lt;&gt;"",AO6=""),AND(AU6&gt;=AW$44,AV6&gt;=AW$48,AU6&lt;&gt;"",AO6=""),AND(BS6&gt;=BZ$44,BT6&gt;=BZ$48,BS6&lt;&gt;"",BR6=""),AND(BX6&gt;=BZ$44,BY6&gt;=BZ$48,BX6&lt;&gt;"",BR6=""),AND(CV6&gt;=DC$44,CW6&gt;=DC$48,CV6&lt;&gt;"",CU6=""),AND(DA6&gt;=DC$44,DB6&gt;=DC$48,DA6&lt;&gt;""),AND(DZ6&gt;=EG$44,EA6&gt;=EG$48,DZ6&lt;&gt;""),AND(EE6&gt;=EG$44,EF6&gt;=EG$48,EE6&lt;&gt;""),AND(FB6&gt;=FI$44,FC6&gt;=FI$48,FB6&lt;&gt;""),AND(FG6&gt;=FI$44,FH6&gt;=FI$48,FG6&lt;&gt;""),AND(GD6&gt;=GK$44,GE6&gt;=GK$48,GD6&lt;&gt;""),AND(GI6&gt;=GK$44,GJ6&gt;=GK$48,GI6&lt;&gt;""),AND(HF6&gt;=HM$44,HG6&gt;=HM$48,HF6&lt;&gt;""),AND(HK6&gt;=HM$44,HL6&gt;=HM$48,HK6&lt;&gt;""),AND(IH6&gt;=IO$44,II6&gt;=IO$48,IH6&lt;&gt;""),AND(IM6&gt;=IO$44,IN6&gt;=IO$48,IM6&lt;&gt;""),AND(JJ6&gt;=JQ$44,JK6&gt;=JQ$48,JJ6&lt;&gt;""),AND(JO6&gt;=JQ$44,JP6&gt;=JQ$48,JO6&lt;&gt;""),AND(KL6&gt;=KS$44,KM6&gt;=KS$48,KL6&lt;&gt;""),AND(KQ6&gt;=KS$44,KR6&gt;=KS$48,KQ6&lt;&gt;""),AND(LN6&gt;=LU$44,LO6&gt;=LU$48,LN6&lt;&gt;""),AND(LS6&gt;=LU$44,LT6&gt;=LU$48,LS6&lt;&gt;""),AND(MP6&gt;=MW$44,MQ6&gt;=MW$48,MP6&lt;&gt;""),AND(MU6&gt;=MW$44,MV6&gt;=MW$48,MU6&lt;&gt;""),AND(NR6&gt;=NY$44,NS6&gt;=NY$48,NR6&lt;&gt;""),AND(NW6&gt;=NY$44,NX6&gt;=NY$48,NW6&lt;&gt;""),AND(OT6&gt;=PA$44,OU6&gt;=PA$48,OT6&lt;&gt;""),AND(OY6&gt;=PA$44,OZ6&gt;=PA$48,OY6&lt;&gt;""),AND(PV6&gt;=QC$44,PW6&gt;=QC$48,PV6&lt;&gt;""),AND(QA6&gt;=QC$44,QB6&gt;=QC$48,QA6&lt;&gt;"")),"P","")</f>
        <v>P</v>
      </c>
      <c r="I6" s="3" t="str">
        <f>IF(OR(AND(AQ6&gt;=AW$48,AQ6&lt;&gt;"",AO6=""),AND(AV6&gt;=AW$48,AV6&lt;&gt;"",AO6=""),AND(BT6&gt;=BZ$48,BT6&lt;&gt;"",BR6=""),AND(BY6&gt;=BZ$48,BY6&lt;&gt;"",BR6=""),AND(CW6&gt;=DC$48,CW6&lt;&gt;"",CU6=""),AND(DB6&gt;=DC$48,DB6&lt;&gt;"",CU6=""),AND(EA6&gt;=EG$48,EA6&lt;&gt;""),AND(EF6&gt;=EG$48,EF6&lt;&gt;""),AND(FC6&gt;=FI$48,FC6&lt;&gt;""),AND(FH6&gt;=FI$48,FH6&lt;&gt;""),AND(GE6&gt;=GK$48,GE6&lt;&gt;""),AND(GJ6&gt;=GK$48,GJ6&lt;&gt;""),AND(HG6&gt;=HM$48,HG6&lt;&gt;""),AND(HL6&gt;=HM$48,HL6&lt;&gt;""),AND(II6&gt;=IO$48,II6&lt;&gt;""),AND(IN6&gt;=IO$48,IN6&lt;&gt;""),AND(JK6&gt;=JQ$48,JK6&lt;&gt;""),AND(JP6&gt;=JQ$48,JP6&lt;&gt;""),AND(KM6&gt;=KS$48,KM6&lt;&gt;""),AND(KR6&gt;=KS$48,KR6&lt;&gt;""),AND(LO6&gt;=LU$48,LO6&lt;&gt;""),AND(LT6&gt;=LU$48,LT6&lt;&gt;""),AND(MQ6&gt;=MW$48,MQ6&lt;&gt;""),AND(MV6&gt;=MW$48,MV6&lt;&gt;""),AND(NS6&gt;=NY$48,NS6&lt;&gt;""),AND(NX6&gt;=NY$48,NX6&lt;&gt;""),AND(OU6&gt;=PA$48,OU6&lt;&gt;""),AND(OZ6&gt;=PA$48,OZ6&lt;&gt;""),AND(PW6&gt;=QC$48,PW6&lt;&gt;""),AND(QB6&gt;=QC$48,QB6&lt;&gt;"")),"P","")</f>
        <v>P</v>
      </c>
      <c r="J6" s="36" t="str">
        <f>IF(AND(I6="P",H6=""),"No DD",IF(OR(AND(AS6&gt;=AW$47,AT6&gt;=AW$51,AS6&lt;&gt;"",AO6=""),AND(BV6&gt;=BZ$47,BW6&gt;=BZ$51,BV6&lt;&gt;"",BR6=""),AND(CY6&gt;=DC$47,CZ6&gt;=DC$51,CY6&lt;&gt;"",CU6=""),AND(EC6&gt;=EG$47,ED6&gt;=EG$51,EC6&lt;&gt;""),AND(FE6&gt;=FI$47,FF6&gt;=FI$51,FE6&lt;&gt;""),AND(GG6&gt;=GK$47,GH6&gt;=GK$51,GG6&lt;&gt;""),AND(HI6&gt;=HM$47,HJ6&gt;=HM$51,HI6&lt;&gt;""),AND(IK6&gt;=IO$47,IL6&gt;=IO$51,IK6&lt;&gt;""),AND(JM6&gt;=JQ$47,JN6&gt;=JQ$51,JM6&lt;&gt;""),AND(KO6&gt;=KS$47,KP6&gt;=KS$51,KO6&lt;&gt;""),AND(LQ6&gt;=LU$47,LR6&gt;=LU$51,LQ6&lt;&gt;""),AND(MS6&gt;=MW$47,MT6&gt;=MW$51,MS6&lt;&gt;""),AND(NU6&gt;=NY$47,NV6&gt;=NY$51,NU6&lt;&gt;""),AND(OW6&gt;=PA$47,OX6&gt;=PA$51,OW6&lt;&gt;""),AND(PY6&gt;=QC$47,PZ6&gt;=QC$51,PY6&lt;&gt;"")),"Merit",IF(OR(AND(AS6&gt;=AW$46,AT6&gt;=AW$50,AS6&lt;&gt;"",AO6=""),AND(BV6&gt;=BZ$46,BW6&gt;=BZ$50,BV6&lt;&gt;"",BR6=""),AND(CY6&gt;=DC$46,CZ6&gt;=DC$50,CY6&lt;&gt;"",CU6=""),AND(EC6&gt;=EG$46,ED6&gt;=EG$50,EC6&lt;&gt;""),AND(FE6&gt;=FI$46,FF6&gt;=FI$50,FE6&lt;&gt;""),AND(GG6&gt;=GK$46,GH6&gt;=GK$50,GG6&lt;&gt;""),AND(HI6&gt;=HM$46,HJ6&gt;=HM$50,HI6&lt;&gt;""),AND(IK6&gt;=IO$46,IL6&gt;=IO$50,IK6&lt;&gt;""),AND(JM6&gt;=JQ$46,JN6&gt;=JQ$50,JM6&lt;&gt;""),AND(KO6&gt;=KS$46,KP6&gt;=KS$50,KO6&lt;&gt;""),AND(LQ6&gt;=LU$46,LR6&gt;=LU$50,LQ6&lt;&gt;""),AND(MS6&gt;=MW$46,MT6&gt;=MW$50,MS6&lt;&gt;""),AND(NU6&gt;=NY$46,NV6&gt;=NY$50,NU6&lt;&gt;""),AND(OW6&gt;=PA$46,OX6&gt;=PA$50,OW6&lt;&gt;""),AND(PY6&gt;=QC$46,PZ6&gt;=QC$50,PY6&lt;&gt;"")),"Excellence",IF(K6="P","Worlds Team",IF(H6="P","National Team","")))))</f>
        <v>National Team</v>
      </c>
      <c r="K6" s="3" t="str">
        <f>IF(OR(AND(AS6&gt;=AW$45,AT6&gt;=AW$49,AS6&lt;&gt;"",AO6=""),AND(BV6&gt;=BZ$45,BW6&gt;=BZ$49,BV6&lt;&gt;"",BR6=""),AND(CY6&gt;=DC$45,CZ6&gt;=DC$49,CY6&lt;&gt;"",CU6=""),AND(EC6&gt;=EG$45,ED6&gt;=EG$49,EC6&lt;&gt;""),AND(FE6&gt;=FI$45,FF6&gt;=FI$49,FE6&lt;&gt;""),AND(GG6&gt;=GK$45,GH6&gt;=GK$49,GG6&lt;&gt;""),AND(HI6&gt;=HM$45,HJ6&gt;=HM$49,HI6&lt;&gt;""),AND(IK6&gt;=IO$45,IL6&gt;=IO$49,IK6&lt;&gt;""),AND(JM6&gt;=JQ$45,JN6&gt;=JQ$49,JM6&lt;&gt;""),AND(KO6&gt;=KS$45,KP6&gt;=KS$49,KO6&lt;&gt;""),AND(LQ6&gt;=LU$45,LR6&gt;=LU$49,LQ6&lt;&gt;""),AND(MS6&gt;=MW$45,MT6&gt;=MW$49,MS6&lt;&gt;""),AND(NU6&gt;=NY$45,NV6&gt;=NY$49,NU6&lt;&gt;""),AND(OW6&gt;=PA$45,OX6&gt;=PA$49,OW6&lt;&gt;""),AND(PY6&gt;=QC$45,PZ6&gt;=QC$49,PY6&lt;&gt;"")),"P","")</f>
        <v/>
      </c>
      <c r="L6" s="8">
        <f>IF(COUNT(AQ6,BT6,CW6)&gt;0,LARGE((AQ6,BT6,CW6),1),0)</f>
        <v>53.099999999999994</v>
      </c>
      <c r="M6" s="8" t="str">
        <f>IF(L6=0,"",IF(L6=CW6,$CA$1,IF(L6=BT6,$AX$1,IF(L6=AQ6,$U$1,""))))</f>
        <v>2024 3rd Domestic Trial</v>
      </c>
      <c r="N6" s="8">
        <f>IF(COUNT(AQ6,BT6,CW6)&gt;1,LARGE((AQ6,BT6,CW6),2),0)</f>
        <v>52.600000000000009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54</v>
      </c>
      <c r="Q6" s="8" t="str">
        <f>IF(P6=0,"",IF(P6=DB6,$CA$1,IF(P6=BY6,$AX$1,IF(P6=AV6,$U$1,""))))</f>
        <v>2025 Elite Canada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18.2</v>
      </c>
      <c r="V6" s="19">
        <v>8.4</v>
      </c>
      <c r="W6" s="19">
        <v>0</v>
      </c>
      <c r="X6" s="19">
        <v>0.3</v>
      </c>
      <c r="Y6" s="19">
        <v>18.2</v>
      </c>
      <c r="Z6" s="19">
        <v>6.8</v>
      </c>
      <c r="AA6" s="19">
        <v>0.2</v>
      </c>
      <c r="AB6" s="19">
        <v>0</v>
      </c>
      <c r="AC6" s="19">
        <v>17.399999999999999</v>
      </c>
      <c r="AD6" s="19">
        <v>2.8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>IF(SUM(V6,Z6)&gt;0,SUM(V6,Z6),"")</f>
        <v>15.2</v>
      </c>
      <c r="AQ6" s="40">
        <f>IF(SUM(U6:V6,X6:Z6,AB6)-W6-AA6&gt;0,SUM(U6:V6,X6:Z6,AB6)-W6-AA6,"")</f>
        <v>51.699999999999996</v>
      </c>
      <c r="AR6" s="40">
        <f>IF(SUM(AC6:AD6,AF6)-AE6&gt;0,SUM(AC6:AD6,AF6)-AE6,"")</f>
        <v>20.2</v>
      </c>
      <c r="AS6" s="40">
        <f>IF(SUM(V6,Z6,AD6)&gt;0,SUM(V6,Z6,AD6),"")</f>
        <v>18</v>
      </c>
      <c r="AT6" s="40">
        <f>IF(SUM(AQ6,AR6)&gt;0,SUM(AQ6,AR6),"")</f>
        <v>71.899999999999991</v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>
        <f>IF(SUM(AQ6,AR6,AV6)&gt;0,SUM(AQ6,AR6,AV6),"")</f>
        <v>71.899999999999991</v>
      </c>
      <c r="AX6" s="18">
        <v>18.5</v>
      </c>
      <c r="AY6" s="18">
        <v>8.4</v>
      </c>
      <c r="AZ6" s="18">
        <v>0.6</v>
      </c>
      <c r="BA6" s="18">
        <v>0.3</v>
      </c>
      <c r="BB6" s="18">
        <v>18.899999999999999</v>
      </c>
      <c r="BC6" s="18">
        <v>7.6</v>
      </c>
      <c r="BD6" s="18">
        <v>0</v>
      </c>
      <c r="BE6" s="18">
        <v>0</v>
      </c>
      <c r="BF6" s="18">
        <v>18.399999999999999</v>
      </c>
      <c r="BG6" s="18">
        <v>8.1</v>
      </c>
      <c r="BH6" s="18">
        <v>0</v>
      </c>
      <c r="BI6" s="18">
        <v>0.3</v>
      </c>
      <c r="BJ6" s="18">
        <v>18.399999999999999</v>
      </c>
      <c r="BK6" s="18">
        <v>8.4</v>
      </c>
      <c r="BL6" s="18">
        <v>0.8</v>
      </c>
      <c r="BM6" s="18">
        <v>0.3</v>
      </c>
      <c r="BN6" s="18">
        <v>18.8</v>
      </c>
      <c r="BO6" s="18">
        <v>8</v>
      </c>
      <c r="BP6" s="18">
        <v>0.2</v>
      </c>
      <c r="BQ6" s="18">
        <v>0</v>
      </c>
      <c r="BR6" s="28"/>
      <c r="BS6" s="11">
        <f>IF(SUM(AY6,BC6)&gt;0,SUM(AY6,BC6),"")</f>
        <v>16</v>
      </c>
      <c r="BT6" s="11">
        <f>IF(SUM(AX6:AY6,BA6:BC6,BE6)-AZ6-BD6&gt;0,SUM(AX6:AY6,BA6:BC6,BE6)-AZ6-BD6,"")</f>
        <v>53.099999999999994</v>
      </c>
      <c r="BU6" s="11">
        <f>IF(SUM(BF6:BG6,BI6)-BH6&gt;0,SUM(BF6:BG6,BI6)-BH6,"")</f>
        <v>26.8</v>
      </c>
      <c r="BV6" s="11">
        <f>IF(SUM(AY6,BC6,BG6)&gt;0,SUM(AY6,BC6,BG6),"")</f>
        <v>24.1</v>
      </c>
      <c r="BW6" s="11">
        <f>IF(SUM(BT6,BU6)&gt;0,SUM(BT6,BU6),"")</f>
        <v>79.899999999999991</v>
      </c>
      <c r="BX6" s="11">
        <f>IF(SUM(BK6,BO6)&gt;0,SUM(BK6,BO6),"")</f>
        <v>16.399999999999999</v>
      </c>
      <c r="BY6" s="11">
        <f>IF(SUM(BJ6:BK6,BM6:BO6,BQ6)-SUM(BL6,BP6)&gt;0,SUM(BJ6:BK6,BM6:BO6,BQ6)-SUM(BL6,BP6),"")</f>
        <v>52.9</v>
      </c>
      <c r="BZ6" s="11">
        <f>IF(SUM(BT6,BU6,BY6)&gt;0,SUM(BT6,BU6,BY6),"")</f>
        <v>132.79999999999998</v>
      </c>
      <c r="CA6" s="19">
        <v>18.2</v>
      </c>
      <c r="CB6" s="19">
        <v>8.4</v>
      </c>
      <c r="CC6" s="19">
        <v>0.8</v>
      </c>
      <c r="CD6" s="19">
        <v>0.3</v>
      </c>
      <c r="CE6" s="19">
        <v>18.5</v>
      </c>
      <c r="CF6" s="19">
        <v>8</v>
      </c>
      <c r="CG6" s="19">
        <v>0</v>
      </c>
      <c r="CH6" s="19">
        <v>0</v>
      </c>
      <c r="CI6" s="19"/>
      <c r="CJ6" s="19"/>
      <c r="CK6" s="19"/>
      <c r="CL6" s="19"/>
      <c r="CM6" s="19">
        <v>18.100000000000001</v>
      </c>
      <c r="CN6" s="19">
        <v>8.5</v>
      </c>
      <c r="CO6" s="19">
        <v>0.2</v>
      </c>
      <c r="CP6" s="19">
        <v>0.3</v>
      </c>
      <c r="CQ6" s="19">
        <v>18.8</v>
      </c>
      <c r="CR6" s="19">
        <v>8.8000000000000007</v>
      </c>
      <c r="CS6" s="19">
        <v>0.6</v>
      </c>
      <c r="CT6" s="19">
        <v>0.3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52.600000000000009</v>
      </c>
      <c r="CX6" s="40" t="str">
        <f>IF(SUM(CI6:CJ6,CL6)-CK6&gt;0,SUM(CI6:CJ6,CL6)-CK6,"")</f>
        <v/>
      </c>
      <c r="CY6" s="40">
        <f>IF(SUM(CB6,CF6,CJ6)&gt;0,SUM(CB6,CF6,CJ6),"")</f>
        <v>16.399999999999999</v>
      </c>
      <c r="CZ6" s="40">
        <f>IF(SUM(CW6,CX6)&gt;0,SUM(CW6,CX6),"")</f>
        <v>52.600000000000009</v>
      </c>
      <c r="DA6" s="40">
        <f>IF(SUM(CN6,CR6)&gt;0,SUM(CN6,CR6),"")</f>
        <v>17.3</v>
      </c>
      <c r="DB6" s="40">
        <f>IF(SUM(CM6:CN6,CP6:CR6,CT6)-SUM(CO6,CS6)&gt;0,SUM(CM6:CN6,CP6:CR6,CT6)-SUM(CO6,CS6),"")</f>
        <v>54</v>
      </c>
      <c r="DC6" s="40">
        <f>IF(SUM(CW6,CX6,DB6)&gt;0,SUM(CW6,CX6,DB6),"")</f>
        <v>106.60000000000001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>
        <v>18.399999999999999</v>
      </c>
      <c r="FK6" s="17">
        <v>8.4</v>
      </c>
      <c r="FL6" s="17">
        <v>0.8</v>
      </c>
      <c r="FM6" s="17">
        <v>0</v>
      </c>
      <c r="FN6" s="17">
        <v>17.2</v>
      </c>
      <c r="FO6" s="17">
        <v>3.6</v>
      </c>
      <c r="FP6" s="17">
        <v>0</v>
      </c>
      <c r="FQ6" s="17">
        <v>0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>
        <f>IF(SUM(FK6,FO6)&gt;0,SUM(FK6,FO6),"")</f>
        <v>12</v>
      </c>
      <c r="GE6" s="40">
        <f>IF(SUM(FJ6:FK6,FM6:FO6,FQ6)-FL6-FP6&gt;0,SUM(FJ6:FK6,FM6:FO6,FQ6)-FL6-FP6,"")</f>
        <v>46.800000000000004</v>
      </c>
      <c r="GF6" s="40" t="str">
        <f>IF(SUM(FR6:FS6,FU6)-FT6&gt;0,SUM(FR6:FS6,FU6)-FT6,"")</f>
        <v/>
      </c>
      <c r="GG6" s="40">
        <f>IF(SUM(FK6,FO6,FS6)&gt;0,SUM(FK6,FO6,FS6),"")</f>
        <v>12</v>
      </c>
      <c r="GH6" s="40">
        <f>IF(SUM(GE6,GF6)&gt;0,SUM(GE6,GF6),"")</f>
        <v>46.800000000000004</v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>
        <f>IF(SUM(GE6,GF6,GJ6)&gt;0,SUM(GE6,GF6,GJ6),"")</f>
        <v>46.800000000000004</v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18.350000000000001</v>
      </c>
      <c r="QE6" s="22">
        <f>IF($CU6="P",CB6,(CB6+AY6)/2)</f>
        <v>8.4</v>
      </c>
      <c r="QF6" s="22">
        <f>IF($CU6="P",CC6,(CC6+AZ6)/2)</f>
        <v>0.7</v>
      </c>
      <c r="QG6" s="22">
        <f>IF($CU6="P",CD6,(CD6+BA6)/2)</f>
        <v>0.3</v>
      </c>
      <c r="QH6" s="22">
        <f>IF($CU6="P",CE6,(CE6+BB6)/2)</f>
        <v>18.7</v>
      </c>
      <c r="QI6" s="22">
        <f>IF($CU6="P",CF6,(CF6+BC6)/2)</f>
        <v>7.8</v>
      </c>
      <c r="QJ6" s="22">
        <f>IF($CU6="P",CG6,(CG6+BD6)/2)</f>
        <v>0</v>
      </c>
      <c r="QK6" s="22">
        <f>IF($CU6="P",CH6,(CH6+BE6)/2)</f>
        <v>0</v>
      </c>
      <c r="QL6" s="22">
        <f>IF($CU6="P",CI6,(CI6+BF6)/2)</f>
        <v>9.1999999999999993</v>
      </c>
      <c r="QM6" s="22">
        <f>IF($CU6="P",CJ6,(CJ6+BG6)/2)</f>
        <v>4.05</v>
      </c>
      <c r="QN6" s="22">
        <f>IF($CU6="P",CK6,(CK6+BH6)/2)</f>
        <v>0</v>
      </c>
      <c r="QO6" s="22">
        <f>IF($CU6="P",CL6,(CL6+BI6)/2)</f>
        <v>0.15</v>
      </c>
      <c r="QP6" s="22">
        <f>IF($CU6="P",CM6,(CM6+BJ6)/2)</f>
        <v>18.25</v>
      </c>
      <c r="QQ6" s="22">
        <f>IF($CU6="P",CN6,(CN6+BK6)/2)</f>
        <v>8.4499999999999993</v>
      </c>
      <c r="QR6" s="22">
        <f>IF($CU6="P",CO6,(CO6+BL6)/2)</f>
        <v>0.5</v>
      </c>
      <c r="QS6" s="22">
        <f>IF($CU6="P",CP6,(CP6+BM6)/2)</f>
        <v>0.3</v>
      </c>
      <c r="QT6" s="22">
        <f>IF($CU6="P",CQ6,(CQ6+BN6)/2)</f>
        <v>18.8</v>
      </c>
      <c r="QU6" s="22">
        <f>IF($CU6="P",CR6,(CR6+BO6)/2)</f>
        <v>8.4</v>
      </c>
      <c r="QV6" s="22">
        <f>IF($CU6="P",CS6,(CS6+BP6)/2)</f>
        <v>0.4</v>
      </c>
      <c r="QW6" s="22">
        <f>IF($CU6="P",CT6,(CT6+BQ6)/2)</f>
        <v>0.15</v>
      </c>
      <c r="QX6" s="27" t="s">
        <v>46</v>
      </c>
      <c r="QY6" s="40">
        <f>IF(SUM(QE6,QI6)&gt;0,SUM(QE6,QI6),"")</f>
        <v>16.2</v>
      </c>
      <c r="QZ6" s="40">
        <f>IF(SUM(QD6:QE6,QG6:QI6,QK6)-QF6-QJ6&gt;0,SUM(QD6:QE6,QG6:QI6,QK6)-QF6-QJ6,"")</f>
        <v>52.849999999999994</v>
      </c>
      <c r="RA6" s="40">
        <f>IF(SUM(QL6:QM6,QO6)-QN6&gt;0,SUM(QL6:QM6,QO6)-QN6,"")</f>
        <v>13.4</v>
      </c>
      <c r="RB6" s="40">
        <f>IF(SUM(QE6,QI6,QM6)&gt;0,SUM(QE6,QI6,QM6),"")</f>
        <v>20.25</v>
      </c>
      <c r="RC6" s="40">
        <f>IF(SUM(QZ6,RA6)&gt;0,SUM(QZ6,RA6),"")</f>
        <v>66.25</v>
      </c>
      <c r="RD6" s="40">
        <f>IF(SUM(QQ6,QU6)&gt;0,SUM(QQ6,QU6),"")</f>
        <v>16.850000000000001</v>
      </c>
      <c r="RE6" s="40">
        <f>IF(SUM(QP6:QQ6,QS6:QU6,QW6)-SUM(QR6,QV6)&gt;0,SUM(QP6:QQ6,QS6:QU6,QW6)-SUM(QR6,QV6),"")</f>
        <v>53.449999999999996</v>
      </c>
      <c r="RF6" s="40">
        <f>IF(SUM(QZ6,RA6,RE6)&gt;0,SUM(QZ6,RA6,RE6),"")</f>
        <v>119.69999999999999</v>
      </c>
    </row>
    <row r="7" spans="1:474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155</v>
      </c>
      <c r="D7" s="4" t="s">
        <v>4</v>
      </c>
      <c r="E7" s="4">
        <v>2007</v>
      </c>
      <c r="F7" s="9">
        <f>SUM(L7:R7)+SUM(L7:O7)*0.0000001+SUM(L7)*0.0000000000001</f>
        <v>158.10001051000526</v>
      </c>
      <c r="G7" s="64" t="s">
        <v>46</v>
      </c>
      <c r="H7" s="3" t="str">
        <f>IF(OR(AND(AP7&gt;=AW$44,AQ7&gt;=AW$48,AP7&lt;&gt;"",AO7=""),AND(AU7&gt;=AW$44,AV7&gt;=AW$48,AU7&lt;&gt;"",AO7=""),AND(BS7&gt;=BZ$44,BT7&gt;=BZ$48,BS7&lt;&gt;"",BR7=""),AND(BX7&gt;=BZ$44,BY7&gt;=BZ$48,BX7&lt;&gt;"",BR7=""),AND(CV7&gt;=DC$44,CW7&gt;=DC$48,CV7&lt;&gt;"",CU7=""),AND(DA7&gt;=DC$44,DB7&gt;=DC$48,DA7&lt;&gt;""),AND(DZ7&gt;=EG$44,EA7&gt;=EG$48,DZ7&lt;&gt;""),AND(EE7&gt;=EG$44,EF7&gt;=EG$48,EE7&lt;&gt;""),AND(FB7&gt;=FI$44,FC7&gt;=FI$48,FB7&lt;&gt;""),AND(FG7&gt;=FI$44,FH7&gt;=FI$48,FG7&lt;&gt;""),AND(GD7&gt;=GK$44,GE7&gt;=GK$48,GD7&lt;&gt;""),AND(GI7&gt;=GK$44,GJ7&gt;=GK$48,GI7&lt;&gt;""),AND(HF7&gt;=HM$44,HG7&gt;=HM$48,HF7&lt;&gt;""),AND(HK7&gt;=HM$44,HL7&gt;=HM$48,HK7&lt;&gt;""),AND(IH7&gt;=IO$44,II7&gt;=IO$48,IH7&lt;&gt;""),AND(IM7&gt;=IO$44,IN7&gt;=IO$48,IM7&lt;&gt;""),AND(JJ7&gt;=JQ$44,JK7&gt;=JQ$48,JJ7&lt;&gt;""),AND(JO7&gt;=JQ$44,JP7&gt;=JQ$48,JO7&lt;&gt;""),AND(KL7&gt;=KS$44,KM7&gt;=KS$48,KL7&lt;&gt;""),AND(KQ7&gt;=KS$44,KR7&gt;=KS$48,KQ7&lt;&gt;""),AND(LN7&gt;=LU$44,LO7&gt;=LU$48,LN7&lt;&gt;""),AND(LS7&gt;=LU$44,LT7&gt;=LU$48,LS7&lt;&gt;""),AND(MP7&gt;=MW$44,MQ7&gt;=MW$48,MP7&lt;&gt;""),AND(MU7&gt;=MW$44,MV7&gt;=MW$48,MU7&lt;&gt;""),AND(NR7&gt;=NY$44,NS7&gt;=NY$48,NR7&lt;&gt;""),AND(NW7&gt;=NY$44,NX7&gt;=NY$48,NW7&lt;&gt;""),AND(OT7&gt;=PA$44,OU7&gt;=PA$48,OT7&lt;&gt;""),AND(OY7&gt;=PA$44,OZ7&gt;=PA$48,OY7&lt;&gt;""),AND(PV7&gt;=QC$44,PW7&gt;=QC$48,PV7&lt;&gt;""),AND(QA7&gt;=QC$44,QB7&gt;=QC$48,QA7&lt;&gt;"")),"P","")</f>
        <v>P</v>
      </c>
      <c r="I7" s="3" t="str">
        <f>IF(OR(AND(AQ7&gt;=AW$48,AQ7&lt;&gt;"",AO7=""),AND(AV7&gt;=AW$48,AV7&lt;&gt;"",AO7=""),AND(BT7&gt;=BZ$48,BT7&lt;&gt;"",BR7=""),AND(BY7&gt;=BZ$48,BY7&lt;&gt;"",BR7=""),AND(CW7&gt;=DC$48,CW7&lt;&gt;"",CU7=""),AND(DB7&gt;=DC$48,DB7&lt;&gt;"",CU7=""),AND(EA7&gt;=EG$48,EA7&lt;&gt;""),AND(EF7&gt;=EG$48,EF7&lt;&gt;""),AND(FC7&gt;=FI$48,FC7&lt;&gt;""),AND(FH7&gt;=FI$48,FH7&lt;&gt;""),AND(GE7&gt;=GK$48,GE7&lt;&gt;""),AND(GJ7&gt;=GK$48,GJ7&lt;&gt;""),AND(HG7&gt;=HM$48,HG7&lt;&gt;""),AND(HL7&gt;=HM$48,HL7&lt;&gt;""),AND(II7&gt;=IO$48,II7&lt;&gt;""),AND(IN7&gt;=IO$48,IN7&lt;&gt;""),AND(JK7&gt;=JQ$48,JK7&lt;&gt;""),AND(JP7&gt;=JQ$48,JP7&lt;&gt;""),AND(KM7&gt;=KS$48,KM7&lt;&gt;""),AND(KR7&gt;=KS$48,KR7&lt;&gt;""),AND(LO7&gt;=LU$48,LO7&lt;&gt;""),AND(LT7&gt;=LU$48,LT7&lt;&gt;""),AND(MQ7&gt;=MW$48,MQ7&lt;&gt;""),AND(MV7&gt;=MW$48,MV7&lt;&gt;""),AND(NS7&gt;=NY$48,NS7&lt;&gt;""),AND(NX7&gt;=NY$48,NX7&lt;&gt;""),AND(OU7&gt;=PA$48,OU7&lt;&gt;""),AND(OZ7&gt;=PA$48,OZ7&lt;&gt;""),AND(PW7&gt;=QC$48,PW7&lt;&gt;""),AND(QB7&gt;=QC$48,QB7&lt;&gt;"")),"P","")</f>
        <v>P</v>
      </c>
      <c r="J7" s="36" t="str">
        <f>IF(AND(I7="P",H7=""),"No DD",IF(OR(AND(AS7&gt;=AW$47,AT7&gt;=AW$51,AS7&lt;&gt;"",AO7=""),AND(BV7&gt;=BZ$47,BW7&gt;=BZ$51,BV7&lt;&gt;"",BR7=""),AND(CY7&gt;=DC$47,CZ7&gt;=DC$51,CY7&lt;&gt;"",CU7=""),AND(EC7&gt;=EG$47,ED7&gt;=EG$51,EC7&lt;&gt;""),AND(FE7&gt;=FI$47,FF7&gt;=FI$51,FE7&lt;&gt;""),AND(GG7&gt;=GK$47,GH7&gt;=GK$51,GG7&lt;&gt;""),AND(HI7&gt;=HM$47,HJ7&gt;=HM$51,HI7&lt;&gt;""),AND(IK7&gt;=IO$47,IL7&gt;=IO$51,IK7&lt;&gt;""),AND(JM7&gt;=JQ$47,JN7&gt;=JQ$51,JM7&lt;&gt;""),AND(KO7&gt;=KS$47,KP7&gt;=KS$51,KO7&lt;&gt;""),AND(LQ7&gt;=LU$47,LR7&gt;=LU$51,LQ7&lt;&gt;""),AND(MS7&gt;=MW$47,MT7&gt;=MW$51,MS7&lt;&gt;""),AND(NU7&gt;=NY$47,NV7&gt;=NY$51,NU7&lt;&gt;""),AND(OW7&gt;=PA$47,OX7&gt;=PA$51,OW7&lt;&gt;""),AND(PY7&gt;=QC$47,PZ7&gt;=QC$51,PY7&lt;&gt;"")),"Merit",IF(OR(AND(AS7&gt;=AW$46,AT7&gt;=AW$50,AS7&lt;&gt;"",AO7=""),AND(BV7&gt;=BZ$46,BW7&gt;=BZ$50,BV7&lt;&gt;"",BR7=""),AND(CY7&gt;=DC$46,CZ7&gt;=DC$50,CY7&lt;&gt;"",CU7=""),AND(EC7&gt;=EG$46,ED7&gt;=EG$50,EC7&lt;&gt;""),AND(FE7&gt;=FI$46,FF7&gt;=FI$50,FE7&lt;&gt;""),AND(GG7&gt;=GK$46,GH7&gt;=GK$50,GG7&lt;&gt;""),AND(HI7&gt;=HM$46,HJ7&gt;=HM$50,HI7&lt;&gt;""),AND(IK7&gt;=IO$46,IL7&gt;=IO$50,IK7&lt;&gt;""),AND(JM7&gt;=JQ$46,JN7&gt;=JQ$50,JM7&lt;&gt;""),AND(KO7&gt;=KS$46,KP7&gt;=KS$50,KO7&lt;&gt;""),AND(LQ7&gt;=LU$46,LR7&gt;=LU$50,LQ7&lt;&gt;""),AND(MS7&gt;=MW$46,MT7&gt;=MW$50,MS7&lt;&gt;""),AND(NU7&gt;=NY$46,NV7&gt;=NY$50,NU7&lt;&gt;""),AND(OW7&gt;=PA$46,OX7&gt;=PA$50,OW7&lt;&gt;""),AND(PY7&gt;=QC$46,PZ7&gt;=QC$50,PY7&lt;&gt;"")),"Excellence",IF(K7="P","Worlds Team",IF(H7="P","National Team","")))))</f>
        <v>National Team</v>
      </c>
      <c r="K7" s="3" t="str">
        <f>IF(OR(AND(AS7&gt;=AW$45,AT7&gt;=AW$49,AS7&lt;&gt;"",AO7=""),AND(BV7&gt;=BZ$45,BW7&gt;=BZ$49,BV7&lt;&gt;"",BR7=""),AND(CY7&gt;=DC$45,CZ7&gt;=DC$49,CY7&lt;&gt;"",CU7=""),AND(EC7&gt;=EG$45,ED7&gt;=EG$49,EC7&lt;&gt;""),AND(FE7&gt;=FI$45,FF7&gt;=FI$49,FE7&lt;&gt;""),AND(GG7&gt;=GK$45,GH7&gt;=GK$49,GG7&lt;&gt;""),AND(HI7&gt;=HM$45,HJ7&gt;=HM$49,HI7&lt;&gt;""),AND(IK7&gt;=IO$45,IL7&gt;=IO$49,IK7&lt;&gt;""),AND(JM7&gt;=JQ$45,JN7&gt;=JQ$49,JM7&lt;&gt;""),AND(KO7&gt;=KS$45,KP7&gt;=KS$49,KO7&lt;&gt;""),AND(LQ7&gt;=LU$45,LR7&gt;=LU$49,LQ7&lt;&gt;""),AND(MS7&gt;=MW$45,MT7&gt;=MW$49,MS7&lt;&gt;""),AND(NU7&gt;=NY$45,NV7&gt;=NY$49,NU7&lt;&gt;""),AND(OW7&gt;=PA$45,OX7&gt;=PA$49,OW7&lt;&gt;""),AND(PY7&gt;=QC$45,PZ7&gt;=QC$49,PY7&lt;&gt;"")),"P","")</f>
        <v/>
      </c>
      <c r="L7" s="8">
        <f>IF(COUNT(AQ7,BT7,CW7)&gt;0,LARGE((AQ7,BT7,CW7),1),0)</f>
        <v>52.7</v>
      </c>
      <c r="M7" s="8" t="str">
        <f>IF(L7=0,"",IF(L7=CW7,$CA$1,IF(L7=BT7,$AX$1,IF(L7=AQ7,$U$1,""))))</f>
        <v>2025 Elite Canada</v>
      </c>
      <c r="N7" s="8">
        <f>IF(COUNT(AQ7,BT7,CW7)&gt;1,LARGE((AQ7,BT7,CW7),2),0)</f>
        <v>52.4</v>
      </c>
      <c r="O7" s="8" t="str">
        <f>IF(N7=0,"",IF(AND(N7=L7,N7=AQ7,N7=BT7),$U$1,IF(AND(N7=L7,N7=AQ7,N7=CW7),$U$1,IF(AND(N7=L7,N7=BT7,N7=CW7),$AX$1,IF(N7=CW7,$CA$1,IF(N7=BT7,$AX$1,IF(N7=AQ7,$U$1,"")))))))</f>
        <v>2024 3rd Domestic Trial</v>
      </c>
      <c r="P7" s="8">
        <f>IF(MAX(AV7,BY7,DB7)&gt;0,MAX(AV7,BY7,DB7),0)</f>
        <v>53</v>
      </c>
      <c r="Q7" s="8" t="str">
        <f>IF(P7=0,"",IF(P7=DB7,$CA$1,IF(P7=BY7,$AX$1,IF(P7=AV7,$U$1,""))))</f>
        <v>2024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18.2</v>
      </c>
      <c r="V7" s="19">
        <v>7.2</v>
      </c>
      <c r="W7" s="19">
        <v>1</v>
      </c>
      <c r="X7" s="19">
        <v>0</v>
      </c>
      <c r="Y7" s="19">
        <v>17</v>
      </c>
      <c r="Z7" s="19">
        <v>8.4</v>
      </c>
      <c r="AA7" s="19">
        <v>1</v>
      </c>
      <c r="AB7" s="19">
        <v>0</v>
      </c>
      <c r="AC7" s="19">
        <v>18</v>
      </c>
      <c r="AD7" s="19">
        <v>6.8</v>
      </c>
      <c r="AE7" s="19">
        <v>0.8</v>
      </c>
      <c r="AF7" s="19">
        <v>0</v>
      </c>
      <c r="AG7" s="19">
        <v>19</v>
      </c>
      <c r="AH7" s="19">
        <v>8.4</v>
      </c>
      <c r="AI7" s="19">
        <v>0</v>
      </c>
      <c r="AJ7" s="19">
        <v>0</v>
      </c>
      <c r="AK7" s="19">
        <v>18.8</v>
      </c>
      <c r="AL7" s="19">
        <v>6.8</v>
      </c>
      <c r="AM7" s="19">
        <v>0</v>
      </c>
      <c r="AN7" s="19">
        <v>0</v>
      </c>
      <c r="AO7" s="27"/>
      <c r="AP7" s="40">
        <f>IF(SUM(V7,Z7)&gt;0,SUM(V7,Z7),"")</f>
        <v>15.600000000000001</v>
      </c>
      <c r="AQ7" s="40">
        <f>IF(SUM(U7:V7,X7:Z7,AB7)-W7-AA7&gt;0,SUM(U7:V7,X7:Z7,AB7)-W7-AA7,"")</f>
        <v>48.8</v>
      </c>
      <c r="AR7" s="40">
        <f>IF(SUM(AC7:AD7,AF7)-AE7&gt;0,SUM(AC7:AD7,AF7)-AE7,"")</f>
        <v>24</v>
      </c>
      <c r="AS7" s="40">
        <f>IF(SUM(V7,Z7,AD7)&gt;0,SUM(V7,Z7,AD7),"")</f>
        <v>22.400000000000002</v>
      </c>
      <c r="AT7" s="40">
        <f>IF(SUM(AQ7,AR7)&gt;0,SUM(AQ7,AR7),"")</f>
        <v>72.8</v>
      </c>
      <c r="AU7" s="40">
        <f>IF(SUM(AH7,AL7)&gt;0,SUM(AH7,AL7),"")</f>
        <v>15.2</v>
      </c>
      <c r="AV7" s="40">
        <f>IF(SUM(AG7:AH7,AJ7:AL7,AN7)-SUM(AI7,AM7)&gt;0,SUM(AG7:AH7,AJ7:AL7,AN7)-SUM(AI7,AM7),"")</f>
        <v>53</v>
      </c>
      <c r="AW7" s="40">
        <f>IF(SUM(AQ7,AR7,AV7)&gt;0,SUM(AQ7,AR7,AV7),"")</f>
        <v>125.8</v>
      </c>
      <c r="AX7" s="18">
        <v>18.7</v>
      </c>
      <c r="AY7" s="18">
        <v>7.2</v>
      </c>
      <c r="AZ7" s="18">
        <v>0.8</v>
      </c>
      <c r="BA7" s="18">
        <v>0</v>
      </c>
      <c r="BB7" s="18">
        <v>18.899999999999999</v>
      </c>
      <c r="BC7" s="18">
        <v>8.4</v>
      </c>
      <c r="BD7" s="18">
        <v>0</v>
      </c>
      <c r="BE7" s="18">
        <v>0</v>
      </c>
      <c r="BF7" s="18">
        <v>18.5</v>
      </c>
      <c r="BG7" s="18">
        <v>7.7</v>
      </c>
      <c r="BH7" s="18">
        <v>0</v>
      </c>
      <c r="BI7" s="18">
        <v>0</v>
      </c>
      <c r="BJ7" s="18">
        <v>17.399999999999999</v>
      </c>
      <c r="BK7" s="18">
        <v>4</v>
      </c>
      <c r="BL7" s="18">
        <v>0</v>
      </c>
      <c r="BM7" s="18">
        <v>0</v>
      </c>
      <c r="BN7" s="18">
        <v>18.2</v>
      </c>
      <c r="BO7" s="18">
        <v>6</v>
      </c>
      <c r="BP7" s="18">
        <v>0</v>
      </c>
      <c r="BQ7" s="18">
        <v>0</v>
      </c>
      <c r="BR7" s="28"/>
      <c r="BS7" s="11">
        <f>IF(SUM(AY7,BC7)&gt;0,SUM(AY7,BC7),"")</f>
        <v>15.600000000000001</v>
      </c>
      <c r="BT7" s="11">
        <f>IF(SUM(AX7:AY7,BA7:BC7,BE7)-AZ7-BD7&gt;0,SUM(AX7:AY7,BA7:BC7,BE7)-AZ7-BD7,"")</f>
        <v>52.4</v>
      </c>
      <c r="BU7" s="11">
        <f>IF(SUM(BF7:BG7,BI7)-BH7&gt;0,SUM(BF7:BG7,BI7)-BH7,"")</f>
        <v>26.2</v>
      </c>
      <c r="BV7" s="11">
        <f>IF(SUM(AY7,BC7,BG7)&gt;0,SUM(AY7,BC7,BG7),"")</f>
        <v>23.3</v>
      </c>
      <c r="BW7" s="11">
        <f>IF(SUM(BT7,BU7)&gt;0,SUM(BT7,BU7),"")</f>
        <v>78.599999999999994</v>
      </c>
      <c r="BX7" s="11">
        <f>IF(SUM(BK7,BO7)&gt;0,SUM(BK7,BO7),"")</f>
        <v>10</v>
      </c>
      <c r="BY7" s="11">
        <f>IF(SUM(BJ7:BK7,BM7:BO7,BQ7)-SUM(BL7,BP7)&gt;0,SUM(BJ7:BK7,BM7:BO7,BQ7)-SUM(BL7,BP7),"")</f>
        <v>45.599999999999994</v>
      </c>
      <c r="BZ7" s="11">
        <f>IF(SUM(BT7,BU7,BY7)&gt;0,SUM(BT7,BU7,BY7),"")</f>
        <v>124.19999999999999</v>
      </c>
      <c r="CA7" s="19">
        <v>18.600000000000001</v>
      </c>
      <c r="CB7" s="19">
        <v>8.4</v>
      </c>
      <c r="CC7" s="19">
        <v>0</v>
      </c>
      <c r="CD7" s="19">
        <v>0</v>
      </c>
      <c r="CE7" s="19">
        <v>18.2</v>
      </c>
      <c r="CF7" s="19">
        <v>7.7</v>
      </c>
      <c r="CG7" s="19">
        <v>0.2</v>
      </c>
      <c r="CH7" s="19">
        <v>0</v>
      </c>
      <c r="CI7" s="19"/>
      <c r="CJ7" s="19"/>
      <c r="CK7" s="19"/>
      <c r="CL7" s="19"/>
      <c r="CM7" s="19">
        <v>18.600000000000001</v>
      </c>
      <c r="CN7" s="19">
        <v>8.4</v>
      </c>
      <c r="CO7" s="19">
        <v>0.6</v>
      </c>
      <c r="CP7" s="19">
        <v>0</v>
      </c>
      <c r="CQ7" s="19">
        <v>18.2</v>
      </c>
      <c r="CR7" s="19">
        <v>7.7</v>
      </c>
      <c r="CS7" s="19">
        <v>0.2</v>
      </c>
      <c r="CT7" s="19">
        <v>0</v>
      </c>
      <c r="CU7" s="27"/>
      <c r="CV7" s="40">
        <f>IF(SUM(CB7,CF7)&gt;0,SUM(CB7,CF7),"")</f>
        <v>16.100000000000001</v>
      </c>
      <c r="CW7" s="40">
        <f>IF(SUM(CA7:CB7,CD7:CF7,CH7)-CC7-CG7&gt;0,SUM(CA7:CB7,CD7:CF7,CH7)-CC7-CG7,"")</f>
        <v>52.7</v>
      </c>
      <c r="CX7" s="40" t="str">
        <f>IF(SUM(CI7:CJ7,CL7)-CK7&gt;0,SUM(CI7:CJ7,CL7)-CK7,"")</f>
        <v/>
      </c>
      <c r="CY7" s="40">
        <f>IF(SUM(CB7,CF7,CJ7)&gt;0,SUM(CB7,CF7,CJ7),"")</f>
        <v>16.100000000000001</v>
      </c>
      <c r="CZ7" s="40">
        <f>IF(SUM(CW7,CX7)&gt;0,SUM(CW7,CX7),"")</f>
        <v>52.7</v>
      </c>
      <c r="DA7" s="40">
        <f>IF(SUM(CN7,CR7)&gt;0,SUM(CN7,CR7),"")</f>
        <v>16.100000000000001</v>
      </c>
      <c r="DB7" s="40">
        <f>IF(SUM(CM7:CN7,CP7:CR7,CT7)-SUM(CO7,CS7)&gt;0,SUM(CM7:CN7,CP7:CR7,CT7)-SUM(CO7,CS7),"")</f>
        <v>52.100000000000009</v>
      </c>
      <c r="DC7" s="40">
        <f>IF(SUM(CW7,CX7,DB7)&gt;0,SUM(CW7,CX7,DB7),"")</f>
        <v>104.80000000000001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>
        <v>0</v>
      </c>
      <c r="FK7" s="17">
        <v>0</v>
      </c>
      <c r="FL7" s="17">
        <v>0</v>
      </c>
      <c r="FM7" s="17">
        <v>0</v>
      </c>
      <c r="FN7" s="17">
        <v>18.8</v>
      </c>
      <c r="FO7" s="17">
        <v>8.4</v>
      </c>
      <c r="FP7" s="17">
        <v>0</v>
      </c>
      <c r="FQ7" s="17">
        <v>0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>
        <f>IF(SUM(FK7,FO7)&gt;0,SUM(FK7,FO7),"")</f>
        <v>8.4</v>
      </c>
      <c r="GE7" s="40">
        <f>IF(SUM(FJ7:FK7,FM7:FO7,FQ7)-FL7-FP7&gt;0,SUM(FJ7:FK7,FM7:FO7,FQ7)-FL7-FP7,"")</f>
        <v>27.200000000000003</v>
      </c>
      <c r="GF7" s="40" t="str">
        <f>IF(SUM(FR7:FS7,FU7)-FT7&gt;0,SUM(FR7:FS7,FU7)-FT7,"")</f>
        <v/>
      </c>
      <c r="GG7" s="40">
        <f>IF(SUM(FK7,FO7,FS7)&gt;0,SUM(FK7,FO7,FS7),"")</f>
        <v>8.4</v>
      </c>
      <c r="GH7" s="40">
        <f>IF(SUM(GE7,GF7)&gt;0,SUM(GE7,GF7),"")</f>
        <v>27.200000000000003</v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>
        <f>IF(SUM(GE7,GF7,GJ7)&gt;0,SUM(GE7,GF7,GJ7),"")</f>
        <v>27.200000000000003</v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18.649999999999999</v>
      </c>
      <c r="QE7" s="22">
        <f>IF($CU7="P",CB7,(CB7+AY7)/2)</f>
        <v>7.8000000000000007</v>
      </c>
      <c r="QF7" s="22">
        <f>IF($CU7="P",CC7,(CC7+AZ7)/2)</f>
        <v>0.4</v>
      </c>
      <c r="QG7" s="22">
        <f>IF($CU7="P",CD7,(CD7+BA7)/2)</f>
        <v>0</v>
      </c>
      <c r="QH7" s="22">
        <f>IF($CU7="P",CE7,(CE7+BB7)/2)</f>
        <v>18.549999999999997</v>
      </c>
      <c r="QI7" s="22">
        <f>IF($CU7="P",CF7,(CF7+BC7)/2)</f>
        <v>8.0500000000000007</v>
      </c>
      <c r="QJ7" s="22">
        <f>IF($CU7="P",CG7,(CG7+BD7)/2)</f>
        <v>0.1</v>
      </c>
      <c r="QK7" s="22">
        <f>IF($CU7="P",CH7,(CH7+BE7)/2)</f>
        <v>0</v>
      </c>
      <c r="QL7" s="22">
        <f>IF($CU7="P",CI7,(CI7+BF7)/2)</f>
        <v>9.25</v>
      </c>
      <c r="QM7" s="22">
        <f>IF($CU7="P",CJ7,(CJ7+BG7)/2)</f>
        <v>3.85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18</v>
      </c>
      <c r="QQ7" s="22">
        <f>IF($CU7="P",CN7,(CN7+BK7)/2)</f>
        <v>6.2</v>
      </c>
      <c r="QR7" s="22">
        <f>IF($CU7="P",CO7,(CO7+BL7)/2)</f>
        <v>0.3</v>
      </c>
      <c r="QS7" s="22">
        <f>IF($CU7="P",CP7,(CP7+BM7)/2)</f>
        <v>0</v>
      </c>
      <c r="QT7" s="22">
        <f>IF($CU7="P",CQ7,(CQ7+BN7)/2)</f>
        <v>18.2</v>
      </c>
      <c r="QU7" s="22">
        <f>IF($CU7="P",CR7,(CR7+BO7)/2)</f>
        <v>6.85</v>
      </c>
      <c r="QV7" s="22">
        <f>IF($CU7="P",CS7,(CS7+BP7)/2)</f>
        <v>0.1</v>
      </c>
      <c r="QW7" s="22">
        <f>IF($CU7="P",CT7,(CT7+BQ7)/2)</f>
        <v>0</v>
      </c>
      <c r="QX7" s="27" t="s">
        <v>46</v>
      </c>
      <c r="QY7" s="40">
        <f>IF(SUM(QE7,QI7)&gt;0,SUM(QE7,QI7),"")</f>
        <v>15.850000000000001</v>
      </c>
      <c r="QZ7" s="40">
        <f>IF(SUM(QD7:QE7,QG7:QI7,QK7)-QF7-QJ7&gt;0,SUM(QD7:QE7,QG7:QI7,QK7)-QF7-QJ7,"")</f>
        <v>52.55</v>
      </c>
      <c r="RA7" s="40">
        <f>IF(SUM(QL7:QM7,QO7)-QN7&gt;0,SUM(QL7:QM7,QO7)-QN7,"")</f>
        <v>13.1</v>
      </c>
      <c r="RB7" s="40">
        <f>IF(SUM(QE7,QI7,QM7)&gt;0,SUM(QE7,QI7,QM7),"")</f>
        <v>19.700000000000003</v>
      </c>
      <c r="RC7" s="40">
        <f>IF(SUM(QZ7,RA7)&gt;0,SUM(QZ7,RA7),"")</f>
        <v>65.649999999999991</v>
      </c>
      <c r="RD7" s="40">
        <f>IF(SUM(QQ7,QU7)&gt;0,SUM(QQ7,QU7),"")</f>
        <v>13.05</v>
      </c>
      <c r="RE7" s="40">
        <f>IF(SUM(QP7:QQ7,QS7:QU7,QW7)-SUM(QR7,QV7)&gt;0,SUM(QP7:QQ7,QS7:QU7,QW7)-SUM(QR7,QV7),"")</f>
        <v>48.85</v>
      </c>
      <c r="RF7" s="40">
        <f>IF(SUM(QZ7,RA7,RE7)&gt;0,SUM(QZ7,RA7,RE7),"")</f>
        <v>114.5</v>
      </c>
    </row>
    <row r="8" spans="1:474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t="str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/>
      </c>
      <c r="C8" s="5" t="s">
        <v>113</v>
      </c>
      <c r="D8" s="4" t="s">
        <v>6</v>
      </c>
      <c r="E8" s="4">
        <v>2006</v>
      </c>
      <c r="F8" s="9">
        <f>SUM(L8:R8)+SUM(L8:O8)*0.0000001+SUM(L8)*0.0000000000001</f>
        <v>156.10001051000532</v>
      </c>
      <c r="G8" s="64" t="s">
        <v>46</v>
      </c>
      <c r="H8" s="3" t="str">
        <f>IF(OR(AND(AP8&gt;=AW$44,AQ8&gt;=AW$48,AP8&lt;&gt;"",AO8=""),AND(AU8&gt;=AW$44,AV8&gt;=AW$48,AU8&lt;&gt;"",AO8=""),AND(BS8&gt;=BZ$44,BT8&gt;=BZ$48,BS8&lt;&gt;"",BR8=""),AND(BX8&gt;=BZ$44,BY8&gt;=BZ$48,BX8&lt;&gt;"",BR8=""),AND(CV8&gt;=DC$44,CW8&gt;=DC$48,CV8&lt;&gt;"",CU8=""),AND(DA8&gt;=DC$44,DB8&gt;=DC$48,DA8&lt;&gt;""),AND(DZ8&gt;=EG$44,EA8&gt;=EG$48,DZ8&lt;&gt;""),AND(EE8&gt;=EG$44,EF8&gt;=EG$48,EE8&lt;&gt;""),AND(FB8&gt;=FI$44,FC8&gt;=FI$48,FB8&lt;&gt;""),AND(FG8&gt;=FI$44,FH8&gt;=FI$48,FG8&lt;&gt;""),AND(GD8&gt;=GK$44,GE8&gt;=GK$48,GD8&lt;&gt;""),AND(GI8&gt;=GK$44,GJ8&gt;=GK$48,GI8&lt;&gt;""),AND(HF8&gt;=HM$44,HG8&gt;=HM$48,HF8&lt;&gt;""),AND(HK8&gt;=HM$44,HL8&gt;=HM$48,HK8&lt;&gt;""),AND(IH8&gt;=IO$44,II8&gt;=IO$48,IH8&lt;&gt;""),AND(IM8&gt;=IO$44,IN8&gt;=IO$48,IM8&lt;&gt;""),AND(JJ8&gt;=JQ$44,JK8&gt;=JQ$48,JJ8&lt;&gt;""),AND(JO8&gt;=JQ$44,JP8&gt;=JQ$48,JO8&lt;&gt;""),AND(KL8&gt;=KS$44,KM8&gt;=KS$48,KL8&lt;&gt;""),AND(KQ8&gt;=KS$44,KR8&gt;=KS$48,KQ8&lt;&gt;""),AND(LN8&gt;=LU$44,LO8&gt;=LU$48,LN8&lt;&gt;""),AND(LS8&gt;=LU$44,LT8&gt;=LU$48,LS8&lt;&gt;""),AND(MP8&gt;=MW$44,MQ8&gt;=MW$48,MP8&lt;&gt;""),AND(MU8&gt;=MW$44,MV8&gt;=MW$48,MU8&lt;&gt;""),AND(NR8&gt;=NY$44,NS8&gt;=NY$48,NR8&lt;&gt;""),AND(NW8&gt;=NY$44,NX8&gt;=NY$48,NW8&lt;&gt;""),AND(OT8&gt;=PA$44,OU8&gt;=PA$48,OT8&lt;&gt;""),AND(OY8&gt;=PA$44,OZ8&gt;=PA$48,OY8&lt;&gt;""),AND(PV8&gt;=QC$44,PW8&gt;=QC$48,PV8&lt;&gt;""),AND(QA8&gt;=QC$44,QB8&gt;=QC$48,QA8&lt;&gt;"")),"P","")</f>
        <v>P</v>
      </c>
      <c r="I8" s="3" t="str">
        <f>IF(OR(AND(AQ8&gt;=AW$48,AQ8&lt;&gt;"",AO8=""),AND(AV8&gt;=AW$48,AV8&lt;&gt;"",AO8=""),AND(BT8&gt;=BZ$48,BT8&lt;&gt;"",BR8=""),AND(BY8&gt;=BZ$48,BY8&lt;&gt;"",BR8=""),AND(CW8&gt;=DC$48,CW8&lt;&gt;"",CU8=""),AND(DB8&gt;=DC$48,DB8&lt;&gt;"",CU8=""),AND(EA8&gt;=EG$48,EA8&lt;&gt;""),AND(EF8&gt;=EG$48,EF8&lt;&gt;""),AND(FC8&gt;=FI$48,FC8&lt;&gt;""),AND(FH8&gt;=FI$48,FH8&lt;&gt;""),AND(GE8&gt;=GK$48,GE8&lt;&gt;""),AND(GJ8&gt;=GK$48,GJ8&lt;&gt;""),AND(HG8&gt;=HM$48,HG8&lt;&gt;""),AND(HL8&gt;=HM$48,HL8&lt;&gt;""),AND(II8&gt;=IO$48,II8&lt;&gt;""),AND(IN8&gt;=IO$48,IN8&lt;&gt;""),AND(JK8&gt;=JQ$48,JK8&lt;&gt;""),AND(JP8&gt;=JQ$48,JP8&lt;&gt;""),AND(KM8&gt;=KS$48,KM8&lt;&gt;""),AND(KR8&gt;=KS$48,KR8&lt;&gt;""),AND(LO8&gt;=LU$48,LO8&lt;&gt;""),AND(LT8&gt;=LU$48,LT8&lt;&gt;""),AND(MQ8&gt;=MW$48,MQ8&lt;&gt;""),AND(MV8&gt;=MW$48,MV8&lt;&gt;""),AND(NS8&gt;=NY$48,NS8&lt;&gt;""),AND(NX8&gt;=NY$48,NX8&lt;&gt;""),AND(OU8&gt;=PA$48,OU8&lt;&gt;""),AND(OZ8&gt;=PA$48,OZ8&lt;&gt;""),AND(PW8&gt;=QC$48,PW8&lt;&gt;""),AND(QB8&gt;=QC$48,QB8&lt;&gt;"")),"P","")</f>
        <v>P</v>
      </c>
      <c r="J8" s="36" t="str">
        <f>IF(AND(I8="P",H8=""),"No DD",IF(OR(AND(AS8&gt;=AW$47,AT8&gt;=AW$51,AS8&lt;&gt;"",AO8=""),AND(BV8&gt;=BZ$47,BW8&gt;=BZ$51,BV8&lt;&gt;"",BR8=""),AND(CY8&gt;=DC$47,CZ8&gt;=DC$51,CY8&lt;&gt;"",CU8=""),AND(EC8&gt;=EG$47,ED8&gt;=EG$51,EC8&lt;&gt;""),AND(FE8&gt;=FI$47,FF8&gt;=FI$51,FE8&lt;&gt;""),AND(GG8&gt;=GK$47,GH8&gt;=GK$51,GG8&lt;&gt;""),AND(HI8&gt;=HM$47,HJ8&gt;=HM$51,HI8&lt;&gt;""),AND(IK8&gt;=IO$47,IL8&gt;=IO$51,IK8&lt;&gt;""),AND(JM8&gt;=JQ$47,JN8&gt;=JQ$51,JM8&lt;&gt;""),AND(KO8&gt;=KS$47,KP8&gt;=KS$51,KO8&lt;&gt;""),AND(LQ8&gt;=LU$47,LR8&gt;=LU$51,LQ8&lt;&gt;""),AND(MS8&gt;=MW$47,MT8&gt;=MW$51,MS8&lt;&gt;""),AND(NU8&gt;=NY$47,NV8&gt;=NY$51,NU8&lt;&gt;""),AND(OW8&gt;=PA$47,OX8&gt;=PA$51,OW8&lt;&gt;""),AND(PY8&gt;=QC$47,PZ8&gt;=QC$51,PY8&lt;&gt;"")),"Merit",IF(OR(AND(AS8&gt;=AW$46,AT8&gt;=AW$50,AS8&lt;&gt;"",AO8=""),AND(BV8&gt;=BZ$46,BW8&gt;=BZ$50,BV8&lt;&gt;"",BR8=""),AND(CY8&gt;=DC$46,CZ8&gt;=DC$50,CY8&lt;&gt;"",CU8=""),AND(EC8&gt;=EG$46,ED8&gt;=EG$50,EC8&lt;&gt;""),AND(FE8&gt;=FI$46,FF8&gt;=FI$50,FE8&lt;&gt;""),AND(GG8&gt;=GK$46,GH8&gt;=GK$50,GG8&lt;&gt;""),AND(HI8&gt;=HM$46,HJ8&gt;=HM$50,HI8&lt;&gt;""),AND(IK8&gt;=IO$46,IL8&gt;=IO$50,IK8&lt;&gt;""),AND(JM8&gt;=JQ$46,JN8&gt;=JQ$50,JM8&lt;&gt;""),AND(KO8&gt;=KS$46,KP8&gt;=KS$50,KO8&lt;&gt;""),AND(LQ8&gt;=LU$46,LR8&gt;=LU$50,LQ8&lt;&gt;""),AND(MS8&gt;=MW$46,MT8&gt;=MW$50,MS8&lt;&gt;""),AND(NU8&gt;=NY$46,NV8&gt;=NY$50,NU8&lt;&gt;""),AND(OW8&gt;=PA$46,OX8&gt;=PA$50,OW8&lt;&gt;""),AND(PY8&gt;=QC$46,PZ8&gt;=QC$50,PY8&lt;&gt;"")),"Excellence",IF(K8="P","Worlds Team",IF(H8="P","National Team","")))))</f>
        <v>National Team</v>
      </c>
      <c r="K8" s="3" t="str">
        <f>IF(OR(AND(AS8&gt;=AW$45,AT8&gt;=AW$49,AS8&lt;&gt;"",AO8=""),AND(BV8&gt;=BZ$45,BW8&gt;=BZ$49,BV8&lt;&gt;"",BR8=""),AND(CY8&gt;=DC$45,CZ8&gt;=DC$49,CY8&lt;&gt;"",CU8=""),AND(EC8&gt;=EG$45,ED8&gt;=EG$49,EC8&lt;&gt;""),AND(FE8&gt;=FI$45,FF8&gt;=FI$49,FE8&lt;&gt;""),AND(GG8&gt;=GK$45,GH8&gt;=GK$49,GG8&lt;&gt;""),AND(HI8&gt;=HM$45,HJ8&gt;=HM$49,HI8&lt;&gt;""),AND(IK8&gt;=IO$45,IL8&gt;=IO$49,IK8&lt;&gt;""),AND(JM8&gt;=JQ$45,JN8&gt;=JQ$49,JM8&lt;&gt;""),AND(KO8&gt;=KS$45,KP8&gt;=KS$49,KO8&lt;&gt;""),AND(LQ8&gt;=LU$45,LR8&gt;=LU$49,LQ8&lt;&gt;""),AND(MS8&gt;=MW$45,MT8&gt;=MW$49,MS8&lt;&gt;""),AND(NU8&gt;=NY$45,NV8&gt;=NY$49,NU8&lt;&gt;""),AND(OW8&gt;=PA$45,OX8&gt;=PA$49,OW8&lt;&gt;""),AND(PY8&gt;=QC$45,PZ8&gt;=QC$49,PY8&lt;&gt;"")),"P","")</f>
        <v/>
      </c>
      <c r="L8" s="8">
        <f>IF(COUNT(AQ8,BT8,CW8)&gt;0,LARGE((AQ8,BT8,CW8),1),0)</f>
        <v>52.999999999999993</v>
      </c>
      <c r="M8" s="8" t="str">
        <f>IF(L8=0,"",IF(L8=CW8,$CA$1,IF(L8=BT8,$AX$1,IF(L8=AQ8,$U$1,""))))</f>
        <v>2025 Elite Canada</v>
      </c>
      <c r="N8" s="8">
        <f>IF(COUNT(AQ8,BT8,CW8)&gt;1,LARGE((AQ8,BT8,CW8),2),0)</f>
        <v>52.099999999999994</v>
      </c>
      <c r="O8" s="8" t="str">
        <f>IF(N8=0,"",IF(AND(N8=L8,N8=AQ8,N8=BT8),$U$1,IF(AND(N8=L8,N8=AQ8,N8=CW8),$U$1,IF(AND(N8=L8,N8=BT8,N8=CW8),$AX$1,IF(N8=CW8,$CA$1,IF(N8=BT8,$AX$1,IF(N8=AQ8,$U$1,"")))))))</f>
        <v>2024 3rd Domestic Trial</v>
      </c>
      <c r="P8" s="8">
        <f>IF(MAX(AV8,BY8,DB8)&gt;0,MAX(AV8,BY8,DB8),0)</f>
        <v>50.499999999999993</v>
      </c>
      <c r="Q8" s="8" t="str">
        <f>IF(P8=0,"",IF(P8=DB8,$CA$1,IF(P8=BY8,$AX$1,IF(P8=AV8,$U$1,""))))</f>
        <v>2025 Elite Canada</v>
      </c>
      <c r="R8" s="8">
        <f>IF(MAX(DD8:DE8)&gt;0,MAX(DD8:DE8),"")</f>
        <v>0.50000000000001421</v>
      </c>
      <c r="S8" s="11" t="str">
        <f>IF(R8="","",IF(R8=DD8,"("&amp;DD$2&amp;")",IF(R8=DE8,"("&amp;DE$2&amp;")")))</f>
        <v>(Q1)</v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>2024 Coimbra Gym Fest (July 7)</v>
      </c>
      <c r="U8" s="19">
        <v>18.8</v>
      </c>
      <c r="V8" s="19">
        <v>7.6</v>
      </c>
      <c r="W8" s="19">
        <v>0.6</v>
      </c>
      <c r="X8" s="19">
        <v>0</v>
      </c>
      <c r="Y8" s="19">
        <v>18.2</v>
      </c>
      <c r="Z8" s="19">
        <v>3.2</v>
      </c>
      <c r="AA8" s="19">
        <v>1.6</v>
      </c>
      <c r="AB8" s="19">
        <v>0</v>
      </c>
      <c r="AC8" s="19">
        <v>16.600000000000001</v>
      </c>
      <c r="AD8" s="19">
        <v>7.3</v>
      </c>
      <c r="AE8" s="19">
        <v>0.2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10.8</v>
      </c>
      <c r="AQ8" s="40">
        <f>IF(SUM(U8:V8,X8:Z8,AB8)-W8-AA8&gt;0,SUM(U8:V8,X8:Z8,AB8)-W8-AA8,"")</f>
        <v>45.599999999999994</v>
      </c>
      <c r="AR8" s="40">
        <f>IF(SUM(AC8:AD8,AF8)-AE8&gt;0,SUM(AC8:AD8,AF8)-AE8,"")</f>
        <v>23.700000000000003</v>
      </c>
      <c r="AS8" s="40">
        <f>IF(SUM(V8,Z8,AD8)&gt;0,SUM(V8,Z8,AD8),"")</f>
        <v>18.100000000000001</v>
      </c>
      <c r="AT8" s="40">
        <f>IF(SUM(AQ8,AR8)&gt;0,SUM(AQ8,AR8),"")</f>
        <v>69.3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69.3</v>
      </c>
      <c r="AX8" s="18">
        <v>19</v>
      </c>
      <c r="AY8" s="18">
        <v>8.4</v>
      </c>
      <c r="AZ8" s="18">
        <v>0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</v>
      </c>
      <c r="BG8" s="18">
        <v>7.3</v>
      </c>
      <c r="BH8" s="18">
        <v>0</v>
      </c>
      <c r="BI8" s="18">
        <v>0</v>
      </c>
      <c r="BJ8" s="18">
        <v>17.2</v>
      </c>
      <c r="BK8" s="18">
        <v>4</v>
      </c>
      <c r="BL8" s="18">
        <v>0</v>
      </c>
      <c r="BM8" s="18">
        <v>0</v>
      </c>
      <c r="BN8" s="18">
        <v>18.2</v>
      </c>
      <c r="BO8" s="18">
        <v>7.3</v>
      </c>
      <c r="BP8" s="18">
        <v>0</v>
      </c>
      <c r="BQ8" s="18">
        <v>0</v>
      </c>
      <c r="BR8" s="28"/>
      <c r="BS8" s="11">
        <f>IF(SUM(AY8,BC8)&gt;0,SUM(AY8,BC8),"")</f>
        <v>14.4</v>
      </c>
      <c r="BT8" s="11">
        <f>IF(SUM(AX8:AY8,BA8:BC8,BE8)-AZ8-BD8&gt;0,SUM(AX8:AY8,BA8:BC8,BE8)-AZ8-BD8,"")</f>
        <v>52.099999999999994</v>
      </c>
      <c r="BU8" s="11">
        <f>IF(SUM(BF8:BG8,BI8)-BH8&gt;0,SUM(BF8:BG8,BI8)-BH8,"")</f>
        <v>26.1</v>
      </c>
      <c r="BV8" s="11">
        <f>IF(SUM(AY8,BC8,BG8)&gt;0,SUM(AY8,BC8,BG8),"")</f>
        <v>21.7</v>
      </c>
      <c r="BW8" s="11">
        <f>IF(SUM(BT8,BU8)&gt;0,SUM(BT8,BU8),"")</f>
        <v>78.199999999999989</v>
      </c>
      <c r="BX8" s="11">
        <f>IF(SUM(BK8,BO8)&gt;0,SUM(BK8,BO8),"")</f>
        <v>11.3</v>
      </c>
      <c r="BY8" s="11">
        <f>IF(SUM(BJ8:BK8,BM8:BO8,BQ8)-SUM(BL8,BP8)&gt;0,SUM(BJ8:BK8,BM8:BO8,BQ8)-SUM(BL8,BP8),"")</f>
        <v>46.699999999999996</v>
      </c>
      <c r="BZ8" s="11">
        <f>IF(SUM(BT8,BU8,BY8)&gt;0,SUM(BT8,BU8,BY8),"")</f>
        <v>124.89999999999998</v>
      </c>
      <c r="CA8" s="19">
        <v>19.2</v>
      </c>
      <c r="CB8" s="19">
        <v>8.4</v>
      </c>
      <c r="CC8" s="19">
        <v>0.6</v>
      </c>
      <c r="CD8" s="19">
        <v>0</v>
      </c>
      <c r="CE8" s="19">
        <v>18.7</v>
      </c>
      <c r="CF8" s="19">
        <v>7.3</v>
      </c>
      <c r="CG8" s="19">
        <v>0</v>
      </c>
      <c r="CH8" s="19">
        <v>0</v>
      </c>
      <c r="CI8" s="19"/>
      <c r="CJ8" s="19"/>
      <c r="CK8" s="19"/>
      <c r="CL8" s="19"/>
      <c r="CM8" s="19">
        <v>18.7</v>
      </c>
      <c r="CN8" s="19">
        <v>6</v>
      </c>
      <c r="CO8" s="19">
        <v>1.4</v>
      </c>
      <c r="CP8" s="19">
        <v>0</v>
      </c>
      <c r="CQ8" s="19">
        <v>17.899999999999999</v>
      </c>
      <c r="CR8" s="19">
        <v>9.6</v>
      </c>
      <c r="CS8" s="19">
        <v>0.6</v>
      </c>
      <c r="CT8" s="19">
        <v>0.3</v>
      </c>
      <c r="CU8" s="27"/>
      <c r="CV8" s="40">
        <f>IF(SUM(CB8,CF8)&gt;0,SUM(CB8,CF8),"")</f>
        <v>15.7</v>
      </c>
      <c r="CW8" s="40">
        <f>IF(SUM(CA8:CB8,CD8:CF8,CH8)-CC8-CG8&gt;0,SUM(CA8:CB8,CD8:CF8,CH8)-CC8-CG8,"")</f>
        <v>52.999999999999993</v>
      </c>
      <c r="CX8" s="40" t="str">
        <f>IF(SUM(CI8:CJ8,CL8)-CK8&gt;0,SUM(CI8:CJ8,CL8)-CK8,"")</f>
        <v/>
      </c>
      <c r="CY8" s="40">
        <f>IF(SUM(CB8,CF8,CJ8)&gt;0,SUM(CB8,CF8,CJ8),"")</f>
        <v>15.7</v>
      </c>
      <c r="CZ8" s="40">
        <f>IF(SUM(CW8,CX8)&gt;0,SUM(CW8,CX8),"")</f>
        <v>52.999999999999993</v>
      </c>
      <c r="DA8" s="40">
        <f>IF(SUM(CN8,CR8)&gt;0,SUM(CN8,CR8),"")</f>
        <v>15.6</v>
      </c>
      <c r="DB8" s="40">
        <f>IF(SUM(CM8:CN8,CP8:CR8,CT8)-SUM(CO8,CS8)&gt;0,SUM(CM8:CN8,CP8:CR8,CT8)-SUM(CO8,CS8),"")</f>
        <v>50.499999999999993</v>
      </c>
      <c r="DC8" s="40">
        <f>IF(SUM(CW8,CX8,DB8)&gt;0,SUM(CW8,CX8,DB8),"")</f>
        <v>103.49999999999999</v>
      </c>
      <c r="DD8" s="50">
        <f>IF(MAX(EA8,FC8,GE8,HG8,II8,JK8,KM8,LO8,MQ8,NS8,OU8,PW8)-IF(N8="",0,N8)&gt;0.001,MAX(EA8,FC8,GE8,HG8,II8,JK8,KM8,LO8,MQ8,NS8,OU8,PW8)-IF(N8="",0,N8),"")</f>
        <v>0.50000000000001421</v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>
        <v>19</v>
      </c>
      <c r="FK8" s="17">
        <v>8.4</v>
      </c>
      <c r="FL8" s="17">
        <v>0</v>
      </c>
      <c r="FM8" s="17">
        <v>0</v>
      </c>
      <c r="FN8" s="17">
        <v>18.3</v>
      </c>
      <c r="FO8" s="17">
        <v>7.7</v>
      </c>
      <c r="FP8" s="17">
        <v>0.8</v>
      </c>
      <c r="FQ8" s="17">
        <v>0</v>
      </c>
      <c r="FR8" s="17"/>
      <c r="FS8" s="17"/>
      <c r="FT8" s="17"/>
      <c r="FU8" s="17"/>
      <c r="FV8" s="17">
        <v>18.899999999999999</v>
      </c>
      <c r="FW8" s="17">
        <v>8.4</v>
      </c>
      <c r="FX8" s="17">
        <v>0.6</v>
      </c>
      <c r="FY8" s="17">
        <v>0</v>
      </c>
      <c r="FZ8" s="17">
        <v>16.399999999999999</v>
      </c>
      <c r="GA8" s="17">
        <v>7.7</v>
      </c>
      <c r="GB8" s="17">
        <v>0.8</v>
      </c>
      <c r="GC8" s="17">
        <v>0</v>
      </c>
      <c r="GD8" s="40">
        <f>IF(SUM(FK8,FO8)&gt;0,SUM(FK8,FO8),"")</f>
        <v>16.100000000000001</v>
      </c>
      <c r="GE8" s="40">
        <f>IF(SUM(FJ8:FK8,FM8:FO8,FQ8)-FL8-FP8&gt;0,SUM(FJ8:FK8,FM8:FO8,FQ8)-FL8-FP8,"")</f>
        <v>52.600000000000009</v>
      </c>
      <c r="GF8" s="40" t="str">
        <f>IF(SUM(FR8:FS8,FU8)-FT8&gt;0,SUM(FR8:FS8,FU8)-FT8,"")</f>
        <v/>
      </c>
      <c r="GG8" s="40">
        <f>IF(SUM(FK8,FO8,FS8)&gt;0,SUM(FK8,FO8,FS8),"")</f>
        <v>16.100000000000001</v>
      </c>
      <c r="GH8" s="40">
        <f>IF(SUM(GE8,GF8)&gt;0,SUM(GE8,GF8),"")</f>
        <v>52.600000000000009</v>
      </c>
      <c r="GI8" s="40">
        <f>IF(SUM(FW8,GA8)&gt;0,SUM(FW8,GA8),"")</f>
        <v>16.100000000000001</v>
      </c>
      <c r="GJ8" s="40">
        <f>IF(SUM(FV8:FW8,FY8:GA8,GC8)-SUM(FX8,GB8)&gt;0,SUM(FV8:FW8,FY8:GA8,GC8)-SUM(FX8,GB8),"")</f>
        <v>50</v>
      </c>
      <c r="GK8" s="40">
        <f>IF(SUM(GE8,GF8,GJ8)&gt;0,SUM(GE8,GF8,GJ8),"")</f>
        <v>102.60000000000001</v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19.100000000000001</v>
      </c>
      <c r="QE8" s="22">
        <f>IF($CU8="P",CB8,(CB8+AY8)/2)</f>
        <v>8.4</v>
      </c>
      <c r="QF8" s="22">
        <f>IF($CU8="P",CC8,(CC8+AZ8)/2)</f>
        <v>0.3</v>
      </c>
      <c r="QG8" s="22">
        <f>IF($CU8="P",CD8,(CD8+BA8)/2)</f>
        <v>0</v>
      </c>
      <c r="QH8" s="22">
        <f>IF($CU8="P",CE8,(CE8+BB8)/2)</f>
        <v>18.7</v>
      </c>
      <c r="QI8" s="22">
        <f>IF($CU8="P",CF8,(CF8+BC8)/2)</f>
        <v>6.65</v>
      </c>
      <c r="QJ8" s="22">
        <f>IF($CU8="P",CG8,(CG8+BD8)/2)</f>
        <v>0</v>
      </c>
      <c r="QK8" s="22">
        <f>IF($CU8="P",CH8,(CH8+BE8)/2)</f>
        <v>0</v>
      </c>
      <c r="QL8" s="22">
        <f>IF($CU8="P",CI8,(CI8+BF8)/2)</f>
        <v>9.4</v>
      </c>
      <c r="QM8" s="22">
        <f>IF($CU8="P",CJ8,(CJ8+BG8)/2)</f>
        <v>3.65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17.95</v>
      </c>
      <c r="QQ8" s="22">
        <f>IF($CU8="P",CN8,(CN8+BK8)/2)</f>
        <v>5</v>
      </c>
      <c r="QR8" s="22">
        <f>IF($CU8="P",CO8,(CO8+BL8)/2)</f>
        <v>0.7</v>
      </c>
      <c r="QS8" s="22">
        <f>IF($CU8="P",CP8,(CP8+BM8)/2)</f>
        <v>0</v>
      </c>
      <c r="QT8" s="22">
        <f>IF($CU8="P",CQ8,(CQ8+BN8)/2)</f>
        <v>18.049999999999997</v>
      </c>
      <c r="QU8" s="22">
        <f>IF($CU8="P",CR8,(CR8+BO8)/2)</f>
        <v>8.4499999999999993</v>
      </c>
      <c r="QV8" s="22">
        <f>IF($CU8="P",CS8,(CS8+BP8)/2)</f>
        <v>0.3</v>
      </c>
      <c r="QW8" s="22">
        <f>IF($CU8="P",CT8,(CT8+BQ8)/2)</f>
        <v>0.15</v>
      </c>
      <c r="QX8" s="27" t="s">
        <v>46</v>
      </c>
      <c r="QY8" s="40">
        <f>IF(SUM(QE8,QI8)&gt;0,SUM(QE8,QI8),"")</f>
        <v>15.05</v>
      </c>
      <c r="QZ8" s="40">
        <f>IF(SUM(QD8:QE8,QG8:QI8,QK8)-QF8-QJ8&gt;0,SUM(QD8:QE8,QG8:QI8,QK8)-QF8-QJ8,"")</f>
        <v>52.550000000000004</v>
      </c>
      <c r="RA8" s="40">
        <f>IF(SUM(QL8:QM8,QO8)-QN8&gt;0,SUM(QL8:QM8,QO8)-QN8,"")</f>
        <v>13.05</v>
      </c>
      <c r="RB8" s="40">
        <f>IF(SUM(QE8,QI8,QM8)&gt;0,SUM(QE8,QI8,QM8),"")</f>
        <v>18.7</v>
      </c>
      <c r="RC8" s="40">
        <f>IF(SUM(QZ8,RA8)&gt;0,SUM(QZ8,RA8),"")</f>
        <v>65.600000000000009</v>
      </c>
      <c r="RD8" s="40">
        <f>IF(SUM(QQ8,QU8)&gt;0,SUM(QQ8,QU8),"")</f>
        <v>13.45</v>
      </c>
      <c r="RE8" s="40">
        <f>IF(SUM(QP8:QQ8,QS8:QU8,QW8)-SUM(QR8,QV8)&gt;0,SUM(QP8:QQ8,QS8:QU8,QW8)-SUM(QR8,QV8),"")</f>
        <v>48.6</v>
      </c>
      <c r="RF8" s="40">
        <f>IF(SUM(QZ8,RA8,RE8)&gt;0,SUM(QZ8,RA8,RE8),"")</f>
        <v>114.20000000000002</v>
      </c>
    </row>
    <row r="9" spans="1:474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>1</v>
      </c>
      <c r="C9" s="5" t="s">
        <v>153</v>
      </c>
      <c r="D9" s="4" t="s">
        <v>5</v>
      </c>
      <c r="E9" s="4">
        <v>2007</v>
      </c>
      <c r="F9" s="9">
        <f>SUM(L9:R9)+SUM(L9:O9)*0.0000001+SUM(L9)*0.0000000000001</f>
        <v>154.60001005000507</v>
      </c>
      <c r="G9" s="64"/>
      <c r="H9" s="3" t="str">
        <f>IF(OR(AND(AP9&gt;=AW$44,AQ9&gt;=AW$48,AP9&lt;&gt;"",AO9=""),AND(AU9&gt;=AW$44,AV9&gt;=AW$48,AU9&lt;&gt;"",AO9=""),AND(BS9&gt;=BZ$44,BT9&gt;=BZ$48,BS9&lt;&gt;"",BR9=""),AND(BX9&gt;=BZ$44,BY9&gt;=BZ$48,BX9&lt;&gt;"",BR9=""),AND(CV9&gt;=DC$44,CW9&gt;=DC$48,CV9&lt;&gt;"",CU9=""),AND(DA9&gt;=DC$44,DB9&gt;=DC$48,DA9&lt;&gt;""),AND(DZ9&gt;=EG$44,EA9&gt;=EG$48,DZ9&lt;&gt;""),AND(EE9&gt;=EG$44,EF9&gt;=EG$48,EE9&lt;&gt;""),AND(FB9&gt;=FI$44,FC9&gt;=FI$48,FB9&lt;&gt;""),AND(FG9&gt;=FI$44,FH9&gt;=FI$48,FG9&lt;&gt;""),AND(GD9&gt;=GK$44,GE9&gt;=GK$48,GD9&lt;&gt;""),AND(GI9&gt;=GK$44,GJ9&gt;=GK$48,GI9&lt;&gt;""),AND(HF9&gt;=HM$44,HG9&gt;=HM$48,HF9&lt;&gt;""),AND(HK9&gt;=HM$44,HL9&gt;=HM$48,HK9&lt;&gt;""),AND(IH9&gt;=IO$44,II9&gt;=IO$48,IH9&lt;&gt;""),AND(IM9&gt;=IO$44,IN9&gt;=IO$48,IM9&lt;&gt;""),AND(JJ9&gt;=JQ$44,JK9&gt;=JQ$48,JJ9&lt;&gt;""),AND(JO9&gt;=JQ$44,JP9&gt;=JQ$48,JO9&lt;&gt;""),AND(KL9&gt;=KS$44,KM9&gt;=KS$48,KL9&lt;&gt;""),AND(KQ9&gt;=KS$44,KR9&gt;=KS$48,KQ9&lt;&gt;""),AND(LN9&gt;=LU$44,LO9&gt;=LU$48,LN9&lt;&gt;""),AND(LS9&gt;=LU$44,LT9&gt;=LU$48,LS9&lt;&gt;""),AND(MP9&gt;=MW$44,MQ9&gt;=MW$48,MP9&lt;&gt;""),AND(MU9&gt;=MW$44,MV9&gt;=MW$48,MU9&lt;&gt;""),AND(NR9&gt;=NY$44,NS9&gt;=NY$48,NR9&lt;&gt;""),AND(NW9&gt;=NY$44,NX9&gt;=NY$48,NW9&lt;&gt;""),AND(OT9&gt;=PA$44,OU9&gt;=PA$48,OT9&lt;&gt;""),AND(OY9&gt;=PA$44,OZ9&gt;=PA$48,OY9&lt;&gt;""),AND(PV9&gt;=QC$44,PW9&gt;=QC$48,PV9&lt;&gt;""),AND(QA9&gt;=QC$44,QB9&gt;=QC$48,QA9&lt;&gt;"")),"P","")</f>
        <v>P</v>
      </c>
      <c r="I9" s="3" t="str">
        <f>IF(OR(AND(AQ9&gt;=AW$48,AQ9&lt;&gt;"",AO9=""),AND(AV9&gt;=AW$48,AV9&lt;&gt;"",AO9=""),AND(BT9&gt;=BZ$48,BT9&lt;&gt;"",BR9=""),AND(BY9&gt;=BZ$48,BY9&lt;&gt;"",BR9=""),AND(CW9&gt;=DC$48,CW9&lt;&gt;"",CU9=""),AND(DB9&gt;=DC$48,DB9&lt;&gt;"",CU9=""),AND(EA9&gt;=EG$48,EA9&lt;&gt;""),AND(EF9&gt;=EG$48,EF9&lt;&gt;""),AND(FC9&gt;=FI$48,FC9&lt;&gt;""),AND(FH9&gt;=FI$48,FH9&lt;&gt;""),AND(GE9&gt;=GK$48,GE9&lt;&gt;""),AND(GJ9&gt;=GK$48,GJ9&lt;&gt;""),AND(HG9&gt;=HM$48,HG9&lt;&gt;""),AND(HL9&gt;=HM$48,HL9&lt;&gt;""),AND(II9&gt;=IO$48,II9&lt;&gt;""),AND(IN9&gt;=IO$48,IN9&lt;&gt;""),AND(JK9&gt;=JQ$48,JK9&lt;&gt;""),AND(JP9&gt;=JQ$48,JP9&lt;&gt;""),AND(KM9&gt;=KS$48,KM9&lt;&gt;""),AND(KR9&gt;=KS$48,KR9&lt;&gt;""),AND(LO9&gt;=LU$48,LO9&lt;&gt;""),AND(LT9&gt;=LU$48,LT9&lt;&gt;""),AND(MQ9&gt;=MW$48,MQ9&lt;&gt;""),AND(MV9&gt;=MW$48,MV9&lt;&gt;""),AND(NS9&gt;=NY$48,NS9&lt;&gt;""),AND(NX9&gt;=NY$48,NX9&lt;&gt;""),AND(OU9&gt;=PA$48,OU9&lt;&gt;""),AND(OZ9&gt;=PA$48,OZ9&lt;&gt;""),AND(PW9&gt;=QC$48,PW9&lt;&gt;""),AND(QB9&gt;=QC$48,QB9&lt;&gt;"")),"P","")</f>
        <v>P</v>
      </c>
      <c r="J9" s="36" t="str">
        <f>IF(AND(I9="P",H9=""),"No DD",IF(OR(AND(AS9&gt;=AW$47,AT9&gt;=AW$51,AS9&lt;&gt;"",AO9=""),AND(BV9&gt;=BZ$47,BW9&gt;=BZ$51,BV9&lt;&gt;"",BR9=""),AND(CY9&gt;=DC$47,CZ9&gt;=DC$51,CY9&lt;&gt;"",CU9=""),AND(EC9&gt;=EG$47,ED9&gt;=EG$51,EC9&lt;&gt;""),AND(FE9&gt;=FI$47,FF9&gt;=FI$51,FE9&lt;&gt;""),AND(GG9&gt;=GK$47,GH9&gt;=GK$51,GG9&lt;&gt;""),AND(HI9&gt;=HM$47,HJ9&gt;=HM$51,HI9&lt;&gt;""),AND(IK9&gt;=IO$47,IL9&gt;=IO$51,IK9&lt;&gt;""),AND(JM9&gt;=JQ$47,JN9&gt;=JQ$51,JM9&lt;&gt;""),AND(KO9&gt;=KS$47,KP9&gt;=KS$51,KO9&lt;&gt;""),AND(LQ9&gt;=LU$47,LR9&gt;=LU$51,LQ9&lt;&gt;""),AND(MS9&gt;=MW$47,MT9&gt;=MW$51,MS9&lt;&gt;""),AND(NU9&gt;=NY$47,NV9&gt;=NY$51,NU9&lt;&gt;""),AND(OW9&gt;=PA$47,OX9&gt;=PA$51,OW9&lt;&gt;""),AND(PY9&gt;=QC$47,PZ9&gt;=QC$51,PY9&lt;&gt;"")),"Merit",IF(OR(AND(AS9&gt;=AW$46,AT9&gt;=AW$50,AS9&lt;&gt;"",AO9=""),AND(BV9&gt;=BZ$46,BW9&gt;=BZ$50,BV9&lt;&gt;"",BR9=""),AND(CY9&gt;=DC$46,CZ9&gt;=DC$50,CY9&lt;&gt;"",CU9=""),AND(EC9&gt;=EG$46,ED9&gt;=EG$50,EC9&lt;&gt;""),AND(FE9&gt;=FI$46,FF9&gt;=FI$50,FE9&lt;&gt;""),AND(GG9&gt;=GK$46,GH9&gt;=GK$50,GG9&lt;&gt;""),AND(HI9&gt;=HM$46,HJ9&gt;=HM$50,HI9&lt;&gt;""),AND(IK9&gt;=IO$46,IL9&gt;=IO$50,IK9&lt;&gt;""),AND(JM9&gt;=JQ$46,JN9&gt;=JQ$50,JM9&lt;&gt;""),AND(KO9&gt;=KS$46,KP9&gt;=KS$50,KO9&lt;&gt;""),AND(LQ9&gt;=LU$46,LR9&gt;=LU$50,LQ9&lt;&gt;""),AND(MS9&gt;=MW$46,MT9&gt;=MW$50,MS9&lt;&gt;""),AND(NU9&gt;=NY$46,NV9&gt;=NY$50,NU9&lt;&gt;""),AND(OW9&gt;=PA$46,OX9&gt;=PA$50,OW9&lt;&gt;""),AND(PY9&gt;=QC$46,PZ9&gt;=QC$50,PY9&lt;&gt;"")),"Excellence",IF(K9="P","Worlds Team",IF(H9="P","National Team","")))))</f>
        <v>National Team</v>
      </c>
      <c r="K9" s="3" t="str">
        <f>IF(OR(AND(AS9&gt;=AW$45,AT9&gt;=AW$49,AS9&lt;&gt;"",AO9=""),AND(BV9&gt;=BZ$45,BW9&gt;=BZ$49,BV9&lt;&gt;"",BR9=""),AND(CY9&gt;=DC$45,CZ9&gt;=DC$49,CY9&lt;&gt;"",CU9=""),AND(EC9&gt;=EG$45,ED9&gt;=EG$49,EC9&lt;&gt;""),AND(FE9&gt;=FI$45,FF9&gt;=FI$49,FE9&lt;&gt;""),AND(GG9&gt;=GK$45,GH9&gt;=GK$49,GG9&lt;&gt;""),AND(HI9&gt;=HM$45,HJ9&gt;=HM$49,HI9&lt;&gt;""),AND(IK9&gt;=IO$45,IL9&gt;=IO$49,IK9&lt;&gt;""),AND(JM9&gt;=JQ$45,JN9&gt;=JQ$49,JM9&lt;&gt;""),AND(KO9&gt;=KS$45,KP9&gt;=KS$49,KO9&lt;&gt;""),AND(LQ9&gt;=LU$45,LR9&gt;=LU$49,LQ9&lt;&gt;""),AND(MS9&gt;=MW$45,MT9&gt;=MW$49,MS9&lt;&gt;""),AND(NU9&gt;=NY$45,NV9&gt;=NY$49,NU9&lt;&gt;""),AND(OW9&gt;=PA$45,OX9&gt;=PA$49,OW9&lt;&gt;""),AND(PY9&gt;=QC$45,PZ9&gt;=QC$49,PY9&lt;&gt;"")),"P","")</f>
        <v/>
      </c>
      <c r="L9" s="8">
        <f>IF(COUNT(AQ9,BT9,CW9)&gt;0,LARGE((AQ9,BT9,CW9),1),0)</f>
        <v>50.5</v>
      </c>
      <c r="M9" s="8" t="str">
        <f>IF(L9=0,"",IF(L9=CW9,$CA$1,IF(L9=BT9,$AX$1,IF(L9=AQ9,$U$1,""))))</f>
        <v>2024 Nationals</v>
      </c>
      <c r="N9" s="8">
        <f>IF(COUNT(AQ9,BT9,CW9)&gt;1,LARGE((AQ9,BT9,CW9),2),0)</f>
        <v>49.999999999999993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50.800000000000004</v>
      </c>
      <c r="Q9" s="8" t="str">
        <f>IF(P9=0,"",IF(P9=DB9,$CA$1,IF(P9=BY9,$AX$1,IF(P9=AV9,$U$1,""))))</f>
        <v>2025 Elite Canada</v>
      </c>
      <c r="R9" s="8">
        <f>IF(MAX(DD9:DE9)&gt;0,MAX(DD9:DE9),"")</f>
        <v>3.3000000000000043</v>
      </c>
      <c r="S9" s="11" t="str">
        <f>IF(R9="","",IF(R9=DD9,"("&amp;DD$2&amp;")",IF(R9=DE9,"("&amp;DE$2&amp;")")))</f>
        <v>(Q1)</v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>2024 Coimbra Gym Fest (July 7)</v>
      </c>
      <c r="U9" s="19">
        <v>16.5</v>
      </c>
      <c r="V9" s="19">
        <v>8.1</v>
      </c>
      <c r="W9" s="19">
        <v>0.2</v>
      </c>
      <c r="X9" s="19">
        <v>0</v>
      </c>
      <c r="Y9" s="19">
        <v>18.899999999999999</v>
      </c>
      <c r="Z9" s="19">
        <v>7.2</v>
      </c>
      <c r="AA9" s="19">
        <v>0</v>
      </c>
      <c r="AB9" s="19">
        <v>0</v>
      </c>
      <c r="AC9" s="19">
        <v>18.7</v>
      </c>
      <c r="AD9" s="19">
        <v>7.2</v>
      </c>
      <c r="AE9" s="19">
        <v>0.6</v>
      </c>
      <c r="AF9" s="19">
        <v>0.3</v>
      </c>
      <c r="AG9" s="19">
        <v>18.600000000000001</v>
      </c>
      <c r="AH9" s="19">
        <v>7.2</v>
      </c>
      <c r="AI9" s="19">
        <v>1</v>
      </c>
      <c r="AJ9" s="19">
        <v>0.3</v>
      </c>
      <c r="AK9" s="19">
        <v>0</v>
      </c>
      <c r="AL9" s="19">
        <v>0</v>
      </c>
      <c r="AM9" s="19">
        <v>0</v>
      </c>
      <c r="AN9" s="19">
        <v>0</v>
      </c>
      <c r="AO9" s="27"/>
      <c r="AP9" s="40">
        <f>IF(SUM(V9,Z9)&gt;0,SUM(V9,Z9),"")</f>
        <v>15.3</v>
      </c>
      <c r="AQ9" s="40">
        <f>IF(SUM(U9:V9,X9:Z9,AB9)-W9-AA9&gt;0,SUM(U9:V9,X9:Z9,AB9)-W9-AA9,"")</f>
        <v>50.5</v>
      </c>
      <c r="AR9" s="40">
        <f>IF(SUM(AC9:AD9,AF9)-AE9&gt;0,SUM(AC9:AD9,AF9)-AE9,"")</f>
        <v>25.599999999999998</v>
      </c>
      <c r="AS9" s="40">
        <f>IF(SUM(V9,Z9,AD9)&gt;0,SUM(V9,Z9,AD9),"")</f>
        <v>22.5</v>
      </c>
      <c r="AT9" s="40">
        <f>IF(SUM(AQ9,AR9)&gt;0,SUM(AQ9,AR9),"")</f>
        <v>76.099999999999994</v>
      </c>
      <c r="AU9" s="40">
        <f>IF(SUM(AH9,AL9)&gt;0,SUM(AH9,AL9),"")</f>
        <v>7.2</v>
      </c>
      <c r="AV9" s="40">
        <f>IF(SUM(AG9:AH9,AJ9:AL9,AN9)-SUM(AI9,AM9)&gt;0,SUM(AG9:AH9,AJ9:AL9,AN9)-SUM(AI9,AM9),"")</f>
        <v>25.1</v>
      </c>
      <c r="AW9" s="40">
        <f>IF(SUM(AQ9,AR9,AV9)&gt;0,SUM(AQ9,AR9,AV9),"")</f>
        <v>101.19999999999999</v>
      </c>
      <c r="AX9" s="18">
        <v>0</v>
      </c>
      <c r="AY9" s="18">
        <v>0</v>
      </c>
      <c r="AZ9" s="18">
        <v>0</v>
      </c>
      <c r="BA9" s="18">
        <v>0</v>
      </c>
      <c r="BB9" s="18">
        <v>17.600000000000001</v>
      </c>
      <c r="BC9" s="18">
        <v>4</v>
      </c>
      <c r="BD9" s="18">
        <v>0</v>
      </c>
      <c r="BE9" s="18">
        <v>0</v>
      </c>
      <c r="BF9" s="18">
        <v>18.399999999999999</v>
      </c>
      <c r="BG9" s="18">
        <v>6</v>
      </c>
      <c r="BH9" s="18">
        <v>0.6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4</v>
      </c>
      <c r="BT9" s="11">
        <f>IF(SUM(AX9:AY9,BA9:BC9,BE9)-AZ9-BD9&gt;0,SUM(AX9:AY9,BA9:BC9,BE9)-AZ9-BD9,"")</f>
        <v>21.6</v>
      </c>
      <c r="BU9" s="11">
        <f>IF(SUM(BF9:BG9,BI9)-BH9&gt;0,SUM(BF9:BG9,BI9)-BH9,"")</f>
        <v>23.799999999999997</v>
      </c>
      <c r="BV9" s="11">
        <f>IF(SUM(AY9,BC9,BG9)&gt;0,SUM(AY9,BC9,BG9),"")</f>
        <v>10</v>
      </c>
      <c r="BW9" s="11">
        <f>IF(SUM(BT9,BU9)&gt;0,SUM(BT9,BU9),"")</f>
        <v>45.4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45.4</v>
      </c>
      <c r="CA9" s="19">
        <v>18.899999999999999</v>
      </c>
      <c r="CB9" s="19">
        <v>6.4</v>
      </c>
      <c r="CC9" s="19">
        <v>0.4</v>
      </c>
      <c r="CD9" s="19">
        <v>0</v>
      </c>
      <c r="CE9" s="19">
        <v>18.600000000000001</v>
      </c>
      <c r="CF9" s="19">
        <v>6.8</v>
      </c>
      <c r="CG9" s="19">
        <v>0.6</v>
      </c>
      <c r="CH9" s="19">
        <v>0.3</v>
      </c>
      <c r="CI9" s="19"/>
      <c r="CJ9" s="19"/>
      <c r="CK9" s="19"/>
      <c r="CL9" s="19"/>
      <c r="CM9" s="19">
        <v>16.8</v>
      </c>
      <c r="CN9" s="19">
        <v>9.3000000000000007</v>
      </c>
      <c r="CO9" s="19">
        <v>1</v>
      </c>
      <c r="CP9" s="19">
        <v>0.3</v>
      </c>
      <c r="CQ9" s="19">
        <v>18.7</v>
      </c>
      <c r="CR9" s="19">
        <v>7.2</v>
      </c>
      <c r="CS9" s="19">
        <v>0.8</v>
      </c>
      <c r="CT9" s="19">
        <v>0.3</v>
      </c>
      <c r="CU9" s="27"/>
      <c r="CV9" s="40">
        <f>IF(SUM(CB9,CF9)&gt;0,SUM(CB9,CF9),"")</f>
        <v>13.2</v>
      </c>
      <c r="CW9" s="40">
        <f>IF(SUM(CA9:CB9,CD9:CF9,CH9)-CC9-CG9&gt;0,SUM(CA9:CB9,CD9:CF9,CH9)-CC9-CG9,"")</f>
        <v>49.999999999999993</v>
      </c>
      <c r="CX9" s="40" t="str">
        <f>IF(SUM(CI9:CJ9,CL9)-CK9&gt;0,SUM(CI9:CJ9,CL9)-CK9,"")</f>
        <v/>
      </c>
      <c r="CY9" s="40">
        <f>IF(SUM(CB9,CF9,CJ9)&gt;0,SUM(CB9,CF9,CJ9),"")</f>
        <v>13.2</v>
      </c>
      <c r="CZ9" s="40">
        <f>IF(SUM(CW9,CX9)&gt;0,SUM(CW9,CX9),"")</f>
        <v>49.999999999999993</v>
      </c>
      <c r="DA9" s="40">
        <f>IF(SUM(CN9,CR9)&gt;0,SUM(CN9,CR9),"")</f>
        <v>16.5</v>
      </c>
      <c r="DB9" s="40">
        <f>IF(SUM(CM9:CN9,CP9:CR9,CT9)-SUM(CO9,CS9)&gt;0,SUM(CM9:CN9,CP9:CR9,CT9)-SUM(CO9,CS9),"")</f>
        <v>50.800000000000004</v>
      </c>
      <c r="DC9" s="40">
        <f>IF(SUM(CW9,CX9,DB9)&gt;0,SUM(CW9,CX9,DB9),"")</f>
        <v>100.8</v>
      </c>
      <c r="DD9" s="50">
        <f>IF(MAX(EA9,FC9,GE9,HG9,II9,JK9,KM9,LO9,MQ9,NS9,OU9,PW9)-IF(N9="",0,N9)&gt;0.001,MAX(EA9,FC9,GE9,HG9,II9,JK9,KM9,LO9,MQ9,NS9,OU9,PW9)-IF(N9="",0,N9),"")</f>
        <v>3.3000000000000043</v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>
        <v>18.399999999999999</v>
      </c>
      <c r="FK9" s="17">
        <v>8.8000000000000007</v>
      </c>
      <c r="FL9" s="17">
        <v>0.8</v>
      </c>
      <c r="FM9" s="17">
        <v>0</v>
      </c>
      <c r="FN9" s="17">
        <v>18.399999999999999</v>
      </c>
      <c r="FO9" s="17">
        <v>9.3000000000000007</v>
      </c>
      <c r="FP9" s="17">
        <v>0.8</v>
      </c>
      <c r="FQ9" s="17">
        <v>0</v>
      </c>
      <c r="FR9" s="17"/>
      <c r="FS9" s="17"/>
      <c r="FT9" s="17"/>
      <c r="FU9" s="17"/>
      <c r="FV9" s="17">
        <v>16.5</v>
      </c>
      <c r="FW9" s="17">
        <v>8.5</v>
      </c>
      <c r="FX9" s="17">
        <v>0.6</v>
      </c>
      <c r="FY9" s="17">
        <v>0</v>
      </c>
      <c r="FZ9" s="17"/>
      <c r="GA9" s="17"/>
      <c r="GB9" s="17"/>
      <c r="GC9" s="17"/>
      <c r="GD9" s="40">
        <f>IF(SUM(FK9,FO9)&gt;0,SUM(FK9,FO9),"")</f>
        <v>18.100000000000001</v>
      </c>
      <c r="GE9" s="40">
        <f>IF(SUM(FJ9:FK9,FM9:FO9,FQ9)-FL9-FP9&gt;0,SUM(FJ9:FK9,FM9:FO9,FQ9)-FL9-FP9,"")</f>
        <v>53.3</v>
      </c>
      <c r="GF9" s="40" t="str">
        <f>IF(SUM(FR9:FS9,FU9)-FT9&gt;0,SUM(FR9:FS9,FU9)-FT9,"")</f>
        <v/>
      </c>
      <c r="GG9" s="40">
        <f>IF(SUM(FK9,FO9,FS9)&gt;0,SUM(FK9,FO9,FS9),"")</f>
        <v>18.100000000000001</v>
      </c>
      <c r="GH9" s="40">
        <f>IF(SUM(GE9,GF9)&gt;0,SUM(GE9,GF9),"")</f>
        <v>53.3</v>
      </c>
      <c r="GI9" s="40">
        <f>IF(SUM(FW9,GA9)&gt;0,SUM(FW9,GA9),"")</f>
        <v>8.5</v>
      </c>
      <c r="GJ9" s="40">
        <f>IF(SUM(FV9:FW9,FY9:GA9,GC9)-SUM(FX9,GB9)&gt;0,SUM(FV9:FW9,FY9:GA9,GC9)-SUM(FX9,GB9),"")</f>
        <v>24.4</v>
      </c>
      <c r="GK9" s="40">
        <f>IF(SUM(GE9,GF9,GJ9)&gt;0,SUM(GE9,GF9,GJ9),"")</f>
        <v>77.699999999999989</v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9.4499999999999993</v>
      </c>
      <c r="QE9" s="22">
        <f>IF($CU9="P",CB9,(CB9+AY9)/2)</f>
        <v>3.2</v>
      </c>
      <c r="QF9" s="22">
        <f>IF($CU9="P",CC9,(CC9+AZ9)/2)</f>
        <v>0.2</v>
      </c>
      <c r="QG9" s="22">
        <f>IF($CU9="P",CD9,(CD9+BA9)/2)</f>
        <v>0</v>
      </c>
      <c r="QH9" s="22">
        <f>IF($CU9="P",CE9,(CE9+BB9)/2)</f>
        <v>18.100000000000001</v>
      </c>
      <c r="QI9" s="22">
        <f>IF($CU9="P",CF9,(CF9+BC9)/2)</f>
        <v>5.4</v>
      </c>
      <c r="QJ9" s="22">
        <f>IF($CU9="P",CG9,(CG9+BD9)/2)</f>
        <v>0.3</v>
      </c>
      <c r="QK9" s="22">
        <f>IF($CU9="P",CH9,(CH9+BE9)/2)</f>
        <v>0.15</v>
      </c>
      <c r="QL9" s="22">
        <f>IF($CU9="P",CI9,(CI9+BF9)/2)</f>
        <v>9.1999999999999993</v>
      </c>
      <c r="QM9" s="22">
        <f>IF($CU9="P",CJ9,(CJ9+BG9)/2)</f>
        <v>3</v>
      </c>
      <c r="QN9" s="22">
        <f>IF($CU9="P",CK9,(CK9+BH9)/2)</f>
        <v>0.3</v>
      </c>
      <c r="QO9" s="22">
        <f>IF($CU9="P",CL9,(CL9+BI9)/2)</f>
        <v>0</v>
      </c>
      <c r="QP9" s="22">
        <f>IF($CU9="P",CM9,(CM9+BJ9)/2)</f>
        <v>8.4</v>
      </c>
      <c r="QQ9" s="22">
        <f>IF($CU9="P",CN9,(CN9+BK9)/2)</f>
        <v>4.6500000000000004</v>
      </c>
      <c r="QR9" s="22">
        <f>IF($CU9="P",CO9,(CO9+BL9)/2)</f>
        <v>0.5</v>
      </c>
      <c r="QS9" s="22">
        <f>IF($CU9="P",CP9,(CP9+BM9)/2)</f>
        <v>0.15</v>
      </c>
      <c r="QT9" s="22">
        <f>IF($CU9="P",CQ9,(CQ9+BN9)/2)</f>
        <v>9.35</v>
      </c>
      <c r="QU9" s="22">
        <f>IF($CU9="P",CR9,(CR9+BO9)/2)</f>
        <v>3.6</v>
      </c>
      <c r="QV9" s="22">
        <f>IF($CU9="P",CS9,(CS9+BP9)/2)</f>
        <v>0.4</v>
      </c>
      <c r="QW9" s="22">
        <f>IF($CU9="P",CT9,(CT9+BQ9)/2)</f>
        <v>0.15</v>
      </c>
      <c r="QX9" s="27" t="s">
        <v>46</v>
      </c>
      <c r="QY9" s="40">
        <f>IF(SUM(QE9,QI9)&gt;0,SUM(QE9,QI9),"")</f>
        <v>8.6000000000000014</v>
      </c>
      <c r="QZ9" s="40">
        <f>IF(SUM(QD9:QE9,QG9:QI9,QK9)-QF9-QJ9&gt;0,SUM(QD9:QE9,QG9:QI9,QK9)-QF9-QJ9,"")</f>
        <v>35.799999999999997</v>
      </c>
      <c r="RA9" s="40">
        <f>IF(SUM(QL9:QM9,QO9)-QN9&gt;0,SUM(QL9:QM9,QO9)-QN9,"")</f>
        <v>11.899999999999999</v>
      </c>
      <c r="RB9" s="40">
        <f>IF(SUM(QE9,QI9,QM9)&gt;0,SUM(QE9,QI9,QM9),"")</f>
        <v>11.600000000000001</v>
      </c>
      <c r="RC9" s="40">
        <f>IF(SUM(QZ9,RA9)&gt;0,SUM(QZ9,RA9),"")</f>
        <v>47.699999999999996</v>
      </c>
      <c r="RD9" s="40">
        <f>IF(SUM(QQ9,QU9)&gt;0,SUM(QQ9,QU9),"")</f>
        <v>8.25</v>
      </c>
      <c r="RE9" s="40">
        <f>IF(SUM(QP9:QQ9,QS9:QU9,QW9)-SUM(QR9,QV9)&gt;0,SUM(QP9:QQ9,QS9:QU9,QW9)-SUM(QR9,QV9),"")</f>
        <v>25.400000000000002</v>
      </c>
      <c r="RF9" s="40">
        <f>IF(SUM(QZ9,RA9,RE9)&gt;0,SUM(QZ9,RA9,RE9),"")</f>
        <v>73.099999999999994</v>
      </c>
    </row>
    <row r="10" spans="1:474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2</v>
      </c>
      <c r="C10" s="5" t="s">
        <v>89</v>
      </c>
      <c r="D10" s="4" t="s">
        <v>4</v>
      </c>
      <c r="E10" s="4">
        <v>2004</v>
      </c>
      <c r="F10" s="9">
        <f>SUM(L10:R10)+SUM(L10:O10)*0.0000001+SUM(L10)*0.0000000000001</f>
        <v>153.70001016000506</v>
      </c>
      <c r="G10" s="64"/>
      <c r="H10" s="3" t="str">
        <f>IF(OR(AND(AP10&gt;=AW$44,AQ10&gt;=AW$48,AP10&lt;&gt;"",AO10=""),AND(AU10&gt;=AW$44,AV10&gt;=AW$48,AU10&lt;&gt;"",AO10=""),AND(BS10&gt;=BZ$44,BT10&gt;=BZ$48,BS10&lt;&gt;"",BR10=""),AND(BX10&gt;=BZ$44,BY10&gt;=BZ$48,BX10&lt;&gt;"",BR10=""),AND(CV10&gt;=DC$44,CW10&gt;=DC$48,CV10&lt;&gt;"",CU10=""),AND(DA10&gt;=DC$44,DB10&gt;=DC$48,DA10&lt;&gt;""),AND(DZ10&gt;=EG$44,EA10&gt;=EG$48,DZ10&lt;&gt;""),AND(EE10&gt;=EG$44,EF10&gt;=EG$48,EE10&lt;&gt;""),AND(FB10&gt;=FI$44,FC10&gt;=FI$48,FB10&lt;&gt;""),AND(FG10&gt;=FI$44,FH10&gt;=FI$48,FG10&lt;&gt;""),AND(GD10&gt;=GK$44,GE10&gt;=GK$48,GD10&lt;&gt;""),AND(GI10&gt;=GK$44,GJ10&gt;=GK$48,GI10&lt;&gt;""),AND(HF10&gt;=HM$44,HG10&gt;=HM$48,HF10&lt;&gt;""),AND(HK10&gt;=HM$44,HL10&gt;=HM$48,HK10&lt;&gt;""),AND(IH10&gt;=IO$44,II10&gt;=IO$48,IH10&lt;&gt;""),AND(IM10&gt;=IO$44,IN10&gt;=IO$48,IM10&lt;&gt;""),AND(JJ10&gt;=JQ$44,JK10&gt;=JQ$48,JJ10&lt;&gt;""),AND(JO10&gt;=JQ$44,JP10&gt;=JQ$48,JO10&lt;&gt;""),AND(KL10&gt;=KS$44,KM10&gt;=KS$48,KL10&lt;&gt;""),AND(KQ10&gt;=KS$44,KR10&gt;=KS$48,KQ10&lt;&gt;""),AND(LN10&gt;=LU$44,LO10&gt;=LU$48,LN10&lt;&gt;""),AND(LS10&gt;=LU$44,LT10&gt;=LU$48,LS10&lt;&gt;""),AND(MP10&gt;=MW$44,MQ10&gt;=MW$48,MP10&lt;&gt;""),AND(MU10&gt;=MW$44,MV10&gt;=MW$48,MU10&lt;&gt;""),AND(NR10&gt;=NY$44,NS10&gt;=NY$48,NR10&lt;&gt;""),AND(NW10&gt;=NY$44,NX10&gt;=NY$48,NW10&lt;&gt;""),AND(OT10&gt;=PA$44,OU10&gt;=PA$48,OT10&lt;&gt;""),AND(OY10&gt;=PA$44,OZ10&gt;=PA$48,OY10&lt;&gt;""),AND(PV10&gt;=QC$44,PW10&gt;=QC$48,PV10&lt;&gt;""),AND(QA10&gt;=QC$44,QB10&gt;=QC$48,QA10&lt;&gt;"")),"P","")</f>
        <v>P</v>
      </c>
      <c r="I10" s="3" t="str">
        <f>IF(OR(AND(AQ10&gt;=AW$48,AQ10&lt;&gt;"",AO10=""),AND(AV10&gt;=AW$48,AV10&lt;&gt;"",AO10=""),AND(BT10&gt;=BZ$48,BT10&lt;&gt;"",BR10=""),AND(BY10&gt;=BZ$48,BY10&lt;&gt;"",BR10=""),AND(CW10&gt;=DC$48,CW10&lt;&gt;"",CU10=""),AND(DB10&gt;=DC$48,DB10&lt;&gt;"",CU10=""),AND(EA10&gt;=EG$48,EA10&lt;&gt;""),AND(EF10&gt;=EG$48,EF10&lt;&gt;""),AND(FC10&gt;=FI$48,FC10&lt;&gt;""),AND(FH10&gt;=FI$48,FH10&lt;&gt;""),AND(GE10&gt;=GK$48,GE10&lt;&gt;""),AND(GJ10&gt;=GK$48,GJ10&lt;&gt;""),AND(HG10&gt;=HM$48,HG10&lt;&gt;""),AND(HL10&gt;=HM$48,HL10&lt;&gt;""),AND(II10&gt;=IO$48,II10&lt;&gt;""),AND(IN10&gt;=IO$48,IN10&lt;&gt;""),AND(JK10&gt;=JQ$48,JK10&lt;&gt;""),AND(JP10&gt;=JQ$48,JP10&lt;&gt;""),AND(KM10&gt;=KS$48,KM10&lt;&gt;""),AND(KR10&gt;=KS$48,KR10&lt;&gt;""),AND(LO10&gt;=LU$48,LO10&lt;&gt;""),AND(LT10&gt;=LU$48,LT10&lt;&gt;""),AND(MQ10&gt;=MW$48,MQ10&lt;&gt;""),AND(MV10&gt;=MW$48,MV10&lt;&gt;""),AND(NS10&gt;=NY$48,NS10&lt;&gt;""),AND(NX10&gt;=NY$48,NX10&lt;&gt;""),AND(OU10&gt;=PA$48,OU10&lt;&gt;""),AND(OZ10&gt;=PA$48,OZ10&lt;&gt;""),AND(PW10&gt;=QC$48,PW10&lt;&gt;""),AND(QB10&gt;=QC$48,QB10&lt;&gt;"")),"P","")</f>
        <v>P</v>
      </c>
      <c r="J10" s="36" t="str">
        <f>IF(AND(I10="P",H10=""),"No DD",IF(OR(AND(AS10&gt;=AW$47,AT10&gt;=AW$51,AS10&lt;&gt;"",AO10=""),AND(BV10&gt;=BZ$47,BW10&gt;=BZ$51,BV10&lt;&gt;"",BR10=""),AND(CY10&gt;=DC$47,CZ10&gt;=DC$51,CY10&lt;&gt;"",CU10=""),AND(EC10&gt;=EG$47,ED10&gt;=EG$51,EC10&lt;&gt;""),AND(FE10&gt;=FI$47,FF10&gt;=FI$51,FE10&lt;&gt;""),AND(GG10&gt;=GK$47,GH10&gt;=GK$51,GG10&lt;&gt;""),AND(HI10&gt;=HM$47,HJ10&gt;=HM$51,HI10&lt;&gt;""),AND(IK10&gt;=IO$47,IL10&gt;=IO$51,IK10&lt;&gt;""),AND(JM10&gt;=JQ$47,JN10&gt;=JQ$51,JM10&lt;&gt;""),AND(KO10&gt;=KS$47,KP10&gt;=KS$51,KO10&lt;&gt;""),AND(LQ10&gt;=LU$47,LR10&gt;=LU$51,LQ10&lt;&gt;""),AND(MS10&gt;=MW$47,MT10&gt;=MW$51,MS10&lt;&gt;""),AND(NU10&gt;=NY$47,NV10&gt;=NY$51,NU10&lt;&gt;""),AND(OW10&gt;=PA$47,OX10&gt;=PA$51,OW10&lt;&gt;""),AND(PY10&gt;=QC$47,PZ10&gt;=QC$51,PY10&lt;&gt;"")),"Merit",IF(OR(AND(AS10&gt;=AW$46,AT10&gt;=AW$50,AS10&lt;&gt;"",AO10=""),AND(BV10&gt;=BZ$46,BW10&gt;=BZ$50,BV10&lt;&gt;"",BR10=""),AND(CY10&gt;=DC$46,CZ10&gt;=DC$50,CY10&lt;&gt;"",CU10=""),AND(EC10&gt;=EG$46,ED10&gt;=EG$50,EC10&lt;&gt;""),AND(FE10&gt;=FI$46,FF10&gt;=FI$50,FE10&lt;&gt;""),AND(GG10&gt;=GK$46,GH10&gt;=GK$50,GG10&lt;&gt;""),AND(HI10&gt;=HM$46,HJ10&gt;=HM$50,HI10&lt;&gt;""),AND(IK10&gt;=IO$46,IL10&gt;=IO$50,IK10&lt;&gt;""),AND(JM10&gt;=JQ$46,JN10&gt;=JQ$50,JM10&lt;&gt;""),AND(KO10&gt;=KS$46,KP10&gt;=KS$50,KO10&lt;&gt;""),AND(LQ10&gt;=LU$46,LR10&gt;=LU$50,LQ10&lt;&gt;""),AND(MS10&gt;=MW$46,MT10&gt;=MW$50,MS10&lt;&gt;""),AND(NU10&gt;=NY$46,NV10&gt;=NY$50,NU10&lt;&gt;""),AND(OW10&gt;=PA$46,OX10&gt;=PA$50,OW10&lt;&gt;""),AND(PY10&gt;=QC$46,PZ10&gt;=QC$50,PY10&lt;&gt;"")),"Excellence",IF(K10="P","Worlds Team",IF(H10="P","National Team","")))))</f>
        <v>National Team</v>
      </c>
      <c r="K10" s="3" t="str">
        <f>IF(OR(AND(AS10&gt;=AW$45,AT10&gt;=AW$49,AS10&lt;&gt;"",AO10=""),AND(BV10&gt;=BZ$45,BW10&gt;=BZ$49,BV10&lt;&gt;"",BR10=""),AND(CY10&gt;=DC$45,CZ10&gt;=DC$49,CY10&lt;&gt;"",CU10=""),AND(EC10&gt;=EG$45,ED10&gt;=EG$49,EC10&lt;&gt;""),AND(FE10&gt;=FI$45,FF10&gt;=FI$49,FE10&lt;&gt;""),AND(GG10&gt;=GK$45,GH10&gt;=GK$49,GG10&lt;&gt;""),AND(HI10&gt;=HM$45,HJ10&gt;=HM$49,HI10&lt;&gt;""),AND(IK10&gt;=IO$45,IL10&gt;=IO$49,IK10&lt;&gt;""),AND(JM10&gt;=JQ$45,JN10&gt;=JQ$49,JM10&lt;&gt;""),AND(KO10&gt;=KS$45,KP10&gt;=KS$49,KO10&lt;&gt;""),AND(LQ10&gt;=LU$45,LR10&gt;=LU$49,LQ10&lt;&gt;""),AND(MS10&gt;=MW$45,MT10&gt;=MW$49,MS10&lt;&gt;""),AND(NU10&gt;=NY$45,NV10&gt;=NY$49,NU10&lt;&gt;""),AND(OW10&gt;=PA$45,OX10&gt;=PA$49,OW10&lt;&gt;""),AND(PY10&gt;=QC$45,PZ10&gt;=QC$49,PY10&lt;&gt;"")),"P","")</f>
        <v/>
      </c>
      <c r="L10" s="8">
        <f>IF(COUNT(AQ10,BT10,CW10)&gt;0,LARGE((AQ10,BT10,CW10),1),0)</f>
        <v>50.900000000000006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50.699999999999996</v>
      </c>
      <c r="O10" s="8" t="str">
        <f>IF(N10=0,"",IF(AND(N10=L10,N10=AQ10,N10=BT10),$U$1,IF(AND(N10=L10,N10=AQ10,N10=CW10),$U$1,IF(AND(N10=L10,N10=BT10,N10=CW10),$AX$1,IF(N10=CW10,$CA$1,IF(N10=BT10,$AX$1,IF(N10=AQ10,$U$1,"")))))))</f>
        <v>2024 Nationals</v>
      </c>
      <c r="P10" s="8">
        <f>IF(MAX(AV10,BY10,DB10)&gt;0,MAX(AV10,BY10,DB10),0)</f>
        <v>52.099999999999994</v>
      </c>
      <c r="Q10" s="8" t="str">
        <f>IF(P10=0,"",IF(P10=DB10,$CA$1,IF(P10=BY10,$AX$1,IF(P10=AV10,$U$1,""))))</f>
        <v>2024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18.5</v>
      </c>
      <c r="V10" s="19">
        <v>7.3</v>
      </c>
      <c r="W10" s="19">
        <v>0.2</v>
      </c>
      <c r="X10" s="19">
        <v>0</v>
      </c>
      <c r="Y10" s="19">
        <v>18.5</v>
      </c>
      <c r="Z10" s="19">
        <v>7.2</v>
      </c>
      <c r="AA10" s="19">
        <v>0.6</v>
      </c>
      <c r="AB10" s="19">
        <v>0</v>
      </c>
      <c r="AC10" s="19">
        <v>18.8</v>
      </c>
      <c r="AD10" s="19">
        <v>8.4</v>
      </c>
      <c r="AE10" s="19">
        <v>0</v>
      </c>
      <c r="AF10" s="19">
        <v>0</v>
      </c>
      <c r="AG10" s="19">
        <v>18.2</v>
      </c>
      <c r="AH10" s="19">
        <v>7.6</v>
      </c>
      <c r="AI10" s="19">
        <v>0.2</v>
      </c>
      <c r="AJ10" s="19">
        <v>0</v>
      </c>
      <c r="AK10" s="19">
        <v>18.899999999999999</v>
      </c>
      <c r="AL10" s="19">
        <v>7.6</v>
      </c>
      <c r="AM10" s="19">
        <v>0</v>
      </c>
      <c r="AN10" s="19">
        <v>0</v>
      </c>
      <c r="AO10" s="27"/>
      <c r="AP10" s="40">
        <f>IF(SUM(V10,Z10)&gt;0,SUM(V10,Z10),"")</f>
        <v>14.5</v>
      </c>
      <c r="AQ10" s="40">
        <f>IF(SUM(U10:V10,X10:Z10,AB10)-W10-AA10&gt;0,SUM(U10:V10,X10:Z10,AB10)-W10-AA10,"")</f>
        <v>50.699999999999996</v>
      </c>
      <c r="AR10" s="40">
        <f>IF(SUM(AC10:AD10,AF10)-AE10&gt;0,SUM(AC10:AD10,AF10)-AE10,"")</f>
        <v>27.200000000000003</v>
      </c>
      <c r="AS10" s="40">
        <f>IF(SUM(V10,Z10,AD10)&gt;0,SUM(V10,Z10,AD10),"")</f>
        <v>22.9</v>
      </c>
      <c r="AT10" s="40">
        <f>IF(SUM(AQ10,AR10)&gt;0,SUM(AQ10,AR10),"")</f>
        <v>77.900000000000006</v>
      </c>
      <c r="AU10" s="40">
        <f>IF(SUM(AH10,AL10)&gt;0,SUM(AH10,AL10),"")</f>
        <v>15.2</v>
      </c>
      <c r="AV10" s="40">
        <f>IF(SUM(AG10:AH10,AJ10:AL10,AN10)-SUM(AI10,AM10)&gt;0,SUM(AG10:AH10,AJ10:AL10,AN10)-SUM(AI10,AM10),"")</f>
        <v>52.099999999999994</v>
      </c>
      <c r="AW10" s="40">
        <f>IF(SUM(AQ10,AR10,AV10)&gt;0,SUM(AQ10,AR10,AV10),"")</f>
        <v>130</v>
      </c>
      <c r="AX10" s="18">
        <v>16.399999999999999</v>
      </c>
      <c r="AY10" s="18">
        <v>8.4</v>
      </c>
      <c r="AZ10" s="18">
        <v>1</v>
      </c>
      <c r="BA10" s="18">
        <v>0</v>
      </c>
      <c r="BB10" s="18">
        <v>16.2</v>
      </c>
      <c r="BC10" s="18">
        <v>7.2</v>
      </c>
      <c r="BD10" s="18">
        <v>1</v>
      </c>
      <c r="BE10" s="18">
        <v>0</v>
      </c>
      <c r="BF10" s="18">
        <v>19.2</v>
      </c>
      <c r="BG10" s="18">
        <v>5.6</v>
      </c>
      <c r="BH10" s="18">
        <v>0.4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15.600000000000001</v>
      </c>
      <c r="BT10" s="11">
        <f>IF(SUM(AX10:AY10,BA10:BC10,BE10)-AZ10-BD10&gt;0,SUM(AX10:AY10,BA10:BC10,BE10)-AZ10-BD10,"")</f>
        <v>46.2</v>
      </c>
      <c r="BU10" s="11">
        <f>IF(SUM(BF10:BG10,BI10)-BH10&gt;0,SUM(BF10:BG10,BI10)-BH10,"")</f>
        <v>24.4</v>
      </c>
      <c r="BV10" s="11">
        <f>IF(SUM(AY10,BC10,BG10)&gt;0,SUM(AY10,BC10,BG10),"")</f>
        <v>21.200000000000003</v>
      </c>
      <c r="BW10" s="11">
        <f>IF(SUM(BT10,BU10)&gt;0,SUM(BT10,BU10),"")</f>
        <v>70.599999999999994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70.599999999999994</v>
      </c>
      <c r="CA10" s="19">
        <v>18.399999999999999</v>
      </c>
      <c r="CB10" s="19">
        <v>8</v>
      </c>
      <c r="CC10" s="19">
        <v>0.2</v>
      </c>
      <c r="CD10" s="19">
        <v>0</v>
      </c>
      <c r="CE10" s="19">
        <v>17.8</v>
      </c>
      <c r="CF10" s="19">
        <v>7.7</v>
      </c>
      <c r="CG10" s="19">
        <v>0.8</v>
      </c>
      <c r="CH10" s="19">
        <v>0</v>
      </c>
      <c r="CI10" s="19"/>
      <c r="CJ10" s="19"/>
      <c r="CK10" s="19"/>
      <c r="CL10" s="19"/>
      <c r="CM10" s="19">
        <v>18.100000000000001</v>
      </c>
      <c r="CN10" s="19">
        <v>7.2</v>
      </c>
      <c r="CO10" s="19">
        <v>0.6</v>
      </c>
      <c r="CP10" s="19">
        <v>0</v>
      </c>
      <c r="CQ10" s="19">
        <v>17.899999999999999</v>
      </c>
      <c r="CR10" s="19">
        <v>7.7</v>
      </c>
      <c r="CS10" s="19">
        <v>0.8</v>
      </c>
      <c r="CT10" s="19">
        <v>0</v>
      </c>
      <c r="CU10" s="27"/>
      <c r="CV10" s="40">
        <f>IF(SUM(CB10,CF10)&gt;0,SUM(CB10,CF10),"")</f>
        <v>15.7</v>
      </c>
      <c r="CW10" s="40">
        <f>IF(SUM(CA10:CB10,CD10:CF10,CH10)-CC10-CG10&gt;0,SUM(CA10:CB10,CD10:CF10,CH10)-CC10-CG10,"")</f>
        <v>50.900000000000006</v>
      </c>
      <c r="CX10" s="40" t="str">
        <f>IF(SUM(CI10:CJ10,CL10)-CK10&gt;0,SUM(CI10:CJ10,CL10)-CK10,"")</f>
        <v/>
      </c>
      <c r="CY10" s="40">
        <f>IF(SUM(CB10,CF10,CJ10)&gt;0,SUM(CB10,CF10,CJ10),"")</f>
        <v>15.7</v>
      </c>
      <c r="CZ10" s="40">
        <f>IF(SUM(CW10,CX10)&gt;0,SUM(CW10,CX10),"")</f>
        <v>50.900000000000006</v>
      </c>
      <c r="DA10" s="40">
        <f>IF(SUM(CN10,CR10)&gt;0,SUM(CN10,CR10),"")</f>
        <v>14.9</v>
      </c>
      <c r="DB10" s="40">
        <f>IF(SUM(CM10:CN10,CP10:CR10,CT10)-SUM(CO10,CS10)&gt;0,SUM(CM10:CN10,CP10:CR10,CT10)-SUM(CO10,CS10),"")</f>
        <v>49.500000000000007</v>
      </c>
      <c r="DC10" s="40">
        <f>IF(SUM(CW10,CX10,DB10)&gt;0,SUM(CW10,CX10,DB10),"")</f>
        <v>100.4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17.399999999999999</v>
      </c>
      <c r="QE10" s="22">
        <f>IF($CU10="P",CB10,(CB10+AY10)/2)</f>
        <v>8.1999999999999993</v>
      </c>
      <c r="QF10" s="22">
        <f>IF($CU10="P",CC10,(CC10+AZ10)/2)</f>
        <v>0.6</v>
      </c>
      <c r="QG10" s="22">
        <f>IF($CU10="P",CD10,(CD10+BA10)/2)</f>
        <v>0</v>
      </c>
      <c r="QH10" s="22">
        <f>IF($CU10="P",CE10,(CE10+BB10)/2)</f>
        <v>17</v>
      </c>
      <c r="QI10" s="22">
        <f>IF($CU10="P",CF10,(CF10+BC10)/2)</f>
        <v>7.45</v>
      </c>
      <c r="QJ10" s="22">
        <f>IF($CU10="P",CG10,(CG10+BD10)/2)</f>
        <v>0.9</v>
      </c>
      <c r="QK10" s="22">
        <f>IF($CU10="P",CH10,(CH10+BE10)/2)</f>
        <v>0</v>
      </c>
      <c r="QL10" s="22">
        <f>IF($CU10="P",CI10,(CI10+BF10)/2)</f>
        <v>9.6</v>
      </c>
      <c r="QM10" s="22">
        <f>IF($CU10="P",CJ10,(CJ10+BG10)/2)</f>
        <v>2.8</v>
      </c>
      <c r="QN10" s="22">
        <f>IF($CU10="P",CK10,(CK10+BH10)/2)</f>
        <v>0.2</v>
      </c>
      <c r="QO10" s="22">
        <f>IF($CU10="P",CL10,(CL10+BI10)/2)</f>
        <v>0</v>
      </c>
      <c r="QP10" s="22">
        <f>IF($CU10="P",CM10,(CM10+BJ10)/2)</f>
        <v>9.0500000000000007</v>
      </c>
      <c r="QQ10" s="22">
        <f>IF($CU10="P",CN10,(CN10+BK10)/2)</f>
        <v>3.6</v>
      </c>
      <c r="QR10" s="22">
        <f>IF($CU10="P",CO10,(CO10+BL10)/2)</f>
        <v>0.3</v>
      </c>
      <c r="QS10" s="22">
        <f>IF($CU10="P",CP10,(CP10+BM10)/2)</f>
        <v>0</v>
      </c>
      <c r="QT10" s="22">
        <f>IF($CU10="P",CQ10,(CQ10+BN10)/2)</f>
        <v>8.9499999999999993</v>
      </c>
      <c r="QU10" s="22">
        <f>IF($CU10="P",CR10,(CR10+BO10)/2)</f>
        <v>3.85</v>
      </c>
      <c r="QV10" s="22">
        <f>IF($CU10="P",CS10,(CS10+BP10)/2)</f>
        <v>0.4</v>
      </c>
      <c r="QW10" s="22">
        <f>IF($CU10="P",CT10,(CT10+BQ10)/2)</f>
        <v>0</v>
      </c>
      <c r="QX10" s="27" t="s">
        <v>46</v>
      </c>
      <c r="QY10" s="40">
        <f>IF(SUM(QE10,QI10)&gt;0,SUM(QE10,QI10),"")</f>
        <v>15.649999999999999</v>
      </c>
      <c r="QZ10" s="40">
        <f>IF(SUM(QD10:QE10,QG10:QI10,QK10)-QF10-QJ10&gt;0,SUM(QD10:QE10,QG10:QI10,QK10)-QF10-QJ10,"")</f>
        <v>48.55</v>
      </c>
      <c r="RA10" s="40">
        <f>IF(SUM(QL10:QM10,QO10)-QN10&gt;0,SUM(QL10:QM10,QO10)-QN10,"")</f>
        <v>12.2</v>
      </c>
      <c r="RB10" s="40">
        <f>IF(SUM(QE10,QI10,QM10)&gt;0,SUM(QE10,QI10,QM10),"")</f>
        <v>18.45</v>
      </c>
      <c r="RC10" s="40">
        <f>IF(SUM(QZ10,RA10)&gt;0,SUM(QZ10,RA10),"")</f>
        <v>60.75</v>
      </c>
      <c r="RD10" s="40">
        <f>IF(SUM(QQ10,QU10)&gt;0,SUM(QQ10,QU10),"")</f>
        <v>7.45</v>
      </c>
      <c r="RE10" s="40">
        <f>IF(SUM(QP10:QQ10,QS10:QU10,QW10)-SUM(QR10,QV10)&gt;0,SUM(QP10:QQ10,QS10:QU10,QW10)-SUM(QR10,QV10),"")</f>
        <v>24.750000000000004</v>
      </c>
      <c r="RF10" s="40">
        <f>IF(SUM(QZ10,RA10,RE10)&gt;0,SUM(QZ10,RA10,RE10),"")</f>
        <v>85.5</v>
      </c>
    </row>
    <row r="11" spans="1:474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3</v>
      </c>
      <c r="C11" s="5" t="s">
        <v>106</v>
      </c>
      <c r="D11" s="4" t="s">
        <v>94</v>
      </c>
      <c r="E11" s="4">
        <v>2005</v>
      </c>
      <c r="F11" s="9">
        <f>SUM(L11:R11)+SUM(L11:O11)*0.0000001+SUM(L11)*0.0000000000001</f>
        <v>153.10001038000527</v>
      </c>
      <c r="G11" s="64"/>
      <c r="H11" s="3" t="str">
        <f>IF(OR(AND(AP11&gt;=AW$44,AQ11&gt;=AW$48,AP11&lt;&gt;"",AO11=""),AND(AU11&gt;=AW$44,AV11&gt;=AW$48,AU11&lt;&gt;"",AO11=""),AND(BS11&gt;=BZ$44,BT11&gt;=BZ$48,BS11&lt;&gt;"",BR11=""),AND(BX11&gt;=BZ$44,BY11&gt;=BZ$48,BX11&lt;&gt;"",BR11=""),AND(CV11&gt;=DC$44,CW11&gt;=DC$48,CV11&lt;&gt;"",CU11=""),AND(DA11&gt;=DC$44,DB11&gt;=DC$48,DA11&lt;&gt;""),AND(DZ11&gt;=EG$44,EA11&gt;=EG$48,DZ11&lt;&gt;""),AND(EE11&gt;=EG$44,EF11&gt;=EG$48,EE11&lt;&gt;""),AND(FB11&gt;=FI$44,FC11&gt;=FI$48,FB11&lt;&gt;""),AND(FG11&gt;=FI$44,FH11&gt;=FI$48,FG11&lt;&gt;""),AND(GD11&gt;=GK$44,GE11&gt;=GK$48,GD11&lt;&gt;""),AND(GI11&gt;=GK$44,GJ11&gt;=GK$48,GI11&lt;&gt;""),AND(HF11&gt;=HM$44,HG11&gt;=HM$48,HF11&lt;&gt;""),AND(HK11&gt;=HM$44,HL11&gt;=HM$48,HK11&lt;&gt;""),AND(IH11&gt;=IO$44,II11&gt;=IO$48,IH11&lt;&gt;""),AND(IM11&gt;=IO$44,IN11&gt;=IO$48,IM11&lt;&gt;""),AND(JJ11&gt;=JQ$44,JK11&gt;=JQ$48,JJ11&lt;&gt;""),AND(JO11&gt;=JQ$44,JP11&gt;=JQ$48,JO11&lt;&gt;""),AND(KL11&gt;=KS$44,KM11&gt;=KS$48,KL11&lt;&gt;""),AND(KQ11&gt;=KS$44,KR11&gt;=KS$48,KQ11&lt;&gt;""),AND(LN11&gt;=LU$44,LO11&gt;=LU$48,LN11&lt;&gt;""),AND(LS11&gt;=LU$44,LT11&gt;=LU$48,LS11&lt;&gt;""),AND(MP11&gt;=MW$44,MQ11&gt;=MW$48,MP11&lt;&gt;""),AND(MU11&gt;=MW$44,MV11&gt;=MW$48,MU11&lt;&gt;""),AND(NR11&gt;=NY$44,NS11&gt;=NY$48,NR11&lt;&gt;""),AND(NW11&gt;=NY$44,NX11&gt;=NY$48,NW11&lt;&gt;""),AND(OT11&gt;=PA$44,OU11&gt;=PA$48,OT11&lt;&gt;""),AND(OY11&gt;=PA$44,OZ11&gt;=PA$48,OY11&lt;&gt;""),AND(PV11&gt;=QC$44,PW11&gt;=QC$48,PV11&lt;&gt;""),AND(QA11&gt;=QC$44,QB11&gt;=QC$48,QA11&lt;&gt;"")),"P","")</f>
        <v>P</v>
      </c>
      <c r="I11" s="3" t="str">
        <f>IF(OR(AND(AQ11&gt;=AW$48,AQ11&lt;&gt;"",AO11=""),AND(AV11&gt;=AW$48,AV11&lt;&gt;"",AO11=""),AND(BT11&gt;=BZ$48,BT11&lt;&gt;"",BR11=""),AND(BY11&gt;=BZ$48,BY11&lt;&gt;"",BR11=""),AND(CW11&gt;=DC$48,CW11&lt;&gt;"",CU11=""),AND(DB11&gt;=DC$48,DB11&lt;&gt;"",CU11=""),AND(EA11&gt;=EG$48,EA11&lt;&gt;""),AND(EF11&gt;=EG$48,EF11&lt;&gt;""),AND(FC11&gt;=FI$48,FC11&lt;&gt;""),AND(FH11&gt;=FI$48,FH11&lt;&gt;""),AND(GE11&gt;=GK$48,GE11&lt;&gt;""),AND(GJ11&gt;=GK$48,GJ11&lt;&gt;""),AND(HG11&gt;=HM$48,HG11&lt;&gt;""),AND(HL11&gt;=HM$48,HL11&lt;&gt;""),AND(II11&gt;=IO$48,II11&lt;&gt;""),AND(IN11&gt;=IO$48,IN11&lt;&gt;""),AND(JK11&gt;=JQ$48,JK11&lt;&gt;""),AND(JP11&gt;=JQ$48,JP11&lt;&gt;""),AND(KM11&gt;=KS$48,KM11&lt;&gt;""),AND(KR11&gt;=KS$48,KR11&lt;&gt;""),AND(LO11&gt;=LU$48,LO11&lt;&gt;""),AND(LT11&gt;=LU$48,LT11&lt;&gt;""),AND(MQ11&gt;=MW$48,MQ11&lt;&gt;""),AND(MV11&gt;=MW$48,MV11&lt;&gt;""),AND(NS11&gt;=NY$48,NS11&lt;&gt;""),AND(NX11&gt;=NY$48,NX11&lt;&gt;""),AND(OU11&gt;=PA$48,OU11&lt;&gt;""),AND(OZ11&gt;=PA$48,OZ11&lt;&gt;""),AND(PW11&gt;=QC$48,PW11&lt;&gt;""),AND(QB11&gt;=QC$48,QB11&lt;&gt;"")),"P","")</f>
        <v>P</v>
      </c>
      <c r="J11" s="36" t="str">
        <f>IF(AND(I11="P",H11=""),"No DD",IF(OR(AND(AS11&gt;=AW$47,AT11&gt;=AW$51,AS11&lt;&gt;"",AO11=""),AND(BV11&gt;=BZ$47,BW11&gt;=BZ$51,BV11&lt;&gt;"",BR11=""),AND(CY11&gt;=DC$47,CZ11&gt;=DC$51,CY11&lt;&gt;"",CU11=""),AND(EC11&gt;=EG$47,ED11&gt;=EG$51,EC11&lt;&gt;""),AND(FE11&gt;=FI$47,FF11&gt;=FI$51,FE11&lt;&gt;""),AND(GG11&gt;=GK$47,GH11&gt;=GK$51,GG11&lt;&gt;""),AND(HI11&gt;=HM$47,HJ11&gt;=HM$51,HI11&lt;&gt;""),AND(IK11&gt;=IO$47,IL11&gt;=IO$51,IK11&lt;&gt;""),AND(JM11&gt;=JQ$47,JN11&gt;=JQ$51,JM11&lt;&gt;""),AND(KO11&gt;=KS$47,KP11&gt;=KS$51,KO11&lt;&gt;""),AND(LQ11&gt;=LU$47,LR11&gt;=LU$51,LQ11&lt;&gt;""),AND(MS11&gt;=MW$47,MT11&gt;=MW$51,MS11&lt;&gt;""),AND(NU11&gt;=NY$47,NV11&gt;=NY$51,NU11&lt;&gt;""),AND(OW11&gt;=PA$47,OX11&gt;=PA$51,OW11&lt;&gt;""),AND(PY11&gt;=QC$47,PZ11&gt;=QC$51,PY11&lt;&gt;"")),"Merit",IF(OR(AND(AS11&gt;=AW$46,AT11&gt;=AW$50,AS11&lt;&gt;"",AO11=""),AND(BV11&gt;=BZ$46,BW11&gt;=BZ$50,BV11&lt;&gt;"",BR11=""),AND(CY11&gt;=DC$46,CZ11&gt;=DC$50,CY11&lt;&gt;"",CU11=""),AND(EC11&gt;=EG$46,ED11&gt;=EG$50,EC11&lt;&gt;""),AND(FE11&gt;=FI$46,FF11&gt;=FI$50,FE11&lt;&gt;""),AND(GG11&gt;=GK$46,GH11&gt;=GK$50,GG11&lt;&gt;""),AND(HI11&gt;=HM$46,HJ11&gt;=HM$50,HI11&lt;&gt;""),AND(IK11&gt;=IO$46,IL11&gt;=IO$50,IK11&lt;&gt;""),AND(JM11&gt;=JQ$46,JN11&gt;=JQ$50,JM11&lt;&gt;""),AND(KO11&gt;=KS$46,KP11&gt;=KS$50,KO11&lt;&gt;""),AND(LQ11&gt;=LU$46,LR11&gt;=LU$50,LQ11&lt;&gt;""),AND(MS11&gt;=MW$46,MT11&gt;=MW$50,MS11&lt;&gt;""),AND(NU11&gt;=NY$46,NV11&gt;=NY$50,NU11&lt;&gt;""),AND(OW11&gt;=PA$46,OX11&gt;=PA$50,OW11&lt;&gt;""),AND(PY11&gt;=QC$46,PZ11&gt;=QC$50,PY11&lt;&gt;"")),"Excellence",IF(K11="P","Worlds Team",IF(H11="P","National Team","")))))</f>
        <v>National Team</v>
      </c>
      <c r="K11" s="3" t="str">
        <f>IF(OR(AND(AS11&gt;=AW$45,AT11&gt;=AW$49,AS11&lt;&gt;"",AO11=""),AND(BV11&gt;=BZ$45,BW11&gt;=BZ$49,BV11&lt;&gt;"",BR11=""),AND(CY11&gt;=DC$45,CZ11&gt;=DC$49,CY11&lt;&gt;"",CU11=""),AND(EC11&gt;=EG$45,ED11&gt;=EG$49,EC11&lt;&gt;""),AND(FE11&gt;=FI$45,FF11&gt;=FI$49,FE11&lt;&gt;""),AND(GG11&gt;=GK$45,GH11&gt;=GK$49,GG11&lt;&gt;""),AND(HI11&gt;=HM$45,HJ11&gt;=HM$49,HI11&lt;&gt;""),AND(IK11&gt;=IO$45,IL11&gt;=IO$49,IK11&lt;&gt;""),AND(JM11&gt;=JQ$45,JN11&gt;=JQ$49,JM11&lt;&gt;""),AND(KO11&gt;=KS$45,KP11&gt;=KS$49,KO11&lt;&gt;""),AND(LQ11&gt;=LU$45,LR11&gt;=LU$49,LQ11&lt;&gt;""),AND(MS11&gt;=MW$45,MT11&gt;=MW$49,MS11&lt;&gt;""),AND(NU11&gt;=NY$45,NV11&gt;=NY$49,NU11&lt;&gt;""),AND(OW11&gt;=PA$45,OX11&gt;=PA$49,OW11&lt;&gt;""),AND(PY11&gt;=QC$45,PZ11&gt;=QC$49,PY11&lt;&gt;"")),"P","")</f>
        <v/>
      </c>
      <c r="L11" s="8">
        <f>IF(COUNT(AQ11,BT11,CW11)&gt;0,LARGE((AQ11,BT11,CW11),1),0)</f>
        <v>52.500000000000007</v>
      </c>
      <c r="M11" s="8" t="str">
        <f>IF(L11=0,"",IF(L11=CW11,$CA$1,IF(L11=BT11,$AX$1,IF(L11=AQ11,$U$1,""))))</f>
        <v>2024 Nationals</v>
      </c>
      <c r="N11" s="8">
        <f>IF(COUNT(AQ11,BT11,CW11)&gt;1,LARGE((AQ11,BT11,CW11),2),0)</f>
        <v>51.3</v>
      </c>
      <c r="O11" s="8" t="str">
        <f>IF(N11=0,"",IF(AND(N11=L11,N11=AQ11,N11=BT11),$U$1,IF(AND(N11=L11,N11=AQ11,N11=CW11),$U$1,IF(AND(N11=L11,N11=BT11,N11=CW11),$AX$1,IF(N11=CW11,$CA$1,IF(N11=BT11,$AX$1,IF(N11=AQ11,$U$1,"")))))))</f>
        <v>2024 3rd Domestic Trial</v>
      </c>
      <c r="P11" s="8">
        <f>IF(MAX(AV11,BY11,DB11)&gt;0,MAX(AV11,BY11,DB11),0)</f>
        <v>49.3</v>
      </c>
      <c r="Q11" s="8" t="str">
        <f>IF(P11=0,"",IF(P11=DB11,$CA$1,IF(P11=BY11,$AX$1,IF(P11=AV11,$U$1,""))))</f>
        <v>2024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19.100000000000001</v>
      </c>
      <c r="V11" s="19">
        <v>8</v>
      </c>
      <c r="W11" s="19">
        <v>0.2</v>
      </c>
      <c r="X11" s="19">
        <v>0.3</v>
      </c>
      <c r="Y11" s="19">
        <v>18.5</v>
      </c>
      <c r="Z11" s="19">
        <v>7.6</v>
      </c>
      <c r="AA11" s="19">
        <v>0.8</v>
      </c>
      <c r="AB11" s="19">
        <v>0</v>
      </c>
      <c r="AC11" s="19">
        <v>17.7</v>
      </c>
      <c r="AD11" s="19">
        <v>2.4</v>
      </c>
      <c r="AE11" s="19">
        <v>0</v>
      </c>
      <c r="AF11" s="19">
        <v>0</v>
      </c>
      <c r="AG11" s="19">
        <v>18.899999999999999</v>
      </c>
      <c r="AH11" s="19">
        <v>8</v>
      </c>
      <c r="AI11" s="19">
        <v>0.2</v>
      </c>
      <c r="AJ11" s="19">
        <v>0.3</v>
      </c>
      <c r="AK11" s="19">
        <v>16.5</v>
      </c>
      <c r="AL11" s="19">
        <v>6.8</v>
      </c>
      <c r="AM11" s="19">
        <v>1</v>
      </c>
      <c r="AN11" s="19">
        <v>0</v>
      </c>
      <c r="AO11" s="27"/>
      <c r="AP11" s="40">
        <f>IF(SUM(V11,Z11)&gt;0,SUM(V11,Z11),"")</f>
        <v>15.6</v>
      </c>
      <c r="AQ11" s="40">
        <f>IF(SUM(U11:V11,X11:Z11,AB11)-W11-AA11&gt;0,SUM(U11:V11,X11:Z11,AB11)-W11-AA11,"")</f>
        <v>52.500000000000007</v>
      </c>
      <c r="AR11" s="40">
        <f>IF(SUM(AC11:AD11,AF11)-AE11&gt;0,SUM(AC11:AD11,AF11)-AE11,"")</f>
        <v>20.099999999999998</v>
      </c>
      <c r="AS11" s="40">
        <f>IF(SUM(V11,Z11,AD11)&gt;0,SUM(V11,Z11,AD11),"")</f>
        <v>18</v>
      </c>
      <c r="AT11" s="40">
        <f>IF(SUM(AQ11,AR11)&gt;0,SUM(AQ11,AR11),"")</f>
        <v>72.600000000000009</v>
      </c>
      <c r="AU11" s="40">
        <f>IF(SUM(AH11,AL11)&gt;0,SUM(AH11,AL11),"")</f>
        <v>14.8</v>
      </c>
      <c r="AV11" s="40">
        <f>IF(SUM(AG11:AH11,AJ11:AL11,AN11)-SUM(AI11,AM11)&gt;0,SUM(AG11:AH11,AJ11:AL11,AN11)-SUM(AI11,AM11),"")</f>
        <v>49.3</v>
      </c>
      <c r="AW11" s="40">
        <f>IF(SUM(AQ11,AR11,AV11)&gt;0,SUM(AQ11,AR11,AV11),"")</f>
        <v>121.9</v>
      </c>
      <c r="AX11" s="18">
        <v>18.899999999999999</v>
      </c>
      <c r="AY11" s="18">
        <v>8</v>
      </c>
      <c r="AZ11" s="18">
        <v>0.6</v>
      </c>
      <c r="BA11" s="18">
        <v>0.3</v>
      </c>
      <c r="BB11" s="18">
        <v>18.5</v>
      </c>
      <c r="BC11" s="18">
        <v>6.8</v>
      </c>
      <c r="BD11" s="18">
        <v>0.6</v>
      </c>
      <c r="BE11" s="18">
        <v>0</v>
      </c>
      <c r="BF11" s="18">
        <v>17.600000000000001</v>
      </c>
      <c r="BG11" s="18">
        <v>2.4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14.8</v>
      </c>
      <c r="BT11" s="11">
        <f>IF(SUM(AX11:AY11,BA11:BC11,BE11)-AZ11-BD11&gt;0,SUM(AX11:AY11,BA11:BC11,BE11)-AZ11-BD11,"")</f>
        <v>51.3</v>
      </c>
      <c r="BU11" s="11">
        <f>IF(SUM(BF11:BG11,BI11)-BH11&gt;0,SUM(BF11:BG11,BI11)-BH11,"")</f>
        <v>20</v>
      </c>
      <c r="BV11" s="11">
        <f>IF(SUM(AY11,BC11,BG11)&gt;0,SUM(AY11,BC11,BG11),"")</f>
        <v>17.2</v>
      </c>
      <c r="BW11" s="11">
        <f>IF(SUM(BT11,BU11)&gt;0,SUM(BT11,BU11),"")</f>
        <v>71.3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71.3</v>
      </c>
      <c r="CA11" s="19">
        <v>15.4</v>
      </c>
      <c r="CB11" s="19">
        <v>2.8</v>
      </c>
      <c r="CC11" s="19">
        <v>0</v>
      </c>
      <c r="CD11" s="19">
        <v>0</v>
      </c>
      <c r="CE11" s="19">
        <v>18.2</v>
      </c>
      <c r="CF11" s="19">
        <v>7.2</v>
      </c>
      <c r="CG11" s="19">
        <v>0.2</v>
      </c>
      <c r="CH11" s="19">
        <v>0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10</v>
      </c>
      <c r="CW11" s="40">
        <f>IF(SUM(CA11:CB11,CD11:CF11,CH11)-CC11-CG11&gt;0,SUM(CA11:CB11,CD11:CF11,CH11)-CC11-CG11,"")</f>
        <v>43.4</v>
      </c>
      <c r="CX11" s="40" t="str">
        <f>IF(SUM(CI11:CJ11,CL11)-CK11&gt;0,SUM(CI11:CJ11,CL11)-CK11,"")</f>
        <v/>
      </c>
      <c r="CY11" s="40">
        <f>IF(SUM(CB11,CF11,CJ11)&gt;0,SUM(CB11,CF11,CJ11),"")</f>
        <v>10</v>
      </c>
      <c r="CZ11" s="40">
        <f>IF(SUM(CW11,CX11)&gt;0,SUM(CW11,CX11),"")</f>
        <v>43.4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43.4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17.149999999999999</v>
      </c>
      <c r="QE11" s="22">
        <f>IF($CU11="P",CB11,(CB11+AY11)/2)</f>
        <v>5.4</v>
      </c>
      <c r="QF11" s="22">
        <f>IF($CU11="P",CC11,(CC11+AZ11)/2)</f>
        <v>0.3</v>
      </c>
      <c r="QG11" s="22">
        <f>IF($CU11="P",CD11,(CD11+BA11)/2)</f>
        <v>0.15</v>
      </c>
      <c r="QH11" s="22">
        <f>IF($CU11="P",CE11,(CE11+BB11)/2)</f>
        <v>18.350000000000001</v>
      </c>
      <c r="QI11" s="22">
        <f>IF($CU11="P",CF11,(CF11+BC11)/2)</f>
        <v>7</v>
      </c>
      <c r="QJ11" s="22">
        <f>IF($CU11="P",CG11,(CG11+BD11)/2)</f>
        <v>0.4</v>
      </c>
      <c r="QK11" s="22">
        <f>IF($CU11="P",CH11,(CH11+BE11)/2)</f>
        <v>0</v>
      </c>
      <c r="QL11" s="22">
        <f>IF($CU11="P",CI11,(CI11+BF11)/2)</f>
        <v>8.8000000000000007</v>
      </c>
      <c r="QM11" s="22">
        <f>IF($CU11="P",CJ11,(CJ11+BG11)/2)</f>
        <v>1.2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0</v>
      </c>
      <c r="QQ11" s="22">
        <f>IF($CU11="P",CN11,(CN11+BK11)/2)</f>
        <v>0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0</v>
      </c>
      <c r="QU11" s="22">
        <f>IF($CU11="P",CR11,(CR11+BO11)/2)</f>
        <v>0</v>
      </c>
      <c r="QV11" s="22">
        <f>IF($CU11="P",CS11,(CS11+BP11)/2)</f>
        <v>0</v>
      </c>
      <c r="QW11" s="22">
        <f>IF($CU11="P",CT11,(CT11+BQ11)/2)</f>
        <v>0</v>
      </c>
      <c r="QX11" s="27" t="s">
        <v>46</v>
      </c>
      <c r="QY11" s="40">
        <f>IF(SUM(QE11,QI11)&gt;0,SUM(QE11,QI11),"")</f>
        <v>12.4</v>
      </c>
      <c r="QZ11" s="40">
        <f>IF(SUM(QD11:QE11,QG11:QI11,QK11)-QF11-QJ11&gt;0,SUM(QD11:QE11,QG11:QI11,QK11)-QF11-QJ11,"")</f>
        <v>47.35</v>
      </c>
      <c r="RA11" s="40">
        <f>IF(SUM(QL11:QM11,QO11)-QN11&gt;0,SUM(QL11:QM11,QO11)-QN11,"")</f>
        <v>10</v>
      </c>
      <c r="RB11" s="40">
        <f>IF(SUM(QE11,QI11,QM11)&gt;0,SUM(QE11,QI11,QM11),"")</f>
        <v>13.6</v>
      </c>
      <c r="RC11" s="40">
        <f>IF(SUM(QZ11,RA11)&gt;0,SUM(QZ11,RA11),"")</f>
        <v>57.35</v>
      </c>
      <c r="RD11" s="40" t="str">
        <f>IF(SUM(QQ11,QU11)&gt;0,SUM(QQ11,QU11),"")</f>
        <v/>
      </c>
      <c r="RE11" s="40" t="str">
        <f>IF(SUM(QP11:QQ11,QS11:QU11,QW11)-SUM(QR11,QV11)&gt;0,SUM(QP11:QQ11,QS11:QU11,QW11)-SUM(QR11,QV11),"")</f>
        <v/>
      </c>
      <c r="RF11" s="40">
        <f>IF(SUM(QZ11,RA11,RE11)&gt;0,SUM(QZ11,RA11,RE11),"")</f>
        <v>57.35</v>
      </c>
    </row>
    <row r="12" spans="1:474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4</v>
      </c>
      <c r="C12" s="5" t="s">
        <v>213</v>
      </c>
      <c r="D12" s="4" t="s">
        <v>5</v>
      </c>
      <c r="E12" s="4">
        <v>2008</v>
      </c>
      <c r="F12" s="9">
        <f>SUM(L12:R12)+SUM(L12:O12)*0.0000001+SUM(L12)*0.0000000000001</f>
        <v>152.50000979000512</v>
      </c>
      <c r="H12" s="3" t="str">
        <f>IF(OR(AND(AP12&gt;=AW$44,AQ12&gt;=AW$48,AP12&lt;&gt;"",AO12=""),AND(AU12&gt;=AW$44,AV12&gt;=AW$48,AU12&lt;&gt;"",AO12=""),AND(BS12&gt;=BZ$44,BT12&gt;=BZ$48,BS12&lt;&gt;"",BR12=""),AND(BX12&gt;=BZ$44,BY12&gt;=BZ$48,BX12&lt;&gt;"",BR12=""),AND(CV12&gt;=DC$44,CW12&gt;=DC$48,CV12&lt;&gt;"",CU12=""),AND(DA12&gt;=DC$44,DB12&gt;=DC$48,DA12&lt;&gt;""),AND(DZ12&gt;=EG$44,EA12&gt;=EG$48,DZ12&lt;&gt;""),AND(EE12&gt;=EG$44,EF12&gt;=EG$48,EE12&lt;&gt;""),AND(FB12&gt;=FI$44,FC12&gt;=FI$48,FB12&lt;&gt;""),AND(FG12&gt;=FI$44,FH12&gt;=FI$48,FG12&lt;&gt;""),AND(GD12&gt;=GK$44,GE12&gt;=GK$48,GD12&lt;&gt;""),AND(GI12&gt;=GK$44,GJ12&gt;=GK$48,GI12&lt;&gt;""),AND(HF12&gt;=HM$44,HG12&gt;=HM$48,HF12&lt;&gt;""),AND(HK12&gt;=HM$44,HL12&gt;=HM$48,HK12&lt;&gt;""),AND(IH12&gt;=IO$44,II12&gt;=IO$48,IH12&lt;&gt;""),AND(IM12&gt;=IO$44,IN12&gt;=IO$48,IM12&lt;&gt;""),AND(JJ12&gt;=JQ$44,JK12&gt;=JQ$48,JJ12&lt;&gt;""),AND(JO12&gt;=JQ$44,JP12&gt;=JQ$48,JO12&lt;&gt;""),AND(KL12&gt;=KS$44,KM12&gt;=KS$48,KL12&lt;&gt;""),AND(KQ12&gt;=KS$44,KR12&gt;=KS$48,KQ12&lt;&gt;""),AND(LN12&gt;=LU$44,LO12&gt;=LU$48,LN12&lt;&gt;""),AND(LS12&gt;=LU$44,LT12&gt;=LU$48,LS12&lt;&gt;""),AND(MP12&gt;=MW$44,MQ12&gt;=MW$48,MP12&lt;&gt;""),AND(MU12&gt;=MW$44,MV12&gt;=MW$48,MU12&lt;&gt;""),AND(NR12&gt;=NY$44,NS12&gt;=NY$48,NR12&lt;&gt;""),AND(NW12&gt;=NY$44,NX12&gt;=NY$48,NW12&lt;&gt;""),AND(OT12&gt;=PA$44,OU12&gt;=PA$48,OT12&lt;&gt;""),AND(OY12&gt;=PA$44,OZ12&gt;=PA$48,OY12&lt;&gt;""),AND(PV12&gt;=QC$44,PW12&gt;=QC$48,PV12&lt;&gt;""),AND(QA12&gt;=QC$44,QB12&gt;=QC$48,QA12&lt;&gt;"")),"P","")</f>
        <v>P</v>
      </c>
      <c r="I12" s="3" t="str">
        <f>IF(OR(AND(AQ12&gt;=AW$48,AQ12&lt;&gt;"",AO12=""),AND(AV12&gt;=AW$48,AV12&lt;&gt;"",AO12=""),AND(BT12&gt;=BZ$48,BT12&lt;&gt;"",BR12=""),AND(BY12&gt;=BZ$48,BY12&lt;&gt;"",BR12=""),AND(CW12&gt;=DC$48,CW12&lt;&gt;"",CU12=""),AND(DB12&gt;=DC$48,DB12&lt;&gt;"",CU12=""),AND(EA12&gt;=EG$48,EA12&lt;&gt;""),AND(EF12&gt;=EG$48,EF12&lt;&gt;""),AND(FC12&gt;=FI$48,FC12&lt;&gt;""),AND(FH12&gt;=FI$48,FH12&lt;&gt;""),AND(GE12&gt;=GK$48,GE12&lt;&gt;""),AND(GJ12&gt;=GK$48,GJ12&lt;&gt;""),AND(HG12&gt;=HM$48,HG12&lt;&gt;""),AND(HL12&gt;=HM$48,HL12&lt;&gt;""),AND(II12&gt;=IO$48,II12&lt;&gt;""),AND(IN12&gt;=IO$48,IN12&lt;&gt;""),AND(JK12&gt;=JQ$48,JK12&lt;&gt;""),AND(JP12&gt;=JQ$48,JP12&lt;&gt;""),AND(KM12&gt;=KS$48,KM12&lt;&gt;""),AND(KR12&gt;=KS$48,KR12&lt;&gt;""),AND(LO12&gt;=LU$48,LO12&lt;&gt;""),AND(LT12&gt;=LU$48,LT12&lt;&gt;""),AND(MQ12&gt;=MW$48,MQ12&lt;&gt;""),AND(MV12&gt;=MW$48,MV12&lt;&gt;""),AND(NS12&gt;=NY$48,NS12&lt;&gt;""),AND(NX12&gt;=NY$48,NX12&lt;&gt;""),AND(OU12&gt;=PA$48,OU12&lt;&gt;""),AND(OZ12&gt;=PA$48,OZ12&lt;&gt;""),AND(PW12&gt;=QC$48,PW12&lt;&gt;""),AND(QB12&gt;=QC$48,QB12&lt;&gt;"")),"P","")</f>
        <v>P</v>
      </c>
      <c r="J12" s="36" t="str">
        <f>IF(AND(I12="P",H12=""),"No DD",IF(OR(AND(AS12&gt;=AW$47,AT12&gt;=AW$51,AS12&lt;&gt;"",AO12=""),AND(BV12&gt;=BZ$47,BW12&gt;=BZ$51,BV12&lt;&gt;"",BR12=""),AND(CY12&gt;=DC$47,CZ12&gt;=DC$51,CY12&lt;&gt;"",CU12=""),AND(EC12&gt;=EG$47,ED12&gt;=EG$51,EC12&lt;&gt;""),AND(FE12&gt;=FI$47,FF12&gt;=FI$51,FE12&lt;&gt;""),AND(GG12&gt;=GK$47,GH12&gt;=GK$51,GG12&lt;&gt;""),AND(HI12&gt;=HM$47,HJ12&gt;=HM$51,HI12&lt;&gt;""),AND(IK12&gt;=IO$47,IL12&gt;=IO$51,IK12&lt;&gt;""),AND(JM12&gt;=JQ$47,JN12&gt;=JQ$51,JM12&lt;&gt;""),AND(KO12&gt;=KS$47,KP12&gt;=KS$51,KO12&lt;&gt;""),AND(LQ12&gt;=LU$47,LR12&gt;=LU$51,LQ12&lt;&gt;""),AND(MS12&gt;=MW$47,MT12&gt;=MW$51,MS12&lt;&gt;""),AND(NU12&gt;=NY$47,NV12&gt;=NY$51,NU12&lt;&gt;""),AND(OW12&gt;=PA$47,OX12&gt;=PA$51,OW12&lt;&gt;""),AND(PY12&gt;=QC$47,PZ12&gt;=QC$51,PY12&lt;&gt;"")),"Merit",IF(OR(AND(AS12&gt;=AW$46,AT12&gt;=AW$50,AS12&lt;&gt;"",AO12=""),AND(BV12&gt;=BZ$46,BW12&gt;=BZ$50,BV12&lt;&gt;"",BR12=""),AND(CY12&gt;=DC$46,CZ12&gt;=DC$50,CY12&lt;&gt;"",CU12=""),AND(EC12&gt;=EG$46,ED12&gt;=EG$50,EC12&lt;&gt;""),AND(FE12&gt;=FI$46,FF12&gt;=FI$50,FE12&lt;&gt;""),AND(GG12&gt;=GK$46,GH12&gt;=GK$50,GG12&lt;&gt;""),AND(HI12&gt;=HM$46,HJ12&gt;=HM$50,HI12&lt;&gt;""),AND(IK12&gt;=IO$46,IL12&gt;=IO$50,IK12&lt;&gt;""),AND(JM12&gt;=JQ$46,JN12&gt;=JQ$50,JM12&lt;&gt;""),AND(KO12&gt;=KS$46,KP12&gt;=KS$50,KO12&lt;&gt;""),AND(LQ12&gt;=LU$46,LR12&gt;=LU$50,LQ12&lt;&gt;""),AND(MS12&gt;=MW$46,MT12&gt;=MW$50,MS12&lt;&gt;""),AND(NU12&gt;=NY$46,NV12&gt;=NY$50,NU12&lt;&gt;""),AND(OW12&gt;=PA$46,OX12&gt;=PA$50,OW12&lt;&gt;""),AND(PY12&gt;=QC$46,PZ12&gt;=QC$50,PY12&lt;&gt;"")),"Excellence",IF(K12="P","Worlds Team",IF(H12="P","National Team","")))))</f>
        <v>National Team</v>
      </c>
      <c r="K12" s="3" t="str">
        <f>IF(OR(AND(AS12&gt;=AW$45,AT12&gt;=AW$49,AS12&lt;&gt;"",AO12=""),AND(BV12&gt;=BZ$45,BW12&gt;=BZ$49,BV12&lt;&gt;"",BR12=""),AND(CY12&gt;=DC$45,CZ12&gt;=DC$49,CY12&lt;&gt;"",CU12=""),AND(EC12&gt;=EG$45,ED12&gt;=EG$49,EC12&lt;&gt;""),AND(FE12&gt;=FI$45,FF12&gt;=FI$49,FE12&lt;&gt;""),AND(GG12&gt;=GK$45,GH12&gt;=GK$49,GG12&lt;&gt;""),AND(HI12&gt;=HM$45,HJ12&gt;=HM$49,HI12&lt;&gt;""),AND(IK12&gt;=IO$45,IL12&gt;=IO$49,IK12&lt;&gt;""),AND(JM12&gt;=JQ$45,JN12&gt;=JQ$49,JM12&lt;&gt;""),AND(KO12&gt;=KS$45,KP12&gt;=KS$49,KO12&lt;&gt;""),AND(LQ12&gt;=LU$45,LR12&gt;=LU$49,LQ12&lt;&gt;""),AND(MS12&gt;=MW$45,MT12&gt;=MW$49,MS12&lt;&gt;""),AND(NU12&gt;=NY$45,NV12&gt;=NY$49,NU12&lt;&gt;""),AND(OW12&gt;=PA$45,OX12&gt;=PA$49,OW12&lt;&gt;""),AND(PY12&gt;=QC$45,PZ12&gt;=QC$49,PY12&lt;&gt;"")),"P","")</f>
        <v/>
      </c>
      <c r="L12" s="8">
        <f>IF(COUNT(AQ12,BT12,CW12)&gt;0,LARGE((AQ12,BT12,CW12),1),0)</f>
        <v>51.2</v>
      </c>
      <c r="M12" s="8" t="str">
        <f>IF(L12=0,"",IF(L12=CW12,$CA$1,IF(L12=BT12,$AX$1,IF(L12=AQ12,$U$1,""))))</f>
        <v>2024 3rd Domestic Trial</v>
      </c>
      <c r="N12" s="8">
        <f>IF(COUNT(AQ12,BT12,CW12)&gt;1,LARGE((AQ12,BT12,CW12),2),0)</f>
        <v>46.70000000000001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51.2</v>
      </c>
      <c r="Q12" s="8" t="str">
        <f>IF(P12=0,"",IF(P12=DB12,$CA$1,IF(P12=BY12,$AX$1,IF(P12=AV12,$U$1,""))))</f>
        <v>2024 3rd Domestic Trial</v>
      </c>
      <c r="R12" s="8">
        <f>IF(MAX(DD12:DE12)&gt;0,MAX(DD12:DE12),"")</f>
        <v>3.3999999999999844</v>
      </c>
      <c r="S12" s="11" t="str">
        <f>IF(R12="","",IF(R12=DD12,"("&amp;DD$2&amp;")",IF(R12=DE12,"("&amp;DE$2&amp;")")))</f>
        <v>(Q1)</v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>2024 Coimbra Gym Fest (July 7)</v>
      </c>
      <c r="U12" s="19">
        <v>18.2</v>
      </c>
      <c r="V12" s="19">
        <v>6.8</v>
      </c>
      <c r="W12" s="19">
        <v>1</v>
      </c>
      <c r="X12" s="19">
        <v>0</v>
      </c>
      <c r="Y12" s="19">
        <v>18.5</v>
      </c>
      <c r="Z12" s="19">
        <v>3.6</v>
      </c>
      <c r="AA12" s="19">
        <v>0.9</v>
      </c>
      <c r="AB12" s="19">
        <v>0</v>
      </c>
      <c r="AC12" s="19">
        <v>18.399999999999999</v>
      </c>
      <c r="AD12" s="19">
        <v>6</v>
      </c>
      <c r="AE12" s="19">
        <v>0.8</v>
      </c>
      <c r="AF12" s="19">
        <v>0</v>
      </c>
      <c r="AG12" s="19">
        <v>18.8</v>
      </c>
      <c r="AH12" s="19">
        <v>7.2</v>
      </c>
      <c r="AI12" s="19">
        <v>1</v>
      </c>
      <c r="AJ12" s="19">
        <v>0</v>
      </c>
      <c r="AK12" s="19">
        <v>16.2</v>
      </c>
      <c r="AL12" s="19">
        <v>6</v>
      </c>
      <c r="AM12" s="19">
        <v>0.8</v>
      </c>
      <c r="AN12" s="19">
        <v>0</v>
      </c>
      <c r="AO12" s="27"/>
      <c r="AP12" s="40">
        <f>IF(SUM(V12,Z12)&gt;0,SUM(V12,Z12),"")</f>
        <v>10.4</v>
      </c>
      <c r="AQ12" s="40">
        <f>IF(SUM(U12:V12,X12:Z12,AB12)-W12-AA12&gt;0,SUM(U12:V12,X12:Z12,AB12)-W12-AA12,"")</f>
        <v>45.2</v>
      </c>
      <c r="AR12" s="40">
        <f>IF(SUM(AC12:AD12,AF12)-AE12&gt;0,SUM(AC12:AD12,AF12)-AE12,"")</f>
        <v>23.599999999999998</v>
      </c>
      <c r="AS12" s="40">
        <f>IF(SUM(V12,Z12,AD12)&gt;0,SUM(V12,Z12,AD12),"")</f>
        <v>16.399999999999999</v>
      </c>
      <c r="AT12" s="40">
        <f>IF(SUM(AQ12,AR12)&gt;0,SUM(AQ12,AR12),"")</f>
        <v>68.8</v>
      </c>
      <c r="AU12" s="40">
        <f>IF(SUM(AH12,AL12)&gt;0,SUM(AH12,AL12),"")</f>
        <v>13.2</v>
      </c>
      <c r="AV12" s="40">
        <f>IF(SUM(AG12:AH12,AJ12:AL12,AN12)-SUM(AI12,AM12)&gt;0,SUM(AG12:AH12,AJ12:AL12,AN12)-SUM(AI12,AM12),"")</f>
        <v>46.400000000000006</v>
      </c>
      <c r="AW12" s="40">
        <f>IF(SUM(AQ12,AR12,AV12)&gt;0,SUM(AQ12,AR12,AV12),"")</f>
        <v>115.2</v>
      </c>
      <c r="AX12" s="18">
        <v>18.600000000000001</v>
      </c>
      <c r="AY12" s="18">
        <v>7.2</v>
      </c>
      <c r="AZ12" s="18">
        <v>0</v>
      </c>
      <c r="BA12" s="18">
        <v>0</v>
      </c>
      <c r="BB12" s="18">
        <v>18.600000000000001</v>
      </c>
      <c r="BC12" s="18">
        <v>6.8</v>
      </c>
      <c r="BD12" s="18">
        <v>0</v>
      </c>
      <c r="BE12" s="18">
        <v>0</v>
      </c>
      <c r="BF12" s="18">
        <v>18.2</v>
      </c>
      <c r="BG12" s="18">
        <v>6.9</v>
      </c>
      <c r="BH12" s="18">
        <v>0</v>
      </c>
      <c r="BI12" s="18">
        <v>0</v>
      </c>
      <c r="BJ12" s="18">
        <v>18.7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7.6</v>
      </c>
      <c r="BP12" s="18">
        <v>0.8</v>
      </c>
      <c r="BQ12" s="18">
        <v>0</v>
      </c>
      <c r="BR12" s="28"/>
      <c r="BS12" s="11">
        <f>IF(SUM(AY12,BC12)&gt;0,SUM(AY12,BC12),"")</f>
        <v>14</v>
      </c>
      <c r="BT12" s="11">
        <f>IF(SUM(AX12:AY12,BA12:BC12,BE12)-AZ12-BD12&gt;0,SUM(AX12:AY12,BA12:BC12,BE12)-AZ12-BD12,"")</f>
        <v>51.2</v>
      </c>
      <c r="BU12" s="11">
        <f>IF(SUM(BF12:BG12,BI12)-BH12&gt;0,SUM(BF12:BG12,BI12)-BH12,"")</f>
        <v>25.1</v>
      </c>
      <c r="BV12" s="11">
        <f>IF(SUM(AY12,BC12,BG12)&gt;0,SUM(AY12,BC12,BG12),"")</f>
        <v>20.9</v>
      </c>
      <c r="BW12" s="11">
        <f>IF(SUM(BT12,BU12)&gt;0,SUM(BT12,BU12),"")</f>
        <v>76.300000000000011</v>
      </c>
      <c r="BX12" s="11">
        <f>IF(SUM(BK12,BO12)&gt;0,SUM(BK12,BO12),"")</f>
        <v>14.899999999999999</v>
      </c>
      <c r="BY12" s="11">
        <f>IF(SUM(BJ12:BK12,BM12:BO12,BQ12)-SUM(BL12,BP12)&gt;0,SUM(BJ12:BK12,BM12:BO12,BQ12)-SUM(BL12,BP12),"")</f>
        <v>51.2</v>
      </c>
      <c r="BZ12" s="11">
        <f>IF(SUM(BT12,BU12,BY12)&gt;0,SUM(BT12,BU12,BY12),"")</f>
        <v>127.50000000000001</v>
      </c>
      <c r="CA12" s="19">
        <v>18.600000000000001</v>
      </c>
      <c r="CB12" s="19">
        <v>7.2</v>
      </c>
      <c r="CC12" s="19">
        <v>0.6</v>
      </c>
      <c r="CD12" s="19">
        <v>0</v>
      </c>
      <c r="CE12" s="19">
        <v>18.100000000000001</v>
      </c>
      <c r="CF12" s="19">
        <v>5.2</v>
      </c>
      <c r="CG12" s="19">
        <v>1.8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46.70000000000001</v>
      </c>
      <c r="CX12" s="40" t="str">
        <f>IF(SUM(CI12:CJ12,CL12)-CK12&gt;0,SUM(CI12:CJ12,CL12)-CK12,"")</f>
        <v/>
      </c>
      <c r="CY12" s="40">
        <f>IF(SUM(CB12,CF12,CJ12)&gt;0,SUM(CB12,CF12,CJ12),"")</f>
        <v>12.4</v>
      </c>
      <c r="CZ12" s="40">
        <f>IF(SUM(CW12,CX12)&gt;0,SUM(CW12,CX12),"")</f>
        <v>46.70000000000001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46.70000000000001</v>
      </c>
      <c r="DD12" s="50">
        <f>IF(MAX(EA12,FC12,GE12,HG12,II12,JK12,KM12,LO12,MQ12,NS12,OU12,PW12)-IF(N12="",0,N12)&gt;0.001,MAX(EA12,FC12,GE12,HG12,II12,JK12,KM12,LO12,MQ12,NS12,OU12,PW12)-IF(N12="",0,N12),"")</f>
        <v>3.3999999999999844</v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>
        <v>18.600000000000001</v>
      </c>
      <c r="FK12" s="17">
        <v>7.2</v>
      </c>
      <c r="FL12" s="17">
        <v>0.6</v>
      </c>
      <c r="FM12" s="17">
        <v>0</v>
      </c>
      <c r="FN12" s="17">
        <v>18.3</v>
      </c>
      <c r="FO12" s="17">
        <v>6.8</v>
      </c>
      <c r="FP12" s="17">
        <v>0.2</v>
      </c>
      <c r="FQ12" s="17">
        <v>0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>
        <f>IF(SUM(FK12,FO12)&gt;0,SUM(FK12,FO12),"")</f>
        <v>14</v>
      </c>
      <c r="GE12" s="40">
        <f>IF(SUM(FJ12:FK12,FM12:FO12,FQ12)-FL12-FP12&gt;0,SUM(FJ12:FK12,FM12:FO12,FQ12)-FL12-FP12,"")</f>
        <v>50.099999999999994</v>
      </c>
      <c r="GF12" s="40" t="str">
        <f>IF(SUM(FR12:FS12,FU12)-FT12&gt;0,SUM(FR12:FS12,FU12)-FT12,"")</f>
        <v/>
      </c>
      <c r="GG12" s="40">
        <f>IF(SUM(FK12,FO12,FS12)&gt;0,SUM(FK12,FO12,FS12),"")</f>
        <v>14</v>
      </c>
      <c r="GH12" s="40">
        <f>IF(SUM(GE12,GF12)&gt;0,SUM(GE12,GF12),"")</f>
        <v>50.099999999999994</v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>
        <f>IF(SUM(GE12,GF12,GJ12)&gt;0,SUM(GE12,GF12,GJ12),"")</f>
        <v>50.099999999999994</v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18.600000000000001</v>
      </c>
      <c r="QE12" s="22">
        <f>IF($CU12="P",CB12,(CB12+AY12)/2)</f>
        <v>7.2</v>
      </c>
      <c r="QF12" s="22">
        <f>IF($CU12="P",CC12,(CC12+AZ12)/2)</f>
        <v>0.3</v>
      </c>
      <c r="QG12" s="22">
        <f>IF($CU12="P",CD12,(CD12+BA12)/2)</f>
        <v>0</v>
      </c>
      <c r="QH12" s="22">
        <f>IF($CU12="P",CE12,(CE12+BB12)/2)</f>
        <v>18.350000000000001</v>
      </c>
      <c r="QI12" s="22">
        <f>IF($CU12="P",CF12,(CF12+BC12)/2)</f>
        <v>6</v>
      </c>
      <c r="QJ12" s="22">
        <f>IF($CU12="P",CG12,(CG12+BD12)/2)</f>
        <v>0.9</v>
      </c>
      <c r="QK12" s="22">
        <f>IF($CU12="P",CH12,(CH12+BE12)/2)</f>
        <v>0</v>
      </c>
      <c r="QL12" s="22">
        <f>IF($CU12="P",CI12,(CI12+BF12)/2)</f>
        <v>9.1</v>
      </c>
      <c r="QM12" s="22">
        <f>IF($CU12="P",CJ12,(CJ12+BG12)/2)</f>
        <v>3.45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9.35</v>
      </c>
      <c r="QQ12" s="22">
        <f>IF($CU12="P",CN12,(CN12+BK12)/2)</f>
        <v>3.65</v>
      </c>
      <c r="QR12" s="22">
        <f>IF($CU12="P",CO12,(CO12+BL12)/2)</f>
        <v>0</v>
      </c>
      <c r="QS12" s="22">
        <f>IF($CU12="P",CP12,(CP12+BM12)/2)</f>
        <v>0</v>
      </c>
      <c r="QT12" s="22">
        <f>IF($CU12="P",CQ12,(CQ12+BN12)/2)</f>
        <v>9.1999999999999993</v>
      </c>
      <c r="QU12" s="22">
        <f>IF($CU12="P",CR12,(CR12+BO12)/2)</f>
        <v>3.8</v>
      </c>
      <c r="QV12" s="22">
        <f>IF($CU12="P",CS12,(CS12+BP12)/2)</f>
        <v>0.4</v>
      </c>
      <c r="QW12" s="22">
        <f>IF($CU12="P",CT12,(CT12+BQ12)/2)</f>
        <v>0</v>
      </c>
      <c r="QX12" s="27" t="s">
        <v>46</v>
      </c>
      <c r="QY12" s="40">
        <f>IF(SUM(QE12,QI12)&gt;0,SUM(QE12,QI12),"")</f>
        <v>13.2</v>
      </c>
      <c r="QZ12" s="40">
        <f>IF(SUM(QD12:QE12,QG12:QI12,QK12)-QF12-QJ12&gt;0,SUM(QD12:QE12,QG12:QI12,QK12)-QF12-QJ12,"")</f>
        <v>48.95000000000001</v>
      </c>
      <c r="RA12" s="40">
        <f>IF(SUM(QL12:QM12,QO12)-QN12&gt;0,SUM(QL12:QM12,QO12)-QN12,"")</f>
        <v>12.55</v>
      </c>
      <c r="RB12" s="40">
        <f>IF(SUM(QE12,QI12,QM12)&gt;0,SUM(QE12,QI12,QM12),"")</f>
        <v>16.649999999999999</v>
      </c>
      <c r="RC12" s="40">
        <f>IF(SUM(QZ12,RA12)&gt;0,SUM(QZ12,RA12),"")</f>
        <v>61.500000000000014</v>
      </c>
      <c r="RD12" s="40">
        <f>IF(SUM(QQ12,QU12)&gt;0,SUM(QQ12,QU12),"")</f>
        <v>7.4499999999999993</v>
      </c>
      <c r="RE12" s="40">
        <f>IF(SUM(QP12:QQ12,QS12:QU12,QW12)-SUM(QR12,QV12)&gt;0,SUM(QP12:QQ12,QS12:QU12,QW12)-SUM(QR12,QV12),"")</f>
        <v>25.6</v>
      </c>
      <c r="RF12" s="40">
        <f>IF(SUM(QZ12,RA12,RE12)&gt;0,SUM(QZ12,RA12,RE12),"")</f>
        <v>87.100000000000023</v>
      </c>
    </row>
    <row r="13" spans="1:474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5</v>
      </c>
      <c r="C13" s="5" t="s">
        <v>214</v>
      </c>
      <c r="D13" s="4" t="s">
        <v>3</v>
      </c>
      <c r="E13" s="4">
        <v>2008</v>
      </c>
      <c r="F13" s="9">
        <f>SUM(L13:R13)+SUM(L13:O13)*0.0000001+SUM(L13)*0.0000000000001</f>
        <v>151.10000999000505</v>
      </c>
      <c r="H13" s="3" t="str">
        <f>IF(OR(AND(AP13&gt;=AW$44,AQ13&gt;=AW$48,AP13&lt;&gt;"",AO13=""),AND(AU13&gt;=AW$44,AV13&gt;=AW$48,AU13&lt;&gt;"",AO13=""),AND(BS13&gt;=BZ$44,BT13&gt;=BZ$48,BS13&lt;&gt;"",BR13=""),AND(BX13&gt;=BZ$44,BY13&gt;=BZ$48,BX13&lt;&gt;"",BR13=""),AND(CV13&gt;=DC$44,CW13&gt;=DC$48,CV13&lt;&gt;"",CU13=""),AND(DA13&gt;=DC$44,DB13&gt;=DC$48,DA13&lt;&gt;""),AND(DZ13&gt;=EG$44,EA13&gt;=EG$48,DZ13&lt;&gt;""),AND(EE13&gt;=EG$44,EF13&gt;=EG$48,EE13&lt;&gt;""),AND(FB13&gt;=FI$44,FC13&gt;=FI$48,FB13&lt;&gt;""),AND(FG13&gt;=FI$44,FH13&gt;=FI$48,FG13&lt;&gt;""),AND(GD13&gt;=GK$44,GE13&gt;=GK$48,GD13&lt;&gt;""),AND(GI13&gt;=GK$44,GJ13&gt;=GK$48,GI13&lt;&gt;""),AND(HF13&gt;=HM$44,HG13&gt;=HM$48,HF13&lt;&gt;""),AND(HK13&gt;=HM$44,HL13&gt;=HM$48,HK13&lt;&gt;""),AND(IH13&gt;=IO$44,II13&gt;=IO$48,IH13&lt;&gt;""),AND(IM13&gt;=IO$44,IN13&gt;=IO$48,IM13&lt;&gt;""),AND(JJ13&gt;=JQ$44,JK13&gt;=JQ$48,JJ13&lt;&gt;""),AND(JO13&gt;=JQ$44,JP13&gt;=JQ$48,JO13&lt;&gt;""),AND(KL13&gt;=KS$44,KM13&gt;=KS$48,KL13&lt;&gt;""),AND(KQ13&gt;=KS$44,KR13&gt;=KS$48,KQ13&lt;&gt;""),AND(LN13&gt;=LU$44,LO13&gt;=LU$48,LN13&lt;&gt;""),AND(LS13&gt;=LU$44,LT13&gt;=LU$48,LS13&lt;&gt;""),AND(MP13&gt;=MW$44,MQ13&gt;=MW$48,MP13&lt;&gt;""),AND(MU13&gt;=MW$44,MV13&gt;=MW$48,MU13&lt;&gt;""),AND(NR13&gt;=NY$44,NS13&gt;=NY$48,NR13&lt;&gt;""),AND(NW13&gt;=NY$44,NX13&gt;=NY$48,NW13&lt;&gt;""),AND(OT13&gt;=PA$44,OU13&gt;=PA$48,OT13&lt;&gt;""),AND(OY13&gt;=PA$44,OZ13&gt;=PA$48,OY13&lt;&gt;""),AND(PV13&gt;=QC$44,PW13&gt;=QC$48,PV13&lt;&gt;""),AND(QA13&gt;=QC$44,QB13&gt;=QC$48,QA13&lt;&gt;"")),"P","")</f>
        <v>P</v>
      </c>
      <c r="I13" s="3" t="str">
        <f>IF(OR(AND(AQ13&gt;=AW$48,AQ13&lt;&gt;"",AO13=""),AND(AV13&gt;=AW$48,AV13&lt;&gt;"",AO13=""),AND(BT13&gt;=BZ$48,BT13&lt;&gt;"",BR13=""),AND(BY13&gt;=BZ$48,BY13&lt;&gt;"",BR13=""),AND(CW13&gt;=DC$48,CW13&lt;&gt;"",CU13=""),AND(DB13&gt;=DC$48,DB13&lt;&gt;"",CU13=""),AND(EA13&gt;=EG$48,EA13&lt;&gt;""),AND(EF13&gt;=EG$48,EF13&lt;&gt;""),AND(FC13&gt;=FI$48,FC13&lt;&gt;""),AND(FH13&gt;=FI$48,FH13&lt;&gt;""),AND(GE13&gt;=GK$48,GE13&lt;&gt;""),AND(GJ13&gt;=GK$48,GJ13&lt;&gt;""),AND(HG13&gt;=HM$48,HG13&lt;&gt;""),AND(HL13&gt;=HM$48,HL13&lt;&gt;""),AND(II13&gt;=IO$48,II13&lt;&gt;""),AND(IN13&gt;=IO$48,IN13&lt;&gt;""),AND(JK13&gt;=JQ$48,JK13&lt;&gt;""),AND(JP13&gt;=JQ$48,JP13&lt;&gt;""),AND(KM13&gt;=KS$48,KM13&lt;&gt;""),AND(KR13&gt;=KS$48,KR13&lt;&gt;""),AND(LO13&gt;=LU$48,LO13&lt;&gt;""),AND(LT13&gt;=LU$48,LT13&lt;&gt;""),AND(MQ13&gt;=MW$48,MQ13&lt;&gt;""),AND(MV13&gt;=MW$48,MV13&lt;&gt;""),AND(NS13&gt;=NY$48,NS13&lt;&gt;""),AND(NX13&gt;=NY$48,NX13&lt;&gt;""),AND(OU13&gt;=PA$48,OU13&lt;&gt;""),AND(OZ13&gt;=PA$48,OZ13&lt;&gt;""),AND(PW13&gt;=QC$48,PW13&lt;&gt;""),AND(QB13&gt;=QC$48,QB13&lt;&gt;"")),"P","")</f>
        <v>P</v>
      </c>
      <c r="J13" s="36" t="str">
        <f>IF(AND(I13="P",H13=""),"No DD",IF(OR(AND(AS13&gt;=AW$47,AT13&gt;=AW$51,AS13&lt;&gt;"",AO13=""),AND(BV13&gt;=BZ$47,BW13&gt;=BZ$51,BV13&lt;&gt;"",BR13=""),AND(CY13&gt;=DC$47,CZ13&gt;=DC$51,CY13&lt;&gt;"",CU13=""),AND(EC13&gt;=EG$47,ED13&gt;=EG$51,EC13&lt;&gt;""),AND(FE13&gt;=FI$47,FF13&gt;=FI$51,FE13&lt;&gt;""),AND(GG13&gt;=GK$47,GH13&gt;=GK$51,GG13&lt;&gt;""),AND(HI13&gt;=HM$47,HJ13&gt;=HM$51,HI13&lt;&gt;""),AND(IK13&gt;=IO$47,IL13&gt;=IO$51,IK13&lt;&gt;""),AND(JM13&gt;=JQ$47,JN13&gt;=JQ$51,JM13&lt;&gt;""),AND(KO13&gt;=KS$47,KP13&gt;=KS$51,KO13&lt;&gt;""),AND(LQ13&gt;=LU$47,LR13&gt;=LU$51,LQ13&lt;&gt;""),AND(MS13&gt;=MW$47,MT13&gt;=MW$51,MS13&lt;&gt;""),AND(NU13&gt;=NY$47,NV13&gt;=NY$51,NU13&lt;&gt;""),AND(OW13&gt;=PA$47,OX13&gt;=PA$51,OW13&lt;&gt;""),AND(PY13&gt;=QC$47,PZ13&gt;=QC$51,PY13&lt;&gt;"")),"Merit",IF(OR(AND(AS13&gt;=AW$46,AT13&gt;=AW$50,AS13&lt;&gt;"",AO13=""),AND(BV13&gt;=BZ$46,BW13&gt;=BZ$50,BV13&lt;&gt;"",BR13=""),AND(CY13&gt;=DC$46,CZ13&gt;=DC$50,CY13&lt;&gt;"",CU13=""),AND(EC13&gt;=EG$46,ED13&gt;=EG$50,EC13&lt;&gt;""),AND(FE13&gt;=FI$46,FF13&gt;=FI$50,FE13&lt;&gt;""),AND(GG13&gt;=GK$46,GH13&gt;=GK$50,GG13&lt;&gt;""),AND(HI13&gt;=HM$46,HJ13&gt;=HM$50,HI13&lt;&gt;""),AND(IK13&gt;=IO$46,IL13&gt;=IO$50,IK13&lt;&gt;""),AND(JM13&gt;=JQ$46,JN13&gt;=JQ$50,JM13&lt;&gt;""),AND(KO13&gt;=KS$46,KP13&gt;=KS$50,KO13&lt;&gt;""),AND(LQ13&gt;=LU$46,LR13&gt;=LU$50,LQ13&lt;&gt;""),AND(MS13&gt;=MW$46,MT13&gt;=MW$50,MS13&lt;&gt;""),AND(NU13&gt;=NY$46,NV13&gt;=NY$50,NU13&lt;&gt;""),AND(OW13&gt;=PA$46,OX13&gt;=PA$50,OW13&lt;&gt;""),AND(PY13&gt;=QC$46,PZ13&gt;=QC$50,PY13&lt;&gt;"")),"Excellence",IF(K13="P","Worlds Team",IF(H13="P","National Team","")))))</f>
        <v>National Team</v>
      </c>
      <c r="K13" s="3" t="str">
        <f>IF(OR(AND(AS13&gt;=AW$45,AT13&gt;=AW$49,AS13&lt;&gt;"",AO13=""),AND(BV13&gt;=BZ$45,BW13&gt;=BZ$49,BV13&lt;&gt;"",BR13=""),AND(CY13&gt;=DC$45,CZ13&gt;=DC$49,CY13&lt;&gt;"",CU13=""),AND(EC13&gt;=EG$45,ED13&gt;=EG$49,EC13&lt;&gt;""),AND(FE13&gt;=FI$45,FF13&gt;=FI$49,FE13&lt;&gt;""),AND(GG13&gt;=GK$45,GH13&gt;=GK$49,GG13&lt;&gt;""),AND(HI13&gt;=HM$45,HJ13&gt;=HM$49,HI13&lt;&gt;""),AND(IK13&gt;=IO$45,IL13&gt;=IO$49,IK13&lt;&gt;""),AND(JM13&gt;=JQ$45,JN13&gt;=JQ$49,JM13&lt;&gt;""),AND(KO13&gt;=KS$45,KP13&gt;=KS$49,KO13&lt;&gt;""),AND(LQ13&gt;=LU$45,LR13&gt;=LU$49,LQ13&lt;&gt;""),AND(MS13&gt;=MW$45,MT13&gt;=MW$49,MS13&lt;&gt;""),AND(NU13&gt;=NY$45,NV13&gt;=NY$49,NU13&lt;&gt;""),AND(OW13&gt;=PA$45,OX13&gt;=PA$49,OW13&lt;&gt;""),AND(PY13&gt;=QC$45,PZ13&gt;=QC$49,PY13&lt;&gt;"")),"P","")</f>
        <v/>
      </c>
      <c r="L13" s="8">
        <f>IF(COUNT(AQ13,BT13,CW13)&gt;0,LARGE((AQ13,BT13,CW13),1),0)</f>
        <v>50.7</v>
      </c>
      <c r="M13" s="8" t="str">
        <f>IF(L13=0,"",IF(L13=CW13,$CA$1,IF(L13=BT13,$AX$1,IF(L13=AQ13,$U$1,""))))</f>
        <v>2025 Elite Canada</v>
      </c>
      <c r="N13" s="8">
        <f>IF(COUNT(AQ13,BT13,CW13)&gt;1,LARGE((AQ13,BT13,CW13),2),0)</f>
        <v>49.199999999999996</v>
      </c>
      <c r="O13" s="8" t="str">
        <f>IF(N13=0,"",IF(AND(N13=L13,N13=AQ13,N13=BT13),$U$1,IF(AND(N13=L13,N13=AQ13,N13=CW13),$U$1,IF(AND(N13=L13,N13=BT13,N13=CW13),$AX$1,IF(N13=CW13,$CA$1,IF(N13=BT13,$AX$1,IF(N13=AQ13,$U$1,"")))))))</f>
        <v>2024 3rd Domestic Trial</v>
      </c>
      <c r="P13" s="8">
        <f>IF(MAX(AV13,BY13,DB13)&gt;0,MAX(AV13,BY13,DB13),0)</f>
        <v>51.199999999999996</v>
      </c>
      <c r="Q13" s="8" t="str">
        <f>IF(P13=0,"",IF(P13=DB13,$CA$1,IF(P13=BY13,$AX$1,IF(P13=AV13,$U$1,""))))</f>
        <v>2024 3rd Domestic Trial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18.899999999999999</v>
      </c>
      <c r="V13" s="19">
        <v>6</v>
      </c>
      <c r="W13" s="19">
        <v>0.2</v>
      </c>
      <c r="X13" s="19">
        <v>0</v>
      </c>
      <c r="Y13" s="19">
        <v>18.7</v>
      </c>
      <c r="Z13" s="19">
        <v>5.6</v>
      </c>
      <c r="AA13" s="19">
        <v>0.2</v>
      </c>
      <c r="AB13" s="19">
        <v>0</v>
      </c>
      <c r="AC13" s="19"/>
      <c r="AD13" s="19"/>
      <c r="AE13" s="19"/>
      <c r="AF13" s="19"/>
      <c r="AG13" s="19">
        <v>18.600000000000001</v>
      </c>
      <c r="AH13" s="19">
        <v>4</v>
      </c>
      <c r="AI13" s="19">
        <v>0</v>
      </c>
      <c r="AJ13" s="19">
        <v>0</v>
      </c>
      <c r="AK13" s="19">
        <v>18.2</v>
      </c>
      <c r="AL13" s="19">
        <v>4.3</v>
      </c>
      <c r="AM13" s="19">
        <v>0.2</v>
      </c>
      <c r="AN13" s="19">
        <v>0</v>
      </c>
      <c r="AO13" s="27"/>
      <c r="AP13" s="40">
        <f>IF(SUM(V13,Z13)&gt;0,SUM(V13,Z13),"")</f>
        <v>11.6</v>
      </c>
      <c r="AQ13" s="40">
        <f>IF(SUM(U13:V13,X13:Z13,AB13)-W13-AA13&gt;0,SUM(U13:V13,X13:Z13,AB13)-W13-AA13,"")</f>
        <v>48.79999999999999</v>
      </c>
      <c r="AR13" s="40" t="str">
        <f>IF(SUM(AC13:AD13,AF13)-AE13&gt;0,SUM(AC13:AD13,AF13)-AE13,"")</f>
        <v/>
      </c>
      <c r="AS13" s="40">
        <f>IF(SUM(V13,Z13,AD13)&gt;0,SUM(V13,Z13,AD13),"")</f>
        <v>11.6</v>
      </c>
      <c r="AT13" s="40">
        <f>IF(SUM(AQ13,AR13)&gt;0,SUM(AQ13,AR13),"")</f>
        <v>48.79999999999999</v>
      </c>
      <c r="AU13" s="40">
        <f>IF(SUM(AH13,AL13)&gt;0,SUM(AH13,AL13),"")</f>
        <v>8.3000000000000007</v>
      </c>
      <c r="AV13" s="40">
        <f>IF(SUM(AG13:AH13,AJ13:AL13,AN13)-SUM(AI13,AM13)&gt;0,SUM(AG13:AH13,AJ13:AL13,AN13)-SUM(AI13,AM13),"")</f>
        <v>44.899999999999991</v>
      </c>
      <c r="AW13" s="40">
        <f>IF(SUM(AQ13,AR13,AV13)&gt;0,SUM(AQ13,AR13,AV13),"")</f>
        <v>93.699999999999989</v>
      </c>
      <c r="AX13" s="18">
        <v>18.2</v>
      </c>
      <c r="AY13" s="18">
        <v>6</v>
      </c>
      <c r="AZ13" s="18">
        <v>0.2</v>
      </c>
      <c r="BA13" s="18">
        <v>0</v>
      </c>
      <c r="BB13" s="18">
        <v>19</v>
      </c>
      <c r="BC13" s="18">
        <v>6.4</v>
      </c>
      <c r="BD13" s="18">
        <v>0.2</v>
      </c>
      <c r="BE13" s="18">
        <v>0</v>
      </c>
      <c r="BF13" s="18">
        <v>17.399999999999999</v>
      </c>
      <c r="BG13" s="18">
        <v>3.2</v>
      </c>
      <c r="BH13" s="18">
        <v>0</v>
      </c>
      <c r="BI13" s="18">
        <v>0</v>
      </c>
      <c r="BJ13" s="18">
        <v>19</v>
      </c>
      <c r="BK13" s="18">
        <v>6.8</v>
      </c>
      <c r="BL13" s="18">
        <v>0.2</v>
      </c>
      <c r="BM13" s="18">
        <v>0</v>
      </c>
      <c r="BN13" s="18">
        <v>19.2</v>
      </c>
      <c r="BO13" s="18">
        <v>6.4</v>
      </c>
      <c r="BP13" s="18">
        <v>0</v>
      </c>
      <c r="BQ13" s="18">
        <v>0</v>
      </c>
      <c r="BR13" s="28"/>
      <c r="BS13" s="11">
        <f>IF(SUM(AY13,BC13)&gt;0,SUM(AY13,BC13),"")</f>
        <v>12.4</v>
      </c>
      <c r="BT13" s="11">
        <f>IF(SUM(AX13:AY13,BA13:BC13,BE13)-AZ13-BD13&gt;0,SUM(AX13:AY13,BA13:BC13,BE13)-AZ13-BD13,"")</f>
        <v>49.199999999999996</v>
      </c>
      <c r="BU13" s="11">
        <f>IF(SUM(BF13:BG13,BI13)-BH13&gt;0,SUM(BF13:BG13,BI13)-BH13,"")</f>
        <v>20.599999999999998</v>
      </c>
      <c r="BV13" s="11">
        <f>IF(SUM(AY13,BC13,BG13)&gt;0,SUM(AY13,BC13,BG13),"")</f>
        <v>15.600000000000001</v>
      </c>
      <c r="BW13" s="11">
        <f>IF(SUM(BT13,BU13)&gt;0,SUM(BT13,BU13),"")</f>
        <v>69.8</v>
      </c>
      <c r="BX13" s="11">
        <f>IF(SUM(BK13,BO13)&gt;0,SUM(BK13,BO13),"")</f>
        <v>13.2</v>
      </c>
      <c r="BY13" s="11">
        <f>IF(SUM(BJ13:BK13,BM13:BO13,BQ13)-SUM(BL13,BP13)&gt;0,SUM(BJ13:BK13,BM13:BO13,BQ13)-SUM(BL13,BP13),"")</f>
        <v>51.199999999999996</v>
      </c>
      <c r="BZ13" s="11">
        <f>IF(SUM(BT13,BU13,BY13)&gt;0,SUM(BT13,BU13,BY13),"")</f>
        <v>121</v>
      </c>
      <c r="CA13" s="19">
        <v>19</v>
      </c>
      <c r="CB13" s="19">
        <v>6.8</v>
      </c>
      <c r="CC13" s="19">
        <v>0</v>
      </c>
      <c r="CD13" s="19">
        <v>0</v>
      </c>
      <c r="CE13" s="19">
        <v>19.100000000000001</v>
      </c>
      <c r="CF13" s="19">
        <v>6.4</v>
      </c>
      <c r="CG13" s="19">
        <v>0.6</v>
      </c>
      <c r="CH13" s="19">
        <v>0</v>
      </c>
      <c r="CI13" s="19"/>
      <c r="CJ13" s="19"/>
      <c r="CK13" s="19"/>
      <c r="CL13" s="19"/>
      <c r="CM13" s="19">
        <v>0</v>
      </c>
      <c r="CN13" s="19">
        <v>0</v>
      </c>
      <c r="CO13" s="19">
        <v>0</v>
      </c>
      <c r="CP13" s="19">
        <v>0</v>
      </c>
      <c r="CQ13" s="19">
        <v>16.3</v>
      </c>
      <c r="CR13" s="19">
        <v>6</v>
      </c>
      <c r="CS13" s="19">
        <v>0.2</v>
      </c>
      <c r="CT13" s="19">
        <v>0</v>
      </c>
      <c r="CU13" s="27"/>
      <c r="CV13" s="40">
        <f>IF(SUM(CB13,CF13)&gt;0,SUM(CB13,CF13),"")</f>
        <v>13.2</v>
      </c>
      <c r="CW13" s="40">
        <f>IF(SUM(CA13:CB13,CD13:CF13,CH13)-CC13-CG13&gt;0,SUM(CA13:CB13,CD13:CF13,CH13)-CC13-CG13,"")</f>
        <v>50.7</v>
      </c>
      <c r="CX13" s="40" t="str">
        <f>IF(SUM(CI13:CJ13,CL13)-CK13&gt;0,SUM(CI13:CJ13,CL13)-CK13,"")</f>
        <v/>
      </c>
      <c r="CY13" s="40">
        <f>IF(SUM(CB13,CF13,CJ13)&gt;0,SUM(CB13,CF13,CJ13),"")</f>
        <v>13.2</v>
      </c>
      <c r="CZ13" s="40">
        <f>IF(SUM(CW13,CX13)&gt;0,SUM(CW13,CX13),"")</f>
        <v>50.7</v>
      </c>
      <c r="DA13" s="40">
        <f>IF(SUM(CN13,CR13)&gt;0,SUM(CN13,CR13),"")</f>
        <v>6</v>
      </c>
      <c r="DB13" s="40">
        <f>IF(SUM(CM13:CN13,CP13:CR13,CT13)-SUM(CO13,CS13)&gt;0,SUM(CM13:CN13,CP13:CR13,CT13)-SUM(CO13,CS13),"")</f>
        <v>22.1</v>
      </c>
      <c r="DC13" s="40">
        <f>IF(SUM(CW13,CX13,DB13)&gt;0,SUM(CW13,CX13,DB13),"")</f>
        <v>72.800000000000011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18.600000000000001</v>
      </c>
      <c r="QE13" s="22">
        <f>IF($CU13="P",CB13,(CB13+AY13)/2)</f>
        <v>6.4</v>
      </c>
      <c r="QF13" s="22">
        <f>IF($CU13="P",CC13,(CC13+AZ13)/2)</f>
        <v>0.1</v>
      </c>
      <c r="QG13" s="22">
        <f>IF($CU13="P",CD13,(CD13+BA13)/2)</f>
        <v>0</v>
      </c>
      <c r="QH13" s="22">
        <f>IF($CU13="P",CE13,(CE13+BB13)/2)</f>
        <v>19.05</v>
      </c>
      <c r="QI13" s="22">
        <f>IF($CU13="P",CF13,(CF13+BC13)/2)</f>
        <v>6.4</v>
      </c>
      <c r="QJ13" s="22">
        <f>IF($CU13="P",CG13,(CG13+BD13)/2)</f>
        <v>0.4</v>
      </c>
      <c r="QK13" s="22">
        <f>IF($CU13="P",CH13,(CH13+BE13)/2)</f>
        <v>0</v>
      </c>
      <c r="QL13" s="22">
        <f>IF($CU13="P",CI13,(CI13+BF13)/2)</f>
        <v>8.6999999999999993</v>
      </c>
      <c r="QM13" s="22">
        <f>IF($CU13="P",CJ13,(CJ13+BG13)/2)</f>
        <v>1.6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9.5</v>
      </c>
      <c r="QQ13" s="22">
        <f>IF($CU13="P",CN13,(CN13+BK13)/2)</f>
        <v>3.4</v>
      </c>
      <c r="QR13" s="22">
        <f>IF($CU13="P",CO13,(CO13+BL13)/2)</f>
        <v>0.1</v>
      </c>
      <c r="QS13" s="22">
        <f>IF($CU13="P",CP13,(CP13+BM13)/2)</f>
        <v>0</v>
      </c>
      <c r="QT13" s="22">
        <f>IF($CU13="P",CQ13,(CQ13+BN13)/2)</f>
        <v>17.75</v>
      </c>
      <c r="QU13" s="22">
        <f>IF($CU13="P",CR13,(CR13+BO13)/2)</f>
        <v>6.2</v>
      </c>
      <c r="QV13" s="22">
        <f>IF($CU13="P",CS13,(CS13+BP13)/2)</f>
        <v>0.1</v>
      </c>
      <c r="QW13" s="22">
        <f>IF($CU13="P",CT13,(CT13+BQ13)/2)</f>
        <v>0</v>
      </c>
      <c r="QX13" s="27" t="s">
        <v>46</v>
      </c>
      <c r="QY13" s="40">
        <f>IF(SUM(QE13,QI13)&gt;0,SUM(QE13,QI13),"")</f>
        <v>12.8</v>
      </c>
      <c r="QZ13" s="40">
        <f>IF(SUM(QD13:QE13,QG13:QI13,QK13)-QF13-QJ13&gt;0,SUM(QD13:QE13,QG13:QI13,QK13)-QF13-QJ13,"")</f>
        <v>49.949999999999996</v>
      </c>
      <c r="RA13" s="40">
        <f>IF(SUM(QL13:QM13,QO13)-QN13&gt;0,SUM(QL13:QM13,QO13)-QN13,"")</f>
        <v>10.299999999999999</v>
      </c>
      <c r="RB13" s="40">
        <f>IF(SUM(QE13,QI13,QM13)&gt;0,SUM(QE13,QI13,QM13),"")</f>
        <v>14.4</v>
      </c>
      <c r="RC13" s="40">
        <f>IF(SUM(QZ13,RA13)&gt;0,SUM(QZ13,RA13),"")</f>
        <v>60.249999999999993</v>
      </c>
      <c r="RD13" s="40">
        <f>IF(SUM(QQ13,QU13)&gt;0,SUM(QQ13,QU13),"")</f>
        <v>9.6</v>
      </c>
      <c r="RE13" s="40">
        <f>IF(SUM(QP13:QQ13,QS13:QU13,QW13)-SUM(QR13,QV13)&gt;0,SUM(QP13:QQ13,QS13:QU13,QW13)-SUM(QR13,QV13),"")</f>
        <v>36.65</v>
      </c>
      <c r="RF13" s="40">
        <f>IF(SUM(QZ13,RA13,RE13)&gt;0,SUM(QZ13,RA13,RE13),"")</f>
        <v>96.899999999999991</v>
      </c>
    </row>
    <row r="14" spans="1:474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6</v>
      </c>
      <c r="C14" s="5" t="s">
        <v>209</v>
      </c>
      <c r="D14" s="4" t="s">
        <v>4</v>
      </c>
      <c r="E14" s="4">
        <v>2008</v>
      </c>
      <c r="F14" s="9">
        <f>SUM(L14:R14)+SUM(L14:O14)*0.0000001+SUM(L14)*0.0000000000001</f>
        <v>150.35000775000512</v>
      </c>
      <c r="H14" s="3" t="str">
        <f>IF(OR(AND(AP14&gt;=AW$44,AQ14&gt;=AW$48,AP14&lt;&gt;"",AO14=""),AND(AU14&gt;=AW$44,AV14&gt;=AW$48,AU14&lt;&gt;"",AO14=""),AND(BS14&gt;=BZ$44,BT14&gt;=BZ$48,BS14&lt;&gt;"",BR14=""),AND(BX14&gt;=BZ$44,BY14&gt;=BZ$48,BX14&lt;&gt;"",BR14=""),AND(CV14&gt;=DC$44,CW14&gt;=DC$48,CV14&lt;&gt;"",CU14=""),AND(DA14&gt;=DC$44,DB14&gt;=DC$48,DA14&lt;&gt;""),AND(DZ14&gt;=EG$44,EA14&gt;=EG$48,DZ14&lt;&gt;""),AND(EE14&gt;=EG$44,EF14&gt;=EG$48,EE14&lt;&gt;""),AND(FB14&gt;=FI$44,FC14&gt;=FI$48,FB14&lt;&gt;""),AND(FG14&gt;=FI$44,FH14&gt;=FI$48,FG14&lt;&gt;""),AND(GD14&gt;=GK$44,GE14&gt;=GK$48,GD14&lt;&gt;""),AND(GI14&gt;=GK$44,GJ14&gt;=GK$48,GI14&lt;&gt;""),AND(HF14&gt;=HM$44,HG14&gt;=HM$48,HF14&lt;&gt;""),AND(HK14&gt;=HM$44,HL14&gt;=HM$48,HK14&lt;&gt;""),AND(IH14&gt;=IO$44,II14&gt;=IO$48,IH14&lt;&gt;""),AND(IM14&gt;=IO$44,IN14&gt;=IO$48,IM14&lt;&gt;""),AND(JJ14&gt;=JQ$44,JK14&gt;=JQ$48,JJ14&lt;&gt;""),AND(JO14&gt;=JQ$44,JP14&gt;=JQ$48,JO14&lt;&gt;""),AND(KL14&gt;=KS$44,KM14&gt;=KS$48,KL14&lt;&gt;""),AND(KQ14&gt;=KS$44,KR14&gt;=KS$48,KQ14&lt;&gt;""),AND(LN14&gt;=LU$44,LO14&gt;=LU$48,LN14&lt;&gt;""),AND(LS14&gt;=LU$44,LT14&gt;=LU$48,LS14&lt;&gt;""),AND(MP14&gt;=MW$44,MQ14&gt;=MW$48,MP14&lt;&gt;""),AND(MU14&gt;=MW$44,MV14&gt;=MW$48,MU14&lt;&gt;""),AND(NR14&gt;=NY$44,NS14&gt;=NY$48,NR14&lt;&gt;""),AND(NW14&gt;=NY$44,NX14&gt;=NY$48,NW14&lt;&gt;""),AND(OT14&gt;=PA$44,OU14&gt;=PA$48,OT14&lt;&gt;""),AND(OY14&gt;=PA$44,OZ14&gt;=PA$48,OY14&lt;&gt;""),AND(PV14&gt;=QC$44,PW14&gt;=QC$48,PV14&lt;&gt;""),AND(QA14&gt;=QC$44,QB14&gt;=QC$48,QA14&lt;&gt;"")),"P","")</f>
        <v>P</v>
      </c>
      <c r="I14" s="3" t="str">
        <f>IF(OR(AND(AQ14&gt;=AW$48,AQ14&lt;&gt;"",AO14=""),AND(AV14&gt;=AW$48,AV14&lt;&gt;"",AO14=""),AND(BT14&gt;=BZ$48,BT14&lt;&gt;"",BR14=""),AND(BY14&gt;=BZ$48,BY14&lt;&gt;"",BR14=""),AND(CW14&gt;=DC$48,CW14&lt;&gt;"",CU14=""),AND(DB14&gt;=DC$48,DB14&lt;&gt;"",CU14=""),AND(EA14&gt;=EG$48,EA14&lt;&gt;""),AND(EF14&gt;=EG$48,EF14&lt;&gt;""),AND(FC14&gt;=FI$48,FC14&lt;&gt;""),AND(FH14&gt;=FI$48,FH14&lt;&gt;""),AND(GE14&gt;=GK$48,GE14&lt;&gt;""),AND(GJ14&gt;=GK$48,GJ14&lt;&gt;""),AND(HG14&gt;=HM$48,HG14&lt;&gt;""),AND(HL14&gt;=HM$48,HL14&lt;&gt;""),AND(II14&gt;=IO$48,II14&lt;&gt;""),AND(IN14&gt;=IO$48,IN14&lt;&gt;""),AND(JK14&gt;=JQ$48,JK14&lt;&gt;""),AND(JP14&gt;=JQ$48,JP14&lt;&gt;""),AND(KM14&gt;=KS$48,KM14&lt;&gt;""),AND(KR14&gt;=KS$48,KR14&lt;&gt;""),AND(LO14&gt;=LU$48,LO14&lt;&gt;""),AND(LT14&gt;=LU$48,LT14&lt;&gt;""),AND(MQ14&gt;=MW$48,MQ14&lt;&gt;""),AND(MV14&gt;=MW$48,MV14&lt;&gt;""),AND(NS14&gt;=NY$48,NS14&lt;&gt;""),AND(NX14&gt;=NY$48,NX14&lt;&gt;""),AND(OU14&gt;=PA$48,OU14&lt;&gt;""),AND(OZ14&gt;=PA$48,OZ14&lt;&gt;""),AND(PW14&gt;=QC$48,PW14&lt;&gt;""),AND(QB14&gt;=QC$48,QB14&lt;&gt;"")),"P","")</f>
        <v>P</v>
      </c>
      <c r="J14" s="36" t="str">
        <f>IF(AND(I14="P",H14=""),"No DD",IF(OR(AND(AS14&gt;=AW$47,AT14&gt;=AW$51,AS14&lt;&gt;"",AO14=""),AND(BV14&gt;=BZ$47,BW14&gt;=BZ$51,BV14&lt;&gt;"",BR14=""),AND(CY14&gt;=DC$47,CZ14&gt;=DC$51,CY14&lt;&gt;"",CU14=""),AND(EC14&gt;=EG$47,ED14&gt;=EG$51,EC14&lt;&gt;""),AND(FE14&gt;=FI$47,FF14&gt;=FI$51,FE14&lt;&gt;""),AND(GG14&gt;=GK$47,GH14&gt;=GK$51,GG14&lt;&gt;""),AND(HI14&gt;=HM$47,HJ14&gt;=HM$51,HI14&lt;&gt;""),AND(IK14&gt;=IO$47,IL14&gt;=IO$51,IK14&lt;&gt;""),AND(JM14&gt;=JQ$47,JN14&gt;=JQ$51,JM14&lt;&gt;""),AND(KO14&gt;=KS$47,KP14&gt;=KS$51,KO14&lt;&gt;""),AND(LQ14&gt;=LU$47,LR14&gt;=LU$51,LQ14&lt;&gt;""),AND(MS14&gt;=MW$47,MT14&gt;=MW$51,MS14&lt;&gt;""),AND(NU14&gt;=NY$47,NV14&gt;=NY$51,NU14&lt;&gt;""),AND(OW14&gt;=PA$47,OX14&gt;=PA$51,OW14&lt;&gt;""),AND(PY14&gt;=QC$47,PZ14&gt;=QC$51,PY14&lt;&gt;"")),"Merit",IF(OR(AND(AS14&gt;=AW$46,AT14&gt;=AW$50,AS14&lt;&gt;"",AO14=""),AND(BV14&gt;=BZ$46,BW14&gt;=BZ$50,BV14&lt;&gt;"",BR14=""),AND(CY14&gt;=DC$46,CZ14&gt;=DC$50,CY14&lt;&gt;"",CU14=""),AND(EC14&gt;=EG$46,ED14&gt;=EG$50,EC14&lt;&gt;""),AND(FE14&gt;=FI$46,FF14&gt;=FI$50,FE14&lt;&gt;""),AND(GG14&gt;=GK$46,GH14&gt;=GK$50,GG14&lt;&gt;""),AND(HI14&gt;=HM$46,HJ14&gt;=HM$50,HI14&lt;&gt;""),AND(IK14&gt;=IO$46,IL14&gt;=IO$50,IK14&lt;&gt;""),AND(JM14&gt;=JQ$46,JN14&gt;=JQ$50,JM14&lt;&gt;""),AND(KO14&gt;=KS$46,KP14&gt;=KS$50,KO14&lt;&gt;""),AND(LQ14&gt;=LU$46,LR14&gt;=LU$50,LQ14&lt;&gt;""),AND(MS14&gt;=MW$46,MT14&gt;=MW$50,MS14&lt;&gt;""),AND(NU14&gt;=NY$46,NV14&gt;=NY$50,NU14&lt;&gt;""),AND(OW14&gt;=PA$46,OX14&gt;=PA$50,OW14&lt;&gt;""),AND(PY14&gt;=QC$46,PZ14&gt;=QC$50,PY14&lt;&gt;"")),"Excellence",IF(K14="P","Worlds Team",IF(H14="P","National Team","")))))</f>
        <v>National Team</v>
      </c>
      <c r="K14" s="3" t="str">
        <f>IF(OR(AND(AS14&gt;=AW$45,AT14&gt;=AW$49,AS14&lt;&gt;"",AO14=""),AND(BV14&gt;=BZ$45,BW14&gt;=BZ$49,BV14&lt;&gt;"",BR14=""),AND(CY14&gt;=DC$45,CZ14&gt;=DC$49,CY14&lt;&gt;"",CU14=""),AND(EC14&gt;=EG$45,ED14&gt;=EG$49,EC14&lt;&gt;""),AND(FE14&gt;=FI$45,FF14&gt;=FI$49,FE14&lt;&gt;""),AND(GG14&gt;=GK$45,GH14&gt;=GK$49,GG14&lt;&gt;""),AND(HI14&gt;=HM$45,HJ14&gt;=HM$49,HI14&lt;&gt;""),AND(IK14&gt;=IO$45,IL14&gt;=IO$49,IK14&lt;&gt;""),AND(JM14&gt;=JQ$45,JN14&gt;=JQ$49,JM14&lt;&gt;""),AND(KO14&gt;=KS$45,KP14&gt;=KS$49,KO14&lt;&gt;""),AND(LQ14&gt;=LU$45,LR14&gt;=LU$49,LQ14&lt;&gt;""),AND(MS14&gt;=MW$45,MT14&gt;=MW$49,MS14&lt;&gt;""),AND(NU14&gt;=NY$45,NV14&gt;=NY$49,NU14&lt;&gt;""),AND(OW14&gt;=PA$45,OX14&gt;=PA$49,OW14&lt;&gt;""),AND(PY14&gt;=QC$45,PZ14&gt;=QC$49,PY14&lt;&gt;"")),"P","")</f>
        <v/>
      </c>
      <c r="L14" s="8">
        <f>IF(COUNT(AQ14,BT14,CW14)&gt;0,LARGE((AQ14,BT14,CW14),1),0)</f>
        <v>51.1</v>
      </c>
      <c r="M14" s="8" t="str">
        <f>IF(L14=0,"",IF(L14=CW14,$CA$1,IF(L14=BT14,$AX$1,IF(L14=AQ14,$U$1,""))))</f>
        <v>2024 3rd Domestic Trial</v>
      </c>
      <c r="N14" s="8">
        <f>IF(COUNT(AQ14,BT14,CW14)&gt;1,LARGE((AQ14,BT14,CW14),2),0)</f>
        <v>26.4</v>
      </c>
      <c r="O14" s="8" t="str">
        <f>IF(N14=0,"",IF(AND(N14=L14,N14=AQ14,N14=BT14),$U$1,IF(AND(N14=L14,N14=AQ14,N14=CW14),$U$1,IF(AND(N14=L14,N14=BT14,N14=CW14),$AX$1,IF(N14=CW14,$CA$1,IF(N14=BT14,$AX$1,IF(N14=AQ14,$U$1,"")))))))</f>
        <v>2024 Nationals</v>
      </c>
      <c r="P14" s="8">
        <f>IF(MAX(AV14,BY14,DB14)&gt;0,MAX(AV14,BY14,DB14),0)</f>
        <v>46.15</v>
      </c>
      <c r="Q14" s="8" t="str">
        <f>IF(P14=0,"",IF(P14=DB14,$CA$1,IF(P14=BY14,$AX$1,IF(P14=AV14,$U$1,""))))</f>
        <v>2024 3rd Domestic Trial</v>
      </c>
      <c r="R14" s="8">
        <f>IF(MAX(DD14:DE14)&gt;0,MAX(DD14:DE14),"")</f>
        <v>26.699999999999996</v>
      </c>
      <c r="S14" s="11" t="str">
        <f>IF(R14="","",IF(R14=DD14,"("&amp;DD$2&amp;")",IF(R14=DE14,"("&amp;DE$2&amp;")")))</f>
        <v>(Q1)</v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>2024 Coimbra Gym Fest (July 7)</v>
      </c>
      <c r="U14" s="19">
        <v>0</v>
      </c>
      <c r="V14" s="19">
        <v>0</v>
      </c>
      <c r="W14" s="19">
        <v>0</v>
      </c>
      <c r="X14" s="19">
        <v>0</v>
      </c>
      <c r="Y14" s="19">
        <v>18.8</v>
      </c>
      <c r="Z14" s="19">
        <v>7.6</v>
      </c>
      <c r="AA14" s="19">
        <v>0</v>
      </c>
      <c r="AB14" s="19">
        <v>0</v>
      </c>
      <c r="AC14" s="19">
        <v>19.399999999999999</v>
      </c>
      <c r="AD14" s="19">
        <v>7.6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7.6</v>
      </c>
      <c r="AQ14" s="40">
        <f>IF(SUM(U14:V14,X14:Z14,AB14)-W14-AA14&gt;0,SUM(U14:V14,X14:Z14,AB14)-W14-AA14,"")</f>
        <v>26.4</v>
      </c>
      <c r="AR14" s="40">
        <f>IF(SUM(AC14:AD14,AF14)-AE14&gt;0,SUM(AC14:AD14,AF14)-AE14,"")</f>
        <v>27</v>
      </c>
      <c r="AS14" s="40">
        <f>IF(SUM(V14,Z14,AD14)&gt;0,SUM(V14,Z14,AD14),"")</f>
        <v>15.2</v>
      </c>
      <c r="AT14" s="40">
        <f>IF(SUM(AQ14,AR14)&gt;0,SUM(AQ14,AR14),"")</f>
        <v>53.4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53.4</v>
      </c>
      <c r="AX14" s="18">
        <v>16.7</v>
      </c>
      <c r="AY14" s="18">
        <v>8.1</v>
      </c>
      <c r="AZ14" s="18">
        <v>0</v>
      </c>
      <c r="BA14" s="18">
        <v>0</v>
      </c>
      <c r="BB14" s="18">
        <v>18.7</v>
      </c>
      <c r="BC14" s="18">
        <v>8.4</v>
      </c>
      <c r="BD14" s="18">
        <v>0.8</v>
      </c>
      <c r="BE14" s="18">
        <v>0</v>
      </c>
      <c r="BF14" s="18">
        <v>18.399999999999999</v>
      </c>
      <c r="BG14" s="18">
        <v>8.1</v>
      </c>
      <c r="BH14" s="18">
        <v>0</v>
      </c>
      <c r="BI14" s="18">
        <v>0</v>
      </c>
      <c r="BJ14" s="18">
        <v>19</v>
      </c>
      <c r="BK14" s="18">
        <v>8.4</v>
      </c>
      <c r="BL14" s="18">
        <v>0</v>
      </c>
      <c r="BM14" s="18">
        <v>0</v>
      </c>
      <c r="BN14" s="18">
        <v>18.75</v>
      </c>
      <c r="BO14" s="18">
        <v>0</v>
      </c>
      <c r="BP14" s="18">
        <v>0</v>
      </c>
      <c r="BQ14" s="18">
        <v>0</v>
      </c>
      <c r="BR14" s="28"/>
      <c r="BS14" s="11">
        <f>IF(SUM(AY14,BC14)&gt;0,SUM(AY14,BC14),"")</f>
        <v>16.5</v>
      </c>
      <c r="BT14" s="11">
        <f>IF(SUM(AX14:AY14,BA14:BC14,BE14)-AZ14-BD14&gt;0,SUM(AX14:AY14,BA14:BC14,BE14)-AZ14-BD14,"")</f>
        <v>51.1</v>
      </c>
      <c r="BU14" s="11">
        <f>IF(SUM(BF14:BG14,BI14)-BH14&gt;0,SUM(BF14:BG14,BI14)-BH14,"")</f>
        <v>26.5</v>
      </c>
      <c r="BV14" s="11">
        <f>IF(SUM(AY14,BC14,BG14)&gt;0,SUM(AY14,BC14,BG14),"")</f>
        <v>24.6</v>
      </c>
      <c r="BW14" s="11">
        <f>IF(SUM(BT14,BU14)&gt;0,SUM(BT14,BU14),"")</f>
        <v>77.599999999999994</v>
      </c>
      <c r="BX14" s="11">
        <f>IF(SUM(BK14,BO14)&gt;0,SUM(BK14,BO14),"")</f>
        <v>8.4</v>
      </c>
      <c r="BY14" s="11">
        <f>IF(SUM(BJ14:BK14,BM14:BO14,BQ14)-SUM(BL14,BP14)&gt;0,SUM(BJ14:BK14,BM14:BO14,BQ14)-SUM(BL14,BP14),"")</f>
        <v>46.15</v>
      </c>
      <c r="BZ14" s="11">
        <f>IF(SUM(BT14,BU14,BY14)&gt;0,SUM(BT14,BU14,BY14),"")</f>
        <v>123.75</v>
      </c>
      <c r="CA14" s="19">
        <v>0</v>
      </c>
      <c r="CB14" s="19">
        <v>0</v>
      </c>
      <c r="CC14" s="19">
        <v>0</v>
      </c>
      <c r="CD14" s="19">
        <v>0</v>
      </c>
      <c r="CE14" s="19">
        <v>18.2</v>
      </c>
      <c r="CF14" s="19">
        <v>8.1</v>
      </c>
      <c r="CG14" s="19">
        <v>0.2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8.1</v>
      </c>
      <c r="CW14" s="40">
        <f>IF(SUM(CA14:CB14,CD14:CF14,CH14)-CC14-CG14&gt;0,SUM(CA14:CB14,CD14:CF14,CH14)-CC14-CG14,"")</f>
        <v>26.099999999999998</v>
      </c>
      <c r="CX14" s="40" t="str">
        <f>IF(SUM(CI14:CJ14,CL14)-CK14&gt;0,SUM(CI14:CJ14,CL14)-CK14,"")</f>
        <v/>
      </c>
      <c r="CY14" s="40">
        <f>IF(SUM(CB14,CF14,CJ14)&gt;0,SUM(CB14,CF14,CJ14),"")</f>
        <v>8.1</v>
      </c>
      <c r="CZ14" s="40">
        <f>IF(SUM(CW14,CX14)&gt;0,SUM(CW14,CX14),"")</f>
        <v>26.099999999999998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26.099999999999998</v>
      </c>
      <c r="DD14" s="50">
        <f>IF(MAX(EA14,FC14,GE14,HG14,II14,JK14,KM14,LO14,MQ14,NS14,OU14,PW14)-IF(N14="",0,N14)&gt;0.001,MAX(EA14,FC14,GE14,HG14,II14,JK14,KM14,LO14,MQ14,NS14,OU14,PW14)-IF(N14="",0,N14),"")</f>
        <v>26.699999999999996</v>
      </c>
      <c r="DE14" s="50">
        <f>IF(MAX(EF14,FH14,GJ14,HL14,IN14,JP14,KR14,LT14,MV14,NX14,OZ14,QB14)-IF(P14="",0,P14)&gt;0.001,MAX(EF14,FH14,GJ14,HL14,IN14,JP14,KR14,LT14,MV14,NX14,OZ14,QB14)-IF(P14="",0,P14),"")</f>
        <v>0.45000000000000995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>
        <v>18.899999999999999</v>
      </c>
      <c r="FK14" s="17">
        <v>8.4</v>
      </c>
      <c r="FL14" s="17">
        <v>0.2</v>
      </c>
      <c r="FM14" s="17">
        <v>0</v>
      </c>
      <c r="FN14" s="17">
        <v>18.3</v>
      </c>
      <c r="FO14" s="17">
        <v>7.7</v>
      </c>
      <c r="FP14" s="17">
        <v>0</v>
      </c>
      <c r="FQ14" s="17">
        <v>0</v>
      </c>
      <c r="FR14" s="17"/>
      <c r="FS14" s="17"/>
      <c r="FT14" s="17"/>
      <c r="FU14" s="17"/>
      <c r="FV14" s="17">
        <v>18.600000000000001</v>
      </c>
      <c r="FW14" s="17">
        <v>8.4</v>
      </c>
      <c r="FX14" s="17">
        <v>0.8</v>
      </c>
      <c r="FY14" s="17">
        <v>0</v>
      </c>
      <c r="FZ14" s="17">
        <v>17.2</v>
      </c>
      <c r="GA14" s="17">
        <v>3.2</v>
      </c>
      <c r="GB14" s="17">
        <v>0</v>
      </c>
      <c r="GC14" s="17">
        <v>0</v>
      </c>
      <c r="GD14" s="40">
        <f>IF(SUM(FK14,FO14)&gt;0,SUM(FK14,FO14),"")</f>
        <v>16.100000000000001</v>
      </c>
      <c r="GE14" s="40">
        <f>IF(SUM(FJ14:FK14,FM14:FO14,FQ14)-FL14-FP14&gt;0,SUM(FJ14:FK14,FM14:FO14,FQ14)-FL14-FP14,"")</f>
        <v>53.099999999999994</v>
      </c>
      <c r="GF14" s="40" t="str">
        <f>IF(SUM(FR14:FS14,FU14)-FT14&gt;0,SUM(FR14:FS14,FU14)-FT14,"")</f>
        <v/>
      </c>
      <c r="GG14" s="40">
        <f>IF(SUM(FK14,FO14,FS14)&gt;0,SUM(FK14,FO14,FS14),"")</f>
        <v>16.100000000000001</v>
      </c>
      <c r="GH14" s="40">
        <f>IF(SUM(GE14,GF14)&gt;0,SUM(GE14,GF14),"")</f>
        <v>53.099999999999994</v>
      </c>
      <c r="GI14" s="40">
        <f>IF(SUM(FW14,GA14)&gt;0,SUM(FW14,GA14),"")</f>
        <v>11.600000000000001</v>
      </c>
      <c r="GJ14" s="40">
        <f>IF(SUM(FV14:FW14,FY14:GA14,GC14)-SUM(FX14,GB14)&gt;0,SUM(FV14:FW14,FY14:GA14,GC14)-SUM(FX14,GB14),"")</f>
        <v>46.600000000000009</v>
      </c>
      <c r="GK14" s="40">
        <f>IF(SUM(GE14,GF14,GJ14)&gt;0,SUM(GE14,GF14,GJ14),"")</f>
        <v>99.7</v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8.35</v>
      </c>
      <c r="QE14" s="22">
        <f>IF($CU14="P",CB14,(CB14+AY14)/2)</f>
        <v>4.05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18.45</v>
      </c>
      <c r="QI14" s="22">
        <f>IF($CU14="P",CF14,(CF14+BC14)/2)</f>
        <v>8.25</v>
      </c>
      <c r="QJ14" s="22">
        <f>IF($CU14="P",CG14,(CG14+BD14)/2)</f>
        <v>0.5</v>
      </c>
      <c r="QK14" s="22">
        <f>IF($CU14="P",CH14,(CH14+BE14)/2)</f>
        <v>0</v>
      </c>
      <c r="QL14" s="22">
        <f>IF($CU14="P",CI14,(CI14+BF14)/2)</f>
        <v>9.1999999999999993</v>
      </c>
      <c r="QM14" s="22">
        <f>IF($CU14="P",CJ14,(CJ14+BG14)/2)</f>
        <v>4.05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9.5</v>
      </c>
      <c r="QQ14" s="22">
        <f>IF($CU14="P",CN14,(CN14+BK14)/2)</f>
        <v>4.2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9.375</v>
      </c>
      <c r="QU14" s="22">
        <f>IF($CU14="P",CR14,(CR14+BO14)/2)</f>
        <v>0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12.3</v>
      </c>
      <c r="QZ14" s="40">
        <f>IF(SUM(QD14:QE14,QG14:QI14,QK14)-QF14-QJ14&gt;0,SUM(QD14:QE14,QG14:QI14,QK14)-QF14-QJ14,"")</f>
        <v>38.599999999999994</v>
      </c>
      <c r="RA14" s="40">
        <f>IF(SUM(QL14:QM14,QO14)-QN14&gt;0,SUM(QL14:QM14,QO14)-QN14,"")</f>
        <v>13.25</v>
      </c>
      <c r="RB14" s="40">
        <f>IF(SUM(QE14,QI14,QM14)&gt;0,SUM(QE14,QI14,QM14),"")</f>
        <v>16.350000000000001</v>
      </c>
      <c r="RC14" s="40">
        <f>IF(SUM(QZ14,RA14)&gt;0,SUM(QZ14,RA14),"")</f>
        <v>51.849999999999994</v>
      </c>
      <c r="RD14" s="40">
        <f>IF(SUM(QQ14,QU14)&gt;0,SUM(QQ14,QU14),"")</f>
        <v>4.2</v>
      </c>
      <c r="RE14" s="40">
        <f>IF(SUM(QP14:QQ14,QS14:QU14,QW14)-SUM(QR14,QV14)&gt;0,SUM(QP14:QQ14,QS14:QU14,QW14)-SUM(QR14,QV14),"")</f>
        <v>23.074999999999999</v>
      </c>
      <c r="RF14" s="40">
        <f>IF(SUM(QZ14,RA14,RE14)&gt;0,SUM(QZ14,RA14,RE14),"")</f>
        <v>74.924999999999997</v>
      </c>
    </row>
    <row r="15" spans="1:474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7</v>
      </c>
      <c r="C15" s="5" t="s">
        <v>204</v>
      </c>
      <c r="D15" s="4" t="s">
        <v>31</v>
      </c>
      <c r="E15" s="4">
        <v>2007</v>
      </c>
      <c r="F15" s="9">
        <f>SUM(L15:R15)+SUM(L15:O15)*0.0000001+SUM(L15)*0.0000000000001</f>
        <v>150.30000999000507</v>
      </c>
      <c r="G15" s="64"/>
      <c r="H15" s="3" t="str">
        <f>IF(OR(AND(AP15&gt;=AW$44,AQ15&gt;=AW$48,AP15&lt;&gt;"",AO15=""),AND(AU15&gt;=AW$44,AV15&gt;=AW$48,AU15&lt;&gt;"",AO15=""),AND(BS15&gt;=BZ$44,BT15&gt;=BZ$48,BS15&lt;&gt;"",BR15=""),AND(BX15&gt;=BZ$44,BY15&gt;=BZ$48,BX15&lt;&gt;"",BR15=""),AND(CV15&gt;=DC$44,CW15&gt;=DC$48,CV15&lt;&gt;"",CU15=""),AND(DA15&gt;=DC$44,DB15&gt;=DC$48,DA15&lt;&gt;""),AND(DZ15&gt;=EG$44,EA15&gt;=EG$48,DZ15&lt;&gt;""),AND(EE15&gt;=EG$44,EF15&gt;=EG$48,EE15&lt;&gt;""),AND(FB15&gt;=FI$44,FC15&gt;=FI$48,FB15&lt;&gt;""),AND(FG15&gt;=FI$44,FH15&gt;=FI$48,FG15&lt;&gt;""),AND(GD15&gt;=GK$44,GE15&gt;=GK$48,GD15&lt;&gt;""),AND(GI15&gt;=GK$44,GJ15&gt;=GK$48,GI15&lt;&gt;""),AND(HF15&gt;=HM$44,HG15&gt;=HM$48,HF15&lt;&gt;""),AND(HK15&gt;=HM$44,HL15&gt;=HM$48,HK15&lt;&gt;""),AND(IH15&gt;=IO$44,II15&gt;=IO$48,IH15&lt;&gt;""),AND(IM15&gt;=IO$44,IN15&gt;=IO$48,IM15&lt;&gt;""),AND(JJ15&gt;=JQ$44,JK15&gt;=JQ$48,JJ15&lt;&gt;""),AND(JO15&gt;=JQ$44,JP15&gt;=JQ$48,JO15&lt;&gt;""),AND(KL15&gt;=KS$44,KM15&gt;=KS$48,KL15&lt;&gt;""),AND(KQ15&gt;=KS$44,KR15&gt;=KS$48,KQ15&lt;&gt;""),AND(LN15&gt;=LU$44,LO15&gt;=LU$48,LN15&lt;&gt;""),AND(LS15&gt;=LU$44,LT15&gt;=LU$48,LS15&lt;&gt;""),AND(MP15&gt;=MW$44,MQ15&gt;=MW$48,MP15&lt;&gt;""),AND(MU15&gt;=MW$44,MV15&gt;=MW$48,MU15&lt;&gt;""),AND(NR15&gt;=NY$44,NS15&gt;=NY$48,NR15&lt;&gt;""),AND(NW15&gt;=NY$44,NX15&gt;=NY$48,NW15&lt;&gt;""),AND(OT15&gt;=PA$44,OU15&gt;=PA$48,OT15&lt;&gt;""),AND(OY15&gt;=PA$44,OZ15&gt;=PA$48,OY15&lt;&gt;""),AND(PV15&gt;=QC$44,PW15&gt;=QC$48,PV15&lt;&gt;""),AND(QA15&gt;=QC$44,QB15&gt;=QC$48,QA15&lt;&gt;"")),"P","")</f>
        <v>P</v>
      </c>
      <c r="I15" s="3" t="str">
        <f>IF(OR(AND(AQ15&gt;=AW$48,AQ15&lt;&gt;"",AO15=""),AND(AV15&gt;=AW$48,AV15&lt;&gt;"",AO15=""),AND(BT15&gt;=BZ$48,BT15&lt;&gt;"",BR15=""),AND(BY15&gt;=BZ$48,BY15&lt;&gt;"",BR15=""),AND(CW15&gt;=DC$48,CW15&lt;&gt;"",CU15=""),AND(DB15&gt;=DC$48,DB15&lt;&gt;"",CU15=""),AND(EA15&gt;=EG$48,EA15&lt;&gt;""),AND(EF15&gt;=EG$48,EF15&lt;&gt;""),AND(FC15&gt;=FI$48,FC15&lt;&gt;""),AND(FH15&gt;=FI$48,FH15&lt;&gt;""),AND(GE15&gt;=GK$48,GE15&lt;&gt;""),AND(GJ15&gt;=GK$48,GJ15&lt;&gt;""),AND(HG15&gt;=HM$48,HG15&lt;&gt;""),AND(HL15&gt;=HM$48,HL15&lt;&gt;""),AND(II15&gt;=IO$48,II15&lt;&gt;""),AND(IN15&gt;=IO$48,IN15&lt;&gt;""),AND(JK15&gt;=JQ$48,JK15&lt;&gt;""),AND(JP15&gt;=JQ$48,JP15&lt;&gt;""),AND(KM15&gt;=KS$48,KM15&lt;&gt;""),AND(KR15&gt;=KS$48,KR15&lt;&gt;""),AND(LO15&gt;=LU$48,LO15&lt;&gt;""),AND(LT15&gt;=LU$48,LT15&lt;&gt;""),AND(MQ15&gt;=MW$48,MQ15&lt;&gt;""),AND(MV15&gt;=MW$48,MV15&lt;&gt;""),AND(NS15&gt;=NY$48,NS15&lt;&gt;""),AND(NX15&gt;=NY$48,NX15&lt;&gt;""),AND(OU15&gt;=PA$48,OU15&lt;&gt;""),AND(OZ15&gt;=PA$48,OZ15&lt;&gt;""),AND(PW15&gt;=QC$48,PW15&lt;&gt;""),AND(QB15&gt;=QC$48,QB15&lt;&gt;"")),"P","")</f>
        <v>P</v>
      </c>
      <c r="J15" s="36" t="str">
        <f>IF(AND(I15="P",H15=""),"No DD",IF(OR(AND(AS15&gt;=AW$47,AT15&gt;=AW$51,AS15&lt;&gt;"",AO15=""),AND(BV15&gt;=BZ$47,BW15&gt;=BZ$51,BV15&lt;&gt;"",BR15=""),AND(CY15&gt;=DC$47,CZ15&gt;=DC$51,CY15&lt;&gt;"",CU15=""),AND(EC15&gt;=EG$47,ED15&gt;=EG$51,EC15&lt;&gt;""),AND(FE15&gt;=FI$47,FF15&gt;=FI$51,FE15&lt;&gt;""),AND(GG15&gt;=GK$47,GH15&gt;=GK$51,GG15&lt;&gt;""),AND(HI15&gt;=HM$47,HJ15&gt;=HM$51,HI15&lt;&gt;""),AND(IK15&gt;=IO$47,IL15&gt;=IO$51,IK15&lt;&gt;""),AND(JM15&gt;=JQ$47,JN15&gt;=JQ$51,JM15&lt;&gt;""),AND(KO15&gt;=KS$47,KP15&gt;=KS$51,KO15&lt;&gt;""),AND(LQ15&gt;=LU$47,LR15&gt;=LU$51,LQ15&lt;&gt;""),AND(MS15&gt;=MW$47,MT15&gt;=MW$51,MS15&lt;&gt;""),AND(NU15&gt;=NY$47,NV15&gt;=NY$51,NU15&lt;&gt;""),AND(OW15&gt;=PA$47,OX15&gt;=PA$51,OW15&lt;&gt;""),AND(PY15&gt;=QC$47,PZ15&gt;=QC$51,PY15&lt;&gt;"")),"Merit",IF(OR(AND(AS15&gt;=AW$46,AT15&gt;=AW$50,AS15&lt;&gt;"",AO15=""),AND(BV15&gt;=BZ$46,BW15&gt;=BZ$50,BV15&lt;&gt;"",BR15=""),AND(CY15&gt;=DC$46,CZ15&gt;=DC$50,CY15&lt;&gt;"",CU15=""),AND(EC15&gt;=EG$46,ED15&gt;=EG$50,EC15&lt;&gt;""),AND(FE15&gt;=FI$46,FF15&gt;=FI$50,FE15&lt;&gt;""),AND(GG15&gt;=GK$46,GH15&gt;=GK$50,GG15&lt;&gt;""),AND(HI15&gt;=HM$46,HJ15&gt;=HM$50,HI15&lt;&gt;""),AND(IK15&gt;=IO$46,IL15&gt;=IO$50,IK15&lt;&gt;""),AND(JM15&gt;=JQ$46,JN15&gt;=JQ$50,JM15&lt;&gt;""),AND(KO15&gt;=KS$46,KP15&gt;=KS$50,KO15&lt;&gt;""),AND(LQ15&gt;=LU$46,LR15&gt;=LU$50,LQ15&lt;&gt;""),AND(MS15&gt;=MW$46,MT15&gt;=MW$50,MS15&lt;&gt;""),AND(NU15&gt;=NY$46,NV15&gt;=NY$50,NU15&lt;&gt;""),AND(OW15&gt;=PA$46,OX15&gt;=PA$50,OW15&lt;&gt;""),AND(PY15&gt;=QC$46,PZ15&gt;=QC$50,PY15&lt;&gt;"")),"Excellence",IF(K15="P","Worlds Team",IF(H15="P","National Team","")))))</f>
        <v>National Team</v>
      </c>
      <c r="K15" s="3" t="str">
        <f>IF(OR(AND(AS15&gt;=AW$45,AT15&gt;=AW$49,AS15&lt;&gt;"",AO15=""),AND(BV15&gt;=BZ$45,BW15&gt;=BZ$49,BV15&lt;&gt;"",BR15=""),AND(CY15&gt;=DC$45,CZ15&gt;=DC$49,CY15&lt;&gt;"",CU15=""),AND(EC15&gt;=EG$45,ED15&gt;=EG$49,EC15&lt;&gt;""),AND(FE15&gt;=FI$45,FF15&gt;=FI$49,FE15&lt;&gt;""),AND(GG15&gt;=GK$45,GH15&gt;=GK$49,GG15&lt;&gt;""),AND(HI15&gt;=HM$45,HJ15&gt;=HM$49,HI15&lt;&gt;""),AND(IK15&gt;=IO$45,IL15&gt;=IO$49,IK15&lt;&gt;""),AND(JM15&gt;=JQ$45,JN15&gt;=JQ$49,JM15&lt;&gt;""),AND(KO15&gt;=KS$45,KP15&gt;=KS$49,KO15&lt;&gt;""),AND(LQ15&gt;=LU$45,LR15&gt;=LU$49,LQ15&lt;&gt;""),AND(MS15&gt;=MW$45,MT15&gt;=MW$49,MS15&lt;&gt;""),AND(NU15&gt;=NY$45,NV15&gt;=NY$49,NU15&lt;&gt;""),AND(OW15&gt;=PA$45,OX15&gt;=PA$49,OW15&lt;&gt;""),AND(PY15&gt;=QC$45,PZ15&gt;=QC$49,PY15&lt;&gt;"")),"P","")</f>
        <v/>
      </c>
      <c r="L15" s="8">
        <f>IF(COUNT(AQ15,BT15,CW15)&gt;0,LARGE((AQ15,BT15,CW15),1),0)</f>
        <v>50.999999999999993</v>
      </c>
      <c r="M15" s="8" t="str">
        <f>IF(L15=0,"",IF(L15=CW15,$CA$1,IF(L15=BT15,$AX$1,IF(L15=AQ15,$U$1,""))))</f>
        <v>2025 Elite Canada</v>
      </c>
      <c r="N15" s="8">
        <f>IF(COUNT(AQ15,BT15,CW15)&gt;1,LARGE((AQ15,BT15,CW15),2),0)</f>
        <v>48.899999999999991</v>
      </c>
      <c r="O15" s="8" t="str">
        <f>IF(N15=0,"",IF(AND(N15=L15,N15=AQ15,N15=BT15),$U$1,IF(AND(N15=L15,N15=AQ15,N15=CW15),$U$1,IF(AND(N15=L15,N15=BT15,N15=CW15),$AX$1,IF(N15=CW15,$CA$1,IF(N15=BT15,$AX$1,IF(N15=AQ15,$U$1,"")))))))</f>
        <v>2024 3rd Domestic Trial</v>
      </c>
      <c r="P15" s="8">
        <f>IF(MAX(AV15,BY15,DB15)&gt;0,MAX(AV15,BY15,DB15),0)</f>
        <v>50.4</v>
      </c>
      <c r="Q15" s="8" t="str">
        <f>IF(P15=0,"",IF(P15=DB15,$CA$1,IF(P15=BY15,$AX$1,IF(P15=AV15,$U$1,""))))</f>
        <v>2025 Elite Canada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18.7</v>
      </c>
      <c r="AY15" s="18">
        <v>5.6</v>
      </c>
      <c r="AZ15" s="18">
        <v>0.2</v>
      </c>
      <c r="BA15" s="18">
        <v>0</v>
      </c>
      <c r="BB15" s="18">
        <v>18.8</v>
      </c>
      <c r="BC15" s="18">
        <v>6</v>
      </c>
      <c r="BD15" s="18">
        <v>0</v>
      </c>
      <c r="BE15" s="18">
        <v>0</v>
      </c>
      <c r="BF15" s="18">
        <v>18.8</v>
      </c>
      <c r="BG15" s="18">
        <v>4</v>
      </c>
      <c r="BH15" s="18">
        <v>0</v>
      </c>
      <c r="BI15" s="18">
        <v>0</v>
      </c>
      <c r="BJ15" s="18">
        <v>19</v>
      </c>
      <c r="BK15" s="18">
        <v>5.6</v>
      </c>
      <c r="BL15" s="18">
        <v>0</v>
      </c>
      <c r="BM15" s="18">
        <v>0</v>
      </c>
      <c r="BN15" s="18">
        <v>18.600000000000001</v>
      </c>
      <c r="BO15" s="18">
        <v>6</v>
      </c>
      <c r="BP15" s="18">
        <v>0.6</v>
      </c>
      <c r="BQ15" s="18">
        <v>0</v>
      </c>
      <c r="BR15" s="28"/>
      <c r="BS15" s="11">
        <f>IF(SUM(AY15,BC15)&gt;0,SUM(AY15,BC15),"")</f>
        <v>11.6</v>
      </c>
      <c r="BT15" s="11">
        <f>IF(SUM(AX15:AY15,BA15:BC15,BE15)-AZ15-BD15&gt;0,SUM(AX15:AY15,BA15:BC15,BE15)-AZ15-BD15,"")</f>
        <v>48.899999999999991</v>
      </c>
      <c r="BU15" s="11">
        <f>IF(SUM(BF15:BG15,BI15)-BH15&gt;0,SUM(BF15:BG15,BI15)-BH15,"")</f>
        <v>22.8</v>
      </c>
      <c r="BV15" s="11">
        <f>IF(SUM(AY15,BC15,BG15)&gt;0,SUM(AY15,BC15,BG15),"")</f>
        <v>15.6</v>
      </c>
      <c r="BW15" s="11">
        <f>IF(SUM(BT15,BU15)&gt;0,SUM(BT15,BU15),"")</f>
        <v>71.699999999999989</v>
      </c>
      <c r="BX15" s="11">
        <f>IF(SUM(BK15,BO15)&gt;0,SUM(BK15,BO15),"")</f>
        <v>11.6</v>
      </c>
      <c r="BY15" s="11">
        <f>IF(SUM(BJ15:BK15,BM15:BO15,BQ15)-SUM(BL15,BP15)&gt;0,SUM(BJ15:BK15,BM15:BO15,BQ15)-SUM(BL15,BP15),"")</f>
        <v>48.6</v>
      </c>
      <c r="BZ15" s="11">
        <f>IF(SUM(BT15,BU15,BY15)&gt;0,SUM(BT15,BU15,BY15),"")</f>
        <v>120.29999999999998</v>
      </c>
      <c r="CA15" s="19">
        <v>18.8</v>
      </c>
      <c r="CB15" s="19">
        <v>7.2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0.2</v>
      </c>
      <c r="CH15" s="19">
        <v>0</v>
      </c>
      <c r="CI15" s="19"/>
      <c r="CJ15" s="19"/>
      <c r="CK15" s="19"/>
      <c r="CL15" s="19"/>
      <c r="CM15" s="19">
        <v>18.5</v>
      </c>
      <c r="CN15" s="19">
        <v>7.2</v>
      </c>
      <c r="CO15" s="19">
        <v>0</v>
      </c>
      <c r="CP15" s="19">
        <v>0</v>
      </c>
      <c r="CQ15" s="19">
        <v>18.5</v>
      </c>
      <c r="CR15" s="19">
        <v>6.8</v>
      </c>
      <c r="CS15" s="19">
        <v>0.6</v>
      </c>
      <c r="CT15" s="19">
        <v>0</v>
      </c>
      <c r="CU15" s="27"/>
      <c r="CV15" s="40">
        <f>IF(SUM(CB15,CF15)&gt;0,SUM(CB15,CF15),"")</f>
        <v>14</v>
      </c>
      <c r="CW15" s="40">
        <f>IF(SUM(CA15:CB15,CD15:CF15,CH15)-CC15-CG15&gt;0,SUM(CA15:CB15,CD15:CF15,CH15)-CC15-CG15,"")</f>
        <v>50.999999999999993</v>
      </c>
      <c r="CX15" s="40" t="str">
        <f>IF(SUM(CI15:CJ15,CL15)-CK15&gt;0,SUM(CI15:CJ15,CL15)-CK15,"")</f>
        <v/>
      </c>
      <c r="CY15" s="40">
        <f>IF(SUM(CB15,CF15,CJ15)&gt;0,SUM(CB15,CF15,CJ15),"")</f>
        <v>14</v>
      </c>
      <c r="CZ15" s="40">
        <f>IF(SUM(CW15,CX15)&gt;0,SUM(CW15,CX15),"")</f>
        <v>50.999999999999993</v>
      </c>
      <c r="DA15" s="40">
        <f>IF(SUM(CN15,CR15)&gt;0,SUM(CN15,CR15),"")</f>
        <v>14</v>
      </c>
      <c r="DB15" s="40">
        <f>IF(SUM(CM15:CN15,CP15:CR15,CT15)-SUM(CO15,CS15)&gt;0,SUM(CM15:CN15,CP15:CR15,CT15)-SUM(CO15,CS15),"")</f>
        <v>50.4</v>
      </c>
      <c r="DC15" s="40">
        <f>IF(SUM(CW15,CX15,DB15)&gt;0,SUM(CW15,CX15,DB15),"")</f>
        <v>101.39999999999999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>
        <v>18.8</v>
      </c>
      <c r="FK15" s="17">
        <v>3.5</v>
      </c>
      <c r="FL15" s="17">
        <v>0</v>
      </c>
      <c r="FM15" s="17">
        <v>0</v>
      </c>
      <c r="FN15" s="17">
        <v>18.399999999999999</v>
      </c>
      <c r="FO15" s="17">
        <v>4.3</v>
      </c>
      <c r="FP15" s="17">
        <v>0</v>
      </c>
      <c r="FQ15" s="17">
        <v>0</v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>
        <f>IF(SUM(FK15,FO15)&gt;0,SUM(FK15,FO15),"")</f>
        <v>7.8</v>
      </c>
      <c r="GE15" s="40">
        <f>IF(SUM(FJ15:FK15,FM15:FO15,FQ15)-FL15-FP15&gt;0,SUM(FJ15:FK15,FM15:FO15,FQ15)-FL15-FP15,"")</f>
        <v>45</v>
      </c>
      <c r="GF15" s="40" t="str">
        <f>IF(SUM(FR15:FS15,FU15)-FT15&gt;0,SUM(FR15:FS15,FU15)-FT15,"")</f>
        <v/>
      </c>
      <c r="GG15" s="40">
        <f>IF(SUM(FK15,FO15,FS15)&gt;0,SUM(FK15,FO15,FS15),"")</f>
        <v>7.8</v>
      </c>
      <c r="GH15" s="40">
        <f>IF(SUM(GE15,GF15)&gt;0,SUM(GE15,GF15),"")</f>
        <v>45</v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>
        <f>IF(SUM(GE15,GF15,GJ15)&gt;0,SUM(GE15,GF15,GJ15),"")</f>
        <v>45</v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18.75</v>
      </c>
      <c r="QE15" s="22">
        <f>IF($CU15="P",CB15,(CB15+AY15)/2)</f>
        <v>6.4</v>
      </c>
      <c r="QF15" s="22">
        <f>IF($CU15="P",CC15,(CC15+AZ15)/2)</f>
        <v>0.2</v>
      </c>
      <c r="QG15" s="22">
        <f>IF($CU15="P",CD15,(CD15+BA15)/2)</f>
        <v>0</v>
      </c>
      <c r="QH15" s="22">
        <f>IF($CU15="P",CE15,(CE15+BB15)/2)</f>
        <v>18.700000000000003</v>
      </c>
      <c r="QI15" s="22">
        <f>IF($CU15="P",CF15,(CF15+BC15)/2)</f>
        <v>6.4</v>
      </c>
      <c r="QJ15" s="22">
        <f>IF($CU15="P",CG15,(CG15+BD15)/2)</f>
        <v>0.1</v>
      </c>
      <c r="QK15" s="22">
        <f>IF($CU15="P",CH15,(CH15+BE15)/2)</f>
        <v>0</v>
      </c>
      <c r="QL15" s="22">
        <f>IF($CU15="P",CI15,(CI15+BF15)/2)</f>
        <v>9.4</v>
      </c>
      <c r="QM15" s="22">
        <f>IF($CU15="P",CJ15,(CJ15+BG15)/2)</f>
        <v>2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18.75</v>
      </c>
      <c r="QQ15" s="22">
        <f>IF($CU15="P",CN15,(CN15+BK15)/2)</f>
        <v>6.4</v>
      </c>
      <c r="QR15" s="22">
        <f>IF($CU15="P",CO15,(CO15+BL15)/2)</f>
        <v>0</v>
      </c>
      <c r="QS15" s="22">
        <f>IF($CU15="P",CP15,(CP15+BM15)/2)</f>
        <v>0</v>
      </c>
      <c r="QT15" s="22">
        <f>IF($CU15="P",CQ15,(CQ15+BN15)/2)</f>
        <v>18.55</v>
      </c>
      <c r="QU15" s="22">
        <f>IF($CU15="P",CR15,(CR15+BO15)/2)</f>
        <v>6.4</v>
      </c>
      <c r="QV15" s="22">
        <f>IF($CU15="P",CS15,(CS15+BP15)/2)</f>
        <v>0.6</v>
      </c>
      <c r="QW15" s="22">
        <f>IF($CU15="P",CT15,(CT15+BQ15)/2)</f>
        <v>0</v>
      </c>
      <c r="QX15" s="27" t="s">
        <v>46</v>
      </c>
      <c r="QY15" s="40">
        <f>IF(SUM(QE15,QI15)&gt;0,SUM(QE15,QI15),"")</f>
        <v>12.8</v>
      </c>
      <c r="QZ15" s="40">
        <f>IF(SUM(QD15:QE15,QG15:QI15,QK15)-QF15-QJ15&gt;0,SUM(QD15:QE15,QG15:QI15,QK15)-QF15-QJ15,"")</f>
        <v>49.949999999999996</v>
      </c>
      <c r="RA15" s="40">
        <f>IF(SUM(QL15:QM15,QO15)-QN15&gt;0,SUM(QL15:QM15,QO15)-QN15,"")</f>
        <v>11.4</v>
      </c>
      <c r="RB15" s="40">
        <f>IF(SUM(QE15,QI15,QM15)&gt;0,SUM(QE15,QI15,QM15),"")</f>
        <v>14.8</v>
      </c>
      <c r="RC15" s="40">
        <f>IF(SUM(QZ15,RA15)&gt;0,SUM(QZ15,RA15),"")</f>
        <v>61.349999999999994</v>
      </c>
      <c r="RD15" s="40">
        <f>IF(SUM(QQ15,QU15)&gt;0,SUM(QQ15,QU15),"")</f>
        <v>12.8</v>
      </c>
      <c r="RE15" s="40">
        <f>IF(SUM(QP15:QQ15,QS15:QU15,QW15)-SUM(QR15,QV15)&gt;0,SUM(QP15:QQ15,QS15:QU15,QW15)-SUM(QR15,QV15),"")</f>
        <v>49.5</v>
      </c>
      <c r="RF15" s="40">
        <f>IF(SUM(QZ15,RA15,RE15)&gt;0,SUM(QZ15,RA15,RE15),"")</f>
        <v>110.85</v>
      </c>
    </row>
    <row r="16" spans="1:474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8</v>
      </c>
      <c r="C16" s="5" t="s">
        <v>159</v>
      </c>
      <c r="D16" s="4" t="s">
        <v>5</v>
      </c>
      <c r="E16" s="4">
        <v>2007</v>
      </c>
      <c r="F16" s="9">
        <f>SUM(L16:R16)+SUM(L16:O16)*0.0000001+SUM(L16)*0.0000000000001</f>
        <v>149.50000997000504</v>
      </c>
      <c r="G16" s="64"/>
      <c r="H16" s="3" t="str">
        <f>IF(OR(AND(AP16&gt;=AW$44,AQ16&gt;=AW$48,AP16&lt;&gt;"",AO16=""),AND(AU16&gt;=AW$44,AV16&gt;=AW$48,AU16&lt;&gt;"",AO16=""),AND(BS16&gt;=BZ$44,BT16&gt;=BZ$48,BS16&lt;&gt;"",BR16=""),AND(BX16&gt;=BZ$44,BY16&gt;=BZ$48,BX16&lt;&gt;"",BR16=""),AND(CV16&gt;=DC$44,CW16&gt;=DC$48,CV16&lt;&gt;"",CU16=""),AND(DA16&gt;=DC$44,DB16&gt;=DC$48,DA16&lt;&gt;""),AND(DZ16&gt;=EG$44,EA16&gt;=EG$48,DZ16&lt;&gt;""),AND(EE16&gt;=EG$44,EF16&gt;=EG$48,EE16&lt;&gt;""),AND(FB16&gt;=FI$44,FC16&gt;=FI$48,FB16&lt;&gt;""),AND(FG16&gt;=FI$44,FH16&gt;=FI$48,FG16&lt;&gt;""),AND(GD16&gt;=GK$44,GE16&gt;=GK$48,GD16&lt;&gt;""),AND(GI16&gt;=GK$44,GJ16&gt;=GK$48,GI16&lt;&gt;""),AND(HF16&gt;=HM$44,HG16&gt;=HM$48,HF16&lt;&gt;""),AND(HK16&gt;=HM$44,HL16&gt;=HM$48,HK16&lt;&gt;""),AND(IH16&gt;=IO$44,II16&gt;=IO$48,IH16&lt;&gt;""),AND(IM16&gt;=IO$44,IN16&gt;=IO$48,IM16&lt;&gt;""),AND(JJ16&gt;=JQ$44,JK16&gt;=JQ$48,JJ16&lt;&gt;""),AND(JO16&gt;=JQ$44,JP16&gt;=JQ$48,JO16&lt;&gt;""),AND(KL16&gt;=KS$44,KM16&gt;=KS$48,KL16&lt;&gt;""),AND(KQ16&gt;=KS$44,KR16&gt;=KS$48,KQ16&lt;&gt;""),AND(LN16&gt;=LU$44,LO16&gt;=LU$48,LN16&lt;&gt;""),AND(LS16&gt;=LU$44,LT16&gt;=LU$48,LS16&lt;&gt;""),AND(MP16&gt;=MW$44,MQ16&gt;=MW$48,MP16&lt;&gt;""),AND(MU16&gt;=MW$44,MV16&gt;=MW$48,MU16&lt;&gt;""),AND(NR16&gt;=NY$44,NS16&gt;=NY$48,NR16&lt;&gt;""),AND(NW16&gt;=NY$44,NX16&gt;=NY$48,NW16&lt;&gt;""),AND(OT16&gt;=PA$44,OU16&gt;=PA$48,OT16&lt;&gt;""),AND(OY16&gt;=PA$44,OZ16&gt;=PA$48,OY16&lt;&gt;""),AND(PV16&gt;=QC$44,PW16&gt;=QC$48,PV16&lt;&gt;""),AND(QA16&gt;=QC$44,QB16&gt;=QC$48,QA16&lt;&gt;"")),"P","")</f>
        <v>P</v>
      </c>
      <c r="I16" s="3" t="str">
        <f>IF(OR(AND(AQ16&gt;=AW$48,AQ16&lt;&gt;"",AO16=""),AND(AV16&gt;=AW$48,AV16&lt;&gt;"",AO16=""),AND(BT16&gt;=BZ$48,BT16&lt;&gt;"",BR16=""),AND(BY16&gt;=BZ$48,BY16&lt;&gt;"",BR16=""),AND(CW16&gt;=DC$48,CW16&lt;&gt;"",CU16=""),AND(DB16&gt;=DC$48,DB16&lt;&gt;"",CU16=""),AND(EA16&gt;=EG$48,EA16&lt;&gt;""),AND(EF16&gt;=EG$48,EF16&lt;&gt;""),AND(FC16&gt;=FI$48,FC16&lt;&gt;""),AND(FH16&gt;=FI$48,FH16&lt;&gt;""),AND(GE16&gt;=GK$48,GE16&lt;&gt;""),AND(GJ16&gt;=GK$48,GJ16&lt;&gt;""),AND(HG16&gt;=HM$48,HG16&lt;&gt;""),AND(HL16&gt;=HM$48,HL16&lt;&gt;""),AND(II16&gt;=IO$48,II16&lt;&gt;""),AND(IN16&gt;=IO$48,IN16&lt;&gt;""),AND(JK16&gt;=JQ$48,JK16&lt;&gt;""),AND(JP16&gt;=JQ$48,JP16&lt;&gt;""),AND(KM16&gt;=KS$48,KM16&lt;&gt;""),AND(KR16&gt;=KS$48,KR16&lt;&gt;""),AND(LO16&gt;=LU$48,LO16&lt;&gt;""),AND(LT16&gt;=LU$48,LT16&lt;&gt;""),AND(MQ16&gt;=MW$48,MQ16&lt;&gt;""),AND(MV16&gt;=MW$48,MV16&lt;&gt;""),AND(NS16&gt;=NY$48,NS16&lt;&gt;""),AND(NX16&gt;=NY$48,NX16&lt;&gt;""),AND(OU16&gt;=PA$48,OU16&lt;&gt;""),AND(OZ16&gt;=PA$48,OZ16&lt;&gt;""),AND(PW16&gt;=QC$48,PW16&lt;&gt;""),AND(QB16&gt;=QC$48,QB16&lt;&gt;"")),"P","")</f>
        <v>P</v>
      </c>
      <c r="J16" s="36" t="str">
        <f>IF(AND(I16="P",H16=""),"No DD",IF(OR(AND(AS16&gt;=AW$47,AT16&gt;=AW$51,AS16&lt;&gt;"",AO16=""),AND(BV16&gt;=BZ$47,BW16&gt;=BZ$51,BV16&lt;&gt;"",BR16=""),AND(CY16&gt;=DC$47,CZ16&gt;=DC$51,CY16&lt;&gt;"",CU16=""),AND(EC16&gt;=EG$47,ED16&gt;=EG$51,EC16&lt;&gt;""),AND(FE16&gt;=FI$47,FF16&gt;=FI$51,FE16&lt;&gt;""),AND(GG16&gt;=GK$47,GH16&gt;=GK$51,GG16&lt;&gt;""),AND(HI16&gt;=HM$47,HJ16&gt;=HM$51,HI16&lt;&gt;""),AND(IK16&gt;=IO$47,IL16&gt;=IO$51,IK16&lt;&gt;""),AND(JM16&gt;=JQ$47,JN16&gt;=JQ$51,JM16&lt;&gt;""),AND(KO16&gt;=KS$47,KP16&gt;=KS$51,KO16&lt;&gt;""),AND(LQ16&gt;=LU$47,LR16&gt;=LU$51,LQ16&lt;&gt;""),AND(MS16&gt;=MW$47,MT16&gt;=MW$51,MS16&lt;&gt;""),AND(NU16&gt;=NY$47,NV16&gt;=NY$51,NU16&lt;&gt;""),AND(OW16&gt;=PA$47,OX16&gt;=PA$51,OW16&lt;&gt;""),AND(PY16&gt;=QC$47,PZ16&gt;=QC$51,PY16&lt;&gt;"")),"Merit",IF(OR(AND(AS16&gt;=AW$46,AT16&gt;=AW$50,AS16&lt;&gt;"",AO16=""),AND(BV16&gt;=BZ$46,BW16&gt;=BZ$50,BV16&lt;&gt;"",BR16=""),AND(CY16&gt;=DC$46,CZ16&gt;=DC$50,CY16&lt;&gt;"",CU16=""),AND(EC16&gt;=EG$46,ED16&gt;=EG$50,EC16&lt;&gt;""),AND(FE16&gt;=FI$46,FF16&gt;=FI$50,FE16&lt;&gt;""),AND(GG16&gt;=GK$46,GH16&gt;=GK$50,GG16&lt;&gt;""),AND(HI16&gt;=HM$46,HJ16&gt;=HM$50,HI16&lt;&gt;""),AND(IK16&gt;=IO$46,IL16&gt;=IO$50,IK16&lt;&gt;""),AND(JM16&gt;=JQ$46,JN16&gt;=JQ$50,JM16&lt;&gt;""),AND(KO16&gt;=KS$46,KP16&gt;=KS$50,KO16&lt;&gt;""),AND(LQ16&gt;=LU$46,LR16&gt;=LU$50,LQ16&lt;&gt;""),AND(MS16&gt;=MW$46,MT16&gt;=MW$50,MS16&lt;&gt;""),AND(NU16&gt;=NY$46,NV16&gt;=NY$50,NU16&lt;&gt;""),AND(OW16&gt;=PA$46,OX16&gt;=PA$50,OW16&lt;&gt;""),AND(PY16&gt;=QC$46,PZ16&gt;=QC$50,PY16&lt;&gt;"")),"Excellence",IF(K16="P","Worlds Team",IF(H16="P","National Team","")))))</f>
        <v>National Team</v>
      </c>
      <c r="K16" s="3" t="str">
        <f>IF(OR(AND(AS16&gt;=AW$45,AT16&gt;=AW$49,AS16&lt;&gt;"",AO16=""),AND(BV16&gt;=BZ$45,BW16&gt;=BZ$49,BV16&lt;&gt;"",BR16=""),AND(CY16&gt;=DC$45,CZ16&gt;=DC$49,CY16&lt;&gt;"",CU16=""),AND(EC16&gt;=EG$45,ED16&gt;=EG$49,EC16&lt;&gt;""),AND(FE16&gt;=FI$45,FF16&gt;=FI$49,FE16&lt;&gt;""),AND(GG16&gt;=GK$45,GH16&gt;=GK$49,GG16&lt;&gt;""),AND(HI16&gt;=HM$45,HJ16&gt;=HM$49,HI16&lt;&gt;""),AND(IK16&gt;=IO$45,IL16&gt;=IO$49,IK16&lt;&gt;""),AND(JM16&gt;=JQ$45,JN16&gt;=JQ$49,JM16&lt;&gt;""),AND(KO16&gt;=KS$45,KP16&gt;=KS$49,KO16&lt;&gt;""),AND(LQ16&gt;=LU$45,LR16&gt;=LU$49,LQ16&lt;&gt;""),AND(MS16&gt;=MW$45,MT16&gt;=MW$49,MS16&lt;&gt;""),AND(NU16&gt;=NY$45,NV16&gt;=NY$49,NU16&lt;&gt;""),AND(OW16&gt;=PA$45,OX16&gt;=PA$49,OW16&lt;&gt;""),AND(PY16&gt;=QC$45,PZ16&gt;=QC$49,PY16&lt;&gt;"")),"P","")</f>
        <v/>
      </c>
      <c r="L16" s="8">
        <f>IF(COUNT(AQ16,BT16,CW16)&gt;0,LARGE((AQ16,BT16,CW16),1),0)</f>
        <v>50.4</v>
      </c>
      <c r="M16" s="8" t="str">
        <f>IF(L16=0,"",IF(L16=CW16,$CA$1,IF(L16=BT16,$AX$1,IF(L16=AQ16,$U$1,""))))</f>
        <v>2024 3rd Domestic Trial</v>
      </c>
      <c r="N16" s="8">
        <f>IF(COUNT(AQ16,BT16,CW16)&gt;1,LARGE((AQ16,BT16,CW16),2),0)</f>
        <v>49.29999999999999</v>
      </c>
      <c r="O16" s="8" t="str">
        <f>IF(N16=0,"",IF(AND(N16=L16,N16=AQ16,N16=BT16),$U$1,IF(AND(N16=L16,N16=AQ16,N16=CW16),$U$1,IF(AND(N16=L16,N16=BT16,N16=CW16),$AX$1,IF(N16=CW16,$CA$1,IF(N16=BT16,$AX$1,IF(N16=AQ16,$U$1,"")))))))</f>
        <v>2024 Nationals</v>
      </c>
      <c r="P16" s="8">
        <f>IF(MAX(AV16,BY16,DB16)&gt;0,MAX(AV16,BY16,DB16),0)</f>
        <v>49.800000000000004</v>
      </c>
      <c r="Q16" s="8" t="str">
        <f>IF(P16=0,"",IF(P16=DB16,$CA$1,IF(P16=BY16,$AX$1,IF(P16=AV16,$U$1,""))))</f>
        <v>2024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18.2</v>
      </c>
      <c r="V16" s="19">
        <v>6</v>
      </c>
      <c r="W16" s="19">
        <v>0.2</v>
      </c>
      <c r="X16" s="19">
        <v>0</v>
      </c>
      <c r="Y16" s="19">
        <v>18.899999999999999</v>
      </c>
      <c r="Z16" s="19">
        <v>6.4</v>
      </c>
      <c r="AA16" s="19">
        <v>0</v>
      </c>
      <c r="AB16" s="19">
        <v>0</v>
      </c>
      <c r="AC16" s="19">
        <v>18.2</v>
      </c>
      <c r="AD16" s="19">
        <v>6</v>
      </c>
      <c r="AE16" s="19">
        <v>0</v>
      </c>
      <c r="AF16" s="19">
        <v>0</v>
      </c>
      <c r="AG16" s="19">
        <v>17.899999999999999</v>
      </c>
      <c r="AH16" s="19">
        <v>6</v>
      </c>
      <c r="AI16" s="19">
        <v>0.8</v>
      </c>
      <c r="AJ16" s="19">
        <v>0</v>
      </c>
      <c r="AK16" s="19">
        <v>18.8</v>
      </c>
      <c r="AL16" s="19">
        <v>6.4</v>
      </c>
      <c r="AM16" s="19">
        <v>0</v>
      </c>
      <c r="AN16" s="19">
        <v>0</v>
      </c>
      <c r="AO16" s="27"/>
      <c r="AP16" s="40">
        <f>IF(SUM(V16,Z16)&gt;0,SUM(V16,Z16),"")</f>
        <v>12.4</v>
      </c>
      <c r="AQ16" s="40">
        <f>IF(SUM(U16:V16,X16:Z16,AB16)-W16-AA16&gt;0,SUM(U16:V16,X16:Z16,AB16)-W16-AA16,"")</f>
        <v>49.29999999999999</v>
      </c>
      <c r="AR16" s="40">
        <f>IF(SUM(AC16:AD16,AF16)-AE16&gt;0,SUM(AC16:AD16,AF16)-AE16,"")</f>
        <v>24.2</v>
      </c>
      <c r="AS16" s="40">
        <f>IF(SUM(V16,Z16,AD16)&gt;0,SUM(V16,Z16,AD16),"")</f>
        <v>18.399999999999999</v>
      </c>
      <c r="AT16" s="40">
        <f>IF(SUM(AQ16,AR16)&gt;0,SUM(AQ16,AR16),"")</f>
        <v>73.499999999999986</v>
      </c>
      <c r="AU16" s="40">
        <f>IF(SUM(AH16,AL16)&gt;0,SUM(AH16,AL16),"")</f>
        <v>12.4</v>
      </c>
      <c r="AV16" s="40">
        <f>IF(SUM(AG16:AH16,AJ16:AL16,AN16)-SUM(AI16,AM16)&gt;0,SUM(AG16:AH16,AJ16:AL16,AN16)-SUM(AI16,AM16),"")</f>
        <v>48.300000000000004</v>
      </c>
      <c r="AW16" s="40">
        <f>IF(SUM(AQ16,AR16,AV16)&gt;0,SUM(AQ16,AR16,AV16),"")</f>
        <v>121.79999999999998</v>
      </c>
      <c r="AX16" s="18">
        <v>18.7</v>
      </c>
      <c r="AY16" s="18">
        <v>6.8</v>
      </c>
      <c r="AZ16" s="18">
        <v>0</v>
      </c>
      <c r="BA16" s="18">
        <v>0</v>
      </c>
      <c r="BB16" s="18">
        <v>18.5</v>
      </c>
      <c r="BC16" s="18">
        <v>6.4</v>
      </c>
      <c r="BD16" s="18">
        <v>0</v>
      </c>
      <c r="BE16" s="18">
        <v>0</v>
      </c>
      <c r="BF16" s="18">
        <v>18.399999999999999</v>
      </c>
      <c r="BG16" s="18">
        <v>6</v>
      </c>
      <c r="BH16" s="18">
        <v>0</v>
      </c>
      <c r="BI16" s="18">
        <v>0</v>
      </c>
      <c r="BJ16" s="18">
        <v>18.8</v>
      </c>
      <c r="BK16" s="18">
        <v>6.8</v>
      </c>
      <c r="BL16" s="18">
        <v>0.6</v>
      </c>
      <c r="BM16" s="18">
        <v>0</v>
      </c>
      <c r="BN16" s="18">
        <v>18.600000000000001</v>
      </c>
      <c r="BO16" s="18">
        <v>6.4</v>
      </c>
      <c r="BP16" s="18">
        <v>0.2</v>
      </c>
      <c r="BQ16" s="18">
        <v>0</v>
      </c>
      <c r="BR16" s="28"/>
      <c r="BS16" s="11">
        <f>IF(SUM(AY16,BC16)&gt;0,SUM(AY16,BC16),"")</f>
        <v>13.2</v>
      </c>
      <c r="BT16" s="11">
        <f>IF(SUM(AX16:AY16,BA16:BC16,BE16)-AZ16-BD16&gt;0,SUM(AX16:AY16,BA16:BC16,BE16)-AZ16-BD16,"")</f>
        <v>50.4</v>
      </c>
      <c r="BU16" s="11">
        <f>IF(SUM(BF16:BG16,BI16)-BH16&gt;0,SUM(BF16:BG16,BI16)-BH16,"")</f>
        <v>24.4</v>
      </c>
      <c r="BV16" s="11">
        <f>IF(SUM(AY16,BC16,BG16)&gt;0,SUM(AY16,BC16,BG16),"")</f>
        <v>19.2</v>
      </c>
      <c r="BW16" s="11">
        <f>IF(SUM(BT16,BU16)&gt;0,SUM(BT16,BU16),"")</f>
        <v>74.8</v>
      </c>
      <c r="BX16" s="11">
        <f>IF(SUM(BK16,BO16)&gt;0,SUM(BK16,BO16),"")</f>
        <v>13.2</v>
      </c>
      <c r="BY16" s="11">
        <f>IF(SUM(BJ16:BK16,BM16:BO16,BQ16)-SUM(BL16,BP16)&gt;0,SUM(BJ16:BK16,BM16:BO16,BQ16)-SUM(BL16,BP16),"")</f>
        <v>49.800000000000004</v>
      </c>
      <c r="BZ16" s="11">
        <f>IF(SUM(BT16,BU16,BY16)&gt;0,SUM(BT16,BU16,BY16),"")</f>
        <v>124.6</v>
      </c>
      <c r="CA16" s="19">
        <v>18.2</v>
      </c>
      <c r="CB16" s="19">
        <v>6.4</v>
      </c>
      <c r="CC16" s="19">
        <v>0.6</v>
      </c>
      <c r="CD16" s="19">
        <v>0</v>
      </c>
      <c r="CE16" s="19">
        <v>17.8</v>
      </c>
      <c r="CF16" s="19">
        <v>6</v>
      </c>
      <c r="CG16" s="19">
        <v>1.6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12.4</v>
      </c>
      <c r="CW16" s="40">
        <f>IF(SUM(CA16:CB16,CD16:CF16,CH16)-CC16-CG16&gt;0,SUM(CA16:CB16,CD16:CF16,CH16)-CC16-CG16,"")</f>
        <v>46.2</v>
      </c>
      <c r="CX16" s="40" t="str">
        <f>IF(SUM(CI16:CJ16,CL16)-CK16&gt;0,SUM(CI16:CJ16,CL16)-CK16,"")</f>
        <v/>
      </c>
      <c r="CY16" s="40">
        <f>IF(SUM(CB16,CF16,CJ16)&gt;0,SUM(CB16,CF16,CJ16),"")</f>
        <v>12.4</v>
      </c>
      <c r="CZ16" s="40">
        <f>IF(SUM(CW16,CX16)&gt;0,SUM(CW16,CX16),"")</f>
        <v>46.2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46.2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18.45</v>
      </c>
      <c r="QE16" s="22">
        <f>IF($CU16="P",CB16,(CB16+AY16)/2)</f>
        <v>6.6</v>
      </c>
      <c r="QF16" s="22">
        <f>IF($CU16="P",CC16,(CC16+AZ16)/2)</f>
        <v>0.3</v>
      </c>
      <c r="QG16" s="22">
        <f>IF($CU16="P",CD16,(CD16+BA16)/2)</f>
        <v>0</v>
      </c>
      <c r="QH16" s="22">
        <f>IF($CU16="P",CE16,(CE16+BB16)/2)</f>
        <v>18.149999999999999</v>
      </c>
      <c r="QI16" s="22">
        <f>IF($CU16="P",CF16,(CF16+BC16)/2)</f>
        <v>6.2</v>
      </c>
      <c r="QJ16" s="22">
        <f>IF($CU16="P",CG16,(CG16+BD16)/2)</f>
        <v>0.8</v>
      </c>
      <c r="QK16" s="22">
        <f>IF($CU16="P",CH16,(CH16+BE16)/2)</f>
        <v>0</v>
      </c>
      <c r="QL16" s="22">
        <f>IF($CU16="P",CI16,(CI16+BF16)/2)</f>
        <v>9.1999999999999993</v>
      </c>
      <c r="QM16" s="22">
        <f>IF($CU16="P",CJ16,(CJ16+BG16)/2)</f>
        <v>3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9.4</v>
      </c>
      <c r="QQ16" s="22">
        <f>IF($CU16="P",CN16,(CN16+BK16)/2)</f>
        <v>3.4</v>
      </c>
      <c r="QR16" s="22">
        <f>IF($CU16="P",CO16,(CO16+BL16)/2)</f>
        <v>0.3</v>
      </c>
      <c r="QS16" s="22">
        <f>IF($CU16="P",CP16,(CP16+BM16)/2)</f>
        <v>0</v>
      </c>
      <c r="QT16" s="22">
        <f>IF($CU16="P",CQ16,(CQ16+BN16)/2)</f>
        <v>9.3000000000000007</v>
      </c>
      <c r="QU16" s="22">
        <f>IF($CU16="P",CR16,(CR16+BO16)/2)</f>
        <v>3.2</v>
      </c>
      <c r="QV16" s="22">
        <f>IF($CU16="P",CS16,(CS16+BP16)/2)</f>
        <v>0.1</v>
      </c>
      <c r="QW16" s="22">
        <f>IF($CU16="P",CT16,(CT16+BQ16)/2)</f>
        <v>0</v>
      </c>
      <c r="QX16" s="27" t="s">
        <v>46</v>
      </c>
      <c r="QY16" s="40">
        <f>IF(SUM(QE16,QI16)&gt;0,SUM(QE16,QI16),"")</f>
        <v>12.8</v>
      </c>
      <c r="QZ16" s="40">
        <f>IF(SUM(QD16:QE16,QG16:QI16,QK16)-QF16-QJ16&gt;0,SUM(QD16:QE16,QG16:QI16,QK16)-QF16-QJ16,"")</f>
        <v>48.300000000000004</v>
      </c>
      <c r="RA16" s="40">
        <f>IF(SUM(QL16:QM16,QO16)-QN16&gt;0,SUM(QL16:QM16,QO16)-QN16,"")</f>
        <v>12.2</v>
      </c>
      <c r="RB16" s="40">
        <f>IF(SUM(QE16,QI16,QM16)&gt;0,SUM(QE16,QI16,QM16),"")</f>
        <v>15.8</v>
      </c>
      <c r="RC16" s="40">
        <f>IF(SUM(QZ16,RA16)&gt;0,SUM(QZ16,RA16),"")</f>
        <v>60.5</v>
      </c>
      <c r="RD16" s="40">
        <f>IF(SUM(QQ16,QU16)&gt;0,SUM(QQ16,QU16),"")</f>
        <v>6.6</v>
      </c>
      <c r="RE16" s="40">
        <f>IF(SUM(QP16:QQ16,QS16:QU16,QW16)-SUM(QR16,QV16)&gt;0,SUM(QP16:QQ16,QS16:QU16,QW16)-SUM(QR16,QV16),"")</f>
        <v>24.900000000000002</v>
      </c>
      <c r="RF16" s="40">
        <f>IF(SUM(QZ16,RA16,RE16)&gt;0,SUM(QZ16,RA16,RE16),"")</f>
        <v>85.4</v>
      </c>
    </row>
    <row r="17" spans="1:474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9</v>
      </c>
      <c r="C17" s="5" t="s">
        <v>174</v>
      </c>
      <c r="D17" s="4" t="s">
        <v>94</v>
      </c>
      <c r="E17" s="4">
        <v>2007</v>
      </c>
      <c r="F17" s="9">
        <f>SUM(L17:R17)+SUM(L17:O17)*0.0000001+SUM(L17)*0.0000000000001</f>
        <v>149.30000989000499</v>
      </c>
      <c r="G17" s="64"/>
      <c r="H17" s="3" t="str">
        <f>IF(OR(AND(AP17&gt;=AW$44,AQ17&gt;=AW$48,AP17&lt;&gt;"",AO17=""),AND(AU17&gt;=AW$44,AV17&gt;=AW$48,AU17&lt;&gt;"",AO17=""),AND(BS17&gt;=BZ$44,BT17&gt;=BZ$48,BS17&lt;&gt;"",BR17=""),AND(BX17&gt;=BZ$44,BY17&gt;=BZ$48,BX17&lt;&gt;"",BR17=""),AND(CV17&gt;=DC$44,CW17&gt;=DC$48,CV17&lt;&gt;"",CU17=""),AND(DA17&gt;=DC$44,DB17&gt;=DC$48,DA17&lt;&gt;""),AND(DZ17&gt;=EG$44,EA17&gt;=EG$48,DZ17&lt;&gt;""),AND(EE17&gt;=EG$44,EF17&gt;=EG$48,EE17&lt;&gt;""),AND(FB17&gt;=FI$44,FC17&gt;=FI$48,FB17&lt;&gt;""),AND(FG17&gt;=FI$44,FH17&gt;=FI$48,FG17&lt;&gt;""),AND(GD17&gt;=GK$44,GE17&gt;=GK$48,GD17&lt;&gt;""),AND(GI17&gt;=GK$44,GJ17&gt;=GK$48,GI17&lt;&gt;""),AND(HF17&gt;=HM$44,HG17&gt;=HM$48,HF17&lt;&gt;""),AND(HK17&gt;=HM$44,HL17&gt;=HM$48,HK17&lt;&gt;""),AND(IH17&gt;=IO$44,II17&gt;=IO$48,IH17&lt;&gt;""),AND(IM17&gt;=IO$44,IN17&gt;=IO$48,IM17&lt;&gt;""),AND(JJ17&gt;=JQ$44,JK17&gt;=JQ$48,JJ17&lt;&gt;""),AND(JO17&gt;=JQ$44,JP17&gt;=JQ$48,JO17&lt;&gt;""),AND(KL17&gt;=KS$44,KM17&gt;=KS$48,KL17&lt;&gt;""),AND(KQ17&gt;=KS$44,KR17&gt;=KS$48,KQ17&lt;&gt;""),AND(LN17&gt;=LU$44,LO17&gt;=LU$48,LN17&lt;&gt;""),AND(LS17&gt;=LU$44,LT17&gt;=LU$48,LS17&lt;&gt;""),AND(MP17&gt;=MW$44,MQ17&gt;=MW$48,MP17&lt;&gt;""),AND(MU17&gt;=MW$44,MV17&gt;=MW$48,MU17&lt;&gt;""),AND(NR17&gt;=NY$44,NS17&gt;=NY$48,NR17&lt;&gt;""),AND(NW17&gt;=NY$44,NX17&gt;=NY$48,NW17&lt;&gt;""),AND(OT17&gt;=PA$44,OU17&gt;=PA$48,OT17&lt;&gt;""),AND(OY17&gt;=PA$44,OZ17&gt;=PA$48,OY17&lt;&gt;""),AND(PV17&gt;=QC$44,PW17&gt;=QC$48,PV17&lt;&gt;""),AND(QA17&gt;=QC$44,QB17&gt;=QC$48,QA17&lt;&gt;"")),"P","")</f>
        <v>P</v>
      </c>
      <c r="I17" s="3" t="str">
        <f>IF(OR(AND(AQ17&gt;=AW$48,AQ17&lt;&gt;"",AO17=""),AND(AV17&gt;=AW$48,AV17&lt;&gt;"",AO17=""),AND(BT17&gt;=BZ$48,BT17&lt;&gt;"",BR17=""),AND(BY17&gt;=BZ$48,BY17&lt;&gt;"",BR17=""),AND(CW17&gt;=DC$48,CW17&lt;&gt;"",CU17=""),AND(DB17&gt;=DC$48,DB17&lt;&gt;"",CU17=""),AND(EA17&gt;=EG$48,EA17&lt;&gt;""),AND(EF17&gt;=EG$48,EF17&lt;&gt;""),AND(FC17&gt;=FI$48,FC17&lt;&gt;""),AND(FH17&gt;=FI$48,FH17&lt;&gt;""),AND(GE17&gt;=GK$48,GE17&lt;&gt;""),AND(GJ17&gt;=GK$48,GJ17&lt;&gt;""),AND(HG17&gt;=HM$48,HG17&lt;&gt;""),AND(HL17&gt;=HM$48,HL17&lt;&gt;""),AND(II17&gt;=IO$48,II17&lt;&gt;""),AND(IN17&gt;=IO$48,IN17&lt;&gt;""),AND(JK17&gt;=JQ$48,JK17&lt;&gt;""),AND(JP17&gt;=JQ$48,JP17&lt;&gt;""),AND(KM17&gt;=KS$48,KM17&lt;&gt;""),AND(KR17&gt;=KS$48,KR17&lt;&gt;""),AND(LO17&gt;=LU$48,LO17&lt;&gt;""),AND(LT17&gt;=LU$48,LT17&lt;&gt;""),AND(MQ17&gt;=MW$48,MQ17&lt;&gt;""),AND(MV17&gt;=MW$48,MV17&lt;&gt;""),AND(NS17&gt;=NY$48,NS17&lt;&gt;""),AND(NX17&gt;=NY$48,NX17&lt;&gt;""),AND(OU17&gt;=PA$48,OU17&lt;&gt;""),AND(OZ17&gt;=PA$48,OZ17&lt;&gt;""),AND(PW17&gt;=QC$48,PW17&lt;&gt;""),AND(QB17&gt;=QC$48,QB17&lt;&gt;"")),"P","")</f>
        <v>P</v>
      </c>
      <c r="J17" s="36" t="str">
        <f>IF(AND(I17="P",H17=""),"No DD",IF(OR(AND(AS17&gt;=AW$47,AT17&gt;=AW$51,AS17&lt;&gt;"",AO17=""),AND(BV17&gt;=BZ$47,BW17&gt;=BZ$51,BV17&lt;&gt;"",BR17=""),AND(CY17&gt;=DC$47,CZ17&gt;=DC$51,CY17&lt;&gt;"",CU17=""),AND(EC17&gt;=EG$47,ED17&gt;=EG$51,EC17&lt;&gt;""),AND(FE17&gt;=FI$47,FF17&gt;=FI$51,FE17&lt;&gt;""),AND(GG17&gt;=GK$47,GH17&gt;=GK$51,GG17&lt;&gt;""),AND(HI17&gt;=HM$47,HJ17&gt;=HM$51,HI17&lt;&gt;""),AND(IK17&gt;=IO$47,IL17&gt;=IO$51,IK17&lt;&gt;""),AND(JM17&gt;=JQ$47,JN17&gt;=JQ$51,JM17&lt;&gt;""),AND(KO17&gt;=KS$47,KP17&gt;=KS$51,KO17&lt;&gt;""),AND(LQ17&gt;=LU$47,LR17&gt;=LU$51,LQ17&lt;&gt;""),AND(MS17&gt;=MW$47,MT17&gt;=MW$51,MS17&lt;&gt;""),AND(NU17&gt;=NY$47,NV17&gt;=NY$51,NU17&lt;&gt;""),AND(OW17&gt;=PA$47,OX17&gt;=PA$51,OW17&lt;&gt;""),AND(PY17&gt;=QC$47,PZ17&gt;=QC$51,PY17&lt;&gt;"")),"Merit",IF(OR(AND(AS17&gt;=AW$46,AT17&gt;=AW$50,AS17&lt;&gt;"",AO17=""),AND(BV17&gt;=BZ$46,BW17&gt;=BZ$50,BV17&lt;&gt;"",BR17=""),AND(CY17&gt;=DC$46,CZ17&gt;=DC$50,CY17&lt;&gt;"",CU17=""),AND(EC17&gt;=EG$46,ED17&gt;=EG$50,EC17&lt;&gt;""),AND(FE17&gt;=FI$46,FF17&gt;=FI$50,FE17&lt;&gt;""),AND(GG17&gt;=GK$46,GH17&gt;=GK$50,GG17&lt;&gt;""),AND(HI17&gt;=HM$46,HJ17&gt;=HM$50,HI17&lt;&gt;""),AND(IK17&gt;=IO$46,IL17&gt;=IO$50,IK17&lt;&gt;""),AND(JM17&gt;=JQ$46,JN17&gt;=JQ$50,JM17&lt;&gt;""),AND(KO17&gt;=KS$46,KP17&gt;=KS$50,KO17&lt;&gt;""),AND(LQ17&gt;=LU$46,LR17&gt;=LU$50,LQ17&lt;&gt;""),AND(MS17&gt;=MW$46,MT17&gt;=MW$50,MS17&lt;&gt;""),AND(NU17&gt;=NY$46,NV17&gt;=NY$50,NU17&lt;&gt;""),AND(OW17&gt;=PA$46,OX17&gt;=PA$50,OW17&lt;&gt;""),AND(PY17&gt;=QC$46,PZ17&gt;=QC$50,PY17&lt;&gt;"")),"Excellence",IF(K17="P","Worlds Team",IF(H17="P","National Team","")))))</f>
        <v>National Team</v>
      </c>
      <c r="K17" s="3" t="str">
        <f>IF(OR(AND(AS17&gt;=AW$45,AT17&gt;=AW$49,AS17&lt;&gt;"",AO17=""),AND(BV17&gt;=BZ$45,BW17&gt;=BZ$49,BV17&lt;&gt;"",BR17=""),AND(CY17&gt;=DC$45,CZ17&gt;=DC$49,CY17&lt;&gt;"",CU17=""),AND(EC17&gt;=EG$45,ED17&gt;=EG$49,EC17&lt;&gt;""),AND(FE17&gt;=FI$45,FF17&gt;=FI$49,FE17&lt;&gt;""),AND(GG17&gt;=GK$45,GH17&gt;=GK$49,GG17&lt;&gt;""),AND(HI17&gt;=HM$45,HJ17&gt;=HM$49,HI17&lt;&gt;""),AND(IK17&gt;=IO$45,IL17&gt;=IO$49,IK17&lt;&gt;""),AND(JM17&gt;=JQ$45,JN17&gt;=JQ$49,JM17&lt;&gt;""),AND(KO17&gt;=KS$45,KP17&gt;=KS$49,KO17&lt;&gt;""),AND(LQ17&gt;=LU$45,LR17&gt;=LU$49,LQ17&lt;&gt;""),AND(MS17&gt;=MW$45,MT17&gt;=MW$49,MS17&lt;&gt;""),AND(NU17&gt;=NY$45,NV17&gt;=NY$49,NU17&lt;&gt;""),AND(OW17&gt;=PA$45,OX17&gt;=PA$49,OW17&lt;&gt;""),AND(PY17&gt;=QC$45,PZ17&gt;=QC$49,PY17&lt;&gt;"")),"P","")</f>
        <v/>
      </c>
      <c r="L17" s="8">
        <f>IF(COUNT(AQ17,BT17,CW17)&gt;0,LARGE((AQ17,BT17,CW17),1),0)</f>
        <v>49.999999999999993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48.9</v>
      </c>
      <c r="O17" s="8" t="str">
        <f>IF(N17=0,"",IF(AND(N17=L17,N17=AQ17,N17=BT17),$U$1,IF(AND(N17=L17,N17=AQ17,N17=CW17),$U$1,IF(AND(N17=L17,N17=BT17,N17=CW17),$AX$1,IF(N17=CW17,$CA$1,IF(N17=BT17,$AX$1,IF(N17=AQ17,$U$1,"")))))))</f>
        <v>2024 3rd Domestic Trial</v>
      </c>
      <c r="P17" s="8">
        <f>IF(MAX(AV17,BY17,DB17)&gt;0,MAX(AV17,BY17,DB17),0)</f>
        <v>50.4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18.7</v>
      </c>
      <c r="V17" s="19">
        <v>6</v>
      </c>
      <c r="W17" s="19">
        <v>0</v>
      </c>
      <c r="X17" s="19">
        <v>0</v>
      </c>
      <c r="Y17" s="19">
        <v>18.7</v>
      </c>
      <c r="Z17" s="19">
        <v>5.6</v>
      </c>
      <c r="AA17" s="19">
        <v>0.6</v>
      </c>
      <c r="AB17" s="19">
        <v>0</v>
      </c>
      <c r="AC17" s="19">
        <v>18.8</v>
      </c>
      <c r="AD17" s="19">
        <v>4</v>
      </c>
      <c r="AE17" s="19">
        <v>0</v>
      </c>
      <c r="AF17" s="19">
        <v>0</v>
      </c>
      <c r="AG17" s="19">
        <v>18.5</v>
      </c>
      <c r="AH17" s="19">
        <v>6</v>
      </c>
      <c r="AI17" s="19">
        <v>0</v>
      </c>
      <c r="AJ17" s="19">
        <v>0</v>
      </c>
      <c r="AK17" s="19">
        <v>18.3</v>
      </c>
      <c r="AL17" s="19">
        <v>5.6</v>
      </c>
      <c r="AM17" s="19">
        <v>0</v>
      </c>
      <c r="AN17" s="19">
        <v>0</v>
      </c>
      <c r="AO17" s="27"/>
      <c r="AP17" s="40">
        <f>IF(SUM(V17,Z17)&gt;0,SUM(V17,Z17),"")</f>
        <v>11.6</v>
      </c>
      <c r="AQ17" s="40">
        <f>IF(SUM(U17:V17,X17:Z17,AB17)-W17-AA17&gt;0,SUM(U17:V17,X17:Z17,AB17)-W17-AA17,"")</f>
        <v>48.4</v>
      </c>
      <c r="AR17" s="40">
        <f>IF(SUM(AC17:AD17,AF17)-AE17&gt;0,SUM(AC17:AD17,AF17)-AE17,"")</f>
        <v>22.8</v>
      </c>
      <c r="AS17" s="40">
        <f>IF(SUM(V17,Z17,AD17)&gt;0,SUM(V17,Z17,AD17),"")</f>
        <v>15.6</v>
      </c>
      <c r="AT17" s="40">
        <f>IF(SUM(AQ17,AR17)&gt;0,SUM(AQ17,AR17),"")</f>
        <v>71.2</v>
      </c>
      <c r="AU17" s="40">
        <f>IF(SUM(AH17,AL17)&gt;0,SUM(AH17,AL17),"")</f>
        <v>11.6</v>
      </c>
      <c r="AV17" s="40">
        <f>IF(SUM(AG17:AH17,AJ17:AL17,AN17)-SUM(AI17,AM17)&gt;0,SUM(AG17:AH17,AJ17:AL17,AN17)-SUM(AI17,AM17),"")</f>
        <v>48.4</v>
      </c>
      <c r="AW17" s="40">
        <f>IF(SUM(AQ17,AR17,AV17)&gt;0,SUM(AQ17,AR17,AV17),"")</f>
        <v>119.6</v>
      </c>
      <c r="AX17" s="18">
        <v>18.7</v>
      </c>
      <c r="AY17" s="18">
        <v>6</v>
      </c>
      <c r="AZ17" s="18">
        <v>0.6</v>
      </c>
      <c r="BA17" s="18">
        <v>0</v>
      </c>
      <c r="BB17" s="18">
        <v>18.8</v>
      </c>
      <c r="BC17" s="18">
        <v>6</v>
      </c>
      <c r="BD17" s="18">
        <v>0</v>
      </c>
      <c r="BE17" s="18">
        <v>0</v>
      </c>
      <c r="BF17" s="18">
        <v>18.600000000000001</v>
      </c>
      <c r="BG17" s="18">
        <v>5.6</v>
      </c>
      <c r="BH17" s="18">
        <v>0.2</v>
      </c>
      <c r="BI17" s="18">
        <v>0</v>
      </c>
      <c r="BJ17" s="18">
        <v>18.8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5.6</v>
      </c>
      <c r="BP17" s="18">
        <v>0.6</v>
      </c>
      <c r="BQ17" s="18">
        <v>0</v>
      </c>
      <c r="BR17" s="28"/>
      <c r="BS17" s="11">
        <f>IF(SUM(AY17,BC17)&gt;0,SUM(AY17,BC17),"")</f>
        <v>12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24.000000000000004</v>
      </c>
      <c r="BV17" s="11">
        <f>IF(SUM(AY17,BC17,BG17)&gt;0,SUM(AY17,BC17,BG17),"")</f>
        <v>17.600000000000001</v>
      </c>
      <c r="BW17" s="11">
        <f>IF(SUM(BT17,BU17)&gt;0,SUM(BT17,BU17),"")</f>
        <v>72.900000000000006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48.20000000000001</v>
      </c>
      <c r="BZ17" s="11">
        <f>IF(SUM(BT17,BU17,BY17)&gt;0,SUM(BT17,BU17,BY17),"")</f>
        <v>121.10000000000002</v>
      </c>
      <c r="CA17" s="19">
        <v>18.600000000000001</v>
      </c>
      <c r="CB17" s="19">
        <v>6.8</v>
      </c>
      <c r="CC17" s="19">
        <v>0.2</v>
      </c>
      <c r="CD17" s="19">
        <v>0</v>
      </c>
      <c r="CE17" s="19">
        <v>18.600000000000001</v>
      </c>
      <c r="CF17" s="19">
        <v>6.4</v>
      </c>
      <c r="CG17" s="19">
        <v>0.2</v>
      </c>
      <c r="CH17" s="19">
        <v>0</v>
      </c>
      <c r="CI17" s="19"/>
      <c r="CJ17" s="19"/>
      <c r="CK17" s="19"/>
      <c r="CL17" s="19"/>
      <c r="CM17" s="19">
        <v>18.5</v>
      </c>
      <c r="CN17" s="19">
        <v>6.8</v>
      </c>
      <c r="CO17" s="19">
        <v>0.2</v>
      </c>
      <c r="CP17" s="19">
        <v>0</v>
      </c>
      <c r="CQ17" s="19">
        <v>18.899999999999999</v>
      </c>
      <c r="CR17" s="19">
        <v>6.4</v>
      </c>
      <c r="CS17" s="19">
        <v>0</v>
      </c>
      <c r="CT17" s="19">
        <v>0</v>
      </c>
      <c r="CU17" s="27"/>
      <c r="CV17" s="40">
        <f>IF(SUM(CB17,CF17)&gt;0,SUM(CB17,CF17),"")</f>
        <v>13.2</v>
      </c>
      <c r="CW17" s="40">
        <f>IF(SUM(CA17:CB17,CD17:CF17,CH17)-CC17-CG17&gt;0,SUM(CA17:CB17,CD17:CF17,CH17)-CC17-CG17,"")</f>
        <v>49.999999999999993</v>
      </c>
      <c r="CX17" s="40" t="str">
        <f>IF(SUM(CI17:CJ17,CL17)-CK17&gt;0,SUM(CI17:CJ17,CL17)-CK17,"")</f>
        <v/>
      </c>
      <c r="CY17" s="40">
        <f>IF(SUM(CB17,CF17,CJ17)&gt;0,SUM(CB17,CF17,CJ17),"")</f>
        <v>13.2</v>
      </c>
      <c r="CZ17" s="40">
        <f>IF(SUM(CW17,CX17)&gt;0,SUM(CW17,CX17),"")</f>
        <v>49.999999999999993</v>
      </c>
      <c r="DA17" s="40">
        <f>IF(SUM(CN17,CR17)&gt;0,SUM(CN17,CR17),"")</f>
        <v>13.2</v>
      </c>
      <c r="DB17" s="40">
        <f>IF(SUM(CM17:CN17,CP17:CR17,CT17)-SUM(CO17,CS17)&gt;0,SUM(CM17:CN17,CP17:CR17,CT17)-SUM(CO17,CS17),"")</f>
        <v>50.4</v>
      </c>
      <c r="DC17" s="40">
        <f>IF(SUM(CW17,CX17,DB17)&gt;0,SUM(CW17,CX17,DB17),"")</f>
        <v>100.39999999999999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>
        <v>18.600000000000001</v>
      </c>
      <c r="FK17" s="17">
        <v>6.4</v>
      </c>
      <c r="FL17" s="17">
        <v>0</v>
      </c>
      <c r="FM17" s="17">
        <v>0</v>
      </c>
      <c r="FN17" s="17">
        <v>17.2</v>
      </c>
      <c r="FO17" s="17">
        <v>3.2</v>
      </c>
      <c r="FP17" s="17">
        <v>0</v>
      </c>
      <c r="FQ17" s="17">
        <v>0</v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>
        <f>IF(SUM(FK17,FO17)&gt;0,SUM(FK17,FO17),"")</f>
        <v>9.6000000000000014</v>
      </c>
      <c r="GE17" s="40">
        <f>IF(SUM(FJ17:FK17,FM17:FO17,FQ17)-FL17-FP17&gt;0,SUM(FJ17:FK17,FM17:FO17,FQ17)-FL17-FP17,"")</f>
        <v>45.400000000000006</v>
      </c>
      <c r="GF17" s="40" t="str">
        <f>IF(SUM(FR17:FS17,FU17)-FT17&gt;0,SUM(FR17:FS17,FU17)-FT17,"")</f>
        <v/>
      </c>
      <c r="GG17" s="40">
        <f>IF(SUM(FK17,FO17,FS17)&gt;0,SUM(FK17,FO17,FS17),"")</f>
        <v>9.6000000000000014</v>
      </c>
      <c r="GH17" s="40">
        <f>IF(SUM(GE17,GF17)&gt;0,SUM(GE17,GF17),"")</f>
        <v>45.400000000000006</v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>
        <f>IF(SUM(GE17,GF17,GJ17)&gt;0,SUM(GE17,GF17,GJ17),"")</f>
        <v>45.400000000000006</v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18.649999999999999</v>
      </c>
      <c r="QE17" s="22">
        <f>IF($CU17="P",CB17,(CB17+AY17)/2)</f>
        <v>6.4</v>
      </c>
      <c r="QF17" s="22">
        <f>IF($CU17="P",CC17,(CC17+AZ17)/2)</f>
        <v>0.4</v>
      </c>
      <c r="QG17" s="22">
        <f>IF($CU17="P",CD17,(CD17+BA17)/2)</f>
        <v>0</v>
      </c>
      <c r="QH17" s="22">
        <f>IF($CU17="P",CE17,(CE17+BB17)/2)</f>
        <v>18.700000000000003</v>
      </c>
      <c r="QI17" s="22">
        <f>IF($CU17="P",CF17,(CF17+BC17)/2)</f>
        <v>6.2</v>
      </c>
      <c r="QJ17" s="22">
        <f>IF($CU17="P",CG17,(CG17+BD17)/2)</f>
        <v>0.1</v>
      </c>
      <c r="QK17" s="22">
        <f>IF($CU17="P",CH17,(CH17+BE17)/2)</f>
        <v>0</v>
      </c>
      <c r="QL17" s="22">
        <f>IF($CU17="P",CI17,(CI17+BF17)/2)</f>
        <v>9.3000000000000007</v>
      </c>
      <c r="QM17" s="22">
        <f>IF($CU17="P",CJ17,(CJ17+BG17)/2)</f>
        <v>2.8</v>
      </c>
      <c r="QN17" s="22">
        <f>IF($CU17="P",CK17,(CK17+BH17)/2)</f>
        <v>0.1</v>
      </c>
      <c r="QO17" s="22">
        <f>IF($CU17="P",CL17,(CL17+BI17)/2)</f>
        <v>0</v>
      </c>
      <c r="QP17" s="22">
        <f>IF($CU17="P",CM17,(CM17+BJ17)/2)</f>
        <v>18.649999999999999</v>
      </c>
      <c r="QQ17" s="22">
        <f>IF($CU17="P",CN17,(CN17+BK17)/2)</f>
        <v>6.4</v>
      </c>
      <c r="QR17" s="22">
        <f>IF($CU17="P",CO17,(CO17+BL17)/2)</f>
        <v>0.2</v>
      </c>
      <c r="QS17" s="22">
        <f>IF($CU17="P",CP17,(CP17+BM17)/2)</f>
        <v>0</v>
      </c>
      <c r="QT17" s="22">
        <f>IF($CU17="P",CQ17,(CQ17+BN17)/2)</f>
        <v>18.75</v>
      </c>
      <c r="QU17" s="22">
        <f>IF($CU17="P",CR17,(CR17+BO17)/2)</f>
        <v>6</v>
      </c>
      <c r="QV17" s="22">
        <f>IF($CU17="P",CS17,(CS17+BP17)/2)</f>
        <v>0.3</v>
      </c>
      <c r="QW17" s="22">
        <f>IF($CU17="P",CT17,(CT17+BQ17)/2)</f>
        <v>0</v>
      </c>
      <c r="QX17" s="27" t="s">
        <v>46</v>
      </c>
      <c r="QY17" s="40">
        <f>IF(SUM(QE17,QI17)&gt;0,SUM(QE17,QI17),"")</f>
        <v>12.600000000000001</v>
      </c>
      <c r="QZ17" s="40">
        <f>IF(SUM(QD17:QE17,QG17:QI17,QK17)-QF17-QJ17&gt;0,SUM(QD17:QE17,QG17:QI17,QK17)-QF17-QJ17,"")</f>
        <v>49.45</v>
      </c>
      <c r="RA17" s="40">
        <f>IF(SUM(QL17:QM17,QO17)-QN17&gt;0,SUM(QL17:QM17,QO17)-QN17,"")</f>
        <v>12.000000000000002</v>
      </c>
      <c r="RB17" s="40">
        <f>IF(SUM(QE17,QI17,QM17)&gt;0,SUM(QE17,QI17,QM17),"")</f>
        <v>15.400000000000002</v>
      </c>
      <c r="RC17" s="40">
        <f>IF(SUM(QZ17,RA17)&gt;0,SUM(QZ17,RA17),"")</f>
        <v>61.45</v>
      </c>
      <c r="RD17" s="40">
        <f>IF(SUM(QQ17,QU17)&gt;0,SUM(QQ17,QU17),"")</f>
        <v>12.4</v>
      </c>
      <c r="RE17" s="40">
        <f>IF(SUM(QP17:QQ17,QS17:QU17,QW17)-SUM(QR17,QV17)&gt;0,SUM(QP17:QQ17,QS17:QU17,QW17)-SUM(QR17,QV17),"")</f>
        <v>49.3</v>
      </c>
      <c r="RF17" s="40">
        <f>IF(SUM(QZ17,RA17,RE17)&gt;0,SUM(QZ17,RA17,RE17),"")</f>
        <v>110.75</v>
      </c>
    </row>
    <row r="18" spans="1:474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10</v>
      </c>
      <c r="C18" s="5" t="s">
        <v>157</v>
      </c>
      <c r="D18" s="4" t="s">
        <v>5</v>
      </c>
      <c r="E18" s="4">
        <v>2007</v>
      </c>
      <c r="F18" s="9">
        <f>SUM(L18:R18)+SUM(L18:O18)*0.0000001+SUM(L18)*0.0000000000001</f>
        <v>148.80000990000505</v>
      </c>
      <c r="G18" s="64"/>
      <c r="H18" s="3" t="str">
        <f>IF(OR(AND(AP18&gt;=AW$44,AQ18&gt;=AW$48,AP18&lt;&gt;"",AO18=""),AND(AU18&gt;=AW$44,AV18&gt;=AW$48,AU18&lt;&gt;"",AO18=""),AND(BS18&gt;=BZ$44,BT18&gt;=BZ$48,BS18&lt;&gt;"",BR18=""),AND(BX18&gt;=BZ$44,BY18&gt;=BZ$48,BX18&lt;&gt;"",BR18=""),AND(CV18&gt;=DC$44,CW18&gt;=DC$48,CV18&lt;&gt;"",CU18=""),AND(DA18&gt;=DC$44,DB18&gt;=DC$48,DA18&lt;&gt;""),AND(DZ18&gt;=EG$44,EA18&gt;=EG$48,DZ18&lt;&gt;""),AND(EE18&gt;=EG$44,EF18&gt;=EG$48,EE18&lt;&gt;""),AND(FB18&gt;=FI$44,FC18&gt;=FI$48,FB18&lt;&gt;""),AND(FG18&gt;=FI$44,FH18&gt;=FI$48,FG18&lt;&gt;""),AND(GD18&gt;=GK$44,GE18&gt;=GK$48,GD18&lt;&gt;""),AND(GI18&gt;=GK$44,GJ18&gt;=GK$48,GI18&lt;&gt;""),AND(HF18&gt;=HM$44,HG18&gt;=HM$48,HF18&lt;&gt;""),AND(HK18&gt;=HM$44,HL18&gt;=HM$48,HK18&lt;&gt;""),AND(IH18&gt;=IO$44,II18&gt;=IO$48,IH18&lt;&gt;""),AND(IM18&gt;=IO$44,IN18&gt;=IO$48,IM18&lt;&gt;""),AND(JJ18&gt;=JQ$44,JK18&gt;=JQ$48,JJ18&lt;&gt;""),AND(JO18&gt;=JQ$44,JP18&gt;=JQ$48,JO18&lt;&gt;""),AND(KL18&gt;=KS$44,KM18&gt;=KS$48,KL18&lt;&gt;""),AND(KQ18&gt;=KS$44,KR18&gt;=KS$48,KQ18&lt;&gt;""),AND(LN18&gt;=LU$44,LO18&gt;=LU$48,LN18&lt;&gt;""),AND(LS18&gt;=LU$44,LT18&gt;=LU$48,LS18&lt;&gt;""),AND(MP18&gt;=MW$44,MQ18&gt;=MW$48,MP18&lt;&gt;""),AND(MU18&gt;=MW$44,MV18&gt;=MW$48,MU18&lt;&gt;""),AND(NR18&gt;=NY$44,NS18&gt;=NY$48,NR18&lt;&gt;""),AND(NW18&gt;=NY$44,NX18&gt;=NY$48,NW18&lt;&gt;""),AND(OT18&gt;=PA$44,OU18&gt;=PA$48,OT18&lt;&gt;""),AND(OY18&gt;=PA$44,OZ18&gt;=PA$48,OY18&lt;&gt;""),AND(PV18&gt;=QC$44,PW18&gt;=QC$48,PV18&lt;&gt;""),AND(QA18&gt;=QC$44,QB18&gt;=QC$48,QA18&lt;&gt;"")),"P","")</f>
        <v>P</v>
      </c>
      <c r="I18" s="3" t="str">
        <f>IF(OR(AND(AQ18&gt;=AW$48,AQ18&lt;&gt;"",AO18=""),AND(AV18&gt;=AW$48,AV18&lt;&gt;"",AO18=""),AND(BT18&gt;=BZ$48,BT18&lt;&gt;"",BR18=""),AND(BY18&gt;=BZ$48,BY18&lt;&gt;"",BR18=""),AND(CW18&gt;=DC$48,CW18&lt;&gt;"",CU18=""),AND(DB18&gt;=DC$48,DB18&lt;&gt;"",CU18=""),AND(EA18&gt;=EG$48,EA18&lt;&gt;""),AND(EF18&gt;=EG$48,EF18&lt;&gt;""),AND(FC18&gt;=FI$48,FC18&lt;&gt;""),AND(FH18&gt;=FI$48,FH18&lt;&gt;""),AND(GE18&gt;=GK$48,GE18&lt;&gt;""),AND(GJ18&gt;=GK$48,GJ18&lt;&gt;""),AND(HG18&gt;=HM$48,HG18&lt;&gt;""),AND(HL18&gt;=HM$48,HL18&lt;&gt;""),AND(II18&gt;=IO$48,II18&lt;&gt;""),AND(IN18&gt;=IO$48,IN18&lt;&gt;""),AND(JK18&gt;=JQ$48,JK18&lt;&gt;""),AND(JP18&gt;=JQ$48,JP18&lt;&gt;""),AND(KM18&gt;=KS$48,KM18&lt;&gt;""),AND(KR18&gt;=KS$48,KR18&lt;&gt;""),AND(LO18&gt;=LU$48,LO18&lt;&gt;""),AND(LT18&gt;=LU$48,LT18&lt;&gt;""),AND(MQ18&gt;=MW$48,MQ18&lt;&gt;""),AND(MV18&gt;=MW$48,MV18&lt;&gt;""),AND(NS18&gt;=NY$48,NS18&lt;&gt;""),AND(NX18&gt;=NY$48,NX18&lt;&gt;""),AND(OU18&gt;=PA$48,OU18&lt;&gt;""),AND(OZ18&gt;=PA$48,OZ18&lt;&gt;""),AND(PW18&gt;=QC$48,PW18&lt;&gt;""),AND(QB18&gt;=QC$48,QB18&lt;&gt;"")),"P","")</f>
        <v>P</v>
      </c>
      <c r="J18" s="36" t="str">
        <f>IF(AND(I18="P",H18=""),"No DD",IF(OR(AND(AS18&gt;=AW$47,AT18&gt;=AW$51,AS18&lt;&gt;"",AO18=""),AND(BV18&gt;=BZ$47,BW18&gt;=BZ$51,BV18&lt;&gt;"",BR18=""),AND(CY18&gt;=DC$47,CZ18&gt;=DC$51,CY18&lt;&gt;"",CU18=""),AND(EC18&gt;=EG$47,ED18&gt;=EG$51,EC18&lt;&gt;""),AND(FE18&gt;=FI$47,FF18&gt;=FI$51,FE18&lt;&gt;""),AND(GG18&gt;=GK$47,GH18&gt;=GK$51,GG18&lt;&gt;""),AND(HI18&gt;=HM$47,HJ18&gt;=HM$51,HI18&lt;&gt;""),AND(IK18&gt;=IO$47,IL18&gt;=IO$51,IK18&lt;&gt;""),AND(JM18&gt;=JQ$47,JN18&gt;=JQ$51,JM18&lt;&gt;""),AND(KO18&gt;=KS$47,KP18&gt;=KS$51,KO18&lt;&gt;""),AND(LQ18&gt;=LU$47,LR18&gt;=LU$51,LQ18&lt;&gt;""),AND(MS18&gt;=MW$47,MT18&gt;=MW$51,MS18&lt;&gt;""),AND(NU18&gt;=NY$47,NV18&gt;=NY$51,NU18&lt;&gt;""),AND(OW18&gt;=PA$47,OX18&gt;=PA$51,OW18&lt;&gt;""),AND(PY18&gt;=QC$47,PZ18&gt;=QC$51,PY18&lt;&gt;"")),"Merit",IF(OR(AND(AS18&gt;=AW$46,AT18&gt;=AW$50,AS18&lt;&gt;"",AO18=""),AND(BV18&gt;=BZ$46,BW18&gt;=BZ$50,BV18&lt;&gt;"",BR18=""),AND(CY18&gt;=DC$46,CZ18&gt;=DC$50,CY18&lt;&gt;"",CU18=""),AND(EC18&gt;=EG$46,ED18&gt;=EG$50,EC18&lt;&gt;""),AND(FE18&gt;=FI$46,FF18&gt;=FI$50,FE18&lt;&gt;""),AND(GG18&gt;=GK$46,GH18&gt;=GK$50,GG18&lt;&gt;""),AND(HI18&gt;=HM$46,HJ18&gt;=HM$50,HI18&lt;&gt;""),AND(IK18&gt;=IO$46,IL18&gt;=IO$50,IK18&lt;&gt;""),AND(JM18&gt;=JQ$46,JN18&gt;=JQ$50,JM18&lt;&gt;""),AND(KO18&gt;=KS$46,KP18&gt;=KS$50,KO18&lt;&gt;""),AND(LQ18&gt;=LU$46,LR18&gt;=LU$50,LQ18&lt;&gt;""),AND(MS18&gt;=MW$46,MT18&gt;=MW$50,MS18&lt;&gt;""),AND(NU18&gt;=NY$46,NV18&gt;=NY$50,NU18&lt;&gt;""),AND(OW18&gt;=PA$46,OX18&gt;=PA$50,OW18&lt;&gt;""),AND(PY18&gt;=QC$46,PZ18&gt;=QC$50,PY18&lt;&gt;"")),"Excellence",IF(K18="P","Worlds Team",IF(H18="P","National Team","")))))</f>
        <v>National Team</v>
      </c>
      <c r="K18" s="3" t="str">
        <f>IF(OR(AND(AS18&gt;=AW$45,AT18&gt;=AW$49,AS18&lt;&gt;"",AO18=""),AND(BV18&gt;=BZ$45,BW18&gt;=BZ$49,BV18&lt;&gt;"",BR18=""),AND(CY18&gt;=DC$45,CZ18&gt;=DC$49,CY18&lt;&gt;"",CU18=""),AND(EC18&gt;=EG$45,ED18&gt;=EG$49,EC18&lt;&gt;""),AND(FE18&gt;=FI$45,FF18&gt;=FI$49,FE18&lt;&gt;""),AND(GG18&gt;=GK$45,GH18&gt;=GK$49,GG18&lt;&gt;""),AND(HI18&gt;=HM$45,HJ18&gt;=HM$49,HI18&lt;&gt;""),AND(IK18&gt;=IO$45,IL18&gt;=IO$49,IK18&lt;&gt;""),AND(JM18&gt;=JQ$45,JN18&gt;=JQ$49,JM18&lt;&gt;""),AND(KO18&gt;=KS$45,KP18&gt;=KS$49,KO18&lt;&gt;""),AND(LQ18&gt;=LU$45,LR18&gt;=LU$49,LQ18&lt;&gt;""),AND(MS18&gt;=MW$45,MT18&gt;=MW$49,MS18&lt;&gt;""),AND(NU18&gt;=NY$45,NV18&gt;=NY$49,NU18&lt;&gt;""),AND(OW18&gt;=PA$45,OX18&gt;=PA$49,OW18&lt;&gt;""),AND(PY18&gt;=QC$45,PZ18&gt;=QC$49,PY18&lt;&gt;"")),"P","")</f>
        <v/>
      </c>
      <c r="L18" s="8">
        <f>IF(COUNT(AQ18,BT18,CW18)&gt;0,LARGE((AQ18,BT18,CW18),1),0)</f>
        <v>50.4</v>
      </c>
      <c r="M18" s="8" t="str">
        <f>IF(L18=0,"",IF(L18=CW18,$CA$1,IF(L18=BT18,$AX$1,IF(L18=AQ18,$U$1,""))))</f>
        <v>2024 3rd Domestic Trial</v>
      </c>
      <c r="N18" s="8">
        <f>IF(COUNT(AQ18,BT18,CW18)&gt;1,LARGE((AQ18,BT18,CW18),2),0)</f>
        <v>48.6</v>
      </c>
      <c r="O18" s="8" t="str">
        <f>IF(N18=0,"",IF(AND(N18=L18,N18=AQ18,N18=BT18),$U$1,IF(AND(N18=L18,N18=AQ18,N18=CW18),$U$1,IF(AND(N18=L18,N18=BT18,N18=CW18),$AX$1,IF(N18=CW18,$CA$1,IF(N18=BT18,$AX$1,IF(N18=AQ18,$U$1,"")))))))</f>
        <v>2024 Nationals</v>
      </c>
      <c r="P18" s="8">
        <f>IF(MAX(AV18,BY18,DB18)&gt;0,MAX(AV18,BY18,DB18),0)</f>
        <v>49.800000000000004</v>
      </c>
      <c r="Q18" s="8" t="str">
        <f>IF(P18=0,"",IF(P18=DB18,$CA$1,IF(P18=BY18,$AX$1,IF(P18=AV18,$U$1,""))))</f>
        <v>2024 3rd Domestic Trial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18.399999999999999</v>
      </c>
      <c r="V18" s="19">
        <v>6.8</v>
      </c>
      <c r="W18" s="19">
        <v>0</v>
      </c>
      <c r="X18" s="19">
        <v>0</v>
      </c>
      <c r="Y18" s="19">
        <v>18.2</v>
      </c>
      <c r="Z18" s="19">
        <v>5.6</v>
      </c>
      <c r="AA18" s="19">
        <v>0.4</v>
      </c>
      <c r="AB18" s="19">
        <v>0</v>
      </c>
      <c r="AC18" s="19">
        <v>17.2</v>
      </c>
      <c r="AD18" s="19">
        <v>3.2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12.399999999999999</v>
      </c>
      <c r="AQ18" s="40">
        <f>IF(SUM(U18:V18,X18:Z18,AB18)-W18-AA18&gt;0,SUM(U18:V18,X18:Z18,AB18)-W18-AA18,"")</f>
        <v>48.6</v>
      </c>
      <c r="AR18" s="40">
        <f>IF(SUM(AC18:AD18,AF18)-AE18&gt;0,SUM(AC18:AD18,AF18)-AE18,"")</f>
        <v>20.399999999999999</v>
      </c>
      <c r="AS18" s="40">
        <f>IF(SUM(V18,Z18,AD18)&gt;0,SUM(V18,Z18,AD18),"")</f>
        <v>15.599999999999998</v>
      </c>
      <c r="AT18" s="40">
        <f>IF(SUM(AQ18,AR18)&gt;0,SUM(AQ18,AR18),"")</f>
        <v>69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69</v>
      </c>
      <c r="AX18" s="18">
        <v>18.8</v>
      </c>
      <c r="AY18" s="18">
        <v>6</v>
      </c>
      <c r="AZ18" s="18">
        <v>0.2</v>
      </c>
      <c r="BA18" s="18">
        <v>0</v>
      </c>
      <c r="BB18" s="18">
        <v>18.8</v>
      </c>
      <c r="BC18" s="18">
        <v>7.2</v>
      </c>
      <c r="BD18" s="18">
        <v>0.2</v>
      </c>
      <c r="BE18" s="18">
        <v>0</v>
      </c>
      <c r="BF18" s="18">
        <v>18.600000000000001</v>
      </c>
      <c r="BG18" s="18">
        <v>5.6</v>
      </c>
      <c r="BH18" s="18">
        <v>0.4</v>
      </c>
      <c r="BI18" s="18">
        <v>0</v>
      </c>
      <c r="BJ18" s="18">
        <v>19</v>
      </c>
      <c r="BK18" s="18">
        <v>6</v>
      </c>
      <c r="BL18" s="18">
        <v>0</v>
      </c>
      <c r="BM18" s="18">
        <v>0</v>
      </c>
      <c r="BN18" s="18">
        <v>18.399999999999999</v>
      </c>
      <c r="BO18" s="18">
        <v>7.2</v>
      </c>
      <c r="BP18" s="18">
        <v>0.8</v>
      </c>
      <c r="BQ18" s="18">
        <v>0</v>
      </c>
      <c r="BR18" s="28"/>
      <c r="BS18" s="11">
        <f>IF(SUM(AY18,BC18)&gt;0,SUM(AY18,BC18),"")</f>
        <v>13.2</v>
      </c>
      <c r="BT18" s="11">
        <f>IF(SUM(AX18:AY18,BA18:BC18,BE18)-AZ18-BD18&gt;0,SUM(AX18:AY18,BA18:BC18,BE18)-AZ18-BD18,"")</f>
        <v>50.4</v>
      </c>
      <c r="BU18" s="11">
        <f>IF(SUM(BF18:BG18,BI18)-BH18&gt;0,SUM(BF18:BG18,BI18)-BH18,"")</f>
        <v>23.800000000000004</v>
      </c>
      <c r="BV18" s="11">
        <f>IF(SUM(AY18,BC18,BG18)&gt;0,SUM(AY18,BC18,BG18),"")</f>
        <v>18.799999999999997</v>
      </c>
      <c r="BW18" s="11">
        <f>IF(SUM(BT18,BU18)&gt;0,SUM(BT18,BU18),"")</f>
        <v>74.2</v>
      </c>
      <c r="BX18" s="11">
        <f>IF(SUM(BK18,BO18)&gt;0,SUM(BK18,BO18),"")</f>
        <v>13.2</v>
      </c>
      <c r="BY18" s="11">
        <f>IF(SUM(BJ18:BK18,BM18:BO18,BQ18)-SUM(BL18,BP18)&gt;0,SUM(BJ18:BK18,BM18:BO18,BQ18)-SUM(BL18,BP18),"")</f>
        <v>49.800000000000004</v>
      </c>
      <c r="BZ18" s="11">
        <f>IF(SUM(BT18,BU18,BY18)&gt;0,SUM(BT18,BU18,BY18),"")</f>
        <v>124</v>
      </c>
      <c r="CA18" s="19">
        <v>18</v>
      </c>
      <c r="CB18" s="19">
        <v>6.8</v>
      </c>
      <c r="CC18" s="19">
        <v>0.2</v>
      </c>
      <c r="CD18" s="19">
        <v>0</v>
      </c>
      <c r="CE18" s="19">
        <v>18.3</v>
      </c>
      <c r="CF18" s="19">
        <v>6.4</v>
      </c>
      <c r="CG18" s="19">
        <v>1.2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13.2</v>
      </c>
      <c r="CW18" s="40">
        <f>IF(SUM(CA18:CB18,CD18:CF18,CH18)-CC18-CG18&gt;0,SUM(CA18:CB18,CD18:CF18,CH18)-CC18-CG18,"")</f>
        <v>48.099999999999994</v>
      </c>
      <c r="CX18" s="40" t="str">
        <f>IF(SUM(CI18:CJ18,CL18)-CK18&gt;0,SUM(CI18:CJ18,CL18)-CK18,"")</f>
        <v/>
      </c>
      <c r="CY18" s="40">
        <f>IF(SUM(CB18,CF18,CJ18)&gt;0,SUM(CB18,CF18,CJ18),"")</f>
        <v>13.2</v>
      </c>
      <c r="CZ18" s="40">
        <f>IF(SUM(CW18,CX18)&gt;0,SUM(CW18,CX18),"")</f>
        <v>48.099999999999994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48.099999999999994</v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18.399999999999999</v>
      </c>
      <c r="QE18" s="22">
        <f>IF($CU18="P",CB18,(CB18+AY18)/2)</f>
        <v>6.4</v>
      </c>
      <c r="QF18" s="22">
        <f>IF($CU18="P",CC18,(CC18+AZ18)/2)</f>
        <v>0.2</v>
      </c>
      <c r="QG18" s="22">
        <f>IF($CU18="P",CD18,(CD18+BA18)/2)</f>
        <v>0</v>
      </c>
      <c r="QH18" s="22">
        <f>IF($CU18="P",CE18,(CE18+BB18)/2)</f>
        <v>18.55</v>
      </c>
      <c r="QI18" s="22">
        <f>IF($CU18="P",CF18,(CF18+BC18)/2)</f>
        <v>6.8000000000000007</v>
      </c>
      <c r="QJ18" s="22">
        <f>IF($CU18="P",CG18,(CG18+BD18)/2)</f>
        <v>0.7</v>
      </c>
      <c r="QK18" s="22">
        <f>IF($CU18="P",CH18,(CH18+BE18)/2)</f>
        <v>0</v>
      </c>
      <c r="QL18" s="22">
        <f>IF($CU18="P",CI18,(CI18+BF18)/2)</f>
        <v>9.3000000000000007</v>
      </c>
      <c r="QM18" s="22">
        <f>IF($CU18="P",CJ18,(CJ18+BG18)/2)</f>
        <v>2.8</v>
      </c>
      <c r="QN18" s="22">
        <f>IF($CU18="P",CK18,(CK18+BH18)/2)</f>
        <v>0.2</v>
      </c>
      <c r="QO18" s="22">
        <f>IF($CU18="P",CL18,(CL18+BI18)/2)</f>
        <v>0</v>
      </c>
      <c r="QP18" s="22">
        <f>IF($CU18="P",CM18,(CM18+BJ18)/2)</f>
        <v>9.5</v>
      </c>
      <c r="QQ18" s="22">
        <f>IF($CU18="P",CN18,(CN18+BK18)/2)</f>
        <v>3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9.1999999999999993</v>
      </c>
      <c r="QU18" s="22">
        <f>IF($CU18="P",CR18,(CR18+BO18)/2)</f>
        <v>3.6</v>
      </c>
      <c r="QV18" s="22">
        <f>IF($CU18="P",CS18,(CS18+BP18)/2)</f>
        <v>0.4</v>
      </c>
      <c r="QW18" s="22">
        <f>IF($CU18="P",CT18,(CT18+BQ18)/2)</f>
        <v>0</v>
      </c>
      <c r="QX18" s="27" t="s">
        <v>46</v>
      </c>
      <c r="QY18" s="40">
        <f>IF(SUM(QE18,QI18)&gt;0,SUM(QE18,QI18),"")</f>
        <v>13.200000000000001</v>
      </c>
      <c r="QZ18" s="40">
        <f>IF(SUM(QD18:QE18,QG18:QI18,QK18)-QF18-QJ18&gt;0,SUM(QD18:QE18,QG18:QI18,QK18)-QF18-QJ18,"")</f>
        <v>49.249999999999986</v>
      </c>
      <c r="RA18" s="40">
        <f>IF(SUM(QL18:QM18,QO18)-QN18&gt;0,SUM(QL18:QM18,QO18)-QN18,"")</f>
        <v>11.900000000000002</v>
      </c>
      <c r="RB18" s="40">
        <f>IF(SUM(QE18,QI18,QM18)&gt;0,SUM(QE18,QI18,QM18),"")</f>
        <v>16</v>
      </c>
      <c r="RC18" s="40">
        <f>IF(SUM(QZ18,RA18)&gt;0,SUM(QZ18,RA18),"")</f>
        <v>61.149999999999991</v>
      </c>
      <c r="RD18" s="40">
        <f>IF(SUM(QQ18,QU18)&gt;0,SUM(QQ18,QU18),"")</f>
        <v>6.6</v>
      </c>
      <c r="RE18" s="40">
        <f>IF(SUM(QP18:QQ18,QS18:QU18,QW18)-SUM(QR18,QV18)&gt;0,SUM(QP18:QQ18,QS18:QU18,QW18)-SUM(QR18,QV18),"")</f>
        <v>24.900000000000002</v>
      </c>
      <c r="RF18" s="40">
        <f>IF(SUM(QZ18,RA18,RE18)&gt;0,SUM(QZ18,RA18,RE18),"")</f>
        <v>86.05</v>
      </c>
    </row>
    <row r="19" spans="1:474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11</v>
      </c>
      <c r="C19" s="5" t="s">
        <v>149</v>
      </c>
      <c r="D19" s="4" t="s">
        <v>4</v>
      </c>
      <c r="E19" s="4">
        <v>2007</v>
      </c>
      <c r="F19" s="9">
        <f>SUM(L19:R19)+SUM(L19:O19)*0.0000001+SUM(L19)*0.0000000000001</f>
        <v>148.00000975000512</v>
      </c>
      <c r="G19" s="64"/>
      <c r="H19" s="3" t="str">
        <f>IF(OR(AND(AP19&gt;=AW$44,AQ19&gt;=AW$48,AP19&lt;&gt;"",AO19=""),AND(AU19&gt;=AW$44,AV19&gt;=AW$48,AU19&lt;&gt;"",AO19=""),AND(BS19&gt;=BZ$44,BT19&gt;=BZ$48,BS19&lt;&gt;"",BR19=""),AND(BX19&gt;=BZ$44,BY19&gt;=BZ$48,BX19&lt;&gt;"",BR19=""),AND(CV19&gt;=DC$44,CW19&gt;=DC$48,CV19&lt;&gt;"",CU19=""),AND(DA19&gt;=DC$44,DB19&gt;=DC$48,DA19&lt;&gt;""),AND(DZ19&gt;=EG$44,EA19&gt;=EG$48,DZ19&lt;&gt;""),AND(EE19&gt;=EG$44,EF19&gt;=EG$48,EE19&lt;&gt;""),AND(FB19&gt;=FI$44,FC19&gt;=FI$48,FB19&lt;&gt;""),AND(FG19&gt;=FI$44,FH19&gt;=FI$48,FG19&lt;&gt;""),AND(GD19&gt;=GK$44,GE19&gt;=GK$48,GD19&lt;&gt;""),AND(GI19&gt;=GK$44,GJ19&gt;=GK$48,GI19&lt;&gt;""),AND(HF19&gt;=HM$44,HG19&gt;=HM$48,HF19&lt;&gt;""),AND(HK19&gt;=HM$44,HL19&gt;=HM$48,HK19&lt;&gt;""),AND(IH19&gt;=IO$44,II19&gt;=IO$48,IH19&lt;&gt;""),AND(IM19&gt;=IO$44,IN19&gt;=IO$48,IM19&lt;&gt;""),AND(JJ19&gt;=JQ$44,JK19&gt;=JQ$48,JJ19&lt;&gt;""),AND(JO19&gt;=JQ$44,JP19&gt;=JQ$48,JO19&lt;&gt;""),AND(KL19&gt;=KS$44,KM19&gt;=KS$48,KL19&lt;&gt;""),AND(KQ19&gt;=KS$44,KR19&gt;=KS$48,KQ19&lt;&gt;""),AND(LN19&gt;=LU$44,LO19&gt;=LU$48,LN19&lt;&gt;""),AND(LS19&gt;=LU$44,LT19&gt;=LU$48,LS19&lt;&gt;""),AND(MP19&gt;=MW$44,MQ19&gt;=MW$48,MP19&lt;&gt;""),AND(MU19&gt;=MW$44,MV19&gt;=MW$48,MU19&lt;&gt;""),AND(NR19&gt;=NY$44,NS19&gt;=NY$48,NR19&lt;&gt;""),AND(NW19&gt;=NY$44,NX19&gt;=NY$48,NW19&lt;&gt;""),AND(OT19&gt;=PA$44,OU19&gt;=PA$48,OT19&lt;&gt;""),AND(OY19&gt;=PA$44,OZ19&gt;=PA$48,OY19&lt;&gt;""),AND(PV19&gt;=QC$44,PW19&gt;=QC$48,PV19&lt;&gt;""),AND(QA19&gt;=QC$44,QB19&gt;=QC$48,QA19&lt;&gt;"")),"P","")</f>
        <v>P</v>
      </c>
      <c r="I19" s="3" t="str">
        <f>IF(OR(AND(AQ19&gt;=AW$48,AQ19&lt;&gt;"",AO19=""),AND(AV19&gt;=AW$48,AV19&lt;&gt;"",AO19=""),AND(BT19&gt;=BZ$48,BT19&lt;&gt;"",BR19=""),AND(BY19&gt;=BZ$48,BY19&lt;&gt;"",BR19=""),AND(CW19&gt;=DC$48,CW19&lt;&gt;"",CU19=""),AND(DB19&gt;=DC$48,DB19&lt;&gt;"",CU19=""),AND(EA19&gt;=EG$48,EA19&lt;&gt;""),AND(EF19&gt;=EG$48,EF19&lt;&gt;""),AND(FC19&gt;=FI$48,FC19&lt;&gt;""),AND(FH19&gt;=FI$48,FH19&lt;&gt;""),AND(GE19&gt;=GK$48,GE19&lt;&gt;""),AND(GJ19&gt;=GK$48,GJ19&lt;&gt;""),AND(HG19&gt;=HM$48,HG19&lt;&gt;""),AND(HL19&gt;=HM$48,HL19&lt;&gt;""),AND(II19&gt;=IO$48,II19&lt;&gt;""),AND(IN19&gt;=IO$48,IN19&lt;&gt;""),AND(JK19&gt;=JQ$48,JK19&lt;&gt;""),AND(JP19&gt;=JQ$48,JP19&lt;&gt;""),AND(KM19&gt;=KS$48,KM19&lt;&gt;""),AND(KR19&gt;=KS$48,KR19&lt;&gt;""),AND(LO19&gt;=LU$48,LO19&lt;&gt;""),AND(LT19&gt;=LU$48,LT19&lt;&gt;""),AND(MQ19&gt;=MW$48,MQ19&lt;&gt;""),AND(MV19&gt;=MW$48,MV19&lt;&gt;""),AND(NS19&gt;=NY$48,NS19&lt;&gt;""),AND(NX19&gt;=NY$48,NX19&lt;&gt;""),AND(OU19&gt;=PA$48,OU19&lt;&gt;""),AND(OZ19&gt;=PA$48,OZ19&lt;&gt;""),AND(PW19&gt;=QC$48,PW19&lt;&gt;""),AND(QB19&gt;=QC$48,QB19&lt;&gt;"")),"P","")</f>
        <v>P</v>
      </c>
      <c r="J19" s="36" t="str">
        <f>IF(AND(I19="P",H19=""),"No DD",IF(OR(AND(AS19&gt;=AW$47,AT19&gt;=AW$51,AS19&lt;&gt;"",AO19=""),AND(BV19&gt;=BZ$47,BW19&gt;=BZ$51,BV19&lt;&gt;"",BR19=""),AND(CY19&gt;=DC$47,CZ19&gt;=DC$51,CY19&lt;&gt;"",CU19=""),AND(EC19&gt;=EG$47,ED19&gt;=EG$51,EC19&lt;&gt;""),AND(FE19&gt;=FI$47,FF19&gt;=FI$51,FE19&lt;&gt;""),AND(GG19&gt;=GK$47,GH19&gt;=GK$51,GG19&lt;&gt;""),AND(HI19&gt;=HM$47,HJ19&gt;=HM$51,HI19&lt;&gt;""),AND(IK19&gt;=IO$47,IL19&gt;=IO$51,IK19&lt;&gt;""),AND(JM19&gt;=JQ$47,JN19&gt;=JQ$51,JM19&lt;&gt;""),AND(KO19&gt;=KS$47,KP19&gt;=KS$51,KO19&lt;&gt;""),AND(LQ19&gt;=LU$47,LR19&gt;=LU$51,LQ19&lt;&gt;""),AND(MS19&gt;=MW$47,MT19&gt;=MW$51,MS19&lt;&gt;""),AND(NU19&gt;=NY$47,NV19&gt;=NY$51,NU19&lt;&gt;""),AND(OW19&gt;=PA$47,OX19&gt;=PA$51,OW19&lt;&gt;""),AND(PY19&gt;=QC$47,PZ19&gt;=QC$51,PY19&lt;&gt;"")),"Merit",IF(OR(AND(AS19&gt;=AW$46,AT19&gt;=AW$50,AS19&lt;&gt;"",AO19=""),AND(BV19&gt;=BZ$46,BW19&gt;=BZ$50,BV19&lt;&gt;"",BR19=""),AND(CY19&gt;=DC$46,CZ19&gt;=DC$50,CY19&lt;&gt;"",CU19=""),AND(EC19&gt;=EG$46,ED19&gt;=EG$50,EC19&lt;&gt;""),AND(FE19&gt;=FI$46,FF19&gt;=FI$50,FE19&lt;&gt;""),AND(GG19&gt;=GK$46,GH19&gt;=GK$50,GG19&lt;&gt;""),AND(HI19&gt;=HM$46,HJ19&gt;=HM$50,HI19&lt;&gt;""),AND(IK19&gt;=IO$46,IL19&gt;=IO$50,IK19&lt;&gt;""),AND(JM19&gt;=JQ$46,JN19&gt;=JQ$50,JM19&lt;&gt;""),AND(KO19&gt;=KS$46,KP19&gt;=KS$50,KO19&lt;&gt;""),AND(LQ19&gt;=LU$46,LR19&gt;=LU$50,LQ19&lt;&gt;""),AND(MS19&gt;=MW$46,MT19&gt;=MW$50,MS19&lt;&gt;""),AND(NU19&gt;=NY$46,NV19&gt;=NY$50,NU19&lt;&gt;""),AND(OW19&gt;=PA$46,OX19&gt;=PA$50,OW19&lt;&gt;""),AND(PY19&gt;=QC$46,PZ19&gt;=QC$50,PY19&lt;&gt;"")),"Excellence",IF(K19="P","Worlds Team",IF(H19="P","National Team","")))))</f>
        <v>National Team</v>
      </c>
      <c r="K19" s="3" t="str">
        <f>IF(OR(AND(AS19&gt;=AW$45,AT19&gt;=AW$49,AS19&lt;&gt;"",AO19=""),AND(BV19&gt;=BZ$45,BW19&gt;=BZ$49,BV19&lt;&gt;"",BR19=""),AND(CY19&gt;=DC$45,CZ19&gt;=DC$49,CY19&lt;&gt;"",CU19=""),AND(EC19&gt;=EG$45,ED19&gt;=EG$49,EC19&lt;&gt;""),AND(FE19&gt;=FI$45,FF19&gt;=FI$49,FE19&lt;&gt;""),AND(GG19&gt;=GK$45,GH19&gt;=GK$49,GG19&lt;&gt;""),AND(HI19&gt;=HM$45,HJ19&gt;=HM$49,HI19&lt;&gt;""),AND(IK19&gt;=IO$45,IL19&gt;=IO$49,IK19&lt;&gt;""),AND(JM19&gt;=JQ$45,JN19&gt;=JQ$49,JM19&lt;&gt;""),AND(KO19&gt;=KS$45,KP19&gt;=KS$49,KO19&lt;&gt;""),AND(LQ19&gt;=LU$45,LR19&gt;=LU$49,LQ19&lt;&gt;""),AND(MS19&gt;=MW$45,MT19&gt;=MW$49,MS19&lt;&gt;""),AND(NU19&gt;=NY$45,NV19&gt;=NY$49,NU19&lt;&gt;""),AND(OW19&gt;=PA$45,OX19&gt;=PA$49,OW19&lt;&gt;""),AND(PY19&gt;=QC$45,PZ19&gt;=QC$49,PY19&lt;&gt;"")),"P","")</f>
        <v/>
      </c>
      <c r="L19" s="8">
        <f>IF(COUNT(AQ19,BT19,CW19)&gt;0,LARGE((AQ19,BT19,CW19),1),0)</f>
        <v>51.099999999999994</v>
      </c>
      <c r="M19" s="8" t="str">
        <f>IF(L19=0,"",IF(L19=CW19,$CA$1,IF(L19=BT19,$AX$1,IF(L19=AQ19,$U$1,""))))</f>
        <v>2024 3rd Domestic Trial</v>
      </c>
      <c r="N19" s="8">
        <f>IF(COUNT(AQ19,BT19,CW19)&gt;1,LARGE((AQ19,BT19,CW19),2),0)</f>
        <v>46.4</v>
      </c>
      <c r="O19" s="8" t="str">
        <f>IF(N19=0,"",IF(AND(N19=L19,N19=AQ19,N19=BT19),$U$1,IF(AND(N19=L19,N19=AQ19,N19=CW19),$U$1,IF(AND(N19=L19,N19=BT19,N19=CW19),$AX$1,IF(N19=CW19,$CA$1,IF(N19=BT19,$AX$1,IF(N19=AQ19,$U$1,"")))))))</f>
        <v>2025 Elite Canada</v>
      </c>
      <c r="P19" s="8">
        <f>IF(MAX(AV19,BY19,DB19)&gt;0,MAX(AV19,BY19,DB19),0)</f>
        <v>50.5</v>
      </c>
      <c r="Q19" s="8" t="str">
        <f>IF(P19=0,"",IF(P19=DB19,$CA$1,IF(P19=BY19,$AX$1,IF(P19=AV19,$U$1,""))))</f>
        <v>2024 3rd Domestic Trial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18.2</v>
      </c>
      <c r="V19" s="19">
        <v>7.2</v>
      </c>
      <c r="W19" s="19">
        <v>0.8</v>
      </c>
      <c r="X19" s="19">
        <v>0</v>
      </c>
      <c r="Y19" s="19">
        <v>17.2</v>
      </c>
      <c r="Z19" s="19">
        <v>2.4</v>
      </c>
      <c r="AA19" s="19">
        <v>0</v>
      </c>
      <c r="AB19" s="19">
        <v>0</v>
      </c>
      <c r="AC19" s="19">
        <v>16.399999999999999</v>
      </c>
      <c r="AD19" s="19">
        <v>6.8</v>
      </c>
      <c r="AE19" s="19">
        <v>0.8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9.6</v>
      </c>
      <c r="AQ19" s="40">
        <f>IF(SUM(U19:V19,X19:Z19,AB19)-W19-AA19&gt;0,SUM(U19:V19,X19:Z19,AB19)-W19-AA19,"")</f>
        <v>44.199999999999996</v>
      </c>
      <c r="AR19" s="40">
        <f>IF(SUM(AC19:AD19,AF19)-AE19&gt;0,SUM(AC19:AD19,AF19)-AE19,"")</f>
        <v>22.4</v>
      </c>
      <c r="AS19" s="40">
        <f>IF(SUM(V19,Z19,AD19)&gt;0,SUM(V19,Z19,AD19),"")</f>
        <v>16.399999999999999</v>
      </c>
      <c r="AT19" s="40">
        <f>IF(SUM(AQ19,AR19)&gt;0,SUM(AQ19,AR19),"")</f>
        <v>66.599999999999994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66.599999999999994</v>
      </c>
      <c r="AX19" s="18">
        <v>18.899999999999999</v>
      </c>
      <c r="AY19" s="18">
        <v>7.2</v>
      </c>
      <c r="AZ19" s="18">
        <v>0.6</v>
      </c>
      <c r="BA19" s="18">
        <v>0</v>
      </c>
      <c r="BB19" s="18">
        <v>18.8</v>
      </c>
      <c r="BC19" s="18">
        <v>6.8</v>
      </c>
      <c r="BD19" s="18">
        <v>0</v>
      </c>
      <c r="BE19" s="18">
        <v>0</v>
      </c>
      <c r="BF19" s="18">
        <v>18.7</v>
      </c>
      <c r="BG19" s="18">
        <v>6</v>
      </c>
      <c r="BH19" s="18">
        <v>0</v>
      </c>
      <c r="BI19" s="18">
        <v>0</v>
      </c>
      <c r="BJ19" s="18">
        <v>18.7</v>
      </c>
      <c r="BK19" s="18">
        <v>7.2</v>
      </c>
      <c r="BL19" s="18">
        <v>0.6</v>
      </c>
      <c r="BM19" s="18">
        <v>0</v>
      </c>
      <c r="BN19" s="18">
        <v>18.600000000000001</v>
      </c>
      <c r="BO19" s="18">
        <v>6.8</v>
      </c>
      <c r="BP19" s="18">
        <v>0.2</v>
      </c>
      <c r="BQ19" s="18">
        <v>0</v>
      </c>
      <c r="BR19" s="28"/>
      <c r="BS19" s="11">
        <f>IF(SUM(AY19,BC19)&gt;0,SUM(AY19,BC19),"")</f>
        <v>14</v>
      </c>
      <c r="BT19" s="11">
        <f>IF(SUM(AX19:AY19,BA19:BC19,BE19)-AZ19-BD19&gt;0,SUM(AX19:AY19,BA19:BC19,BE19)-AZ19-BD19,"")</f>
        <v>51.099999999999994</v>
      </c>
      <c r="BU19" s="11">
        <f>IF(SUM(BF19:BG19,BI19)-BH19&gt;0,SUM(BF19:BG19,BI19)-BH19,"")</f>
        <v>24.7</v>
      </c>
      <c r="BV19" s="11">
        <f>IF(SUM(AY19,BC19,BG19)&gt;0,SUM(AY19,BC19,BG19),"")</f>
        <v>20</v>
      </c>
      <c r="BW19" s="11">
        <f>IF(SUM(BT19,BU19)&gt;0,SUM(BT19,BU19),"")</f>
        <v>75.8</v>
      </c>
      <c r="BX19" s="11">
        <f>IF(SUM(BK19,BO19)&gt;0,SUM(BK19,BO19),"")</f>
        <v>14</v>
      </c>
      <c r="BY19" s="11">
        <f>IF(SUM(BJ19:BK19,BM19:BO19,BQ19)-SUM(BL19,BP19)&gt;0,SUM(BJ19:BK19,BM19:BO19,BQ19)-SUM(BL19,BP19),"")</f>
        <v>50.5</v>
      </c>
      <c r="BZ19" s="11">
        <f>IF(SUM(BT19,BU19,BY19)&gt;0,SUM(BT19,BU19,BY19),"")</f>
        <v>126.3</v>
      </c>
      <c r="CA19" s="19">
        <v>19</v>
      </c>
      <c r="CB19" s="19">
        <v>7.2</v>
      </c>
      <c r="CC19" s="19">
        <v>0.2</v>
      </c>
      <c r="CD19" s="19">
        <v>0</v>
      </c>
      <c r="CE19" s="19">
        <v>16.2</v>
      </c>
      <c r="CF19" s="19">
        <v>6</v>
      </c>
      <c r="CG19" s="19">
        <v>1.8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>IF(SUM(CB19,CF19)&gt;0,SUM(CB19,CF19),"")</f>
        <v>13.2</v>
      </c>
      <c r="CW19" s="40">
        <f>IF(SUM(CA19:CB19,CD19:CF19,CH19)-CC19-CG19&gt;0,SUM(CA19:CB19,CD19:CF19,CH19)-CC19-CG19,"")</f>
        <v>46.4</v>
      </c>
      <c r="CX19" s="40" t="str">
        <f>IF(SUM(CI19:CJ19,CL19)-CK19&gt;0,SUM(CI19:CJ19,CL19)-CK19,"")</f>
        <v/>
      </c>
      <c r="CY19" s="40">
        <f>IF(SUM(CB19,CF19,CJ19)&gt;0,SUM(CB19,CF19,CJ19),"")</f>
        <v>13.2</v>
      </c>
      <c r="CZ19" s="40">
        <f>IF(SUM(CW19,CX19)&gt;0,SUM(CW19,CX19),"")</f>
        <v>46.4</v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>
        <f>IF(SUM(CW19,CX19,DB19)&gt;0,SUM(CW19,CX19,DB19),"")</f>
        <v>46.4</v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18.95</v>
      </c>
      <c r="QE19" s="22">
        <f>IF($CU19="P",CB19,(CB19+AY19)/2)</f>
        <v>7.2</v>
      </c>
      <c r="QF19" s="22">
        <f>IF($CU19="P",CC19,(CC19+AZ19)/2)</f>
        <v>0.4</v>
      </c>
      <c r="QG19" s="22">
        <f>IF($CU19="P",CD19,(CD19+BA19)/2)</f>
        <v>0</v>
      </c>
      <c r="QH19" s="22">
        <f>IF($CU19="P",CE19,(CE19+BB19)/2)</f>
        <v>17.5</v>
      </c>
      <c r="QI19" s="22">
        <f>IF($CU19="P",CF19,(CF19+BC19)/2)</f>
        <v>6.4</v>
      </c>
      <c r="QJ19" s="22">
        <f>IF($CU19="P",CG19,(CG19+BD19)/2)</f>
        <v>0.9</v>
      </c>
      <c r="QK19" s="22">
        <f>IF($CU19="P",CH19,(CH19+BE19)/2)</f>
        <v>0</v>
      </c>
      <c r="QL19" s="22">
        <f>IF($CU19="P",CI19,(CI19+BF19)/2)</f>
        <v>9.35</v>
      </c>
      <c r="QM19" s="22">
        <f>IF($CU19="P",CJ19,(CJ19+BG19)/2)</f>
        <v>3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9.35</v>
      </c>
      <c r="QQ19" s="22">
        <f>IF($CU19="P",CN19,(CN19+BK19)/2)</f>
        <v>3.6</v>
      </c>
      <c r="QR19" s="22">
        <f>IF($CU19="P",CO19,(CO19+BL19)/2)</f>
        <v>0.3</v>
      </c>
      <c r="QS19" s="22">
        <f>IF($CU19="P",CP19,(CP19+BM19)/2)</f>
        <v>0</v>
      </c>
      <c r="QT19" s="22">
        <f>IF($CU19="P",CQ19,(CQ19+BN19)/2)</f>
        <v>9.3000000000000007</v>
      </c>
      <c r="QU19" s="22">
        <f>IF($CU19="P",CR19,(CR19+BO19)/2)</f>
        <v>3.4</v>
      </c>
      <c r="QV19" s="22">
        <f>IF($CU19="P",CS19,(CS19+BP19)/2)</f>
        <v>0.1</v>
      </c>
      <c r="QW19" s="22">
        <f>IF($CU19="P",CT19,(CT19+BQ19)/2)</f>
        <v>0</v>
      </c>
      <c r="QX19" s="27" t="s">
        <v>46</v>
      </c>
      <c r="QY19" s="40">
        <f>IF(SUM(QE19,QI19)&gt;0,SUM(QE19,QI19),"")</f>
        <v>13.600000000000001</v>
      </c>
      <c r="QZ19" s="40">
        <f>IF(SUM(QD19:QE19,QG19:QI19,QK19)-QF19-QJ19&gt;0,SUM(QD19:QE19,QG19:QI19,QK19)-QF19-QJ19,"")</f>
        <v>48.75</v>
      </c>
      <c r="RA19" s="40">
        <f>IF(SUM(QL19:QM19,QO19)-QN19&gt;0,SUM(QL19:QM19,QO19)-QN19,"")</f>
        <v>12.35</v>
      </c>
      <c r="RB19" s="40">
        <f>IF(SUM(QE19,QI19,QM19)&gt;0,SUM(QE19,QI19,QM19),"")</f>
        <v>16.600000000000001</v>
      </c>
      <c r="RC19" s="40">
        <f>IF(SUM(QZ19,RA19)&gt;0,SUM(QZ19,RA19),"")</f>
        <v>61.1</v>
      </c>
      <c r="RD19" s="40">
        <f>IF(SUM(QQ19,QU19)&gt;0,SUM(QQ19,QU19),"")</f>
        <v>7</v>
      </c>
      <c r="RE19" s="40">
        <f>IF(SUM(QP19:QQ19,QS19:QU19,QW19)-SUM(QR19,QV19)&gt;0,SUM(QP19:QQ19,QS19:QU19,QW19)-SUM(QR19,QV19),"")</f>
        <v>25.25</v>
      </c>
      <c r="RF19" s="40">
        <f>IF(SUM(QZ19,RA19,RE19)&gt;0,SUM(QZ19,RA19,RE19),"")</f>
        <v>86.35</v>
      </c>
    </row>
    <row r="20" spans="1:474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12</v>
      </c>
      <c r="C20" s="5" t="s">
        <v>103</v>
      </c>
      <c r="D20" s="4" t="s">
        <v>4</v>
      </c>
      <c r="E20" s="4">
        <v>2005</v>
      </c>
      <c r="F20" s="9">
        <f>SUM(L20:R20)+SUM(L20:O20)*0.0000001+SUM(L20)*0.0000000000001</f>
        <v>147.7000097100053</v>
      </c>
      <c r="G20" s="64"/>
      <c r="H20" s="3" t="str">
        <f>IF(OR(AND(AP20&gt;=AW$44,AQ20&gt;=AW$48,AP20&lt;&gt;"",AO20=""),AND(AU20&gt;=AW$44,AV20&gt;=AW$48,AU20&lt;&gt;"",AO20=""),AND(BS20&gt;=BZ$44,BT20&gt;=BZ$48,BS20&lt;&gt;"",BR20=""),AND(BX20&gt;=BZ$44,BY20&gt;=BZ$48,BX20&lt;&gt;"",BR20=""),AND(CV20&gt;=DC$44,CW20&gt;=DC$48,CV20&lt;&gt;"",CU20=""),AND(DA20&gt;=DC$44,DB20&gt;=DC$48,DA20&lt;&gt;""),AND(DZ20&gt;=EG$44,EA20&gt;=EG$48,DZ20&lt;&gt;""),AND(EE20&gt;=EG$44,EF20&gt;=EG$48,EE20&lt;&gt;""),AND(FB20&gt;=FI$44,FC20&gt;=FI$48,FB20&lt;&gt;""),AND(FG20&gt;=FI$44,FH20&gt;=FI$48,FG20&lt;&gt;""),AND(GD20&gt;=GK$44,GE20&gt;=GK$48,GD20&lt;&gt;""),AND(GI20&gt;=GK$44,GJ20&gt;=GK$48,GI20&lt;&gt;""),AND(HF20&gt;=HM$44,HG20&gt;=HM$48,HF20&lt;&gt;""),AND(HK20&gt;=HM$44,HL20&gt;=HM$48,HK20&lt;&gt;""),AND(IH20&gt;=IO$44,II20&gt;=IO$48,IH20&lt;&gt;""),AND(IM20&gt;=IO$44,IN20&gt;=IO$48,IM20&lt;&gt;""),AND(JJ20&gt;=JQ$44,JK20&gt;=JQ$48,JJ20&lt;&gt;""),AND(JO20&gt;=JQ$44,JP20&gt;=JQ$48,JO20&lt;&gt;""),AND(KL20&gt;=KS$44,KM20&gt;=KS$48,KL20&lt;&gt;""),AND(KQ20&gt;=KS$44,KR20&gt;=KS$48,KQ20&lt;&gt;""),AND(LN20&gt;=LU$44,LO20&gt;=LU$48,LN20&lt;&gt;""),AND(LS20&gt;=LU$44,LT20&gt;=LU$48,LS20&lt;&gt;""),AND(MP20&gt;=MW$44,MQ20&gt;=MW$48,MP20&lt;&gt;""),AND(MU20&gt;=MW$44,MV20&gt;=MW$48,MU20&lt;&gt;""),AND(NR20&gt;=NY$44,NS20&gt;=NY$48,NR20&lt;&gt;""),AND(NW20&gt;=NY$44,NX20&gt;=NY$48,NW20&lt;&gt;""),AND(OT20&gt;=PA$44,OU20&gt;=PA$48,OT20&lt;&gt;""),AND(OY20&gt;=PA$44,OZ20&gt;=PA$48,OY20&lt;&gt;""),AND(PV20&gt;=QC$44,PW20&gt;=QC$48,PV20&lt;&gt;""),AND(QA20&gt;=QC$44,QB20&gt;=QC$48,QA20&lt;&gt;"")),"P","")</f>
        <v>P</v>
      </c>
      <c r="I20" s="3" t="str">
        <f>IF(OR(AND(AQ20&gt;=AW$48,AQ20&lt;&gt;"",AO20=""),AND(AV20&gt;=AW$48,AV20&lt;&gt;"",AO20=""),AND(BT20&gt;=BZ$48,BT20&lt;&gt;"",BR20=""),AND(BY20&gt;=BZ$48,BY20&lt;&gt;"",BR20=""),AND(CW20&gt;=DC$48,CW20&lt;&gt;"",CU20=""),AND(DB20&gt;=DC$48,DB20&lt;&gt;"",CU20=""),AND(EA20&gt;=EG$48,EA20&lt;&gt;""),AND(EF20&gt;=EG$48,EF20&lt;&gt;""),AND(FC20&gt;=FI$48,FC20&lt;&gt;""),AND(FH20&gt;=FI$48,FH20&lt;&gt;""),AND(GE20&gt;=GK$48,GE20&lt;&gt;""),AND(GJ20&gt;=GK$48,GJ20&lt;&gt;""),AND(HG20&gt;=HM$48,HG20&lt;&gt;""),AND(HL20&gt;=HM$48,HL20&lt;&gt;""),AND(II20&gt;=IO$48,II20&lt;&gt;""),AND(IN20&gt;=IO$48,IN20&lt;&gt;""),AND(JK20&gt;=JQ$48,JK20&lt;&gt;""),AND(JP20&gt;=JQ$48,JP20&lt;&gt;""),AND(KM20&gt;=KS$48,KM20&lt;&gt;""),AND(KR20&gt;=KS$48,KR20&lt;&gt;""),AND(LO20&gt;=LU$48,LO20&lt;&gt;""),AND(LT20&gt;=LU$48,LT20&lt;&gt;""),AND(MQ20&gt;=MW$48,MQ20&lt;&gt;""),AND(MV20&gt;=MW$48,MV20&lt;&gt;""),AND(NS20&gt;=NY$48,NS20&lt;&gt;""),AND(NX20&gt;=NY$48,NX20&lt;&gt;""),AND(OU20&gt;=PA$48,OU20&lt;&gt;""),AND(OZ20&gt;=PA$48,OZ20&lt;&gt;""),AND(PW20&gt;=QC$48,PW20&lt;&gt;""),AND(QB20&gt;=QC$48,QB20&lt;&gt;"")),"P","")</f>
        <v>P</v>
      </c>
      <c r="J20" s="36" t="str">
        <f>IF(AND(I20="P",H20=""),"No DD",IF(OR(AND(AS20&gt;=AW$47,AT20&gt;=AW$51,AS20&lt;&gt;"",AO20=""),AND(BV20&gt;=BZ$47,BW20&gt;=BZ$51,BV20&lt;&gt;"",BR20=""),AND(CY20&gt;=DC$47,CZ20&gt;=DC$51,CY20&lt;&gt;"",CU20=""),AND(EC20&gt;=EG$47,ED20&gt;=EG$51,EC20&lt;&gt;""),AND(FE20&gt;=FI$47,FF20&gt;=FI$51,FE20&lt;&gt;""),AND(GG20&gt;=GK$47,GH20&gt;=GK$51,GG20&lt;&gt;""),AND(HI20&gt;=HM$47,HJ20&gt;=HM$51,HI20&lt;&gt;""),AND(IK20&gt;=IO$47,IL20&gt;=IO$51,IK20&lt;&gt;""),AND(JM20&gt;=JQ$47,JN20&gt;=JQ$51,JM20&lt;&gt;""),AND(KO20&gt;=KS$47,KP20&gt;=KS$51,KO20&lt;&gt;""),AND(LQ20&gt;=LU$47,LR20&gt;=LU$51,LQ20&lt;&gt;""),AND(MS20&gt;=MW$47,MT20&gt;=MW$51,MS20&lt;&gt;""),AND(NU20&gt;=NY$47,NV20&gt;=NY$51,NU20&lt;&gt;""),AND(OW20&gt;=PA$47,OX20&gt;=PA$51,OW20&lt;&gt;""),AND(PY20&gt;=QC$47,PZ20&gt;=QC$51,PY20&lt;&gt;"")),"Merit",IF(OR(AND(AS20&gt;=AW$46,AT20&gt;=AW$50,AS20&lt;&gt;"",AO20=""),AND(BV20&gt;=BZ$46,BW20&gt;=BZ$50,BV20&lt;&gt;"",BR20=""),AND(CY20&gt;=DC$46,CZ20&gt;=DC$50,CY20&lt;&gt;"",CU20=""),AND(EC20&gt;=EG$46,ED20&gt;=EG$50,EC20&lt;&gt;""),AND(FE20&gt;=FI$46,FF20&gt;=FI$50,FE20&lt;&gt;""),AND(GG20&gt;=GK$46,GH20&gt;=GK$50,GG20&lt;&gt;""),AND(HI20&gt;=HM$46,HJ20&gt;=HM$50,HI20&lt;&gt;""),AND(IK20&gt;=IO$46,IL20&gt;=IO$50,IK20&lt;&gt;""),AND(JM20&gt;=JQ$46,JN20&gt;=JQ$50,JM20&lt;&gt;""),AND(KO20&gt;=KS$46,KP20&gt;=KS$50,KO20&lt;&gt;""),AND(LQ20&gt;=LU$46,LR20&gt;=LU$50,LQ20&lt;&gt;""),AND(MS20&gt;=MW$46,MT20&gt;=MW$50,MS20&lt;&gt;""),AND(NU20&gt;=NY$46,NV20&gt;=NY$50,NU20&lt;&gt;""),AND(OW20&gt;=PA$46,OX20&gt;=PA$50,OW20&lt;&gt;""),AND(PY20&gt;=QC$46,PZ20&gt;=QC$50,PY20&lt;&gt;"")),"Excellence",IF(K20="P","Worlds Team",IF(H20="P","National Team","")))))</f>
        <v>National Team</v>
      </c>
      <c r="K20" s="3" t="str">
        <f>IF(OR(AND(AS20&gt;=AW$45,AT20&gt;=AW$49,AS20&lt;&gt;"",AO20=""),AND(BV20&gt;=BZ$45,BW20&gt;=BZ$49,BV20&lt;&gt;"",BR20=""),AND(CY20&gt;=DC$45,CZ20&gt;=DC$49,CY20&lt;&gt;"",CU20=""),AND(EC20&gt;=EG$45,ED20&gt;=EG$49,EC20&lt;&gt;""),AND(FE20&gt;=FI$45,FF20&gt;=FI$49,FE20&lt;&gt;""),AND(GG20&gt;=GK$45,GH20&gt;=GK$49,GG20&lt;&gt;""),AND(HI20&gt;=HM$45,HJ20&gt;=HM$49,HI20&lt;&gt;""),AND(IK20&gt;=IO$45,IL20&gt;=IO$49,IK20&lt;&gt;""),AND(JM20&gt;=JQ$45,JN20&gt;=JQ$49,JM20&lt;&gt;""),AND(KO20&gt;=KS$45,KP20&gt;=KS$49,KO20&lt;&gt;""),AND(LQ20&gt;=LU$45,LR20&gt;=LU$49,LQ20&lt;&gt;""),AND(MS20&gt;=MW$45,MT20&gt;=MW$49,MS20&lt;&gt;""),AND(NU20&gt;=NY$45,NV20&gt;=NY$49,NU20&lt;&gt;""),AND(OW20&gt;=PA$45,OX20&gt;=PA$49,OW20&lt;&gt;""),AND(PY20&gt;=QC$45,PZ20&gt;=QC$49,PY20&lt;&gt;"")),"P","")</f>
        <v/>
      </c>
      <c r="L20" s="8">
        <f>IF(COUNT(AQ20,BT20,CW20)&gt;0,LARGE((AQ20,BT20,CW20),1),0)</f>
        <v>53.1</v>
      </c>
      <c r="M20" s="8" t="str">
        <f>IF(L20=0,"",IF(L20=CW20,$CA$1,IF(L20=BT20,$AX$1,IF(L20=AQ20,$U$1,""))))</f>
        <v>2024 3rd Domestic Trial</v>
      </c>
      <c r="N20" s="8">
        <f>IF(COUNT(AQ20,BT20,CW20)&gt;1,LARGE((AQ20,BT20,CW20),2),0)</f>
        <v>43.999999999999993</v>
      </c>
      <c r="O20" s="8" t="str">
        <f>IF(N20=0,"",IF(AND(N20=L20,N20=AQ20,N20=BT20),$U$1,IF(AND(N20=L20,N20=AQ20,N20=CW20),$U$1,IF(AND(N20=L20,N20=BT20,N20=CW20),$AX$1,IF(N20=CW20,$CA$1,IF(N20=BT20,$AX$1,IF(N20=AQ20,$U$1,"")))))))</f>
        <v>2024 Nationals</v>
      </c>
      <c r="P20" s="8">
        <f>IF(MAX(AV20,BY20,DB20)&gt;0,MAX(AV20,BY20,DB20),0)</f>
        <v>50.6</v>
      </c>
      <c r="Q20" s="8" t="str">
        <f>IF(P20=0,"",IF(P20=DB20,$CA$1,IF(P20=BY20,$AX$1,IF(P20=AV20,$U$1,""))))</f>
        <v>2024 3rd Domestic Trial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16.3</v>
      </c>
      <c r="V20" s="19">
        <v>2.9</v>
      </c>
      <c r="W20" s="19">
        <v>2</v>
      </c>
      <c r="X20" s="19">
        <v>0</v>
      </c>
      <c r="Y20" s="19">
        <v>18.399999999999999</v>
      </c>
      <c r="Z20" s="19">
        <v>8.1</v>
      </c>
      <c r="AA20" s="19">
        <v>0</v>
      </c>
      <c r="AB20" s="19">
        <v>0.3</v>
      </c>
      <c r="AC20" s="19">
        <v>18.399999999999999</v>
      </c>
      <c r="AD20" s="19">
        <v>6</v>
      </c>
      <c r="AE20" s="19">
        <v>0.6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11</v>
      </c>
      <c r="AQ20" s="40">
        <f>IF(SUM(U20:V20,X20:Z20,AB20)-W20-AA20&gt;0,SUM(U20:V20,X20:Z20,AB20)-W20-AA20,"")</f>
        <v>43.999999999999993</v>
      </c>
      <c r="AR20" s="40">
        <f>IF(SUM(AC20:AD20,AF20)-AE20&gt;0,SUM(AC20:AD20,AF20)-AE20,"")</f>
        <v>23.799999999999997</v>
      </c>
      <c r="AS20" s="40">
        <f>IF(SUM(V20,Z20,AD20)&gt;0,SUM(V20,Z20,AD20),"")</f>
        <v>17</v>
      </c>
      <c r="AT20" s="40">
        <f>IF(SUM(AQ20,AR20)&gt;0,SUM(AQ20,AR20),"")</f>
        <v>67.799999999999983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67.799999999999983</v>
      </c>
      <c r="AX20" s="18">
        <v>18.899999999999999</v>
      </c>
      <c r="AY20" s="18">
        <v>7.7</v>
      </c>
      <c r="AZ20" s="18">
        <v>0</v>
      </c>
      <c r="BA20" s="18">
        <v>0.3</v>
      </c>
      <c r="BB20" s="18">
        <v>19</v>
      </c>
      <c r="BC20" s="18">
        <v>7.2</v>
      </c>
      <c r="BD20" s="18">
        <v>0</v>
      </c>
      <c r="BE20" s="18">
        <v>0</v>
      </c>
      <c r="BF20" s="18">
        <v>18.600000000000001</v>
      </c>
      <c r="BG20" s="18">
        <v>7.2</v>
      </c>
      <c r="BH20" s="18">
        <v>0.6</v>
      </c>
      <c r="BI20" s="18">
        <v>0</v>
      </c>
      <c r="BJ20" s="18">
        <v>18.5</v>
      </c>
      <c r="BK20" s="18">
        <v>6.9</v>
      </c>
      <c r="BL20" s="18">
        <v>0.2</v>
      </c>
      <c r="BM20" s="18">
        <v>0</v>
      </c>
      <c r="BN20" s="18">
        <v>18.399999999999999</v>
      </c>
      <c r="BO20" s="18">
        <v>7.2</v>
      </c>
      <c r="BP20" s="18">
        <v>0.2</v>
      </c>
      <c r="BQ20" s="18">
        <v>0</v>
      </c>
      <c r="BR20" s="28"/>
      <c r="BS20" s="11">
        <f>IF(SUM(AY20,BC20)&gt;0,SUM(AY20,BC20),"")</f>
        <v>14.9</v>
      </c>
      <c r="BT20" s="11">
        <f>IF(SUM(AX20:AY20,BA20:BC20,BE20)-AZ20-BD20&gt;0,SUM(AX20:AY20,BA20:BC20,BE20)-AZ20-BD20,"")</f>
        <v>53.1</v>
      </c>
      <c r="BU20" s="11">
        <f>IF(SUM(BF20:BG20,BI20)-BH20&gt;0,SUM(BF20:BG20,BI20)-BH20,"")</f>
        <v>25.2</v>
      </c>
      <c r="BV20" s="11">
        <f>IF(SUM(AY20,BC20,BG20)&gt;0,SUM(AY20,BC20,BG20),"")</f>
        <v>22.1</v>
      </c>
      <c r="BW20" s="11">
        <f>IF(SUM(BT20,BU20)&gt;0,SUM(BT20,BU20),"")</f>
        <v>78.3</v>
      </c>
      <c r="BX20" s="11">
        <f>IF(SUM(BK20,BO20)&gt;0,SUM(BK20,BO20),"")</f>
        <v>14.100000000000001</v>
      </c>
      <c r="BY20" s="11">
        <f>IF(SUM(BJ20:BK20,BM20:BO20,BQ20)-SUM(BL20,BP20)&gt;0,SUM(BJ20:BK20,BM20:BO20,BQ20)-SUM(BL20,BP20),"")</f>
        <v>50.6</v>
      </c>
      <c r="BZ20" s="11">
        <f>IF(SUM(BT20,BU20,BY20)&gt;0,SUM(BT20,BU20,BY20),"")</f>
        <v>128.9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9.4499999999999993</v>
      </c>
      <c r="QE20" s="22">
        <f>IF($CU20="P",CB20,(CB20+AY20)/2)</f>
        <v>3.85</v>
      </c>
      <c r="QF20" s="22">
        <f>IF($CU20="P",CC20,(CC20+AZ20)/2)</f>
        <v>0</v>
      </c>
      <c r="QG20" s="22">
        <f>IF($CU20="P",CD20,(CD20+BA20)/2)</f>
        <v>0.15</v>
      </c>
      <c r="QH20" s="22">
        <f>IF($CU20="P",CE20,(CE20+BB20)/2)</f>
        <v>9.5</v>
      </c>
      <c r="QI20" s="22">
        <f>IF($CU20="P",CF20,(CF20+BC20)/2)</f>
        <v>3.6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9.3000000000000007</v>
      </c>
      <c r="QM20" s="22">
        <f>IF($CU20="P",CJ20,(CJ20+BG20)/2)</f>
        <v>3.6</v>
      </c>
      <c r="QN20" s="22">
        <f>IF($CU20="P",CK20,(CK20+BH20)/2)</f>
        <v>0.3</v>
      </c>
      <c r="QO20" s="22">
        <f>IF($CU20="P",CL20,(CL20+BI20)/2)</f>
        <v>0</v>
      </c>
      <c r="QP20" s="22">
        <f>IF($CU20="P",CM20,(CM20+BJ20)/2)</f>
        <v>9.25</v>
      </c>
      <c r="QQ20" s="22">
        <f>IF($CU20="P",CN20,(CN20+BK20)/2)</f>
        <v>3.45</v>
      </c>
      <c r="QR20" s="22">
        <f>IF($CU20="P",CO20,(CO20+BL20)/2)</f>
        <v>0.1</v>
      </c>
      <c r="QS20" s="22">
        <f>IF($CU20="P",CP20,(CP20+BM20)/2)</f>
        <v>0</v>
      </c>
      <c r="QT20" s="22">
        <f>IF($CU20="P",CQ20,(CQ20+BN20)/2)</f>
        <v>9.1999999999999993</v>
      </c>
      <c r="QU20" s="22">
        <f>IF($CU20="P",CR20,(CR20+BO20)/2)</f>
        <v>3.6</v>
      </c>
      <c r="QV20" s="22">
        <f>IF($CU20="P",CS20,(CS20+BP20)/2)</f>
        <v>0.1</v>
      </c>
      <c r="QW20" s="22">
        <f>IF($CU20="P",CT20,(CT20+BQ20)/2)</f>
        <v>0</v>
      </c>
      <c r="QX20" s="27" t="s">
        <v>46</v>
      </c>
      <c r="QY20" s="40">
        <f>IF(SUM(QE20,QI20)&gt;0,SUM(QE20,QI20),"")</f>
        <v>7.45</v>
      </c>
      <c r="QZ20" s="40">
        <f>IF(SUM(QD20:QE20,QG20:QI20,QK20)-QF20-QJ20&gt;0,SUM(QD20:QE20,QG20:QI20,QK20)-QF20-QJ20,"")</f>
        <v>26.55</v>
      </c>
      <c r="RA20" s="40">
        <f>IF(SUM(QL20:QM20,QO20)-QN20&gt;0,SUM(QL20:QM20,QO20)-QN20,"")</f>
        <v>12.6</v>
      </c>
      <c r="RB20" s="40">
        <f>IF(SUM(QE20,QI20,QM20)&gt;0,SUM(QE20,QI20,QM20),"")</f>
        <v>11.05</v>
      </c>
      <c r="RC20" s="40">
        <f>IF(SUM(QZ20,RA20)&gt;0,SUM(QZ20,RA20),"")</f>
        <v>39.15</v>
      </c>
      <c r="RD20" s="40">
        <f>IF(SUM(QQ20,QU20)&gt;0,SUM(QQ20,QU20),"")</f>
        <v>7.0500000000000007</v>
      </c>
      <c r="RE20" s="40">
        <f>IF(SUM(QP20:QQ20,QS20:QU20,QW20)-SUM(QR20,QV20)&gt;0,SUM(QP20:QQ20,QS20:QU20,QW20)-SUM(QR20,QV20),"")</f>
        <v>25.3</v>
      </c>
      <c r="RF20" s="40">
        <f>IF(SUM(QZ20,RA20,RE20)&gt;0,SUM(QZ20,RA20,RE20),"")</f>
        <v>64.45</v>
      </c>
    </row>
    <row r="21" spans="1:474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13</v>
      </c>
      <c r="C21" s="5" t="s">
        <v>148</v>
      </c>
      <c r="D21" s="4" t="s">
        <v>4</v>
      </c>
      <c r="E21" s="4">
        <v>2007</v>
      </c>
      <c r="F21" s="9">
        <f>SUM(L21:R21)+SUM(L21:O21)*0.0000001+SUM(L21)*0.0000000000001</f>
        <v>145.10000955000487</v>
      </c>
      <c r="G21" s="64"/>
      <c r="H21" s="3" t="str">
        <f>IF(OR(AND(AP21&gt;=AW$44,AQ21&gt;=AW$48,AP21&lt;&gt;"",AO21=""),AND(AU21&gt;=AW$44,AV21&gt;=AW$48,AU21&lt;&gt;"",AO21=""),AND(BS21&gt;=BZ$44,BT21&gt;=BZ$48,BS21&lt;&gt;"",BR21=""),AND(BX21&gt;=BZ$44,BY21&gt;=BZ$48,BX21&lt;&gt;"",BR21=""),AND(CV21&gt;=DC$44,CW21&gt;=DC$48,CV21&lt;&gt;"",CU21=""),AND(DA21&gt;=DC$44,DB21&gt;=DC$48,DA21&lt;&gt;""),AND(DZ21&gt;=EG$44,EA21&gt;=EG$48,DZ21&lt;&gt;""),AND(EE21&gt;=EG$44,EF21&gt;=EG$48,EE21&lt;&gt;""),AND(FB21&gt;=FI$44,FC21&gt;=FI$48,FB21&lt;&gt;""),AND(FG21&gt;=FI$44,FH21&gt;=FI$48,FG21&lt;&gt;""),AND(GD21&gt;=GK$44,GE21&gt;=GK$48,GD21&lt;&gt;""),AND(GI21&gt;=GK$44,GJ21&gt;=GK$48,GI21&lt;&gt;""),AND(HF21&gt;=HM$44,HG21&gt;=HM$48,HF21&lt;&gt;""),AND(HK21&gt;=HM$44,HL21&gt;=HM$48,HK21&lt;&gt;""),AND(IH21&gt;=IO$44,II21&gt;=IO$48,IH21&lt;&gt;""),AND(IM21&gt;=IO$44,IN21&gt;=IO$48,IM21&lt;&gt;""),AND(JJ21&gt;=JQ$44,JK21&gt;=JQ$48,JJ21&lt;&gt;""),AND(JO21&gt;=JQ$44,JP21&gt;=JQ$48,JO21&lt;&gt;""),AND(KL21&gt;=KS$44,KM21&gt;=KS$48,KL21&lt;&gt;""),AND(KQ21&gt;=KS$44,KR21&gt;=KS$48,KQ21&lt;&gt;""),AND(LN21&gt;=LU$44,LO21&gt;=LU$48,LN21&lt;&gt;""),AND(LS21&gt;=LU$44,LT21&gt;=LU$48,LS21&lt;&gt;""),AND(MP21&gt;=MW$44,MQ21&gt;=MW$48,MP21&lt;&gt;""),AND(MU21&gt;=MW$44,MV21&gt;=MW$48,MU21&lt;&gt;""),AND(NR21&gt;=NY$44,NS21&gt;=NY$48,NR21&lt;&gt;""),AND(NW21&gt;=NY$44,NX21&gt;=NY$48,NW21&lt;&gt;""),AND(OT21&gt;=PA$44,OU21&gt;=PA$48,OT21&lt;&gt;""),AND(OY21&gt;=PA$44,OZ21&gt;=PA$48,OY21&lt;&gt;""),AND(PV21&gt;=QC$44,PW21&gt;=QC$48,PV21&lt;&gt;""),AND(QA21&gt;=QC$44,QB21&gt;=QC$48,QA21&lt;&gt;"")),"P","")</f>
        <v>P</v>
      </c>
      <c r="I21" s="3" t="str">
        <f>IF(OR(AND(AQ21&gt;=AW$48,AQ21&lt;&gt;"",AO21=""),AND(AV21&gt;=AW$48,AV21&lt;&gt;"",AO21=""),AND(BT21&gt;=BZ$48,BT21&lt;&gt;"",BR21=""),AND(BY21&gt;=BZ$48,BY21&lt;&gt;"",BR21=""),AND(CW21&gt;=DC$48,CW21&lt;&gt;"",CU21=""),AND(DB21&gt;=DC$48,DB21&lt;&gt;"",CU21=""),AND(EA21&gt;=EG$48,EA21&lt;&gt;""),AND(EF21&gt;=EG$48,EF21&lt;&gt;""),AND(FC21&gt;=FI$48,FC21&lt;&gt;""),AND(FH21&gt;=FI$48,FH21&lt;&gt;""),AND(GE21&gt;=GK$48,GE21&lt;&gt;""),AND(GJ21&gt;=GK$48,GJ21&lt;&gt;""),AND(HG21&gt;=HM$48,HG21&lt;&gt;""),AND(HL21&gt;=HM$48,HL21&lt;&gt;""),AND(II21&gt;=IO$48,II21&lt;&gt;""),AND(IN21&gt;=IO$48,IN21&lt;&gt;""),AND(JK21&gt;=JQ$48,JK21&lt;&gt;""),AND(JP21&gt;=JQ$48,JP21&lt;&gt;""),AND(KM21&gt;=KS$48,KM21&lt;&gt;""),AND(KR21&gt;=KS$48,KR21&lt;&gt;""),AND(LO21&gt;=LU$48,LO21&lt;&gt;""),AND(LT21&gt;=LU$48,LT21&lt;&gt;""),AND(MQ21&gt;=MW$48,MQ21&lt;&gt;""),AND(MV21&gt;=MW$48,MV21&lt;&gt;""),AND(NS21&gt;=NY$48,NS21&lt;&gt;""),AND(NX21&gt;=NY$48,NX21&lt;&gt;""),AND(OU21&gt;=PA$48,OU21&lt;&gt;""),AND(OZ21&gt;=PA$48,OZ21&lt;&gt;""),AND(PW21&gt;=QC$48,PW21&lt;&gt;""),AND(QB21&gt;=QC$48,QB21&lt;&gt;"")),"P","")</f>
        <v>P</v>
      </c>
      <c r="J21" s="36" t="str">
        <f>IF(AND(I21="P",H21=""),"No DD",IF(OR(AND(AS21&gt;=AW$47,AT21&gt;=AW$51,AS21&lt;&gt;"",AO21=""),AND(BV21&gt;=BZ$47,BW21&gt;=BZ$51,BV21&lt;&gt;"",BR21=""),AND(CY21&gt;=DC$47,CZ21&gt;=DC$51,CY21&lt;&gt;"",CU21=""),AND(EC21&gt;=EG$47,ED21&gt;=EG$51,EC21&lt;&gt;""),AND(FE21&gt;=FI$47,FF21&gt;=FI$51,FE21&lt;&gt;""),AND(GG21&gt;=GK$47,GH21&gt;=GK$51,GG21&lt;&gt;""),AND(HI21&gt;=HM$47,HJ21&gt;=HM$51,HI21&lt;&gt;""),AND(IK21&gt;=IO$47,IL21&gt;=IO$51,IK21&lt;&gt;""),AND(JM21&gt;=JQ$47,JN21&gt;=JQ$51,JM21&lt;&gt;""),AND(KO21&gt;=KS$47,KP21&gt;=KS$51,KO21&lt;&gt;""),AND(LQ21&gt;=LU$47,LR21&gt;=LU$51,LQ21&lt;&gt;""),AND(MS21&gt;=MW$47,MT21&gt;=MW$51,MS21&lt;&gt;""),AND(NU21&gt;=NY$47,NV21&gt;=NY$51,NU21&lt;&gt;""),AND(OW21&gt;=PA$47,OX21&gt;=PA$51,OW21&lt;&gt;""),AND(PY21&gt;=QC$47,PZ21&gt;=QC$51,PY21&lt;&gt;"")),"Merit",IF(OR(AND(AS21&gt;=AW$46,AT21&gt;=AW$50,AS21&lt;&gt;"",AO21=""),AND(BV21&gt;=BZ$46,BW21&gt;=BZ$50,BV21&lt;&gt;"",BR21=""),AND(CY21&gt;=DC$46,CZ21&gt;=DC$50,CY21&lt;&gt;"",CU21=""),AND(EC21&gt;=EG$46,ED21&gt;=EG$50,EC21&lt;&gt;""),AND(FE21&gt;=FI$46,FF21&gt;=FI$50,FE21&lt;&gt;""),AND(GG21&gt;=GK$46,GH21&gt;=GK$50,GG21&lt;&gt;""),AND(HI21&gt;=HM$46,HJ21&gt;=HM$50,HI21&lt;&gt;""),AND(IK21&gt;=IO$46,IL21&gt;=IO$50,IK21&lt;&gt;""),AND(JM21&gt;=JQ$46,JN21&gt;=JQ$50,JM21&lt;&gt;""),AND(KO21&gt;=KS$46,KP21&gt;=KS$50,KO21&lt;&gt;""),AND(LQ21&gt;=LU$46,LR21&gt;=LU$50,LQ21&lt;&gt;""),AND(MS21&gt;=MW$46,MT21&gt;=MW$50,MS21&lt;&gt;""),AND(NU21&gt;=NY$46,NV21&gt;=NY$50,NU21&lt;&gt;""),AND(OW21&gt;=PA$46,OX21&gt;=PA$50,OW21&lt;&gt;""),AND(PY21&gt;=QC$46,PZ21&gt;=QC$50,PY21&lt;&gt;"")),"Excellence",IF(K21="P","Worlds Team",IF(H21="P","National Team","")))))</f>
        <v>National Team</v>
      </c>
      <c r="K21" s="3" t="str">
        <f>IF(OR(AND(AS21&gt;=AW$45,AT21&gt;=AW$49,AS21&lt;&gt;"",AO21=""),AND(BV21&gt;=BZ$45,BW21&gt;=BZ$49,BV21&lt;&gt;"",BR21=""),AND(CY21&gt;=DC$45,CZ21&gt;=DC$49,CY21&lt;&gt;"",CU21=""),AND(EC21&gt;=EG$45,ED21&gt;=EG$49,EC21&lt;&gt;""),AND(FE21&gt;=FI$45,FF21&gt;=FI$49,FE21&lt;&gt;""),AND(GG21&gt;=GK$45,GH21&gt;=GK$49,GG21&lt;&gt;""),AND(HI21&gt;=HM$45,HJ21&gt;=HM$49,HI21&lt;&gt;""),AND(IK21&gt;=IO$45,IL21&gt;=IO$49,IK21&lt;&gt;""),AND(JM21&gt;=JQ$45,JN21&gt;=JQ$49,JM21&lt;&gt;""),AND(KO21&gt;=KS$45,KP21&gt;=KS$49,KO21&lt;&gt;""),AND(LQ21&gt;=LU$45,LR21&gt;=LU$49,LQ21&lt;&gt;""),AND(MS21&gt;=MW$45,MT21&gt;=MW$49,MS21&lt;&gt;""),AND(NU21&gt;=NY$45,NV21&gt;=NY$49,NU21&lt;&gt;""),AND(OW21&gt;=PA$45,OX21&gt;=PA$49,OW21&lt;&gt;""),AND(PY21&gt;=QC$45,PZ21&gt;=QC$49,PY21&lt;&gt;"")),"P","")</f>
        <v/>
      </c>
      <c r="L21" s="8">
        <f>IF(COUNT(AQ21,BT21,CW21)&gt;0,LARGE((AQ21,BT21,CW21),1),0)</f>
        <v>48.999999999999993</v>
      </c>
      <c r="M21" s="8" t="str">
        <f>IF(L21=0,"",IF(L21=CW21,$CA$1,IF(L21=BT21,$AX$1,IF(L21=AQ21,$U$1,""))))</f>
        <v>2024 Nationals</v>
      </c>
      <c r="N21" s="8">
        <f>IF(COUNT(AQ21,BT21,CW21)&gt;1,LARGE((AQ21,BT21,CW21),2),0)</f>
        <v>46.5</v>
      </c>
      <c r="O21" s="8" t="str">
        <f>IF(N21=0,"",IF(AND(N21=L21,N21=AQ21,N21=BT21),$U$1,IF(AND(N21=L21,N21=AQ21,N21=CW21),$U$1,IF(AND(N21=L21,N21=BT21,N21=CW21),$AX$1,IF(N21=CW21,$CA$1,IF(N21=BT21,$AX$1,IF(N21=AQ21,$U$1,"")))))))</f>
        <v>2025 Elite Canada</v>
      </c>
      <c r="P21" s="8">
        <f>IF(MAX(AV21,BY21,DB21)&gt;0,MAX(AV21,BY21,DB21),0)</f>
        <v>49.6</v>
      </c>
      <c r="Q21" s="8" t="str">
        <f>IF(P21=0,"",IF(P21=DB21,$CA$1,IF(P21=BY21,$AX$1,IF(P21=AV21,$U$1,""))))</f>
        <v>2024 Nationals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18.600000000000001</v>
      </c>
      <c r="V21" s="19">
        <v>6.4</v>
      </c>
      <c r="W21" s="19">
        <v>0.2</v>
      </c>
      <c r="X21" s="19">
        <v>0</v>
      </c>
      <c r="Y21" s="19">
        <v>18.8</v>
      </c>
      <c r="Z21" s="19">
        <v>6</v>
      </c>
      <c r="AA21" s="19">
        <v>0.6</v>
      </c>
      <c r="AB21" s="19">
        <v>0</v>
      </c>
      <c r="AC21" s="19">
        <v>19.100000000000001</v>
      </c>
      <c r="AD21" s="19">
        <v>5.6</v>
      </c>
      <c r="AE21" s="19">
        <v>0.4</v>
      </c>
      <c r="AF21" s="19">
        <v>0</v>
      </c>
      <c r="AG21" s="19">
        <v>18.8</v>
      </c>
      <c r="AH21" s="19">
        <v>6.4</v>
      </c>
      <c r="AI21" s="19">
        <v>0.6</v>
      </c>
      <c r="AJ21" s="19">
        <v>0</v>
      </c>
      <c r="AK21" s="19">
        <v>19</v>
      </c>
      <c r="AL21" s="19">
        <v>6</v>
      </c>
      <c r="AM21" s="19">
        <v>0</v>
      </c>
      <c r="AN21" s="19">
        <v>0</v>
      </c>
      <c r="AO21" s="27"/>
      <c r="AP21" s="40">
        <f>IF(SUM(V21,Z21)&gt;0,SUM(V21,Z21),"")</f>
        <v>12.4</v>
      </c>
      <c r="AQ21" s="40">
        <f>IF(SUM(U21:V21,X21:Z21,AB21)-W21-AA21&gt;0,SUM(U21:V21,X21:Z21,AB21)-W21-AA21,"")</f>
        <v>48.999999999999993</v>
      </c>
      <c r="AR21" s="40">
        <f>IF(SUM(AC21:AD21,AF21)-AE21&gt;0,SUM(AC21:AD21,AF21)-AE21,"")</f>
        <v>24.300000000000004</v>
      </c>
      <c r="AS21" s="40">
        <f>IF(SUM(V21,Z21,AD21)&gt;0,SUM(V21,Z21,AD21),"")</f>
        <v>18</v>
      </c>
      <c r="AT21" s="40">
        <f>IF(SUM(AQ21,AR21)&gt;0,SUM(AQ21,AR21),"")</f>
        <v>73.3</v>
      </c>
      <c r="AU21" s="40">
        <f>IF(SUM(AH21,AL21)&gt;0,SUM(AH21,AL21),"")</f>
        <v>12.4</v>
      </c>
      <c r="AV21" s="40">
        <f>IF(SUM(AG21:AH21,AJ21:AL21,AN21)-SUM(AI21,AM21)&gt;0,SUM(AG21:AH21,AJ21:AL21,AN21)-SUM(AI21,AM21),"")</f>
        <v>49.6</v>
      </c>
      <c r="AW21" s="40">
        <f>IF(SUM(AQ21,AR21,AV21)&gt;0,SUM(AQ21,AR21,AV21),"")</f>
        <v>122.9</v>
      </c>
      <c r="AX21" s="18">
        <v>19.2</v>
      </c>
      <c r="AY21" s="18">
        <v>6</v>
      </c>
      <c r="AZ21" s="18">
        <v>0</v>
      </c>
      <c r="BA21" s="18">
        <v>0</v>
      </c>
      <c r="BB21" s="18">
        <v>17.399999999999999</v>
      </c>
      <c r="BC21" s="18">
        <v>3.2</v>
      </c>
      <c r="BD21" s="18">
        <v>0</v>
      </c>
      <c r="BE21" s="18">
        <v>0</v>
      </c>
      <c r="BF21" s="18">
        <v>18.899999999999999</v>
      </c>
      <c r="BG21" s="18">
        <v>6.4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9.1999999999999993</v>
      </c>
      <c r="BT21" s="11">
        <f>IF(SUM(AX21:AY21,BA21:BC21,BE21)-AZ21-BD21&gt;0,SUM(AX21:AY21,BA21:BC21,BE21)-AZ21-BD21,"")</f>
        <v>45.8</v>
      </c>
      <c r="BU21" s="11">
        <f>IF(SUM(BF21:BG21,BI21)-BH21&gt;0,SUM(BF21:BG21,BI21)-BH21,"")</f>
        <v>24.699999999999996</v>
      </c>
      <c r="BV21" s="11">
        <f>IF(SUM(AY21,BC21,BG21)&gt;0,SUM(AY21,BC21,BG21),"")</f>
        <v>15.6</v>
      </c>
      <c r="BW21" s="11">
        <f>IF(SUM(BT21,BU21)&gt;0,SUM(BT21,BU21),"")</f>
        <v>70.5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70.5</v>
      </c>
      <c r="CA21" s="19">
        <v>18.899999999999999</v>
      </c>
      <c r="CB21" s="19">
        <v>5.6</v>
      </c>
      <c r="CC21" s="19">
        <v>1.6</v>
      </c>
      <c r="CD21" s="19">
        <v>0</v>
      </c>
      <c r="CE21" s="19">
        <v>19</v>
      </c>
      <c r="CF21" s="19">
        <v>5.6</v>
      </c>
      <c r="CG21" s="19">
        <v>1</v>
      </c>
      <c r="CH21" s="19">
        <v>0</v>
      </c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11.2</v>
      </c>
      <c r="CW21" s="40">
        <f>IF(SUM(CA21:CB21,CD21:CF21,CH21)-CC21-CG21&gt;0,SUM(CA21:CB21,CD21:CF21,CH21)-CC21-CG21,"")</f>
        <v>46.5</v>
      </c>
      <c r="CX21" s="40" t="str">
        <f>IF(SUM(CI21:CJ21,CL21)-CK21&gt;0,SUM(CI21:CJ21,CL21)-CK21,"")</f>
        <v/>
      </c>
      <c r="CY21" s="40">
        <f>IF(SUM(CB21,CF21,CJ21)&gt;0,SUM(CB21,CF21,CJ21),"")</f>
        <v>11.2</v>
      </c>
      <c r="CZ21" s="40">
        <f>IF(SUM(CW21,CX21)&gt;0,SUM(CW21,CX21),"")</f>
        <v>46.5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46.5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19.049999999999997</v>
      </c>
      <c r="QE21" s="22">
        <f>IF($CU21="P",CB21,(CB21+AY21)/2)</f>
        <v>5.8</v>
      </c>
      <c r="QF21" s="22">
        <f>IF($CU21="P",CC21,(CC21+AZ21)/2)</f>
        <v>0.8</v>
      </c>
      <c r="QG21" s="22">
        <f>IF($CU21="P",CD21,(CD21+BA21)/2)</f>
        <v>0</v>
      </c>
      <c r="QH21" s="22">
        <f>IF($CU21="P",CE21,(CE21+BB21)/2)</f>
        <v>18.2</v>
      </c>
      <c r="QI21" s="22">
        <f>IF($CU21="P",CF21,(CF21+BC21)/2)</f>
        <v>4.4000000000000004</v>
      </c>
      <c r="QJ21" s="22">
        <f>IF($CU21="P",CG21,(CG21+BD21)/2)</f>
        <v>0.5</v>
      </c>
      <c r="QK21" s="22">
        <f>IF($CU21="P",CH21,(CH21+BE21)/2)</f>
        <v>0</v>
      </c>
      <c r="QL21" s="22">
        <f>IF($CU21="P",CI21,(CI21+BF21)/2)</f>
        <v>9.4499999999999993</v>
      </c>
      <c r="QM21" s="22">
        <f>IF($CU21="P",CJ21,(CJ21+BG21)/2)</f>
        <v>3.2</v>
      </c>
      <c r="QN21" s="22">
        <f>IF($CU21="P",CK21,(CK21+BH21)/2)</f>
        <v>0.3</v>
      </c>
      <c r="QO21" s="22">
        <f>IF($CU21="P",CL21,(CL21+BI21)/2)</f>
        <v>0</v>
      </c>
      <c r="QP21" s="22">
        <f>IF($CU21="P",CM21,(CM21+BJ21)/2)</f>
        <v>0</v>
      </c>
      <c r="QQ21" s="22">
        <f>IF($CU21="P",CN21,(CN21+BK21)/2)</f>
        <v>0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0</v>
      </c>
      <c r="QU21" s="22">
        <f>IF($CU21="P",CR21,(CR21+BO21)/2)</f>
        <v>0</v>
      </c>
      <c r="QV21" s="22">
        <f>IF($CU21="P",CS21,(CS21+BP21)/2)</f>
        <v>0</v>
      </c>
      <c r="QW21" s="22">
        <f>IF($CU21="P",CT21,(CT21+BQ21)/2)</f>
        <v>0</v>
      </c>
      <c r="QX21" s="27" t="s">
        <v>46</v>
      </c>
      <c r="QY21" s="40">
        <f>IF(SUM(QE21,QI21)&gt;0,SUM(QE21,QI21),"")</f>
        <v>10.199999999999999</v>
      </c>
      <c r="QZ21" s="40">
        <f>IF(SUM(QD21:QE21,QG21:QI21,QK21)-QF21-QJ21&gt;0,SUM(QD21:QE21,QG21:QI21,QK21)-QF21-QJ21,"")</f>
        <v>46.15</v>
      </c>
      <c r="RA21" s="40">
        <f>IF(SUM(QL21:QM21,QO21)-QN21&gt;0,SUM(QL21:QM21,QO21)-QN21,"")</f>
        <v>12.349999999999998</v>
      </c>
      <c r="RB21" s="40">
        <f>IF(SUM(QE21,QI21,QM21)&gt;0,SUM(QE21,QI21,QM21),"")</f>
        <v>13.399999999999999</v>
      </c>
      <c r="RC21" s="40">
        <f>IF(SUM(QZ21,RA21)&gt;0,SUM(QZ21,RA21),"")</f>
        <v>58.5</v>
      </c>
      <c r="RD21" s="40" t="str">
        <f>IF(SUM(QQ21,QU21)&gt;0,SUM(QQ21,QU21),"")</f>
        <v/>
      </c>
      <c r="RE21" s="40" t="str">
        <f>IF(SUM(QP21:QQ21,QS21:QU21,QW21)-SUM(QR21,QV21)&gt;0,SUM(QP21:QQ21,QS21:QU21,QW21)-SUM(QR21,QV21),"")</f>
        <v/>
      </c>
      <c r="RF21" s="40">
        <f>IF(SUM(QZ21,RA21,RE21)&gt;0,SUM(QZ21,RA21,RE21),"")</f>
        <v>58.5</v>
      </c>
    </row>
    <row r="22" spans="1:474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14</v>
      </c>
      <c r="C22" s="5" t="s">
        <v>215</v>
      </c>
      <c r="D22" s="4" t="s">
        <v>4</v>
      </c>
      <c r="E22" s="4">
        <v>2008</v>
      </c>
      <c r="F22" s="9">
        <f>SUM(L22:R22)+SUM(L22:O22)*0.0000001+SUM(L22)*0.0000000000001</f>
        <v>139.40000937000491</v>
      </c>
      <c r="H22" s="3" t="str">
        <f>IF(OR(AND(AP22&gt;=AW$44,AQ22&gt;=AW$48,AP22&lt;&gt;"",AO22=""),AND(AU22&gt;=AW$44,AV22&gt;=AW$48,AU22&lt;&gt;"",AO22=""),AND(BS22&gt;=BZ$44,BT22&gt;=BZ$48,BS22&lt;&gt;"",BR22=""),AND(BX22&gt;=BZ$44,BY22&gt;=BZ$48,BX22&lt;&gt;"",BR22=""),AND(CV22&gt;=DC$44,CW22&gt;=DC$48,CV22&lt;&gt;"",CU22=""),AND(DA22&gt;=DC$44,DB22&gt;=DC$48,DA22&lt;&gt;""),AND(DZ22&gt;=EG$44,EA22&gt;=EG$48,DZ22&lt;&gt;""),AND(EE22&gt;=EG$44,EF22&gt;=EG$48,EE22&lt;&gt;""),AND(FB22&gt;=FI$44,FC22&gt;=FI$48,FB22&lt;&gt;""),AND(FG22&gt;=FI$44,FH22&gt;=FI$48,FG22&lt;&gt;""),AND(GD22&gt;=GK$44,GE22&gt;=GK$48,GD22&lt;&gt;""),AND(GI22&gt;=GK$44,GJ22&gt;=GK$48,GI22&lt;&gt;""),AND(HF22&gt;=HM$44,HG22&gt;=HM$48,HF22&lt;&gt;""),AND(HK22&gt;=HM$44,HL22&gt;=HM$48,HK22&lt;&gt;""),AND(IH22&gt;=IO$44,II22&gt;=IO$48,IH22&lt;&gt;""),AND(IM22&gt;=IO$44,IN22&gt;=IO$48,IM22&lt;&gt;""),AND(JJ22&gt;=JQ$44,JK22&gt;=JQ$48,JJ22&lt;&gt;""),AND(JO22&gt;=JQ$44,JP22&gt;=JQ$48,JO22&lt;&gt;""),AND(KL22&gt;=KS$44,KM22&gt;=KS$48,KL22&lt;&gt;""),AND(KQ22&gt;=KS$44,KR22&gt;=KS$48,KQ22&lt;&gt;""),AND(LN22&gt;=LU$44,LO22&gt;=LU$48,LN22&lt;&gt;""),AND(LS22&gt;=LU$44,LT22&gt;=LU$48,LS22&lt;&gt;""),AND(MP22&gt;=MW$44,MQ22&gt;=MW$48,MP22&lt;&gt;""),AND(MU22&gt;=MW$44,MV22&gt;=MW$48,MU22&lt;&gt;""),AND(NR22&gt;=NY$44,NS22&gt;=NY$48,NR22&lt;&gt;""),AND(NW22&gt;=NY$44,NX22&gt;=NY$48,NW22&lt;&gt;""),AND(OT22&gt;=PA$44,OU22&gt;=PA$48,OT22&lt;&gt;""),AND(OY22&gt;=PA$44,OZ22&gt;=PA$48,OY22&lt;&gt;""),AND(PV22&gt;=QC$44,PW22&gt;=QC$48,PV22&lt;&gt;""),AND(QA22&gt;=QC$44,QB22&gt;=QC$48,QA22&lt;&gt;"")),"P","")</f>
        <v>P</v>
      </c>
      <c r="I22" s="3" t="str">
        <f>IF(OR(AND(AQ22&gt;=AW$48,AQ22&lt;&gt;"",AO22=""),AND(AV22&gt;=AW$48,AV22&lt;&gt;"",AO22=""),AND(BT22&gt;=BZ$48,BT22&lt;&gt;"",BR22=""),AND(BY22&gt;=BZ$48,BY22&lt;&gt;"",BR22=""),AND(CW22&gt;=DC$48,CW22&lt;&gt;"",CU22=""),AND(DB22&gt;=DC$48,DB22&lt;&gt;"",CU22=""),AND(EA22&gt;=EG$48,EA22&lt;&gt;""),AND(EF22&gt;=EG$48,EF22&lt;&gt;""),AND(FC22&gt;=FI$48,FC22&lt;&gt;""),AND(FH22&gt;=FI$48,FH22&lt;&gt;""),AND(GE22&gt;=GK$48,GE22&lt;&gt;""),AND(GJ22&gt;=GK$48,GJ22&lt;&gt;""),AND(HG22&gt;=HM$48,HG22&lt;&gt;""),AND(HL22&gt;=HM$48,HL22&lt;&gt;""),AND(II22&gt;=IO$48,II22&lt;&gt;""),AND(IN22&gt;=IO$48,IN22&lt;&gt;""),AND(JK22&gt;=JQ$48,JK22&lt;&gt;""),AND(JP22&gt;=JQ$48,JP22&lt;&gt;""),AND(KM22&gt;=KS$48,KM22&lt;&gt;""),AND(KR22&gt;=KS$48,KR22&lt;&gt;""),AND(LO22&gt;=LU$48,LO22&lt;&gt;""),AND(LT22&gt;=LU$48,LT22&lt;&gt;""),AND(MQ22&gt;=MW$48,MQ22&lt;&gt;""),AND(MV22&gt;=MW$48,MV22&lt;&gt;""),AND(NS22&gt;=NY$48,NS22&lt;&gt;""),AND(NX22&gt;=NY$48,NX22&lt;&gt;""),AND(OU22&gt;=PA$48,OU22&lt;&gt;""),AND(OZ22&gt;=PA$48,OZ22&lt;&gt;""),AND(PW22&gt;=QC$48,PW22&lt;&gt;""),AND(QB22&gt;=QC$48,QB22&lt;&gt;"")),"P","")</f>
        <v>P</v>
      </c>
      <c r="J22" s="36" t="str">
        <f>IF(AND(I22="P",H22=""),"No DD",IF(OR(AND(AS22&gt;=AW$47,AT22&gt;=AW$51,AS22&lt;&gt;"",AO22=""),AND(BV22&gt;=BZ$47,BW22&gt;=BZ$51,BV22&lt;&gt;"",BR22=""),AND(CY22&gt;=DC$47,CZ22&gt;=DC$51,CY22&lt;&gt;"",CU22=""),AND(EC22&gt;=EG$47,ED22&gt;=EG$51,EC22&lt;&gt;""),AND(FE22&gt;=FI$47,FF22&gt;=FI$51,FE22&lt;&gt;""),AND(GG22&gt;=GK$47,GH22&gt;=GK$51,GG22&lt;&gt;""),AND(HI22&gt;=HM$47,HJ22&gt;=HM$51,HI22&lt;&gt;""),AND(IK22&gt;=IO$47,IL22&gt;=IO$51,IK22&lt;&gt;""),AND(JM22&gt;=JQ$47,JN22&gt;=JQ$51,JM22&lt;&gt;""),AND(KO22&gt;=KS$47,KP22&gt;=KS$51,KO22&lt;&gt;""),AND(LQ22&gt;=LU$47,LR22&gt;=LU$51,LQ22&lt;&gt;""),AND(MS22&gt;=MW$47,MT22&gt;=MW$51,MS22&lt;&gt;""),AND(NU22&gt;=NY$47,NV22&gt;=NY$51,NU22&lt;&gt;""),AND(OW22&gt;=PA$47,OX22&gt;=PA$51,OW22&lt;&gt;""),AND(PY22&gt;=QC$47,PZ22&gt;=QC$51,PY22&lt;&gt;"")),"Merit",IF(OR(AND(AS22&gt;=AW$46,AT22&gt;=AW$50,AS22&lt;&gt;"",AO22=""),AND(BV22&gt;=BZ$46,BW22&gt;=BZ$50,BV22&lt;&gt;"",BR22=""),AND(CY22&gt;=DC$46,CZ22&gt;=DC$50,CY22&lt;&gt;"",CU22=""),AND(EC22&gt;=EG$46,ED22&gt;=EG$50,EC22&lt;&gt;""),AND(FE22&gt;=FI$46,FF22&gt;=FI$50,FE22&lt;&gt;""),AND(GG22&gt;=GK$46,GH22&gt;=GK$50,GG22&lt;&gt;""),AND(HI22&gt;=HM$46,HJ22&gt;=HM$50,HI22&lt;&gt;""),AND(IK22&gt;=IO$46,IL22&gt;=IO$50,IK22&lt;&gt;""),AND(JM22&gt;=JQ$46,JN22&gt;=JQ$50,JM22&lt;&gt;""),AND(KO22&gt;=KS$46,KP22&gt;=KS$50,KO22&lt;&gt;""),AND(LQ22&gt;=LU$46,LR22&gt;=LU$50,LQ22&lt;&gt;""),AND(MS22&gt;=MW$46,MT22&gt;=MW$50,MS22&lt;&gt;""),AND(NU22&gt;=NY$46,NV22&gt;=NY$50,NU22&lt;&gt;""),AND(OW22&gt;=PA$46,OX22&gt;=PA$50,OW22&lt;&gt;""),AND(PY22&gt;=QC$46,PZ22&gt;=QC$50,PY22&lt;&gt;"")),"Excellence",IF(K22="P","Worlds Team",IF(H22="P","National Team","")))))</f>
        <v>National Team</v>
      </c>
      <c r="K22" s="3" t="str">
        <f>IF(OR(AND(AS22&gt;=AW$45,AT22&gt;=AW$49,AS22&lt;&gt;"",AO22=""),AND(BV22&gt;=BZ$45,BW22&gt;=BZ$49,BV22&lt;&gt;"",BR22=""),AND(CY22&gt;=DC$45,CZ22&gt;=DC$49,CY22&lt;&gt;"",CU22=""),AND(EC22&gt;=EG$45,ED22&gt;=EG$49,EC22&lt;&gt;""),AND(FE22&gt;=FI$45,FF22&gt;=FI$49,FE22&lt;&gt;""),AND(GG22&gt;=GK$45,GH22&gt;=GK$49,GG22&lt;&gt;""),AND(HI22&gt;=HM$45,HJ22&gt;=HM$49,HI22&lt;&gt;""),AND(IK22&gt;=IO$45,IL22&gt;=IO$49,IK22&lt;&gt;""),AND(JM22&gt;=JQ$45,JN22&gt;=JQ$49,JM22&lt;&gt;""),AND(KO22&gt;=KS$45,KP22&gt;=KS$49,KO22&lt;&gt;""),AND(LQ22&gt;=LU$45,LR22&gt;=LU$49,LQ22&lt;&gt;""),AND(MS22&gt;=MW$45,MT22&gt;=MW$49,MS22&lt;&gt;""),AND(NU22&gt;=NY$45,NV22&gt;=NY$49,NU22&lt;&gt;""),AND(OW22&gt;=PA$45,OX22&gt;=PA$49,OW22&lt;&gt;""),AND(PY22&gt;=QC$45,PZ22&gt;=QC$49,PY22&lt;&gt;"")),"P","")</f>
        <v/>
      </c>
      <c r="L22" s="8">
        <f>IF(COUNT(AQ22,BT22,CW22)&gt;0,LARGE((AQ22,BT22,CW22),1),0)</f>
        <v>49.399999999999991</v>
      </c>
      <c r="M22" s="8" t="str">
        <f>IF(L22=0,"",IF(L22=CW22,$CA$1,IF(L22=BT22,$AX$1,IF(L22=AQ22,$U$1,""))))</f>
        <v>2024 Nationals</v>
      </c>
      <c r="N22" s="8">
        <f>IF(COUNT(AQ22,BT22,CW22)&gt;1,LARGE((AQ22,BT22,CW22),2),0)</f>
        <v>44.300000000000004</v>
      </c>
      <c r="O22" s="8" t="str">
        <f>IF(N22=0,"",IF(AND(N22=L22,N22=AQ22,N22=BT22),$U$1,IF(AND(N22=L22,N22=AQ22,N22=CW22),$U$1,IF(AND(N22=L22,N22=BT22,N22=CW22),$AX$1,IF(N22=CW22,$CA$1,IF(N22=BT22,$AX$1,IF(N22=AQ22,$U$1,"")))))))</f>
        <v>2025 Elite Canada</v>
      </c>
      <c r="P22" s="8">
        <f>IF(MAX(AV22,BY22,DB22)&gt;0,MAX(AV22,BY22,DB22),0)</f>
        <v>45.7</v>
      </c>
      <c r="Q22" s="8" t="str">
        <f>IF(P22=0,"",IF(P22=DB22,$CA$1,IF(P22=BY22,$AX$1,IF(P22=AV22,$U$1,""))))</f>
        <v>2024 Nationals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17.7</v>
      </c>
      <c r="V22" s="19">
        <v>6.8</v>
      </c>
      <c r="W22" s="19">
        <v>0</v>
      </c>
      <c r="X22" s="19">
        <v>0</v>
      </c>
      <c r="Y22" s="19">
        <v>18.3</v>
      </c>
      <c r="Z22" s="19">
        <v>6.8</v>
      </c>
      <c r="AA22" s="19">
        <v>0.2</v>
      </c>
      <c r="AB22" s="19">
        <v>0</v>
      </c>
      <c r="AC22" s="19">
        <v>18.5</v>
      </c>
      <c r="AD22" s="19">
        <v>4.8</v>
      </c>
      <c r="AE22" s="19">
        <v>0.6</v>
      </c>
      <c r="AF22" s="19">
        <v>0</v>
      </c>
      <c r="AG22" s="19">
        <v>17.8</v>
      </c>
      <c r="AH22" s="19">
        <v>7.6</v>
      </c>
      <c r="AI22" s="19">
        <v>0.2</v>
      </c>
      <c r="AJ22" s="19">
        <v>0</v>
      </c>
      <c r="AK22" s="19">
        <v>17.3</v>
      </c>
      <c r="AL22" s="19">
        <v>3.2</v>
      </c>
      <c r="AM22" s="19">
        <v>0</v>
      </c>
      <c r="AN22" s="19">
        <v>0</v>
      </c>
      <c r="AO22" s="27"/>
      <c r="AP22" s="40">
        <f>IF(SUM(V22,Z22)&gt;0,SUM(V22,Z22),"")</f>
        <v>13.6</v>
      </c>
      <c r="AQ22" s="40">
        <f>IF(SUM(U22:V22,X22:Z22,AB22)-W22-AA22&gt;0,SUM(U22:V22,X22:Z22,AB22)-W22-AA22,"")</f>
        <v>49.399999999999991</v>
      </c>
      <c r="AR22" s="40">
        <f>IF(SUM(AC22:AD22,AF22)-AE22&gt;0,SUM(AC22:AD22,AF22)-AE22,"")</f>
        <v>22.7</v>
      </c>
      <c r="AS22" s="40">
        <f>IF(SUM(V22,Z22,AD22)&gt;0,SUM(V22,Z22,AD22),"")</f>
        <v>18.399999999999999</v>
      </c>
      <c r="AT22" s="40">
        <f>IF(SUM(AQ22,AR22)&gt;0,SUM(AQ22,AR22),"")</f>
        <v>72.099999999999994</v>
      </c>
      <c r="AU22" s="40">
        <f>IF(SUM(AH22,AL22)&gt;0,SUM(AH22,AL22),"")</f>
        <v>10.8</v>
      </c>
      <c r="AV22" s="40">
        <f>IF(SUM(AG22:AH22,AJ22:AL22,AN22)-SUM(AI22,AM22)&gt;0,SUM(AG22:AH22,AJ22:AL22,AN22)-SUM(AI22,AM22),"")</f>
        <v>45.7</v>
      </c>
      <c r="AW22" s="40">
        <f>IF(SUM(AQ22,AR22,AV22)&gt;0,SUM(AQ22,AR22,AV22),"")</f>
        <v>117.8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IF(SUM(BT22,BU22,BY22)&gt;0,SUM(BT22,BU22,BY22),"")</f>
        <v/>
      </c>
      <c r="CA22" s="19">
        <v>18.600000000000001</v>
      </c>
      <c r="CB22" s="19">
        <v>7.3</v>
      </c>
      <c r="CC22" s="19">
        <v>0</v>
      </c>
      <c r="CD22" s="19">
        <v>0</v>
      </c>
      <c r="CE22" s="19">
        <v>15.2</v>
      </c>
      <c r="CF22" s="19">
        <v>3.2</v>
      </c>
      <c r="CG22" s="19">
        <v>0</v>
      </c>
      <c r="CH22" s="19">
        <v>0</v>
      </c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10.5</v>
      </c>
      <c r="CW22" s="40">
        <f>IF(SUM(CA22:CB22,CD22:CF22,CH22)-CC22-CG22&gt;0,SUM(CA22:CB22,CD22:CF22,CH22)-CC22-CG22,"")</f>
        <v>44.300000000000004</v>
      </c>
      <c r="CX22" s="40" t="str">
        <f>IF(SUM(CI22:CJ22,CL22)-CK22&gt;0,SUM(CI22:CJ22,CL22)-CK22,"")</f>
        <v/>
      </c>
      <c r="CY22" s="40">
        <f>IF(SUM(CB22,CF22,CJ22)&gt;0,SUM(CB22,CF22,CJ22),"")</f>
        <v>10.5</v>
      </c>
      <c r="CZ22" s="40">
        <f>IF(SUM(CW22,CX22)&gt;0,SUM(CW22,CX22),"")</f>
        <v>44.300000000000004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IF(SUM(CW22,CX22,DB22)&gt;0,SUM(CW22,CX22,DB22),"")</f>
        <v>44.300000000000004</v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9.3000000000000007</v>
      </c>
      <c r="QE22" s="22">
        <f>IF($CU22="P",CB22,(CB22+AY22)/2)</f>
        <v>3.65</v>
      </c>
      <c r="QF22" s="22">
        <f>IF($CU22="P",CC22,(CC22+AZ22)/2)</f>
        <v>0</v>
      </c>
      <c r="QG22" s="22">
        <f>IF($CU22="P",CD22,(CD22+BA22)/2)</f>
        <v>0</v>
      </c>
      <c r="QH22" s="22">
        <f>IF($CU22="P",CE22,(CE22+BB22)/2)</f>
        <v>7.6</v>
      </c>
      <c r="QI22" s="22">
        <f>IF($CU22="P",CF22,(CF22+BC22)/2)</f>
        <v>1.6</v>
      </c>
      <c r="QJ22" s="22">
        <f>IF($CU22="P",CG22,(CG22+BD22)/2)</f>
        <v>0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0</v>
      </c>
      <c r="QQ22" s="22">
        <f>IF($CU22="P",CN22,(CN22+BK22)/2)</f>
        <v>0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0</v>
      </c>
      <c r="QU22" s="22">
        <f>IF($CU22="P",CR22,(CR22+BO22)/2)</f>
        <v>0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>
        <f>IF(SUM(QE22,QI22)&gt;0,SUM(QE22,QI22),"")</f>
        <v>5.25</v>
      </c>
      <c r="QZ22" s="40">
        <f>IF(SUM(QD22:QE22,QG22:QI22,QK22)-QF22-QJ22&gt;0,SUM(QD22:QE22,QG22:QI22,QK22)-QF22-QJ22,"")</f>
        <v>22.150000000000002</v>
      </c>
      <c r="RA22" s="40" t="str">
        <f>IF(SUM(QL22:QM22,QO22)-QN22&gt;0,SUM(QL22:QM22,QO22)-QN22,"")</f>
        <v/>
      </c>
      <c r="RB22" s="40">
        <f>IF(SUM(QE22,QI22,QM22)&gt;0,SUM(QE22,QI22,QM22),"")</f>
        <v>5.25</v>
      </c>
      <c r="RC22" s="40">
        <f>IF(SUM(QZ22,RA22)&gt;0,SUM(QZ22,RA22),"")</f>
        <v>22.150000000000002</v>
      </c>
      <c r="RD22" s="40" t="str">
        <f>IF(SUM(QQ22,QU22)&gt;0,SUM(QQ22,QU22),"")</f>
        <v/>
      </c>
      <c r="RE22" s="40" t="str">
        <f>IF(SUM(QP22:QQ22,QS22:QU22,QW22)-SUM(QR22,QV22)&gt;0,SUM(QP22:QQ22,QS22:QU22,QW22)-SUM(QR22,QV22),"")</f>
        <v/>
      </c>
      <c r="RF22" s="40">
        <f>IF(SUM(QZ22,RA22,RE22)&gt;0,SUM(QZ22,RA22,RE22),"")</f>
        <v>22.150000000000002</v>
      </c>
    </row>
    <row r="23" spans="1:474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15</v>
      </c>
      <c r="C23" s="5" t="s">
        <v>105</v>
      </c>
      <c r="D23" s="4" t="s">
        <v>6</v>
      </c>
      <c r="E23" s="4">
        <v>2004</v>
      </c>
      <c r="F23" s="9">
        <f>SUM(L23:R23)+SUM(L23:O23)*0.0000001+SUM(L23)*0.0000000000001</f>
        <v>100.50000512000511</v>
      </c>
      <c r="G23" s="64"/>
      <c r="H23" s="3" t="str">
        <f>IF(OR(AND(AP23&gt;=AW$44,AQ23&gt;=AW$48,AP23&lt;&gt;"",AO23=""),AND(AU23&gt;=AW$44,AV23&gt;=AW$48,AU23&lt;&gt;"",AO23=""),AND(BS23&gt;=BZ$44,BT23&gt;=BZ$48,BS23&lt;&gt;"",BR23=""),AND(BX23&gt;=BZ$44,BY23&gt;=BZ$48,BX23&lt;&gt;"",BR23=""),AND(CV23&gt;=DC$44,CW23&gt;=DC$48,CV23&lt;&gt;"",CU23=""),AND(DA23&gt;=DC$44,DB23&gt;=DC$48,DA23&lt;&gt;""),AND(DZ23&gt;=EG$44,EA23&gt;=EG$48,DZ23&lt;&gt;""),AND(EE23&gt;=EG$44,EF23&gt;=EG$48,EE23&lt;&gt;""),AND(FB23&gt;=FI$44,FC23&gt;=FI$48,FB23&lt;&gt;""),AND(FG23&gt;=FI$44,FH23&gt;=FI$48,FG23&lt;&gt;""),AND(GD23&gt;=GK$44,GE23&gt;=GK$48,GD23&lt;&gt;""),AND(GI23&gt;=GK$44,GJ23&gt;=GK$48,GI23&lt;&gt;""),AND(HF23&gt;=HM$44,HG23&gt;=HM$48,HF23&lt;&gt;""),AND(HK23&gt;=HM$44,HL23&gt;=HM$48,HK23&lt;&gt;""),AND(IH23&gt;=IO$44,II23&gt;=IO$48,IH23&lt;&gt;""),AND(IM23&gt;=IO$44,IN23&gt;=IO$48,IM23&lt;&gt;""),AND(JJ23&gt;=JQ$44,JK23&gt;=JQ$48,JJ23&lt;&gt;""),AND(JO23&gt;=JQ$44,JP23&gt;=JQ$48,JO23&lt;&gt;""),AND(KL23&gt;=KS$44,KM23&gt;=KS$48,KL23&lt;&gt;""),AND(KQ23&gt;=KS$44,KR23&gt;=KS$48,KQ23&lt;&gt;""),AND(LN23&gt;=LU$44,LO23&gt;=LU$48,LN23&lt;&gt;""),AND(LS23&gt;=LU$44,LT23&gt;=LU$48,LS23&lt;&gt;""),AND(MP23&gt;=MW$44,MQ23&gt;=MW$48,MP23&lt;&gt;""),AND(MU23&gt;=MW$44,MV23&gt;=MW$48,MU23&lt;&gt;""),AND(NR23&gt;=NY$44,NS23&gt;=NY$48,NR23&lt;&gt;""),AND(NW23&gt;=NY$44,NX23&gt;=NY$48,NW23&lt;&gt;""),AND(OT23&gt;=PA$44,OU23&gt;=PA$48,OT23&lt;&gt;""),AND(OY23&gt;=PA$44,OZ23&gt;=PA$48,OY23&lt;&gt;""),AND(PV23&gt;=QC$44,PW23&gt;=QC$48,PV23&lt;&gt;""),AND(QA23&gt;=QC$44,QB23&gt;=QC$48,QA23&lt;&gt;"")),"P","")</f>
        <v>P</v>
      </c>
      <c r="I23" s="3" t="str">
        <f>IF(OR(AND(AQ23&gt;=AW$48,AQ23&lt;&gt;"",AO23=""),AND(AV23&gt;=AW$48,AV23&lt;&gt;"",AO23=""),AND(BT23&gt;=BZ$48,BT23&lt;&gt;"",BR23=""),AND(BY23&gt;=BZ$48,BY23&lt;&gt;"",BR23=""),AND(CW23&gt;=DC$48,CW23&lt;&gt;"",CU23=""),AND(DB23&gt;=DC$48,DB23&lt;&gt;"",CU23=""),AND(EA23&gt;=EG$48,EA23&lt;&gt;""),AND(EF23&gt;=EG$48,EF23&lt;&gt;""),AND(FC23&gt;=FI$48,FC23&lt;&gt;""),AND(FH23&gt;=FI$48,FH23&lt;&gt;""),AND(GE23&gt;=GK$48,GE23&lt;&gt;""),AND(GJ23&gt;=GK$48,GJ23&lt;&gt;""),AND(HG23&gt;=HM$48,HG23&lt;&gt;""),AND(HL23&gt;=HM$48,HL23&lt;&gt;""),AND(II23&gt;=IO$48,II23&lt;&gt;""),AND(IN23&gt;=IO$48,IN23&lt;&gt;""),AND(JK23&gt;=JQ$48,JK23&lt;&gt;""),AND(JP23&gt;=JQ$48,JP23&lt;&gt;""),AND(KM23&gt;=KS$48,KM23&lt;&gt;""),AND(KR23&gt;=KS$48,KR23&lt;&gt;""),AND(LO23&gt;=LU$48,LO23&lt;&gt;""),AND(LT23&gt;=LU$48,LT23&lt;&gt;""),AND(MQ23&gt;=MW$48,MQ23&lt;&gt;""),AND(MV23&gt;=MW$48,MV23&lt;&gt;""),AND(NS23&gt;=NY$48,NS23&lt;&gt;""),AND(NX23&gt;=NY$48,NX23&lt;&gt;""),AND(OU23&gt;=PA$48,OU23&lt;&gt;""),AND(OZ23&gt;=PA$48,OZ23&lt;&gt;""),AND(PW23&gt;=QC$48,PW23&lt;&gt;""),AND(QB23&gt;=QC$48,QB23&lt;&gt;"")),"P","")</f>
        <v>P</v>
      </c>
      <c r="J23" s="36" t="str">
        <f>IF(AND(I23="P",H23=""),"No DD",IF(OR(AND(AS23&gt;=AW$47,AT23&gt;=AW$51,AS23&lt;&gt;"",AO23=""),AND(BV23&gt;=BZ$47,BW23&gt;=BZ$51,BV23&lt;&gt;"",BR23=""),AND(CY23&gt;=DC$47,CZ23&gt;=DC$51,CY23&lt;&gt;"",CU23=""),AND(EC23&gt;=EG$47,ED23&gt;=EG$51,EC23&lt;&gt;""),AND(FE23&gt;=FI$47,FF23&gt;=FI$51,FE23&lt;&gt;""),AND(GG23&gt;=GK$47,GH23&gt;=GK$51,GG23&lt;&gt;""),AND(HI23&gt;=HM$47,HJ23&gt;=HM$51,HI23&lt;&gt;""),AND(IK23&gt;=IO$47,IL23&gt;=IO$51,IK23&lt;&gt;""),AND(JM23&gt;=JQ$47,JN23&gt;=JQ$51,JM23&lt;&gt;""),AND(KO23&gt;=KS$47,KP23&gt;=KS$51,KO23&lt;&gt;""),AND(LQ23&gt;=LU$47,LR23&gt;=LU$51,LQ23&lt;&gt;""),AND(MS23&gt;=MW$47,MT23&gt;=MW$51,MS23&lt;&gt;""),AND(NU23&gt;=NY$47,NV23&gt;=NY$51,NU23&lt;&gt;""),AND(OW23&gt;=PA$47,OX23&gt;=PA$51,OW23&lt;&gt;""),AND(PY23&gt;=QC$47,PZ23&gt;=QC$51,PY23&lt;&gt;"")),"Merit",IF(OR(AND(AS23&gt;=AW$46,AT23&gt;=AW$50,AS23&lt;&gt;"",AO23=""),AND(BV23&gt;=BZ$46,BW23&gt;=BZ$50,BV23&lt;&gt;"",BR23=""),AND(CY23&gt;=DC$46,CZ23&gt;=DC$50,CY23&lt;&gt;"",CU23=""),AND(EC23&gt;=EG$46,ED23&gt;=EG$50,EC23&lt;&gt;""),AND(FE23&gt;=FI$46,FF23&gt;=FI$50,FE23&lt;&gt;""),AND(GG23&gt;=GK$46,GH23&gt;=GK$50,GG23&lt;&gt;""),AND(HI23&gt;=HM$46,HJ23&gt;=HM$50,HI23&lt;&gt;""),AND(IK23&gt;=IO$46,IL23&gt;=IO$50,IK23&lt;&gt;""),AND(JM23&gt;=JQ$46,JN23&gt;=JQ$50,JM23&lt;&gt;""),AND(KO23&gt;=KS$46,KP23&gt;=KS$50,KO23&lt;&gt;""),AND(LQ23&gt;=LU$46,LR23&gt;=LU$50,LQ23&lt;&gt;""),AND(MS23&gt;=MW$46,MT23&gt;=MW$50,MS23&lt;&gt;""),AND(NU23&gt;=NY$46,NV23&gt;=NY$50,NU23&lt;&gt;""),AND(OW23&gt;=PA$46,OX23&gt;=PA$50,OW23&lt;&gt;""),AND(PY23&gt;=QC$46,PZ23&gt;=QC$50,PY23&lt;&gt;"")),"Excellence",IF(K23="P","Worlds Team",IF(H23="P","National Team","")))))</f>
        <v>National Team</v>
      </c>
      <c r="K23" s="3" t="str">
        <f>IF(OR(AND(AS23&gt;=AW$45,AT23&gt;=AW$49,AS23&lt;&gt;"",AO23=""),AND(BV23&gt;=BZ$45,BW23&gt;=BZ$49,BV23&lt;&gt;"",BR23=""),AND(CY23&gt;=DC$45,CZ23&gt;=DC$49,CY23&lt;&gt;"",CU23=""),AND(EC23&gt;=EG$45,ED23&gt;=EG$49,EC23&lt;&gt;""),AND(FE23&gt;=FI$45,FF23&gt;=FI$49,FE23&lt;&gt;""),AND(GG23&gt;=GK$45,GH23&gt;=GK$49,GG23&lt;&gt;""),AND(HI23&gt;=HM$45,HJ23&gt;=HM$49,HI23&lt;&gt;""),AND(IK23&gt;=IO$45,IL23&gt;=IO$49,IK23&lt;&gt;""),AND(JM23&gt;=JQ$45,JN23&gt;=JQ$49,JM23&lt;&gt;""),AND(KO23&gt;=KS$45,KP23&gt;=KS$49,KO23&lt;&gt;""),AND(LQ23&gt;=LU$45,LR23&gt;=LU$49,LQ23&lt;&gt;""),AND(MS23&gt;=MW$45,MT23&gt;=MW$49,MS23&lt;&gt;""),AND(NU23&gt;=NY$45,NV23&gt;=NY$49,NU23&lt;&gt;""),AND(OW23&gt;=PA$45,OX23&gt;=PA$49,OW23&lt;&gt;""),AND(PY23&gt;=QC$45,PZ23&gt;=QC$49,PY23&lt;&gt;"")),"P","")</f>
        <v/>
      </c>
      <c r="L23" s="8">
        <f>IF(COUNT(AQ23,BT23,CW23)&gt;0,LARGE((AQ23,BT23,CW23),1),0)</f>
        <v>51.2</v>
      </c>
      <c r="M23" s="8" t="str">
        <f>IF(L23=0,"",IF(L23=CW23,$CA$1,IF(L23=BT23,$AX$1,IF(L23=AQ23,$U$1,""))))</f>
        <v>2024 Nationals</v>
      </c>
      <c r="N23" s="8">
        <f>IF(COUNT(AQ23,BT23,CW23)&gt;1,LARGE((AQ23,BT23,CW23),2),0)</f>
        <v>0</v>
      </c>
      <c r="O23" s="8" t="str">
        <f>IF(N23=0,"",IF(AND(N23=L23,N23=AQ23,N23=BT23),$U$1,IF(AND(N23=L23,N23=AQ23,N23=CW23),$U$1,IF(AND(N23=L23,N23=BT23,N23=CW23),$AX$1,IF(N23=CW23,$CA$1,IF(N23=BT23,$AX$1,IF(N23=AQ23,$U$1,"")))))))</f>
        <v/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>
        <f>IF(MAX(DD23:DE23)&gt;0,MAX(DD23:DE23),"")</f>
        <v>49.3</v>
      </c>
      <c r="S23" s="11" t="str">
        <f>IF(R23="","",IF(R23=DD23,"("&amp;DD$2&amp;")",IF(R23=DE23,"("&amp;DE$2&amp;")")))</f>
        <v>(Q1)</v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>2024 Coimbra Gym Fest (July 7)</v>
      </c>
      <c r="U23" s="19">
        <v>18.7</v>
      </c>
      <c r="V23" s="19">
        <v>6.9</v>
      </c>
      <c r="W23" s="19">
        <v>0</v>
      </c>
      <c r="X23" s="19">
        <v>0</v>
      </c>
      <c r="Y23" s="19">
        <v>19</v>
      </c>
      <c r="Z23" s="19">
        <v>7.2</v>
      </c>
      <c r="AA23" s="19">
        <v>0.6</v>
      </c>
      <c r="AB23" s="19">
        <v>0</v>
      </c>
      <c r="AC23" s="19">
        <v>17.3</v>
      </c>
      <c r="AD23" s="19">
        <v>3.2</v>
      </c>
      <c r="AE23" s="19">
        <v>0.2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14.100000000000001</v>
      </c>
      <c r="AQ23" s="40">
        <f>IF(SUM(U23:V23,X23:Z23,AB23)-W23-AA23&gt;0,SUM(U23:V23,X23:Z23,AB23)-W23-AA23,"")</f>
        <v>51.2</v>
      </c>
      <c r="AR23" s="40">
        <f>IF(SUM(AC23:AD23,AF23)-AE23&gt;0,SUM(AC23:AD23,AF23)-AE23,"")</f>
        <v>20.3</v>
      </c>
      <c r="AS23" s="40">
        <f>IF(SUM(V23,Z23,AD23)&gt;0,SUM(V23,Z23,AD23),"")</f>
        <v>17.3</v>
      </c>
      <c r="AT23" s="40">
        <f>IF(SUM(AQ23,AR23)&gt;0,SUM(AQ23,AR23),"")</f>
        <v>71.5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IF(SUM(AQ23,AR23,AV23)&gt;0,SUM(AQ23,AR23,AV23),"")</f>
        <v>71.5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>
        <f>IF(MAX(EA23,FC23,GE23,HG23,II23,JK23,KM23,LO23,MQ23,NS23,OU23,PW23)-IF(N23="",0,N23)&gt;0.001,MAX(EA23,FC23,GE23,HG23,II23,JK23,KM23,LO23,MQ23,NS23,OU23,PW23)-IF(N23="",0,N23),"")</f>
        <v>49.3</v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>
        <v>18.5</v>
      </c>
      <c r="FK23" s="17">
        <v>4.8</v>
      </c>
      <c r="FL23" s="17">
        <v>0</v>
      </c>
      <c r="FM23" s="17">
        <v>0</v>
      </c>
      <c r="FN23" s="17">
        <v>18.7</v>
      </c>
      <c r="FO23" s="17">
        <v>7.3</v>
      </c>
      <c r="FP23" s="17">
        <v>0</v>
      </c>
      <c r="FQ23" s="17">
        <v>0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>
        <f>IF(SUM(FK23,FO23)&gt;0,SUM(FK23,FO23),"")</f>
        <v>12.1</v>
      </c>
      <c r="GE23" s="40">
        <f>IF(SUM(FJ23:FK23,FM23:FO23,FQ23)-FL23-FP23&gt;0,SUM(FJ23:FK23,FM23:FO23,FQ23)-FL23-FP23,"")</f>
        <v>49.3</v>
      </c>
      <c r="GF23" s="40" t="str">
        <f>IF(SUM(FR23:FS23,FU23)-FT23&gt;0,SUM(FR23:FS23,FU23)-FT23,"")</f>
        <v/>
      </c>
      <c r="GG23" s="40">
        <f>IF(SUM(FK23,FO23,FS23)&gt;0,SUM(FK23,FO23,FS23),"")</f>
        <v>12.1</v>
      </c>
      <c r="GH23" s="40">
        <f>IF(SUM(GE23,GF23)&gt;0,SUM(GE23,GF23),"")</f>
        <v>49.3</v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>
        <f>IF(SUM(GE23,GF23,GJ23)&gt;0,SUM(GE23,GF23,GJ23),"")</f>
        <v>49.3</v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0</v>
      </c>
      <c r="QE23" s="22">
        <f>IF($CU23="P",CB23,(CB23+AY23)/2)</f>
        <v>0</v>
      </c>
      <c r="QF23" s="22">
        <f>IF($CU23="P",CC23,(CC23+AZ23)/2)</f>
        <v>0</v>
      </c>
      <c r="QG23" s="22">
        <f>IF($CU23="P",CD23,(CD23+BA23)/2)</f>
        <v>0</v>
      </c>
      <c r="QH23" s="22">
        <f>IF($CU23="P",CE23,(CE23+BB23)/2)</f>
        <v>0</v>
      </c>
      <c r="QI23" s="22">
        <f>IF($CU23="P",CF23,(CF23+BC23)/2)</f>
        <v>0</v>
      </c>
      <c r="QJ23" s="22">
        <f>IF($CU23="P",CG23,(CG23+BD23)/2)</f>
        <v>0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0</v>
      </c>
      <c r="QQ23" s="22">
        <f>IF($CU23="P",CN23,(CN23+BK23)/2)</f>
        <v>0</v>
      </c>
      <c r="QR23" s="22">
        <f>IF($CU23="P",CO23,(CO23+BL23)/2)</f>
        <v>0</v>
      </c>
      <c r="QS23" s="22">
        <f>IF($CU23="P",CP23,(CP23+BM23)/2)</f>
        <v>0</v>
      </c>
      <c r="QT23" s="22">
        <f>IF($CU23="P",CQ23,(CQ23+BN23)/2)</f>
        <v>0</v>
      </c>
      <c r="QU23" s="22">
        <f>IF($CU23="P",CR23,(CR23+BO23)/2)</f>
        <v>0</v>
      </c>
      <c r="QV23" s="22">
        <f>IF($CU23="P",CS23,(CS23+BP23)/2)</f>
        <v>0</v>
      </c>
      <c r="QW23" s="22">
        <f>IF($CU23="P",CT23,(CT23+BQ23)/2)</f>
        <v>0</v>
      </c>
      <c r="QX23" s="27" t="s">
        <v>46</v>
      </c>
      <c r="QY23" s="40" t="str">
        <f>IF(SUM(QE23,QI23)&gt;0,SUM(QE23,QI23),"")</f>
        <v/>
      </c>
      <c r="QZ23" s="40" t="str">
        <f>IF(SUM(QD23:QE23,QG23:QI23,QK23)-QF23-QJ23&gt;0,SUM(QD23:QE23,QG23:QI23,QK23)-QF23-QJ23,"")</f>
        <v/>
      </c>
      <c r="RA23" s="40" t="str">
        <f>IF(SUM(QL23:QM23,QO23)-QN23&gt;0,SUM(QL23:QM23,QO23)-QN23,"")</f>
        <v/>
      </c>
      <c r="RB23" s="40" t="str">
        <f>IF(SUM(QE23,QI23,QM23)&gt;0,SUM(QE23,QI23,QM23),"")</f>
        <v/>
      </c>
      <c r="RC23" s="40" t="str">
        <f>IF(SUM(QZ23,RA23)&gt;0,SUM(QZ23,RA23),"")</f>
        <v/>
      </c>
      <c r="RD23" s="40" t="str">
        <f>IF(SUM(QQ23,QU23)&gt;0,SUM(QQ23,QU23),"")</f>
        <v/>
      </c>
      <c r="RE23" s="40" t="str">
        <f>IF(SUM(QP23:QQ23,QS23:QU23,QW23)-SUM(QR23,QV23)&gt;0,SUM(QP23:QQ23,QS23:QU23,QW23)-SUM(QR23,QV23),"")</f>
        <v/>
      </c>
      <c r="RF23" s="40" t="str">
        <f>IF(SUM(QZ23,RA23,RE23)&gt;0,SUM(QZ23,RA23,RE23),"")</f>
        <v/>
      </c>
    </row>
    <row r="24" spans="1:474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16</v>
      </c>
      <c r="C24" s="5" t="s">
        <v>127</v>
      </c>
      <c r="D24" s="4" t="s">
        <v>5</v>
      </c>
      <c r="E24" s="4">
        <v>2006</v>
      </c>
      <c r="F24" s="9">
        <f>SUM(L24:R24)+SUM(L24:O24)*0.0000001+SUM(L24)*0.0000000000001</f>
        <v>95.900009590004927</v>
      </c>
      <c r="G24" s="64"/>
      <c r="H24" s="3" t="str">
        <f>IF(OR(AND(AP24&gt;=AW$44,AQ24&gt;=AW$48,AP24&lt;&gt;"",AO24=""),AND(AU24&gt;=AW$44,AV24&gt;=AW$48,AU24&lt;&gt;"",AO24=""),AND(BS24&gt;=BZ$44,BT24&gt;=BZ$48,BS24&lt;&gt;"",BR24=""),AND(BX24&gt;=BZ$44,BY24&gt;=BZ$48,BX24&lt;&gt;"",BR24=""),AND(CV24&gt;=DC$44,CW24&gt;=DC$48,CV24&lt;&gt;"",CU24=""),AND(DA24&gt;=DC$44,DB24&gt;=DC$48,DA24&lt;&gt;""),AND(DZ24&gt;=EG$44,EA24&gt;=EG$48,DZ24&lt;&gt;""),AND(EE24&gt;=EG$44,EF24&gt;=EG$48,EE24&lt;&gt;""),AND(FB24&gt;=FI$44,FC24&gt;=FI$48,FB24&lt;&gt;""),AND(FG24&gt;=FI$44,FH24&gt;=FI$48,FG24&lt;&gt;""),AND(GD24&gt;=GK$44,GE24&gt;=GK$48,GD24&lt;&gt;""),AND(GI24&gt;=GK$44,GJ24&gt;=GK$48,GI24&lt;&gt;""),AND(HF24&gt;=HM$44,HG24&gt;=HM$48,HF24&lt;&gt;""),AND(HK24&gt;=HM$44,HL24&gt;=HM$48,HK24&lt;&gt;""),AND(IH24&gt;=IO$44,II24&gt;=IO$48,IH24&lt;&gt;""),AND(IM24&gt;=IO$44,IN24&gt;=IO$48,IM24&lt;&gt;""),AND(JJ24&gt;=JQ$44,JK24&gt;=JQ$48,JJ24&lt;&gt;""),AND(JO24&gt;=JQ$44,JP24&gt;=JQ$48,JO24&lt;&gt;""),AND(KL24&gt;=KS$44,KM24&gt;=KS$48,KL24&lt;&gt;""),AND(KQ24&gt;=KS$44,KR24&gt;=KS$48,KQ24&lt;&gt;""),AND(LN24&gt;=LU$44,LO24&gt;=LU$48,LN24&lt;&gt;""),AND(LS24&gt;=LU$44,LT24&gt;=LU$48,LS24&lt;&gt;""),AND(MP24&gt;=MW$44,MQ24&gt;=MW$48,MP24&lt;&gt;""),AND(MU24&gt;=MW$44,MV24&gt;=MW$48,MU24&lt;&gt;""),AND(NR24&gt;=NY$44,NS24&gt;=NY$48,NR24&lt;&gt;""),AND(NW24&gt;=NY$44,NX24&gt;=NY$48,NW24&lt;&gt;""),AND(OT24&gt;=PA$44,OU24&gt;=PA$48,OT24&lt;&gt;""),AND(OY24&gt;=PA$44,OZ24&gt;=PA$48,OY24&lt;&gt;""),AND(PV24&gt;=QC$44,PW24&gt;=QC$48,PV24&lt;&gt;""),AND(QA24&gt;=QC$44,QB24&gt;=QC$48,QA24&lt;&gt;"")),"P","")</f>
        <v>P</v>
      </c>
      <c r="I24" s="3" t="str">
        <f>IF(OR(AND(AQ24&gt;=AW$48,AQ24&lt;&gt;"",AO24=""),AND(AV24&gt;=AW$48,AV24&lt;&gt;"",AO24=""),AND(BT24&gt;=BZ$48,BT24&lt;&gt;"",BR24=""),AND(BY24&gt;=BZ$48,BY24&lt;&gt;"",BR24=""),AND(CW24&gt;=DC$48,CW24&lt;&gt;"",CU24=""),AND(DB24&gt;=DC$48,DB24&lt;&gt;"",CU24=""),AND(EA24&gt;=EG$48,EA24&lt;&gt;""),AND(EF24&gt;=EG$48,EF24&lt;&gt;""),AND(FC24&gt;=FI$48,FC24&lt;&gt;""),AND(FH24&gt;=FI$48,FH24&lt;&gt;""),AND(GE24&gt;=GK$48,GE24&lt;&gt;""),AND(GJ24&gt;=GK$48,GJ24&lt;&gt;""),AND(HG24&gt;=HM$48,HG24&lt;&gt;""),AND(HL24&gt;=HM$48,HL24&lt;&gt;""),AND(II24&gt;=IO$48,II24&lt;&gt;""),AND(IN24&gt;=IO$48,IN24&lt;&gt;""),AND(JK24&gt;=JQ$48,JK24&lt;&gt;""),AND(JP24&gt;=JQ$48,JP24&lt;&gt;""),AND(KM24&gt;=KS$48,KM24&lt;&gt;""),AND(KR24&gt;=KS$48,KR24&lt;&gt;""),AND(LO24&gt;=LU$48,LO24&lt;&gt;""),AND(LT24&gt;=LU$48,LT24&lt;&gt;""),AND(MQ24&gt;=MW$48,MQ24&lt;&gt;""),AND(MV24&gt;=MW$48,MV24&lt;&gt;""),AND(NS24&gt;=NY$48,NS24&lt;&gt;""),AND(NX24&gt;=NY$48,NX24&lt;&gt;""),AND(OU24&gt;=PA$48,OU24&lt;&gt;""),AND(OZ24&gt;=PA$48,OZ24&lt;&gt;""),AND(PW24&gt;=QC$48,PW24&lt;&gt;""),AND(QB24&gt;=QC$48,QB24&lt;&gt;"")),"P","")</f>
        <v>P</v>
      </c>
      <c r="J24" s="36" t="str">
        <f>IF(AND(I24="P",H24=""),"No DD",IF(OR(AND(AS24&gt;=AW$47,AT24&gt;=AW$51,AS24&lt;&gt;"",AO24=""),AND(BV24&gt;=BZ$47,BW24&gt;=BZ$51,BV24&lt;&gt;"",BR24=""),AND(CY24&gt;=DC$47,CZ24&gt;=DC$51,CY24&lt;&gt;"",CU24=""),AND(EC24&gt;=EG$47,ED24&gt;=EG$51,EC24&lt;&gt;""),AND(FE24&gt;=FI$47,FF24&gt;=FI$51,FE24&lt;&gt;""),AND(GG24&gt;=GK$47,GH24&gt;=GK$51,GG24&lt;&gt;""),AND(HI24&gt;=HM$47,HJ24&gt;=HM$51,HI24&lt;&gt;""),AND(IK24&gt;=IO$47,IL24&gt;=IO$51,IK24&lt;&gt;""),AND(JM24&gt;=JQ$47,JN24&gt;=JQ$51,JM24&lt;&gt;""),AND(KO24&gt;=KS$47,KP24&gt;=KS$51,KO24&lt;&gt;""),AND(LQ24&gt;=LU$47,LR24&gt;=LU$51,LQ24&lt;&gt;""),AND(MS24&gt;=MW$47,MT24&gt;=MW$51,MS24&lt;&gt;""),AND(NU24&gt;=NY$47,NV24&gt;=NY$51,NU24&lt;&gt;""),AND(OW24&gt;=PA$47,OX24&gt;=PA$51,OW24&lt;&gt;""),AND(PY24&gt;=QC$47,PZ24&gt;=QC$51,PY24&lt;&gt;"")),"Merit",IF(OR(AND(AS24&gt;=AW$46,AT24&gt;=AW$50,AS24&lt;&gt;"",AO24=""),AND(BV24&gt;=BZ$46,BW24&gt;=BZ$50,BV24&lt;&gt;"",BR24=""),AND(CY24&gt;=DC$46,CZ24&gt;=DC$50,CY24&lt;&gt;"",CU24=""),AND(EC24&gt;=EG$46,ED24&gt;=EG$50,EC24&lt;&gt;""),AND(FE24&gt;=FI$46,FF24&gt;=FI$50,FE24&lt;&gt;""),AND(GG24&gt;=GK$46,GH24&gt;=GK$50,GG24&lt;&gt;""),AND(HI24&gt;=HM$46,HJ24&gt;=HM$50,HI24&lt;&gt;""),AND(IK24&gt;=IO$46,IL24&gt;=IO$50,IK24&lt;&gt;""),AND(JM24&gt;=JQ$46,JN24&gt;=JQ$50,JM24&lt;&gt;""),AND(KO24&gt;=KS$46,KP24&gt;=KS$50,KO24&lt;&gt;""),AND(LQ24&gt;=LU$46,LR24&gt;=LU$50,LQ24&lt;&gt;""),AND(MS24&gt;=MW$46,MT24&gt;=MW$50,MS24&lt;&gt;""),AND(NU24&gt;=NY$46,NV24&gt;=NY$50,NU24&lt;&gt;""),AND(OW24&gt;=PA$46,OX24&gt;=PA$50,OW24&lt;&gt;""),AND(PY24&gt;=QC$46,PZ24&gt;=QC$50,PY24&lt;&gt;"")),"Excellence",IF(K24="P","Worlds Team",IF(H24="P","National Team","")))))</f>
        <v>National Team</v>
      </c>
      <c r="K24" s="3" t="str">
        <f>IF(OR(AND(AS24&gt;=AW$45,AT24&gt;=AW$49,AS24&lt;&gt;"",AO24=""),AND(BV24&gt;=BZ$45,BW24&gt;=BZ$49,BV24&lt;&gt;"",BR24=""),AND(CY24&gt;=DC$45,CZ24&gt;=DC$49,CY24&lt;&gt;"",CU24=""),AND(EC24&gt;=EG$45,ED24&gt;=EG$49,EC24&lt;&gt;""),AND(FE24&gt;=FI$45,FF24&gt;=FI$49,FE24&lt;&gt;""),AND(GG24&gt;=GK$45,GH24&gt;=GK$49,GG24&lt;&gt;""),AND(HI24&gt;=HM$45,HJ24&gt;=HM$49,HI24&lt;&gt;""),AND(IK24&gt;=IO$45,IL24&gt;=IO$49,IK24&lt;&gt;""),AND(JM24&gt;=JQ$45,JN24&gt;=JQ$49,JM24&lt;&gt;""),AND(KO24&gt;=KS$45,KP24&gt;=KS$49,KO24&lt;&gt;""),AND(LQ24&gt;=LU$45,LR24&gt;=LU$49,LQ24&lt;&gt;""),AND(MS24&gt;=MW$45,MT24&gt;=MW$49,MS24&lt;&gt;""),AND(NU24&gt;=NY$45,NV24&gt;=NY$49,NU24&lt;&gt;""),AND(OW24&gt;=PA$45,OX24&gt;=PA$49,OW24&lt;&gt;""),AND(PY24&gt;=QC$45,PZ24&gt;=QC$49,PY24&lt;&gt;"")),"P","")</f>
        <v/>
      </c>
      <c r="L24" s="8">
        <f>IF(COUNT(AQ24,BT24,CW24)&gt;0,LARGE((AQ24,BT24,CW24),1),0)</f>
        <v>49.099999999999994</v>
      </c>
      <c r="M24" s="8" t="str">
        <f>IF(L24=0,"",IF(L24=CW24,$CA$1,IF(L24=BT24,$AX$1,IF(L24=AQ24,$U$1,""))))</f>
        <v>2024 3rd Domestic Trial</v>
      </c>
      <c r="N24" s="8">
        <f>IF(COUNT(AQ24,BT24,CW24)&gt;1,LARGE((AQ24,BT24,CW24),2),0)</f>
        <v>46.800000000000004</v>
      </c>
      <c r="O24" s="8" t="str">
        <f>IF(N24=0,"",IF(AND(N24=L24,N24=AQ24,N24=BT24),$U$1,IF(AND(N24=L24,N24=AQ24,N24=CW24),$U$1,IF(AND(N24=L24,N24=BT24,N24=CW24),$AX$1,IF(N24=CW24,$CA$1,IF(N24=BT24,$AX$1,IF(N24=AQ24,$U$1,"")))))))</f>
        <v>2025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>
        <v>18</v>
      </c>
      <c r="V24" s="19">
        <v>4.4000000000000004</v>
      </c>
      <c r="W24" s="19">
        <v>1</v>
      </c>
      <c r="X24" s="19">
        <v>0</v>
      </c>
      <c r="Y24" s="19">
        <v>17.399999999999999</v>
      </c>
      <c r="Z24" s="19">
        <v>2.8</v>
      </c>
      <c r="AA24" s="19">
        <v>0</v>
      </c>
      <c r="AB24" s="19">
        <v>0</v>
      </c>
      <c r="AC24" s="19">
        <v>17</v>
      </c>
      <c r="AD24" s="19">
        <v>3.2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7.2</v>
      </c>
      <c r="AQ24" s="40">
        <f>IF(SUM(U24:V24,X24:Z24,AB24)-W24-AA24&gt;0,SUM(U24:V24,X24:Z24,AB24)-W24-AA24,"")</f>
        <v>41.599999999999994</v>
      </c>
      <c r="AR24" s="40">
        <f>IF(SUM(AC24:AD24,AF24)-AE24&gt;0,SUM(AC24:AD24,AF24)-AE24,"")</f>
        <v>20.2</v>
      </c>
      <c r="AS24" s="40">
        <f>IF(SUM(V24,Z24,AD24)&gt;0,SUM(V24,Z24,AD24),"")</f>
        <v>10.4</v>
      </c>
      <c r="AT24" s="40">
        <f>IF(SUM(AQ24,AR24)&gt;0,SUM(AQ24,AR24),"")</f>
        <v>61.8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61.8</v>
      </c>
      <c r="AX24" s="18">
        <v>18.7</v>
      </c>
      <c r="AY24" s="18">
        <v>6</v>
      </c>
      <c r="AZ24" s="18">
        <v>0</v>
      </c>
      <c r="BA24" s="18">
        <v>0</v>
      </c>
      <c r="BB24" s="18">
        <v>18.600000000000001</v>
      </c>
      <c r="BC24" s="18">
        <v>6</v>
      </c>
      <c r="BD24" s="18">
        <v>0.2</v>
      </c>
      <c r="BE24" s="18">
        <v>0</v>
      </c>
      <c r="BF24" s="18">
        <v>17.100000000000001</v>
      </c>
      <c r="BG24" s="18">
        <v>3.2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12</v>
      </c>
      <c r="BT24" s="11">
        <f>IF(SUM(AX24:AY24,BA24:BC24,BE24)-AZ24-BD24&gt;0,SUM(AX24:AY24,BA24:BC24,BE24)-AZ24-BD24,"")</f>
        <v>49.099999999999994</v>
      </c>
      <c r="BU24" s="11">
        <f>IF(SUM(BF24:BG24,BI24)-BH24&gt;0,SUM(BF24:BG24,BI24)-BH24,"")</f>
        <v>20.3</v>
      </c>
      <c r="BV24" s="11">
        <f>IF(SUM(AY24,BC24,BG24)&gt;0,SUM(AY24,BC24,BG24),"")</f>
        <v>15.2</v>
      </c>
      <c r="BW24" s="11">
        <f>IF(SUM(BT24,BU24)&gt;0,SUM(BT24,BU24),"")</f>
        <v>69.399999999999991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69.399999999999991</v>
      </c>
      <c r="CA24" s="19">
        <v>17.7</v>
      </c>
      <c r="CB24" s="19">
        <v>5.6</v>
      </c>
      <c r="CC24" s="19">
        <v>1.6</v>
      </c>
      <c r="CD24" s="19">
        <v>0</v>
      </c>
      <c r="CE24" s="19">
        <v>18.7</v>
      </c>
      <c r="CF24" s="19">
        <v>7.2</v>
      </c>
      <c r="CG24" s="19">
        <v>0.8</v>
      </c>
      <c r="CH24" s="19">
        <v>0</v>
      </c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12.8</v>
      </c>
      <c r="CW24" s="40">
        <f>IF(SUM(CA24:CB24,CD24:CF24,CH24)-CC24-CG24&gt;0,SUM(CA24:CB24,CD24:CF24,CH24)-CC24-CG24,"")</f>
        <v>46.800000000000004</v>
      </c>
      <c r="CX24" s="40" t="str">
        <f>IF(SUM(CI24:CJ24,CL24)-CK24&gt;0,SUM(CI24:CJ24,CL24)-CK24,"")</f>
        <v/>
      </c>
      <c r="CY24" s="40">
        <f>IF(SUM(CB24,CF24,CJ24)&gt;0,SUM(CB24,CF24,CJ24),"")</f>
        <v>12.8</v>
      </c>
      <c r="CZ24" s="40">
        <f>IF(SUM(CW24,CX24)&gt;0,SUM(CW24,CX24),"")</f>
        <v>46.800000000000004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IF(SUM(CW24,CX24,DB24)&gt;0,SUM(CW24,CX24,DB24),"")</f>
        <v>46.800000000000004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18.2</v>
      </c>
      <c r="QE24" s="22">
        <f>IF($CU24="P",CB24,(CB24+AY24)/2)</f>
        <v>5.8</v>
      </c>
      <c r="QF24" s="22">
        <f>IF($CU24="P",CC24,(CC24+AZ24)/2)</f>
        <v>0.8</v>
      </c>
      <c r="QG24" s="22">
        <f>IF($CU24="P",CD24,(CD24+BA24)/2)</f>
        <v>0</v>
      </c>
      <c r="QH24" s="22">
        <f>IF($CU24="P",CE24,(CE24+BB24)/2)</f>
        <v>18.649999999999999</v>
      </c>
      <c r="QI24" s="22">
        <f>IF($CU24="P",CF24,(CF24+BC24)/2)</f>
        <v>6.6</v>
      </c>
      <c r="QJ24" s="22">
        <f>IF($CU24="P",CG24,(CG24+BD24)/2)</f>
        <v>0.5</v>
      </c>
      <c r="QK24" s="22">
        <f>IF($CU24="P",CH24,(CH24+BE24)/2)</f>
        <v>0</v>
      </c>
      <c r="QL24" s="22">
        <f>IF($CU24="P",CI24,(CI24+BF24)/2)</f>
        <v>8.5500000000000007</v>
      </c>
      <c r="QM24" s="22">
        <f>IF($CU24="P",CJ24,(CJ24+BG24)/2)</f>
        <v>1.6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0</v>
      </c>
      <c r="QQ24" s="22">
        <f>IF($CU24="P",CN24,(CN24+BK24)/2)</f>
        <v>0</v>
      </c>
      <c r="QR24" s="22">
        <f>IF($CU24="P",CO24,(CO24+BL24)/2)</f>
        <v>0</v>
      </c>
      <c r="QS24" s="22">
        <f>IF($CU24="P",CP24,(CP24+BM24)/2)</f>
        <v>0</v>
      </c>
      <c r="QT24" s="22">
        <f>IF($CU24="P",CQ24,(CQ24+BN24)/2)</f>
        <v>0</v>
      </c>
      <c r="QU24" s="22">
        <f>IF($CU24="P",CR24,(CR24+BO24)/2)</f>
        <v>0</v>
      </c>
      <c r="QV24" s="22">
        <f>IF($CU24="P",CS24,(CS24+BP24)/2)</f>
        <v>0</v>
      </c>
      <c r="QW24" s="22">
        <f>IF($CU24="P",CT24,(CT24+BQ24)/2)</f>
        <v>0</v>
      </c>
      <c r="QX24" s="27" t="s">
        <v>46</v>
      </c>
      <c r="QY24" s="40">
        <f>IF(SUM(QE24,QI24)&gt;0,SUM(QE24,QI24),"")</f>
        <v>12.399999999999999</v>
      </c>
      <c r="QZ24" s="40">
        <f>IF(SUM(QD24:QE24,QG24:QI24,QK24)-QF24-QJ24&gt;0,SUM(QD24:QE24,QG24:QI24,QK24)-QF24-QJ24,"")</f>
        <v>47.95</v>
      </c>
      <c r="RA24" s="40">
        <f>IF(SUM(QL24:QM24,QO24)-QN24&gt;0,SUM(QL24:QM24,QO24)-QN24,"")</f>
        <v>10.15</v>
      </c>
      <c r="RB24" s="40">
        <f>IF(SUM(QE24,QI24,QM24)&gt;0,SUM(QE24,QI24,QM24),"")</f>
        <v>13.999999999999998</v>
      </c>
      <c r="RC24" s="40">
        <f>IF(SUM(QZ24,RA24)&gt;0,SUM(QZ24,RA24),"")</f>
        <v>58.1</v>
      </c>
      <c r="RD24" s="40" t="str">
        <f>IF(SUM(QQ24,QU24)&gt;0,SUM(QQ24,QU24),"")</f>
        <v/>
      </c>
      <c r="RE24" s="40" t="str">
        <f>IF(SUM(QP24:QQ24,QS24:QU24,QW24)-SUM(QR24,QV24)&gt;0,SUM(QP24:QQ24,QS24:QU24,QW24)-SUM(QR24,QV24),"")</f>
        <v/>
      </c>
      <c r="RF24" s="40">
        <f>IF(SUM(QZ24,RA24,RE24)&gt;0,SUM(QZ24,RA24,RE24),"")</f>
        <v>58.1</v>
      </c>
    </row>
    <row r="25" spans="1:474" x14ac:dyDescent="0.2">
      <c r="A25" s="4" t="str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/>
      </c>
      <c r="B25" s="4" t="str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/>
      </c>
      <c r="C25" s="5" t="s">
        <v>97</v>
      </c>
      <c r="D25" s="4" t="s">
        <v>3</v>
      </c>
      <c r="E25" s="4">
        <v>2005</v>
      </c>
      <c r="F25" s="9">
        <f>SUM(L25:R25)+SUM(L25:O25)*0.0000001+SUM(L25)*0.0000000000001</f>
        <v>147.30000968000502</v>
      </c>
      <c r="G25" s="64"/>
      <c r="H25" s="3" t="str">
        <f>IF(OR(AND(AP25&gt;=AW$44,AQ25&gt;=AW$48,AP25&lt;&gt;"",AO25=""),AND(AU25&gt;=AW$44,AV25&gt;=AW$48,AU25&lt;&gt;"",AO25=""),AND(BS25&gt;=BZ$44,BT25&gt;=BZ$48,BS25&lt;&gt;"",BR25=""),AND(BX25&gt;=BZ$44,BY25&gt;=BZ$48,BX25&lt;&gt;"",BR25=""),AND(CV25&gt;=DC$44,CW25&gt;=DC$48,CV25&lt;&gt;"",CU25=""),AND(DA25&gt;=DC$44,DB25&gt;=DC$48,DA25&lt;&gt;""),AND(DZ25&gt;=EG$44,EA25&gt;=EG$48,DZ25&lt;&gt;""),AND(EE25&gt;=EG$44,EF25&gt;=EG$48,EE25&lt;&gt;""),AND(FB25&gt;=FI$44,FC25&gt;=FI$48,FB25&lt;&gt;""),AND(FG25&gt;=FI$44,FH25&gt;=FI$48,FG25&lt;&gt;""),AND(GD25&gt;=GK$44,GE25&gt;=GK$48,GD25&lt;&gt;""),AND(GI25&gt;=GK$44,GJ25&gt;=GK$48,GI25&lt;&gt;""),AND(HF25&gt;=HM$44,HG25&gt;=HM$48,HF25&lt;&gt;""),AND(HK25&gt;=HM$44,HL25&gt;=HM$48,HK25&lt;&gt;""),AND(IH25&gt;=IO$44,II25&gt;=IO$48,IH25&lt;&gt;""),AND(IM25&gt;=IO$44,IN25&gt;=IO$48,IM25&lt;&gt;""),AND(JJ25&gt;=JQ$44,JK25&gt;=JQ$48,JJ25&lt;&gt;""),AND(JO25&gt;=JQ$44,JP25&gt;=JQ$48,JO25&lt;&gt;""),AND(KL25&gt;=KS$44,KM25&gt;=KS$48,KL25&lt;&gt;""),AND(KQ25&gt;=KS$44,KR25&gt;=KS$48,KQ25&lt;&gt;""),AND(LN25&gt;=LU$44,LO25&gt;=LU$48,LN25&lt;&gt;""),AND(LS25&gt;=LU$44,LT25&gt;=LU$48,LS25&lt;&gt;""),AND(MP25&gt;=MW$44,MQ25&gt;=MW$48,MP25&lt;&gt;""),AND(MU25&gt;=MW$44,MV25&gt;=MW$48,MU25&lt;&gt;""),AND(NR25&gt;=NY$44,NS25&gt;=NY$48,NR25&lt;&gt;""),AND(NW25&gt;=NY$44,NX25&gt;=NY$48,NW25&lt;&gt;""),AND(OT25&gt;=PA$44,OU25&gt;=PA$48,OT25&lt;&gt;""),AND(OY25&gt;=PA$44,OZ25&gt;=PA$48,OY25&lt;&gt;""),AND(PV25&gt;=QC$44,PW25&gt;=QC$48,PV25&lt;&gt;""),AND(QA25&gt;=QC$44,QB25&gt;=QC$48,QA25&lt;&gt;"")),"P","")</f>
        <v/>
      </c>
      <c r="I25" s="3" t="str">
        <f>IF(OR(AND(AQ25&gt;=AW$48,AQ25&lt;&gt;"",AO25=""),AND(AV25&gt;=AW$48,AV25&lt;&gt;"",AO25=""),AND(BT25&gt;=BZ$48,BT25&lt;&gt;"",BR25=""),AND(BY25&gt;=BZ$48,BY25&lt;&gt;"",BR25=""),AND(CW25&gt;=DC$48,CW25&lt;&gt;"",CU25=""),AND(DB25&gt;=DC$48,DB25&lt;&gt;"",CU25=""),AND(EA25&gt;=EG$48,EA25&lt;&gt;""),AND(EF25&gt;=EG$48,EF25&lt;&gt;""),AND(FC25&gt;=FI$48,FC25&lt;&gt;""),AND(FH25&gt;=FI$48,FH25&lt;&gt;""),AND(GE25&gt;=GK$48,GE25&lt;&gt;""),AND(GJ25&gt;=GK$48,GJ25&lt;&gt;""),AND(HG25&gt;=HM$48,HG25&lt;&gt;""),AND(HL25&gt;=HM$48,HL25&lt;&gt;""),AND(II25&gt;=IO$48,II25&lt;&gt;""),AND(IN25&gt;=IO$48,IN25&lt;&gt;""),AND(JK25&gt;=JQ$48,JK25&lt;&gt;""),AND(JP25&gt;=JQ$48,JP25&lt;&gt;""),AND(KM25&gt;=KS$48,KM25&lt;&gt;""),AND(KR25&gt;=KS$48,KR25&lt;&gt;""),AND(LO25&gt;=LU$48,LO25&lt;&gt;""),AND(LT25&gt;=LU$48,LT25&lt;&gt;""),AND(MQ25&gt;=MW$48,MQ25&lt;&gt;""),AND(MV25&gt;=MW$48,MV25&lt;&gt;""),AND(NS25&gt;=NY$48,NS25&lt;&gt;""),AND(NX25&gt;=NY$48,NX25&lt;&gt;""),AND(OU25&gt;=PA$48,OU25&lt;&gt;""),AND(OZ25&gt;=PA$48,OZ25&lt;&gt;""),AND(PW25&gt;=QC$48,PW25&lt;&gt;""),AND(QB25&gt;=QC$48,QB25&lt;&gt;"")),"P","")</f>
        <v/>
      </c>
      <c r="J25" s="36" t="str">
        <f>IF(AND(I25="P",H25=""),"No DD",IF(OR(AND(AS25&gt;=AW$47,AT25&gt;=AW$51,AS25&lt;&gt;"",AO25=""),AND(BV25&gt;=BZ$47,BW25&gt;=BZ$51,BV25&lt;&gt;"",BR25=""),AND(CY25&gt;=DC$47,CZ25&gt;=DC$51,CY25&lt;&gt;"",CU25=""),AND(EC25&gt;=EG$47,ED25&gt;=EG$51,EC25&lt;&gt;""),AND(FE25&gt;=FI$47,FF25&gt;=FI$51,FE25&lt;&gt;""),AND(GG25&gt;=GK$47,GH25&gt;=GK$51,GG25&lt;&gt;""),AND(HI25&gt;=HM$47,HJ25&gt;=HM$51,HI25&lt;&gt;""),AND(IK25&gt;=IO$47,IL25&gt;=IO$51,IK25&lt;&gt;""),AND(JM25&gt;=JQ$47,JN25&gt;=JQ$51,JM25&lt;&gt;""),AND(KO25&gt;=KS$47,KP25&gt;=KS$51,KO25&lt;&gt;""),AND(LQ25&gt;=LU$47,LR25&gt;=LU$51,LQ25&lt;&gt;""),AND(MS25&gt;=MW$47,MT25&gt;=MW$51,MS25&lt;&gt;""),AND(NU25&gt;=NY$47,NV25&gt;=NY$51,NU25&lt;&gt;""),AND(OW25&gt;=PA$47,OX25&gt;=PA$51,OW25&lt;&gt;""),AND(PY25&gt;=QC$47,PZ25&gt;=QC$51,PY25&lt;&gt;"")),"Merit",IF(OR(AND(AS25&gt;=AW$46,AT25&gt;=AW$50,AS25&lt;&gt;"",AO25=""),AND(BV25&gt;=BZ$46,BW25&gt;=BZ$50,BV25&lt;&gt;"",BR25=""),AND(CY25&gt;=DC$46,CZ25&gt;=DC$50,CY25&lt;&gt;"",CU25=""),AND(EC25&gt;=EG$46,ED25&gt;=EG$50,EC25&lt;&gt;""),AND(FE25&gt;=FI$46,FF25&gt;=FI$50,FE25&lt;&gt;""),AND(GG25&gt;=GK$46,GH25&gt;=GK$50,GG25&lt;&gt;""),AND(HI25&gt;=HM$46,HJ25&gt;=HM$50,HI25&lt;&gt;""),AND(IK25&gt;=IO$46,IL25&gt;=IO$50,IK25&lt;&gt;""),AND(JM25&gt;=JQ$46,JN25&gt;=JQ$50,JM25&lt;&gt;""),AND(KO25&gt;=KS$46,KP25&gt;=KS$50,KO25&lt;&gt;""),AND(LQ25&gt;=LU$46,LR25&gt;=LU$50,LQ25&lt;&gt;""),AND(MS25&gt;=MW$46,MT25&gt;=MW$50,MS25&lt;&gt;""),AND(NU25&gt;=NY$46,NV25&gt;=NY$50,NU25&lt;&gt;""),AND(OW25&gt;=PA$46,OX25&gt;=PA$50,OW25&lt;&gt;""),AND(PY25&gt;=QC$46,PZ25&gt;=QC$50,PY25&lt;&gt;"")),"Excellence",IF(K25="P","Worlds Team",IF(H25="P","National Team","")))))</f>
        <v/>
      </c>
      <c r="K25" s="3" t="str">
        <f>IF(OR(AND(AS25&gt;=AW$45,AT25&gt;=AW$49,AS25&lt;&gt;"",AO25=""),AND(BV25&gt;=BZ$45,BW25&gt;=BZ$49,BV25&lt;&gt;"",BR25=""),AND(CY25&gt;=DC$45,CZ25&gt;=DC$49,CY25&lt;&gt;"",CU25=""),AND(EC25&gt;=EG$45,ED25&gt;=EG$49,EC25&lt;&gt;""),AND(FE25&gt;=FI$45,FF25&gt;=FI$49,FE25&lt;&gt;""),AND(GG25&gt;=GK$45,GH25&gt;=GK$49,GG25&lt;&gt;""),AND(HI25&gt;=HM$45,HJ25&gt;=HM$49,HI25&lt;&gt;""),AND(IK25&gt;=IO$45,IL25&gt;=IO$49,IK25&lt;&gt;""),AND(JM25&gt;=JQ$45,JN25&gt;=JQ$49,JM25&lt;&gt;""),AND(KO25&gt;=KS$45,KP25&gt;=KS$49,KO25&lt;&gt;""),AND(LQ25&gt;=LU$45,LR25&gt;=LU$49,LQ25&lt;&gt;""),AND(MS25&gt;=MW$45,MT25&gt;=MW$49,MS25&lt;&gt;""),AND(NU25&gt;=NY$45,NV25&gt;=NY$49,NU25&lt;&gt;""),AND(OW25&gt;=PA$45,OX25&gt;=PA$49,OW25&lt;&gt;""),AND(PY25&gt;=QC$45,PZ25&gt;=QC$49,PY25&lt;&gt;"")),"P","")</f>
        <v/>
      </c>
      <c r="L25" s="8">
        <f>IF(COUNT(AQ25,BT25,CW25)&gt;0,LARGE((AQ25,BT25,CW25),1),0)</f>
        <v>50.099999999999994</v>
      </c>
      <c r="M25" s="8" t="str">
        <f>IF(L25=0,"",IF(L25=CW25,$CA$1,IF(L25=BT25,$AX$1,IF(L25=AQ25,$U$1,""))))</f>
        <v>2025 Elite Canada</v>
      </c>
      <c r="N25" s="8">
        <f>IF(COUNT(AQ25,BT25,CW25)&gt;1,LARGE((AQ25,BT25,CW25),2),0)</f>
        <v>46.7</v>
      </c>
      <c r="O25" s="8" t="str">
        <f>IF(N25=0,"",IF(AND(N25=L25,N25=AQ25,N25=BT25),$U$1,IF(AND(N25=L25,N25=AQ25,N25=CW25),$U$1,IF(AND(N25=L25,N25=BT25,N25=CW25),$AX$1,IF(N25=CW25,$CA$1,IF(N25=BT25,$AX$1,IF(N25=AQ25,$U$1,"")))))))</f>
        <v>2024 3rd Domestic Trial</v>
      </c>
      <c r="P25" s="8">
        <f>IF(MAX(AV25,BY25,DB25)&gt;0,MAX(AV25,BY25,DB25),0)</f>
        <v>50.5</v>
      </c>
      <c r="Q25" s="8" t="str">
        <f>IF(P25=0,"",IF(P25=DB25,$CA$1,IF(P25=BY25,$AX$1,IF(P25=AV25,$U$1,""))))</f>
        <v>2025 Elite Canada</v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19</v>
      </c>
      <c r="AY25" s="18">
        <v>7.2</v>
      </c>
      <c r="AZ25" s="18">
        <v>0</v>
      </c>
      <c r="BA25" s="18">
        <v>0</v>
      </c>
      <c r="BB25" s="18">
        <v>17.3</v>
      </c>
      <c r="BC25" s="18">
        <v>3.2</v>
      </c>
      <c r="BD25" s="18">
        <v>0</v>
      </c>
      <c r="BE25" s="18">
        <v>0</v>
      </c>
      <c r="BF25" s="18">
        <v>16.8</v>
      </c>
      <c r="BG25" s="18">
        <v>6.9</v>
      </c>
      <c r="BH25" s="18">
        <v>0.2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10.4</v>
      </c>
      <c r="BT25" s="11">
        <f>IF(SUM(AX25:AY25,BA25:BC25,BE25)-AZ25-BD25&gt;0,SUM(AX25:AY25,BA25:BC25,BE25)-AZ25-BD25,"")</f>
        <v>46.7</v>
      </c>
      <c r="BU25" s="11">
        <f>IF(SUM(BF25:BG25,BI25)-BH25&gt;0,SUM(BF25:BG25,BI25)-BH25,"")</f>
        <v>23.500000000000004</v>
      </c>
      <c r="BV25" s="11">
        <f>IF(SUM(AY25,BC25,BG25)&gt;0,SUM(AY25,BC25,BG25),"")</f>
        <v>17.3</v>
      </c>
      <c r="BW25" s="11">
        <f>IF(SUM(BT25,BU25)&gt;0,SUM(BT25,BU25),"")</f>
        <v>70.2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70.2</v>
      </c>
      <c r="CA25" s="19">
        <v>18.600000000000001</v>
      </c>
      <c r="CB25" s="19">
        <v>7.2</v>
      </c>
      <c r="CC25" s="19">
        <v>0.8</v>
      </c>
      <c r="CD25" s="19">
        <v>0</v>
      </c>
      <c r="CE25" s="19">
        <v>18.5</v>
      </c>
      <c r="CF25" s="19">
        <v>6.8</v>
      </c>
      <c r="CG25" s="19">
        <v>0.2</v>
      </c>
      <c r="CH25" s="19">
        <v>0</v>
      </c>
      <c r="CI25" s="19"/>
      <c r="CJ25" s="19"/>
      <c r="CK25" s="19"/>
      <c r="CL25" s="19"/>
      <c r="CM25" s="19">
        <v>19.2</v>
      </c>
      <c r="CN25" s="19">
        <v>7.2</v>
      </c>
      <c r="CO25" s="19">
        <v>0</v>
      </c>
      <c r="CP25" s="19">
        <v>0</v>
      </c>
      <c r="CQ25" s="19">
        <v>18.100000000000001</v>
      </c>
      <c r="CR25" s="19">
        <v>6.8</v>
      </c>
      <c r="CS25" s="19">
        <v>0.8</v>
      </c>
      <c r="CT25" s="19">
        <v>0</v>
      </c>
      <c r="CU25" s="27"/>
      <c r="CV25" s="40">
        <f>IF(SUM(CB25,CF25)&gt;0,SUM(CB25,CF25),"")</f>
        <v>14</v>
      </c>
      <c r="CW25" s="40">
        <f>IF(SUM(CA25:CB25,CD25:CF25,CH25)-CC25-CG25&gt;0,SUM(CA25:CB25,CD25:CF25,CH25)-CC25-CG25,"")</f>
        <v>50.099999999999994</v>
      </c>
      <c r="CX25" s="40" t="str">
        <f>IF(SUM(CI25:CJ25,CL25)-CK25&gt;0,SUM(CI25:CJ25,CL25)-CK25,"")</f>
        <v/>
      </c>
      <c r="CY25" s="40">
        <f>IF(SUM(CB25,CF25,CJ25)&gt;0,SUM(CB25,CF25,CJ25),"")</f>
        <v>14</v>
      </c>
      <c r="CZ25" s="40">
        <f>IF(SUM(CW25,CX25)&gt;0,SUM(CW25,CX25),"")</f>
        <v>50.099999999999994</v>
      </c>
      <c r="DA25" s="40">
        <f>IF(SUM(CN25,CR25)&gt;0,SUM(CN25,CR25),"")</f>
        <v>14</v>
      </c>
      <c r="DB25" s="40">
        <f>IF(SUM(CM25:CN25,CP25:CR25,CT25)-SUM(CO25,CS25)&gt;0,SUM(CM25:CN25,CP25:CR25,CT25)-SUM(CO25,CS25),"")</f>
        <v>50.5</v>
      </c>
      <c r="DC25" s="40">
        <f>IF(SUM(CW25,CX25,DB25)&gt;0,SUM(CW25,CX25,DB25),"")</f>
        <v>100.6</v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18.8</v>
      </c>
      <c r="QE25" s="22">
        <f>IF($CU25="P",CB25,(CB25+AY25)/2)</f>
        <v>7.2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17.899999999999999</v>
      </c>
      <c r="QI25" s="22">
        <f>IF($CU25="P",CF25,(CF25+BC25)/2)</f>
        <v>5</v>
      </c>
      <c r="QJ25" s="22">
        <f>IF($CU25="P",CG25,(CG25+BD25)/2)</f>
        <v>0.1</v>
      </c>
      <c r="QK25" s="22">
        <f>IF($CU25="P",CH25,(CH25+BE25)/2)</f>
        <v>0</v>
      </c>
      <c r="QL25" s="22">
        <f>IF($CU25="P",CI25,(CI25+BF25)/2)</f>
        <v>8.4</v>
      </c>
      <c r="QM25" s="22">
        <f>IF($CU25="P",CJ25,(CJ25+BG25)/2)</f>
        <v>3.45</v>
      </c>
      <c r="QN25" s="22">
        <f>IF($CU25="P",CK25,(CK25+BH25)/2)</f>
        <v>0.1</v>
      </c>
      <c r="QO25" s="22">
        <f>IF($CU25="P",CL25,(CL25+BI25)/2)</f>
        <v>0</v>
      </c>
      <c r="QP25" s="22">
        <f>IF($CU25="P",CM25,(CM25+BJ25)/2)</f>
        <v>9.6</v>
      </c>
      <c r="QQ25" s="22">
        <f>IF($CU25="P",CN25,(CN25+BK25)/2)</f>
        <v>3.6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9.0500000000000007</v>
      </c>
      <c r="QU25" s="22">
        <f>IF($CU25="P",CR25,(CR25+BO25)/2)</f>
        <v>3.4</v>
      </c>
      <c r="QV25" s="22">
        <f>IF($CU25="P",CS25,(CS25+BP25)/2)</f>
        <v>0.4</v>
      </c>
      <c r="QW25" s="22">
        <f>IF($CU25="P",CT25,(CT25+BQ25)/2)</f>
        <v>0</v>
      </c>
      <c r="QX25" s="27" t="s">
        <v>46</v>
      </c>
      <c r="QY25" s="40">
        <f>IF(SUM(QE25,QI25)&gt;0,SUM(QE25,QI25),"")</f>
        <v>12.2</v>
      </c>
      <c r="QZ25" s="40">
        <f>IF(SUM(QD25:QE25,QG25:QI25,QK25)-QF25-QJ25&gt;0,SUM(QD25:QE25,QG25:QI25,QK25)-QF25-QJ25,"")</f>
        <v>48.4</v>
      </c>
      <c r="RA25" s="40">
        <f>IF(SUM(QL25:QM25,QO25)-QN25&gt;0,SUM(QL25:QM25,QO25)-QN25,"")</f>
        <v>11.750000000000002</v>
      </c>
      <c r="RB25" s="40">
        <f>IF(SUM(QE25,QI25,QM25)&gt;0,SUM(QE25,QI25,QM25),"")</f>
        <v>15.649999999999999</v>
      </c>
      <c r="RC25" s="40">
        <f>IF(SUM(QZ25,RA25)&gt;0,SUM(QZ25,RA25),"")</f>
        <v>60.15</v>
      </c>
      <c r="RD25" s="40">
        <f>IF(SUM(QQ25,QU25)&gt;0,SUM(QQ25,QU25),"")</f>
        <v>7</v>
      </c>
      <c r="RE25" s="40">
        <f>IF(SUM(QP25:QQ25,QS25:QU25,QW25)-SUM(QR25,QV25)&gt;0,SUM(QP25:QQ25,QS25:QU25,QW25)-SUM(QR25,QV25),"")</f>
        <v>25.25</v>
      </c>
      <c r="RF25" s="40">
        <f>IF(SUM(QZ25,RA25,RE25)&gt;0,SUM(QZ25,RA25,RE25),"")</f>
        <v>85.4</v>
      </c>
    </row>
    <row r="26" spans="1:474" x14ac:dyDescent="0.2">
      <c r="A26" s="4" t="str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/>
      </c>
      <c r="B26" s="4" t="str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/>
      </c>
      <c r="C26" s="5" t="s">
        <v>175</v>
      </c>
      <c r="D26" s="4" t="s">
        <v>4</v>
      </c>
      <c r="E26" s="4">
        <v>2005</v>
      </c>
      <c r="F26" s="9">
        <f>SUM(L26:R26)+SUM(L26:O26)*0.0000001+SUM(L26)*0.0000000000001</f>
        <v>136.40000888000472</v>
      </c>
      <c r="G26" s="64"/>
      <c r="H26" s="3" t="str">
        <f>IF(OR(AND(AP26&gt;=AW$44,AQ26&gt;=AW$48,AP26&lt;&gt;"",AO26=""),AND(AU26&gt;=AW$44,AV26&gt;=AW$48,AU26&lt;&gt;"",AO26=""),AND(BS26&gt;=BZ$44,BT26&gt;=BZ$48,BS26&lt;&gt;"",BR26=""),AND(BX26&gt;=BZ$44,BY26&gt;=BZ$48,BX26&lt;&gt;"",BR26=""),AND(CV26&gt;=DC$44,CW26&gt;=DC$48,CV26&lt;&gt;"",CU26=""),AND(DA26&gt;=DC$44,DB26&gt;=DC$48,DA26&lt;&gt;""),AND(DZ26&gt;=EG$44,EA26&gt;=EG$48,DZ26&lt;&gt;""),AND(EE26&gt;=EG$44,EF26&gt;=EG$48,EE26&lt;&gt;""),AND(FB26&gt;=FI$44,FC26&gt;=FI$48,FB26&lt;&gt;""),AND(FG26&gt;=FI$44,FH26&gt;=FI$48,FG26&lt;&gt;""),AND(GD26&gt;=GK$44,GE26&gt;=GK$48,GD26&lt;&gt;""),AND(GI26&gt;=GK$44,GJ26&gt;=GK$48,GI26&lt;&gt;""),AND(HF26&gt;=HM$44,HG26&gt;=HM$48,HF26&lt;&gt;""),AND(HK26&gt;=HM$44,HL26&gt;=HM$48,HK26&lt;&gt;""),AND(IH26&gt;=IO$44,II26&gt;=IO$48,IH26&lt;&gt;""),AND(IM26&gt;=IO$44,IN26&gt;=IO$48,IM26&lt;&gt;""),AND(JJ26&gt;=JQ$44,JK26&gt;=JQ$48,JJ26&lt;&gt;""),AND(JO26&gt;=JQ$44,JP26&gt;=JQ$48,JO26&lt;&gt;""),AND(KL26&gt;=KS$44,KM26&gt;=KS$48,KL26&lt;&gt;""),AND(KQ26&gt;=KS$44,KR26&gt;=KS$48,KQ26&lt;&gt;""),AND(LN26&gt;=LU$44,LO26&gt;=LU$48,LN26&lt;&gt;""),AND(LS26&gt;=LU$44,LT26&gt;=LU$48,LS26&lt;&gt;""),AND(MP26&gt;=MW$44,MQ26&gt;=MW$48,MP26&lt;&gt;""),AND(MU26&gt;=MW$44,MV26&gt;=MW$48,MU26&lt;&gt;""),AND(NR26&gt;=NY$44,NS26&gt;=NY$48,NR26&lt;&gt;""),AND(NW26&gt;=NY$44,NX26&gt;=NY$48,NW26&lt;&gt;""),AND(OT26&gt;=PA$44,OU26&gt;=PA$48,OT26&lt;&gt;""),AND(OY26&gt;=PA$44,OZ26&gt;=PA$48,OY26&lt;&gt;""),AND(PV26&gt;=QC$44,PW26&gt;=QC$48,PV26&lt;&gt;""),AND(QA26&gt;=QC$44,QB26&gt;=QC$48,QA26&lt;&gt;"")),"P","")</f>
        <v/>
      </c>
      <c r="I26" s="3" t="str">
        <f>IF(OR(AND(AQ26&gt;=AW$48,AQ26&lt;&gt;"",AO26=""),AND(AV26&gt;=AW$48,AV26&lt;&gt;"",AO26=""),AND(BT26&gt;=BZ$48,BT26&lt;&gt;"",BR26=""),AND(BY26&gt;=BZ$48,BY26&lt;&gt;"",BR26=""),AND(CW26&gt;=DC$48,CW26&lt;&gt;"",CU26=""),AND(DB26&gt;=DC$48,DB26&lt;&gt;"",CU26=""),AND(EA26&gt;=EG$48,EA26&lt;&gt;""),AND(EF26&gt;=EG$48,EF26&lt;&gt;""),AND(FC26&gt;=FI$48,FC26&lt;&gt;""),AND(FH26&gt;=FI$48,FH26&lt;&gt;""),AND(GE26&gt;=GK$48,GE26&lt;&gt;""),AND(GJ26&gt;=GK$48,GJ26&lt;&gt;""),AND(HG26&gt;=HM$48,HG26&lt;&gt;""),AND(HL26&gt;=HM$48,HL26&lt;&gt;""),AND(II26&gt;=IO$48,II26&lt;&gt;""),AND(IN26&gt;=IO$48,IN26&lt;&gt;""),AND(JK26&gt;=JQ$48,JK26&lt;&gt;""),AND(JP26&gt;=JQ$48,JP26&lt;&gt;""),AND(KM26&gt;=KS$48,KM26&lt;&gt;""),AND(KR26&gt;=KS$48,KR26&lt;&gt;""),AND(LO26&gt;=LU$48,LO26&lt;&gt;""),AND(LT26&gt;=LU$48,LT26&lt;&gt;""),AND(MQ26&gt;=MW$48,MQ26&lt;&gt;""),AND(MV26&gt;=MW$48,MV26&lt;&gt;""),AND(NS26&gt;=NY$48,NS26&lt;&gt;""),AND(NX26&gt;=NY$48,NX26&lt;&gt;""),AND(OU26&gt;=PA$48,OU26&lt;&gt;""),AND(OZ26&gt;=PA$48,OZ26&lt;&gt;""),AND(PW26&gt;=QC$48,PW26&lt;&gt;""),AND(QB26&gt;=QC$48,QB26&lt;&gt;"")),"P","")</f>
        <v/>
      </c>
      <c r="J26" s="36" t="str">
        <f>IF(AND(I26="P",H26=""),"No DD",IF(OR(AND(AS26&gt;=AW$47,AT26&gt;=AW$51,AS26&lt;&gt;"",AO26=""),AND(BV26&gt;=BZ$47,BW26&gt;=BZ$51,BV26&lt;&gt;"",BR26=""),AND(CY26&gt;=DC$47,CZ26&gt;=DC$51,CY26&lt;&gt;"",CU26=""),AND(EC26&gt;=EG$47,ED26&gt;=EG$51,EC26&lt;&gt;""),AND(FE26&gt;=FI$47,FF26&gt;=FI$51,FE26&lt;&gt;""),AND(GG26&gt;=GK$47,GH26&gt;=GK$51,GG26&lt;&gt;""),AND(HI26&gt;=HM$47,HJ26&gt;=HM$51,HI26&lt;&gt;""),AND(IK26&gt;=IO$47,IL26&gt;=IO$51,IK26&lt;&gt;""),AND(JM26&gt;=JQ$47,JN26&gt;=JQ$51,JM26&lt;&gt;""),AND(KO26&gt;=KS$47,KP26&gt;=KS$51,KO26&lt;&gt;""),AND(LQ26&gt;=LU$47,LR26&gt;=LU$51,LQ26&lt;&gt;""),AND(MS26&gt;=MW$47,MT26&gt;=MW$51,MS26&lt;&gt;""),AND(NU26&gt;=NY$47,NV26&gt;=NY$51,NU26&lt;&gt;""),AND(OW26&gt;=PA$47,OX26&gt;=PA$51,OW26&lt;&gt;""),AND(PY26&gt;=QC$47,PZ26&gt;=QC$51,PY26&lt;&gt;"")),"Merit",IF(OR(AND(AS26&gt;=AW$46,AT26&gt;=AW$50,AS26&lt;&gt;"",AO26=""),AND(BV26&gt;=BZ$46,BW26&gt;=BZ$50,BV26&lt;&gt;"",BR26=""),AND(CY26&gt;=DC$46,CZ26&gt;=DC$50,CY26&lt;&gt;"",CU26=""),AND(EC26&gt;=EG$46,ED26&gt;=EG$50,EC26&lt;&gt;""),AND(FE26&gt;=FI$46,FF26&gt;=FI$50,FE26&lt;&gt;""),AND(GG26&gt;=GK$46,GH26&gt;=GK$50,GG26&lt;&gt;""),AND(HI26&gt;=HM$46,HJ26&gt;=HM$50,HI26&lt;&gt;""),AND(IK26&gt;=IO$46,IL26&gt;=IO$50,IK26&lt;&gt;""),AND(JM26&gt;=JQ$46,JN26&gt;=JQ$50,JM26&lt;&gt;""),AND(KO26&gt;=KS$46,KP26&gt;=KS$50,KO26&lt;&gt;""),AND(LQ26&gt;=LU$46,LR26&gt;=LU$50,LQ26&lt;&gt;""),AND(MS26&gt;=MW$46,MT26&gt;=MW$50,MS26&lt;&gt;""),AND(NU26&gt;=NY$46,NV26&gt;=NY$50,NU26&lt;&gt;""),AND(OW26&gt;=PA$46,OX26&gt;=PA$50,OW26&lt;&gt;""),AND(PY26&gt;=QC$46,PZ26&gt;=QC$50,PY26&lt;&gt;"")),"Excellence",IF(K26="P","Worlds Team",IF(H26="P","National Team","")))))</f>
        <v/>
      </c>
      <c r="K26" s="3" t="str">
        <f>IF(OR(AND(AS26&gt;=AW$45,AT26&gt;=AW$49,AS26&lt;&gt;"",AO26=""),AND(BV26&gt;=BZ$45,BW26&gt;=BZ$49,BV26&lt;&gt;"",BR26=""),AND(CY26&gt;=DC$45,CZ26&gt;=DC$49,CY26&lt;&gt;"",CU26=""),AND(EC26&gt;=EG$45,ED26&gt;=EG$49,EC26&lt;&gt;""),AND(FE26&gt;=FI$45,FF26&gt;=FI$49,FE26&lt;&gt;""),AND(GG26&gt;=GK$45,GH26&gt;=GK$49,GG26&lt;&gt;""),AND(HI26&gt;=HM$45,HJ26&gt;=HM$49,HI26&lt;&gt;""),AND(IK26&gt;=IO$45,IL26&gt;=IO$49,IK26&lt;&gt;""),AND(JM26&gt;=JQ$45,JN26&gt;=JQ$49,JM26&lt;&gt;""),AND(KO26&gt;=KS$45,KP26&gt;=KS$49,KO26&lt;&gt;""),AND(LQ26&gt;=LU$45,LR26&gt;=LU$49,LQ26&lt;&gt;""),AND(MS26&gt;=MW$45,MT26&gt;=MW$49,MS26&lt;&gt;""),AND(NU26&gt;=NY$45,NV26&gt;=NY$49,NU26&lt;&gt;""),AND(OW26&gt;=PA$45,OX26&gt;=PA$49,OW26&lt;&gt;""),AND(PY26&gt;=QC$45,PZ26&gt;=QC$49,PY26&lt;&gt;"")),"P","")</f>
        <v/>
      </c>
      <c r="L26" s="8">
        <f>IF(COUNT(AQ26,BT26,CW26)&gt;0,LARGE((AQ26,BT26,CW26),1),0)</f>
        <v>47.3</v>
      </c>
      <c r="M26" s="8" t="str">
        <f>IF(L26=0,"",IF(L26=CW26,$CA$1,IF(L26=BT26,$AX$1,IF(L26=AQ26,$U$1,""))))</f>
        <v>2024 Nationals</v>
      </c>
      <c r="N26" s="8">
        <f>IF(COUNT(AQ26,BT26,CW26)&gt;1,LARGE((AQ26,BT26,CW26),2),0)</f>
        <v>41.500000000000007</v>
      </c>
      <c r="O26" s="8" t="str">
        <f>IF(N26=0,"",IF(AND(N26=L26,N26=AQ26,N26=BT26),$U$1,IF(AND(N26=L26,N26=AQ26,N26=CW26),$U$1,IF(AND(N26=L26,N26=BT26,N26=CW26),$AX$1,IF(N26=CW26,$CA$1,IF(N26=BT26,$AX$1,IF(N26=AQ26,$U$1,"")))))))</f>
        <v>2025 Elite Canada</v>
      </c>
      <c r="P26" s="8">
        <f>IF(MAX(AV26,BY26,DB26)&gt;0,MAX(AV26,BY26,DB26),0)</f>
        <v>47.6</v>
      </c>
      <c r="Q26" s="8" t="str">
        <f>IF(P26=0,"",IF(P26=DB26,$CA$1,IF(P26=BY26,$AX$1,IF(P26=AV26,$U$1,""))))</f>
        <v>2024 Nationals</v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17.899999999999999</v>
      </c>
      <c r="V26" s="19">
        <v>6</v>
      </c>
      <c r="W26" s="19">
        <v>0.6</v>
      </c>
      <c r="X26" s="19">
        <v>0</v>
      </c>
      <c r="Y26" s="19">
        <v>18</v>
      </c>
      <c r="Z26" s="19">
        <v>6</v>
      </c>
      <c r="AA26" s="19">
        <v>0</v>
      </c>
      <c r="AB26" s="19">
        <v>0</v>
      </c>
      <c r="AC26" s="19">
        <v>17</v>
      </c>
      <c r="AD26" s="19">
        <v>2.4</v>
      </c>
      <c r="AE26" s="19">
        <v>0</v>
      </c>
      <c r="AF26" s="19">
        <v>0</v>
      </c>
      <c r="AG26" s="19">
        <v>18.2</v>
      </c>
      <c r="AH26" s="19">
        <v>6</v>
      </c>
      <c r="AI26" s="19">
        <v>0.8</v>
      </c>
      <c r="AJ26" s="19">
        <v>0</v>
      </c>
      <c r="AK26" s="19">
        <v>18.600000000000001</v>
      </c>
      <c r="AL26" s="19">
        <v>5.6</v>
      </c>
      <c r="AM26" s="19">
        <v>0</v>
      </c>
      <c r="AN26" s="19">
        <v>0</v>
      </c>
      <c r="AO26" s="27"/>
      <c r="AP26" s="40">
        <f>IF(SUM(V26,Z26)&gt;0,SUM(V26,Z26),"")</f>
        <v>12</v>
      </c>
      <c r="AQ26" s="40">
        <f>IF(SUM(U26:V26,X26:Z26,AB26)-W26-AA26&gt;0,SUM(U26:V26,X26:Z26,AB26)-W26-AA26,"")</f>
        <v>47.3</v>
      </c>
      <c r="AR26" s="40">
        <f>IF(SUM(AC26:AD26,AF26)-AE26&gt;0,SUM(AC26:AD26,AF26)-AE26,"")</f>
        <v>19.399999999999999</v>
      </c>
      <c r="AS26" s="40">
        <f>IF(SUM(V26,Z26,AD26)&gt;0,SUM(V26,Z26,AD26),"")</f>
        <v>14.4</v>
      </c>
      <c r="AT26" s="40">
        <f>IF(SUM(AQ26,AR26)&gt;0,SUM(AQ26,AR26),"")</f>
        <v>66.699999999999989</v>
      </c>
      <c r="AU26" s="40">
        <f>IF(SUM(AH26,AL26)&gt;0,SUM(AH26,AL26),"")</f>
        <v>11.6</v>
      </c>
      <c r="AV26" s="40">
        <f>IF(SUM(AG26:AH26,AJ26:AL26,AN26)-SUM(AI26,AM26)&gt;0,SUM(AG26:AH26,AJ26:AL26,AN26)-SUM(AI26,AM26),"")</f>
        <v>47.6</v>
      </c>
      <c r="AW26" s="40">
        <f>IF(SUM(AQ26,AR26,AV26)&gt;0,SUM(AQ26,AR26,AV26),"")</f>
        <v>114.29999999999998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>
        <v>15.1</v>
      </c>
      <c r="CB26" s="19">
        <v>3.2</v>
      </c>
      <c r="CC26" s="19">
        <v>0</v>
      </c>
      <c r="CD26" s="19">
        <v>0</v>
      </c>
      <c r="CE26" s="19">
        <v>18.8</v>
      </c>
      <c r="CF26" s="19">
        <v>5.2</v>
      </c>
      <c r="CG26" s="19">
        <v>0.8</v>
      </c>
      <c r="CH26" s="19">
        <v>0</v>
      </c>
      <c r="CI26" s="19"/>
      <c r="CJ26" s="19"/>
      <c r="CK26" s="19"/>
      <c r="CL26" s="19"/>
      <c r="CM26" s="19">
        <v>18.100000000000001</v>
      </c>
      <c r="CN26" s="19">
        <v>6.4</v>
      </c>
      <c r="CO26" s="19">
        <v>0.8</v>
      </c>
      <c r="CP26" s="19">
        <v>0</v>
      </c>
      <c r="CQ26" s="19">
        <v>17.399999999999999</v>
      </c>
      <c r="CR26" s="19">
        <v>5.2</v>
      </c>
      <c r="CS26" s="19">
        <v>0.8</v>
      </c>
      <c r="CT26" s="19">
        <v>0</v>
      </c>
      <c r="CU26" s="27"/>
      <c r="CV26" s="40">
        <f>IF(SUM(CB26,CF26)&gt;0,SUM(CB26,CF26),"")</f>
        <v>8.4</v>
      </c>
      <c r="CW26" s="40">
        <f>IF(SUM(CA26:CB26,CD26:CF26,CH26)-CC26-CG26&gt;0,SUM(CA26:CB26,CD26:CF26,CH26)-CC26-CG26,"")</f>
        <v>41.500000000000007</v>
      </c>
      <c r="CX26" s="40" t="str">
        <f>IF(SUM(CI26:CJ26,CL26)-CK26&gt;0,SUM(CI26:CJ26,CL26)-CK26,"")</f>
        <v/>
      </c>
      <c r="CY26" s="40">
        <f>IF(SUM(CB26,CF26,CJ26)&gt;0,SUM(CB26,CF26,CJ26),"")</f>
        <v>8.4</v>
      </c>
      <c r="CZ26" s="40">
        <f>IF(SUM(CW26,CX26)&gt;0,SUM(CW26,CX26),"")</f>
        <v>41.500000000000007</v>
      </c>
      <c r="DA26" s="40">
        <f>IF(SUM(CN26,CR26)&gt;0,SUM(CN26,CR26),"")</f>
        <v>11.600000000000001</v>
      </c>
      <c r="DB26" s="40">
        <f>IF(SUM(CM26:CN26,CP26:CR26,CT26)-SUM(CO26,CS26)&gt;0,SUM(CM26:CN26,CP26:CR26,CT26)-SUM(CO26,CS26),"")</f>
        <v>45.5</v>
      </c>
      <c r="DC26" s="40">
        <f>IF(SUM(CW26,CX26,DB26)&gt;0,SUM(CW26,CX26,DB26),"")</f>
        <v>87</v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7.55</v>
      </c>
      <c r="QE26" s="22">
        <f>IF($CU26="P",CB26,(CB26+AY26)/2)</f>
        <v>1.6</v>
      </c>
      <c r="QF26" s="22">
        <f>IF($CU26="P",CC26,(CC26+AZ26)/2)</f>
        <v>0</v>
      </c>
      <c r="QG26" s="22">
        <f>IF($CU26="P",CD26,(CD26+BA26)/2)</f>
        <v>0</v>
      </c>
      <c r="QH26" s="22">
        <f>IF($CU26="P",CE26,(CE26+BB26)/2)</f>
        <v>9.4</v>
      </c>
      <c r="QI26" s="22">
        <f>IF($CU26="P",CF26,(CF26+BC26)/2)</f>
        <v>2.6</v>
      </c>
      <c r="QJ26" s="22">
        <f>IF($CU26="P",CG26,(CG26+BD26)/2)</f>
        <v>0.4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9.0500000000000007</v>
      </c>
      <c r="QQ26" s="22">
        <f>IF($CU26="P",CN26,(CN26+BK26)/2)</f>
        <v>3.2</v>
      </c>
      <c r="QR26" s="22">
        <f>IF($CU26="P",CO26,(CO26+BL26)/2)</f>
        <v>0.4</v>
      </c>
      <c r="QS26" s="22">
        <f>IF($CU26="P",CP26,(CP26+BM26)/2)</f>
        <v>0</v>
      </c>
      <c r="QT26" s="22">
        <f>IF($CU26="P",CQ26,(CQ26+BN26)/2)</f>
        <v>8.6999999999999993</v>
      </c>
      <c r="QU26" s="22">
        <f>IF($CU26="P",CR26,(CR26+BO26)/2)</f>
        <v>2.6</v>
      </c>
      <c r="QV26" s="22">
        <f>IF($CU26="P",CS26,(CS26+BP26)/2)</f>
        <v>0.4</v>
      </c>
      <c r="QW26" s="22">
        <f>IF($CU26="P",CT26,(CT26+BQ26)/2)</f>
        <v>0</v>
      </c>
      <c r="QX26" s="27" t="s">
        <v>46</v>
      </c>
      <c r="QY26" s="40">
        <f>IF(SUM(QE26,QI26)&gt;0,SUM(QE26,QI26),"")</f>
        <v>4.2</v>
      </c>
      <c r="QZ26" s="40">
        <f>IF(SUM(QD26:QE26,QG26:QI26,QK26)-QF26-QJ26&gt;0,SUM(QD26:QE26,QG26:QI26,QK26)-QF26-QJ26,"")</f>
        <v>20.750000000000004</v>
      </c>
      <c r="RA26" s="40" t="str">
        <f>IF(SUM(QL26:QM26,QO26)-QN26&gt;0,SUM(QL26:QM26,QO26)-QN26,"")</f>
        <v/>
      </c>
      <c r="RB26" s="40">
        <f>IF(SUM(QE26,QI26,QM26)&gt;0,SUM(QE26,QI26,QM26),"")</f>
        <v>4.2</v>
      </c>
      <c r="RC26" s="40">
        <f>IF(SUM(QZ26,RA26)&gt;0,SUM(QZ26,RA26),"")</f>
        <v>20.750000000000004</v>
      </c>
      <c r="RD26" s="40">
        <f>IF(SUM(QQ26,QU26)&gt;0,SUM(QQ26,QU26),"")</f>
        <v>5.8000000000000007</v>
      </c>
      <c r="RE26" s="40">
        <f>IF(SUM(QP26:QQ26,QS26:QU26,QW26)-SUM(QR26,QV26)&gt;0,SUM(QP26:QQ26,QS26:QU26,QW26)-SUM(QR26,QV26),"")</f>
        <v>22.75</v>
      </c>
      <c r="RF26" s="40">
        <f>IF(SUM(QZ26,RA26,RE26)&gt;0,SUM(QZ26,RA26,RE26),"")</f>
        <v>43.5</v>
      </c>
    </row>
    <row r="27" spans="1:474" x14ac:dyDescent="0.2">
      <c r="A27" s="4" t="str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/>
      </c>
      <c r="B27" s="4" t="str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/>
      </c>
      <c r="C27" s="5" t="s">
        <v>225</v>
      </c>
      <c r="D27" s="4" t="s">
        <v>5</v>
      </c>
      <c r="E27" s="4">
        <v>2008</v>
      </c>
      <c r="F27" s="9">
        <f>SUM(L27:R27)+SUM(L27:O27)*0.0000001+SUM(L27)*0.0000000000001</f>
        <v>132.80000883000446</v>
      </c>
      <c r="H27" s="3" t="str">
        <f>IF(OR(AND(AP27&gt;=AW$44,AQ27&gt;=AW$48,AP27&lt;&gt;"",AO27=""),AND(AU27&gt;=AW$44,AV27&gt;=AW$48,AU27&lt;&gt;"",AO27=""),AND(BS27&gt;=BZ$44,BT27&gt;=BZ$48,BS27&lt;&gt;"",BR27=""),AND(BX27&gt;=BZ$44,BY27&gt;=BZ$48,BX27&lt;&gt;"",BR27=""),AND(CV27&gt;=DC$44,CW27&gt;=DC$48,CV27&lt;&gt;"",CU27=""),AND(DA27&gt;=DC$44,DB27&gt;=DC$48,DA27&lt;&gt;""),AND(DZ27&gt;=EG$44,EA27&gt;=EG$48,DZ27&lt;&gt;""),AND(EE27&gt;=EG$44,EF27&gt;=EG$48,EE27&lt;&gt;""),AND(FB27&gt;=FI$44,FC27&gt;=FI$48,FB27&lt;&gt;""),AND(FG27&gt;=FI$44,FH27&gt;=FI$48,FG27&lt;&gt;""),AND(GD27&gt;=GK$44,GE27&gt;=GK$48,GD27&lt;&gt;""),AND(GI27&gt;=GK$44,GJ27&gt;=GK$48,GI27&lt;&gt;""),AND(HF27&gt;=HM$44,HG27&gt;=HM$48,HF27&lt;&gt;""),AND(HK27&gt;=HM$44,HL27&gt;=HM$48,HK27&lt;&gt;""),AND(IH27&gt;=IO$44,II27&gt;=IO$48,IH27&lt;&gt;""),AND(IM27&gt;=IO$44,IN27&gt;=IO$48,IM27&lt;&gt;""),AND(JJ27&gt;=JQ$44,JK27&gt;=JQ$48,JJ27&lt;&gt;""),AND(JO27&gt;=JQ$44,JP27&gt;=JQ$48,JO27&lt;&gt;""),AND(KL27&gt;=KS$44,KM27&gt;=KS$48,KL27&lt;&gt;""),AND(KQ27&gt;=KS$44,KR27&gt;=KS$48,KQ27&lt;&gt;""),AND(LN27&gt;=LU$44,LO27&gt;=LU$48,LN27&lt;&gt;""),AND(LS27&gt;=LU$44,LT27&gt;=LU$48,LS27&lt;&gt;""),AND(MP27&gt;=MW$44,MQ27&gt;=MW$48,MP27&lt;&gt;""),AND(MU27&gt;=MW$44,MV27&gt;=MW$48,MU27&lt;&gt;""),AND(NR27&gt;=NY$44,NS27&gt;=NY$48,NR27&lt;&gt;""),AND(NW27&gt;=NY$44,NX27&gt;=NY$48,NW27&lt;&gt;""),AND(OT27&gt;=PA$44,OU27&gt;=PA$48,OT27&lt;&gt;""),AND(OY27&gt;=PA$44,OZ27&gt;=PA$48,OY27&lt;&gt;""),AND(PV27&gt;=QC$44,PW27&gt;=QC$48,PV27&lt;&gt;""),AND(QA27&gt;=QC$44,QB27&gt;=QC$48,QA27&lt;&gt;"")),"P","")</f>
        <v/>
      </c>
      <c r="I27" s="3" t="str">
        <f>IF(OR(AND(AQ27&gt;=AW$48,AQ27&lt;&gt;"",AO27=""),AND(AV27&gt;=AW$48,AV27&lt;&gt;"",AO27=""),AND(BT27&gt;=BZ$48,BT27&lt;&gt;"",BR27=""),AND(BY27&gt;=BZ$48,BY27&lt;&gt;"",BR27=""),AND(CW27&gt;=DC$48,CW27&lt;&gt;"",CU27=""),AND(DB27&gt;=DC$48,DB27&lt;&gt;"",CU27=""),AND(EA27&gt;=EG$48,EA27&lt;&gt;""),AND(EF27&gt;=EG$48,EF27&lt;&gt;""),AND(FC27&gt;=FI$48,FC27&lt;&gt;""),AND(FH27&gt;=FI$48,FH27&lt;&gt;""),AND(GE27&gt;=GK$48,GE27&lt;&gt;""),AND(GJ27&gt;=GK$48,GJ27&lt;&gt;""),AND(HG27&gt;=HM$48,HG27&lt;&gt;""),AND(HL27&gt;=HM$48,HL27&lt;&gt;""),AND(II27&gt;=IO$48,II27&lt;&gt;""),AND(IN27&gt;=IO$48,IN27&lt;&gt;""),AND(JK27&gt;=JQ$48,JK27&lt;&gt;""),AND(JP27&gt;=JQ$48,JP27&lt;&gt;""),AND(KM27&gt;=KS$48,KM27&lt;&gt;""),AND(KR27&gt;=KS$48,KR27&lt;&gt;""),AND(LO27&gt;=LU$48,LO27&lt;&gt;""),AND(LT27&gt;=LU$48,LT27&lt;&gt;""),AND(MQ27&gt;=MW$48,MQ27&lt;&gt;""),AND(MV27&gt;=MW$48,MV27&lt;&gt;""),AND(NS27&gt;=NY$48,NS27&lt;&gt;""),AND(NX27&gt;=NY$48,NX27&lt;&gt;""),AND(OU27&gt;=PA$48,OU27&lt;&gt;""),AND(OZ27&gt;=PA$48,OZ27&lt;&gt;""),AND(PW27&gt;=QC$48,PW27&lt;&gt;""),AND(QB27&gt;=QC$48,QB27&lt;&gt;"")),"P","")</f>
        <v/>
      </c>
      <c r="J27" s="36" t="str">
        <f>IF(AND(I27="P",H27=""),"No DD",IF(OR(AND(AS27&gt;=AW$47,AT27&gt;=AW$51,AS27&lt;&gt;"",AO27=""),AND(BV27&gt;=BZ$47,BW27&gt;=BZ$51,BV27&lt;&gt;"",BR27=""),AND(CY27&gt;=DC$47,CZ27&gt;=DC$51,CY27&lt;&gt;"",CU27=""),AND(EC27&gt;=EG$47,ED27&gt;=EG$51,EC27&lt;&gt;""),AND(FE27&gt;=FI$47,FF27&gt;=FI$51,FE27&lt;&gt;""),AND(GG27&gt;=GK$47,GH27&gt;=GK$51,GG27&lt;&gt;""),AND(HI27&gt;=HM$47,HJ27&gt;=HM$51,HI27&lt;&gt;""),AND(IK27&gt;=IO$47,IL27&gt;=IO$51,IK27&lt;&gt;""),AND(JM27&gt;=JQ$47,JN27&gt;=JQ$51,JM27&lt;&gt;""),AND(KO27&gt;=KS$47,KP27&gt;=KS$51,KO27&lt;&gt;""),AND(LQ27&gt;=LU$47,LR27&gt;=LU$51,LQ27&lt;&gt;""),AND(MS27&gt;=MW$47,MT27&gt;=MW$51,MS27&lt;&gt;""),AND(NU27&gt;=NY$47,NV27&gt;=NY$51,NU27&lt;&gt;""),AND(OW27&gt;=PA$47,OX27&gt;=PA$51,OW27&lt;&gt;""),AND(PY27&gt;=QC$47,PZ27&gt;=QC$51,PY27&lt;&gt;"")),"Merit",IF(OR(AND(AS27&gt;=AW$46,AT27&gt;=AW$50,AS27&lt;&gt;"",AO27=""),AND(BV27&gt;=BZ$46,BW27&gt;=BZ$50,BV27&lt;&gt;"",BR27=""),AND(CY27&gt;=DC$46,CZ27&gt;=DC$50,CY27&lt;&gt;"",CU27=""),AND(EC27&gt;=EG$46,ED27&gt;=EG$50,EC27&lt;&gt;""),AND(FE27&gt;=FI$46,FF27&gt;=FI$50,FE27&lt;&gt;""),AND(GG27&gt;=GK$46,GH27&gt;=GK$50,GG27&lt;&gt;""),AND(HI27&gt;=HM$46,HJ27&gt;=HM$50,HI27&lt;&gt;""),AND(IK27&gt;=IO$46,IL27&gt;=IO$50,IK27&lt;&gt;""),AND(JM27&gt;=JQ$46,JN27&gt;=JQ$50,JM27&lt;&gt;""),AND(KO27&gt;=KS$46,KP27&gt;=KS$50,KO27&lt;&gt;""),AND(LQ27&gt;=LU$46,LR27&gt;=LU$50,LQ27&lt;&gt;""),AND(MS27&gt;=MW$46,MT27&gt;=MW$50,MS27&lt;&gt;""),AND(NU27&gt;=NY$46,NV27&gt;=NY$50,NU27&lt;&gt;""),AND(OW27&gt;=PA$46,OX27&gt;=PA$50,OW27&lt;&gt;""),AND(PY27&gt;=QC$46,PZ27&gt;=QC$50,PY27&lt;&gt;"")),"Excellence",IF(K27="P","Worlds Team",IF(H27="P","National Team","")))))</f>
        <v/>
      </c>
      <c r="K27" s="3" t="str">
        <f>IF(OR(AND(AS27&gt;=AW$45,AT27&gt;=AW$49,AS27&lt;&gt;"",AO27=""),AND(BV27&gt;=BZ$45,BW27&gt;=BZ$49,BV27&lt;&gt;"",BR27=""),AND(CY27&gt;=DC$45,CZ27&gt;=DC$49,CY27&lt;&gt;"",CU27=""),AND(EC27&gt;=EG$45,ED27&gt;=EG$49,EC27&lt;&gt;""),AND(FE27&gt;=FI$45,FF27&gt;=FI$49,FE27&lt;&gt;""),AND(GG27&gt;=GK$45,GH27&gt;=GK$49,GG27&lt;&gt;""),AND(HI27&gt;=HM$45,HJ27&gt;=HM$49,HI27&lt;&gt;""),AND(IK27&gt;=IO$45,IL27&gt;=IO$49,IK27&lt;&gt;""),AND(JM27&gt;=JQ$45,JN27&gt;=JQ$49,JM27&lt;&gt;""),AND(KO27&gt;=KS$45,KP27&gt;=KS$49,KO27&lt;&gt;""),AND(LQ27&gt;=LU$45,LR27&gt;=LU$49,LQ27&lt;&gt;""),AND(MS27&gt;=MW$45,MT27&gt;=MW$49,MS27&lt;&gt;""),AND(NU27&gt;=NY$45,NV27&gt;=NY$49,NU27&lt;&gt;""),AND(OW27&gt;=PA$45,OX27&gt;=PA$49,OW27&lt;&gt;""),AND(PY27&gt;=QC$45,PZ27&gt;=QC$49,PY27&lt;&gt;"")),"P","")</f>
        <v/>
      </c>
      <c r="L27" s="8">
        <f>IF(COUNT(AQ27,BT27,CW27)&gt;0,LARGE((AQ27,BT27,CW27),1),0)</f>
        <v>44.2</v>
      </c>
      <c r="M27" s="8" t="str">
        <f>IF(L27=0,"",IF(L27=CW27,$CA$1,IF(L27=BT27,$AX$1,IF(L27=AQ27,$U$1,""))))</f>
        <v>2024 3rd Domestic Trial</v>
      </c>
      <c r="N27" s="8">
        <f>IF(COUNT(AQ27,BT27,CW27)&gt;1,LARGE((AQ27,BT27,CW27),2),0)</f>
        <v>44.1</v>
      </c>
      <c r="O27" s="8" t="str">
        <f>IF(N27=0,"",IF(AND(N27=L27,N27=AQ27,N27=BT27),$U$1,IF(AND(N27=L27,N27=AQ27,N27=CW27),$U$1,IF(AND(N27=L27,N27=BT27,N27=CW27),$AX$1,IF(N27=CW27,$CA$1,IF(N27=BT27,$AX$1,IF(N27=AQ27,$U$1,"")))))))</f>
        <v>2025 Elite Canada</v>
      </c>
      <c r="P27" s="8">
        <f>IF(MAX(AV27,BY27,DB27)&gt;0,MAX(AV27,BY27,DB27),0)</f>
        <v>44.5</v>
      </c>
      <c r="Q27" s="8" t="str">
        <f>IF(P27=0,"",IF(P27=DB27,$CA$1,IF(P27=BY27,$AX$1,IF(P27=AV27,$U$1,""))))</f>
        <v>2024 3rd Domestic Trial</v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IF(SUM(AQ27,AR27,AV27)&gt;0,SUM(AQ27,AR27,AV27),"")</f>
        <v/>
      </c>
      <c r="AX27" s="18">
        <v>17.600000000000001</v>
      </c>
      <c r="AY27" s="18">
        <v>4.4000000000000004</v>
      </c>
      <c r="AZ27" s="18">
        <v>0</v>
      </c>
      <c r="BA27" s="18">
        <v>0</v>
      </c>
      <c r="BB27" s="18">
        <v>18.600000000000001</v>
      </c>
      <c r="BC27" s="18">
        <v>3.6</v>
      </c>
      <c r="BD27" s="18">
        <v>0</v>
      </c>
      <c r="BE27" s="18">
        <v>0</v>
      </c>
      <c r="BF27" s="18"/>
      <c r="BG27" s="18"/>
      <c r="BH27" s="18"/>
      <c r="BI27" s="18"/>
      <c r="BJ27" s="18">
        <v>18.2</v>
      </c>
      <c r="BK27" s="18">
        <v>4.3</v>
      </c>
      <c r="BL27" s="18">
        <v>0.2</v>
      </c>
      <c r="BM27" s="18">
        <v>0</v>
      </c>
      <c r="BN27" s="18">
        <v>18.5</v>
      </c>
      <c r="BO27" s="18">
        <v>3.7</v>
      </c>
      <c r="BP27" s="18">
        <v>0</v>
      </c>
      <c r="BQ27" s="18">
        <v>0</v>
      </c>
      <c r="BR27" s="28"/>
      <c r="BS27" s="11">
        <f>IF(SUM(AY27,BC27)&gt;0,SUM(AY27,BC27),"")</f>
        <v>8</v>
      </c>
      <c r="BT27" s="11">
        <f>IF(SUM(AX27:AY27,BA27:BC27,BE27)-AZ27-BD27&gt;0,SUM(AX27:AY27,BA27:BC27,BE27)-AZ27-BD27,"")</f>
        <v>44.2</v>
      </c>
      <c r="BU27" s="11" t="str">
        <f>IF(SUM(BF27:BG27,BI27)-BH27&gt;0,SUM(BF27:BG27,BI27)-BH27,"")</f>
        <v/>
      </c>
      <c r="BV27" s="11">
        <f>IF(SUM(AY27,BC27,BG27)&gt;0,SUM(AY27,BC27,BG27),"")</f>
        <v>8</v>
      </c>
      <c r="BW27" s="11">
        <f>IF(SUM(BT27,BU27)&gt;0,SUM(BT27,BU27),"")</f>
        <v>44.2</v>
      </c>
      <c r="BX27" s="11">
        <f>IF(SUM(BK27,BO27)&gt;0,SUM(BK27,BO27),"")</f>
        <v>8</v>
      </c>
      <c r="BY27" s="11">
        <f>IF(SUM(BJ27:BK27,BM27:BO27,BQ27)-SUM(BL27,BP27)&gt;0,SUM(BJ27:BK27,BM27:BO27,BQ27)-SUM(BL27,BP27),"")</f>
        <v>44.5</v>
      </c>
      <c r="BZ27" s="11">
        <f>IF(SUM(BT27,BU27,BY27)&gt;0,SUM(BT27,BU27,BY27),"")</f>
        <v>88.7</v>
      </c>
      <c r="CA27" s="19">
        <v>17.600000000000001</v>
      </c>
      <c r="CB27" s="19">
        <v>4.4000000000000004</v>
      </c>
      <c r="CC27" s="19">
        <v>0.8</v>
      </c>
      <c r="CD27" s="19">
        <v>0</v>
      </c>
      <c r="CE27" s="19">
        <v>18.899999999999999</v>
      </c>
      <c r="CF27" s="19">
        <v>4.3</v>
      </c>
      <c r="CG27" s="19">
        <v>0.3</v>
      </c>
      <c r="CH27" s="19">
        <v>0</v>
      </c>
      <c r="CI27" s="19"/>
      <c r="CJ27" s="19"/>
      <c r="CK27" s="19"/>
      <c r="CL27" s="19"/>
      <c r="CM27" s="19">
        <v>17.600000000000001</v>
      </c>
      <c r="CN27" s="19">
        <v>4.8</v>
      </c>
      <c r="CO27" s="19">
        <v>0.6</v>
      </c>
      <c r="CP27" s="19">
        <v>0</v>
      </c>
      <c r="CQ27" s="19">
        <v>15.1</v>
      </c>
      <c r="CR27" s="19">
        <v>2.4</v>
      </c>
      <c r="CS27" s="19">
        <v>0</v>
      </c>
      <c r="CT27" s="19">
        <v>0</v>
      </c>
      <c r="CU27" s="27"/>
      <c r="CV27" s="40">
        <f>IF(SUM(CB27,CF27)&gt;0,SUM(CB27,CF27),"")</f>
        <v>8.6999999999999993</v>
      </c>
      <c r="CW27" s="40">
        <f>IF(SUM(CA27:CB27,CD27:CF27,CH27)-CC27-CG27&gt;0,SUM(CA27:CB27,CD27:CF27,CH27)-CC27-CG27,"")</f>
        <v>44.1</v>
      </c>
      <c r="CX27" s="40" t="str">
        <f>IF(SUM(CI27:CJ27,CL27)-CK27&gt;0,SUM(CI27:CJ27,CL27)-CK27,"")</f>
        <v/>
      </c>
      <c r="CY27" s="40">
        <f>IF(SUM(CB27,CF27,CJ27)&gt;0,SUM(CB27,CF27,CJ27),"")</f>
        <v>8.6999999999999993</v>
      </c>
      <c r="CZ27" s="40">
        <f>IF(SUM(CW27,CX27)&gt;0,SUM(CW27,CX27),"")</f>
        <v>44.1</v>
      </c>
      <c r="DA27" s="40">
        <f>IF(SUM(CN27,CR27)&gt;0,SUM(CN27,CR27),"")</f>
        <v>7.1999999999999993</v>
      </c>
      <c r="DB27" s="40">
        <f>IF(SUM(CM27:CN27,CP27:CR27,CT27)-SUM(CO27,CS27)&gt;0,SUM(CM27:CN27,CP27:CR27,CT27)-SUM(CO27,CS27),"")</f>
        <v>39.299999999999997</v>
      </c>
      <c r="DC27" s="40">
        <f>IF(SUM(CW27,CX27,DB27)&gt;0,SUM(CW27,CX27,DB27),"")</f>
        <v>83.4</v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17.600000000000001</v>
      </c>
      <c r="QE27" s="22">
        <f>IF($CU27="P",CB27,(CB27+AY27)/2)</f>
        <v>4.4000000000000004</v>
      </c>
      <c r="QF27" s="22">
        <f>IF($CU27="P",CC27,(CC27+AZ27)/2)</f>
        <v>0.4</v>
      </c>
      <c r="QG27" s="22">
        <f>IF($CU27="P",CD27,(CD27+BA27)/2)</f>
        <v>0</v>
      </c>
      <c r="QH27" s="22">
        <f>IF($CU27="P",CE27,(CE27+BB27)/2)</f>
        <v>18.75</v>
      </c>
      <c r="QI27" s="22">
        <f>IF($CU27="P",CF27,(CF27+BC27)/2)</f>
        <v>3.95</v>
      </c>
      <c r="QJ27" s="22">
        <f>IF($CU27="P",CG27,(CG27+BD27)/2)</f>
        <v>0.15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17.899999999999999</v>
      </c>
      <c r="QQ27" s="22">
        <f>IF($CU27="P",CN27,(CN27+BK27)/2)</f>
        <v>4.55</v>
      </c>
      <c r="QR27" s="22">
        <f>IF($CU27="P",CO27,(CO27+BL27)/2)</f>
        <v>0.4</v>
      </c>
      <c r="QS27" s="22">
        <f>IF($CU27="P",CP27,(CP27+BM27)/2)</f>
        <v>0</v>
      </c>
      <c r="QT27" s="22">
        <f>IF($CU27="P",CQ27,(CQ27+BN27)/2)</f>
        <v>16.8</v>
      </c>
      <c r="QU27" s="22">
        <f>IF($CU27="P",CR27,(CR27+BO27)/2)</f>
        <v>3.05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>
        <f>IF(SUM(QE27,QI27)&gt;0,SUM(QE27,QI27),"")</f>
        <v>8.3500000000000014</v>
      </c>
      <c r="QZ27" s="40">
        <f>IF(SUM(QD27:QE27,QG27:QI27,QK27)-QF27-QJ27&gt;0,SUM(QD27:QE27,QG27:QI27,QK27)-QF27-QJ27,"")</f>
        <v>44.150000000000006</v>
      </c>
      <c r="RA27" s="40" t="str">
        <f>IF(SUM(QL27:QM27,QO27)-QN27&gt;0,SUM(QL27:QM27,QO27)-QN27,"")</f>
        <v/>
      </c>
      <c r="RB27" s="40">
        <f>IF(SUM(QE27,QI27,QM27)&gt;0,SUM(QE27,QI27,QM27),"")</f>
        <v>8.3500000000000014</v>
      </c>
      <c r="RC27" s="40">
        <f>IF(SUM(QZ27,RA27)&gt;0,SUM(QZ27,RA27),"")</f>
        <v>44.150000000000006</v>
      </c>
      <c r="RD27" s="40">
        <f>IF(SUM(QQ27,QU27)&gt;0,SUM(QQ27,QU27),"")</f>
        <v>7.6</v>
      </c>
      <c r="RE27" s="40">
        <f>IF(SUM(QP27:QQ27,QS27:QU27,QW27)-SUM(QR27,QV27)&gt;0,SUM(QP27:QQ27,QS27:QU27,QW27)-SUM(QR27,QV27),"")</f>
        <v>41.9</v>
      </c>
      <c r="RF27" s="40">
        <f>IF(SUM(QZ27,RA27,RE27)&gt;0,SUM(QZ27,RA27,RE27),"")</f>
        <v>86.050000000000011</v>
      </c>
    </row>
    <row r="28" spans="1:474" x14ac:dyDescent="0.2">
      <c r="A28" s="4" t="str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/>
      </c>
      <c r="B28" s="4" t="str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/>
      </c>
      <c r="C28" s="5" t="s">
        <v>224</v>
      </c>
      <c r="D28" s="4" t="s">
        <v>3</v>
      </c>
      <c r="E28" s="4">
        <v>2008</v>
      </c>
      <c r="F28" s="9">
        <f>SUM(L28:R28)+SUM(L28:O28)*0.0000001+SUM(L28)*0.0000000000001</f>
        <v>128.80000828000468</v>
      </c>
      <c r="H28" s="3" t="str">
        <f>IF(OR(AND(AP28&gt;=AW$44,AQ28&gt;=AW$48,AP28&lt;&gt;"",AO28=""),AND(AU28&gt;=AW$44,AV28&gt;=AW$48,AU28&lt;&gt;"",AO28=""),AND(BS28&gt;=BZ$44,BT28&gt;=BZ$48,BS28&lt;&gt;"",BR28=""),AND(BX28&gt;=BZ$44,BY28&gt;=BZ$48,BX28&lt;&gt;"",BR28=""),AND(CV28&gt;=DC$44,CW28&gt;=DC$48,CV28&lt;&gt;"",CU28=""),AND(DA28&gt;=DC$44,DB28&gt;=DC$48,DA28&lt;&gt;""),AND(DZ28&gt;=EG$44,EA28&gt;=EG$48,DZ28&lt;&gt;""),AND(EE28&gt;=EG$44,EF28&gt;=EG$48,EE28&lt;&gt;""),AND(FB28&gt;=FI$44,FC28&gt;=FI$48,FB28&lt;&gt;""),AND(FG28&gt;=FI$44,FH28&gt;=FI$48,FG28&lt;&gt;""),AND(GD28&gt;=GK$44,GE28&gt;=GK$48,GD28&lt;&gt;""),AND(GI28&gt;=GK$44,GJ28&gt;=GK$48,GI28&lt;&gt;""),AND(HF28&gt;=HM$44,HG28&gt;=HM$48,HF28&lt;&gt;""),AND(HK28&gt;=HM$44,HL28&gt;=HM$48,HK28&lt;&gt;""),AND(IH28&gt;=IO$44,II28&gt;=IO$48,IH28&lt;&gt;""),AND(IM28&gt;=IO$44,IN28&gt;=IO$48,IM28&lt;&gt;""),AND(JJ28&gt;=JQ$44,JK28&gt;=JQ$48,JJ28&lt;&gt;""),AND(JO28&gt;=JQ$44,JP28&gt;=JQ$48,JO28&lt;&gt;""),AND(KL28&gt;=KS$44,KM28&gt;=KS$48,KL28&lt;&gt;""),AND(KQ28&gt;=KS$44,KR28&gt;=KS$48,KQ28&lt;&gt;""),AND(LN28&gt;=LU$44,LO28&gt;=LU$48,LN28&lt;&gt;""),AND(LS28&gt;=LU$44,LT28&gt;=LU$48,LS28&lt;&gt;""),AND(MP28&gt;=MW$44,MQ28&gt;=MW$48,MP28&lt;&gt;""),AND(MU28&gt;=MW$44,MV28&gt;=MW$48,MU28&lt;&gt;""),AND(NR28&gt;=NY$44,NS28&gt;=NY$48,NR28&lt;&gt;""),AND(NW28&gt;=NY$44,NX28&gt;=NY$48,NW28&lt;&gt;""),AND(OT28&gt;=PA$44,OU28&gt;=PA$48,OT28&lt;&gt;""),AND(OY28&gt;=PA$44,OZ28&gt;=PA$48,OY28&lt;&gt;""),AND(PV28&gt;=QC$44,PW28&gt;=QC$48,PV28&lt;&gt;""),AND(QA28&gt;=QC$44,QB28&gt;=QC$48,QA28&lt;&gt;"")),"P","")</f>
        <v/>
      </c>
      <c r="I28" s="3" t="str">
        <f>IF(OR(AND(AQ28&gt;=AW$48,AQ28&lt;&gt;"",AO28=""),AND(AV28&gt;=AW$48,AV28&lt;&gt;"",AO28=""),AND(BT28&gt;=BZ$48,BT28&lt;&gt;"",BR28=""),AND(BY28&gt;=BZ$48,BY28&lt;&gt;"",BR28=""),AND(CW28&gt;=DC$48,CW28&lt;&gt;"",CU28=""),AND(DB28&gt;=DC$48,DB28&lt;&gt;"",CU28=""),AND(EA28&gt;=EG$48,EA28&lt;&gt;""),AND(EF28&gt;=EG$48,EF28&lt;&gt;""),AND(FC28&gt;=FI$48,FC28&lt;&gt;""),AND(FH28&gt;=FI$48,FH28&lt;&gt;""),AND(GE28&gt;=GK$48,GE28&lt;&gt;""),AND(GJ28&gt;=GK$48,GJ28&lt;&gt;""),AND(HG28&gt;=HM$48,HG28&lt;&gt;""),AND(HL28&gt;=HM$48,HL28&lt;&gt;""),AND(II28&gt;=IO$48,II28&lt;&gt;""),AND(IN28&gt;=IO$48,IN28&lt;&gt;""),AND(JK28&gt;=JQ$48,JK28&lt;&gt;""),AND(JP28&gt;=JQ$48,JP28&lt;&gt;""),AND(KM28&gt;=KS$48,KM28&lt;&gt;""),AND(KR28&gt;=KS$48,KR28&lt;&gt;""),AND(LO28&gt;=LU$48,LO28&lt;&gt;""),AND(LT28&gt;=LU$48,LT28&lt;&gt;""),AND(MQ28&gt;=MW$48,MQ28&lt;&gt;""),AND(MV28&gt;=MW$48,MV28&lt;&gt;""),AND(NS28&gt;=NY$48,NS28&lt;&gt;""),AND(NX28&gt;=NY$48,NX28&lt;&gt;""),AND(OU28&gt;=PA$48,OU28&lt;&gt;""),AND(OZ28&gt;=PA$48,OZ28&lt;&gt;""),AND(PW28&gt;=QC$48,PW28&lt;&gt;""),AND(QB28&gt;=QC$48,QB28&lt;&gt;"")),"P","")</f>
        <v/>
      </c>
      <c r="J28" s="36" t="str">
        <f>IF(AND(I28="P",H28=""),"No DD",IF(OR(AND(AS28&gt;=AW$47,AT28&gt;=AW$51,AS28&lt;&gt;"",AO28=""),AND(BV28&gt;=BZ$47,BW28&gt;=BZ$51,BV28&lt;&gt;"",BR28=""),AND(CY28&gt;=DC$47,CZ28&gt;=DC$51,CY28&lt;&gt;"",CU28=""),AND(EC28&gt;=EG$47,ED28&gt;=EG$51,EC28&lt;&gt;""),AND(FE28&gt;=FI$47,FF28&gt;=FI$51,FE28&lt;&gt;""),AND(GG28&gt;=GK$47,GH28&gt;=GK$51,GG28&lt;&gt;""),AND(HI28&gt;=HM$47,HJ28&gt;=HM$51,HI28&lt;&gt;""),AND(IK28&gt;=IO$47,IL28&gt;=IO$51,IK28&lt;&gt;""),AND(JM28&gt;=JQ$47,JN28&gt;=JQ$51,JM28&lt;&gt;""),AND(KO28&gt;=KS$47,KP28&gt;=KS$51,KO28&lt;&gt;""),AND(LQ28&gt;=LU$47,LR28&gt;=LU$51,LQ28&lt;&gt;""),AND(MS28&gt;=MW$47,MT28&gt;=MW$51,MS28&lt;&gt;""),AND(NU28&gt;=NY$47,NV28&gt;=NY$51,NU28&lt;&gt;""),AND(OW28&gt;=PA$47,OX28&gt;=PA$51,OW28&lt;&gt;""),AND(PY28&gt;=QC$47,PZ28&gt;=QC$51,PY28&lt;&gt;"")),"Merit",IF(OR(AND(AS28&gt;=AW$46,AT28&gt;=AW$50,AS28&lt;&gt;"",AO28=""),AND(BV28&gt;=BZ$46,BW28&gt;=BZ$50,BV28&lt;&gt;"",BR28=""),AND(CY28&gt;=DC$46,CZ28&gt;=DC$50,CY28&lt;&gt;"",CU28=""),AND(EC28&gt;=EG$46,ED28&gt;=EG$50,EC28&lt;&gt;""),AND(FE28&gt;=FI$46,FF28&gt;=FI$50,FE28&lt;&gt;""),AND(GG28&gt;=GK$46,GH28&gt;=GK$50,GG28&lt;&gt;""),AND(HI28&gt;=HM$46,HJ28&gt;=HM$50,HI28&lt;&gt;""),AND(IK28&gt;=IO$46,IL28&gt;=IO$50,IK28&lt;&gt;""),AND(JM28&gt;=JQ$46,JN28&gt;=JQ$50,JM28&lt;&gt;""),AND(KO28&gt;=KS$46,KP28&gt;=KS$50,KO28&lt;&gt;""),AND(LQ28&gt;=LU$46,LR28&gt;=LU$50,LQ28&lt;&gt;""),AND(MS28&gt;=MW$46,MT28&gt;=MW$50,MS28&lt;&gt;""),AND(NU28&gt;=NY$46,NV28&gt;=NY$50,NU28&lt;&gt;""),AND(OW28&gt;=PA$46,OX28&gt;=PA$50,OW28&lt;&gt;""),AND(PY28&gt;=QC$46,PZ28&gt;=QC$50,PY28&lt;&gt;"")),"Excellence",IF(K28="P","Worlds Team",IF(H28="P","National Team","")))))</f>
        <v/>
      </c>
      <c r="K28" s="3" t="str">
        <f>IF(OR(AND(AS28&gt;=AW$45,AT28&gt;=AW$49,AS28&lt;&gt;"",AO28=""),AND(BV28&gt;=BZ$45,BW28&gt;=BZ$49,BV28&lt;&gt;"",BR28=""),AND(CY28&gt;=DC$45,CZ28&gt;=DC$49,CY28&lt;&gt;"",CU28=""),AND(EC28&gt;=EG$45,ED28&gt;=EG$49,EC28&lt;&gt;""),AND(FE28&gt;=FI$45,FF28&gt;=FI$49,FE28&lt;&gt;""),AND(GG28&gt;=GK$45,GH28&gt;=GK$49,GG28&lt;&gt;""),AND(HI28&gt;=HM$45,HJ28&gt;=HM$49,HI28&lt;&gt;""),AND(IK28&gt;=IO$45,IL28&gt;=IO$49,IK28&lt;&gt;""),AND(JM28&gt;=JQ$45,JN28&gt;=JQ$49,JM28&lt;&gt;""),AND(KO28&gt;=KS$45,KP28&gt;=KS$49,KO28&lt;&gt;""),AND(LQ28&gt;=LU$45,LR28&gt;=LU$49,LQ28&lt;&gt;""),AND(MS28&gt;=MW$45,MT28&gt;=MW$49,MS28&lt;&gt;""),AND(NU28&gt;=NY$45,NV28&gt;=NY$49,NU28&lt;&gt;""),AND(OW28&gt;=PA$45,OX28&gt;=PA$49,OW28&lt;&gt;""),AND(PY28&gt;=QC$45,PZ28&gt;=QC$49,PY28&lt;&gt;"")),"P","")</f>
        <v/>
      </c>
      <c r="L28" s="8">
        <f>IF(COUNT(AQ28,BT28,CW28)&gt;0,LARGE((AQ28,BT28,CW28),1),0)</f>
        <v>46.9</v>
      </c>
      <c r="M28" s="8" t="str">
        <f>IF(L28=0,"",IF(L28=CW28,$CA$1,IF(L28=BT28,$AX$1,IF(L28=AQ28,$U$1,""))))</f>
        <v>2024 3rd Domestic Trial</v>
      </c>
      <c r="N28" s="8">
        <f>IF(COUNT(AQ28,BT28,CW28)&gt;1,LARGE((AQ28,BT28,CW28),2),0)</f>
        <v>35.9</v>
      </c>
      <c r="O28" s="8" t="str">
        <f>IF(N28=0,"",IF(AND(N28=L28,N28=AQ28,N28=BT28),$U$1,IF(AND(N28=L28,N28=AQ28,N28=CW28),$U$1,IF(AND(N28=L28,N28=BT28,N28=CW28),$AX$1,IF(N28=CW28,$CA$1,IF(N28=BT28,$AX$1,IF(N28=AQ28,$U$1,"")))))))</f>
        <v>2025 Elite Canada</v>
      </c>
      <c r="P28" s="8">
        <f>IF(MAX(AV28,BY28,DB28)&gt;0,MAX(AV28,BY28,DB28),0)</f>
        <v>45.999999999999993</v>
      </c>
      <c r="Q28" s="8" t="str">
        <f>IF(P28=0,"",IF(P28=DB28,$CA$1,IF(P28=BY28,$AX$1,IF(P28=AV28,$U$1,""))))</f>
        <v>2024 3rd Domestic Trial</v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>
        <v>18</v>
      </c>
      <c r="AY28" s="18">
        <v>5.6</v>
      </c>
      <c r="AZ28" s="18">
        <v>0.6</v>
      </c>
      <c r="BA28" s="18">
        <v>0</v>
      </c>
      <c r="BB28" s="18">
        <v>18.7</v>
      </c>
      <c r="BC28" s="18">
        <v>5.2</v>
      </c>
      <c r="BD28" s="18">
        <v>0</v>
      </c>
      <c r="BE28" s="18">
        <v>0</v>
      </c>
      <c r="BF28" s="18"/>
      <c r="BG28" s="18"/>
      <c r="BH28" s="18"/>
      <c r="BI28" s="18"/>
      <c r="BJ28" s="18">
        <v>18.399999999999999</v>
      </c>
      <c r="BK28" s="18">
        <v>4.3</v>
      </c>
      <c r="BL28" s="18">
        <v>0.2</v>
      </c>
      <c r="BM28" s="18">
        <v>0</v>
      </c>
      <c r="BN28" s="18">
        <v>18.7</v>
      </c>
      <c r="BO28" s="18">
        <v>4.8</v>
      </c>
      <c r="BP28" s="18">
        <v>0</v>
      </c>
      <c r="BQ28" s="18">
        <v>0</v>
      </c>
      <c r="BR28" s="28"/>
      <c r="BS28" s="11">
        <f>IF(SUM(AY28,BC28)&gt;0,SUM(AY28,BC28),"")</f>
        <v>10.8</v>
      </c>
      <c r="BT28" s="11">
        <f>IF(SUM(AX28:AY28,BA28:BC28,BE28)-AZ28-BD28&gt;0,SUM(AX28:AY28,BA28:BC28,BE28)-AZ28-BD28,"")</f>
        <v>46.9</v>
      </c>
      <c r="BU28" s="11" t="str">
        <f>IF(SUM(BF28:BG28,BI28)-BH28&gt;0,SUM(BF28:BG28,BI28)-BH28,"")</f>
        <v/>
      </c>
      <c r="BV28" s="11">
        <f>IF(SUM(AY28,BC28,BG28)&gt;0,SUM(AY28,BC28,BG28),"")</f>
        <v>10.8</v>
      </c>
      <c r="BW28" s="11">
        <f>IF(SUM(BT28,BU28)&gt;0,SUM(BT28,BU28),"")</f>
        <v>46.9</v>
      </c>
      <c r="BX28" s="11">
        <f>IF(SUM(BK28,BO28)&gt;0,SUM(BK28,BO28),"")</f>
        <v>9.1</v>
      </c>
      <c r="BY28" s="11">
        <f>IF(SUM(BJ28:BK28,BM28:BO28,BQ28)-SUM(BL28,BP28)&gt;0,SUM(BJ28:BK28,BM28:BO28,BQ28)-SUM(BL28,BP28),"")</f>
        <v>45.999999999999993</v>
      </c>
      <c r="BZ28" s="11">
        <f>IF(SUM(BT28,BU28,BY28)&gt;0,SUM(BT28,BU28,BY28),"")</f>
        <v>92.899999999999991</v>
      </c>
      <c r="CA28" s="19">
        <v>15.4</v>
      </c>
      <c r="CB28" s="19">
        <v>2.4</v>
      </c>
      <c r="CC28" s="19">
        <v>0</v>
      </c>
      <c r="CD28" s="19">
        <v>0</v>
      </c>
      <c r="CE28" s="19">
        <v>15.3</v>
      </c>
      <c r="CF28" s="19">
        <v>2.8</v>
      </c>
      <c r="CG28" s="19">
        <v>0</v>
      </c>
      <c r="CH28" s="19">
        <v>0</v>
      </c>
      <c r="CI28" s="19"/>
      <c r="CJ28" s="19"/>
      <c r="CK28" s="19"/>
      <c r="CL28" s="19"/>
      <c r="CM28" s="19">
        <v>18.2</v>
      </c>
      <c r="CN28" s="19">
        <v>6</v>
      </c>
      <c r="CO28" s="19">
        <v>0.6</v>
      </c>
      <c r="CP28" s="19">
        <v>0</v>
      </c>
      <c r="CQ28" s="19">
        <v>15.4</v>
      </c>
      <c r="CR28" s="19">
        <v>2.8</v>
      </c>
      <c r="CS28" s="19">
        <v>0</v>
      </c>
      <c r="CT28" s="19">
        <v>0</v>
      </c>
      <c r="CU28" s="27"/>
      <c r="CV28" s="40">
        <f>IF(SUM(CB28,CF28)&gt;0,SUM(CB28,CF28),"")</f>
        <v>5.1999999999999993</v>
      </c>
      <c r="CW28" s="40">
        <f>IF(SUM(CA28:CB28,CD28:CF28,CH28)-CC28-CG28&gt;0,SUM(CA28:CB28,CD28:CF28,CH28)-CC28-CG28,"")</f>
        <v>35.9</v>
      </c>
      <c r="CX28" s="40" t="str">
        <f>IF(SUM(CI28:CJ28,CL28)-CK28&gt;0,SUM(CI28:CJ28,CL28)-CK28,"")</f>
        <v/>
      </c>
      <c r="CY28" s="40">
        <f>IF(SUM(CB28,CF28,CJ28)&gt;0,SUM(CB28,CF28,CJ28),"")</f>
        <v>5.1999999999999993</v>
      </c>
      <c r="CZ28" s="40">
        <f>IF(SUM(CW28,CX28)&gt;0,SUM(CW28,CX28),"")</f>
        <v>35.9</v>
      </c>
      <c r="DA28" s="40">
        <f>IF(SUM(CN28,CR28)&gt;0,SUM(CN28,CR28),"")</f>
        <v>8.8000000000000007</v>
      </c>
      <c r="DB28" s="40">
        <f>IF(SUM(CM28:CN28,CP28:CR28,CT28)-SUM(CO28,CS28)&gt;0,SUM(CM28:CN28,CP28:CR28,CT28)-SUM(CO28,CS28),"")</f>
        <v>41.8</v>
      </c>
      <c r="DC28" s="40">
        <f>IF(SUM(CW28,CX28,DB28)&gt;0,SUM(CW28,CX28,DB28),"")</f>
        <v>77.699999999999989</v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16.7</v>
      </c>
      <c r="QE28" s="22">
        <f>IF($CU28="P",CB28,(CB28+AY28)/2)</f>
        <v>4</v>
      </c>
      <c r="QF28" s="22">
        <f>IF($CU28="P",CC28,(CC28+AZ28)/2)</f>
        <v>0.3</v>
      </c>
      <c r="QG28" s="22">
        <f>IF($CU28="P",CD28,(CD28+BA28)/2)</f>
        <v>0</v>
      </c>
      <c r="QH28" s="22">
        <f>IF($CU28="P",CE28,(CE28+BB28)/2)</f>
        <v>17</v>
      </c>
      <c r="QI28" s="22">
        <f>IF($CU28="P",CF28,(CF28+BC28)/2)</f>
        <v>4</v>
      </c>
      <c r="QJ28" s="22">
        <f>IF($CU28="P",CG28,(CG28+BD28)/2)</f>
        <v>0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18.299999999999997</v>
      </c>
      <c r="QQ28" s="22">
        <f>IF($CU28="P",CN28,(CN28+BK28)/2)</f>
        <v>5.15</v>
      </c>
      <c r="QR28" s="22">
        <f>IF($CU28="P",CO28,(CO28+BL28)/2)</f>
        <v>0.4</v>
      </c>
      <c r="QS28" s="22">
        <f>IF($CU28="P",CP28,(CP28+BM28)/2)</f>
        <v>0</v>
      </c>
      <c r="QT28" s="22">
        <f>IF($CU28="P",CQ28,(CQ28+BN28)/2)</f>
        <v>17.05</v>
      </c>
      <c r="QU28" s="22">
        <f>IF($CU28="P",CR28,(CR28+BO28)/2)</f>
        <v>3.8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8</v>
      </c>
      <c r="QZ28" s="40">
        <f>IF(SUM(QD28:QE28,QG28:QI28,QK28)-QF28-QJ28&gt;0,SUM(QD28:QE28,QG28:QI28,QK28)-QF28-QJ28,"")</f>
        <v>41.400000000000006</v>
      </c>
      <c r="RA28" s="40" t="str">
        <f>IF(SUM(QL28:QM28,QO28)-QN28&gt;0,SUM(QL28:QM28,QO28)-QN28,"")</f>
        <v/>
      </c>
      <c r="RB28" s="40">
        <f>IF(SUM(QE28,QI28,QM28)&gt;0,SUM(QE28,QI28,QM28),"")</f>
        <v>8</v>
      </c>
      <c r="RC28" s="40">
        <f>IF(SUM(QZ28,RA28)&gt;0,SUM(QZ28,RA28),"")</f>
        <v>41.400000000000006</v>
      </c>
      <c r="RD28" s="40">
        <f>IF(SUM(QQ28,QU28)&gt;0,SUM(QQ28,QU28),"")</f>
        <v>8.9499999999999993</v>
      </c>
      <c r="RE28" s="40">
        <f>IF(SUM(QP28:QQ28,QS28:QU28,QW28)-SUM(QR28,QV28)&gt;0,SUM(QP28:QQ28,QS28:QU28,QW28)-SUM(QR28,QV28),"")</f>
        <v>43.9</v>
      </c>
      <c r="RF28" s="40">
        <f>IF(SUM(QZ28,RA28,RE28)&gt;0,SUM(QZ28,RA28,RE28),"")</f>
        <v>85.300000000000011</v>
      </c>
    </row>
    <row r="29" spans="1:474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223</v>
      </c>
      <c r="D29" s="4" t="s">
        <v>4</v>
      </c>
      <c r="E29" s="4">
        <v>2008</v>
      </c>
      <c r="F29" s="9">
        <f>SUM(L29:R29)+SUM(L29:O29)*0.0000001+SUM(L29)*0.0000000000001</f>
        <v>128.10000828000452</v>
      </c>
      <c r="H29" s="3" t="str">
        <f>IF(OR(AND(AP29&gt;=AW$44,AQ29&gt;=AW$48,AP29&lt;&gt;"",AO29=""),AND(AU29&gt;=AW$44,AV29&gt;=AW$48,AU29&lt;&gt;"",AO29=""),AND(BS29&gt;=BZ$44,BT29&gt;=BZ$48,BS29&lt;&gt;"",BR29=""),AND(BX29&gt;=BZ$44,BY29&gt;=BZ$48,BX29&lt;&gt;"",BR29=""),AND(CV29&gt;=DC$44,CW29&gt;=DC$48,CV29&lt;&gt;"",CU29=""),AND(DA29&gt;=DC$44,DB29&gt;=DC$48,DA29&lt;&gt;""),AND(DZ29&gt;=EG$44,EA29&gt;=EG$48,DZ29&lt;&gt;""),AND(EE29&gt;=EG$44,EF29&gt;=EG$48,EE29&lt;&gt;""),AND(FB29&gt;=FI$44,FC29&gt;=FI$48,FB29&lt;&gt;""),AND(FG29&gt;=FI$44,FH29&gt;=FI$48,FG29&lt;&gt;""),AND(GD29&gt;=GK$44,GE29&gt;=GK$48,GD29&lt;&gt;""),AND(GI29&gt;=GK$44,GJ29&gt;=GK$48,GI29&lt;&gt;""),AND(HF29&gt;=HM$44,HG29&gt;=HM$48,HF29&lt;&gt;""),AND(HK29&gt;=HM$44,HL29&gt;=HM$48,HK29&lt;&gt;""),AND(IH29&gt;=IO$44,II29&gt;=IO$48,IH29&lt;&gt;""),AND(IM29&gt;=IO$44,IN29&gt;=IO$48,IM29&lt;&gt;""),AND(JJ29&gt;=JQ$44,JK29&gt;=JQ$48,JJ29&lt;&gt;""),AND(JO29&gt;=JQ$44,JP29&gt;=JQ$48,JO29&lt;&gt;""),AND(KL29&gt;=KS$44,KM29&gt;=KS$48,KL29&lt;&gt;""),AND(KQ29&gt;=KS$44,KR29&gt;=KS$48,KQ29&lt;&gt;""),AND(LN29&gt;=LU$44,LO29&gt;=LU$48,LN29&lt;&gt;""),AND(LS29&gt;=LU$44,LT29&gt;=LU$48,LS29&lt;&gt;""),AND(MP29&gt;=MW$44,MQ29&gt;=MW$48,MP29&lt;&gt;""),AND(MU29&gt;=MW$44,MV29&gt;=MW$48,MU29&lt;&gt;""),AND(NR29&gt;=NY$44,NS29&gt;=NY$48,NR29&lt;&gt;""),AND(NW29&gt;=NY$44,NX29&gt;=NY$48,NW29&lt;&gt;""),AND(OT29&gt;=PA$44,OU29&gt;=PA$48,OT29&lt;&gt;""),AND(OY29&gt;=PA$44,OZ29&gt;=PA$48,OY29&lt;&gt;""),AND(PV29&gt;=QC$44,PW29&gt;=QC$48,PV29&lt;&gt;""),AND(QA29&gt;=QC$44,QB29&gt;=QC$48,QA29&lt;&gt;"")),"P","")</f>
        <v/>
      </c>
      <c r="I29" s="3" t="str">
        <f>IF(OR(AND(AQ29&gt;=AW$48,AQ29&lt;&gt;"",AO29=""),AND(AV29&gt;=AW$48,AV29&lt;&gt;"",AO29=""),AND(BT29&gt;=BZ$48,BT29&lt;&gt;"",BR29=""),AND(BY29&gt;=BZ$48,BY29&lt;&gt;"",BR29=""),AND(CW29&gt;=DC$48,CW29&lt;&gt;"",CU29=""),AND(DB29&gt;=DC$48,DB29&lt;&gt;"",CU29=""),AND(EA29&gt;=EG$48,EA29&lt;&gt;""),AND(EF29&gt;=EG$48,EF29&lt;&gt;""),AND(FC29&gt;=FI$48,FC29&lt;&gt;""),AND(FH29&gt;=FI$48,FH29&lt;&gt;""),AND(GE29&gt;=GK$48,GE29&lt;&gt;""),AND(GJ29&gt;=GK$48,GJ29&lt;&gt;""),AND(HG29&gt;=HM$48,HG29&lt;&gt;""),AND(HL29&gt;=HM$48,HL29&lt;&gt;""),AND(II29&gt;=IO$48,II29&lt;&gt;""),AND(IN29&gt;=IO$48,IN29&lt;&gt;""),AND(JK29&gt;=JQ$48,JK29&lt;&gt;""),AND(JP29&gt;=JQ$48,JP29&lt;&gt;""),AND(KM29&gt;=KS$48,KM29&lt;&gt;""),AND(KR29&gt;=KS$48,KR29&lt;&gt;""),AND(LO29&gt;=LU$48,LO29&lt;&gt;""),AND(LT29&gt;=LU$48,LT29&lt;&gt;""),AND(MQ29&gt;=MW$48,MQ29&lt;&gt;""),AND(MV29&gt;=MW$48,MV29&lt;&gt;""),AND(NS29&gt;=NY$48,NS29&lt;&gt;""),AND(NX29&gt;=NY$48,NX29&lt;&gt;""),AND(OU29&gt;=PA$48,OU29&lt;&gt;""),AND(OZ29&gt;=PA$48,OZ29&lt;&gt;""),AND(PW29&gt;=QC$48,PW29&lt;&gt;""),AND(QB29&gt;=QC$48,QB29&lt;&gt;"")),"P","")</f>
        <v/>
      </c>
      <c r="J29" s="36" t="str">
        <f>IF(AND(I29="P",H29=""),"No DD",IF(OR(AND(AS29&gt;=AW$47,AT29&gt;=AW$51,AS29&lt;&gt;"",AO29=""),AND(BV29&gt;=BZ$47,BW29&gt;=BZ$51,BV29&lt;&gt;"",BR29=""),AND(CY29&gt;=DC$47,CZ29&gt;=DC$51,CY29&lt;&gt;"",CU29=""),AND(EC29&gt;=EG$47,ED29&gt;=EG$51,EC29&lt;&gt;""),AND(FE29&gt;=FI$47,FF29&gt;=FI$51,FE29&lt;&gt;""),AND(GG29&gt;=GK$47,GH29&gt;=GK$51,GG29&lt;&gt;""),AND(HI29&gt;=HM$47,HJ29&gt;=HM$51,HI29&lt;&gt;""),AND(IK29&gt;=IO$47,IL29&gt;=IO$51,IK29&lt;&gt;""),AND(JM29&gt;=JQ$47,JN29&gt;=JQ$51,JM29&lt;&gt;""),AND(KO29&gt;=KS$47,KP29&gt;=KS$51,KO29&lt;&gt;""),AND(LQ29&gt;=LU$47,LR29&gt;=LU$51,LQ29&lt;&gt;""),AND(MS29&gt;=MW$47,MT29&gt;=MW$51,MS29&lt;&gt;""),AND(NU29&gt;=NY$47,NV29&gt;=NY$51,NU29&lt;&gt;""),AND(OW29&gt;=PA$47,OX29&gt;=PA$51,OW29&lt;&gt;""),AND(PY29&gt;=QC$47,PZ29&gt;=QC$51,PY29&lt;&gt;"")),"Merit",IF(OR(AND(AS29&gt;=AW$46,AT29&gt;=AW$50,AS29&lt;&gt;"",AO29=""),AND(BV29&gt;=BZ$46,BW29&gt;=BZ$50,BV29&lt;&gt;"",BR29=""),AND(CY29&gt;=DC$46,CZ29&gt;=DC$50,CY29&lt;&gt;"",CU29=""),AND(EC29&gt;=EG$46,ED29&gt;=EG$50,EC29&lt;&gt;""),AND(FE29&gt;=FI$46,FF29&gt;=FI$50,FE29&lt;&gt;""),AND(GG29&gt;=GK$46,GH29&gt;=GK$50,GG29&lt;&gt;""),AND(HI29&gt;=HM$46,HJ29&gt;=HM$50,HI29&lt;&gt;""),AND(IK29&gt;=IO$46,IL29&gt;=IO$50,IK29&lt;&gt;""),AND(JM29&gt;=JQ$46,JN29&gt;=JQ$50,JM29&lt;&gt;""),AND(KO29&gt;=KS$46,KP29&gt;=KS$50,KO29&lt;&gt;""),AND(LQ29&gt;=LU$46,LR29&gt;=LU$50,LQ29&lt;&gt;""),AND(MS29&gt;=MW$46,MT29&gt;=MW$50,MS29&lt;&gt;""),AND(NU29&gt;=NY$46,NV29&gt;=NY$50,NU29&lt;&gt;""),AND(OW29&gt;=PA$46,OX29&gt;=PA$50,OW29&lt;&gt;""),AND(PY29&gt;=QC$46,PZ29&gt;=QC$50,PY29&lt;&gt;"")),"Excellence",IF(K29="P","Worlds Team",IF(H29="P","National Team","")))))</f>
        <v/>
      </c>
      <c r="K29" s="3" t="str">
        <f>IF(OR(AND(AS29&gt;=AW$45,AT29&gt;=AW$49,AS29&lt;&gt;"",AO29=""),AND(BV29&gt;=BZ$45,BW29&gt;=BZ$49,BV29&lt;&gt;"",BR29=""),AND(CY29&gt;=DC$45,CZ29&gt;=DC$49,CY29&lt;&gt;"",CU29=""),AND(EC29&gt;=EG$45,ED29&gt;=EG$49,EC29&lt;&gt;""),AND(FE29&gt;=FI$45,FF29&gt;=FI$49,FE29&lt;&gt;""),AND(GG29&gt;=GK$45,GH29&gt;=GK$49,GG29&lt;&gt;""),AND(HI29&gt;=HM$45,HJ29&gt;=HM$49,HI29&lt;&gt;""),AND(IK29&gt;=IO$45,IL29&gt;=IO$49,IK29&lt;&gt;""),AND(JM29&gt;=JQ$45,JN29&gt;=JQ$49,JM29&lt;&gt;""),AND(KO29&gt;=KS$45,KP29&gt;=KS$49,KO29&lt;&gt;""),AND(LQ29&gt;=LU$45,LR29&gt;=LU$49,LQ29&lt;&gt;""),AND(MS29&gt;=MW$45,MT29&gt;=MW$49,MS29&lt;&gt;""),AND(NU29&gt;=NY$45,NV29&gt;=NY$49,NU29&lt;&gt;""),AND(OW29&gt;=PA$45,OX29&gt;=PA$49,OW29&lt;&gt;""),AND(PY29&gt;=QC$45,PZ29&gt;=QC$49,PY29&lt;&gt;"")),"P","")</f>
        <v/>
      </c>
      <c r="L29" s="8">
        <f>IF(COUNT(AQ29,BT29,CW29)&gt;0,LARGE((AQ29,BT29,CW29),1),0)</f>
        <v>44.9</v>
      </c>
      <c r="M29" s="8" t="str">
        <f>IF(L29=0,"",IF(L29=CW29,$CA$1,IF(L29=BT29,$AX$1,IF(L29=AQ29,$U$1,""))))</f>
        <v>2025 Elite Canada</v>
      </c>
      <c r="N29" s="8">
        <f>IF(COUNT(AQ29,BT29,CW29)&gt;1,LARGE((AQ29,BT29,CW29),2),0)</f>
        <v>37.900000000000006</v>
      </c>
      <c r="O29" s="8" t="str">
        <f>IF(N29=0,"",IF(AND(N29=L29,N29=AQ29,N29=BT29),$U$1,IF(AND(N29=L29,N29=AQ29,N29=CW29),$U$1,IF(AND(N29=L29,N29=BT29,N29=CW29),$AX$1,IF(N29=CW29,$CA$1,IF(N29=BT29,$AX$1,IF(N29=AQ29,$U$1,"")))))))</f>
        <v>2024 3rd Domestic Trial</v>
      </c>
      <c r="P29" s="8">
        <f>IF(MAX(AV29,BY29,DB29)&gt;0,MAX(AV29,BY29,DB29),0)</f>
        <v>45.3</v>
      </c>
      <c r="Q29" s="8" t="str">
        <f>IF(P29=0,"",IF(P29=DB29,$CA$1,IF(P29=BY29,$AX$1,IF(P29=AV29,$U$1,""))))</f>
        <v>2025 Elite Canada</v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>
        <v>17.2</v>
      </c>
      <c r="AY29" s="18">
        <v>2.4</v>
      </c>
      <c r="AZ29" s="18">
        <v>0</v>
      </c>
      <c r="BA29" s="18">
        <v>0</v>
      </c>
      <c r="BB29" s="18">
        <v>17.600000000000001</v>
      </c>
      <c r="BC29" s="18">
        <v>0.7</v>
      </c>
      <c r="BD29" s="18">
        <v>0</v>
      </c>
      <c r="BE29" s="18">
        <v>0</v>
      </c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3.0999999999999996</v>
      </c>
      <c r="BT29" s="11">
        <f>IF(SUM(AX29:AY29,BA29:BC29,BE29)-AZ29-BD29&gt;0,SUM(AX29:AY29,BA29:BC29,BE29)-AZ29-BD29,"")</f>
        <v>37.900000000000006</v>
      </c>
      <c r="BU29" s="11" t="str">
        <f>IF(SUM(BF29:BG29,BI29)-BH29&gt;0,SUM(BF29:BG29,BI29)-BH29,"")</f>
        <v/>
      </c>
      <c r="BV29" s="11">
        <f>IF(SUM(AY29,BC29,BG29)&gt;0,SUM(AY29,BC29,BG29),"")</f>
        <v>3.0999999999999996</v>
      </c>
      <c r="BW29" s="11">
        <f>IF(SUM(BT29,BU29)&gt;0,SUM(BT29,BU29),"")</f>
        <v>37.900000000000006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37.900000000000006</v>
      </c>
      <c r="CA29" s="19">
        <v>16.600000000000001</v>
      </c>
      <c r="CB29" s="19">
        <v>6</v>
      </c>
      <c r="CC29" s="19">
        <v>0.2</v>
      </c>
      <c r="CD29" s="19">
        <v>0</v>
      </c>
      <c r="CE29" s="19">
        <v>18.5</v>
      </c>
      <c r="CF29" s="19">
        <v>4.3</v>
      </c>
      <c r="CG29" s="19">
        <v>0.3</v>
      </c>
      <c r="CH29" s="19">
        <v>0</v>
      </c>
      <c r="CI29" s="19"/>
      <c r="CJ29" s="19"/>
      <c r="CK29" s="19"/>
      <c r="CL29" s="19"/>
      <c r="CM29" s="19">
        <v>18.100000000000001</v>
      </c>
      <c r="CN29" s="19">
        <v>6</v>
      </c>
      <c r="CO29" s="19">
        <v>0.6</v>
      </c>
      <c r="CP29" s="19">
        <v>0</v>
      </c>
      <c r="CQ29" s="19">
        <v>18.399999999999999</v>
      </c>
      <c r="CR29" s="19">
        <v>4.3</v>
      </c>
      <c r="CS29" s="19">
        <v>0.9</v>
      </c>
      <c r="CT29" s="19">
        <v>0</v>
      </c>
      <c r="CU29" s="27"/>
      <c r="CV29" s="40">
        <f>IF(SUM(CB29,CF29)&gt;0,SUM(CB29,CF29),"")</f>
        <v>10.3</v>
      </c>
      <c r="CW29" s="40">
        <f>IF(SUM(CA29:CB29,CD29:CF29,CH29)-CC29-CG29&gt;0,SUM(CA29:CB29,CD29:CF29,CH29)-CC29-CG29,"")</f>
        <v>44.9</v>
      </c>
      <c r="CX29" s="40" t="str">
        <f>IF(SUM(CI29:CJ29,CL29)-CK29&gt;0,SUM(CI29:CJ29,CL29)-CK29,"")</f>
        <v/>
      </c>
      <c r="CY29" s="40">
        <f>IF(SUM(CB29,CF29,CJ29)&gt;0,SUM(CB29,CF29,CJ29),"")</f>
        <v>10.3</v>
      </c>
      <c r="CZ29" s="40">
        <f>IF(SUM(CW29,CX29)&gt;0,SUM(CW29,CX29),"")</f>
        <v>44.9</v>
      </c>
      <c r="DA29" s="40">
        <f>IF(SUM(CN29,CR29)&gt;0,SUM(CN29,CR29),"")</f>
        <v>10.3</v>
      </c>
      <c r="DB29" s="40">
        <f>IF(SUM(CM29:CN29,CP29:CR29,CT29)-SUM(CO29,CS29)&gt;0,SUM(CM29:CN29,CP29:CR29,CT29)-SUM(CO29,CS29),"")</f>
        <v>45.3</v>
      </c>
      <c r="DC29" s="40">
        <f>IF(SUM(CW29,CX29,DB29)&gt;0,SUM(CW29,CX29,DB29),"")</f>
        <v>90.199999999999989</v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16.899999999999999</v>
      </c>
      <c r="QE29" s="22">
        <f>IF($CU29="P",CB29,(CB29+AY29)/2)</f>
        <v>4.2</v>
      </c>
      <c r="QF29" s="22">
        <f>IF($CU29="P",CC29,(CC29+AZ29)/2)</f>
        <v>0.1</v>
      </c>
      <c r="QG29" s="22">
        <f>IF($CU29="P",CD29,(CD29+BA29)/2)</f>
        <v>0</v>
      </c>
      <c r="QH29" s="22">
        <f>IF($CU29="P",CE29,(CE29+BB29)/2)</f>
        <v>18.05</v>
      </c>
      <c r="QI29" s="22">
        <f>IF($CU29="P",CF29,(CF29+BC29)/2)</f>
        <v>2.5</v>
      </c>
      <c r="QJ29" s="22">
        <f>IF($CU29="P",CG29,(CG29+BD29)/2)</f>
        <v>0.15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9.0500000000000007</v>
      </c>
      <c r="QQ29" s="22">
        <f>IF($CU29="P",CN29,(CN29+BK29)/2)</f>
        <v>3</v>
      </c>
      <c r="QR29" s="22">
        <f>IF($CU29="P",CO29,(CO29+BL29)/2)</f>
        <v>0.3</v>
      </c>
      <c r="QS29" s="22">
        <f>IF($CU29="P",CP29,(CP29+BM29)/2)</f>
        <v>0</v>
      </c>
      <c r="QT29" s="22">
        <f>IF($CU29="P",CQ29,(CQ29+BN29)/2)</f>
        <v>9.1999999999999993</v>
      </c>
      <c r="QU29" s="22">
        <f>IF($CU29="P",CR29,(CR29+BO29)/2)</f>
        <v>2.15</v>
      </c>
      <c r="QV29" s="22">
        <f>IF($CU29="P",CS29,(CS29+BP29)/2)</f>
        <v>0.45</v>
      </c>
      <c r="QW29" s="22">
        <f>IF($CU29="P",CT29,(CT29+BQ29)/2)</f>
        <v>0</v>
      </c>
      <c r="QX29" s="27" t="s">
        <v>46</v>
      </c>
      <c r="QY29" s="40">
        <f>IF(SUM(QE29,QI29)&gt;0,SUM(QE29,QI29),"")</f>
        <v>6.7</v>
      </c>
      <c r="QZ29" s="40">
        <f>IF(SUM(QD29:QE29,QG29:QI29,QK29)-QF29-QJ29&gt;0,SUM(QD29:QE29,QG29:QI29,QK29)-QF29-QJ29,"")</f>
        <v>41.4</v>
      </c>
      <c r="RA29" s="40" t="str">
        <f>IF(SUM(QL29:QM29,QO29)-QN29&gt;0,SUM(QL29:QM29,QO29)-QN29,"")</f>
        <v/>
      </c>
      <c r="RB29" s="40">
        <f>IF(SUM(QE29,QI29,QM29)&gt;0,SUM(QE29,QI29,QM29),"")</f>
        <v>6.7</v>
      </c>
      <c r="RC29" s="40">
        <f>IF(SUM(QZ29,RA29)&gt;0,SUM(QZ29,RA29),"")</f>
        <v>41.4</v>
      </c>
      <c r="RD29" s="40">
        <f>IF(SUM(QQ29,QU29)&gt;0,SUM(QQ29,QU29),"")</f>
        <v>5.15</v>
      </c>
      <c r="RE29" s="40">
        <f>IF(SUM(QP29:QQ29,QS29:QU29,QW29)-SUM(QR29,QV29)&gt;0,SUM(QP29:QQ29,QS29:QU29,QW29)-SUM(QR29,QV29),"")</f>
        <v>22.65</v>
      </c>
      <c r="RF29" s="40">
        <f>IF(SUM(QZ29,RA29,RE29)&gt;0,SUM(QZ29,RA29,RE29),"")</f>
        <v>64.05</v>
      </c>
    </row>
    <row r="30" spans="1:474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120</v>
      </c>
      <c r="D30" s="4" t="s">
        <v>6</v>
      </c>
      <c r="E30" s="4">
        <v>2004</v>
      </c>
      <c r="F30" s="9">
        <f>SUM(L30:R30)+SUM(L30:O30)*0.0000001+SUM(L30)*0.0000000000001</f>
        <v>99.300004920004923</v>
      </c>
      <c r="G30" s="64"/>
      <c r="H30" s="3" t="str">
        <f>IF(OR(AND(AP30&gt;=AW$44,AQ30&gt;=AW$48,AP30&lt;&gt;"",AO30=""),AND(AU30&gt;=AW$44,AV30&gt;=AW$48,AU30&lt;&gt;"",AO30=""),AND(BS30&gt;=BZ$44,BT30&gt;=BZ$48,BS30&lt;&gt;"",BR30=""),AND(BX30&gt;=BZ$44,BY30&gt;=BZ$48,BX30&lt;&gt;"",BR30=""),AND(CV30&gt;=DC$44,CW30&gt;=DC$48,CV30&lt;&gt;"",CU30=""),AND(DA30&gt;=DC$44,DB30&gt;=DC$48,DA30&lt;&gt;""),AND(DZ30&gt;=EG$44,EA30&gt;=EG$48,DZ30&lt;&gt;""),AND(EE30&gt;=EG$44,EF30&gt;=EG$48,EE30&lt;&gt;""),AND(FB30&gt;=FI$44,FC30&gt;=FI$48,FB30&lt;&gt;""),AND(FG30&gt;=FI$44,FH30&gt;=FI$48,FG30&lt;&gt;""),AND(GD30&gt;=GK$44,GE30&gt;=GK$48,GD30&lt;&gt;""),AND(GI30&gt;=GK$44,GJ30&gt;=GK$48,GI30&lt;&gt;""),AND(HF30&gt;=HM$44,HG30&gt;=HM$48,HF30&lt;&gt;""),AND(HK30&gt;=HM$44,HL30&gt;=HM$48,HK30&lt;&gt;""),AND(IH30&gt;=IO$44,II30&gt;=IO$48,IH30&lt;&gt;""),AND(IM30&gt;=IO$44,IN30&gt;=IO$48,IM30&lt;&gt;""),AND(JJ30&gt;=JQ$44,JK30&gt;=JQ$48,JJ30&lt;&gt;""),AND(JO30&gt;=JQ$44,JP30&gt;=JQ$48,JO30&lt;&gt;""),AND(KL30&gt;=KS$44,KM30&gt;=KS$48,KL30&lt;&gt;""),AND(KQ30&gt;=KS$44,KR30&gt;=KS$48,KQ30&lt;&gt;""),AND(LN30&gt;=LU$44,LO30&gt;=LU$48,LN30&lt;&gt;""),AND(LS30&gt;=LU$44,LT30&gt;=LU$48,LS30&lt;&gt;""),AND(MP30&gt;=MW$44,MQ30&gt;=MW$48,MP30&lt;&gt;""),AND(MU30&gt;=MW$44,MV30&gt;=MW$48,MU30&lt;&gt;""),AND(NR30&gt;=NY$44,NS30&gt;=NY$48,NR30&lt;&gt;""),AND(NW30&gt;=NY$44,NX30&gt;=NY$48,NW30&lt;&gt;""),AND(OT30&gt;=PA$44,OU30&gt;=PA$48,OT30&lt;&gt;""),AND(OY30&gt;=PA$44,OZ30&gt;=PA$48,OY30&lt;&gt;""),AND(PV30&gt;=QC$44,PW30&gt;=QC$48,PV30&lt;&gt;""),AND(QA30&gt;=QC$44,QB30&gt;=QC$48,QA30&lt;&gt;"")),"P","")</f>
        <v/>
      </c>
      <c r="I30" s="3" t="str">
        <f>IF(OR(AND(AQ30&gt;=AW$48,AQ30&lt;&gt;"",AO30=""),AND(AV30&gt;=AW$48,AV30&lt;&gt;"",AO30=""),AND(BT30&gt;=BZ$48,BT30&lt;&gt;"",BR30=""),AND(BY30&gt;=BZ$48,BY30&lt;&gt;"",BR30=""),AND(CW30&gt;=DC$48,CW30&lt;&gt;"",CU30=""),AND(DB30&gt;=DC$48,DB30&lt;&gt;"",CU30=""),AND(EA30&gt;=EG$48,EA30&lt;&gt;""),AND(EF30&gt;=EG$48,EF30&lt;&gt;""),AND(FC30&gt;=FI$48,FC30&lt;&gt;""),AND(FH30&gt;=FI$48,FH30&lt;&gt;""),AND(GE30&gt;=GK$48,GE30&lt;&gt;""),AND(GJ30&gt;=GK$48,GJ30&lt;&gt;""),AND(HG30&gt;=HM$48,HG30&lt;&gt;""),AND(HL30&gt;=HM$48,HL30&lt;&gt;""),AND(II30&gt;=IO$48,II30&lt;&gt;""),AND(IN30&gt;=IO$48,IN30&lt;&gt;""),AND(JK30&gt;=JQ$48,JK30&lt;&gt;""),AND(JP30&gt;=JQ$48,JP30&lt;&gt;""),AND(KM30&gt;=KS$48,KM30&lt;&gt;""),AND(KR30&gt;=KS$48,KR30&lt;&gt;""),AND(LO30&gt;=LU$48,LO30&lt;&gt;""),AND(LT30&gt;=LU$48,LT30&lt;&gt;""),AND(MQ30&gt;=MW$48,MQ30&lt;&gt;""),AND(MV30&gt;=MW$48,MV30&lt;&gt;""),AND(NS30&gt;=NY$48,NS30&lt;&gt;""),AND(NX30&gt;=NY$48,NX30&lt;&gt;""),AND(OU30&gt;=PA$48,OU30&lt;&gt;""),AND(OZ30&gt;=PA$48,OZ30&lt;&gt;""),AND(PW30&gt;=QC$48,PW30&lt;&gt;""),AND(QB30&gt;=QC$48,QB30&lt;&gt;"")),"P","")</f>
        <v/>
      </c>
      <c r="J30" s="36" t="str">
        <f>IF(AND(I30="P",H30=""),"No DD",IF(OR(AND(AS30&gt;=AW$47,AT30&gt;=AW$51,AS30&lt;&gt;"",AO30=""),AND(BV30&gt;=BZ$47,BW30&gt;=BZ$51,BV30&lt;&gt;"",BR30=""),AND(CY30&gt;=DC$47,CZ30&gt;=DC$51,CY30&lt;&gt;"",CU30=""),AND(EC30&gt;=EG$47,ED30&gt;=EG$51,EC30&lt;&gt;""),AND(FE30&gt;=FI$47,FF30&gt;=FI$51,FE30&lt;&gt;""),AND(GG30&gt;=GK$47,GH30&gt;=GK$51,GG30&lt;&gt;""),AND(HI30&gt;=HM$47,HJ30&gt;=HM$51,HI30&lt;&gt;""),AND(IK30&gt;=IO$47,IL30&gt;=IO$51,IK30&lt;&gt;""),AND(JM30&gt;=JQ$47,JN30&gt;=JQ$51,JM30&lt;&gt;""),AND(KO30&gt;=KS$47,KP30&gt;=KS$51,KO30&lt;&gt;""),AND(LQ30&gt;=LU$47,LR30&gt;=LU$51,LQ30&lt;&gt;""),AND(MS30&gt;=MW$47,MT30&gt;=MW$51,MS30&lt;&gt;""),AND(NU30&gt;=NY$47,NV30&gt;=NY$51,NU30&lt;&gt;""),AND(OW30&gt;=PA$47,OX30&gt;=PA$51,OW30&lt;&gt;""),AND(PY30&gt;=QC$47,PZ30&gt;=QC$51,PY30&lt;&gt;"")),"Merit",IF(OR(AND(AS30&gt;=AW$46,AT30&gt;=AW$50,AS30&lt;&gt;"",AO30=""),AND(BV30&gt;=BZ$46,BW30&gt;=BZ$50,BV30&lt;&gt;"",BR30=""),AND(CY30&gt;=DC$46,CZ30&gt;=DC$50,CY30&lt;&gt;"",CU30=""),AND(EC30&gt;=EG$46,ED30&gt;=EG$50,EC30&lt;&gt;""),AND(FE30&gt;=FI$46,FF30&gt;=FI$50,FE30&lt;&gt;""),AND(GG30&gt;=GK$46,GH30&gt;=GK$50,GG30&lt;&gt;""),AND(HI30&gt;=HM$46,HJ30&gt;=HM$50,HI30&lt;&gt;""),AND(IK30&gt;=IO$46,IL30&gt;=IO$50,IK30&lt;&gt;""),AND(JM30&gt;=JQ$46,JN30&gt;=JQ$50,JM30&lt;&gt;""),AND(KO30&gt;=KS$46,KP30&gt;=KS$50,KO30&lt;&gt;""),AND(LQ30&gt;=LU$46,LR30&gt;=LU$50,LQ30&lt;&gt;""),AND(MS30&gt;=MW$46,MT30&gt;=MW$50,MS30&lt;&gt;""),AND(NU30&gt;=NY$46,NV30&gt;=NY$50,NU30&lt;&gt;""),AND(OW30&gt;=PA$46,OX30&gt;=PA$50,OW30&lt;&gt;""),AND(PY30&gt;=QC$46,PZ30&gt;=QC$50,PY30&lt;&gt;"")),"Excellence",IF(K30="P","Worlds Team",IF(H30="P","National Team","")))))</f>
        <v/>
      </c>
      <c r="K30" s="3" t="str">
        <f>IF(OR(AND(AS30&gt;=AW$45,AT30&gt;=AW$49,AS30&lt;&gt;"",AO30=""),AND(BV30&gt;=BZ$45,BW30&gt;=BZ$49,BV30&lt;&gt;"",BR30=""),AND(CY30&gt;=DC$45,CZ30&gt;=DC$49,CY30&lt;&gt;"",CU30=""),AND(EC30&gt;=EG$45,ED30&gt;=EG$49,EC30&lt;&gt;""),AND(FE30&gt;=FI$45,FF30&gt;=FI$49,FE30&lt;&gt;""),AND(GG30&gt;=GK$45,GH30&gt;=GK$49,GG30&lt;&gt;""),AND(HI30&gt;=HM$45,HJ30&gt;=HM$49,HI30&lt;&gt;""),AND(IK30&gt;=IO$45,IL30&gt;=IO$49,IK30&lt;&gt;""),AND(JM30&gt;=JQ$45,JN30&gt;=JQ$49,JM30&lt;&gt;""),AND(KO30&gt;=KS$45,KP30&gt;=KS$49,KO30&lt;&gt;""),AND(LQ30&gt;=LU$45,LR30&gt;=LU$49,LQ30&lt;&gt;""),AND(MS30&gt;=MW$45,MT30&gt;=MW$49,MS30&lt;&gt;""),AND(NU30&gt;=NY$45,NV30&gt;=NY$49,NU30&lt;&gt;""),AND(OW30&gt;=PA$45,OX30&gt;=PA$49,OW30&lt;&gt;""),AND(PY30&gt;=QC$45,PZ30&gt;=QC$49,PY30&lt;&gt;"")),"P","")</f>
        <v/>
      </c>
      <c r="L30" s="8">
        <f>IF(COUNT(AQ30,BT30,CW30)&gt;0,LARGE((AQ30,BT30,CW30),1),0)</f>
        <v>49.2</v>
      </c>
      <c r="M30" s="8" t="str">
        <f>IF(L30=0,"",IF(L30=CW30,$CA$1,IF(L30=BT30,$AX$1,IF(L30=AQ30,$U$1,""))))</f>
        <v>2025 Elite Canada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50.1</v>
      </c>
      <c r="Q30" s="8" t="str">
        <f>IF(P30=0,"",IF(P30=DB30,$CA$1,IF(P30=BY30,$AX$1,IF(P30=AV30,$U$1,""))))</f>
        <v>2025 Elite Canada</v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18.600000000000001</v>
      </c>
      <c r="CB30" s="19">
        <v>6.8</v>
      </c>
      <c r="CC30" s="19">
        <v>0.8</v>
      </c>
      <c r="CD30" s="19">
        <v>0</v>
      </c>
      <c r="CE30" s="19">
        <v>18</v>
      </c>
      <c r="CF30" s="19">
        <v>6.8</v>
      </c>
      <c r="CG30" s="19">
        <v>0.2</v>
      </c>
      <c r="CH30" s="19">
        <v>0</v>
      </c>
      <c r="CI30" s="19"/>
      <c r="CJ30" s="19"/>
      <c r="CK30" s="19"/>
      <c r="CL30" s="19"/>
      <c r="CM30" s="19">
        <v>19.100000000000001</v>
      </c>
      <c r="CN30" s="19">
        <v>6.8</v>
      </c>
      <c r="CO30" s="19">
        <v>0</v>
      </c>
      <c r="CP30" s="19">
        <v>0</v>
      </c>
      <c r="CQ30" s="19">
        <v>18</v>
      </c>
      <c r="CR30" s="19">
        <v>6.8</v>
      </c>
      <c r="CS30" s="19">
        <v>0.6</v>
      </c>
      <c r="CT30" s="19">
        <v>0</v>
      </c>
      <c r="CU30" s="27"/>
      <c r="CV30" s="40">
        <f>IF(SUM(CB30,CF30)&gt;0,SUM(CB30,CF30),"")</f>
        <v>13.6</v>
      </c>
      <c r="CW30" s="40">
        <f>IF(SUM(CA30:CB30,CD30:CF30,CH30)-CC30-CG30&gt;0,SUM(CA30:CB30,CD30:CF30,CH30)-CC30-CG30,"")</f>
        <v>49.2</v>
      </c>
      <c r="CX30" s="40" t="str">
        <f>IF(SUM(CI30:CJ30,CL30)-CK30&gt;0,SUM(CI30:CJ30,CL30)-CK30,"")</f>
        <v/>
      </c>
      <c r="CY30" s="40">
        <f>IF(SUM(CB30,CF30,CJ30)&gt;0,SUM(CB30,CF30,CJ30),"")</f>
        <v>13.6</v>
      </c>
      <c r="CZ30" s="40">
        <f>IF(SUM(CW30,CX30)&gt;0,SUM(CW30,CX30),"")</f>
        <v>49.2</v>
      </c>
      <c r="DA30" s="40">
        <f>IF(SUM(CN30,CR30)&gt;0,SUM(CN30,CR30),"")</f>
        <v>13.6</v>
      </c>
      <c r="DB30" s="40">
        <f>IF(SUM(CM30:CN30,CP30:CR30,CT30)-SUM(CO30,CS30)&gt;0,SUM(CM30:CN30,CP30:CR30,CT30)-SUM(CO30,CS30),"")</f>
        <v>50.1</v>
      </c>
      <c r="DC30" s="40">
        <f>IF(SUM(CW30,CX30,DB30)&gt;0,SUM(CW30,CX30,DB30),"")</f>
        <v>99.300000000000011</v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9.3000000000000007</v>
      </c>
      <c r="QE30" s="22">
        <f>IF($CU30="P",CB30,(CB30+AY30)/2)</f>
        <v>3.4</v>
      </c>
      <c r="QF30" s="22">
        <f>IF($CU30="P",CC30,(CC30+AZ30)/2)</f>
        <v>0.4</v>
      </c>
      <c r="QG30" s="22">
        <f>IF($CU30="P",CD30,(CD30+BA30)/2)</f>
        <v>0</v>
      </c>
      <c r="QH30" s="22">
        <f>IF($CU30="P",CE30,(CE30+BB30)/2)</f>
        <v>9</v>
      </c>
      <c r="QI30" s="22">
        <f>IF($CU30="P",CF30,(CF30+BC30)/2)</f>
        <v>3.4</v>
      </c>
      <c r="QJ30" s="22">
        <f>IF($CU30="P",CG30,(CG30+BD30)/2)</f>
        <v>0.1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9.5500000000000007</v>
      </c>
      <c r="QQ30" s="22">
        <f>IF($CU30="P",CN30,(CN30+BK30)/2)</f>
        <v>3.4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9</v>
      </c>
      <c r="QU30" s="22">
        <f>IF($CU30="P",CR30,(CR30+BO30)/2)</f>
        <v>3.4</v>
      </c>
      <c r="QV30" s="22">
        <f>IF($CU30="P",CS30,(CS30+BP30)/2)</f>
        <v>0.3</v>
      </c>
      <c r="QW30" s="22">
        <f>IF($CU30="P",CT30,(CT30+BQ30)/2)</f>
        <v>0</v>
      </c>
      <c r="QX30" s="27" t="s">
        <v>46</v>
      </c>
      <c r="QY30" s="40">
        <f>IF(SUM(QE30,QI30)&gt;0,SUM(QE30,QI30),"")</f>
        <v>6.8</v>
      </c>
      <c r="QZ30" s="40">
        <f>IF(SUM(QD30:QE30,QG30:QI30,QK30)-QF30-QJ30&gt;0,SUM(QD30:QE30,QG30:QI30,QK30)-QF30-QJ30,"")</f>
        <v>24.6</v>
      </c>
      <c r="RA30" s="40" t="str">
        <f>IF(SUM(QL30:QM30,QO30)-QN30&gt;0,SUM(QL30:QM30,QO30)-QN30,"")</f>
        <v/>
      </c>
      <c r="RB30" s="40">
        <f>IF(SUM(QE30,QI30,QM30)&gt;0,SUM(QE30,QI30,QM30),"")</f>
        <v>6.8</v>
      </c>
      <c r="RC30" s="40">
        <f>IF(SUM(QZ30,RA30)&gt;0,SUM(QZ30,RA30),"")</f>
        <v>24.6</v>
      </c>
      <c r="RD30" s="40">
        <f>IF(SUM(QQ30,QU30)&gt;0,SUM(QQ30,QU30),"")</f>
        <v>6.8</v>
      </c>
      <c r="RE30" s="40">
        <f>IF(SUM(QP30:QQ30,QS30:QU30,QW30)-SUM(QR30,QV30)&gt;0,SUM(QP30:QQ30,QS30:QU30,QW30)-SUM(QR30,QV30),"")</f>
        <v>25.05</v>
      </c>
      <c r="RF30" s="40">
        <f>IF(SUM(QZ30,RA30,RE30)&gt;0,SUM(QZ30,RA30,RE30),"")</f>
        <v>49.650000000000006</v>
      </c>
    </row>
    <row r="31" spans="1:474" x14ac:dyDescent="0.2">
      <c r="A31" s="4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>22</v>
      </c>
      <c r="B31" s="4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>17</v>
      </c>
      <c r="C31" s="5" t="s">
        <v>160</v>
      </c>
      <c r="D31" s="4" t="s">
        <v>6</v>
      </c>
      <c r="E31" s="4">
        <v>2007</v>
      </c>
      <c r="F31" s="9">
        <f>SUM(L31:R31)+SUM(L31:O31)*0.0000001+SUM(L31)*0.0000000000001</f>
        <v>96.400004840004854</v>
      </c>
      <c r="H31" s="3" t="str">
        <f>IF(OR(AND(AP31&gt;=AW$44,AQ31&gt;=AW$48,AP31&lt;&gt;"",AO31=""),AND(AU31&gt;=AW$44,AV31&gt;=AW$48,AU31&lt;&gt;"",AO31=""),AND(BS31&gt;=BZ$44,BT31&gt;=BZ$48,BS31&lt;&gt;"",BR31=""),AND(BX31&gt;=BZ$44,BY31&gt;=BZ$48,BX31&lt;&gt;"",BR31=""),AND(CV31&gt;=DC$44,CW31&gt;=DC$48,CV31&lt;&gt;"",CU31=""),AND(DA31&gt;=DC$44,DB31&gt;=DC$48,DA31&lt;&gt;""),AND(DZ31&gt;=EG$44,EA31&gt;=EG$48,DZ31&lt;&gt;""),AND(EE31&gt;=EG$44,EF31&gt;=EG$48,EE31&lt;&gt;""),AND(FB31&gt;=FI$44,FC31&gt;=FI$48,FB31&lt;&gt;""),AND(FG31&gt;=FI$44,FH31&gt;=FI$48,FG31&lt;&gt;""),AND(GD31&gt;=GK$44,GE31&gt;=GK$48,GD31&lt;&gt;""),AND(GI31&gt;=GK$44,GJ31&gt;=GK$48,GI31&lt;&gt;""),AND(HF31&gt;=HM$44,HG31&gt;=HM$48,HF31&lt;&gt;""),AND(HK31&gt;=HM$44,HL31&gt;=HM$48,HK31&lt;&gt;""),AND(IH31&gt;=IO$44,II31&gt;=IO$48,IH31&lt;&gt;""),AND(IM31&gt;=IO$44,IN31&gt;=IO$48,IM31&lt;&gt;""),AND(JJ31&gt;=JQ$44,JK31&gt;=JQ$48,JJ31&lt;&gt;""),AND(JO31&gt;=JQ$44,JP31&gt;=JQ$48,JO31&lt;&gt;""),AND(KL31&gt;=KS$44,KM31&gt;=KS$48,KL31&lt;&gt;""),AND(KQ31&gt;=KS$44,KR31&gt;=KS$48,KQ31&lt;&gt;""),AND(LN31&gt;=LU$44,LO31&gt;=LU$48,LN31&lt;&gt;""),AND(LS31&gt;=LU$44,LT31&gt;=LU$48,LS31&lt;&gt;""),AND(MP31&gt;=MW$44,MQ31&gt;=MW$48,MP31&lt;&gt;""),AND(MU31&gt;=MW$44,MV31&gt;=MW$48,MU31&lt;&gt;""),AND(NR31&gt;=NY$44,NS31&gt;=NY$48,NR31&lt;&gt;""),AND(NW31&gt;=NY$44,NX31&gt;=NY$48,NW31&lt;&gt;""),AND(OT31&gt;=PA$44,OU31&gt;=PA$48,OT31&lt;&gt;""),AND(OY31&gt;=PA$44,OZ31&gt;=PA$48,OY31&lt;&gt;""),AND(PV31&gt;=QC$44,PW31&gt;=QC$48,PV31&lt;&gt;""),AND(QA31&gt;=QC$44,QB31&gt;=QC$48,QA31&lt;&gt;"")),"P","")</f>
        <v/>
      </c>
      <c r="I31" s="3" t="str">
        <f>IF(OR(AND(AQ31&gt;=AW$48,AQ31&lt;&gt;"",AO31=""),AND(AV31&gt;=AW$48,AV31&lt;&gt;"",AO31=""),AND(BT31&gt;=BZ$48,BT31&lt;&gt;"",BR31=""),AND(BY31&gt;=BZ$48,BY31&lt;&gt;"",BR31=""),AND(CW31&gt;=DC$48,CW31&lt;&gt;"",CU31=""),AND(DB31&gt;=DC$48,DB31&lt;&gt;"",CU31=""),AND(EA31&gt;=EG$48,EA31&lt;&gt;""),AND(EF31&gt;=EG$48,EF31&lt;&gt;""),AND(FC31&gt;=FI$48,FC31&lt;&gt;""),AND(FH31&gt;=FI$48,FH31&lt;&gt;""),AND(GE31&gt;=GK$48,GE31&lt;&gt;""),AND(GJ31&gt;=GK$48,GJ31&lt;&gt;""),AND(HG31&gt;=HM$48,HG31&lt;&gt;""),AND(HL31&gt;=HM$48,HL31&lt;&gt;""),AND(II31&gt;=IO$48,II31&lt;&gt;""),AND(IN31&gt;=IO$48,IN31&lt;&gt;""),AND(JK31&gt;=JQ$48,JK31&lt;&gt;""),AND(JP31&gt;=JQ$48,JP31&lt;&gt;""),AND(KM31&gt;=KS$48,KM31&lt;&gt;""),AND(KR31&gt;=KS$48,KR31&lt;&gt;""),AND(LO31&gt;=LU$48,LO31&lt;&gt;""),AND(LT31&gt;=LU$48,LT31&lt;&gt;""),AND(MQ31&gt;=MW$48,MQ31&lt;&gt;""),AND(MV31&gt;=MW$48,MV31&lt;&gt;""),AND(NS31&gt;=NY$48,NS31&lt;&gt;""),AND(NX31&gt;=NY$48,NX31&lt;&gt;""),AND(OU31&gt;=PA$48,OU31&lt;&gt;""),AND(OZ31&gt;=PA$48,OZ31&lt;&gt;""),AND(PW31&gt;=QC$48,PW31&lt;&gt;""),AND(QB31&gt;=QC$48,QB31&lt;&gt;"")),"P","")</f>
        <v>P</v>
      </c>
      <c r="J31" s="36" t="str">
        <f>IF(AND(I31="P",H31=""),"No DD",IF(OR(AND(AS31&gt;=AW$47,AT31&gt;=AW$51,AS31&lt;&gt;"",AO31=""),AND(BV31&gt;=BZ$47,BW31&gt;=BZ$51,BV31&lt;&gt;"",BR31=""),AND(CY31&gt;=DC$47,CZ31&gt;=DC$51,CY31&lt;&gt;"",CU31=""),AND(EC31&gt;=EG$47,ED31&gt;=EG$51,EC31&lt;&gt;""),AND(FE31&gt;=FI$47,FF31&gt;=FI$51,FE31&lt;&gt;""),AND(GG31&gt;=GK$47,GH31&gt;=GK$51,GG31&lt;&gt;""),AND(HI31&gt;=HM$47,HJ31&gt;=HM$51,HI31&lt;&gt;""),AND(IK31&gt;=IO$47,IL31&gt;=IO$51,IK31&lt;&gt;""),AND(JM31&gt;=JQ$47,JN31&gt;=JQ$51,JM31&lt;&gt;""),AND(KO31&gt;=KS$47,KP31&gt;=KS$51,KO31&lt;&gt;""),AND(LQ31&gt;=LU$47,LR31&gt;=LU$51,LQ31&lt;&gt;""),AND(MS31&gt;=MW$47,MT31&gt;=MW$51,MS31&lt;&gt;""),AND(NU31&gt;=NY$47,NV31&gt;=NY$51,NU31&lt;&gt;""),AND(OW31&gt;=PA$47,OX31&gt;=PA$51,OW31&lt;&gt;""),AND(PY31&gt;=QC$47,PZ31&gt;=QC$51,PY31&lt;&gt;"")),"Merit",IF(OR(AND(AS31&gt;=AW$46,AT31&gt;=AW$50,AS31&lt;&gt;"",AO31=""),AND(BV31&gt;=BZ$46,BW31&gt;=BZ$50,BV31&lt;&gt;"",BR31=""),AND(CY31&gt;=DC$46,CZ31&gt;=DC$50,CY31&lt;&gt;"",CU31=""),AND(EC31&gt;=EG$46,ED31&gt;=EG$50,EC31&lt;&gt;""),AND(FE31&gt;=FI$46,FF31&gt;=FI$50,FE31&lt;&gt;""),AND(GG31&gt;=GK$46,GH31&gt;=GK$50,GG31&lt;&gt;""),AND(HI31&gt;=HM$46,HJ31&gt;=HM$50,HI31&lt;&gt;""),AND(IK31&gt;=IO$46,IL31&gt;=IO$50,IK31&lt;&gt;""),AND(JM31&gt;=JQ$46,JN31&gt;=JQ$50,JM31&lt;&gt;""),AND(KO31&gt;=KS$46,KP31&gt;=KS$50,KO31&lt;&gt;""),AND(LQ31&gt;=LU$46,LR31&gt;=LU$50,LQ31&lt;&gt;""),AND(MS31&gt;=MW$46,MT31&gt;=MW$50,MS31&lt;&gt;""),AND(NU31&gt;=NY$46,NV31&gt;=NY$50,NU31&lt;&gt;""),AND(OW31&gt;=PA$46,OX31&gt;=PA$50,OW31&lt;&gt;""),AND(PY31&gt;=QC$46,PZ31&gt;=QC$50,PY31&lt;&gt;"")),"Excellence",IF(K31="P","Worlds Team",IF(H31="P","National Team","")))))</f>
        <v>No DD</v>
      </c>
      <c r="K31" s="3" t="str">
        <f>IF(OR(AND(AS31&gt;=AW$45,AT31&gt;=AW$49,AS31&lt;&gt;"",AO31=""),AND(BV31&gt;=BZ$45,BW31&gt;=BZ$49,BV31&lt;&gt;"",BR31=""),AND(CY31&gt;=DC$45,CZ31&gt;=DC$49,CY31&lt;&gt;"",CU31=""),AND(EC31&gt;=EG$45,ED31&gt;=EG$49,EC31&lt;&gt;""),AND(FE31&gt;=FI$45,FF31&gt;=FI$49,FE31&lt;&gt;""),AND(GG31&gt;=GK$45,GH31&gt;=GK$49,GG31&lt;&gt;""),AND(HI31&gt;=HM$45,HJ31&gt;=HM$49,HI31&lt;&gt;""),AND(IK31&gt;=IO$45,IL31&gt;=IO$49,IK31&lt;&gt;""),AND(JM31&gt;=JQ$45,JN31&gt;=JQ$49,JM31&lt;&gt;""),AND(KO31&gt;=KS$45,KP31&gt;=KS$49,KO31&lt;&gt;""),AND(LQ31&gt;=LU$45,LR31&gt;=LU$49,LQ31&lt;&gt;""),AND(MS31&gt;=MW$45,MT31&gt;=MW$49,MS31&lt;&gt;""),AND(NU31&gt;=NY$45,NV31&gt;=NY$49,NU31&lt;&gt;""),AND(OW31&gt;=PA$45,OX31&gt;=PA$49,OW31&lt;&gt;""),AND(PY31&gt;=QC$45,PZ31&gt;=QC$49,PY31&lt;&gt;"")),"P","")</f>
        <v/>
      </c>
      <c r="L31" s="8">
        <f>IF(COUNT(AQ31,BT31,CW31)&gt;0,LARGE((AQ31,BT31,CW31),1),0)</f>
        <v>48.400000000000006</v>
      </c>
      <c r="M31" s="8" t="str">
        <f>IF(L31=0,"",IF(L31=CW31,$CA$1,IF(L31=BT31,$AX$1,IF(L31=AQ31,$U$1,""))))</f>
        <v>2024 Nationals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48</v>
      </c>
      <c r="Q31" s="8" t="str">
        <f>IF(P31=0,"",IF(P31=DB31,$CA$1,IF(P31=BY31,$AX$1,IF(P31=AV31,$U$1,""))))</f>
        <v>2024 Nationals</v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>
        <v>19</v>
      </c>
      <c r="V31" s="19">
        <v>5.2</v>
      </c>
      <c r="W31" s="19">
        <v>0</v>
      </c>
      <c r="X31" s="19">
        <v>0</v>
      </c>
      <c r="Y31" s="19">
        <v>19</v>
      </c>
      <c r="Z31" s="19">
        <v>5.2</v>
      </c>
      <c r="AA31" s="19">
        <v>0</v>
      </c>
      <c r="AB31" s="19">
        <v>0</v>
      </c>
      <c r="AC31" s="19">
        <v>18.5</v>
      </c>
      <c r="AD31" s="19">
        <v>3.9</v>
      </c>
      <c r="AE31" s="19">
        <v>0.2</v>
      </c>
      <c r="AF31" s="19">
        <v>0</v>
      </c>
      <c r="AG31" s="19">
        <v>18.899999999999999</v>
      </c>
      <c r="AH31" s="19">
        <v>5.2</v>
      </c>
      <c r="AI31" s="19">
        <v>0.2</v>
      </c>
      <c r="AJ31" s="19">
        <v>0</v>
      </c>
      <c r="AK31" s="19">
        <v>18.899999999999999</v>
      </c>
      <c r="AL31" s="19">
        <v>5.2</v>
      </c>
      <c r="AM31" s="19">
        <v>0</v>
      </c>
      <c r="AN31" s="19">
        <v>0</v>
      </c>
      <c r="AO31" s="27"/>
      <c r="AP31" s="40">
        <f>IF(SUM(V31,Z31)&gt;0,SUM(V31,Z31),"")</f>
        <v>10.4</v>
      </c>
      <c r="AQ31" s="40">
        <f>IF(SUM(U31:V31,X31:Z31,AB31)-W31-AA31&gt;0,SUM(U31:V31,X31:Z31,AB31)-W31-AA31,"")</f>
        <v>48.400000000000006</v>
      </c>
      <c r="AR31" s="40">
        <f>IF(SUM(AC31:AD31,AF31)-AE31&gt;0,SUM(AC31:AD31,AF31)-AE31,"")</f>
        <v>22.2</v>
      </c>
      <c r="AS31" s="40">
        <f>IF(SUM(V31,Z31,AD31)&gt;0,SUM(V31,Z31,AD31),"")</f>
        <v>14.3</v>
      </c>
      <c r="AT31" s="40">
        <f>IF(SUM(AQ31,AR31)&gt;0,SUM(AQ31,AR31),"")</f>
        <v>70.600000000000009</v>
      </c>
      <c r="AU31" s="40">
        <f>IF(SUM(AH31,AL31)&gt;0,SUM(AH31,AL31),"")</f>
        <v>10.4</v>
      </c>
      <c r="AV31" s="40">
        <f>IF(SUM(AG31:AH31,AJ31:AL31,AN31)-SUM(AI31,AM31)&gt;0,SUM(AG31:AH31,AJ31:AL31,AN31)-SUM(AI31,AM31),"")</f>
        <v>48</v>
      </c>
      <c r="AW31" s="40">
        <f>IF(SUM(AQ31,AR31,AV31)&gt;0,SUM(AQ31,AR31,AV31),"")</f>
        <v>118.60000000000001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0</v>
      </c>
      <c r="QE31" s="22">
        <f>IF($CU31="P",CB31,(CB31+AY31)/2)</f>
        <v>0</v>
      </c>
      <c r="QF31" s="22">
        <f>IF($CU31="P",CC31,(CC31+AZ31)/2)</f>
        <v>0</v>
      </c>
      <c r="QG31" s="22">
        <f>IF($CU31="P",CD31,(CD31+BA31)/2)</f>
        <v>0</v>
      </c>
      <c r="QH31" s="22">
        <f>IF($CU31="P",CE31,(CE31+BB31)/2)</f>
        <v>0</v>
      </c>
      <c r="QI31" s="22">
        <f>IF($CU31="P",CF31,(CF31+BC31)/2)</f>
        <v>0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0</v>
      </c>
      <c r="QQ31" s="22">
        <f>IF($CU31="P",CN31,(CN31+BK31)/2)</f>
        <v>0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0</v>
      </c>
      <c r="QU31" s="22">
        <f>IF($CU31="P",CR31,(CR31+BO31)/2)</f>
        <v>0</v>
      </c>
      <c r="QV31" s="22">
        <f>IF($CU31="P",CS31,(CS31+BP31)/2)</f>
        <v>0</v>
      </c>
      <c r="QW31" s="22">
        <f>IF($CU31="P",CT31,(CT31+BQ31)/2)</f>
        <v>0</v>
      </c>
      <c r="QX31" s="27" t="s">
        <v>46</v>
      </c>
      <c r="QY31" s="40" t="str">
        <f>IF(SUM(QE31,QI31)&gt;0,SUM(QE31,QI31),"")</f>
        <v/>
      </c>
      <c r="QZ31" s="40" t="str">
        <f>IF(SUM(QD31:QE31,QG31:QI31,QK31)-QF31-QJ31&gt;0,SUM(QD31:QE31,QG31:QI31,QK31)-QF31-QJ31,"")</f>
        <v/>
      </c>
      <c r="RA31" s="40" t="str">
        <f>IF(SUM(QL31:QM31,QO31)-QN31&gt;0,SUM(QL31:QM31,QO31)-QN31,"")</f>
        <v/>
      </c>
      <c r="RB31" s="40" t="str">
        <f>IF(SUM(QE31,QI31,QM31)&gt;0,SUM(QE31,QI31,QM31),"")</f>
        <v/>
      </c>
      <c r="RC31" s="40" t="str">
        <f>IF(SUM(QZ31,RA31)&gt;0,SUM(QZ31,RA31),"")</f>
        <v/>
      </c>
      <c r="RD31" s="40" t="str">
        <f>IF(SUM(QQ31,QU31)&gt;0,SUM(QQ31,QU31),"")</f>
        <v/>
      </c>
      <c r="RE31" s="40" t="str">
        <f>IF(SUM(QP31:QQ31,QS31:QU31,QW31)-SUM(QR31,QV31)&gt;0,SUM(QP31:QQ31,QS31:QU31,QW31)-SUM(QR31,QV31),"")</f>
        <v/>
      </c>
      <c r="RF31" s="40" t="str">
        <f>IF(SUM(QZ31,RA31,RE31)&gt;0,SUM(QZ31,RA31,RE31),"")</f>
        <v/>
      </c>
    </row>
    <row r="32" spans="1:474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176</v>
      </c>
      <c r="D32" s="4" t="s">
        <v>6</v>
      </c>
      <c r="E32" s="4">
        <v>2005</v>
      </c>
      <c r="F32" s="9">
        <f>SUM(L32:R32)+SUM(L32:O32)*0.0000001+SUM(L32)*0.0000000000001</f>
        <v>93.500004620004617</v>
      </c>
      <c r="G32" s="64"/>
      <c r="H32" s="3" t="str">
        <f>IF(OR(AND(AP32&gt;=AW$44,AQ32&gt;=AW$48,AP32&lt;&gt;"",AO32=""),AND(AU32&gt;=AW$44,AV32&gt;=AW$48,AU32&lt;&gt;"",AO32=""),AND(BS32&gt;=BZ$44,BT32&gt;=BZ$48,BS32&lt;&gt;"",BR32=""),AND(BX32&gt;=BZ$44,BY32&gt;=BZ$48,BX32&lt;&gt;"",BR32=""),AND(CV32&gt;=DC$44,CW32&gt;=DC$48,CV32&lt;&gt;"",CU32=""),AND(DA32&gt;=DC$44,DB32&gt;=DC$48,DA32&lt;&gt;""),AND(DZ32&gt;=EG$44,EA32&gt;=EG$48,DZ32&lt;&gt;""),AND(EE32&gt;=EG$44,EF32&gt;=EG$48,EE32&lt;&gt;""),AND(FB32&gt;=FI$44,FC32&gt;=FI$48,FB32&lt;&gt;""),AND(FG32&gt;=FI$44,FH32&gt;=FI$48,FG32&lt;&gt;""),AND(GD32&gt;=GK$44,GE32&gt;=GK$48,GD32&lt;&gt;""),AND(GI32&gt;=GK$44,GJ32&gt;=GK$48,GI32&lt;&gt;""),AND(HF32&gt;=HM$44,HG32&gt;=HM$48,HF32&lt;&gt;""),AND(HK32&gt;=HM$44,HL32&gt;=HM$48,HK32&lt;&gt;""),AND(IH32&gt;=IO$44,II32&gt;=IO$48,IH32&lt;&gt;""),AND(IM32&gt;=IO$44,IN32&gt;=IO$48,IM32&lt;&gt;""),AND(JJ32&gt;=JQ$44,JK32&gt;=JQ$48,JJ32&lt;&gt;""),AND(JO32&gt;=JQ$44,JP32&gt;=JQ$48,JO32&lt;&gt;""),AND(KL32&gt;=KS$44,KM32&gt;=KS$48,KL32&lt;&gt;""),AND(KQ32&gt;=KS$44,KR32&gt;=KS$48,KQ32&lt;&gt;""),AND(LN32&gt;=LU$44,LO32&gt;=LU$48,LN32&lt;&gt;""),AND(LS32&gt;=LU$44,LT32&gt;=LU$48,LS32&lt;&gt;""),AND(MP32&gt;=MW$44,MQ32&gt;=MW$48,MP32&lt;&gt;""),AND(MU32&gt;=MW$44,MV32&gt;=MW$48,MU32&lt;&gt;""),AND(NR32&gt;=NY$44,NS32&gt;=NY$48,NR32&lt;&gt;""),AND(NW32&gt;=NY$44,NX32&gt;=NY$48,NW32&lt;&gt;""),AND(OT32&gt;=PA$44,OU32&gt;=PA$48,OT32&lt;&gt;""),AND(OY32&gt;=PA$44,OZ32&gt;=PA$48,OY32&lt;&gt;""),AND(PV32&gt;=QC$44,PW32&gt;=QC$48,PV32&lt;&gt;""),AND(QA32&gt;=QC$44,QB32&gt;=QC$48,QA32&lt;&gt;"")),"P","")</f>
        <v/>
      </c>
      <c r="I32" s="3" t="str">
        <f>IF(OR(AND(AQ32&gt;=AW$48,AQ32&lt;&gt;"",AO32=""),AND(AV32&gt;=AW$48,AV32&lt;&gt;"",AO32=""),AND(BT32&gt;=BZ$48,BT32&lt;&gt;"",BR32=""),AND(BY32&gt;=BZ$48,BY32&lt;&gt;"",BR32=""),AND(CW32&gt;=DC$48,CW32&lt;&gt;"",CU32=""),AND(DB32&gt;=DC$48,DB32&lt;&gt;"",CU32=""),AND(EA32&gt;=EG$48,EA32&lt;&gt;""),AND(EF32&gt;=EG$48,EF32&lt;&gt;""),AND(FC32&gt;=FI$48,FC32&lt;&gt;""),AND(FH32&gt;=FI$48,FH32&lt;&gt;""),AND(GE32&gt;=GK$48,GE32&lt;&gt;""),AND(GJ32&gt;=GK$48,GJ32&lt;&gt;""),AND(HG32&gt;=HM$48,HG32&lt;&gt;""),AND(HL32&gt;=HM$48,HL32&lt;&gt;""),AND(II32&gt;=IO$48,II32&lt;&gt;""),AND(IN32&gt;=IO$48,IN32&lt;&gt;""),AND(JK32&gt;=JQ$48,JK32&lt;&gt;""),AND(JP32&gt;=JQ$48,JP32&lt;&gt;""),AND(KM32&gt;=KS$48,KM32&lt;&gt;""),AND(KR32&gt;=KS$48,KR32&lt;&gt;""),AND(LO32&gt;=LU$48,LO32&lt;&gt;""),AND(LT32&gt;=LU$48,LT32&lt;&gt;""),AND(MQ32&gt;=MW$48,MQ32&lt;&gt;""),AND(MV32&gt;=MW$48,MV32&lt;&gt;""),AND(NS32&gt;=NY$48,NS32&lt;&gt;""),AND(NX32&gt;=NY$48,NX32&lt;&gt;""),AND(OU32&gt;=PA$48,OU32&lt;&gt;""),AND(OZ32&gt;=PA$48,OZ32&lt;&gt;""),AND(PW32&gt;=QC$48,PW32&lt;&gt;""),AND(QB32&gt;=QC$48,QB32&lt;&gt;"")),"P","")</f>
        <v/>
      </c>
      <c r="J32" s="36" t="str">
        <f>IF(AND(I32="P",H32=""),"No DD",IF(OR(AND(AS32&gt;=AW$47,AT32&gt;=AW$51,AS32&lt;&gt;"",AO32=""),AND(BV32&gt;=BZ$47,BW32&gt;=BZ$51,BV32&lt;&gt;"",BR32=""),AND(CY32&gt;=DC$47,CZ32&gt;=DC$51,CY32&lt;&gt;"",CU32=""),AND(EC32&gt;=EG$47,ED32&gt;=EG$51,EC32&lt;&gt;""),AND(FE32&gt;=FI$47,FF32&gt;=FI$51,FE32&lt;&gt;""),AND(GG32&gt;=GK$47,GH32&gt;=GK$51,GG32&lt;&gt;""),AND(HI32&gt;=HM$47,HJ32&gt;=HM$51,HI32&lt;&gt;""),AND(IK32&gt;=IO$47,IL32&gt;=IO$51,IK32&lt;&gt;""),AND(JM32&gt;=JQ$47,JN32&gt;=JQ$51,JM32&lt;&gt;""),AND(KO32&gt;=KS$47,KP32&gt;=KS$51,KO32&lt;&gt;""),AND(LQ32&gt;=LU$47,LR32&gt;=LU$51,LQ32&lt;&gt;""),AND(MS32&gt;=MW$47,MT32&gt;=MW$51,MS32&lt;&gt;""),AND(NU32&gt;=NY$47,NV32&gt;=NY$51,NU32&lt;&gt;""),AND(OW32&gt;=PA$47,OX32&gt;=PA$51,OW32&lt;&gt;""),AND(PY32&gt;=QC$47,PZ32&gt;=QC$51,PY32&lt;&gt;"")),"Merit",IF(OR(AND(AS32&gt;=AW$46,AT32&gt;=AW$50,AS32&lt;&gt;"",AO32=""),AND(BV32&gt;=BZ$46,BW32&gt;=BZ$50,BV32&lt;&gt;"",BR32=""),AND(CY32&gt;=DC$46,CZ32&gt;=DC$50,CY32&lt;&gt;"",CU32=""),AND(EC32&gt;=EG$46,ED32&gt;=EG$50,EC32&lt;&gt;""),AND(FE32&gt;=FI$46,FF32&gt;=FI$50,FE32&lt;&gt;""),AND(GG32&gt;=GK$46,GH32&gt;=GK$50,GG32&lt;&gt;""),AND(HI32&gt;=HM$46,HJ32&gt;=HM$50,HI32&lt;&gt;""),AND(IK32&gt;=IO$46,IL32&gt;=IO$50,IK32&lt;&gt;""),AND(JM32&gt;=JQ$46,JN32&gt;=JQ$50,JM32&lt;&gt;""),AND(KO32&gt;=KS$46,KP32&gt;=KS$50,KO32&lt;&gt;""),AND(LQ32&gt;=LU$46,LR32&gt;=LU$50,LQ32&lt;&gt;""),AND(MS32&gt;=MW$46,MT32&gt;=MW$50,MS32&lt;&gt;""),AND(NU32&gt;=NY$46,NV32&gt;=NY$50,NU32&lt;&gt;""),AND(OW32&gt;=PA$46,OX32&gt;=PA$50,OW32&lt;&gt;""),AND(PY32&gt;=QC$46,PZ32&gt;=QC$50,PY32&lt;&gt;"")),"Excellence",IF(K32="P","Worlds Team",IF(H32="P","National Team","")))))</f>
        <v/>
      </c>
      <c r="K32" s="3" t="str">
        <f>IF(OR(AND(AS32&gt;=AW$45,AT32&gt;=AW$49,AS32&lt;&gt;"",AO32=""),AND(BV32&gt;=BZ$45,BW32&gt;=BZ$49,BV32&lt;&gt;"",BR32=""),AND(CY32&gt;=DC$45,CZ32&gt;=DC$49,CY32&lt;&gt;"",CU32=""),AND(EC32&gt;=EG$45,ED32&gt;=EG$49,EC32&lt;&gt;""),AND(FE32&gt;=FI$45,FF32&gt;=FI$49,FE32&lt;&gt;""),AND(GG32&gt;=GK$45,GH32&gt;=GK$49,GG32&lt;&gt;""),AND(HI32&gt;=HM$45,HJ32&gt;=HM$49,HI32&lt;&gt;""),AND(IK32&gt;=IO$45,IL32&gt;=IO$49,IK32&lt;&gt;""),AND(JM32&gt;=JQ$45,JN32&gt;=JQ$49,JM32&lt;&gt;""),AND(KO32&gt;=KS$45,KP32&gt;=KS$49,KO32&lt;&gt;""),AND(LQ32&gt;=LU$45,LR32&gt;=LU$49,LQ32&lt;&gt;""),AND(MS32&gt;=MW$45,MT32&gt;=MW$49,MS32&lt;&gt;""),AND(NU32&gt;=NY$45,NV32&gt;=NY$49,NU32&lt;&gt;""),AND(OW32&gt;=PA$45,OX32&gt;=PA$49,OW32&lt;&gt;""),AND(PY32&gt;=QC$45,PZ32&gt;=QC$49,PY32&lt;&gt;"")),"P","")</f>
        <v/>
      </c>
      <c r="L32" s="8">
        <f>IF(COUNT(AQ32,BT32,CW32)&gt;0,LARGE((AQ32,BT32,CW32),1),0)</f>
        <v>46.199999999999996</v>
      </c>
      <c r="M32" s="8" t="str">
        <f>IF(L32=0,"",IF(L32=CW32,$CA$1,IF(L32=BT32,$AX$1,IF(L32=AQ32,$U$1,""))))</f>
        <v>2024 Nationals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>
        <f>IF(MAX(DD32:DE32)&gt;0,MAX(DD32:DE32),"")</f>
        <v>47.3</v>
      </c>
      <c r="S32" s="11" t="str">
        <f>IF(R32="","",IF(R32=DD32,"("&amp;DD$2&amp;")",IF(R32=DE32,"("&amp;DE$2&amp;")")))</f>
        <v>(Q1)</v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>2024 Coimbra Gym Fest (July 7)</v>
      </c>
      <c r="U32" s="19">
        <v>18.8</v>
      </c>
      <c r="V32" s="19">
        <v>5.2</v>
      </c>
      <c r="W32" s="19">
        <v>0.2</v>
      </c>
      <c r="X32" s="19">
        <v>0</v>
      </c>
      <c r="Y32" s="19">
        <v>18.399999999999999</v>
      </c>
      <c r="Z32" s="19">
        <v>4.8</v>
      </c>
      <c r="AA32" s="19">
        <v>0.8</v>
      </c>
      <c r="AB32" s="19">
        <v>0</v>
      </c>
      <c r="AC32" s="19">
        <v>17.600000000000001</v>
      </c>
      <c r="AD32" s="19">
        <v>0.7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10</v>
      </c>
      <c r="AQ32" s="40">
        <f>IF(SUM(U32:V32,X32:Z32,AB32)-W32-AA32&gt;0,SUM(U32:V32,X32:Z32,AB32)-W32-AA32,"")</f>
        <v>46.199999999999996</v>
      </c>
      <c r="AR32" s="40">
        <f>IF(SUM(AC32:AD32,AF32)-AE32&gt;0,SUM(AC32:AD32,AF32)-AE32,"")</f>
        <v>18.3</v>
      </c>
      <c r="AS32" s="40">
        <f>IF(SUM(V32,Z32,AD32)&gt;0,SUM(V32,Z32,AD32),"")</f>
        <v>10.7</v>
      </c>
      <c r="AT32" s="40">
        <f>IF(SUM(AQ32,AR32)&gt;0,SUM(AQ32,AR32),"")</f>
        <v>64.5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64.5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>
        <f>IF(MAX(EA32,FC32,GE32,HG32,II32,JK32,KM32,LO32,MQ32,NS32,OU32,PW32)-IF(N32="",0,N32)&gt;0.001,MAX(EA32,FC32,GE32,HG32,II32,JK32,KM32,LO32,MQ32,NS32,OU32,PW32)-IF(N32="",0,N32),"")</f>
        <v>47.3</v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>
        <v>18.399999999999999</v>
      </c>
      <c r="FK32" s="17">
        <v>5.6</v>
      </c>
      <c r="FL32" s="17">
        <v>0</v>
      </c>
      <c r="FM32" s="17">
        <v>0</v>
      </c>
      <c r="FN32" s="17">
        <v>18.7</v>
      </c>
      <c r="FO32" s="17">
        <v>4.8</v>
      </c>
      <c r="FP32" s="17">
        <v>0.2</v>
      </c>
      <c r="FQ32" s="17">
        <v>0</v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>
        <f>IF(SUM(FK32,FO32)&gt;0,SUM(FK32,FO32),"")</f>
        <v>10.399999999999999</v>
      </c>
      <c r="GE32" s="40">
        <f>IF(SUM(FJ32:FK32,FM32:FO32,FQ32)-FL32-FP32&gt;0,SUM(FJ32:FK32,FM32:FO32,FQ32)-FL32-FP32,"")</f>
        <v>47.3</v>
      </c>
      <c r="GF32" s="40" t="str">
        <f>IF(SUM(FR32:FS32,FU32)-FT32&gt;0,SUM(FR32:FS32,FU32)-FT32,"")</f>
        <v/>
      </c>
      <c r="GG32" s="40">
        <f>IF(SUM(FK32,FO32,FS32)&gt;0,SUM(FK32,FO32,FS32),"")</f>
        <v>10.399999999999999</v>
      </c>
      <c r="GH32" s="40">
        <f>IF(SUM(GE32,GF32)&gt;0,SUM(GE32,GF32),"")</f>
        <v>47.3</v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>
        <f>IF(SUM(GE32,GF32,GJ32)&gt;0,SUM(GE32,GF32,GJ32),"")</f>
        <v>47.3</v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0</v>
      </c>
      <c r="QE32" s="22">
        <f>IF($CU32="P",CB32,(CB32+AY32)/2)</f>
        <v>0</v>
      </c>
      <c r="QF32" s="22">
        <f>IF($CU32="P",CC32,(CC32+AZ32)/2)</f>
        <v>0</v>
      </c>
      <c r="QG32" s="22">
        <f>IF($CU32="P",CD32,(CD32+BA32)/2)</f>
        <v>0</v>
      </c>
      <c r="QH32" s="22">
        <f>IF($CU32="P",CE32,(CE32+BB32)/2)</f>
        <v>0</v>
      </c>
      <c r="QI32" s="22">
        <f>IF($CU32="P",CF32,(CF32+BC32)/2)</f>
        <v>0</v>
      </c>
      <c r="QJ32" s="22">
        <f>IF($CU32="P",CG32,(CG32+BD32)/2)</f>
        <v>0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0</v>
      </c>
      <c r="QQ32" s="22">
        <f>IF($CU32="P",CN32,(CN32+BK32)/2)</f>
        <v>0</v>
      </c>
      <c r="QR32" s="22">
        <f>IF($CU32="P",CO32,(CO32+BL32)/2)</f>
        <v>0</v>
      </c>
      <c r="QS32" s="22">
        <f>IF($CU32="P",CP32,(CP32+BM32)/2)</f>
        <v>0</v>
      </c>
      <c r="QT32" s="22">
        <f>IF($CU32="P",CQ32,(CQ32+BN32)/2)</f>
        <v>0</v>
      </c>
      <c r="QU32" s="22">
        <f>IF($CU32="P",CR32,(CR32+BO32)/2)</f>
        <v>0</v>
      </c>
      <c r="QV32" s="22">
        <f>IF($CU32="P",CS32,(CS32+BP32)/2)</f>
        <v>0</v>
      </c>
      <c r="QW32" s="22">
        <f>IF($CU32="P",CT32,(CT32+BQ32)/2)</f>
        <v>0</v>
      </c>
      <c r="QX32" s="27" t="s">
        <v>46</v>
      </c>
      <c r="QY32" s="40" t="str">
        <f>IF(SUM(QE32,QI32)&gt;0,SUM(QE32,QI32),"")</f>
        <v/>
      </c>
      <c r="QZ32" s="40" t="str">
        <f>IF(SUM(QD32:QE32,QG32:QI32,QK32)-QF32-QJ32&gt;0,SUM(QD32:QE32,QG32:QI32,QK32)-QF32-QJ32,"")</f>
        <v/>
      </c>
      <c r="RA32" s="40" t="str">
        <f>IF(SUM(QL32:QM32,QO32)-QN32&gt;0,SUM(QL32:QM32,QO32)-QN32,"")</f>
        <v/>
      </c>
      <c r="RB32" s="40" t="str">
        <f>IF(SUM(QE32,QI32,QM32)&gt;0,SUM(QE32,QI32,QM32),"")</f>
        <v/>
      </c>
      <c r="RC32" s="40" t="str">
        <f>IF(SUM(QZ32,RA32)&gt;0,SUM(QZ32,RA32),"")</f>
        <v/>
      </c>
      <c r="RD32" s="40" t="str">
        <f>IF(SUM(QQ32,QU32)&gt;0,SUM(QQ32,QU32),"")</f>
        <v/>
      </c>
      <c r="RE32" s="40" t="str">
        <f>IF(SUM(QP32:QQ32,QS32:QU32,QW32)-SUM(QR32,QV32)&gt;0,SUM(QP32:QQ32,QS32:QU32,QW32)-SUM(QR32,QV32),"")</f>
        <v/>
      </c>
      <c r="RF32" s="40" t="str">
        <f>IF(SUM(QZ32,RA32,RE32)&gt;0,SUM(QZ32,RA32,RE32),"")</f>
        <v/>
      </c>
    </row>
    <row r="33" spans="1:474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222</v>
      </c>
      <c r="D33" s="4" t="s">
        <v>5</v>
      </c>
      <c r="E33" s="4">
        <v>2005</v>
      </c>
      <c r="F33" s="9">
        <f>SUM(L33:R33)+SUM(L33:O33)*0.0000001+SUM(L33)*0.0000000000001</f>
        <v>93.200004650004644</v>
      </c>
      <c r="H33" s="3" t="str">
        <f>IF(OR(AND(AP33&gt;=AW$44,AQ33&gt;=AW$48,AP33&lt;&gt;"",AO33=""),AND(AU33&gt;=AW$44,AV33&gt;=AW$48,AU33&lt;&gt;"",AO33=""),AND(BS33&gt;=BZ$44,BT33&gt;=BZ$48,BS33&lt;&gt;"",BR33=""),AND(BX33&gt;=BZ$44,BY33&gt;=BZ$48,BX33&lt;&gt;"",BR33=""),AND(CV33&gt;=DC$44,CW33&gt;=DC$48,CV33&lt;&gt;"",CU33=""),AND(DA33&gt;=DC$44,DB33&gt;=DC$48,DA33&lt;&gt;""),AND(DZ33&gt;=EG$44,EA33&gt;=EG$48,DZ33&lt;&gt;""),AND(EE33&gt;=EG$44,EF33&gt;=EG$48,EE33&lt;&gt;""),AND(FB33&gt;=FI$44,FC33&gt;=FI$48,FB33&lt;&gt;""),AND(FG33&gt;=FI$44,FH33&gt;=FI$48,FG33&lt;&gt;""),AND(GD33&gt;=GK$44,GE33&gt;=GK$48,GD33&lt;&gt;""),AND(GI33&gt;=GK$44,GJ33&gt;=GK$48,GI33&lt;&gt;""),AND(HF33&gt;=HM$44,HG33&gt;=HM$48,HF33&lt;&gt;""),AND(HK33&gt;=HM$44,HL33&gt;=HM$48,HK33&lt;&gt;""),AND(IH33&gt;=IO$44,II33&gt;=IO$48,IH33&lt;&gt;""),AND(IM33&gt;=IO$44,IN33&gt;=IO$48,IM33&lt;&gt;""),AND(JJ33&gt;=JQ$44,JK33&gt;=JQ$48,JJ33&lt;&gt;""),AND(JO33&gt;=JQ$44,JP33&gt;=JQ$48,JO33&lt;&gt;""),AND(KL33&gt;=KS$44,KM33&gt;=KS$48,KL33&lt;&gt;""),AND(KQ33&gt;=KS$44,KR33&gt;=KS$48,KQ33&lt;&gt;""),AND(LN33&gt;=LU$44,LO33&gt;=LU$48,LN33&lt;&gt;""),AND(LS33&gt;=LU$44,LT33&gt;=LU$48,LS33&lt;&gt;""),AND(MP33&gt;=MW$44,MQ33&gt;=MW$48,MP33&lt;&gt;""),AND(MU33&gt;=MW$44,MV33&gt;=MW$48,MU33&lt;&gt;""),AND(NR33&gt;=NY$44,NS33&gt;=NY$48,NR33&lt;&gt;""),AND(NW33&gt;=NY$44,NX33&gt;=NY$48,NW33&lt;&gt;""),AND(OT33&gt;=PA$44,OU33&gt;=PA$48,OT33&lt;&gt;""),AND(OY33&gt;=PA$44,OZ33&gt;=PA$48,OY33&lt;&gt;""),AND(PV33&gt;=QC$44,PW33&gt;=QC$48,PV33&lt;&gt;""),AND(QA33&gt;=QC$44,QB33&gt;=QC$48,QA33&lt;&gt;"")),"P","")</f>
        <v/>
      </c>
      <c r="I33" s="3" t="str">
        <f>IF(OR(AND(AQ33&gt;=AW$48,AQ33&lt;&gt;"",AO33=""),AND(AV33&gt;=AW$48,AV33&lt;&gt;"",AO33=""),AND(BT33&gt;=BZ$48,BT33&lt;&gt;"",BR33=""),AND(BY33&gt;=BZ$48,BY33&lt;&gt;"",BR33=""),AND(CW33&gt;=DC$48,CW33&lt;&gt;"",CU33=""),AND(DB33&gt;=DC$48,DB33&lt;&gt;"",CU33=""),AND(EA33&gt;=EG$48,EA33&lt;&gt;""),AND(EF33&gt;=EG$48,EF33&lt;&gt;""),AND(FC33&gt;=FI$48,FC33&lt;&gt;""),AND(FH33&gt;=FI$48,FH33&lt;&gt;""),AND(GE33&gt;=GK$48,GE33&lt;&gt;""),AND(GJ33&gt;=GK$48,GJ33&lt;&gt;""),AND(HG33&gt;=HM$48,HG33&lt;&gt;""),AND(HL33&gt;=HM$48,HL33&lt;&gt;""),AND(II33&gt;=IO$48,II33&lt;&gt;""),AND(IN33&gt;=IO$48,IN33&lt;&gt;""),AND(JK33&gt;=JQ$48,JK33&lt;&gt;""),AND(JP33&gt;=JQ$48,JP33&lt;&gt;""),AND(KM33&gt;=KS$48,KM33&lt;&gt;""),AND(KR33&gt;=KS$48,KR33&lt;&gt;""),AND(LO33&gt;=LU$48,LO33&lt;&gt;""),AND(LT33&gt;=LU$48,LT33&lt;&gt;""),AND(MQ33&gt;=MW$48,MQ33&lt;&gt;""),AND(MV33&gt;=MW$48,MV33&lt;&gt;""),AND(NS33&gt;=NY$48,NS33&lt;&gt;""),AND(NX33&gt;=NY$48,NX33&lt;&gt;""),AND(OU33&gt;=PA$48,OU33&lt;&gt;""),AND(OZ33&gt;=PA$48,OZ33&lt;&gt;""),AND(PW33&gt;=QC$48,PW33&lt;&gt;""),AND(QB33&gt;=QC$48,QB33&lt;&gt;"")),"P","")</f>
        <v/>
      </c>
      <c r="J33" s="36" t="str">
        <f>IF(AND(I33="P",H33=""),"No DD",IF(OR(AND(AS33&gt;=AW$47,AT33&gt;=AW$51,AS33&lt;&gt;"",AO33=""),AND(BV33&gt;=BZ$47,BW33&gt;=BZ$51,BV33&lt;&gt;"",BR33=""),AND(CY33&gt;=DC$47,CZ33&gt;=DC$51,CY33&lt;&gt;"",CU33=""),AND(EC33&gt;=EG$47,ED33&gt;=EG$51,EC33&lt;&gt;""),AND(FE33&gt;=FI$47,FF33&gt;=FI$51,FE33&lt;&gt;""),AND(GG33&gt;=GK$47,GH33&gt;=GK$51,GG33&lt;&gt;""),AND(HI33&gt;=HM$47,HJ33&gt;=HM$51,HI33&lt;&gt;""),AND(IK33&gt;=IO$47,IL33&gt;=IO$51,IK33&lt;&gt;""),AND(JM33&gt;=JQ$47,JN33&gt;=JQ$51,JM33&lt;&gt;""),AND(KO33&gt;=KS$47,KP33&gt;=KS$51,KO33&lt;&gt;""),AND(LQ33&gt;=LU$47,LR33&gt;=LU$51,LQ33&lt;&gt;""),AND(MS33&gt;=MW$47,MT33&gt;=MW$51,MS33&lt;&gt;""),AND(NU33&gt;=NY$47,NV33&gt;=NY$51,NU33&lt;&gt;""),AND(OW33&gt;=PA$47,OX33&gt;=PA$51,OW33&lt;&gt;""),AND(PY33&gt;=QC$47,PZ33&gt;=QC$51,PY33&lt;&gt;"")),"Merit",IF(OR(AND(AS33&gt;=AW$46,AT33&gt;=AW$50,AS33&lt;&gt;"",AO33=""),AND(BV33&gt;=BZ$46,BW33&gt;=BZ$50,BV33&lt;&gt;"",BR33=""),AND(CY33&gt;=DC$46,CZ33&gt;=DC$50,CY33&lt;&gt;"",CU33=""),AND(EC33&gt;=EG$46,ED33&gt;=EG$50,EC33&lt;&gt;""),AND(FE33&gt;=FI$46,FF33&gt;=FI$50,FE33&lt;&gt;""),AND(GG33&gt;=GK$46,GH33&gt;=GK$50,GG33&lt;&gt;""),AND(HI33&gt;=HM$46,HJ33&gt;=HM$50,HI33&lt;&gt;""),AND(IK33&gt;=IO$46,IL33&gt;=IO$50,IK33&lt;&gt;""),AND(JM33&gt;=JQ$46,JN33&gt;=JQ$50,JM33&lt;&gt;""),AND(KO33&gt;=KS$46,KP33&gt;=KS$50,KO33&lt;&gt;""),AND(LQ33&gt;=LU$46,LR33&gt;=LU$50,LQ33&lt;&gt;""),AND(MS33&gt;=MW$46,MT33&gt;=MW$50,MS33&lt;&gt;""),AND(NU33&gt;=NY$46,NV33&gt;=NY$50,NU33&lt;&gt;""),AND(OW33&gt;=PA$46,OX33&gt;=PA$50,OW33&lt;&gt;""),AND(PY33&gt;=QC$46,PZ33&gt;=QC$50,PY33&lt;&gt;"")),"Excellence",IF(K33="P","Worlds Team",IF(H33="P","National Team","")))))</f>
        <v/>
      </c>
      <c r="K33" s="3" t="str">
        <f>IF(OR(AND(AS33&gt;=AW$45,AT33&gt;=AW$49,AS33&lt;&gt;"",AO33=""),AND(BV33&gt;=BZ$45,BW33&gt;=BZ$49,BV33&lt;&gt;"",BR33=""),AND(CY33&gt;=DC$45,CZ33&gt;=DC$49,CY33&lt;&gt;"",CU33=""),AND(EC33&gt;=EG$45,ED33&gt;=EG$49,EC33&lt;&gt;""),AND(FE33&gt;=FI$45,FF33&gt;=FI$49,FE33&lt;&gt;""),AND(GG33&gt;=GK$45,GH33&gt;=GK$49,GG33&lt;&gt;""),AND(HI33&gt;=HM$45,HJ33&gt;=HM$49,HI33&lt;&gt;""),AND(IK33&gt;=IO$45,IL33&gt;=IO$49,IK33&lt;&gt;""),AND(JM33&gt;=JQ$45,JN33&gt;=JQ$49,JM33&lt;&gt;""),AND(KO33&gt;=KS$45,KP33&gt;=KS$49,KO33&lt;&gt;""),AND(LQ33&gt;=LU$45,LR33&gt;=LU$49,LQ33&lt;&gt;""),AND(MS33&gt;=MW$45,MT33&gt;=MW$49,MS33&lt;&gt;""),AND(NU33&gt;=NY$45,NV33&gt;=NY$49,NU33&lt;&gt;""),AND(OW33&gt;=PA$45,OX33&gt;=PA$49,OW33&lt;&gt;""),AND(PY33&gt;=QC$45,PZ33&gt;=QC$49,PY33&lt;&gt;"")),"P","")</f>
        <v/>
      </c>
      <c r="L33" s="8">
        <f>IF(COUNT(AQ33,BT33,CW33)&gt;0,LARGE((AQ33,BT33,CW33),1),0)</f>
        <v>46.5</v>
      </c>
      <c r="M33" s="8" t="str">
        <f>IF(L33=0,"",IF(L33=CW33,$CA$1,IF(L33=BT33,$AX$1,IF(L33=AQ33,$U$1,""))))</f>
        <v>2025 Elite Canada</v>
      </c>
      <c r="N33" s="8">
        <f>IF(COUNT(AQ33,BT33,CW33)&gt;1,LARGE((AQ33,BT33,CW33),2),0)</f>
        <v>0</v>
      </c>
      <c r="O33" s="8" t="str">
        <f>IF(N33=0,"",IF(AND(N33=L33,N33=AQ33,N33=BT33),$U$1,IF(AND(N33=L33,N33=AQ33,N33=CW33),$U$1,IF(AND(N33=L33,N33=BT33,N33=CW33),$AX$1,IF(N33=CW33,$CA$1,IF(N33=BT33,$AX$1,IF(N33=AQ33,$U$1,"")))))))</f>
        <v/>
      </c>
      <c r="P33" s="8">
        <f>IF(MAX(AV33,BY33,DB33)&gt;0,MAX(AV33,BY33,DB33),0)</f>
        <v>46.7</v>
      </c>
      <c r="Q33" s="8" t="str">
        <f>IF(P33=0,"",IF(P33=DB33,$CA$1,IF(P33=BY33,$AX$1,IF(P33=AV33,$U$1,""))))</f>
        <v>2025 Elite Canada</v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IF(SUM(AQ33,AR33,AV33)&gt;0,SUM(AQ33,AR33,AV33),"")</f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>IF(SUM(AY33,BC33)&gt;0,SUM(AY33,BC33),"")</f>
        <v/>
      </c>
      <c r="BT33" s="11" t="str">
        <f>IF(SUM(AX33:AY33,BA33:BC33,BE33)-AZ33-BD33&gt;0,SUM(AX33:AY33,BA33:BC33,BE33)-AZ33-BD33,"")</f>
        <v/>
      </c>
      <c r="BU33" s="11" t="str">
        <f>IF(SUM(BF33:BG33,BI33)-BH33&gt;0,SUM(BF33:BG33,BI33)-BH33,"")</f>
        <v/>
      </c>
      <c r="BV33" s="11" t="str">
        <f>IF(SUM(AY33,BC33,BG33)&gt;0,SUM(AY33,BC33,BG33),"")</f>
        <v/>
      </c>
      <c r="BW33" s="11" t="str">
        <f>IF(SUM(BT33,BU33)&gt;0,SUM(BT33,BU33),"")</f>
        <v/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 t="str">
        <f>IF(SUM(BT33,BU33,BY33)&gt;0,SUM(BT33,BU33,BY33),"")</f>
        <v/>
      </c>
      <c r="CA33" s="19">
        <v>18.7</v>
      </c>
      <c r="CB33" s="19">
        <v>4.4000000000000004</v>
      </c>
      <c r="CC33" s="19">
        <v>0.2</v>
      </c>
      <c r="CD33" s="19">
        <v>0</v>
      </c>
      <c r="CE33" s="19">
        <v>18.399999999999999</v>
      </c>
      <c r="CF33" s="19">
        <v>5.2</v>
      </c>
      <c r="CG33" s="19">
        <v>0</v>
      </c>
      <c r="CH33" s="19">
        <v>0</v>
      </c>
      <c r="CI33" s="19"/>
      <c r="CJ33" s="19"/>
      <c r="CK33" s="19"/>
      <c r="CL33" s="19"/>
      <c r="CM33" s="19">
        <v>18.8</v>
      </c>
      <c r="CN33" s="19">
        <v>5.2</v>
      </c>
      <c r="CO33" s="19">
        <v>0.2</v>
      </c>
      <c r="CP33" s="19">
        <v>0</v>
      </c>
      <c r="CQ33" s="19">
        <v>18.5</v>
      </c>
      <c r="CR33" s="19">
        <v>5.2</v>
      </c>
      <c r="CS33" s="19">
        <v>0.8</v>
      </c>
      <c r="CT33" s="19">
        <v>0</v>
      </c>
      <c r="CU33" s="27"/>
      <c r="CV33" s="40">
        <f>IF(SUM(CB33,CF33)&gt;0,SUM(CB33,CF33),"")</f>
        <v>9.6000000000000014</v>
      </c>
      <c r="CW33" s="40">
        <f>IF(SUM(CA33:CB33,CD33:CF33,CH33)-CC33-CG33&gt;0,SUM(CA33:CB33,CD33:CF33,CH33)-CC33-CG33,"")</f>
        <v>46.5</v>
      </c>
      <c r="CX33" s="40" t="str">
        <f>IF(SUM(CI33:CJ33,CL33)-CK33&gt;0,SUM(CI33:CJ33,CL33)-CK33,"")</f>
        <v/>
      </c>
      <c r="CY33" s="40">
        <f>IF(SUM(CB33,CF33,CJ33)&gt;0,SUM(CB33,CF33,CJ33),"")</f>
        <v>9.6000000000000014</v>
      </c>
      <c r="CZ33" s="40">
        <f>IF(SUM(CW33,CX33)&gt;0,SUM(CW33,CX33),"")</f>
        <v>46.5</v>
      </c>
      <c r="DA33" s="40">
        <f>IF(SUM(CN33,CR33)&gt;0,SUM(CN33,CR33),"")</f>
        <v>10.4</v>
      </c>
      <c r="DB33" s="40">
        <f>IF(SUM(CM33:CN33,CP33:CR33,CT33)-SUM(CO33,CS33)&gt;0,SUM(CM33:CN33,CP33:CR33,CT33)-SUM(CO33,CS33),"")</f>
        <v>46.7</v>
      </c>
      <c r="DC33" s="40">
        <f>IF(SUM(CW33,CX33,DB33)&gt;0,SUM(CW33,CX33,DB33),"")</f>
        <v>93.2</v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9.35</v>
      </c>
      <c r="QE33" s="22">
        <f>IF($CU33="P",CB33,(CB33+AY33)/2)</f>
        <v>2.2000000000000002</v>
      </c>
      <c r="QF33" s="22">
        <f>IF($CU33="P",CC33,(CC33+AZ33)/2)</f>
        <v>0.1</v>
      </c>
      <c r="QG33" s="22">
        <f>IF($CU33="P",CD33,(CD33+BA33)/2)</f>
        <v>0</v>
      </c>
      <c r="QH33" s="22">
        <f>IF($CU33="P",CE33,(CE33+BB33)/2)</f>
        <v>9.1999999999999993</v>
      </c>
      <c r="QI33" s="22">
        <f>IF($CU33="P",CF33,(CF33+BC33)/2)</f>
        <v>2.6</v>
      </c>
      <c r="QJ33" s="22">
        <f>IF($CU33="P",CG33,(CG33+BD33)/2)</f>
        <v>0</v>
      </c>
      <c r="QK33" s="22">
        <f>IF($CU33="P",CH33,(CH33+BE33)/2)</f>
        <v>0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>
        <f>IF($CU33="P",CM33,(CM33+BJ33)/2)</f>
        <v>9.4</v>
      </c>
      <c r="QQ33" s="22">
        <f>IF($CU33="P",CN33,(CN33+BK33)/2)</f>
        <v>2.6</v>
      </c>
      <c r="QR33" s="22">
        <f>IF($CU33="P",CO33,(CO33+BL33)/2)</f>
        <v>0.1</v>
      </c>
      <c r="QS33" s="22">
        <f>IF($CU33="P",CP33,(CP33+BM33)/2)</f>
        <v>0</v>
      </c>
      <c r="QT33" s="22">
        <f>IF($CU33="P",CQ33,(CQ33+BN33)/2)</f>
        <v>9.25</v>
      </c>
      <c r="QU33" s="22">
        <f>IF($CU33="P",CR33,(CR33+BO33)/2)</f>
        <v>2.6</v>
      </c>
      <c r="QV33" s="22">
        <f>IF($CU33="P",CS33,(CS33+BP33)/2)</f>
        <v>0.4</v>
      </c>
      <c r="QW33" s="22">
        <f>IF($CU33="P",CT33,(CT33+BQ33)/2)</f>
        <v>0</v>
      </c>
      <c r="QX33" s="27" t="s">
        <v>46</v>
      </c>
      <c r="QY33" s="40">
        <f>IF(SUM(QE33,QI33)&gt;0,SUM(QE33,QI33),"")</f>
        <v>4.8000000000000007</v>
      </c>
      <c r="QZ33" s="40">
        <f>IF(SUM(QD33:QE33,QG33:QI33,QK33)-QF33-QJ33&gt;0,SUM(QD33:QE33,QG33:QI33,QK33)-QF33-QJ33,"")</f>
        <v>23.25</v>
      </c>
      <c r="RA33" s="40" t="str">
        <f>IF(SUM(QL33:QM33,QO33)-QN33&gt;0,SUM(QL33:QM33,QO33)-QN33,"")</f>
        <v/>
      </c>
      <c r="RB33" s="40">
        <f>IF(SUM(QE33,QI33,QM33)&gt;0,SUM(QE33,QI33,QM33),"")</f>
        <v>4.8000000000000007</v>
      </c>
      <c r="RC33" s="40">
        <f>IF(SUM(QZ33,RA33)&gt;0,SUM(QZ33,RA33),"")</f>
        <v>23.25</v>
      </c>
      <c r="RD33" s="40">
        <f>IF(SUM(QQ33,QU33)&gt;0,SUM(QQ33,QU33),"")</f>
        <v>5.2</v>
      </c>
      <c r="RE33" s="40">
        <f>IF(SUM(QP33:QQ33,QS33:QU33,QW33)-SUM(QR33,QV33)&gt;0,SUM(QP33:QQ33,QS33:QU33,QW33)-SUM(QR33,QV33),"")</f>
        <v>23.35</v>
      </c>
      <c r="RF33" s="40">
        <f>IF(SUM(QZ33,RA33,RE33)&gt;0,SUM(QZ33,RA33,RE33),"")</f>
        <v>46.6</v>
      </c>
    </row>
    <row r="34" spans="1:474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189</v>
      </c>
      <c r="D34" s="4" t="s">
        <v>3</v>
      </c>
      <c r="E34" s="4">
        <v>2007</v>
      </c>
      <c r="F34" s="9">
        <f>SUM(L34:R34)+SUM(L34:O34)*0.0000001+SUM(L34)*0.0000000000001</f>
        <v>91.500004550004547</v>
      </c>
      <c r="H34" s="3" t="str">
        <f>IF(OR(AND(AP34&gt;=AW$44,AQ34&gt;=AW$48,AP34&lt;&gt;"",AO34=""),AND(AU34&gt;=AW$44,AV34&gt;=AW$48,AU34&lt;&gt;"",AO34=""),AND(BS34&gt;=BZ$44,BT34&gt;=BZ$48,BS34&lt;&gt;"",BR34=""),AND(BX34&gt;=BZ$44,BY34&gt;=BZ$48,BX34&lt;&gt;"",BR34=""),AND(CV34&gt;=DC$44,CW34&gt;=DC$48,CV34&lt;&gt;"",CU34=""),AND(DA34&gt;=DC$44,DB34&gt;=DC$48,DA34&lt;&gt;""),AND(DZ34&gt;=EG$44,EA34&gt;=EG$48,DZ34&lt;&gt;""),AND(EE34&gt;=EG$44,EF34&gt;=EG$48,EE34&lt;&gt;""),AND(FB34&gt;=FI$44,FC34&gt;=FI$48,FB34&lt;&gt;""),AND(FG34&gt;=FI$44,FH34&gt;=FI$48,FG34&lt;&gt;""),AND(GD34&gt;=GK$44,GE34&gt;=GK$48,GD34&lt;&gt;""),AND(GI34&gt;=GK$44,GJ34&gt;=GK$48,GI34&lt;&gt;""),AND(HF34&gt;=HM$44,HG34&gt;=HM$48,HF34&lt;&gt;""),AND(HK34&gt;=HM$44,HL34&gt;=HM$48,HK34&lt;&gt;""),AND(IH34&gt;=IO$44,II34&gt;=IO$48,IH34&lt;&gt;""),AND(IM34&gt;=IO$44,IN34&gt;=IO$48,IM34&lt;&gt;""),AND(JJ34&gt;=JQ$44,JK34&gt;=JQ$48,JJ34&lt;&gt;""),AND(JO34&gt;=JQ$44,JP34&gt;=JQ$48,JO34&lt;&gt;""),AND(KL34&gt;=KS$44,KM34&gt;=KS$48,KL34&lt;&gt;""),AND(KQ34&gt;=KS$44,KR34&gt;=KS$48,KQ34&lt;&gt;""),AND(LN34&gt;=LU$44,LO34&gt;=LU$48,LN34&lt;&gt;""),AND(LS34&gt;=LU$44,LT34&gt;=LU$48,LS34&lt;&gt;""),AND(MP34&gt;=MW$44,MQ34&gt;=MW$48,MP34&lt;&gt;""),AND(MU34&gt;=MW$44,MV34&gt;=MW$48,MU34&lt;&gt;""),AND(NR34&gt;=NY$44,NS34&gt;=NY$48,NR34&lt;&gt;""),AND(NW34&gt;=NY$44,NX34&gt;=NY$48,NW34&lt;&gt;""),AND(OT34&gt;=PA$44,OU34&gt;=PA$48,OT34&lt;&gt;""),AND(OY34&gt;=PA$44,OZ34&gt;=PA$48,OY34&lt;&gt;""),AND(PV34&gt;=QC$44,PW34&gt;=QC$48,PV34&lt;&gt;""),AND(QA34&gt;=QC$44,QB34&gt;=QC$48,QA34&lt;&gt;"")),"P","")</f>
        <v/>
      </c>
      <c r="I34" s="3" t="str">
        <f>IF(OR(AND(AQ34&gt;=AW$48,AQ34&lt;&gt;"",AO34=""),AND(AV34&gt;=AW$48,AV34&lt;&gt;"",AO34=""),AND(BT34&gt;=BZ$48,BT34&lt;&gt;"",BR34=""),AND(BY34&gt;=BZ$48,BY34&lt;&gt;"",BR34=""),AND(CW34&gt;=DC$48,CW34&lt;&gt;"",CU34=""),AND(DB34&gt;=DC$48,DB34&lt;&gt;"",CU34=""),AND(EA34&gt;=EG$48,EA34&lt;&gt;""),AND(EF34&gt;=EG$48,EF34&lt;&gt;""),AND(FC34&gt;=FI$48,FC34&lt;&gt;""),AND(FH34&gt;=FI$48,FH34&lt;&gt;""),AND(GE34&gt;=GK$48,GE34&lt;&gt;""),AND(GJ34&gt;=GK$48,GJ34&lt;&gt;""),AND(HG34&gt;=HM$48,HG34&lt;&gt;""),AND(HL34&gt;=HM$48,HL34&lt;&gt;""),AND(II34&gt;=IO$48,II34&lt;&gt;""),AND(IN34&gt;=IO$48,IN34&lt;&gt;""),AND(JK34&gt;=JQ$48,JK34&lt;&gt;""),AND(JP34&gt;=JQ$48,JP34&lt;&gt;""),AND(KM34&gt;=KS$48,KM34&lt;&gt;""),AND(KR34&gt;=KS$48,KR34&lt;&gt;""),AND(LO34&gt;=LU$48,LO34&lt;&gt;""),AND(LT34&gt;=LU$48,LT34&lt;&gt;""),AND(MQ34&gt;=MW$48,MQ34&lt;&gt;""),AND(MV34&gt;=MW$48,MV34&lt;&gt;""),AND(NS34&gt;=NY$48,NS34&lt;&gt;""),AND(NX34&gt;=NY$48,NX34&lt;&gt;""),AND(OU34&gt;=PA$48,OU34&lt;&gt;""),AND(OZ34&gt;=PA$48,OZ34&lt;&gt;""),AND(PW34&gt;=QC$48,PW34&lt;&gt;""),AND(QB34&gt;=QC$48,QB34&lt;&gt;"")),"P","")</f>
        <v/>
      </c>
      <c r="J34" s="36" t="str">
        <f>IF(AND(I34="P",H34=""),"No DD",IF(OR(AND(AS34&gt;=AW$47,AT34&gt;=AW$51,AS34&lt;&gt;"",AO34=""),AND(BV34&gt;=BZ$47,BW34&gt;=BZ$51,BV34&lt;&gt;"",BR34=""),AND(CY34&gt;=DC$47,CZ34&gt;=DC$51,CY34&lt;&gt;"",CU34=""),AND(EC34&gt;=EG$47,ED34&gt;=EG$51,EC34&lt;&gt;""),AND(FE34&gt;=FI$47,FF34&gt;=FI$51,FE34&lt;&gt;""),AND(GG34&gt;=GK$47,GH34&gt;=GK$51,GG34&lt;&gt;""),AND(HI34&gt;=HM$47,HJ34&gt;=HM$51,HI34&lt;&gt;""),AND(IK34&gt;=IO$47,IL34&gt;=IO$51,IK34&lt;&gt;""),AND(JM34&gt;=JQ$47,JN34&gt;=JQ$51,JM34&lt;&gt;""),AND(KO34&gt;=KS$47,KP34&gt;=KS$51,KO34&lt;&gt;""),AND(LQ34&gt;=LU$47,LR34&gt;=LU$51,LQ34&lt;&gt;""),AND(MS34&gt;=MW$47,MT34&gt;=MW$51,MS34&lt;&gt;""),AND(NU34&gt;=NY$47,NV34&gt;=NY$51,NU34&lt;&gt;""),AND(OW34&gt;=PA$47,OX34&gt;=PA$51,OW34&lt;&gt;""),AND(PY34&gt;=QC$47,PZ34&gt;=QC$51,PY34&lt;&gt;"")),"Merit",IF(OR(AND(AS34&gt;=AW$46,AT34&gt;=AW$50,AS34&lt;&gt;"",AO34=""),AND(BV34&gt;=BZ$46,BW34&gt;=BZ$50,BV34&lt;&gt;"",BR34=""),AND(CY34&gt;=DC$46,CZ34&gt;=DC$50,CY34&lt;&gt;"",CU34=""),AND(EC34&gt;=EG$46,ED34&gt;=EG$50,EC34&lt;&gt;""),AND(FE34&gt;=FI$46,FF34&gt;=FI$50,FE34&lt;&gt;""),AND(GG34&gt;=GK$46,GH34&gt;=GK$50,GG34&lt;&gt;""),AND(HI34&gt;=HM$46,HJ34&gt;=HM$50,HI34&lt;&gt;""),AND(IK34&gt;=IO$46,IL34&gt;=IO$50,IK34&lt;&gt;""),AND(JM34&gt;=JQ$46,JN34&gt;=JQ$50,JM34&lt;&gt;""),AND(KO34&gt;=KS$46,KP34&gt;=KS$50,KO34&lt;&gt;""),AND(LQ34&gt;=LU$46,LR34&gt;=LU$50,LQ34&lt;&gt;""),AND(MS34&gt;=MW$46,MT34&gt;=MW$50,MS34&lt;&gt;""),AND(NU34&gt;=NY$46,NV34&gt;=NY$50,NU34&lt;&gt;""),AND(OW34&gt;=PA$46,OX34&gt;=PA$50,OW34&lt;&gt;""),AND(PY34&gt;=QC$46,PZ34&gt;=QC$50,PY34&lt;&gt;"")),"Excellence",IF(K34="P","Worlds Team",IF(H34="P","National Team","")))))</f>
        <v/>
      </c>
      <c r="K34" s="3" t="str">
        <f>IF(OR(AND(AS34&gt;=AW$45,AT34&gt;=AW$49,AS34&lt;&gt;"",AO34=""),AND(BV34&gt;=BZ$45,BW34&gt;=BZ$49,BV34&lt;&gt;"",BR34=""),AND(CY34&gt;=DC$45,CZ34&gt;=DC$49,CY34&lt;&gt;"",CU34=""),AND(EC34&gt;=EG$45,ED34&gt;=EG$49,EC34&lt;&gt;""),AND(FE34&gt;=FI$45,FF34&gt;=FI$49,FE34&lt;&gt;""),AND(GG34&gt;=GK$45,GH34&gt;=GK$49,GG34&lt;&gt;""),AND(HI34&gt;=HM$45,HJ34&gt;=HM$49,HI34&lt;&gt;""),AND(IK34&gt;=IO$45,IL34&gt;=IO$49,IK34&lt;&gt;""),AND(JM34&gt;=JQ$45,JN34&gt;=JQ$49,JM34&lt;&gt;""),AND(KO34&gt;=KS$45,KP34&gt;=KS$49,KO34&lt;&gt;""),AND(LQ34&gt;=LU$45,LR34&gt;=LU$49,LQ34&lt;&gt;""),AND(MS34&gt;=MW$45,MT34&gt;=MW$49,MS34&lt;&gt;""),AND(NU34&gt;=NY$45,NV34&gt;=NY$49,NU34&lt;&gt;""),AND(OW34&gt;=PA$45,OX34&gt;=PA$49,OW34&lt;&gt;""),AND(PY34&gt;=QC$45,PZ34&gt;=QC$49,PY34&lt;&gt;"")),"P","")</f>
        <v/>
      </c>
      <c r="L34" s="8">
        <f>IF(COUNT(AQ34,BT34,CW34)&gt;0,LARGE((AQ34,BT34,CW34),1),0)</f>
        <v>45.499999999999993</v>
      </c>
      <c r="M34" s="8" t="str">
        <f>IF(L34=0,"",IF(L34=CW34,$CA$1,IF(L34=BT34,$AX$1,IF(L34=AQ34,$U$1,""))))</f>
        <v>2024 Nationals</v>
      </c>
      <c r="N34" s="8">
        <f>IF(COUNT(AQ34,BT34,CW34)&gt;1,LARGE((AQ34,BT34,CW34),2),0)</f>
        <v>0</v>
      </c>
      <c r="O34" s="8" t="str">
        <f>IF(N34=0,"",IF(AND(N34=L34,N34=AQ34,N34=BT34),$U$1,IF(AND(N34=L34,N34=AQ34,N34=CW34),$U$1,IF(AND(N34=L34,N34=BT34,N34=CW34),$AX$1,IF(N34=CW34,$CA$1,IF(N34=BT34,$AX$1,IF(N34=AQ34,$U$1,"")))))))</f>
        <v/>
      </c>
      <c r="P34" s="8">
        <f>IF(MAX(AV34,BY34,DB34)&gt;0,MAX(AV34,BY34,DB34),0)</f>
        <v>46</v>
      </c>
      <c r="Q34" s="8" t="str">
        <f>IF(P34=0,"",IF(P34=DB34,$CA$1,IF(P34=BY34,$AX$1,IF(P34=AV34,$U$1,""))))</f>
        <v>2024 Nationals</v>
      </c>
      <c r="R34" s="8" t="str">
        <f>IF(MAX(DD34:DE34)&gt;0,MAX(DD34:DE34),"")</f>
        <v/>
      </c>
      <c r="S34" s="11" t="str">
        <f>IF(R34="","",IF(R34=DD34,"("&amp;DD$2&amp;")",IF(R34=DE34,"("&amp;DE$2&amp;")")))</f>
        <v/>
      </c>
      <c r="T34" s="8" t="str">
        <f>IF(R34="","",IF(R34=DD34,IF(R34+IF(N34="",0,N34)=PW34,$PB$1,IF(R34+IF(N34="",0,N34)=OU34,$NZ$1,IF(R34+IF(N34="",0,N34)=NS34,$MX$1,IF(R34+IF(N34="",0,N34)=MQ34,$LV$1,IF(R34+IF(N34="",0,N34)=LO34,$KT$1,IF(R34+IF(N34="",0,N34)=KM34,$JR$1,IF(R34+IF(N34="",0,N34)=JK34,$IP$1,IF(R34+IF(N34="",0,N34)=II34,$HN$1,IF(R34+IF(N34="",0,N34)=HG34,$GL$1,IF(R34+IF(N34="",0,N34)=GE34,$FJ$1,IF(R34+IF(N34="",0,N34)=FC34,$EH$1,IF(R34+IF(N34="",0,N34)=EA34,$DF$1)))))))))))),IF(R34=DE34,IF(R34+IF(P34="",0,P34)=QB34,$PB$1,IF(R34+IF(P34="",0,P34)=OZ34,$NZ$1,IF(R34+IF(P34="",0,P34)=NX34,$MX$1,IF(R34+IF(P34="",0,P34)=MV34,$LV$1,IF(R34+IF(P34="",0,P34)=LT34,$KT$1,IF(R34+IF(P34="",0,P34)=KR34,$JR$1,IF(R34+IF(P34="",0,P34)=JP34,$IP$1,IF(R34+IF(P34="",0,P34)=IN34,$HN$1,IF(R34+IF(P34="",0,P34)=HL34,$GL$1,IF(R34+IF(P34="",0,P34)=GJ34,$FJ$1,IF(R34+IF(P34="",0,P34)=FH34,$EH$1,IF(R34+IF(P34="",0,P34)=EF34,$DF$1)))))))))))))))</f>
        <v/>
      </c>
      <c r="U34" s="19">
        <v>18.2</v>
      </c>
      <c r="V34" s="19">
        <v>4.8</v>
      </c>
      <c r="W34" s="19">
        <v>0</v>
      </c>
      <c r="X34" s="19">
        <v>0</v>
      </c>
      <c r="Y34" s="19">
        <v>18.8</v>
      </c>
      <c r="Z34" s="19">
        <v>4.3</v>
      </c>
      <c r="AA34" s="19">
        <v>0.6</v>
      </c>
      <c r="AB34" s="19">
        <v>0</v>
      </c>
      <c r="AC34" s="19">
        <v>18.100000000000001</v>
      </c>
      <c r="AD34" s="19">
        <v>4.8</v>
      </c>
      <c r="AE34" s="19">
        <v>0</v>
      </c>
      <c r="AF34" s="19">
        <v>0</v>
      </c>
      <c r="AG34" s="19">
        <v>18.600000000000001</v>
      </c>
      <c r="AH34" s="19">
        <v>5.2</v>
      </c>
      <c r="AI34" s="19">
        <v>0.6</v>
      </c>
      <c r="AJ34" s="19">
        <v>0</v>
      </c>
      <c r="AK34" s="19">
        <v>18.7</v>
      </c>
      <c r="AL34" s="19">
        <v>4.3</v>
      </c>
      <c r="AM34" s="19">
        <v>0.2</v>
      </c>
      <c r="AN34" s="19">
        <v>0</v>
      </c>
      <c r="AO34" s="27"/>
      <c r="AP34" s="40">
        <f>IF(SUM(V34,Z34)&gt;0,SUM(V34,Z34),"")</f>
        <v>9.1</v>
      </c>
      <c r="AQ34" s="40">
        <f>IF(SUM(U34:V34,X34:Z34,AB34)-W34-AA34&gt;0,SUM(U34:V34,X34:Z34,AB34)-W34-AA34,"")</f>
        <v>45.499999999999993</v>
      </c>
      <c r="AR34" s="40">
        <f>IF(SUM(AC34:AD34,AF34)-AE34&gt;0,SUM(AC34:AD34,AF34)-AE34,"")</f>
        <v>22.900000000000002</v>
      </c>
      <c r="AS34" s="40">
        <f>IF(SUM(V34,Z34,AD34)&gt;0,SUM(V34,Z34,AD34),"")</f>
        <v>13.899999999999999</v>
      </c>
      <c r="AT34" s="40">
        <f>IF(SUM(AQ34,AR34)&gt;0,SUM(AQ34,AR34),"")</f>
        <v>68.399999999999991</v>
      </c>
      <c r="AU34" s="40">
        <f>IF(SUM(AH34,AL34)&gt;0,SUM(AH34,AL34),"")</f>
        <v>9.5</v>
      </c>
      <c r="AV34" s="40">
        <f>IF(SUM(AG34:AH34,AJ34:AL34,AN34)-SUM(AI34,AM34)&gt;0,SUM(AG34:AH34,AJ34:AL34,AN34)-SUM(AI34,AM34),"")</f>
        <v>46</v>
      </c>
      <c r="AW34" s="40">
        <f>IF(SUM(AQ34,AR34,AV34)&gt;0,SUM(AQ34,AR34,AV34),"")</f>
        <v>114.39999999999999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IF(SUM(BT34,BU34,BY34)&gt;0,SUM(BT34,BU34,BY34),"")</f>
        <v/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IF(MAX(EA34,FC34,GE34,HG34,II34,JK34,KM34,LO34,MQ34,NS34,OU34,PW34)-IF(N34="",0,N34)&gt;0.001,MAX(EA34,FC34,GE34,HG34,II34,JK34,KM34,LO34,MQ34,NS34,OU34,PW34)-IF(N34="",0,N34),"")</f>
        <v/>
      </c>
      <c r="DE34" s="50" t="str">
        <f>IF(MAX(EF34,FH34,GJ34,HL34,IN34,JP34,KR34,LT34,MV34,NX34,OZ34,QB34)-IF(P34="",0,P34)&gt;0.001,MAX(EF34,FH34,GJ34,HL34,IN34,JP34,KR34,LT34,MV34,NX34,OZ34,QB34)-IF(P34="",0,P34),"")</f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>IF(SUM(DG34,DK34)&gt;0,SUM(DG34,DK34),"")</f>
        <v/>
      </c>
      <c r="EA34" s="40" t="str">
        <f>IF(SUM(DF34:DG34,DI34:DK34,DM34)-DH34-DL34&gt;0,SUM(DF34:DG34,DI34:DK34,DM34)-DH34-DL34,"")</f>
        <v/>
      </c>
      <c r="EB34" s="40" t="str">
        <f>IF(SUM(DN34:DO34,DQ34)-DP34&gt;0,SUM(DN34:DO34,DQ34)-DP34,"")</f>
        <v/>
      </c>
      <c r="EC34" s="40" t="str">
        <f>IF(SUM(DG34,DK34,DO34)&gt;0,SUM(DG34,DK34,DO34),"")</f>
        <v/>
      </c>
      <c r="ED34" s="40" t="str">
        <f>IF(SUM(EA34,EB34)&gt;0,SUM(EA34,EB34),"")</f>
        <v/>
      </c>
      <c r="EE34" s="40" t="str">
        <f>IF(SUM(DS34,DW34)&gt;0,SUM(DS34,DW34),"")</f>
        <v/>
      </c>
      <c r="EF34" s="40" t="str">
        <f>IF(SUM(DR34:DS34,DU34:DW34,DY34)-SUM(DT34,DX34)&gt;0,SUM(DR34:DS34,DU34:DW34,DY34)-SUM(DT34,DX34),"")</f>
        <v/>
      </c>
      <c r="EG34" s="40" t="str">
        <f>IF(SUM(EA34,EB34,EF34)&gt;0,SUM(EA34,EB34,EF34),"")</f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>IF(SUM(EI34,EM34)&gt;0,SUM(EI34,EM34),"")</f>
        <v/>
      </c>
      <c r="FC34" s="11" t="str">
        <f>IF(SUM(EH34:EI34,EK34:EM34,EO34)-EJ34-EN34&gt;0,SUM(EH34:EI34,EK34:EM34,EO34)-EJ34-EN34,"")</f>
        <v/>
      </c>
      <c r="FD34" s="11" t="str">
        <f>IF(SUM(EP34:EQ34,ES34)-ER34&gt;0,SUM(EP34:EQ34,ES34)-ER34,"")</f>
        <v/>
      </c>
      <c r="FE34" s="11" t="str">
        <f>IF(SUM(EI34,EM34,EQ34)&gt;0,SUM(EI34,EM34,EQ34),"")</f>
        <v/>
      </c>
      <c r="FF34" s="11" t="str">
        <f>IF(SUM(FC34,FD34)&gt;0,SUM(FC34,FD34),"")</f>
        <v/>
      </c>
      <c r="FG34" s="11" t="str">
        <f>IF(SUM(EU34,EY34)&gt;0,SUM(EU34,EY34),"")</f>
        <v/>
      </c>
      <c r="FH34" s="11" t="str">
        <f>IF(SUM(ET34:EU34,EW34:EY34,FA34)-SUM(EV34,EZ34)&gt;0,SUM(ET34:EU34,EW34:EY34,FA34)-SUM(EV34,EZ34),"")</f>
        <v/>
      </c>
      <c r="FI34" s="11" t="str">
        <f>IF(SUM(FC34,FD34,FH34)&gt;0,SUM(FC34,FD34,FH34),"")</f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>IF(SUM(FK34,FO34)&gt;0,SUM(FK34,FO34),"")</f>
        <v/>
      </c>
      <c r="GE34" s="40" t="str">
        <f>IF(SUM(FJ34:FK34,FM34:FO34,FQ34)-FL34-FP34&gt;0,SUM(FJ34:FK34,FM34:FO34,FQ34)-FL34-FP34,"")</f>
        <v/>
      </c>
      <c r="GF34" s="40" t="str">
        <f>IF(SUM(FR34:FS34,FU34)-FT34&gt;0,SUM(FR34:FS34,FU34)-FT34,"")</f>
        <v/>
      </c>
      <c r="GG34" s="40" t="str">
        <f>IF(SUM(FK34,FO34,FS34)&gt;0,SUM(FK34,FO34,FS34),"")</f>
        <v/>
      </c>
      <c r="GH34" s="40" t="str">
        <f>IF(SUM(GE34,GF34)&gt;0,SUM(GE34,GF34),"")</f>
        <v/>
      </c>
      <c r="GI34" s="40" t="str">
        <f>IF(SUM(FW34,GA34)&gt;0,SUM(FW34,GA34),"")</f>
        <v/>
      </c>
      <c r="GJ34" s="40" t="str">
        <f>IF(SUM(FV34:FW34,FY34:GA34,GC34)-SUM(FX34,GB34)&gt;0,SUM(FV34:FW34,FY34:GA34,GC34)-SUM(FX34,GB34),"")</f>
        <v/>
      </c>
      <c r="GK34" s="40" t="str">
        <f>IF(SUM(GE34,GF34,GJ34)&gt;0,SUM(GE34,GF34,GJ34),"")</f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>IF(SUM(GM34,GQ34)&gt;0,SUM(GM34,GQ34),"")</f>
        <v/>
      </c>
      <c r="HG34" s="11" t="str">
        <f>IF(SUM(GL34:GM34,GO34:GQ34,GS34)-GN34-GR34&gt;0,SUM(GL34:GM34,GO34:GQ34,GS34)-GN34-GR34,"")</f>
        <v/>
      </c>
      <c r="HH34" s="11" t="str">
        <f>IF(SUM(GT34:GU34,GW34)-GV34&gt;0,SUM(GT34:GU34,GW34)-GV34,"")</f>
        <v/>
      </c>
      <c r="HI34" s="11" t="str">
        <f>IF(SUM(GM34,GQ34,GU34)&gt;0,SUM(GM34,GQ34,GU34),"")</f>
        <v/>
      </c>
      <c r="HJ34" s="11" t="str">
        <f>IF(SUM(HG34,HH34)&gt;0,SUM(HG34,HH34),"")</f>
        <v/>
      </c>
      <c r="HK34" s="11" t="str">
        <f>IF(SUM(GY34,HC34)&gt;0,SUM(GY34,HC34),"")</f>
        <v/>
      </c>
      <c r="HL34" s="11" t="str">
        <f>IF(SUM(GX34:GY34,HA34:HC34,HE34)-SUM(GZ34,HD34)&gt;0,SUM(GX34:GY34,HA34:HC34,HE34)-SUM(GZ34,HD34),"")</f>
        <v/>
      </c>
      <c r="HM34" s="11" t="str">
        <f>IF(SUM(HG34,HH34,HL34)&gt;0,SUM(HG34,HH34,HL34),"")</f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>IF(SUM(HO34,HS34)&gt;0,SUM(HO34,HS34),"")</f>
        <v/>
      </c>
      <c r="II34" s="40" t="str">
        <f>IF(SUM(HN34:HO34,HQ34:HS34,HU34)-HP34-HT34&gt;0,SUM(HN34:HO34,HQ34:HS34,HU34)-HP34-HT34,"")</f>
        <v/>
      </c>
      <c r="IJ34" s="40" t="str">
        <f>IF(SUM(HV34:HW34,HY34)-HX34&gt;0,SUM(HV34:HW34,HY34)-HX34,"")</f>
        <v/>
      </c>
      <c r="IK34" s="40" t="str">
        <f>IF(SUM(HO34,HS34,HW34)&gt;0,SUM(HO34,HS34,HW34),"")</f>
        <v/>
      </c>
      <c r="IL34" s="40" t="str">
        <f>IF(SUM(II34,IJ34)&gt;0,SUM(II34,IJ34),"")</f>
        <v/>
      </c>
      <c r="IM34" s="40" t="str">
        <f>IF(SUM(IA34,IE34)&gt;0,SUM(IA34,IE34),"")</f>
        <v/>
      </c>
      <c r="IN34" s="40" t="str">
        <f>IF(SUM(HZ34:IA34,IC34:IE34,IG34)-SUM(IB34,IF34)&gt;0,SUM(HZ34:IA34,IC34:IE34,IG34)-SUM(IB34,IF34),"")</f>
        <v/>
      </c>
      <c r="IO34" s="40" t="str">
        <f>IF(SUM(II34,IJ34,IN34)&gt;0,SUM(II34,IJ34,IN34),"")</f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>IF(SUM(IQ34,IU34)&gt;0,SUM(IQ34,IU34),"")</f>
        <v/>
      </c>
      <c r="JK34" s="11" t="str">
        <f>IF(SUM(IP34:IQ34,IS34:IU34,IW34)-IR34-IV34&gt;0,SUM(IP34:IQ34,IS34:IU34,IW34)-IR34-IV34,"")</f>
        <v/>
      </c>
      <c r="JL34" s="11" t="str">
        <f>IF(SUM(IX34:IY34,JA34)-IZ34&gt;0,SUM(IX34:IY34,JA34)-IZ34,"")</f>
        <v/>
      </c>
      <c r="JM34" s="11" t="str">
        <f>IF(SUM(IQ34,IU34,IY34)&gt;0,SUM(IQ34,IU34,IY34),"")</f>
        <v/>
      </c>
      <c r="JN34" s="11" t="str">
        <f>IF(SUM(JK34,JL34)&gt;0,SUM(JK34,JL34),"")</f>
        <v/>
      </c>
      <c r="JO34" s="11" t="str">
        <f>IF(SUM(JC34,JG34)&gt;0,SUM(JC34,JG34),"")</f>
        <v/>
      </c>
      <c r="JP34" s="11" t="str">
        <f>IF(SUM(JB34:JC34,JE34:JG34,JI34)-SUM(JD34,JH34)&gt;0,SUM(JB34:JC34,JE34:JG34,JI34)-SUM(JD34,JH34),"")</f>
        <v/>
      </c>
      <c r="JQ34" s="11" t="str">
        <f>IF(SUM(JK34,JL34,JP34)&gt;0,SUM(JK34,JL34,JP34),"")</f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>IF(SUM(JS34,JW34)&gt;0,SUM(JS34,JW34),"")</f>
        <v/>
      </c>
      <c r="KM34" s="40" t="str">
        <f>IF(SUM(JR34:JS34,JU34:JW34,JY34)-JT34-JX34&gt;0,SUM(JR34:JS34,JU34:JW34,JY34)-JT34-JX34,"")</f>
        <v/>
      </c>
      <c r="KN34" s="40" t="str">
        <f>IF(SUM(JZ34:KA34,KC34)-KB34&gt;0,SUM(JZ34:KA34,KC34)-KB34,"")</f>
        <v/>
      </c>
      <c r="KO34" s="40" t="str">
        <f>IF(SUM(JS34,JW34,KA34)&gt;0,SUM(JS34,JW34,KA34),"")</f>
        <v/>
      </c>
      <c r="KP34" s="40" t="str">
        <f>IF(SUM(KM34,KN34)&gt;0,SUM(KM34,KN34),"")</f>
        <v/>
      </c>
      <c r="KQ34" s="40" t="str">
        <f>IF(SUM(KE34,KI34)&gt;0,SUM(KE34,KI34),"")</f>
        <v/>
      </c>
      <c r="KR34" s="40" t="str">
        <f>IF(SUM(KD34:KE34,KG34:KI34,KK34)-SUM(KF34,KJ34)&gt;0,SUM(KD34:KE34,KG34:KI34,KK34)-SUM(KF34,KJ34),"")</f>
        <v/>
      </c>
      <c r="KS34" s="40" t="str">
        <f>IF(SUM(KM34,KN34,KR34)&gt;0,SUM(KM34,KN34,KR34),"")</f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>IF(SUM(KU34,KY34)&gt;0,SUM(KU34,KY34),"")</f>
        <v/>
      </c>
      <c r="LO34" s="11" t="str">
        <f>IF(SUM(KT34:KU34,KW34:KY34,LA34)-KV34-KZ34&gt;0,SUM(KT34:KU34,KW34:KY34,LA34)-KV34-KZ34,"")</f>
        <v/>
      </c>
      <c r="LP34" s="11" t="str">
        <f>IF(SUM(LB34:LC34,LE34)-LD34&gt;0,SUM(LB34:LC34,LE34)-LD34,"")</f>
        <v/>
      </c>
      <c r="LQ34" s="11" t="str">
        <f>IF(SUM(KU34,KY34,LC34)&gt;0,SUM(KU34,KY34,LC34),"")</f>
        <v/>
      </c>
      <c r="LR34" s="11" t="str">
        <f>IF(SUM(LO34,LP34)&gt;0,SUM(LO34,LP34),"")</f>
        <v/>
      </c>
      <c r="LS34" s="11" t="str">
        <f>IF(SUM(LG34,LK34)&gt;0,SUM(LG34,LK34),"")</f>
        <v/>
      </c>
      <c r="LT34" s="11" t="str">
        <f>IF(SUM(LF34:LG34,LI34:LK34,LM34)-SUM(LH34,LL34)&gt;0,SUM(LF34:LG34,LI34:LK34,LM34)-SUM(LH34,LL34),"")</f>
        <v/>
      </c>
      <c r="LU34" s="11" t="str">
        <f>IF(SUM(LO34,LP34,LT34)&gt;0,SUM(LO34,LP34,LT34),"")</f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>IF(SUM(LW34,MA34)&gt;0,SUM(LW34,MA34),"")</f>
        <v/>
      </c>
      <c r="MQ34" s="40" t="str">
        <f>IF(SUM(LV34:LW34,LY34:MA34,MC34)-LX34-MB34&gt;0,SUM(LV34:LW34,LY34:MA34,MC34)-LX34-MB34,"")</f>
        <v/>
      </c>
      <c r="MR34" s="40" t="str">
        <f>IF(SUM(MD34:ME34,MG34)-MF34&gt;0,SUM(MD34:ME34,MG34)-MF34,"")</f>
        <v/>
      </c>
      <c r="MS34" s="40" t="str">
        <f>IF(SUM(LW34,MA34,ME34)&gt;0,SUM(LW34,MA34,ME34),"")</f>
        <v/>
      </c>
      <c r="MT34" s="40" t="str">
        <f>IF(SUM(MQ34,MR34)&gt;0,SUM(MQ34,MR34),"")</f>
        <v/>
      </c>
      <c r="MU34" s="40" t="str">
        <f>IF(SUM(MI34,MM34)&gt;0,SUM(MI34,MM34),"")</f>
        <v/>
      </c>
      <c r="MV34" s="40" t="str">
        <f>IF(SUM(MH34:MI34,MK34:MM34,MO34)-SUM(MJ34,MN34)&gt;0,SUM(MH34:MI34,MK34:MM34,MO34)-SUM(MJ34,MN34),"")</f>
        <v/>
      </c>
      <c r="MW34" s="40" t="str">
        <f>IF(SUM(MQ34,MR34,MV34)&gt;0,SUM(MQ34,MR34,MV34),"")</f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>IF(SUM(MY34,NC34)&gt;0,SUM(MY34,NC34),"")</f>
        <v/>
      </c>
      <c r="NS34" s="11" t="str">
        <f>IF(SUM(MX34:MY34,NA34:NC34,NE34)-MZ34-ND34&gt;0,SUM(MX34:MY34,NA34:NC34,NE34)-MZ34-ND34,"")</f>
        <v/>
      </c>
      <c r="NT34" s="11" t="str">
        <f>IF(SUM(NF34:NG34,NI34)-NH34&gt;0,SUM(NF34:NG34,NI34)-NH34,"")</f>
        <v/>
      </c>
      <c r="NU34" s="11" t="str">
        <f>IF(SUM(MY34,NC34,NG34)&gt;0,SUM(MY34,NC34,NG34),"")</f>
        <v/>
      </c>
      <c r="NV34" s="11" t="str">
        <f>IF(SUM(NS34,NT34)&gt;0,SUM(NS34,NT34),"")</f>
        <v/>
      </c>
      <c r="NW34" s="11" t="str">
        <f>IF(SUM(NK34,NO34)&gt;0,SUM(NK34,NO34),"")</f>
        <v/>
      </c>
      <c r="NX34" s="11" t="str">
        <f>IF(SUM(NJ34:NK34,NM34:NO34,NQ34)-SUM(NL34,NP34)&gt;0,SUM(NJ34:NK34,NM34:NO34,NQ34)-SUM(NL34,NP34),"")</f>
        <v/>
      </c>
      <c r="NY34" s="11" t="str">
        <f>IF(SUM(NS34,NT34,NX34)&gt;0,SUM(NS34,NT34,NX34),"")</f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>IF(SUM(OA34,OE34)&gt;0,SUM(OA34,OE34),"")</f>
        <v/>
      </c>
      <c r="OU34" s="40" t="str">
        <f>IF(SUM(NZ34:OA34,OC34:OE34,OG34)-OB34-OF34&gt;0,SUM(NZ34:OA34,OC34:OE34,OG34)-OB34-OF34,"")</f>
        <v/>
      </c>
      <c r="OV34" s="40" t="str">
        <f>IF(SUM(OH34:OI34,OK34)-OJ34&gt;0,SUM(OH34:OI34,OK34)-OJ34,"")</f>
        <v/>
      </c>
      <c r="OW34" s="40" t="str">
        <f>IF(SUM(OA34,OE34,OI34)&gt;0,SUM(OA34,OE34,OI34),"")</f>
        <v/>
      </c>
      <c r="OX34" s="40" t="str">
        <f>IF(SUM(OU34,OV34)&gt;0,SUM(OU34,OV34),"")</f>
        <v/>
      </c>
      <c r="OY34" s="40" t="str">
        <f>IF(SUM(OM34,OQ34)&gt;0,SUM(OM34,OQ34),"")</f>
        <v/>
      </c>
      <c r="OZ34" s="40" t="str">
        <f>IF(SUM(OL34:OM34,OO34:OQ34,OS34)-SUM(ON34,OR34)&gt;0,SUM(OL34:OM34,OO34:OQ34,OS34)-SUM(ON34,OR34),"")</f>
        <v/>
      </c>
      <c r="PA34" s="40" t="str">
        <f>IF(SUM(OU34,OV34,OZ34)&gt;0,SUM(OU34,OV34,OZ34),"")</f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>IF(SUM(PC34,PG34)&gt;0,SUM(PC34,PG34),"")</f>
        <v/>
      </c>
      <c r="PW34" s="11" t="str">
        <f>IF(SUM(PB34:PC34,PE34:PG34,PI34)-PD34-PH34&gt;0,SUM(PB34:PC34,PE34:PG34,PI34)-PD34-PH34,"")</f>
        <v/>
      </c>
      <c r="PX34" s="11" t="str">
        <f>IF(SUM(PJ34:PK34,PM34)-PL34&gt;0,SUM(PJ34:PK34,PM34)-PL34,"")</f>
        <v/>
      </c>
      <c r="PY34" s="11" t="str">
        <f>IF(SUM(PC34,PG34,PK34)&gt;0,SUM(PC34,PG34,PK34),"")</f>
        <v/>
      </c>
      <c r="PZ34" s="11" t="str">
        <f>IF(SUM(PW34,PX34)&gt;0,SUM(PW34,PX34),"")</f>
        <v/>
      </c>
      <c r="QA34" s="11" t="str">
        <f>IF(SUM(PO34,PS34)&gt;0,SUM(PO34,PS34),"")</f>
        <v/>
      </c>
      <c r="QB34" s="11" t="str">
        <f>IF(SUM(PN34:PO34,PQ34:PS34,PU34)-SUM(PP34,PT34)&gt;0,SUM(PN34:PO34,PQ34:PS34,PU34)-SUM(PP34,PT34),"")</f>
        <v/>
      </c>
      <c r="QC34" s="11" t="str">
        <f>IF(SUM(PW34,PX34,QB34)&gt;0,SUM(PW34,PX34,QB34),"")</f>
        <v/>
      </c>
      <c r="QD34" s="22">
        <f>IF($CU34="P",CA34,(CA34+AX34)/2)</f>
        <v>0</v>
      </c>
      <c r="QE34" s="22">
        <f>IF($CU34="P",CB34,(CB34+AY34)/2)</f>
        <v>0</v>
      </c>
      <c r="QF34" s="22">
        <f>IF($CU34="P",CC34,(CC34+AZ34)/2)</f>
        <v>0</v>
      </c>
      <c r="QG34" s="22">
        <f>IF($CU34="P",CD34,(CD34+BA34)/2)</f>
        <v>0</v>
      </c>
      <c r="QH34" s="22">
        <f>IF($CU34="P",CE34,(CE34+BB34)/2)</f>
        <v>0</v>
      </c>
      <c r="QI34" s="22">
        <f>IF($CU34="P",CF34,(CF34+BC34)/2)</f>
        <v>0</v>
      </c>
      <c r="QJ34" s="22">
        <f>IF($CU34="P",CG34,(CG34+BD34)/2)</f>
        <v>0</v>
      </c>
      <c r="QK34" s="22">
        <f>IF($CU34="P",CH34,(CH34+BE34)/2)</f>
        <v>0</v>
      </c>
      <c r="QL34" s="22">
        <f>IF($CU34="P",CI34,(CI34+BF34)/2)</f>
        <v>0</v>
      </c>
      <c r="QM34" s="22">
        <f>IF($CU34="P",CJ34,(CJ34+BG34)/2)</f>
        <v>0</v>
      </c>
      <c r="QN34" s="22">
        <f>IF($CU34="P",CK34,(CK34+BH34)/2)</f>
        <v>0</v>
      </c>
      <c r="QO34" s="22">
        <f>IF($CU34="P",CL34,(CL34+BI34)/2)</f>
        <v>0</v>
      </c>
      <c r="QP34" s="22">
        <f>IF($CU34="P",CM34,(CM34+BJ34)/2)</f>
        <v>0</v>
      </c>
      <c r="QQ34" s="22">
        <f>IF($CU34="P",CN34,(CN34+BK34)/2)</f>
        <v>0</v>
      </c>
      <c r="QR34" s="22">
        <f>IF($CU34="P",CO34,(CO34+BL34)/2)</f>
        <v>0</v>
      </c>
      <c r="QS34" s="22">
        <f>IF($CU34="P",CP34,(CP34+BM34)/2)</f>
        <v>0</v>
      </c>
      <c r="QT34" s="22">
        <f>IF($CU34="P",CQ34,(CQ34+BN34)/2)</f>
        <v>0</v>
      </c>
      <c r="QU34" s="22">
        <f>IF($CU34="P",CR34,(CR34+BO34)/2)</f>
        <v>0</v>
      </c>
      <c r="QV34" s="22">
        <f>IF($CU34="P",CS34,(CS34+BP34)/2)</f>
        <v>0</v>
      </c>
      <c r="QW34" s="22">
        <f>IF($CU34="P",CT34,(CT34+BQ34)/2)</f>
        <v>0</v>
      </c>
      <c r="QX34" s="27" t="s">
        <v>46</v>
      </c>
      <c r="QY34" s="40" t="str">
        <f>IF(SUM(QE34,QI34)&gt;0,SUM(QE34,QI34),"")</f>
        <v/>
      </c>
      <c r="QZ34" s="40" t="str">
        <f>IF(SUM(QD34:QE34,QG34:QI34,QK34)-QF34-QJ34&gt;0,SUM(QD34:QE34,QG34:QI34,QK34)-QF34-QJ34,"")</f>
        <v/>
      </c>
      <c r="RA34" s="40" t="str">
        <f>IF(SUM(QL34:QM34,QO34)-QN34&gt;0,SUM(QL34:QM34,QO34)-QN34,"")</f>
        <v/>
      </c>
      <c r="RB34" s="40" t="str">
        <f>IF(SUM(QE34,QI34,QM34)&gt;0,SUM(QE34,QI34,QM34),"")</f>
        <v/>
      </c>
      <c r="RC34" s="40" t="str">
        <f>IF(SUM(QZ34,RA34)&gt;0,SUM(QZ34,RA34),"")</f>
        <v/>
      </c>
      <c r="RD34" s="40" t="str">
        <f>IF(SUM(QQ34,QU34)&gt;0,SUM(QQ34,QU34),"")</f>
        <v/>
      </c>
      <c r="RE34" s="40" t="str">
        <f>IF(SUM(QP34:QQ34,QS34:QU34,QW34)-SUM(QR34,QV34)&gt;0,SUM(QP34:QQ34,QS34:QU34,QW34)-SUM(QR34,QV34),"")</f>
        <v/>
      </c>
      <c r="RF34" s="40" t="str">
        <f>IF(SUM(QZ34,RA34,RE34)&gt;0,SUM(QZ34,RA34,RE34),"")</f>
        <v/>
      </c>
    </row>
    <row r="35" spans="1:474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130</v>
      </c>
      <c r="D35" s="4" t="s">
        <v>3</v>
      </c>
      <c r="E35" s="4">
        <v>2006</v>
      </c>
      <c r="F35" s="9">
        <f>SUM(L35:R35)+SUM(L35:O35)*0.0000001+SUM(L35)*0.0000000000001</f>
        <v>90.600004460004456</v>
      </c>
      <c r="G35" s="64"/>
      <c r="H35" s="3" t="str">
        <f>IF(OR(AND(AP35&gt;=AW$44,AQ35&gt;=AW$48,AP35&lt;&gt;"",AO35=""),AND(AU35&gt;=AW$44,AV35&gt;=AW$48,AU35&lt;&gt;"",AO35=""),AND(BS35&gt;=BZ$44,BT35&gt;=BZ$48,BS35&lt;&gt;"",BR35=""),AND(BX35&gt;=BZ$44,BY35&gt;=BZ$48,BX35&lt;&gt;"",BR35=""),AND(CV35&gt;=DC$44,CW35&gt;=DC$48,CV35&lt;&gt;"",CU35=""),AND(DA35&gt;=DC$44,DB35&gt;=DC$48,DA35&lt;&gt;""),AND(DZ35&gt;=EG$44,EA35&gt;=EG$48,DZ35&lt;&gt;""),AND(EE35&gt;=EG$44,EF35&gt;=EG$48,EE35&lt;&gt;""),AND(FB35&gt;=FI$44,FC35&gt;=FI$48,FB35&lt;&gt;""),AND(FG35&gt;=FI$44,FH35&gt;=FI$48,FG35&lt;&gt;""),AND(GD35&gt;=GK$44,GE35&gt;=GK$48,GD35&lt;&gt;""),AND(GI35&gt;=GK$44,GJ35&gt;=GK$48,GI35&lt;&gt;""),AND(HF35&gt;=HM$44,HG35&gt;=HM$48,HF35&lt;&gt;""),AND(HK35&gt;=HM$44,HL35&gt;=HM$48,HK35&lt;&gt;""),AND(IH35&gt;=IO$44,II35&gt;=IO$48,IH35&lt;&gt;""),AND(IM35&gt;=IO$44,IN35&gt;=IO$48,IM35&lt;&gt;""),AND(JJ35&gt;=JQ$44,JK35&gt;=JQ$48,JJ35&lt;&gt;""),AND(JO35&gt;=JQ$44,JP35&gt;=JQ$48,JO35&lt;&gt;""),AND(KL35&gt;=KS$44,KM35&gt;=KS$48,KL35&lt;&gt;""),AND(KQ35&gt;=KS$44,KR35&gt;=KS$48,KQ35&lt;&gt;""),AND(LN35&gt;=LU$44,LO35&gt;=LU$48,LN35&lt;&gt;""),AND(LS35&gt;=LU$44,LT35&gt;=LU$48,LS35&lt;&gt;""),AND(MP35&gt;=MW$44,MQ35&gt;=MW$48,MP35&lt;&gt;""),AND(MU35&gt;=MW$44,MV35&gt;=MW$48,MU35&lt;&gt;""),AND(NR35&gt;=NY$44,NS35&gt;=NY$48,NR35&lt;&gt;""),AND(NW35&gt;=NY$44,NX35&gt;=NY$48,NW35&lt;&gt;""),AND(OT35&gt;=PA$44,OU35&gt;=PA$48,OT35&lt;&gt;""),AND(OY35&gt;=PA$44,OZ35&gt;=PA$48,OY35&lt;&gt;""),AND(PV35&gt;=QC$44,PW35&gt;=QC$48,PV35&lt;&gt;""),AND(QA35&gt;=QC$44,QB35&gt;=QC$48,QA35&lt;&gt;"")),"P","")</f>
        <v/>
      </c>
      <c r="I35" s="3" t="str">
        <f>IF(OR(AND(AQ35&gt;=AW$48,AQ35&lt;&gt;"",AO35=""),AND(AV35&gt;=AW$48,AV35&lt;&gt;"",AO35=""),AND(BT35&gt;=BZ$48,BT35&lt;&gt;"",BR35=""),AND(BY35&gt;=BZ$48,BY35&lt;&gt;"",BR35=""),AND(CW35&gt;=DC$48,CW35&lt;&gt;"",CU35=""),AND(DB35&gt;=DC$48,DB35&lt;&gt;"",CU35=""),AND(EA35&gt;=EG$48,EA35&lt;&gt;""),AND(EF35&gt;=EG$48,EF35&lt;&gt;""),AND(FC35&gt;=FI$48,FC35&lt;&gt;""),AND(FH35&gt;=FI$48,FH35&lt;&gt;""),AND(GE35&gt;=GK$48,GE35&lt;&gt;""),AND(GJ35&gt;=GK$48,GJ35&lt;&gt;""),AND(HG35&gt;=HM$48,HG35&lt;&gt;""),AND(HL35&gt;=HM$48,HL35&lt;&gt;""),AND(II35&gt;=IO$48,II35&lt;&gt;""),AND(IN35&gt;=IO$48,IN35&lt;&gt;""),AND(JK35&gt;=JQ$48,JK35&lt;&gt;""),AND(JP35&gt;=JQ$48,JP35&lt;&gt;""),AND(KM35&gt;=KS$48,KM35&lt;&gt;""),AND(KR35&gt;=KS$48,KR35&lt;&gt;""),AND(LO35&gt;=LU$48,LO35&lt;&gt;""),AND(LT35&gt;=LU$48,LT35&lt;&gt;""),AND(MQ35&gt;=MW$48,MQ35&lt;&gt;""),AND(MV35&gt;=MW$48,MV35&lt;&gt;""),AND(NS35&gt;=NY$48,NS35&lt;&gt;""),AND(NX35&gt;=NY$48,NX35&lt;&gt;""),AND(OU35&gt;=PA$48,OU35&lt;&gt;""),AND(OZ35&gt;=PA$48,OZ35&lt;&gt;""),AND(PW35&gt;=QC$48,PW35&lt;&gt;""),AND(QB35&gt;=QC$48,QB35&lt;&gt;"")),"P","")</f>
        <v/>
      </c>
      <c r="J35" s="36" t="str">
        <f>IF(AND(I35="P",H35=""),"No DD",IF(OR(AND(AS35&gt;=AW$47,AT35&gt;=AW$51,AS35&lt;&gt;"",AO35=""),AND(BV35&gt;=BZ$47,BW35&gt;=BZ$51,BV35&lt;&gt;"",BR35=""),AND(CY35&gt;=DC$47,CZ35&gt;=DC$51,CY35&lt;&gt;"",CU35=""),AND(EC35&gt;=EG$47,ED35&gt;=EG$51,EC35&lt;&gt;""),AND(FE35&gt;=FI$47,FF35&gt;=FI$51,FE35&lt;&gt;""),AND(GG35&gt;=GK$47,GH35&gt;=GK$51,GG35&lt;&gt;""),AND(HI35&gt;=HM$47,HJ35&gt;=HM$51,HI35&lt;&gt;""),AND(IK35&gt;=IO$47,IL35&gt;=IO$51,IK35&lt;&gt;""),AND(JM35&gt;=JQ$47,JN35&gt;=JQ$51,JM35&lt;&gt;""),AND(KO35&gt;=KS$47,KP35&gt;=KS$51,KO35&lt;&gt;""),AND(LQ35&gt;=LU$47,LR35&gt;=LU$51,LQ35&lt;&gt;""),AND(MS35&gt;=MW$47,MT35&gt;=MW$51,MS35&lt;&gt;""),AND(NU35&gt;=NY$47,NV35&gt;=NY$51,NU35&lt;&gt;""),AND(OW35&gt;=PA$47,OX35&gt;=PA$51,OW35&lt;&gt;""),AND(PY35&gt;=QC$47,PZ35&gt;=QC$51,PY35&lt;&gt;"")),"Merit",IF(OR(AND(AS35&gt;=AW$46,AT35&gt;=AW$50,AS35&lt;&gt;"",AO35=""),AND(BV35&gt;=BZ$46,BW35&gt;=BZ$50,BV35&lt;&gt;"",BR35=""),AND(CY35&gt;=DC$46,CZ35&gt;=DC$50,CY35&lt;&gt;"",CU35=""),AND(EC35&gt;=EG$46,ED35&gt;=EG$50,EC35&lt;&gt;""),AND(FE35&gt;=FI$46,FF35&gt;=FI$50,FE35&lt;&gt;""),AND(GG35&gt;=GK$46,GH35&gt;=GK$50,GG35&lt;&gt;""),AND(HI35&gt;=HM$46,HJ35&gt;=HM$50,HI35&lt;&gt;""),AND(IK35&gt;=IO$46,IL35&gt;=IO$50,IK35&lt;&gt;""),AND(JM35&gt;=JQ$46,JN35&gt;=JQ$50,JM35&lt;&gt;""),AND(KO35&gt;=KS$46,KP35&gt;=KS$50,KO35&lt;&gt;""),AND(LQ35&gt;=LU$46,LR35&gt;=LU$50,LQ35&lt;&gt;""),AND(MS35&gt;=MW$46,MT35&gt;=MW$50,MS35&lt;&gt;""),AND(NU35&gt;=NY$46,NV35&gt;=NY$50,NU35&lt;&gt;""),AND(OW35&gt;=PA$46,OX35&gt;=PA$50,OW35&lt;&gt;""),AND(PY35&gt;=QC$46,PZ35&gt;=QC$50,PY35&lt;&gt;"")),"Excellence",IF(K35="P","Worlds Team",IF(H35="P","National Team","")))))</f>
        <v/>
      </c>
      <c r="K35" s="3" t="str">
        <f>IF(OR(AND(AS35&gt;=AW$45,AT35&gt;=AW$49,AS35&lt;&gt;"",AO35=""),AND(BV35&gt;=BZ$45,BW35&gt;=BZ$49,BV35&lt;&gt;"",BR35=""),AND(CY35&gt;=DC$45,CZ35&gt;=DC$49,CY35&lt;&gt;"",CU35=""),AND(EC35&gt;=EG$45,ED35&gt;=EG$49,EC35&lt;&gt;""),AND(FE35&gt;=FI$45,FF35&gt;=FI$49,FE35&lt;&gt;""),AND(GG35&gt;=GK$45,GH35&gt;=GK$49,GG35&lt;&gt;""),AND(HI35&gt;=HM$45,HJ35&gt;=HM$49,HI35&lt;&gt;""),AND(IK35&gt;=IO$45,IL35&gt;=IO$49,IK35&lt;&gt;""),AND(JM35&gt;=JQ$45,JN35&gt;=JQ$49,JM35&lt;&gt;""),AND(KO35&gt;=KS$45,KP35&gt;=KS$49,KO35&lt;&gt;""),AND(LQ35&gt;=LU$45,LR35&gt;=LU$49,LQ35&lt;&gt;""),AND(MS35&gt;=MW$45,MT35&gt;=MW$49,MS35&lt;&gt;""),AND(NU35&gt;=NY$45,NV35&gt;=NY$49,NU35&lt;&gt;""),AND(OW35&gt;=PA$45,OX35&gt;=PA$49,OW35&lt;&gt;""),AND(PY35&gt;=QC$45,PZ35&gt;=QC$49,PY35&lt;&gt;"")),"P","")</f>
        <v/>
      </c>
      <c r="L35" s="8">
        <f>IF(COUNT(AQ35,BT35,CW35)&gt;0,LARGE((AQ35,BT35,CW35),1),0)</f>
        <v>44.6</v>
      </c>
      <c r="M35" s="8" t="str">
        <f>IF(L35=0,"",IF(L35=CW35,$CA$1,IF(L35=BT35,$AX$1,IF(L35=AQ35,$U$1,""))))</f>
        <v>2024 Nationals</v>
      </c>
      <c r="N35" s="8">
        <f>IF(COUNT(AQ35,BT35,CW35)&gt;1,LARGE((AQ35,BT35,CW35),2),0)</f>
        <v>0</v>
      </c>
      <c r="O35" s="8" t="str">
        <f>IF(N35=0,"",IF(AND(N35=L35,N35=AQ35,N35=BT35),$U$1,IF(AND(N35=L35,N35=AQ35,N35=CW35),$U$1,IF(AND(N35=L35,N35=BT35,N35=CW35),$AX$1,IF(N35=CW35,$CA$1,IF(N35=BT35,$AX$1,IF(N35=AQ35,$U$1,"")))))))</f>
        <v/>
      </c>
      <c r="P35" s="8">
        <f>IF(MAX(AV35,BY35,DB35)&gt;0,MAX(AV35,BY35,DB35),0)</f>
        <v>45.999999999999993</v>
      </c>
      <c r="Q35" s="8" t="str">
        <f>IF(P35=0,"",IF(P35=DB35,$CA$1,IF(P35=BY35,$AX$1,IF(P35=AV35,$U$1,""))))</f>
        <v>2024 Nationals</v>
      </c>
      <c r="R35" s="8" t="str">
        <f>IF(MAX(DD35:DE35)&gt;0,MAX(DD35:DE35),"")</f>
        <v/>
      </c>
      <c r="S35" s="11" t="str">
        <f>IF(R35="","",IF(R35=DD35,"("&amp;DD$2&amp;")",IF(R35=DE35,"("&amp;DE$2&amp;")")))</f>
        <v/>
      </c>
      <c r="T35" s="8" t="str">
        <f>IF(R35="","",IF(R35=DD35,IF(R35+IF(N35="",0,N35)=PW35,$PB$1,IF(R35+IF(N35="",0,N35)=OU35,$NZ$1,IF(R35+IF(N35="",0,N35)=NS35,$MX$1,IF(R35+IF(N35="",0,N35)=MQ35,$LV$1,IF(R35+IF(N35="",0,N35)=LO35,$KT$1,IF(R35+IF(N35="",0,N35)=KM35,$JR$1,IF(R35+IF(N35="",0,N35)=JK35,$IP$1,IF(R35+IF(N35="",0,N35)=II35,$HN$1,IF(R35+IF(N35="",0,N35)=HG35,$GL$1,IF(R35+IF(N35="",0,N35)=GE35,$FJ$1,IF(R35+IF(N35="",0,N35)=FC35,$EH$1,IF(R35+IF(N35="",0,N35)=EA35,$DF$1)))))))))))),IF(R35=DE35,IF(R35+IF(P35="",0,P35)=QB35,$PB$1,IF(R35+IF(P35="",0,P35)=OZ35,$NZ$1,IF(R35+IF(P35="",0,P35)=NX35,$MX$1,IF(R35+IF(P35="",0,P35)=MV35,$LV$1,IF(R35+IF(P35="",0,P35)=LT35,$KT$1,IF(R35+IF(P35="",0,P35)=KR35,$JR$1,IF(R35+IF(P35="",0,P35)=JP35,$IP$1,IF(R35+IF(P35="",0,P35)=IN35,$HN$1,IF(R35+IF(P35="",0,P35)=HL35,$GL$1,IF(R35+IF(P35="",0,P35)=GJ35,$FJ$1,IF(R35+IF(P35="",0,P35)=FH35,$EH$1,IF(R35+IF(P35="",0,P35)=EF35,$DF$1)))))))))))))))</f>
        <v/>
      </c>
      <c r="U35" s="19">
        <v>17.600000000000001</v>
      </c>
      <c r="V35" s="19">
        <v>5.2</v>
      </c>
      <c r="W35" s="19">
        <v>1</v>
      </c>
      <c r="X35" s="19">
        <v>0</v>
      </c>
      <c r="Y35" s="19">
        <v>18.2</v>
      </c>
      <c r="Z35" s="19">
        <v>5.2</v>
      </c>
      <c r="AA35" s="19">
        <v>0.6</v>
      </c>
      <c r="AB35" s="19">
        <v>0</v>
      </c>
      <c r="AC35" s="19">
        <v>18.2</v>
      </c>
      <c r="AD35" s="19">
        <v>4</v>
      </c>
      <c r="AE35" s="19">
        <v>0.2</v>
      </c>
      <c r="AF35" s="19">
        <v>0</v>
      </c>
      <c r="AG35" s="19">
        <v>18.2</v>
      </c>
      <c r="AH35" s="19">
        <v>5.2</v>
      </c>
      <c r="AI35" s="19">
        <v>0.6</v>
      </c>
      <c r="AJ35" s="19">
        <v>0</v>
      </c>
      <c r="AK35" s="19">
        <v>18.2</v>
      </c>
      <c r="AL35" s="19">
        <v>5.6</v>
      </c>
      <c r="AM35" s="19">
        <v>0.6</v>
      </c>
      <c r="AN35" s="19">
        <v>0</v>
      </c>
      <c r="AO35" s="27"/>
      <c r="AP35" s="40">
        <f>IF(SUM(V35,Z35)&gt;0,SUM(V35,Z35),"")</f>
        <v>10.4</v>
      </c>
      <c r="AQ35" s="40">
        <f>IF(SUM(U35:V35,X35:Z35,AB35)-W35-AA35&gt;0,SUM(U35:V35,X35:Z35,AB35)-W35-AA35,"")</f>
        <v>44.6</v>
      </c>
      <c r="AR35" s="40">
        <f>IF(SUM(AC35:AD35,AF35)-AE35&gt;0,SUM(AC35:AD35,AF35)-AE35,"")</f>
        <v>22</v>
      </c>
      <c r="AS35" s="40">
        <f>IF(SUM(V35,Z35,AD35)&gt;0,SUM(V35,Z35,AD35),"")</f>
        <v>14.4</v>
      </c>
      <c r="AT35" s="40">
        <f>IF(SUM(AQ35,AR35)&gt;0,SUM(AQ35,AR35),"")</f>
        <v>66.599999999999994</v>
      </c>
      <c r="AU35" s="40">
        <f>IF(SUM(AH35,AL35)&gt;0,SUM(AH35,AL35),"")</f>
        <v>10.8</v>
      </c>
      <c r="AV35" s="40">
        <f>IF(SUM(AG35:AH35,AJ35:AL35,AN35)-SUM(AI35,AM35)&gt;0,SUM(AG35:AH35,AJ35:AL35,AN35)-SUM(AI35,AM35),"")</f>
        <v>45.999999999999993</v>
      </c>
      <c r="AW35" s="40">
        <f>IF(SUM(AQ35,AR35,AV35)&gt;0,SUM(AQ35,AR35,AV35),"")</f>
        <v>112.6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IF(SUM(BT35,BU35,BY35)&gt;0,SUM(BT35,BU35,BY35),"")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IF(MAX(EA35,FC35,GE35,HG35,II35,JK35,KM35,LO35,MQ35,NS35,OU35,PW35)-IF(N35="",0,N35)&gt;0.001,MAX(EA35,FC35,GE35,HG35,II35,JK35,KM35,LO35,MQ35,NS35,OU35,PW35)-IF(N35="",0,N35),"")</f>
        <v/>
      </c>
      <c r="DE35" s="50" t="str">
        <f>IF(MAX(EF35,FH35,GJ35,HL35,IN35,JP35,KR35,LT35,MV35,NX35,OZ35,QB35)-IF(P35="",0,P35)&gt;0.001,MAX(EF35,FH35,GJ35,HL35,IN35,JP35,KR35,LT35,MV35,NX35,OZ35,QB35)-IF(P35="",0,P35),"")</f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>IF(SUM(DG35,DK35)&gt;0,SUM(DG35,DK35),"")</f>
        <v/>
      </c>
      <c r="EA35" s="40" t="str">
        <f>IF(SUM(DF35:DG35,DI35:DK35,DM35)-DH35-DL35&gt;0,SUM(DF35:DG35,DI35:DK35,DM35)-DH35-DL35,"")</f>
        <v/>
      </c>
      <c r="EB35" s="40" t="str">
        <f>IF(SUM(DN35:DO35,DQ35)-DP35&gt;0,SUM(DN35:DO35,DQ35)-DP35,"")</f>
        <v/>
      </c>
      <c r="EC35" s="40" t="str">
        <f>IF(SUM(DG35,DK35,DO35)&gt;0,SUM(DG35,DK35,DO35),"")</f>
        <v/>
      </c>
      <c r="ED35" s="40" t="str">
        <f>IF(SUM(EA35,EB35)&gt;0,SUM(EA35,EB35),"")</f>
        <v/>
      </c>
      <c r="EE35" s="40" t="str">
        <f>IF(SUM(DS35,DW35)&gt;0,SUM(DS35,DW35),"")</f>
        <v/>
      </c>
      <c r="EF35" s="40" t="str">
        <f>IF(SUM(DR35:DS35,DU35:DW35,DY35)-SUM(DT35,DX35)&gt;0,SUM(DR35:DS35,DU35:DW35,DY35)-SUM(DT35,DX35),"")</f>
        <v/>
      </c>
      <c r="EG35" s="40" t="str">
        <f>IF(SUM(EA35,EB35,EF35)&gt;0,SUM(EA35,EB35,EF35),"")</f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>IF(SUM(EI35,EM35)&gt;0,SUM(EI35,EM35),"")</f>
        <v/>
      </c>
      <c r="FC35" s="11" t="str">
        <f>IF(SUM(EH35:EI35,EK35:EM35,EO35)-EJ35-EN35&gt;0,SUM(EH35:EI35,EK35:EM35,EO35)-EJ35-EN35,"")</f>
        <v/>
      </c>
      <c r="FD35" s="11" t="str">
        <f>IF(SUM(EP35:EQ35,ES35)-ER35&gt;0,SUM(EP35:EQ35,ES35)-ER35,"")</f>
        <v/>
      </c>
      <c r="FE35" s="11" t="str">
        <f>IF(SUM(EI35,EM35,EQ35)&gt;0,SUM(EI35,EM35,EQ35),"")</f>
        <v/>
      </c>
      <c r="FF35" s="11" t="str">
        <f>IF(SUM(FC35,FD35)&gt;0,SUM(FC35,FD35),"")</f>
        <v/>
      </c>
      <c r="FG35" s="11" t="str">
        <f>IF(SUM(EU35,EY35)&gt;0,SUM(EU35,EY35),"")</f>
        <v/>
      </c>
      <c r="FH35" s="11" t="str">
        <f>IF(SUM(ET35:EU35,EW35:EY35,FA35)-SUM(EV35,EZ35)&gt;0,SUM(ET35:EU35,EW35:EY35,FA35)-SUM(EV35,EZ35),"")</f>
        <v/>
      </c>
      <c r="FI35" s="11" t="str">
        <f>IF(SUM(FC35,FD35,FH35)&gt;0,SUM(FC35,FD35,FH35),"")</f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>IF(SUM(FK35,FO35)&gt;0,SUM(FK35,FO35),"")</f>
        <v/>
      </c>
      <c r="GE35" s="40" t="str">
        <f>IF(SUM(FJ35:FK35,FM35:FO35,FQ35)-FL35-FP35&gt;0,SUM(FJ35:FK35,FM35:FO35,FQ35)-FL35-FP35,"")</f>
        <v/>
      </c>
      <c r="GF35" s="40" t="str">
        <f>IF(SUM(FR35:FS35,FU35)-FT35&gt;0,SUM(FR35:FS35,FU35)-FT35,"")</f>
        <v/>
      </c>
      <c r="GG35" s="40" t="str">
        <f>IF(SUM(FK35,FO35,FS35)&gt;0,SUM(FK35,FO35,FS35),"")</f>
        <v/>
      </c>
      <c r="GH35" s="40" t="str">
        <f>IF(SUM(GE35,GF35)&gt;0,SUM(GE35,GF35),"")</f>
        <v/>
      </c>
      <c r="GI35" s="40" t="str">
        <f>IF(SUM(FW35,GA35)&gt;0,SUM(FW35,GA35),"")</f>
        <v/>
      </c>
      <c r="GJ35" s="40" t="str">
        <f>IF(SUM(FV35:FW35,FY35:GA35,GC35)-SUM(FX35,GB35)&gt;0,SUM(FV35:FW35,FY35:GA35,GC35)-SUM(FX35,GB35),"")</f>
        <v/>
      </c>
      <c r="GK35" s="40" t="str">
        <f>IF(SUM(GE35,GF35,GJ35)&gt;0,SUM(GE35,GF35,GJ35),"")</f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>IF(SUM(GM35,GQ35)&gt;0,SUM(GM35,GQ35),"")</f>
        <v/>
      </c>
      <c r="HG35" s="11" t="str">
        <f>IF(SUM(GL35:GM35,GO35:GQ35,GS35)-GN35-GR35&gt;0,SUM(GL35:GM35,GO35:GQ35,GS35)-GN35-GR35,"")</f>
        <v/>
      </c>
      <c r="HH35" s="11" t="str">
        <f>IF(SUM(GT35:GU35,GW35)-GV35&gt;0,SUM(GT35:GU35,GW35)-GV35,"")</f>
        <v/>
      </c>
      <c r="HI35" s="11" t="str">
        <f>IF(SUM(GM35,GQ35,GU35)&gt;0,SUM(GM35,GQ35,GU35),"")</f>
        <v/>
      </c>
      <c r="HJ35" s="11" t="str">
        <f>IF(SUM(HG35,HH35)&gt;0,SUM(HG35,HH35),"")</f>
        <v/>
      </c>
      <c r="HK35" s="11" t="str">
        <f>IF(SUM(GY35,HC35)&gt;0,SUM(GY35,HC35),"")</f>
        <v/>
      </c>
      <c r="HL35" s="11" t="str">
        <f>IF(SUM(GX35:GY35,HA35:HC35,HE35)-SUM(GZ35,HD35)&gt;0,SUM(GX35:GY35,HA35:HC35,HE35)-SUM(GZ35,HD35),"")</f>
        <v/>
      </c>
      <c r="HM35" s="11" t="str">
        <f>IF(SUM(HG35,HH35,HL35)&gt;0,SUM(HG35,HH35,HL35),"")</f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>IF(SUM(HO35,HS35)&gt;0,SUM(HO35,HS35),"")</f>
        <v/>
      </c>
      <c r="II35" s="40" t="str">
        <f>IF(SUM(HN35:HO35,HQ35:HS35,HU35)-HP35-HT35&gt;0,SUM(HN35:HO35,HQ35:HS35,HU35)-HP35-HT35,"")</f>
        <v/>
      </c>
      <c r="IJ35" s="40" t="str">
        <f>IF(SUM(HV35:HW35,HY35)-HX35&gt;0,SUM(HV35:HW35,HY35)-HX35,"")</f>
        <v/>
      </c>
      <c r="IK35" s="40" t="str">
        <f>IF(SUM(HO35,HS35,HW35)&gt;0,SUM(HO35,HS35,HW35),"")</f>
        <v/>
      </c>
      <c r="IL35" s="40" t="str">
        <f>IF(SUM(II35,IJ35)&gt;0,SUM(II35,IJ35),"")</f>
        <v/>
      </c>
      <c r="IM35" s="40" t="str">
        <f>IF(SUM(IA35,IE35)&gt;0,SUM(IA35,IE35),"")</f>
        <v/>
      </c>
      <c r="IN35" s="40" t="str">
        <f>IF(SUM(HZ35:IA35,IC35:IE35,IG35)-SUM(IB35,IF35)&gt;0,SUM(HZ35:IA35,IC35:IE35,IG35)-SUM(IB35,IF35),"")</f>
        <v/>
      </c>
      <c r="IO35" s="40" t="str">
        <f>IF(SUM(II35,IJ35,IN35)&gt;0,SUM(II35,IJ35,IN35),"")</f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>IF(SUM(IQ35,IU35)&gt;0,SUM(IQ35,IU35),"")</f>
        <v/>
      </c>
      <c r="JK35" s="11" t="str">
        <f>IF(SUM(IP35:IQ35,IS35:IU35,IW35)-IR35-IV35&gt;0,SUM(IP35:IQ35,IS35:IU35,IW35)-IR35-IV35,"")</f>
        <v/>
      </c>
      <c r="JL35" s="11" t="str">
        <f>IF(SUM(IX35:IY35,JA35)-IZ35&gt;0,SUM(IX35:IY35,JA35)-IZ35,"")</f>
        <v/>
      </c>
      <c r="JM35" s="11" t="str">
        <f>IF(SUM(IQ35,IU35,IY35)&gt;0,SUM(IQ35,IU35,IY35),"")</f>
        <v/>
      </c>
      <c r="JN35" s="11" t="str">
        <f>IF(SUM(JK35,JL35)&gt;0,SUM(JK35,JL35),"")</f>
        <v/>
      </c>
      <c r="JO35" s="11" t="str">
        <f>IF(SUM(JC35,JG35)&gt;0,SUM(JC35,JG35),"")</f>
        <v/>
      </c>
      <c r="JP35" s="11" t="str">
        <f>IF(SUM(JB35:JC35,JE35:JG35,JI35)-SUM(JD35,JH35)&gt;0,SUM(JB35:JC35,JE35:JG35,JI35)-SUM(JD35,JH35),"")</f>
        <v/>
      </c>
      <c r="JQ35" s="11" t="str">
        <f>IF(SUM(JK35,JL35,JP35)&gt;0,SUM(JK35,JL35,JP35),"")</f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>IF(SUM(JS35,JW35)&gt;0,SUM(JS35,JW35),"")</f>
        <v/>
      </c>
      <c r="KM35" s="40" t="str">
        <f>IF(SUM(JR35:JS35,JU35:JW35,JY35)-JT35-JX35&gt;0,SUM(JR35:JS35,JU35:JW35,JY35)-JT35-JX35,"")</f>
        <v/>
      </c>
      <c r="KN35" s="40" t="str">
        <f>IF(SUM(JZ35:KA35,KC35)-KB35&gt;0,SUM(JZ35:KA35,KC35)-KB35,"")</f>
        <v/>
      </c>
      <c r="KO35" s="40" t="str">
        <f>IF(SUM(JS35,JW35,KA35)&gt;0,SUM(JS35,JW35,KA35),"")</f>
        <v/>
      </c>
      <c r="KP35" s="40" t="str">
        <f>IF(SUM(KM35,KN35)&gt;0,SUM(KM35,KN35),"")</f>
        <v/>
      </c>
      <c r="KQ35" s="40" t="str">
        <f>IF(SUM(KE35,KI35)&gt;0,SUM(KE35,KI35),"")</f>
        <v/>
      </c>
      <c r="KR35" s="40" t="str">
        <f>IF(SUM(KD35:KE35,KG35:KI35,KK35)-SUM(KF35,KJ35)&gt;0,SUM(KD35:KE35,KG35:KI35,KK35)-SUM(KF35,KJ35),"")</f>
        <v/>
      </c>
      <c r="KS35" s="40" t="str">
        <f>IF(SUM(KM35,KN35,KR35)&gt;0,SUM(KM35,KN35,KR35),"")</f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>IF(SUM(KU35,KY35)&gt;0,SUM(KU35,KY35),"")</f>
        <v/>
      </c>
      <c r="LO35" s="11" t="str">
        <f>IF(SUM(KT35:KU35,KW35:KY35,LA35)-KV35-KZ35&gt;0,SUM(KT35:KU35,KW35:KY35,LA35)-KV35-KZ35,"")</f>
        <v/>
      </c>
      <c r="LP35" s="11" t="str">
        <f>IF(SUM(LB35:LC35,LE35)-LD35&gt;0,SUM(LB35:LC35,LE35)-LD35,"")</f>
        <v/>
      </c>
      <c r="LQ35" s="11" t="str">
        <f>IF(SUM(KU35,KY35,LC35)&gt;0,SUM(KU35,KY35,LC35),"")</f>
        <v/>
      </c>
      <c r="LR35" s="11" t="str">
        <f>IF(SUM(LO35,LP35)&gt;0,SUM(LO35,LP35),"")</f>
        <v/>
      </c>
      <c r="LS35" s="11" t="str">
        <f>IF(SUM(LG35,LK35)&gt;0,SUM(LG35,LK35),"")</f>
        <v/>
      </c>
      <c r="LT35" s="11" t="str">
        <f>IF(SUM(LF35:LG35,LI35:LK35,LM35)-SUM(LH35,LL35)&gt;0,SUM(LF35:LG35,LI35:LK35,LM35)-SUM(LH35,LL35),"")</f>
        <v/>
      </c>
      <c r="LU35" s="11" t="str">
        <f>IF(SUM(LO35,LP35,LT35)&gt;0,SUM(LO35,LP35,LT35),"")</f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>IF(SUM(LW35,MA35)&gt;0,SUM(LW35,MA35),"")</f>
        <v/>
      </c>
      <c r="MQ35" s="40" t="str">
        <f>IF(SUM(LV35:LW35,LY35:MA35,MC35)-LX35-MB35&gt;0,SUM(LV35:LW35,LY35:MA35,MC35)-LX35-MB35,"")</f>
        <v/>
      </c>
      <c r="MR35" s="40" t="str">
        <f>IF(SUM(MD35:ME35,MG35)-MF35&gt;0,SUM(MD35:ME35,MG35)-MF35,"")</f>
        <v/>
      </c>
      <c r="MS35" s="40" t="str">
        <f>IF(SUM(LW35,MA35,ME35)&gt;0,SUM(LW35,MA35,ME35),"")</f>
        <v/>
      </c>
      <c r="MT35" s="40" t="str">
        <f>IF(SUM(MQ35,MR35)&gt;0,SUM(MQ35,MR35),"")</f>
        <v/>
      </c>
      <c r="MU35" s="40" t="str">
        <f>IF(SUM(MI35,MM35)&gt;0,SUM(MI35,MM35),"")</f>
        <v/>
      </c>
      <c r="MV35" s="40" t="str">
        <f>IF(SUM(MH35:MI35,MK35:MM35,MO35)-SUM(MJ35,MN35)&gt;0,SUM(MH35:MI35,MK35:MM35,MO35)-SUM(MJ35,MN35),"")</f>
        <v/>
      </c>
      <c r="MW35" s="40" t="str">
        <f>IF(SUM(MQ35,MR35,MV35)&gt;0,SUM(MQ35,MR35,MV35),"")</f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>IF(SUM(MY35,NC35)&gt;0,SUM(MY35,NC35),"")</f>
        <v/>
      </c>
      <c r="NS35" s="11" t="str">
        <f>IF(SUM(MX35:MY35,NA35:NC35,NE35)-MZ35-ND35&gt;0,SUM(MX35:MY35,NA35:NC35,NE35)-MZ35-ND35,"")</f>
        <v/>
      </c>
      <c r="NT35" s="11" t="str">
        <f>IF(SUM(NF35:NG35,NI35)-NH35&gt;0,SUM(NF35:NG35,NI35)-NH35,"")</f>
        <v/>
      </c>
      <c r="NU35" s="11" t="str">
        <f>IF(SUM(MY35,NC35,NG35)&gt;0,SUM(MY35,NC35,NG35),"")</f>
        <v/>
      </c>
      <c r="NV35" s="11" t="str">
        <f>IF(SUM(NS35,NT35)&gt;0,SUM(NS35,NT35),"")</f>
        <v/>
      </c>
      <c r="NW35" s="11" t="str">
        <f>IF(SUM(NK35,NO35)&gt;0,SUM(NK35,NO35),"")</f>
        <v/>
      </c>
      <c r="NX35" s="11" t="str">
        <f>IF(SUM(NJ35:NK35,NM35:NO35,NQ35)-SUM(NL35,NP35)&gt;0,SUM(NJ35:NK35,NM35:NO35,NQ35)-SUM(NL35,NP35),"")</f>
        <v/>
      </c>
      <c r="NY35" s="11" t="str">
        <f>IF(SUM(NS35,NT35,NX35)&gt;0,SUM(NS35,NT35,NX35),"")</f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>IF(SUM(OA35,OE35)&gt;0,SUM(OA35,OE35),"")</f>
        <v/>
      </c>
      <c r="OU35" s="40" t="str">
        <f>IF(SUM(NZ35:OA35,OC35:OE35,OG35)-OB35-OF35&gt;0,SUM(NZ35:OA35,OC35:OE35,OG35)-OB35-OF35,"")</f>
        <v/>
      </c>
      <c r="OV35" s="40" t="str">
        <f>IF(SUM(OH35:OI35,OK35)-OJ35&gt;0,SUM(OH35:OI35,OK35)-OJ35,"")</f>
        <v/>
      </c>
      <c r="OW35" s="40" t="str">
        <f>IF(SUM(OA35,OE35,OI35)&gt;0,SUM(OA35,OE35,OI35),"")</f>
        <v/>
      </c>
      <c r="OX35" s="40" t="str">
        <f>IF(SUM(OU35,OV35)&gt;0,SUM(OU35,OV35),"")</f>
        <v/>
      </c>
      <c r="OY35" s="40" t="str">
        <f>IF(SUM(OM35,OQ35)&gt;0,SUM(OM35,OQ35),"")</f>
        <v/>
      </c>
      <c r="OZ35" s="40" t="str">
        <f>IF(SUM(OL35:OM35,OO35:OQ35,OS35)-SUM(ON35,OR35)&gt;0,SUM(OL35:OM35,OO35:OQ35,OS35)-SUM(ON35,OR35),"")</f>
        <v/>
      </c>
      <c r="PA35" s="40" t="str">
        <f>IF(SUM(OU35,OV35,OZ35)&gt;0,SUM(OU35,OV35,OZ35),"")</f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>IF(SUM(PC35,PG35)&gt;0,SUM(PC35,PG35),"")</f>
        <v/>
      </c>
      <c r="PW35" s="11" t="str">
        <f>IF(SUM(PB35:PC35,PE35:PG35,PI35)-PD35-PH35&gt;0,SUM(PB35:PC35,PE35:PG35,PI35)-PD35-PH35,"")</f>
        <v/>
      </c>
      <c r="PX35" s="11" t="str">
        <f>IF(SUM(PJ35:PK35,PM35)-PL35&gt;0,SUM(PJ35:PK35,PM35)-PL35,"")</f>
        <v/>
      </c>
      <c r="PY35" s="11" t="str">
        <f>IF(SUM(PC35,PG35,PK35)&gt;0,SUM(PC35,PG35,PK35),"")</f>
        <v/>
      </c>
      <c r="PZ35" s="11" t="str">
        <f>IF(SUM(PW35,PX35)&gt;0,SUM(PW35,PX35),"")</f>
        <v/>
      </c>
      <c r="QA35" s="11" t="str">
        <f>IF(SUM(PO35,PS35)&gt;0,SUM(PO35,PS35),"")</f>
        <v/>
      </c>
      <c r="QB35" s="11" t="str">
        <f>IF(SUM(PN35:PO35,PQ35:PS35,PU35)-SUM(PP35,PT35)&gt;0,SUM(PN35:PO35,PQ35:PS35,PU35)-SUM(PP35,PT35),"")</f>
        <v/>
      </c>
      <c r="QC35" s="11" t="str">
        <f>IF(SUM(PW35,PX35,QB35)&gt;0,SUM(PW35,PX35,QB35),"")</f>
        <v/>
      </c>
      <c r="QD35" s="22">
        <f>IF($CU35="P",CA35,(CA35+AX35)/2)</f>
        <v>0</v>
      </c>
      <c r="QE35" s="22">
        <f>IF($CU35="P",CB35,(CB35+AY35)/2)</f>
        <v>0</v>
      </c>
      <c r="QF35" s="22">
        <f>IF($CU35="P",CC35,(CC35+AZ35)/2)</f>
        <v>0</v>
      </c>
      <c r="QG35" s="22">
        <f>IF($CU35="P",CD35,(CD35+BA35)/2)</f>
        <v>0</v>
      </c>
      <c r="QH35" s="22">
        <f>IF($CU35="P",CE35,(CE35+BB35)/2)</f>
        <v>0</v>
      </c>
      <c r="QI35" s="22">
        <f>IF($CU35="P",CF35,(CF35+BC35)/2)</f>
        <v>0</v>
      </c>
      <c r="QJ35" s="22">
        <f>IF($CU35="P",CG35,(CG35+BD35)/2)</f>
        <v>0</v>
      </c>
      <c r="QK35" s="22">
        <f>IF($CU35="P",CH35,(CH35+BE35)/2)</f>
        <v>0</v>
      </c>
      <c r="QL35" s="22">
        <f>IF($CU35="P",CI35,(CI35+BF35)/2)</f>
        <v>0</v>
      </c>
      <c r="QM35" s="22">
        <f>IF($CU35="P",CJ35,(CJ35+BG35)/2)</f>
        <v>0</v>
      </c>
      <c r="QN35" s="22">
        <f>IF($CU35="P",CK35,(CK35+BH35)/2)</f>
        <v>0</v>
      </c>
      <c r="QO35" s="22">
        <f>IF($CU35="P",CL35,(CL35+BI35)/2)</f>
        <v>0</v>
      </c>
      <c r="QP35" s="22">
        <f>IF($CU35="P",CM35,(CM35+BJ35)/2)</f>
        <v>0</v>
      </c>
      <c r="QQ35" s="22">
        <f>IF($CU35="P",CN35,(CN35+BK35)/2)</f>
        <v>0</v>
      </c>
      <c r="QR35" s="22">
        <f>IF($CU35="P",CO35,(CO35+BL35)/2)</f>
        <v>0</v>
      </c>
      <c r="QS35" s="22">
        <f>IF($CU35="P",CP35,(CP35+BM35)/2)</f>
        <v>0</v>
      </c>
      <c r="QT35" s="22">
        <f>IF($CU35="P",CQ35,(CQ35+BN35)/2)</f>
        <v>0</v>
      </c>
      <c r="QU35" s="22">
        <f>IF($CU35="P",CR35,(CR35+BO35)/2)</f>
        <v>0</v>
      </c>
      <c r="QV35" s="22">
        <f>IF($CU35="P",CS35,(CS35+BP35)/2)</f>
        <v>0</v>
      </c>
      <c r="QW35" s="22">
        <f>IF($CU35="P",CT35,(CT35+BQ35)/2)</f>
        <v>0</v>
      </c>
      <c r="QX35" s="27" t="s">
        <v>46</v>
      </c>
      <c r="QY35" s="40" t="str">
        <f>IF(SUM(QE35,QI35)&gt;0,SUM(QE35,QI35),"")</f>
        <v/>
      </c>
      <c r="QZ35" s="40" t="str">
        <f>IF(SUM(QD35:QE35,QG35:QI35,QK35)-QF35-QJ35&gt;0,SUM(QD35:QE35,QG35:QI35,QK35)-QF35-QJ35,"")</f>
        <v/>
      </c>
      <c r="RA35" s="40" t="str">
        <f>IF(SUM(QL35:QM35,QO35)-QN35&gt;0,SUM(QL35:QM35,QO35)-QN35,"")</f>
        <v/>
      </c>
      <c r="RB35" s="40" t="str">
        <f>IF(SUM(QE35,QI35,QM35)&gt;0,SUM(QE35,QI35,QM35),"")</f>
        <v/>
      </c>
      <c r="RC35" s="40" t="str">
        <f>IF(SUM(QZ35,RA35)&gt;0,SUM(QZ35,RA35),"")</f>
        <v/>
      </c>
      <c r="RD35" s="40" t="str">
        <f>IF(SUM(QQ35,QU35)&gt;0,SUM(QQ35,QU35),"")</f>
        <v/>
      </c>
      <c r="RE35" s="40" t="str">
        <f>IF(SUM(QP35:QQ35,QS35:QU35,QW35)-SUM(QR35,QV35)&gt;0,SUM(QP35:QQ35,QS35:QU35,QW35)-SUM(QR35,QV35),"")</f>
        <v/>
      </c>
      <c r="RF35" s="40" t="str">
        <f>IF(SUM(QZ35,RA35,RE35)&gt;0,SUM(QZ35,RA35,RE35),"")</f>
        <v/>
      </c>
    </row>
    <row r="36" spans="1:474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177</v>
      </c>
      <c r="D36" s="4" t="s">
        <v>4</v>
      </c>
      <c r="E36" s="4">
        <v>2006</v>
      </c>
      <c r="F36" s="9">
        <f>SUM(L36:R36)+SUM(L36:O36)*0.0000001+SUM(L36)*0.0000000000001</f>
        <v>85.600004470004478</v>
      </c>
      <c r="G36" s="64"/>
      <c r="H36" s="3" t="str">
        <f>IF(OR(AND(AP36&gt;=AW$44,AQ36&gt;=AW$48,AP36&lt;&gt;"",AO36=""),AND(AU36&gt;=AW$44,AV36&gt;=AW$48,AU36&lt;&gt;"",AO36=""),AND(BS36&gt;=BZ$44,BT36&gt;=BZ$48,BS36&lt;&gt;"",BR36=""),AND(BX36&gt;=BZ$44,BY36&gt;=BZ$48,BX36&lt;&gt;"",BR36=""),AND(CV36&gt;=DC$44,CW36&gt;=DC$48,CV36&lt;&gt;"",CU36=""),AND(DA36&gt;=DC$44,DB36&gt;=DC$48,DA36&lt;&gt;""),AND(DZ36&gt;=EG$44,EA36&gt;=EG$48,DZ36&lt;&gt;""),AND(EE36&gt;=EG$44,EF36&gt;=EG$48,EE36&lt;&gt;""),AND(FB36&gt;=FI$44,FC36&gt;=FI$48,FB36&lt;&gt;""),AND(FG36&gt;=FI$44,FH36&gt;=FI$48,FG36&lt;&gt;""),AND(GD36&gt;=GK$44,GE36&gt;=GK$48,GD36&lt;&gt;""),AND(GI36&gt;=GK$44,GJ36&gt;=GK$48,GI36&lt;&gt;""),AND(HF36&gt;=HM$44,HG36&gt;=HM$48,HF36&lt;&gt;""),AND(HK36&gt;=HM$44,HL36&gt;=HM$48,HK36&lt;&gt;""),AND(IH36&gt;=IO$44,II36&gt;=IO$48,IH36&lt;&gt;""),AND(IM36&gt;=IO$44,IN36&gt;=IO$48,IM36&lt;&gt;""),AND(JJ36&gt;=JQ$44,JK36&gt;=JQ$48,JJ36&lt;&gt;""),AND(JO36&gt;=JQ$44,JP36&gt;=JQ$48,JO36&lt;&gt;""),AND(KL36&gt;=KS$44,KM36&gt;=KS$48,KL36&lt;&gt;""),AND(KQ36&gt;=KS$44,KR36&gt;=KS$48,KQ36&lt;&gt;""),AND(LN36&gt;=LU$44,LO36&gt;=LU$48,LN36&lt;&gt;""),AND(LS36&gt;=LU$44,LT36&gt;=LU$48,LS36&lt;&gt;""),AND(MP36&gt;=MW$44,MQ36&gt;=MW$48,MP36&lt;&gt;""),AND(MU36&gt;=MW$44,MV36&gt;=MW$48,MU36&lt;&gt;""),AND(NR36&gt;=NY$44,NS36&gt;=NY$48,NR36&lt;&gt;""),AND(NW36&gt;=NY$44,NX36&gt;=NY$48,NW36&lt;&gt;""),AND(OT36&gt;=PA$44,OU36&gt;=PA$48,OT36&lt;&gt;""),AND(OY36&gt;=PA$44,OZ36&gt;=PA$48,OY36&lt;&gt;""),AND(PV36&gt;=QC$44,PW36&gt;=QC$48,PV36&lt;&gt;""),AND(QA36&gt;=QC$44,QB36&gt;=QC$48,QA36&lt;&gt;"")),"P","")</f>
        <v/>
      </c>
      <c r="I36" s="3" t="str">
        <f>IF(OR(AND(AQ36&gt;=AW$48,AQ36&lt;&gt;"",AO36=""),AND(AV36&gt;=AW$48,AV36&lt;&gt;"",AO36=""),AND(BT36&gt;=BZ$48,BT36&lt;&gt;"",BR36=""),AND(BY36&gt;=BZ$48,BY36&lt;&gt;"",BR36=""),AND(CW36&gt;=DC$48,CW36&lt;&gt;"",CU36=""),AND(DB36&gt;=DC$48,DB36&lt;&gt;"",CU36=""),AND(EA36&gt;=EG$48,EA36&lt;&gt;""),AND(EF36&gt;=EG$48,EF36&lt;&gt;""),AND(FC36&gt;=FI$48,FC36&lt;&gt;""),AND(FH36&gt;=FI$48,FH36&lt;&gt;""),AND(GE36&gt;=GK$48,GE36&lt;&gt;""),AND(GJ36&gt;=GK$48,GJ36&lt;&gt;""),AND(HG36&gt;=HM$48,HG36&lt;&gt;""),AND(HL36&gt;=HM$48,HL36&lt;&gt;""),AND(II36&gt;=IO$48,II36&lt;&gt;""),AND(IN36&gt;=IO$48,IN36&lt;&gt;""),AND(JK36&gt;=JQ$48,JK36&lt;&gt;""),AND(JP36&gt;=JQ$48,JP36&lt;&gt;""),AND(KM36&gt;=KS$48,KM36&lt;&gt;""),AND(KR36&gt;=KS$48,KR36&lt;&gt;""),AND(LO36&gt;=LU$48,LO36&lt;&gt;""),AND(LT36&gt;=LU$48,LT36&lt;&gt;""),AND(MQ36&gt;=MW$48,MQ36&lt;&gt;""),AND(MV36&gt;=MW$48,MV36&lt;&gt;""),AND(NS36&gt;=NY$48,NS36&lt;&gt;""),AND(NX36&gt;=NY$48,NX36&lt;&gt;""),AND(OU36&gt;=PA$48,OU36&lt;&gt;""),AND(OZ36&gt;=PA$48,OZ36&lt;&gt;""),AND(PW36&gt;=QC$48,PW36&lt;&gt;""),AND(QB36&gt;=QC$48,QB36&lt;&gt;"")),"P","")</f>
        <v/>
      </c>
      <c r="J36" s="36" t="str">
        <f>IF(AND(I36="P",H36=""),"No DD",IF(OR(AND(AS36&gt;=AW$47,AT36&gt;=AW$51,AS36&lt;&gt;"",AO36=""),AND(BV36&gt;=BZ$47,BW36&gt;=BZ$51,BV36&lt;&gt;"",BR36=""),AND(CY36&gt;=DC$47,CZ36&gt;=DC$51,CY36&lt;&gt;"",CU36=""),AND(EC36&gt;=EG$47,ED36&gt;=EG$51,EC36&lt;&gt;""),AND(FE36&gt;=FI$47,FF36&gt;=FI$51,FE36&lt;&gt;""),AND(GG36&gt;=GK$47,GH36&gt;=GK$51,GG36&lt;&gt;""),AND(HI36&gt;=HM$47,HJ36&gt;=HM$51,HI36&lt;&gt;""),AND(IK36&gt;=IO$47,IL36&gt;=IO$51,IK36&lt;&gt;""),AND(JM36&gt;=JQ$47,JN36&gt;=JQ$51,JM36&lt;&gt;""),AND(KO36&gt;=KS$47,KP36&gt;=KS$51,KO36&lt;&gt;""),AND(LQ36&gt;=LU$47,LR36&gt;=LU$51,LQ36&lt;&gt;""),AND(MS36&gt;=MW$47,MT36&gt;=MW$51,MS36&lt;&gt;""),AND(NU36&gt;=NY$47,NV36&gt;=NY$51,NU36&lt;&gt;""),AND(OW36&gt;=PA$47,OX36&gt;=PA$51,OW36&lt;&gt;""),AND(PY36&gt;=QC$47,PZ36&gt;=QC$51,PY36&lt;&gt;"")),"Merit",IF(OR(AND(AS36&gt;=AW$46,AT36&gt;=AW$50,AS36&lt;&gt;"",AO36=""),AND(BV36&gt;=BZ$46,BW36&gt;=BZ$50,BV36&lt;&gt;"",BR36=""),AND(CY36&gt;=DC$46,CZ36&gt;=DC$50,CY36&lt;&gt;"",CU36=""),AND(EC36&gt;=EG$46,ED36&gt;=EG$50,EC36&lt;&gt;""),AND(FE36&gt;=FI$46,FF36&gt;=FI$50,FE36&lt;&gt;""),AND(GG36&gt;=GK$46,GH36&gt;=GK$50,GG36&lt;&gt;""),AND(HI36&gt;=HM$46,HJ36&gt;=HM$50,HI36&lt;&gt;""),AND(IK36&gt;=IO$46,IL36&gt;=IO$50,IK36&lt;&gt;""),AND(JM36&gt;=JQ$46,JN36&gt;=JQ$50,JM36&lt;&gt;""),AND(KO36&gt;=KS$46,KP36&gt;=KS$50,KO36&lt;&gt;""),AND(LQ36&gt;=LU$46,LR36&gt;=LU$50,LQ36&lt;&gt;""),AND(MS36&gt;=MW$46,MT36&gt;=MW$50,MS36&lt;&gt;""),AND(NU36&gt;=NY$46,NV36&gt;=NY$50,NU36&lt;&gt;""),AND(OW36&gt;=PA$46,OX36&gt;=PA$50,OW36&lt;&gt;""),AND(PY36&gt;=QC$46,PZ36&gt;=QC$50,PY36&lt;&gt;"")),"Excellence",IF(K36="P","Worlds Team",IF(H36="P","National Team","")))))</f>
        <v/>
      </c>
      <c r="K36" s="3" t="str">
        <f>IF(OR(AND(AS36&gt;=AW$45,AT36&gt;=AW$49,AS36&lt;&gt;"",AO36=""),AND(BV36&gt;=BZ$45,BW36&gt;=BZ$49,BV36&lt;&gt;"",BR36=""),AND(CY36&gt;=DC$45,CZ36&gt;=DC$49,CY36&lt;&gt;"",CU36=""),AND(EC36&gt;=EG$45,ED36&gt;=EG$49,EC36&lt;&gt;""),AND(FE36&gt;=FI$45,FF36&gt;=FI$49,FE36&lt;&gt;""),AND(GG36&gt;=GK$45,GH36&gt;=GK$49,GG36&lt;&gt;""),AND(HI36&gt;=HM$45,HJ36&gt;=HM$49,HI36&lt;&gt;""),AND(IK36&gt;=IO$45,IL36&gt;=IO$49,IK36&lt;&gt;""),AND(JM36&gt;=JQ$45,JN36&gt;=JQ$49,JM36&lt;&gt;""),AND(KO36&gt;=KS$45,KP36&gt;=KS$49,KO36&lt;&gt;""),AND(LQ36&gt;=LU$45,LR36&gt;=LU$49,LQ36&lt;&gt;""),AND(MS36&gt;=MW$45,MT36&gt;=MW$49,MS36&lt;&gt;""),AND(NU36&gt;=NY$45,NV36&gt;=NY$49,NU36&lt;&gt;""),AND(OW36&gt;=PA$45,OX36&gt;=PA$49,OW36&lt;&gt;""),AND(PY36&gt;=QC$45,PZ36&gt;=QC$49,PY36&lt;&gt;"")),"P","")</f>
        <v/>
      </c>
      <c r="L36" s="8">
        <f>IF(COUNT(AQ36,BT36,CW36)&gt;0,LARGE((AQ36,BT36,CW36),1),0)</f>
        <v>44.70000000000001</v>
      </c>
      <c r="M36" s="8" t="str">
        <f>IF(L36=0,"",IF(L36=CW36,$CA$1,IF(L36=BT36,$AX$1,IF(L36=AQ36,$U$1,""))))</f>
        <v>2024 Nationals</v>
      </c>
      <c r="N36" s="8">
        <f>IF(COUNT(AQ36,BT36,CW36)&gt;1,LARGE((AQ36,BT36,CW36),2),0)</f>
        <v>0</v>
      </c>
      <c r="O36" s="8" t="str">
        <f>IF(N36=0,"",IF(AND(N36=L36,N36=AQ36,N36=BT36),$U$1,IF(AND(N36=L36,N36=AQ36,N36=CW36),$U$1,IF(AND(N36=L36,N36=BT36,N36=CW36),$AX$1,IF(N36=CW36,$CA$1,IF(N36=BT36,$AX$1,IF(N36=AQ36,$U$1,"")))))))</f>
        <v/>
      </c>
      <c r="P36" s="8">
        <f>IF(MAX(AV36,BY36,DB36)&gt;0,MAX(AV36,BY36,DB36),0)</f>
        <v>40.9</v>
      </c>
      <c r="Q36" s="8" t="str">
        <f>IF(P36=0,"",IF(P36=DB36,$CA$1,IF(P36=BY36,$AX$1,IF(P36=AV36,$U$1,""))))</f>
        <v>2024 Nationals</v>
      </c>
      <c r="R36" s="8" t="str">
        <f>IF(MAX(DD36:DE36)&gt;0,MAX(DD36:DE36),"")</f>
        <v/>
      </c>
      <c r="S36" s="11" t="str">
        <f>IF(R36="","",IF(R36=DD36,"("&amp;DD$2&amp;")",IF(R36=DE36,"("&amp;DE$2&amp;")")))</f>
        <v/>
      </c>
      <c r="T36" s="8" t="str">
        <f>IF(R36="","",IF(R36=DD36,IF(R36+IF(N36="",0,N36)=PW36,$PB$1,IF(R36+IF(N36="",0,N36)=OU36,$NZ$1,IF(R36+IF(N36="",0,N36)=NS36,$MX$1,IF(R36+IF(N36="",0,N36)=MQ36,$LV$1,IF(R36+IF(N36="",0,N36)=LO36,$KT$1,IF(R36+IF(N36="",0,N36)=KM36,$JR$1,IF(R36+IF(N36="",0,N36)=JK36,$IP$1,IF(R36+IF(N36="",0,N36)=II36,$HN$1,IF(R36+IF(N36="",0,N36)=HG36,$GL$1,IF(R36+IF(N36="",0,N36)=GE36,$FJ$1,IF(R36+IF(N36="",0,N36)=FC36,$EH$1,IF(R36+IF(N36="",0,N36)=EA36,$DF$1)))))))))))),IF(R36=DE36,IF(R36+IF(P36="",0,P36)=QB36,$PB$1,IF(R36+IF(P36="",0,P36)=OZ36,$NZ$1,IF(R36+IF(P36="",0,P36)=NX36,$MX$1,IF(R36+IF(P36="",0,P36)=MV36,$LV$1,IF(R36+IF(P36="",0,P36)=LT36,$KT$1,IF(R36+IF(P36="",0,P36)=KR36,$JR$1,IF(R36+IF(P36="",0,P36)=JP36,$IP$1,IF(R36+IF(P36="",0,P36)=IN36,$HN$1,IF(R36+IF(P36="",0,P36)=HL36,$GL$1,IF(R36+IF(P36="",0,P36)=GJ36,$FJ$1,IF(R36+IF(P36="",0,P36)=FH36,$EH$1,IF(R36+IF(P36="",0,P36)=EF36,$DF$1)))))))))))))))</f>
        <v/>
      </c>
      <c r="U36" s="19">
        <v>18.2</v>
      </c>
      <c r="V36" s="19">
        <v>4.4000000000000004</v>
      </c>
      <c r="W36" s="19">
        <v>0.8</v>
      </c>
      <c r="X36" s="19">
        <v>0</v>
      </c>
      <c r="Y36" s="19">
        <v>18.3</v>
      </c>
      <c r="Z36" s="19">
        <v>5.2</v>
      </c>
      <c r="AA36" s="19">
        <v>0.6</v>
      </c>
      <c r="AB36" s="19">
        <v>0</v>
      </c>
      <c r="AC36" s="19">
        <v>18</v>
      </c>
      <c r="AD36" s="19">
        <v>4.3</v>
      </c>
      <c r="AE36" s="19">
        <v>0.2</v>
      </c>
      <c r="AF36" s="19">
        <v>0</v>
      </c>
      <c r="AG36" s="19">
        <v>18.3</v>
      </c>
      <c r="AH36" s="19">
        <v>5.2</v>
      </c>
      <c r="AI36" s="19">
        <v>0.2</v>
      </c>
      <c r="AJ36" s="19">
        <v>0</v>
      </c>
      <c r="AK36" s="19">
        <v>17.899999999999999</v>
      </c>
      <c r="AL36" s="19">
        <v>2</v>
      </c>
      <c r="AM36" s="19">
        <v>2.2999999999999998</v>
      </c>
      <c r="AN36" s="19">
        <v>0</v>
      </c>
      <c r="AO36" s="27"/>
      <c r="AP36" s="40">
        <f>IF(SUM(V36,Z36)&gt;0,SUM(V36,Z36),"")</f>
        <v>9.6000000000000014</v>
      </c>
      <c r="AQ36" s="40">
        <f>IF(SUM(U36:V36,X36:Z36,AB36)-W36-AA36&gt;0,SUM(U36:V36,X36:Z36,AB36)-W36-AA36,"")</f>
        <v>44.70000000000001</v>
      </c>
      <c r="AR36" s="40">
        <f>IF(SUM(AC36:AD36,AF36)-AE36&gt;0,SUM(AC36:AD36,AF36)-AE36,"")</f>
        <v>22.1</v>
      </c>
      <c r="AS36" s="40">
        <f>IF(SUM(V36,Z36,AD36)&gt;0,SUM(V36,Z36,AD36),"")</f>
        <v>13.900000000000002</v>
      </c>
      <c r="AT36" s="40">
        <f>IF(SUM(AQ36,AR36)&gt;0,SUM(AQ36,AR36),"")</f>
        <v>66.800000000000011</v>
      </c>
      <c r="AU36" s="40">
        <f>IF(SUM(AH36,AL36)&gt;0,SUM(AH36,AL36),"")</f>
        <v>7.2</v>
      </c>
      <c r="AV36" s="40">
        <f>IF(SUM(AG36:AH36,AJ36:AL36,AN36)-SUM(AI36,AM36)&gt;0,SUM(AG36:AH36,AJ36:AL36,AN36)-SUM(AI36,AM36),"")</f>
        <v>40.9</v>
      </c>
      <c r="AW36" s="40">
        <f>IF(SUM(AQ36,AR36,AV36)&gt;0,SUM(AQ36,AR36,AV36),"")</f>
        <v>107.70000000000002</v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IF(SUM(BT36,BU36,BY36)&gt;0,SUM(BT36,BU36,BY36),"")</f>
        <v/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>IF(SUM(CB36,CF36)&gt;0,SUM(CB36,CF36),"")</f>
        <v/>
      </c>
      <c r="CW36" s="40" t="str">
        <f>IF(SUM(CA36:CB36,CD36:CF36,CH36)-CC36-CG36&gt;0,SUM(CA36:CB36,CD36:CF36,CH36)-CC36-CG36,"")</f>
        <v/>
      </c>
      <c r="CX36" s="40" t="str">
        <f>IF(SUM(CI36:CJ36,CL36)-CK36&gt;0,SUM(CI36:CJ36,CL36)-CK36,"")</f>
        <v/>
      </c>
      <c r="CY36" s="40" t="str">
        <f>IF(SUM(CB36,CF36,CJ36)&gt;0,SUM(CB36,CF36,CJ36),"")</f>
        <v/>
      </c>
      <c r="CZ36" s="40" t="str">
        <f>IF(SUM(CW36,CX36)&gt;0,SUM(CW36,CX36),"")</f>
        <v/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 t="str">
        <f>IF(SUM(CW36,CX36,DB36)&gt;0,SUM(CW36,CX36,DB36),"")</f>
        <v/>
      </c>
      <c r="DD36" s="50" t="str">
        <f>IF(MAX(EA36,FC36,GE36,HG36,II36,JK36,KM36,LO36,MQ36,NS36,OU36,PW36)-IF(N36="",0,N36)&gt;0.001,MAX(EA36,FC36,GE36,HG36,II36,JK36,KM36,LO36,MQ36,NS36,OU36,PW36)-IF(N36="",0,N36),"")</f>
        <v/>
      </c>
      <c r="DE36" s="50" t="str">
        <f>IF(MAX(EF36,FH36,GJ36,HL36,IN36,JP36,KR36,LT36,MV36,NX36,OZ36,QB36)-IF(P36="",0,P36)&gt;0.001,MAX(EF36,FH36,GJ36,HL36,IN36,JP36,KR36,LT36,MV36,NX36,OZ36,QB36)-IF(P36="",0,P36),"")</f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>IF(SUM(DG36,DK36)&gt;0,SUM(DG36,DK36),"")</f>
        <v/>
      </c>
      <c r="EA36" s="40" t="str">
        <f>IF(SUM(DF36:DG36,DI36:DK36,DM36)-DH36-DL36&gt;0,SUM(DF36:DG36,DI36:DK36,DM36)-DH36-DL36,"")</f>
        <v/>
      </c>
      <c r="EB36" s="40" t="str">
        <f>IF(SUM(DN36:DO36,DQ36)-DP36&gt;0,SUM(DN36:DO36,DQ36)-DP36,"")</f>
        <v/>
      </c>
      <c r="EC36" s="40" t="str">
        <f>IF(SUM(DG36,DK36,DO36)&gt;0,SUM(DG36,DK36,DO36),"")</f>
        <v/>
      </c>
      <c r="ED36" s="40" t="str">
        <f>IF(SUM(EA36,EB36)&gt;0,SUM(EA36,EB36),"")</f>
        <v/>
      </c>
      <c r="EE36" s="40" t="str">
        <f>IF(SUM(DS36,DW36)&gt;0,SUM(DS36,DW36),"")</f>
        <v/>
      </c>
      <c r="EF36" s="40" t="str">
        <f>IF(SUM(DR36:DS36,DU36:DW36,DY36)-SUM(DT36,DX36)&gt;0,SUM(DR36:DS36,DU36:DW36,DY36)-SUM(DT36,DX36),"")</f>
        <v/>
      </c>
      <c r="EG36" s="40" t="str">
        <f>IF(SUM(EA36,EB36,EF36)&gt;0,SUM(EA36,EB36,EF36),"")</f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>IF(SUM(EI36,EM36)&gt;0,SUM(EI36,EM36),"")</f>
        <v/>
      </c>
      <c r="FC36" s="11" t="str">
        <f>IF(SUM(EH36:EI36,EK36:EM36,EO36)-EJ36-EN36&gt;0,SUM(EH36:EI36,EK36:EM36,EO36)-EJ36-EN36,"")</f>
        <v/>
      </c>
      <c r="FD36" s="11" t="str">
        <f>IF(SUM(EP36:EQ36,ES36)-ER36&gt;0,SUM(EP36:EQ36,ES36)-ER36,"")</f>
        <v/>
      </c>
      <c r="FE36" s="11" t="str">
        <f>IF(SUM(EI36,EM36,EQ36)&gt;0,SUM(EI36,EM36,EQ36),"")</f>
        <v/>
      </c>
      <c r="FF36" s="11" t="str">
        <f>IF(SUM(FC36,FD36)&gt;0,SUM(FC36,FD36),"")</f>
        <v/>
      </c>
      <c r="FG36" s="11" t="str">
        <f>IF(SUM(EU36,EY36)&gt;0,SUM(EU36,EY36),"")</f>
        <v/>
      </c>
      <c r="FH36" s="11" t="str">
        <f>IF(SUM(ET36:EU36,EW36:EY36,FA36)-SUM(EV36,EZ36)&gt;0,SUM(ET36:EU36,EW36:EY36,FA36)-SUM(EV36,EZ36),"")</f>
        <v/>
      </c>
      <c r="FI36" s="11" t="str">
        <f>IF(SUM(FC36,FD36,FH36)&gt;0,SUM(FC36,FD36,FH36),"")</f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>IF(SUM(FK36,FO36)&gt;0,SUM(FK36,FO36),"")</f>
        <v/>
      </c>
      <c r="GE36" s="40" t="str">
        <f>IF(SUM(FJ36:FK36,FM36:FO36,FQ36)-FL36-FP36&gt;0,SUM(FJ36:FK36,FM36:FO36,FQ36)-FL36-FP36,"")</f>
        <v/>
      </c>
      <c r="GF36" s="40" t="str">
        <f>IF(SUM(FR36:FS36,FU36)-FT36&gt;0,SUM(FR36:FS36,FU36)-FT36,"")</f>
        <v/>
      </c>
      <c r="GG36" s="40" t="str">
        <f>IF(SUM(FK36,FO36,FS36)&gt;0,SUM(FK36,FO36,FS36),"")</f>
        <v/>
      </c>
      <c r="GH36" s="40" t="str">
        <f>IF(SUM(GE36,GF36)&gt;0,SUM(GE36,GF36),"")</f>
        <v/>
      </c>
      <c r="GI36" s="40" t="str">
        <f>IF(SUM(FW36,GA36)&gt;0,SUM(FW36,GA36),"")</f>
        <v/>
      </c>
      <c r="GJ36" s="40" t="str">
        <f>IF(SUM(FV36:FW36,FY36:GA36,GC36)-SUM(FX36,GB36)&gt;0,SUM(FV36:FW36,FY36:GA36,GC36)-SUM(FX36,GB36),"")</f>
        <v/>
      </c>
      <c r="GK36" s="40" t="str">
        <f>IF(SUM(GE36,GF36,GJ36)&gt;0,SUM(GE36,GF36,GJ36),"")</f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>IF(SUM(GM36,GQ36)&gt;0,SUM(GM36,GQ36),"")</f>
        <v/>
      </c>
      <c r="HG36" s="11" t="str">
        <f>IF(SUM(GL36:GM36,GO36:GQ36,GS36)-GN36-GR36&gt;0,SUM(GL36:GM36,GO36:GQ36,GS36)-GN36-GR36,"")</f>
        <v/>
      </c>
      <c r="HH36" s="11" t="str">
        <f>IF(SUM(GT36:GU36,GW36)-GV36&gt;0,SUM(GT36:GU36,GW36)-GV36,"")</f>
        <v/>
      </c>
      <c r="HI36" s="11" t="str">
        <f>IF(SUM(GM36,GQ36,GU36)&gt;0,SUM(GM36,GQ36,GU36),"")</f>
        <v/>
      </c>
      <c r="HJ36" s="11" t="str">
        <f>IF(SUM(HG36,HH36)&gt;0,SUM(HG36,HH36),"")</f>
        <v/>
      </c>
      <c r="HK36" s="11" t="str">
        <f>IF(SUM(GY36,HC36)&gt;0,SUM(GY36,HC36),"")</f>
        <v/>
      </c>
      <c r="HL36" s="11" t="str">
        <f>IF(SUM(GX36:GY36,HA36:HC36,HE36)-SUM(GZ36,HD36)&gt;0,SUM(GX36:GY36,HA36:HC36,HE36)-SUM(GZ36,HD36),"")</f>
        <v/>
      </c>
      <c r="HM36" s="11" t="str">
        <f>IF(SUM(HG36,HH36,HL36)&gt;0,SUM(HG36,HH36,HL36),"")</f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>IF(SUM(HO36,HS36)&gt;0,SUM(HO36,HS36),"")</f>
        <v/>
      </c>
      <c r="II36" s="40" t="str">
        <f>IF(SUM(HN36:HO36,HQ36:HS36,HU36)-HP36-HT36&gt;0,SUM(HN36:HO36,HQ36:HS36,HU36)-HP36-HT36,"")</f>
        <v/>
      </c>
      <c r="IJ36" s="40" t="str">
        <f>IF(SUM(HV36:HW36,HY36)-HX36&gt;0,SUM(HV36:HW36,HY36)-HX36,"")</f>
        <v/>
      </c>
      <c r="IK36" s="40" t="str">
        <f>IF(SUM(HO36,HS36,HW36)&gt;0,SUM(HO36,HS36,HW36),"")</f>
        <v/>
      </c>
      <c r="IL36" s="40" t="str">
        <f>IF(SUM(II36,IJ36)&gt;0,SUM(II36,IJ36),"")</f>
        <v/>
      </c>
      <c r="IM36" s="40" t="str">
        <f>IF(SUM(IA36,IE36)&gt;0,SUM(IA36,IE36),"")</f>
        <v/>
      </c>
      <c r="IN36" s="40" t="str">
        <f>IF(SUM(HZ36:IA36,IC36:IE36,IG36)-SUM(IB36,IF36)&gt;0,SUM(HZ36:IA36,IC36:IE36,IG36)-SUM(IB36,IF36),"")</f>
        <v/>
      </c>
      <c r="IO36" s="40" t="str">
        <f>IF(SUM(II36,IJ36,IN36)&gt;0,SUM(II36,IJ36,IN36),"")</f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>IF(SUM(IQ36,IU36)&gt;0,SUM(IQ36,IU36),"")</f>
        <v/>
      </c>
      <c r="JK36" s="11" t="str">
        <f>IF(SUM(IP36:IQ36,IS36:IU36,IW36)-IR36-IV36&gt;0,SUM(IP36:IQ36,IS36:IU36,IW36)-IR36-IV36,"")</f>
        <v/>
      </c>
      <c r="JL36" s="11" t="str">
        <f>IF(SUM(IX36:IY36,JA36)-IZ36&gt;0,SUM(IX36:IY36,JA36)-IZ36,"")</f>
        <v/>
      </c>
      <c r="JM36" s="11" t="str">
        <f>IF(SUM(IQ36,IU36,IY36)&gt;0,SUM(IQ36,IU36,IY36),"")</f>
        <v/>
      </c>
      <c r="JN36" s="11" t="str">
        <f>IF(SUM(JK36,JL36)&gt;0,SUM(JK36,JL36),"")</f>
        <v/>
      </c>
      <c r="JO36" s="11" t="str">
        <f>IF(SUM(JC36,JG36)&gt;0,SUM(JC36,JG36),"")</f>
        <v/>
      </c>
      <c r="JP36" s="11" t="str">
        <f>IF(SUM(JB36:JC36,JE36:JG36,JI36)-SUM(JD36,JH36)&gt;0,SUM(JB36:JC36,JE36:JG36,JI36)-SUM(JD36,JH36),"")</f>
        <v/>
      </c>
      <c r="JQ36" s="11" t="str">
        <f>IF(SUM(JK36,JL36,JP36)&gt;0,SUM(JK36,JL36,JP36),"")</f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>IF(SUM(JS36,JW36)&gt;0,SUM(JS36,JW36),"")</f>
        <v/>
      </c>
      <c r="KM36" s="40" t="str">
        <f>IF(SUM(JR36:JS36,JU36:JW36,JY36)-JT36-JX36&gt;0,SUM(JR36:JS36,JU36:JW36,JY36)-JT36-JX36,"")</f>
        <v/>
      </c>
      <c r="KN36" s="40" t="str">
        <f>IF(SUM(JZ36:KA36,KC36)-KB36&gt;0,SUM(JZ36:KA36,KC36)-KB36,"")</f>
        <v/>
      </c>
      <c r="KO36" s="40" t="str">
        <f>IF(SUM(JS36,JW36,KA36)&gt;0,SUM(JS36,JW36,KA36),"")</f>
        <v/>
      </c>
      <c r="KP36" s="40" t="str">
        <f>IF(SUM(KM36,KN36)&gt;0,SUM(KM36,KN36),"")</f>
        <v/>
      </c>
      <c r="KQ36" s="40" t="str">
        <f>IF(SUM(KE36,KI36)&gt;0,SUM(KE36,KI36),"")</f>
        <v/>
      </c>
      <c r="KR36" s="40" t="str">
        <f>IF(SUM(KD36:KE36,KG36:KI36,KK36)-SUM(KF36,KJ36)&gt;0,SUM(KD36:KE36,KG36:KI36,KK36)-SUM(KF36,KJ36),"")</f>
        <v/>
      </c>
      <c r="KS36" s="40" t="str">
        <f>IF(SUM(KM36,KN36,KR36)&gt;0,SUM(KM36,KN36,KR36),"")</f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>IF(SUM(KU36,KY36)&gt;0,SUM(KU36,KY36),"")</f>
        <v/>
      </c>
      <c r="LO36" s="11" t="str">
        <f>IF(SUM(KT36:KU36,KW36:KY36,LA36)-KV36-KZ36&gt;0,SUM(KT36:KU36,KW36:KY36,LA36)-KV36-KZ36,"")</f>
        <v/>
      </c>
      <c r="LP36" s="11" t="str">
        <f>IF(SUM(LB36:LC36,LE36)-LD36&gt;0,SUM(LB36:LC36,LE36)-LD36,"")</f>
        <v/>
      </c>
      <c r="LQ36" s="11" t="str">
        <f>IF(SUM(KU36,KY36,LC36)&gt;0,SUM(KU36,KY36,LC36),"")</f>
        <v/>
      </c>
      <c r="LR36" s="11" t="str">
        <f>IF(SUM(LO36,LP36)&gt;0,SUM(LO36,LP36),"")</f>
        <v/>
      </c>
      <c r="LS36" s="11" t="str">
        <f>IF(SUM(LG36,LK36)&gt;0,SUM(LG36,LK36),"")</f>
        <v/>
      </c>
      <c r="LT36" s="11" t="str">
        <f>IF(SUM(LF36:LG36,LI36:LK36,LM36)-SUM(LH36,LL36)&gt;0,SUM(LF36:LG36,LI36:LK36,LM36)-SUM(LH36,LL36),"")</f>
        <v/>
      </c>
      <c r="LU36" s="11" t="str">
        <f>IF(SUM(LO36,LP36,LT36)&gt;0,SUM(LO36,LP36,LT36),"")</f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>IF(SUM(LW36,MA36)&gt;0,SUM(LW36,MA36),"")</f>
        <v/>
      </c>
      <c r="MQ36" s="40" t="str">
        <f>IF(SUM(LV36:LW36,LY36:MA36,MC36)-LX36-MB36&gt;0,SUM(LV36:LW36,LY36:MA36,MC36)-LX36-MB36,"")</f>
        <v/>
      </c>
      <c r="MR36" s="40" t="str">
        <f>IF(SUM(MD36:ME36,MG36)-MF36&gt;0,SUM(MD36:ME36,MG36)-MF36,"")</f>
        <v/>
      </c>
      <c r="MS36" s="40" t="str">
        <f>IF(SUM(LW36,MA36,ME36)&gt;0,SUM(LW36,MA36,ME36),"")</f>
        <v/>
      </c>
      <c r="MT36" s="40" t="str">
        <f>IF(SUM(MQ36,MR36)&gt;0,SUM(MQ36,MR36),"")</f>
        <v/>
      </c>
      <c r="MU36" s="40" t="str">
        <f>IF(SUM(MI36,MM36)&gt;0,SUM(MI36,MM36),"")</f>
        <v/>
      </c>
      <c r="MV36" s="40" t="str">
        <f>IF(SUM(MH36:MI36,MK36:MM36,MO36)-SUM(MJ36,MN36)&gt;0,SUM(MH36:MI36,MK36:MM36,MO36)-SUM(MJ36,MN36),"")</f>
        <v/>
      </c>
      <c r="MW36" s="40" t="str">
        <f>IF(SUM(MQ36,MR36,MV36)&gt;0,SUM(MQ36,MR36,MV36),"")</f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>IF(SUM(MY36,NC36)&gt;0,SUM(MY36,NC36),"")</f>
        <v/>
      </c>
      <c r="NS36" s="11" t="str">
        <f>IF(SUM(MX36:MY36,NA36:NC36,NE36)-MZ36-ND36&gt;0,SUM(MX36:MY36,NA36:NC36,NE36)-MZ36-ND36,"")</f>
        <v/>
      </c>
      <c r="NT36" s="11" t="str">
        <f>IF(SUM(NF36:NG36,NI36)-NH36&gt;0,SUM(NF36:NG36,NI36)-NH36,"")</f>
        <v/>
      </c>
      <c r="NU36" s="11" t="str">
        <f>IF(SUM(MY36,NC36,NG36)&gt;0,SUM(MY36,NC36,NG36),"")</f>
        <v/>
      </c>
      <c r="NV36" s="11" t="str">
        <f>IF(SUM(NS36,NT36)&gt;0,SUM(NS36,NT36),"")</f>
        <v/>
      </c>
      <c r="NW36" s="11" t="str">
        <f>IF(SUM(NK36,NO36)&gt;0,SUM(NK36,NO36),"")</f>
        <v/>
      </c>
      <c r="NX36" s="11" t="str">
        <f>IF(SUM(NJ36:NK36,NM36:NO36,NQ36)-SUM(NL36,NP36)&gt;0,SUM(NJ36:NK36,NM36:NO36,NQ36)-SUM(NL36,NP36),"")</f>
        <v/>
      </c>
      <c r="NY36" s="11" t="str">
        <f>IF(SUM(NS36,NT36,NX36)&gt;0,SUM(NS36,NT36,NX36),"")</f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>IF(SUM(OA36,OE36)&gt;0,SUM(OA36,OE36),"")</f>
        <v/>
      </c>
      <c r="OU36" s="40" t="str">
        <f>IF(SUM(NZ36:OA36,OC36:OE36,OG36)-OB36-OF36&gt;0,SUM(NZ36:OA36,OC36:OE36,OG36)-OB36-OF36,"")</f>
        <v/>
      </c>
      <c r="OV36" s="40" t="str">
        <f>IF(SUM(OH36:OI36,OK36)-OJ36&gt;0,SUM(OH36:OI36,OK36)-OJ36,"")</f>
        <v/>
      </c>
      <c r="OW36" s="40" t="str">
        <f>IF(SUM(OA36,OE36,OI36)&gt;0,SUM(OA36,OE36,OI36),"")</f>
        <v/>
      </c>
      <c r="OX36" s="40" t="str">
        <f>IF(SUM(OU36,OV36)&gt;0,SUM(OU36,OV36),"")</f>
        <v/>
      </c>
      <c r="OY36" s="40" t="str">
        <f>IF(SUM(OM36,OQ36)&gt;0,SUM(OM36,OQ36),"")</f>
        <v/>
      </c>
      <c r="OZ36" s="40" t="str">
        <f>IF(SUM(OL36:OM36,OO36:OQ36,OS36)-SUM(ON36,OR36)&gt;0,SUM(OL36:OM36,OO36:OQ36,OS36)-SUM(ON36,OR36),"")</f>
        <v/>
      </c>
      <c r="PA36" s="40" t="str">
        <f>IF(SUM(OU36,OV36,OZ36)&gt;0,SUM(OU36,OV36,OZ36),"")</f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>IF(SUM(PC36,PG36)&gt;0,SUM(PC36,PG36),"")</f>
        <v/>
      </c>
      <c r="PW36" s="11" t="str">
        <f>IF(SUM(PB36:PC36,PE36:PG36,PI36)-PD36-PH36&gt;0,SUM(PB36:PC36,PE36:PG36,PI36)-PD36-PH36,"")</f>
        <v/>
      </c>
      <c r="PX36" s="11" t="str">
        <f>IF(SUM(PJ36:PK36,PM36)-PL36&gt;0,SUM(PJ36:PK36,PM36)-PL36,"")</f>
        <v/>
      </c>
      <c r="PY36" s="11" t="str">
        <f>IF(SUM(PC36,PG36,PK36)&gt;0,SUM(PC36,PG36,PK36),"")</f>
        <v/>
      </c>
      <c r="PZ36" s="11" t="str">
        <f>IF(SUM(PW36,PX36)&gt;0,SUM(PW36,PX36),"")</f>
        <v/>
      </c>
      <c r="QA36" s="11" t="str">
        <f>IF(SUM(PO36,PS36)&gt;0,SUM(PO36,PS36),"")</f>
        <v/>
      </c>
      <c r="QB36" s="11" t="str">
        <f>IF(SUM(PN36:PO36,PQ36:PS36,PU36)-SUM(PP36,PT36)&gt;0,SUM(PN36:PO36,PQ36:PS36,PU36)-SUM(PP36,PT36),"")</f>
        <v/>
      </c>
      <c r="QC36" s="11" t="str">
        <f>IF(SUM(PW36,PX36,QB36)&gt;0,SUM(PW36,PX36,QB36),"")</f>
        <v/>
      </c>
      <c r="QD36" s="22">
        <f>IF($CU36="P",CA36,(CA36+AX36)/2)</f>
        <v>0</v>
      </c>
      <c r="QE36" s="22">
        <f>IF($CU36="P",CB36,(CB36+AY36)/2)</f>
        <v>0</v>
      </c>
      <c r="QF36" s="22">
        <f>IF($CU36="P",CC36,(CC36+AZ36)/2)</f>
        <v>0</v>
      </c>
      <c r="QG36" s="22">
        <f>IF($CU36="P",CD36,(CD36+BA36)/2)</f>
        <v>0</v>
      </c>
      <c r="QH36" s="22">
        <f>IF($CU36="P",CE36,(CE36+BB36)/2)</f>
        <v>0</v>
      </c>
      <c r="QI36" s="22">
        <f>IF($CU36="P",CF36,(CF36+BC36)/2)</f>
        <v>0</v>
      </c>
      <c r="QJ36" s="22">
        <f>IF($CU36="P",CG36,(CG36+BD36)/2)</f>
        <v>0</v>
      </c>
      <c r="QK36" s="22">
        <f>IF($CU36="P",CH36,(CH36+BE36)/2)</f>
        <v>0</v>
      </c>
      <c r="QL36" s="22">
        <f>IF($CU36="P",CI36,(CI36+BF36)/2)</f>
        <v>0</v>
      </c>
      <c r="QM36" s="22">
        <f>IF($CU36="P",CJ36,(CJ36+BG36)/2)</f>
        <v>0</v>
      </c>
      <c r="QN36" s="22">
        <f>IF($CU36="P",CK36,(CK36+BH36)/2)</f>
        <v>0</v>
      </c>
      <c r="QO36" s="22">
        <f>IF($CU36="P",CL36,(CL36+BI36)/2)</f>
        <v>0</v>
      </c>
      <c r="QP36" s="22">
        <f>IF($CU36="P",CM36,(CM36+BJ36)/2)</f>
        <v>0</v>
      </c>
      <c r="QQ36" s="22">
        <f>IF($CU36="P",CN36,(CN36+BK36)/2)</f>
        <v>0</v>
      </c>
      <c r="QR36" s="22">
        <f>IF($CU36="P",CO36,(CO36+BL36)/2)</f>
        <v>0</v>
      </c>
      <c r="QS36" s="22">
        <f>IF($CU36="P",CP36,(CP36+BM36)/2)</f>
        <v>0</v>
      </c>
      <c r="QT36" s="22">
        <f>IF($CU36="P",CQ36,(CQ36+BN36)/2)</f>
        <v>0</v>
      </c>
      <c r="QU36" s="22">
        <f>IF($CU36="P",CR36,(CR36+BO36)/2)</f>
        <v>0</v>
      </c>
      <c r="QV36" s="22">
        <f>IF($CU36="P",CS36,(CS36+BP36)/2)</f>
        <v>0</v>
      </c>
      <c r="QW36" s="22">
        <f>IF($CU36="P",CT36,(CT36+BQ36)/2)</f>
        <v>0</v>
      </c>
      <c r="QX36" s="27" t="s">
        <v>46</v>
      </c>
      <c r="QY36" s="40" t="str">
        <f>IF(SUM(QE36,QI36)&gt;0,SUM(QE36,QI36),"")</f>
        <v/>
      </c>
      <c r="QZ36" s="40" t="str">
        <f>IF(SUM(QD36:QE36,QG36:QI36,QK36)-QF36-QJ36&gt;0,SUM(QD36:QE36,QG36:QI36,QK36)-QF36-QJ36,"")</f>
        <v/>
      </c>
      <c r="RA36" s="40" t="str">
        <f>IF(SUM(QL36:QM36,QO36)-QN36&gt;0,SUM(QL36:QM36,QO36)-QN36,"")</f>
        <v/>
      </c>
      <c r="RB36" s="40" t="str">
        <f>IF(SUM(QE36,QI36,QM36)&gt;0,SUM(QE36,QI36,QM36),"")</f>
        <v/>
      </c>
      <c r="RC36" s="40" t="str">
        <f>IF(SUM(QZ36,RA36)&gt;0,SUM(QZ36,RA36),"")</f>
        <v/>
      </c>
      <c r="RD36" s="40" t="str">
        <f>IF(SUM(QQ36,QU36)&gt;0,SUM(QQ36,QU36),"")</f>
        <v/>
      </c>
      <c r="RE36" s="40" t="str">
        <f>IF(SUM(QP36:QQ36,QS36:QU36,QW36)-SUM(QR36,QV36)&gt;0,SUM(QP36:QQ36,QS36:QU36,QW36)-SUM(QR36,QV36),"")</f>
        <v/>
      </c>
      <c r="RF36" s="40" t="str">
        <f>IF(SUM(QZ36,RA36,RE36)&gt;0,SUM(QZ36,RA36,RE36),"")</f>
        <v/>
      </c>
    </row>
    <row r="37" spans="1:474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194</v>
      </c>
      <c r="D37" s="4" t="s">
        <v>6</v>
      </c>
      <c r="E37" s="4">
        <v>2006</v>
      </c>
      <c r="F37" s="9">
        <f>SUM(L37:R37)+SUM(L37:O37)*0.0000001+SUM(L37)*0.0000000000001</f>
        <v>79.000007900004292</v>
      </c>
      <c r="H37" s="3" t="str">
        <f>IF(OR(AND(AP37&gt;=AW$44,AQ37&gt;=AW$48,AP37&lt;&gt;"",AO37=""),AND(AU37&gt;=AW$44,AV37&gt;=AW$48,AU37&lt;&gt;"",AO37=""),AND(BS37&gt;=BZ$44,BT37&gt;=BZ$48,BS37&lt;&gt;"",BR37=""),AND(BX37&gt;=BZ$44,BY37&gt;=BZ$48,BX37&lt;&gt;"",BR37=""),AND(CV37&gt;=DC$44,CW37&gt;=DC$48,CV37&lt;&gt;"",CU37=""),AND(DA37&gt;=DC$44,DB37&gt;=DC$48,DA37&lt;&gt;""),AND(DZ37&gt;=EG$44,EA37&gt;=EG$48,DZ37&lt;&gt;""),AND(EE37&gt;=EG$44,EF37&gt;=EG$48,EE37&lt;&gt;""),AND(FB37&gt;=FI$44,FC37&gt;=FI$48,FB37&lt;&gt;""),AND(FG37&gt;=FI$44,FH37&gt;=FI$48,FG37&lt;&gt;""),AND(GD37&gt;=GK$44,GE37&gt;=GK$48,GD37&lt;&gt;""),AND(GI37&gt;=GK$44,GJ37&gt;=GK$48,GI37&lt;&gt;""),AND(HF37&gt;=HM$44,HG37&gt;=HM$48,HF37&lt;&gt;""),AND(HK37&gt;=HM$44,HL37&gt;=HM$48,HK37&lt;&gt;""),AND(IH37&gt;=IO$44,II37&gt;=IO$48,IH37&lt;&gt;""),AND(IM37&gt;=IO$44,IN37&gt;=IO$48,IM37&lt;&gt;""),AND(JJ37&gt;=JQ$44,JK37&gt;=JQ$48,JJ37&lt;&gt;""),AND(JO37&gt;=JQ$44,JP37&gt;=JQ$48,JO37&lt;&gt;""),AND(KL37&gt;=KS$44,KM37&gt;=KS$48,KL37&lt;&gt;""),AND(KQ37&gt;=KS$44,KR37&gt;=KS$48,KQ37&lt;&gt;""),AND(LN37&gt;=LU$44,LO37&gt;=LU$48,LN37&lt;&gt;""),AND(LS37&gt;=LU$44,LT37&gt;=LU$48,LS37&lt;&gt;""),AND(MP37&gt;=MW$44,MQ37&gt;=MW$48,MP37&lt;&gt;""),AND(MU37&gt;=MW$44,MV37&gt;=MW$48,MU37&lt;&gt;""),AND(NR37&gt;=NY$44,NS37&gt;=NY$48,NR37&lt;&gt;""),AND(NW37&gt;=NY$44,NX37&gt;=NY$48,NW37&lt;&gt;""),AND(OT37&gt;=PA$44,OU37&gt;=PA$48,OT37&lt;&gt;""),AND(OY37&gt;=PA$44,OZ37&gt;=PA$48,OY37&lt;&gt;""),AND(PV37&gt;=QC$44,PW37&gt;=QC$48,PV37&lt;&gt;""),AND(QA37&gt;=QC$44,QB37&gt;=QC$48,QA37&lt;&gt;"")),"P","")</f>
        <v/>
      </c>
      <c r="I37" s="3" t="str">
        <f>IF(OR(AND(AQ37&gt;=AW$48,AQ37&lt;&gt;"",AO37=""),AND(AV37&gt;=AW$48,AV37&lt;&gt;"",AO37=""),AND(BT37&gt;=BZ$48,BT37&lt;&gt;"",BR37=""),AND(BY37&gt;=BZ$48,BY37&lt;&gt;"",BR37=""),AND(CW37&gt;=DC$48,CW37&lt;&gt;"",CU37=""),AND(DB37&gt;=DC$48,DB37&lt;&gt;"",CU37=""),AND(EA37&gt;=EG$48,EA37&lt;&gt;""),AND(EF37&gt;=EG$48,EF37&lt;&gt;""),AND(FC37&gt;=FI$48,FC37&lt;&gt;""),AND(FH37&gt;=FI$48,FH37&lt;&gt;""),AND(GE37&gt;=GK$48,GE37&lt;&gt;""),AND(GJ37&gt;=GK$48,GJ37&lt;&gt;""),AND(HG37&gt;=HM$48,HG37&lt;&gt;""),AND(HL37&gt;=HM$48,HL37&lt;&gt;""),AND(II37&gt;=IO$48,II37&lt;&gt;""),AND(IN37&gt;=IO$48,IN37&lt;&gt;""),AND(JK37&gt;=JQ$48,JK37&lt;&gt;""),AND(JP37&gt;=JQ$48,JP37&lt;&gt;""),AND(KM37&gt;=KS$48,KM37&lt;&gt;""),AND(KR37&gt;=KS$48,KR37&lt;&gt;""),AND(LO37&gt;=LU$48,LO37&lt;&gt;""),AND(LT37&gt;=LU$48,LT37&lt;&gt;""),AND(MQ37&gt;=MW$48,MQ37&lt;&gt;""),AND(MV37&gt;=MW$48,MV37&lt;&gt;""),AND(NS37&gt;=NY$48,NS37&lt;&gt;""),AND(NX37&gt;=NY$48,NX37&lt;&gt;""),AND(OU37&gt;=PA$48,OU37&lt;&gt;""),AND(OZ37&gt;=PA$48,OZ37&lt;&gt;""),AND(PW37&gt;=QC$48,PW37&lt;&gt;""),AND(QB37&gt;=QC$48,QB37&lt;&gt;"")),"P","")</f>
        <v/>
      </c>
      <c r="J37" s="36" t="str">
        <f>IF(AND(I37="P",H37=""),"No DD",IF(OR(AND(AS37&gt;=AW$47,AT37&gt;=AW$51,AS37&lt;&gt;"",AO37=""),AND(BV37&gt;=BZ$47,BW37&gt;=BZ$51,BV37&lt;&gt;"",BR37=""),AND(CY37&gt;=DC$47,CZ37&gt;=DC$51,CY37&lt;&gt;"",CU37=""),AND(EC37&gt;=EG$47,ED37&gt;=EG$51,EC37&lt;&gt;""),AND(FE37&gt;=FI$47,FF37&gt;=FI$51,FE37&lt;&gt;""),AND(GG37&gt;=GK$47,GH37&gt;=GK$51,GG37&lt;&gt;""),AND(HI37&gt;=HM$47,HJ37&gt;=HM$51,HI37&lt;&gt;""),AND(IK37&gt;=IO$47,IL37&gt;=IO$51,IK37&lt;&gt;""),AND(JM37&gt;=JQ$47,JN37&gt;=JQ$51,JM37&lt;&gt;""),AND(KO37&gt;=KS$47,KP37&gt;=KS$51,KO37&lt;&gt;""),AND(LQ37&gt;=LU$47,LR37&gt;=LU$51,LQ37&lt;&gt;""),AND(MS37&gt;=MW$47,MT37&gt;=MW$51,MS37&lt;&gt;""),AND(NU37&gt;=NY$47,NV37&gt;=NY$51,NU37&lt;&gt;""),AND(OW37&gt;=PA$47,OX37&gt;=PA$51,OW37&lt;&gt;""),AND(PY37&gt;=QC$47,PZ37&gt;=QC$51,PY37&lt;&gt;"")),"Merit",IF(OR(AND(AS37&gt;=AW$46,AT37&gt;=AW$50,AS37&lt;&gt;"",AO37=""),AND(BV37&gt;=BZ$46,BW37&gt;=BZ$50,BV37&lt;&gt;"",BR37=""),AND(CY37&gt;=DC$46,CZ37&gt;=DC$50,CY37&lt;&gt;"",CU37=""),AND(EC37&gt;=EG$46,ED37&gt;=EG$50,EC37&lt;&gt;""),AND(FE37&gt;=FI$46,FF37&gt;=FI$50,FE37&lt;&gt;""),AND(GG37&gt;=GK$46,GH37&gt;=GK$50,GG37&lt;&gt;""),AND(HI37&gt;=HM$46,HJ37&gt;=HM$50,HI37&lt;&gt;""),AND(IK37&gt;=IO$46,IL37&gt;=IO$50,IK37&lt;&gt;""),AND(JM37&gt;=JQ$46,JN37&gt;=JQ$50,JM37&lt;&gt;""),AND(KO37&gt;=KS$46,KP37&gt;=KS$50,KO37&lt;&gt;""),AND(LQ37&gt;=LU$46,LR37&gt;=LU$50,LQ37&lt;&gt;""),AND(MS37&gt;=MW$46,MT37&gt;=MW$50,MS37&lt;&gt;""),AND(NU37&gt;=NY$46,NV37&gt;=NY$50,NU37&lt;&gt;""),AND(OW37&gt;=PA$46,OX37&gt;=PA$50,OW37&lt;&gt;""),AND(PY37&gt;=QC$46,PZ37&gt;=QC$50,PY37&lt;&gt;"")),"Excellence",IF(K37="P","Worlds Team",IF(H37="P","National Team","")))))</f>
        <v/>
      </c>
      <c r="K37" s="3" t="str">
        <f>IF(OR(AND(AS37&gt;=AW$45,AT37&gt;=AW$49,AS37&lt;&gt;"",AO37=""),AND(BV37&gt;=BZ$45,BW37&gt;=BZ$49,BV37&lt;&gt;"",BR37=""),AND(CY37&gt;=DC$45,CZ37&gt;=DC$49,CY37&lt;&gt;"",CU37=""),AND(EC37&gt;=EG$45,ED37&gt;=EG$49,EC37&lt;&gt;""),AND(FE37&gt;=FI$45,FF37&gt;=FI$49,FE37&lt;&gt;""),AND(GG37&gt;=GK$45,GH37&gt;=GK$49,GG37&lt;&gt;""),AND(HI37&gt;=HM$45,HJ37&gt;=HM$49,HI37&lt;&gt;""),AND(IK37&gt;=IO$45,IL37&gt;=IO$49,IK37&lt;&gt;""),AND(JM37&gt;=JQ$45,JN37&gt;=JQ$49,JM37&lt;&gt;""),AND(KO37&gt;=KS$45,KP37&gt;=KS$49,KO37&lt;&gt;""),AND(LQ37&gt;=LU$45,LR37&gt;=LU$49,LQ37&lt;&gt;""),AND(MS37&gt;=MW$45,MT37&gt;=MW$49,MS37&lt;&gt;""),AND(NU37&gt;=NY$45,NV37&gt;=NY$49,NU37&lt;&gt;""),AND(OW37&gt;=PA$45,OX37&gt;=PA$49,OW37&lt;&gt;""),AND(PY37&gt;=QC$45,PZ37&gt;=QC$49,PY37&lt;&gt;"")),"P","")</f>
        <v/>
      </c>
      <c r="L37" s="8">
        <f>IF(COUNT(AQ37,BT37,CW37)&gt;0,LARGE((AQ37,BT37,CW37),1),0)</f>
        <v>42.900000000000006</v>
      </c>
      <c r="M37" s="8" t="str">
        <f>IF(L37=0,"",IF(L37=CW37,$CA$1,IF(L37=BT37,$AX$1,IF(L37=AQ37,$U$1,""))))</f>
        <v>2024 Nationals</v>
      </c>
      <c r="N37" s="8">
        <f>IF(COUNT(AQ37,BT37,CW37)&gt;1,LARGE((AQ37,BT37,CW37),2),0)</f>
        <v>36.099999999999994</v>
      </c>
      <c r="O37" s="8" t="str">
        <f>IF(N37=0,"",IF(AND(N37=L37,N37=AQ37,N37=BT37),$U$1,IF(AND(N37=L37,N37=AQ37,N37=CW37),$U$1,IF(AND(N37=L37,N37=BT37,N37=CW37),$AX$1,IF(N37=CW37,$CA$1,IF(N37=BT37,$AX$1,IF(N37=AQ37,$U$1,"")))))))</f>
        <v>2025 Elite Canada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IF(MAX(DD37:DE37)&gt;0,MAX(DD37:DE37),"")</f>
        <v/>
      </c>
      <c r="S37" s="11" t="str">
        <f>IF(R37="","",IF(R37=DD37,"("&amp;DD$2&amp;")",IF(R37=DE37,"("&amp;DE$2&amp;")")))</f>
        <v/>
      </c>
      <c r="T37" s="8" t="str">
        <f>IF(R37="","",IF(R37=DD37,IF(R37+IF(N37="",0,N37)=PW37,$PB$1,IF(R37+IF(N37="",0,N37)=OU37,$NZ$1,IF(R37+IF(N37="",0,N37)=NS37,$MX$1,IF(R37+IF(N37="",0,N37)=MQ37,$LV$1,IF(R37+IF(N37="",0,N37)=LO37,$KT$1,IF(R37+IF(N37="",0,N37)=KM37,$JR$1,IF(R37+IF(N37="",0,N37)=JK37,$IP$1,IF(R37+IF(N37="",0,N37)=II37,$HN$1,IF(R37+IF(N37="",0,N37)=HG37,$GL$1,IF(R37+IF(N37="",0,N37)=GE37,$FJ$1,IF(R37+IF(N37="",0,N37)=FC37,$EH$1,IF(R37+IF(N37="",0,N37)=EA37,$DF$1)))))))))))),IF(R37=DE37,IF(R37+IF(P37="",0,P37)=QB37,$PB$1,IF(R37+IF(P37="",0,P37)=OZ37,$NZ$1,IF(R37+IF(P37="",0,P37)=NX37,$MX$1,IF(R37+IF(P37="",0,P37)=MV37,$LV$1,IF(R37+IF(P37="",0,P37)=LT37,$KT$1,IF(R37+IF(P37="",0,P37)=KR37,$JR$1,IF(R37+IF(P37="",0,P37)=JP37,$IP$1,IF(R37+IF(P37="",0,P37)=IN37,$HN$1,IF(R37+IF(P37="",0,P37)=HL37,$GL$1,IF(R37+IF(P37="",0,P37)=GJ37,$FJ$1,IF(R37+IF(P37="",0,P37)=FH37,$EH$1,IF(R37+IF(P37="",0,P37)=EF37,$DF$1)))))))))))))))</f>
        <v/>
      </c>
      <c r="U37" s="19">
        <v>18.8</v>
      </c>
      <c r="V37" s="19">
        <v>3.5</v>
      </c>
      <c r="W37" s="19">
        <v>0</v>
      </c>
      <c r="X37" s="19">
        <v>0</v>
      </c>
      <c r="Y37" s="19">
        <v>16.600000000000001</v>
      </c>
      <c r="Z37" s="19">
        <v>4.8</v>
      </c>
      <c r="AA37" s="19">
        <v>0.8</v>
      </c>
      <c r="AB37" s="19">
        <v>0</v>
      </c>
      <c r="AC37" s="19">
        <v>18.2</v>
      </c>
      <c r="AD37" s="19">
        <v>4.8</v>
      </c>
      <c r="AE37" s="19">
        <v>0.6</v>
      </c>
      <c r="AF37" s="19">
        <v>0</v>
      </c>
      <c r="AG37" s="19"/>
      <c r="AH37" s="19"/>
      <c r="AI37" s="19"/>
      <c r="AJ37" s="19"/>
      <c r="AK37" s="19"/>
      <c r="AL37" s="19"/>
      <c r="AM37" s="19"/>
      <c r="AN37" s="19"/>
      <c r="AO37" s="27"/>
      <c r="AP37" s="40">
        <f>IF(SUM(V37,Z37)&gt;0,SUM(V37,Z37),"")</f>
        <v>8.3000000000000007</v>
      </c>
      <c r="AQ37" s="40">
        <f>IF(SUM(U37:V37,X37:Z37,AB37)-W37-AA37&gt;0,SUM(U37:V37,X37:Z37,AB37)-W37-AA37,"")</f>
        <v>42.900000000000006</v>
      </c>
      <c r="AR37" s="40">
        <f>IF(SUM(AC37:AD37,AF37)-AE37&gt;0,SUM(AC37:AD37,AF37)-AE37,"")</f>
        <v>22.4</v>
      </c>
      <c r="AS37" s="40">
        <f>IF(SUM(V37,Z37,AD37)&gt;0,SUM(V37,Z37,AD37),"")</f>
        <v>13.100000000000001</v>
      </c>
      <c r="AT37" s="40">
        <f>IF(SUM(AQ37,AR37)&gt;0,SUM(AQ37,AR37),"")</f>
        <v>65.300000000000011</v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>
        <f>IF(SUM(AQ37,AR37,AV37)&gt;0,SUM(AQ37,AR37,AV37),"")</f>
        <v>65.300000000000011</v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>IF(SUM(AY37,BC37)&gt;0,SUM(AY37,BC37),"")</f>
        <v/>
      </c>
      <c r="BT37" s="11" t="str">
        <f>IF(SUM(AX37:AY37,BA37:BC37,BE37)-AZ37-BD37&gt;0,SUM(AX37:AY37,BA37:BC37,BE37)-AZ37-BD37,"")</f>
        <v/>
      </c>
      <c r="BU37" s="11" t="str">
        <f>IF(SUM(BF37:BG37,BI37)-BH37&gt;0,SUM(BF37:BG37,BI37)-BH37,"")</f>
        <v/>
      </c>
      <c r="BV37" s="11" t="str">
        <f>IF(SUM(AY37,BC37,BG37)&gt;0,SUM(AY37,BC37,BG37),"")</f>
        <v/>
      </c>
      <c r="BW37" s="11" t="str">
        <f>IF(SUM(BT37,BU37)&gt;0,SUM(BT37,BU37),"")</f>
        <v/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 t="str">
        <f>IF(SUM(BT37,BU37,BY37)&gt;0,SUM(BT37,BU37,BY37),"")</f>
        <v/>
      </c>
      <c r="CA37" s="19">
        <v>15.6</v>
      </c>
      <c r="CB37" s="19">
        <v>2.4</v>
      </c>
      <c r="CC37" s="19">
        <v>0</v>
      </c>
      <c r="CD37" s="19">
        <v>0</v>
      </c>
      <c r="CE37" s="19">
        <v>15.3</v>
      </c>
      <c r="CF37" s="19">
        <v>2.8</v>
      </c>
      <c r="CG37" s="19">
        <v>0</v>
      </c>
      <c r="CH37" s="19">
        <v>0</v>
      </c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>IF(SUM(CB37,CF37)&gt;0,SUM(CB37,CF37),"")</f>
        <v>5.1999999999999993</v>
      </c>
      <c r="CW37" s="40">
        <f>IF(SUM(CA37:CB37,CD37:CF37,CH37)-CC37-CG37&gt;0,SUM(CA37:CB37,CD37:CF37,CH37)-CC37-CG37,"")</f>
        <v>36.099999999999994</v>
      </c>
      <c r="CX37" s="40" t="str">
        <f>IF(SUM(CI37:CJ37,CL37)-CK37&gt;0,SUM(CI37:CJ37,CL37)-CK37,"")</f>
        <v/>
      </c>
      <c r="CY37" s="40">
        <f>IF(SUM(CB37,CF37,CJ37)&gt;0,SUM(CB37,CF37,CJ37),"")</f>
        <v>5.1999999999999993</v>
      </c>
      <c r="CZ37" s="40">
        <f>IF(SUM(CW37,CX37)&gt;0,SUM(CW37,CX37),"")</f>
        <v>36.099999999999994</v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>
        <f>IF(SUM(CW37,CX37,DB37)&gt;0,SUM(CW37,CX37,DB37),"")</f>
        <v>36.099999999999994</v>
      </c>
      <c r="DD37" s="50" t="str">
        <f>IF(MAX(EA37,FC37,GE37,HG37,II37,JK37,KM37,LO37,MQ37,NS37,OU37,PW37)-IF(N37="",0,N37)&gt;0.001,MAX(EA37,FC37,GE37,HG37,II37,JK37,KM37,LO37,MQ37,NS37,OU37,PW37)-IF(N37="",0,N37),"")</f>
        <v/>
      </c>
      <c r="DE37" s="50" t="str">
        <f>IF(MAX(EF37,FH37,GJ37,HL37,IN37,JP37,KR37,LT37,MV37,NX37,OZ37,QB37)-IF(P37="",0,P37)&gt;0.001,MAX(EF37,FH37,GJ37,HL37,IN37,JP37,KR37,LT37,MV37,NX37,OZ37,QB37)-IF(P37="",0,P37),"")</f>
        <v/>
      </c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40" t="str">
        <f>IF(SUM(DG37,DK37)&gt;0,SUM(DG37,DK37),"")</f>
        <v/>
      </c>
      <c r="EA37" s="40" t="str">
        <f>IF(SUM(DF37:DG37,DI37:DK37,DM37)-DH37-DL37&gt;0,SUM(DF37:DG37,DI37:DK37,DM37)-DH37-DL37,"")</f>
        <v/>
      </c>
      <c r="EB37" s="40" t="str">
        <f>IF(SUM(DN37:DO37,DQ37)-DP37&gt;0,SUM(DN37:DO37,DQ37)-DP37,"")</f>
        <v/>
      </c>
      <c r="EC37" s="40" t="str">
        <f>IF(SUM(DG37,DK37,DO37)&gt;0,SUM(DG37,DK37,DO37),"")</f>
        <v/>
      </c>
      <c r="ED37" s="40" t="str">
        <f>IF(SUM(EA37,EB37)&gt;0,SUM(EA37,EB37),"")</f>
        <v/>
      </c>
      <c r="EE37" s="40" t="str">
        <f>IF(SUM(DS37,DW37)&gt;0,SUM(DS37,DW37),"")</f>
        <v/>
      </c>
      <c r="EF37" s="40" t="str">
        <f>IF(SUM(DR37:DS37,DU37:DW37,DY37)-SUM(DT37,DX37)&gt;0,SUM(DR37:DS37,DU37:DW37,DY37)-SUM(DT37,DX37),"")</f>
        <v/>
      </c>
      <c r="EG37" s="40" t="str">
        <f>IF(SUM(EA37,EB37,EF37)&gt;0,SUM(EA37,EB37,EF37),"")</f>
        <v/>
      </c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1" t="str">
        <f>IF(SUM(EI37,EM37)&gt;0,SUM(EI37,EM37),"")</f>
        <v/>
      </c>
      <c r="FC37" s="11" t="str">
        <f>IF(SUM(EH37:EI37,EK37:EM37,EO37)-EJ37-EN37&gt;0,SUM(EH37:EI37,EK37:EM37,EO37)-EJ37-EN37,"")</f>
        <v/>
      </c>
      <c r="FD37" s="11" t="str">
        <f>IF(SUM(EP37:EQ37,ES37)-ER37&gt;0,SUM(EP37:EQ37,ES37)-ER37,"")</f>
        <v/>
      </c>
      <c r="FE37" s="11" t="str">
        <f>IF(SUM(EI37,EM37,EQ37)&gt;0,SUM(EI37,EM37,EQ37),"")</f>
        <v/>
      </c>
      <c r="FF37" s="11" t="str">
        <f>IF(SUM(FC37,FD37)&gt;0,SUM(FC37,FD37),"")</f>
        <v/>
      </c>
      <c r="FG37" s="11" t="str">
        <f>IF(SUM(EU37,EY37)&gt;0,SUM(EU37,EY37),"")</f>
        <v/>
      </c>
      <c r="FH37" s="11" t="str">
        <f>IF(SUM(ET37:EU37,EW37:EY37,FA37)-SUM(EV37,EZ37)&gt;0,SUM(ET37:EU37,EW37:EY37,FA37)-SUM(EV37,EZ37),"")</f>
        <v/>
      </c>
      <c r="FI37" s="11" t="str">
        <f>IF(SUM(FC37,FD37,FH37)&gt;0,SUM(FC37,FD37,FH37),"")</f>
        <v/>
      </c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40" t="str">
        <f>IF(SUM(FK37,FO37)&gt;0,SUM(FK37,FO37),"")</f>
        <v/>
      </c>
      <c r="GE37" s="40" t="str">
        <f>IF(SUM(FJ37:FK37,FM37:FO37,FQ37)-FL37-FP37&gt;0,SUM(FJ37:FK37,FM37:FO37,FQ37)-FL37-FP37,"")</f>
        <v/>
      </c>
      <c r="GF37" s="40" t="str">
        <f>IF(SUM(FR37:FS37,FU37)-FT37&gt;0,SUM(FR37:FS37,FU37)-FT37,"")</f>
        <v/>
      </c>
      <c r="GG37" s="40" t="str">
        <f>IF(SUM(FK37,FO37,FS37)&gt;0,SUM(FK37,FO37,FS37),"")</f>
        <v/>
      </c>
      <c r="GH37" s="40" t="str">
        <f>IF(SUM(GE37,GF37)&gt;0,SUM(GE37,GF37),"")</f>
        <v/>
      </c>
      <c r="GI37" s="40" t="str">
        <f>IF(SUM(FW37,GA37)&gt;0,SUM(FW37,GA37),"")</f>
        <v/>
      </c>
      <c r="GJ37" s="40" t="str">
        <f>IF(SUM(FV37:FW37,FY37:GA37,GC37)-SUM(FX37,GB37)&gt;0,SUM(FV37:FW37,FY37:GA37,GC37)-SUM(FX37,GB37),"")</f>
        <v/>
      </c>
      <c r="GK37" s="40" t="str">
        <f>IF(SUM(GE37,GF37,GJ37)&gt;0,SUM(GE37,GF37,GJ37),"")</f>
        <v/>
      </c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1" t="str">
        <f>IF(SUM(GM37,GQ37)&gt;0,SUM(GM37,GQ37),"")</f>
        <v/>
      </c>
      <c r="HG37" s="11" t="str">
        <f>IF(SUM(GL37:GM37,GO37:GQ37,GS37)-GN37-GR37&gt;0,SUM(GL37:GM37,GO37:GQ37,GS37)-GN37-GR37,"")</f>
        <v/>
      </c>
      <c r="HH37" s="11" t="str">
        <f>IF(SUM(GT37:GU37,GW37)-GV37&gt;0,SUM(GT37:GU37,GW37)-GV37,"")</f>
        <v/>
      </c>
      <c r="HI37" s="11" t="str">
        <f>IF(SUM(GM37,GQ37,GU37)&gt;0,SUM(GM37,GQ37,GU37),"")</f>
        <v/>
      </c>
      <c r="HJ37" s="11" t="str">
        <f>IF(SUM(HG37,HH37)&gt;0,SUM(HG37,HH37),"")</f>
        <v/>
      </c>
      <c r="HK37" s="11" t="str">
        <f>IF(SUM(GY37,HC37)&gt;0,SUM(GY37,HC37),"")</f>
        <v/>
      </c>
      <c r="HL37" s="11" t="str">
        <f>IF(SUM(GX37:GY37,HA37:HC37,HE37)-SUM(GZ37,HD37)&gt;0,SUM(GX37:GY37,HA37:HC37,HE37)-SUM(GZ37,HD37),"")</f>
        <v/>
      </c>
      <c r="HM37" s="11" t="str">
        <f>IF(SUM(HG37,HH37,HL37)&gt;0,SUM(HG37,HH37,HL37),"")</f>
        <v/>
      </c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40" t="str">
        <f>IF(SUM(HO37,HS37)&gt;0,SUM(HO37,HS37),"")</f>
        <v/>
      </c>
      <c r="II37" s="40" t="str">
        <f>IF(SUM(HN37:HO37,HQ37:HS37,HU37)-HP37-HT37&gt;0,SUM(HN37:HO37,HQ37:HS37,HU37)-HP37-HT37,"")</f>
        <v/>
      </c>
      <c r="IJ37" s="40" t="str">
        <f>IF(SUM(HV37:HW37,HY37)-HX37&gt;0,SUM(HV37:HW37,HY37)-HX37,"")</f>
        <v/>
      </c>
      <c r="IK37" s="40" t="str">
        <f>IF(SUM(HO37,HS37,HW37)&gt;0,SUM(HO37,HS37,HW37),"")</f>
        <v/>
      </c>
      <c r="IL37" s="40" t="str">
        <f>IF(SUM(II37,IJ37)&gt;0,SUM(II37,IJ37),"")</f>
        <v/>
      </c>
      <c r="IM37" s="40" t="str">
        <f>IF(SUM(IA37,IE37)&gt;0,SUM(IA37,IE37),"")</f>
        <v/>
      </c>
      <c r="IN37" s="40" t="str">
        <f>IF(SUM(HZ37:IA37,IC37:IE37,IG37)-SUM(IB37,IF37)&gt;0,SUM(HZ37:IA37,IC37:IE37,IG37)-SUM(IB37,IF37),"")</f>
        <v/>
      </c>
      <c r="IO37" s="40" t="str">
        <f>IF(SUM(II37,IJ37,IN37)&gt;0,SUM(II37,IJ37,IN37),"")</f>
        <v/>
      </c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1" t="str">
        <f>IF(SUM(IQ37,IU37)&gt;0,SUM(IQ37,IU37),"")</f>
        <v/>
      </c>
      <c r="JK37" s="11" t="str">
        <f>IF(SUM(IP37:IQ37,IS37:IU37,IW37)-IR37-IV37&gt;0,SUM(IP37:IQ37,IS37:IU37,IW37)-IR37-IV37,"")</f>
        <v/>
      </c>
      <c r="JL37" s="11" t="str">
        <f>IF(SUM(IX37:IY37,JA37)-IZ37&gt;0,SUM(IX37:IY37,JA37)-IZ37,"")</f>
        <v/>
      </c>
      <c r="JM37" s="11" t="str">
        <f>IF(SUM(IQ37,IU37,IY37)&gt;0,SUM(IQ37,IU37,IY37),"")</f>
        <v/>
      </c>
      <c r="JN37" s="11" t="str">
        <f>IF(SUM(JK37,JL37)&gt;0,SUM(JK37,JL37),"")</f>
        <v/>
      </c>
      <c r="JO37" s="11" t="str">
        <f>IF(SUM(JC37,JG37)&gt;0,SUM(JC37,JG37),"")</f>
        <v/>
      </c>
      <c r="JP37" s="11" t="str">
        <f>IF(SUM(JB37:JC37,JE37:JG37,JI37)-SUM(JD37,JH37)&gt;0,SUM(JB37:JC37,JE37:JG37,JI37)-SUM(JD37,JH37),"")</f>
        <v/>
      </c>
      <c r="JQ37" s="11" t="str">
        <f>IF(SUM(JK37,JL37,JP37)&gt;0,SUM(JK37,JL37,JP37),"")</f>
        <v/>
      </c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40" t="str">
        <f>IF(SUM(JS37,JW37)&gt;0,SUM(JS37,JW37),"")</f>
        <v/>
      </c>
      <c r="KM37" s="40" t="str">
        <f>IF(SUM(JR37:JS37,JU37:JW37,JY37)-JT37-JX37&gt;0,SUM(JR37:JS37,JU37:JW37,JY37)-JT37-JX37,"")</f>
        <v/>
      </c>
      <c r="KN37" s="40" t="str">
        <f>IF(SUM(JZ37:KA37,KC37)-KB37&gt;0,SUM(JZ37:KA37,KC37)-KB37,"")</f>
        <v/>
      </c>
      <c r="KO37" s="40" t="str">
        <f>IF(SUM(JS37,JW37,KA37)&gt;0,SUM(JS37,JW37,KA37),"")</f>
        <v/>
      </c>
      <c r="KP37" s="40" t="str">
        <f>IF(SUM(KM37,KN37)&gt;0,SUM(KM37,KN37),"")</f>
        <v/>
      </c>
      <c r="KQ37" s="40" t="str">
        <f>IF(SUM(KE37,KI37)&gt;0,SUM(KE37,KI37),"")</f>
        <v/>
      </c>
      <c r="KR37" s="40" t="str">
        <f>IF(SUM(KD37:KE37,KG37:KI37,KK37)-SUM(KF37,KJ37)&gt;0,SUM(KD37:KE37,KG37:KI37,KK37)-SUM(KF37,KJ37),"")</f>
        <v/>
      </c>
      <c r="KS37" s="40" t="str">
        <f>IF(SUM(KM37,KN37,KR37)&gt;0,SUM(KM37,KN37,KR37),"")</f>
        <v/>
      </c>
      <c r="KT37" s="18"/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1" t="str">
        <f>IF(SUM(KU37,KY37)&gt;0,SUM(KU37,KY37),"")</f>
        <v/>
      </c>
      <c r="LO37" s="11" t="str">
        <f>IF(SUM(KT37:KU37,KW37:KY37,LA37)-KV37-KZ37&gt;0,SUM(KT37:KU37,KW37:KY37,LA37)-KV37-KZ37,"")</f>
        <v/>
      </c>
      <c r="LP37" s="11" t="str">
        <f>IF(SUM(LB37:LC37,LE37)-LD37&gt;0,SUM(LB37:LC37,LE37)-LD37,"")</f>
        <v/>
      </c>
      <c r="LQ37" s="11" t="str">
        <f>IF(SUM(KU37,KY37,LC37)&gt;0,SUM(KU37,KY37,LC37),"")</f>
        <v/>
      </c>
      <c r="LR37" s="11" t="str">
        <f>IF(SUM(LO37,LP37)&gt;0,SUM(LO37,LP37),"")</f>
        <v/>
      </c>
      <c r="LS37" s="11" t="str">
        <f>IF(SUM(LG37,LK37)&gt;0,SUM(LG37,LK37),"")</f>
        <v/>
      </c>
      <c r="LT37" s="11" t="str">
        <f>IF(SUM(LF37:LG37,LI37:LK37,LM37)-SUM(LH37,LL37)&gt;0,SUM(LF37:LG37,LI37:LK37,LM37)-SUM(LH37,LL37),"")</f>
        <v/>
      </c>
      <c r="LU37" s="11" t="str">
        <f>IF(SUM(LO37,LP37,LT37)&gt;0,SUM(LO37,LP37,LT37),"")</f>
        <v/>
      </c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40" t="str">
        <f>IF(SUM(LW37,MA37)&gt;0,SUM(LW37,MA37),"")</f>
        <v/>
      </c>
      <c r="MQ37" s="40" t="str">
        <f>IF(SUM(LV37:LW37,LY37:MA37,MC37)-LX37-MB37&gt;0,SUM(LV37:LW37,LY37:MA37,MC37)-LX37-MB37,"")</f>
        <v/>
      </c>
      <c r="MR37" s="40" t="str">
        <f>IF(SUM(MD37:ME37,MG37)-MF37&gt;0,SUM(MD37:ME37,MG37)-MF37,"")</f>
        <v/>
      </c>
      <c r="MS37" s="40" t="str">
        <f>IF(SUM(LW37,MA37,ME37)&gt;0,SUM(LW37,MA37,ME37),"")</f>
        <v/>
      </c>
      <c r="MT37" s="40" t="str">
        <f>IF(SUM(MQ37,MR37)&gt;0,SUM(MQ37,MR37),"")</f>
        <v/>
      </c>
      <c r="MU37" s="40" t="str">
        <f>IF(SUM(MI37,MM37)&gt;0,SUM(MI37,MM37),"")</f>
        <v/>
      </c>
      <c r="MV37" s="40" t="str">
        <f>IF(SUM(MH37:MI37,MK37:MM37,MO37)-SUM(MJ37,MN37)&gt;0,SUM(MH37:MI37,MK37:MM37,MO37)-SUM(MJ37,MN37),"")</f>
        <v/>
      </c>
      <c r="MW37" s="40" t="str">
        <f>IF(SUM(MQ37,MR37,MV37)&gt;0,SUM(MQ37,MR37,MV37),"")</f>
        <v/>
      </c>
      <c r="MX37" s="18"/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1" t="str">
        <f>IF(SUM(MY37,NC37)&gt;0,SUM(MY37,NC37),"")</f>
        <v/>
      </c>
      <c r="NS37" s="11" t="str">
        <f>IF(SUM(MX37:MY37,NA37:NC37,NE37)-MZ37-ND37&gt;0,SUM(MX37:MY37,NA37:NC37,NE37)-MZ37-ND37,"")</f>
        <v/>
      </c>
      <c r="NT37" s="11" t="str">
        <f>IF(SUM(NF37:NG37,NI37)-NH37&gt;0,SUM(NF37:NG37,NI37)-NH37,"")</f>
        <v/>
      </c>
      <c r="NU37" s="11" t="str">
        <f>IF(SUM(MY37,NC37,NG37)&gt;0,SUM(MY37,NC37,NG37),"")</f>
        <v/>
      </c>
      <c r="NV37" s="11" t="str">
        <f>IF(SUM(NS37,NT37)&gt;0,SUM(NS37,NT37),"")</f>
        <v/>
      </c>
      <c r="NW37" s="11" t="str">
        <f>IF(SUM(NK37,NO37)&gt;0,SUM(NK37,NO37),"")</f>
        <v/>
      </c>
      <c r="NX37" s="11" t="str">
        <f>IF(SUM(NJ37:NK37,NM37:NO37,NQ37)-SUM(NL37,NP37)&gt;0,SUM(NJ37:NK37,NM37:NO37,NQ37)-SUM(NL37,NP37),"")</f>
        <v/>
      </c>
      <c r="NY37" s="11" t="str">
        <f>IF(SUM(NS37,NT37,NX37)&gt;0,SUM(NS37,NT37,NX37),"")</f>
        <v/>
      </c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40" t="str">
        <f>IF(SUM(OA37,OE37)&gt;0,SUM(OA37,OE37),"")</f>
        <v/>
      </c>
      <c r="OU37" s="40" t="str">
        <f>IF(SUM(NZ37:OA37,OC37:OE37,OG37)-OB37-OF37&gt;0,SUM(NZ37:OA37,OC37:OE37,OG37)-OB37-OF37,"")</f>
        <v/>
      </c>
      <c r="OV37" s="40" t="str">
        <f>IF(SUM(OH37:OI37,OK37)-OJ37&gt;0,SUM(OH37:OI37,OK37)-OJ37,"")</f>
        <v/>
      </c>
      <c r="OW37" s="40" t="str">
        <f>IF(SUM(OA37,OE37,OI37)&gt;0,SUM(OA37,OE37,OI37),"")</f>
        <v/>
      </c>
      <c r="OX37" s="40" t="str">
        <f>IF(SUM(OU37,OV37)&gt;0,SUM(OU37,OV37),"")</f>
        <v/>
      </c>
      <c r="OY37" s="40" t="str">
        <f>IF(SUM(OM37,OQ37)&gt;0,SUM(OM37,OQ37),"")</f>
        <v/>
      </c>
      <c r="OZ37" s="40" t="str">
        <f>IF(SUM(OL37:OM37,OO37:OQ37,OS37)-SUM(ON37,OR37)&gt;0,SUM(OL37:OM37,OO37:OQ37,OS37)-SUM(ON37,OR37),"")</f>
        <v/>
      </c>
      <c r="PA37" s="40" t="str">
        <f>IF(SUM(OU37,OV37,OZ37)&gt;0,SUM(OU37,OV37,OZ37),"")</f>
        <v/>
      </c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1" t="str">
        <f>IF(SUM(PC37,PG37)&gt;0,SUM(PC37,PG37),"")</f>
        <v/>
      </c>
      <c r="PW37" s="11" t="str">
        <f>IF(SUM(PB37:PC37,PE37:PG37,PI37)-PD37-PH37&gt;0,SUM(PB37:PC37,PE37:PG37,PI37)-PD37-PH37,"")</f>
        <v/>
      </c>
      <c r="PX37" s="11" t="str">
        <f>IF(SUM(PJ37:PK37,PM37)-PL37&gt;0,SUM(PJ37:PK37,PM37)-PL37,"")</f>
        <v/>
      </c>
      <c r="PY37" s="11" t="str">
        <f>IF(SUM(PC37,PG37,PK37)&gt;0,SUM(PC37,PG37,PK37),"")</f>
        <v/>
      </c>
      <c r="PZ37" s="11" t="str">
        <f>IF(SUM(PW37,PX37)&gt;0,SUM(PW37,PX37),"")</f>
        <v/>
      </c>
      <c r="QA37" s="11" t="str">
        <f>IF(SUM(PO37,PS37)&gt;0,SUM(PO37,PS37),"")</f>
        <v/>
      </c>
      <c r="QB37" s="11" t="str">
        <f>IF(SUM(PN37:PO37,PQ37:PS37,PU37)-SUM(PP37,PT37)&gt;0,SUM(PN37:PO37,PQ37:PS37,PU37)-SUM(PP37,PT37),"")</f>
        <v/>
      </c>
      <c r="QC37" s="11" t="str">
        <f>IF(SUM(PW37,PX37,QB37)&gt;0,SUM(PW37,PX37,QB37),"")</f>
        <v/>
      </c>
      <c r="QD37" s="22">
        <f>IF($CU37="P",CA37,(CA37+AX37)/2)</f>
        <v>7.8</v>
      </c>
      <c r="QE37" s="22">
        <f>IF($CU37="P",CB37,(CB37+AY37)/2)</f>
        <v>1.2</v>
      </c>
      <c r="QF37" s="22">
        <f>IF($CU37="P",CC37,(CC37+AZ37)/2)</f>
        <v>0</v>
      </c>
      <c r="QG37" s="22">
        <f>IF($CU37="P",CD37,(CD37+BA37)/2)</f>
        <v>0</v>
      </c>
      <c r="QH37" s="22">
        <f>IF($CU37="P",CE37,(CE37+BB37)/2)</f>
        <v>7.65</v>
      </c>
      <c r="QI37" s="22">
        <f>IF($CU37="P",CF37,(CF37+BC37)/2)</f>
        <v>1.4</v>
      </c>
      <c r="QJ37" s="22">
        <f>IF($CU37="P",CG37,(CG37+BD37)/2)</f>
        <v>0</v>
      </c>
      <c r="QK37" s="22">
        <f>IF($CU37="P",CH37,(CH37+BE37)/2)</f>
        <v>0</v>
      </c>
      <c r="QL37" s="22">
        <f>IF($CU37="P",CI37,(CI37+BF37)/2)</f>
        <v>0</v>
      </c>
      <c r="QM37" s="22">
        <f>IF($CU37="P",CJ37,(CJ37+BG37)/2)</f>
        <v>0</v>
      </c>
      <c r="QN37" s="22">
        <f>IF($CU37="P",CK37,(CK37+BH37)/2)</f>
        <v>0</v>
      </c>
      <c r="QO37" s="22">
        <f>IF($CU37="P",CL37,(CL37+BI37)/2)</f>
        <v>0</v>
      </c>
      <c r="QP37" s="22">
        <f>IF($CU37="P",CM37,(CM37+BJ37)/2)</f>
        <v>0</v>
      </c>
      <c r="QQ37" s="22">
        <f>IF($CU37="P",CN37,(CN37+BK37)/2)</f>
        <v>0</v>
      </c>
      <c r="QR37" s="22">
        <f>IF($CU37="P",CO37,(CO37+BL37)/2)</f>
        <v>0</v>
      </c>
      <c r="QS37" s="22">
        <f>IF($CU37="P",CP37,(CP37+BM37)/2)</f>
        <v>0</v>
      </c>
      <c r="QT37" s="22">
        <f>IF($CU37="P",CQ37,(CQ37+BN37)/2)</f>
        <v>0</v>
      </c>
      <c r="QU37" s="22">
        <f>IF($CU37="P",CR37,(CR37+BO37)/2)</f>
        <v>0</v>
      </c>
      <c r="QV37" s="22">
        <f>IF($CU37="P",CS37,(CS37+BP37)/2)</f>
        <v>0</v>
      </c>
      <c r="QW37" s="22">
        <f>IF($CU37="P",CT37,(CT37+BQ37)/2)</f>
        <v>0</v>
      </c>
      <c r="QX37" s="27" t="s">
        <v>46</v>
      </c>
      <c r="QY37" s="40">
        <f>IF(SUM(QE37,QI37)&gt;0,SUM(QE37,QI37),"")</f>
        <v>2.5999999999999996</v>
      </c>
      <c r="QZ37" s="40">
        <f>IF(SUM(QD37:QE37,QG37:QI37,QK37)-QF37-QJ37&gt;0,SUM(QD37:QE37,QG37:QI37,QK37)-QF37-QJ37,"")</f>
        <v>18.049999999999997</v>
      </c>
      <c r="RA37" s="40" t="str">
        <f>IF(SUM(QL37:QM37,QO37)-QN37&gt;0,SUM(QL37:QM37,QO37)-QN37,"")</f>
        <v/>
      </c>
      <c r="RB37" s="40">
        <f>IF(SUM(QE37,QI37,QM37)&gt;0,SUM(QE37,QI37,QM37),"")</f>
        <v>2.5999999999999996</v>
      </c>
      <c r="RC37" s="40">
        <f>IF(SUM(QZ37,RA37)&gt;0,SUM(QZ37,RA37),"")</f>
        <v>18.049999999999997</v>
      </c>
      <c r="RD37" s="40" t="str">
        <f>IF(SUM(QQ37,QU37)&gt;0,SUM(QQ37,QU37),"")</f>
        <v/>
      </c>
      <c r="RE37" s="40" t="str">
        <f>IF(SUM(QP37:QQ37,QS37:QU37,QW37)-SUM(QR37,QV37)&gt;0,SUM(QP37:QQ37,QS37:QU37,QW37)-SUM(QR37,QV37),"")</f>
        <v/>
      </c>
      <c r="RF37" s="40">
        <f>IF(SUM(QZ37,RA37,RE37)&gt;0,SUM(QZ37,RA37,RE37),"")</f>
        <v>18.049999999999997</v>
      </c>
    </row>
    <row r="38" spans="1:474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156</v>
      </c>
      <c r="D38" s="4" t="s">
        <v>5</v>
      </c>
      <c r="E38" s="4">
        <v>2007</v>
      </c>
      <c r="F38" s="9">
        <f>SUM(L38:R38)+SUM(L38:O38)*0.0000001+SUM(L38)*0.0000000000001</f>
        <v>70.300007030004636</v>
      </c>
      <c r="G38" s="64"/>
      <c r="H38" s="3" t="str">
        <f>IF(OR(AND(AP38&gt;=AW$44,AQ38&gt;=AW$48,AP38&lt;&gt;"",AO38=""),AND(AU38&gt;=AW$44,AV38&gt;=AW$48,AU38&lt;&gt;"",AO38=""),AND(BS38&gt;=BZ$44,BT38&gt;=BZ$48,BS38&lt;&gt;"",BR38=""),AND(BX38&gt;=BZ$44,BY38&gt;=BZ$48,BX38&lt;&gt;"",BR38=""),AND(CV38&gt;=DC$44,CW38&gt;=DC$48,CV38&lt;&gt;"",CU38=""),AND(DA38&gt;=DC$44,DB38&gt;=DC$48,DA38&lt;&gt;""),AND(DZ38&gt;=EG$44,EA38&gt;=EG$48,DZ38&lt;&gt;""),AND(EE38&gt;=EG$44,EF38&gt;=EG$48,EE38&lt;&gt;""),AND(FB38&gt;=FI$44,FC38&gt;=FI$48,FB38&lt;&gt;""),AND(FG38&gt;=FI$44,FH38&gt;=FI$48,FG38&lt;&gt;""),AND(GD38&gt;=GK$44,GE38&gt;=GK$48,GD38&lt;&gt;""),AND(GI38&gt;=GK$44,GJ38&gt;=GK$48,GI38&lt;&gt;""),AND(HF38&gt;=HM$44,HG38&gt;=HM$48,HF38&lt;&gt;""),AND(HK38&gt;=HM$44,HL38&gt;=HM$48,HK38&lt;&gt;""),AND(IH38&gt;=IO$44,II38&gt;=IO$48,IH38&lt;&gt;""),AND(IM38&gt;=IO$44,IN38&gt;=IO$48,IM38&lt;&gt;""),AND(JJ38&gt;=JQ$44,JK38&gt;=JQ$48,JJ38&lt;&gt;""),AND(JO38&gt;=JQ$44,JP38&gt;=JQ$48,JO38&lt;&gt;""),AND(KL38&gt;=KS$44,KM38&gt;=KS$48,KL38&lt;&gt;""),AND(KQ38&gt;=KS$44,KR38&gt;=KS$48,KQ38&lt;&gt;""),AND(LN38&gt;=LU$44,LO38&gt;=LU$48,LN38&lt;&gt;""),AND(LS38&gt;=LU$44,LT38&gt;=LU$48,LS38&lt;&gt;""),AND(MP38&gt;=MW$44,MQ38&gt;=MW$48,MP38&lt;&gt;""),AND(MU38&gt;=MW$44,MV38&gt;=MW$48,MU38&lt;&gt;""),AND(NR38&gt;=NY$44,NS38&gt;=NY$48,NR38&lt;&gt;""),AND(NW38&gt;=NY$44,NX38&gt;=NY$48,NW38&lt;&gt;""),AND(OT38&gt;=PA$44,OU38&gt;=PA$48,OT38&lt;&gt;""),AND(OY38&gt;=PA$44,OZ38&gt;=PA$48,OY38&lt;&gt;""),AND(PV38&gt;=QC$44,PW38&gt;=QC$48,PV38&lt;&gt;""),AND(QA38&gt;=QC$44,QB38&gt;=QC$48,QA38&lt;&gt;"")),"P","")</f>
        <v/>
      </c>
      <c r="I38" s="3" t="str">
        <f>IF(OR(AND(AQ38&gt;=AW$48,AQ38&lt;&gt;"",AO38=""),AND(AV38&gt;=AW$48,AV38&lt;&gt;"",AO38=""),AND(BT38&gt;=BZ$48,BT38&lt;&gt;"",BR38=""),AND(BY38&gt;=BZ$48,BY38&lt;&gt;"",BR38=""),AND(CW38&gt;=DC$48,CW38&lt;&gt;"",CU38=""),AND(DB38&gt;=DC$48,DB38&lt;&gt;"",CU38=""),AND(EA38&gt;=EG$48,EA38&lt;&gt;""),AND(EF38&gt;=EG$48,EF38&lt;&gt;""),AND(FC38&gt;=FI$48,FC38&lt;&gt;""),AND(FH38&gt;=FI$48,FH38&lt;&gt;""),AND(GE38&gt;=GK$48,GE38&lt;&gt;""),AND(GJ38&gt;=GK$48,GJ38&lt;&gt;""),AND(HG38&gt;=HM$48,HG38&lt;&gt;""),AND(HL38&gt;=HM$48,HL38&lt;&gt;""),AND(II38&gt;=IO$48,II38&lt;&gt;""),AND(IN38&gt;=IO$48,IN38&lt;&gt;""),AND(JK38&gt;=JQ$48,JK38&lt;&gt;""),AND(JP38&gt;=JQ$48,JP38&lt;&gt;""),AND(KM38&gt;=KS$48,KM38&lt;&gt;""),AND(KR38&gt;=KS$48,KR38&lt;&gt;""),AND(LO38&gt;=LU$48,LO38&lt;&gt;""),AND(LT38&gt;=LU$48,LT38&lt;&gt;""),AND(MQ38&gt;=MW$48,MQ38&lt;&gt;""),AND(MV38&gt;=MW$48,MV38&lt;&gt;""),AND(NS38&gt;=NY$48,NS38&lt;&gt;""),AND(NX38&gt;=NY$48,NX38&lt;&gt;""),AND(OU38&gt;=PA$48,OU38&lt;&gt;""),AND(OZ38&gt;=PA$48,OZ38&lt;&gt;""),AND(PW38&gt;=QC$48,PW38&lt;&gt;""),AND(QB38&gt;=QC$48,QB38&lt;&gt;"")),"P","")</f>
        <v/>
      </c>
      <c r="J38" s="36" t="str">
        <f>IF(AND(I38="P",H38=""),"No DD",IF(OR(AND(AS38&gt;=AW$47,AT38&gt;=AW$51,AS38&lt;&gt;"",AO38=""),AND(BV38&gt;=BZ$47,BW38&gt;=BZ$51,BV38&lt;&gt;"",BR38=""),AND(CY38&gt;=DC$47,CZ38&gt;=DC$51,CY38&lt;&gt;"",CU38=""),AND(EC38&gt;=EG$47,ED38&gt;=EG$51,EC38&lt;&gt;""),AND(FE38&gt;=FI$47,FF38&gt;=FI$51,FE38&lt;&gt;""),AND(GG38&gt;=GK$47,GH38&gt;=GK$51,GG38&lt;&gt;""),AND(HI38&gt;=HM$47,HJ38&gt;=HM$51,HI38&lt;&gt;""),AND(IK38&gt;=IO$47,IL38&gt;=IO$51,IK38&lt;&gt;""),AND(JM38&gt;=JQ$47,JN38&gt;=JQ$51,JM38&lt;&gt;""),AND(KO38&gt;=KS$47,KP38&gt;=KS$51,KO38&lt;&gt;""),AND(LQ38&gt;=LU$47,LR38&gt;=LU$51,LQ38&lt;&gt;""),AND(MS38&gt;=MW$47,MT38&gt;=MW$51,MS38&lt;&gt;""),AND(NU38&gt;=NY$47,NV38&gt;=NY$51,NU38&lt;&gt;""),AND(OW38&gt;=PA$47,OX38&gt;=PA$51,OW38&lt;&gt;""),AND(PY38&gt;=QC$47,PZ38&gt;=QC$51,PY38&lt;&gt;"")),"Merit",IF(OR(AND(AS38&gt;=AW$46,AT38&gt;=AW$50,AS38&lt;&gt;"",AO38=""),AND(BV38&gt;=BZ$46,BW38&gt;=BZ$50,BV38&lt;&gt;"",BR38=""),AND(CY38&gt;=DC$46,CZ38&gt;=DC$50,CY38&lt;&gt;"",CU38=""),AND(EC38&gt;=EG$46,ED38&gt;=EG$50,EC38&lt;&gt;""),AND(FE38&gt;=FI$46,FF38&gt;=FI$50,FE38&lt;&gt;""),AND(GG38&gt;=GK$46,GH38&gt;=GK$50,GG38&lt;&gt;""),AND(HI38&gt;=HM$46,HJ38&gt;=HM$50,HI38&lt;&gt;""),AND(IK38&gt;=IO$46,IL38&gt;=IO$50,IK38&lt;&gt;""),AND(JM38&gt;=JQ$46,JN38&gt;=JQ$50,JM38&lt;&gt;""),AND(KO38&gt;=KS$46,KP38&gt;=KS$50,KO38&lt;&gt;""),AND(LQ38&gt;=LU$46,LR38&gt;=LU$50,LQ38&lt;&gt;""),AND(MS38&gt;=MW$46,MT38&gt;=MW$50,MS38&lt;&gt;""),AND(NU38&gt;=NY$46,NV38&gt;=NY$50,NU38&lt;&gt;""),AND(OW38&gt;=PA$46,OX38&gt;=PA$50,OW38&lt;&gt;""),AND(PY38&gt;=QC$46,PZ38&gt;=QC$50,PY38&lt;&gt;"")),"Excellence",IF(K38="P","Worlds Team",IF(H38="P","National Team","")))))</f>
        <v/>
      </c>
      <c r="K38" s="3" t="str">
        <f>IF(OR(AND(AS38&gt;=AW$45,AT38&gt;=AW$49,AS38&lt;&gt;"",AO38=""),AND(BV38&gt;=BZ$45,BW38&gt;=BZ$49,BV38&lt;&gt;"",BR38=""),AND(CY38&gt;=DC$45,CZ38&gt;=DC$49,CY38&lt;&gt;"",CU38=""),AND(EC38&gt;=EG$45,ED38&gt;=EG$49,EC38&lt;&gt;""),AND(FE38&gt;=FI$45,FF38&gt;=FI$49,FE38&lt;&gt;""),AND(GG38&gt;=GK$45,GH38&gt;=GK$49,GG38&lt;&gt;""),AND(HI38&gt;=HM$45,HJ38&gt;=HM$49,HI38&lt;&gt;""),AND(IK38&gt;=IO$45,IL38&gt;=IO$49,IK38&lt;&gt;""),AND(JM38&gt;=JQ$45,JN38&gt;=JQ$49,JM38&lt;&gt;""),AND(KO38&gt;=KS$45,KP38&gt;=KS$49,KO38&lt;&gt;""),AND(LQ38&gt;=LU$45,LR38&gt;=LU$49,LQ38&lt;&gt;""),AND(MS38&gt;=MW$45,MT38&gt;=MW$49,MS38&lt;&gt;""),AND(NU38&gt;=NY$45,NV38&gt;=NY$49,NU38&lt;&gt;""),AND(OW38&gt;=PA$45,OX38&gt;=PA$49,OW38&lt;&gt;""),AND(PY38&gt;=QC$45,PZ38&gt;=QC$49,PY38&lt;&gt;"")),"P","")</f>
        <v/>
      </c>
      <c r="L38" s="8">
        <f>IF(COUNT(AQ38,BT38,CW38)&gt;0,LARGE((AQ38,BT38,CW38),1),0)</f>
        <v>46.3</v>
      </c>
      <c r="M38" s="8" t="str">
        <f>IF(L38=0,"",IF(L38=CW38,$CA$1,IF(L38=BT38,$AX$1,IF(L38=AQ38,$U$1,""))))</f>
        <v>2024 3rd Domestic Trial</v>
      </c>
      <c r="N38" s="8">
        <f>IF(COUNT(AQ38,BT38,CW38)&gt;1,LARGE((AQ38,BT38,CW38),2),0)</f>
        <v>24</v>
      </c>
      <c r="O38" s="8" t="str">
        <f>IF(N38=0,"",IF(AND(N38=L38,N38=AQ38,N38=BT38),$U$1,IF(AND(N38=L38,N38=AQ38,N38=CW38),$U$1,IF(AND(N38=L38,N38=BT38,N38=CW38),$AX$1,IF(N38=CW38,$CA$1,IF(N38=BT38,$AX$1,IF(N38=AQ38,$U$1,"")))))))</f>
        <v>2024 Nationals</v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IF(MAX(DD38:DE38)&gt;0,MAX(DD38:DE38),"")</f>
        <v/>
      </c>
      <c r="S38" s="11" t="str">
        <f>IF(R38="","",IF(R38=DD38,"("&amp;DD$2&amp;")",IF(R38=DE38,"("&amp;DE$2&amp;")")))</f>
        <v/>
      </c>
      <c r="T38" s="8" t="str">
        <f>IF(R38="","",IF(R38=DD38,IF(R38+IF(N38="",0,N38)=PW38,$PB$1,IF(R38+IF(N38="",0,N38)=OU38,$NZ$1,IF(R38+IF(N38="",0,N38)=NS38,$MX$1,IF(R38+IF(N38="",0,N38)=MQ38,$LV$1,IF(R38+IF(N38="",0,N38)=LO38,$KT$1,IF(R38+IF(N38="",0,N38)=KM38,$JR$1,IF(R38+IF(N38="",0,N38)=JK38,$IP$1,IF(R38+IF(N38="",0,N38)=II38,$HN$1,IF(R38+IF(N38="",0,N38)=HG38,$GL$1,IF(R38+IF(N38="",0,N38)=GE38,$FJ$1,IF(R38+IF(N38="",0,N38)=FC38,$EH$1,IF(R38+IF(N38="",0,N38)=EA38,$DF$1)))))))))))),IF(R38=DE38,IF(R38+IF(P38="",0,P38)=QB38,$PB$1,IF(R38+IF(P38="",0,P38)=OZ38,$NZ$1,IF(R38+IF(P38="",0,P38)=NX38,$MX$1,IF(R38+IF(P38="",0,P38)=MV38,$LV$1,IF(R38+IF(P38="",0,P38)=LT38,$KT$1,IF(R38+IF(P38="",0,P38)=KR38,$JR$1,IF(R38+IF(P38="",0,P38)=JP38,$IP$1,IF(R38+IF(P38="",0,P38)=IN38,$HN$1,IF(R38+IF(P38="",0,P38)=HL38,$GL$1,IF(R38+IF(P38="",0,P38)=GJ38,$FJ$1,IF(R38+IF(P38="",0,P38)=FH38,$EH$1,IF(R38+IF(P38="",0,P38)=EF38,$DF$1)))))))))))))))</f>
        <v/>
      </c>
      <c r="U38" s="19">
        <v>0</v>
      </c>
      <c r="V38" s="19">
        <v>0</v>
      </c>
      <c r="W38" s="19">
        <v>0</v>
      </c>
      <c r="X38" s="19">
        <v>0</v>
      </c>
      <c r="Y38" s="19">
        <v>18</v>
      </c>
      <c r="Z38" s="19">
        <v>6.8</v>
      </c>
      <c r="AA38" s="19">
        <v>0.8</v>
      </c>
      <c r="AB38" s="19">
        <v>0</v>
      </c>
      <c r="AC38" s="19">
        <v>17.399999999999999</v>
      </c>
      <c r="AD38" s="19">
        <v>3.6</v>
      </c>
      <c r="AE38" s="19">
        <v>0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>IF(SUM(V38,Z38)&gt;0,SUM(V38,Z38),"")</f>
        <v>6.8</v>
      </c>
      <c r="AQ38" s="40">
        <f>IF(SUM(U38:V38,X38:Z38,AB38)-W38-AA38&gt;0,SUM(U38:V38,X38:Z38,AB38)-W38-AA38,"")</f>
        <v>24</v>
      </c>
      <c r="AR38" s="40">
        <f>IF(SUM(AC38:AD38,AF38)-AE38&gt;0,SUM(AC38:AD38,AF38)-AE38,"")</f>
        <v>21</v>
      </c>
      <c r="AS38" s="40">
        <f>IF(SUM(V38,Z38,AD38)&gt;0,SUM(V38,Z38,AD38),"")</f>
        <v>10.4</v>
      </c>
      <c r="AT38" s="40">
        <f>IF(SUM(AQ38,AR38)&gt;0,SUM(AQ38,AR38),"")</f>
        <v>45</v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>
        <f>IF(SUM(AQ38,AR38,AV38)&gt;0,SUM(AQ38,AR38,AV38),"")</f>
        <v>45</v>
      </c>
      <c r="AX38" s="18">
        <v>16.7</v>
      </c>
      <c r="AY38" s="18">
        <v>6</v>
      </c>
      <c r="AZ38" s="18">
        <v>1</v>
      </c>
      <c r="BA38" s="18">
        <v>0</v>
      </c>
      <c r="BB38" s="18">
        <v>18.8</v>
      </c>
      <c r="BC38" s="18">
        <v>6.4</v>
      </c>
      <c r="BD38" s="18">
        <v>0.6</v>
      </c>
      <c r="BE38" s="18">
        <v>0</v>
      </c>
      <c r="BF38" s="18">
        <v>18.8</v>
      </c>
      <c r="BG38" s="18">
        <v>5.6</v>
      </c>
      <c r="BH38" s="18">
        <v>0.4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>IF(SUM(AY38,BC38)&gt;0,SUM(AY38,BC38),"")</f>
        <v>12.4</v>
      </c>
      <c r="BT38" s="11">
        <f>IF(SUM(AX38:AY38,BA38:BC38,BE38)-AZ38-BD38&gt;0,SUM(AX38:AY38,BA38:BC38,BE38)-AZ38-BD38,"")</f>
        <v>46.3</v>
      </c>
      <c r="BU38" s="11">
        <f>IF(SUM(BF38:BG38,BI38)-BH38&gt;0,SUM(BF38:BG38,BI38)-BH38,"")</f>
        <v>24</v>
      </c>
      <c r="BV38" s="11">
        <f>IF(SUM(AY38,BC38,BG38)&gt;0,SUM(AY38,BC38,BG38),"")</f>
        <v>18</v>
      </c>
      <c r="BW38" s="11">
        <f>IF(SUM(BT38,BU38)&gt;0,SUM(BT38,BU38),"")</f>
        <v>70.3</v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>
        <f>IF(SUM(BT38,BU38,BY38)&gt;0,SUM(BT38,BU38,BY38),"")</f>
        <v>70.3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IF(SUM(CW38,CX38,DB38)&gt;0,SUM(CW38,CX38,DB38),"")</f>
        <v/>
      </c>
      <c r="DD38" s="50" t="str">
        <f>IF(MAX(EA38,FC38,GE38,HG38,II38,JK38,KM38,LO38,MQ38,NS38,OU38,PW38)-IF(N38="",0,N38)&gt;0.001,MAX(EA38,FC38,GE38,HG38,II38,JK38,KM38,LO38,MQ38,NS38,OU38,PW38)-IF(N38="",0,N38),"")</f>
        <v/>
      </c>
      <c r="DE38" s="50" t="str">
        <f>IF(MAX(EF38,FH38,GJ38,HL38,IN38,JP38,KR38,LT38,MV38,NX38,OZ38,QB38)-IF(P38="",0,P38)&gt;0.001,MAX(EF38,FH38,GJ38,HL38,IN38,JP38,KR38,LT38,MV38,NX38,OZ38,QB38)-IF(P38="",0,P38),"")</f>
        <v/>
      </c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40" t="str">
        <f>IF(SUM(DG38,DK38)&gt;0,SUM(DG38,DK38),"")</f>
        <v/>
      </c>
      <c r="EA38" s="40" t="str">
        <f>IF(SUM(DF38:DG38,DI38:DK38,DM38)-DH38-DL38&gt;0,SUM(DF38:DG38,DI38:DK38,DM38)-DH38-DL38,"")</f>
        <v/>
      </c>
      <c r="EB38" s="40" t="str">
        <f>IF(SUM(DN38:DO38,DQ38)-DP38&gt;0,SUM(DN38:DO38,DQ38)-DP38,"")</f>
        <v/>
      </c>
      <c r="EC38" s="40" t="str">
        <f>IF(SUM(DG38,DK38,DO38)&gt;0,SUM(DG38,DK38,DO38),"")</f>
        <v/>
      </c>
      <c r="ED38" s="40" t="str">
        <f>IF(SUM(EA38,EB38)&gt;0,SUM(EA38,EB38),"")</f>
        <v/>
      </c>
      <c r="EE38" s="40" t="str">
        <f>IF(SUM(DS38,DW38)&gt;0,SUM(DS38,DW38),"")</f>
        <v/>
      </c>
      <c r="EF38" s="40" t="str">
        <f>IF(SUM(DR38:DS38,DU38:DW38,DY38)-SUM(DT38,DX38)&gt;0,SUM(DR38:DS38,DU38:DW38,DY38)-SUM(DT38,DX38),"")</f>
        <v/>
      </c>
      <c r="EG38" s="40" t="str">
        <f>IF(SUM(EA38,EB38,EF38)&gt;0,SUM(EA38,EB38,EF38),"")</f>
        <v/>
      </c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1" t="str">
        <f>IF(SUM(EI38,EM38)&gt;0,SUM(EI38,EM38),"")</f>
        <v/>
      </c>
      <c r="FC38" s="11" t="str">
        <f>IF(SUM(EH38:EI38,EK38:EM38,EO38)-EJ38-EN38&gt;0,SUM(EH38:EI38,EK38:EM38,EO38)-EJ38-EN38,"")</f>
        <v/>
      </c>
      <c r="FD38" s="11" t="str">
        <f>IF(SUM(EP38:EQ38,ES38)-ER38&gt;0,SUM(EP38:EQ38,ES38)-ER38,"")</f>
        <v/>
      </c>
      <c r="FE38" s="11" t="str">
        <f>IF(SUM(EI38,EM38,EQ38)&gt;0,SUM(EI38,EM38,EQ38),"")</f>
        <v/>
      </c>
      <c r="FF38" s="11" t="str">
        <f>IF(SUM(FC38,FD38)&gt;0,SUM(FC38,FD38),"")</f>
        <v/>
      </c>
      <c r="FG38" s="11" t="str">
        <f>IF(SUM(EU38,EY38)&gt;0,SUM(EU38,EY38),"")</f>
        <v/>
      </c>
      <c r="FH38" s="11" t="str">
        <f>IF(SUM(ET38:EU38,EW38:EY38,FA38)-SUM(EV38,EZ38)&gt;0,SUM(ET38:EU38,EW38:EY38,FA38)-SUM(EV38,EZ38),"")</f>
        <v/>
      </c>
      <c r="FI38" s="11" t="str">
        <f>IF(SUM(FC38,FD38,FH38)&gt;0,SUM(FC38,FD38,FH38),"")</f>
        <v/>
      </c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40" t="str">
        <f>IF(SUM(FK38,FO38)&gt;0,SUM(FK38,FO38),"")</f>
        <v/>
      </c>
      <c r="GE38" s="40" t="str">
        <f>IF(SUM(FJ38:FK38,FM38:FO38,FQ38)-FL38-FP38&gt;0,SUM(FJ38:FK38,FM38:FO38,FQ38)-FL38-FP38,"")</f>
        <v/>
      </c>
      <c r="GF38" s="40" t="str">
        <f>IF(SUM(FR38:FS38,FU38)-FT38&gt;0,SUM(FR38:FS38,FU38)-FT38,"")</f>
        <v/>
      </c>
      <c r="GG38" s="40" t="str">
        <f>IF(SUM(FK38,FO38,FS38)&gt;0,SUM(FK38,FO38,FS38),"")</f>
        <v/>
      </c>
      <c r="GH38" s="40" t="str">
        <f>IF(SUM(GE38,GF38)&gt;0,SUM(GE38,GF38),"")</f>
        <v/>
      </c>
      <c r="GI38" s="40" t="str">
        <f>IF(SUM(FW38,GA38)&gt;0,SUM(FW38,GA38),"")</f>
        <v/>
      </c>
      <c r="GJ38" s="40" t="str">
        <f>IF(SUM(FV38:FW38,FY38:GA38,GC38)-SUM(FX38,GB38)&gt;0,SUM(FV38:FW38,FY38:GA38,GC38)-SUM(FX38,GB38),"")</f>
        <v/>
      </c>
      <c r="GK38" s="40" t="str">
        <f>IF(SUM(GE38,GF38,GJ38)&gt;0,SUM(GE38,GF38,GJ38),"")</f>
        <v/>
      </c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1" t="str">
        <f>IF(SUM(GM38,GQ38)&gt;0,SUM(GM38,GQ38),"")</f>
        <v/>
      </c>
      <c r="HG38" s="11" t="str">
        <f>IF(SUM(GL38:GM38,GO38:GQ38,GS38)-GN38-GR38&gt;0,SUM(GL38:GM38,GO38:GQ38,GS38)-GN38-GR38,"")</f>
        <v/>
      </c>
      <c r="HH38" s="11" t="str">
        <f>IF(SUM(GT38:GU38,GW38)-GV38&gt;0,SUM(GT38:GU38,GW38)-GV38,"")</f>
        <v/>
      </c>
      <c r="HI38" s="11" t="str">
        <f>IF(SUM(GM38,GQ38,GU38)&gt;0,SUM(GM38,GQ38,GU38),"")</f>
        <v/>
      </c>
      <c r="HJ38" s="11" t="str">
        <f>IF(SUM(HG38,HH38)&gt;0,SUM(HG38,HH38),"")</f>
        <v/>
      </c>
      <c r="HK38" s="11" t="str">
        <f>IF(SUM(GY38,HC38)&gt;0,SUM(GY38,HC38),"")</f>
        <v/>
      </c>
      <c r="HL38" s="11" t="str">
        <f>IF(SUM(GX38:GY38,HA38:HC38,HE38)-SUM(GZ38,HD38)&gt;0,SUM(GX38:GY38,HA38:HC38,HE38)-SUM(GZ38,HD38),"")</f>
        <v/>
      </c>
      <c r="HM38" s="11" t="str">
        <f>IF(SUM(HG38,HH38,HL38)&gt;0,SUM(HG38,HH38,HL38),"")</f>
        <v/>
      </c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40" t="str">
        <f>IF(SUM(HO38,HS38)&gt;0,SUM(HO38,HS38),"")</f>
        <v/>
      </c>
      <c r="II38" s="40" t="str">
        <f>IF(SUM(HN38:HO38,HQ38:HS38,HU38)-HP38-HT38&gt;0,SUM(HN38:HO38,HQ38:HS38,HU38)-HP38-HT38,"")</f>
        <v/>
      </c>
      <c r="IJ38" s="40" t="str">
        <f>IF(SUM(HV38:HW38,HY38)-HX38&gt;0,SUM(HV38:HW38,HY38)-HX38,"")</f>
        <v/>
      </c>
      <c r="IK38" s="40" t="str">
        <f>IF(SUM(HO38,HS38,HW38)&gt;0,SUM(HO38,HS38,HW38),"")</f>
        <v/>
      </c>
      <c r="IL38" s="40" t="str">
        <f>IF(SUM(II38,IJ38)&gt;0,SUM(II38,IJ38),"")</f>
        <v/>
      </c>
      <c r="IM38" s="40" t="str">
        <f>IF(SUM(IA38,IE38)&gt;0,SUM(IA38,IE38),"")</f>
        <v/>
      </c>
      <c r="IN38" s="40" t="str">
        <f>IF(SUM(HZ38:IA38,IC38:IE38,IG38)-SUM(IB38,IF38)&gt;0,SUM(HZ38:IA38,IC38:IE38,IG38)-SUM(IB38,IF38),"")</f>
        <v/>
      </c>
      <c r="IO38" s="40" t="str">
        <f>IF(SUM(II38,IJ38,IN38)&gt;0,SUM(II38,IJ38,IN38),"")</f>
        <v/>
      </c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1" t="str">
        <f>IF(SUM(IQ38,IU38)&gt;0,SUM(IQ38,IU38),"")</f>
        <v/>
      </c>
      <c r="JK38" s="11" t="str">
        <f>IF(SUM(IP38:IQ38,IS38:IU38,IW38)-IR38-IV38&gt;0,SUM(IP38:IQ38,IS38:IU38,IW38)-IR38-IV38,"")</f>
        <v/>
      </c>
      <c r="JL38" s="11" t="str">
        <f>IF(SUM(IX38:IY38,JA38)-IZ38&gt;0,SUM(IX38:IY38,JA38)-IZ38,"")</f>
        <v/>
      </c>
      <c r="JM38" s="11" t="str">
        <f>IF(SUM(IQ38,IU38,IY38)&gt;0,SUM(IQ38,IU38,IY38),"")</f>
        <v/>
      </c>
      <c r="JN38" s="11" t="str">
        <f>IF(SUM(JK38,JL38)&gt;0,SUM(JK38,JL38),"")</f>
        <v/>
      </c>
      <c r="JO38" s="11" t="str">
        <f>IF(SUM(JC38,JG38)&gt;0,SUM(JC38,JG38),"")</f>
        <v/>
      </c>
      <c r="JP38" s="11" t="str">
        <f>IF(SUM(JB38:JC38,JE38:JG38,JI38)-SUM(JD38,JH38)&gt;0,SUM(JB38:JC38,JE38:JG38,JI38)-SUM(JD38,JH38),"")</f>
        <v/>
      </c>
      <c r="JQ38" s="11" t="str">
        <f>IF(SUM(JK38,JL38,JP38)&gt;0,SUM(JK38,JL38,JP38),"")</f>
        <v/>
      </c>
      <c r="JR38" s="17"/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40" t="str">
        <f>IF(SUM(JS38,JW38)&gt;0,SUM(JS38,JW38),"")</f>
        <v/>
      </c>
      <c r="KM38" s="40" t="str">
        <f>IF(SUM(JR38:JS38,JU38:JW38,JY38)-JT38-JX38&gt;0,SUM(JR38:JS38,JU38:JW38,JY38)-JT38-JX38,"")</f>
        <v/>
      </c>
      <c r="KN38" s="40" t="str">
        <f>IF(SUM(JZ38:KA38,KC38)-KB38&gt;0,SUM(JZ38:KA38,KC38)-KB38,"")</f>
        <v/>
      </c>
      <c r="KO38" s="40" t="str">
        <f>IF(SUM(JS38,JW38,KA38)&gt;0,SUM(JS38,JW38,KA38),"")</f>
        <v/>
      </c>
      <c r="KP38" s="40" t="str">
        <f>IF(SUM(KM38,KN38)&gt;0,SUM(KM38,KN38),"")</f>
        <v/>
      </c>
      <c r="KQ38" s="40" t="str">
        <f>IF(SUM(KE38,KI38)&gt;0,SUM(KE38,KI38),"")</f>
        <v/>
      </c>
      <c r="KR38" s="40" t="str">
        <f>IF(SUM(KD38:KE38,KG38:KI38,KK38)-SUM(KF38,KJ38)&gt;0,SUM(KD38:KE38,KG38:KI38,KK38)-SUM(KF38,KJ38),"")</f>
        <v/>
      </c>
      <c r="KS38" s="40" t="str">
        <f>IF(SUM(KM38,KN38,KR38)&gt;0,SUM(KM38,KN38,KR38),"")</f>
        <v/>
      </c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1" t="str">
        <f>IF(SUM(KU38,KY38)&gt;0,SUM(KU38,KY38),"")</f>
        <v/>
      </c>
      <c r="LO38" s="11" t="str">
        <f>IF(SUM(KT38:KU38,KW38:KY38,LA38)-KV38-KZ38&gt;0,SUM(KT38:KU38,KW38:KY38,LA38)-KV38-KZ38,"")</f>
        <v/>
      </c>
      <c r="LP38" s="11" t="str">
        <f>IF(SUM(LB38:LC38,LE38)-LD38&gt;0,SUM(LB38:LC38,LE38)-LD38,"")</f>
        <v/>
      </c>
      <c r="LQ38" s="11" t="str">
        <f>IF(SUM(KU38,KY38,LC38)&gt;0,SUM(KU38,KY38,LC38),"")</f>
        <v/>
      </c>
      <c r="LR38" s="11" t="str">
        <f>IF(SUM(LO38,LP38)&gt;0,SUM(LO38,LP38),"")</f>
        <v/>
      </c>
      <c r="LS38" s="11" t="str">
        <f>IF(SUM(LG38,LK38)&gt;0,SUM(LG38,LK38),"")</f>
        <v/>
      </c>
      <c r="LT38" s="11" t="str">
        <f>IF(SUM(LF38:LG38,LI38:LK38,LM38)-SUM(LH38,LL38)&gt;0,SUM(LF38:LG38,LI38:LK38,LM38)-SUM(LH38,LL38),"")</f>
        <v/>
      </c>
      <c r="LU38" s="11" t="str">
        <f>IF(SUM(LO38,LP38,LT38)&gt;0,SUM(LO38,LP38,LT38),"")</f>
        <v/>
      </c>
      <c r="LV38" s="17"/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40" t="str">
        <f>IF(SUM(LW38,MA38)&gt;0,SUM(LW38,MA38),"")</f>
        <v/>
      </c>
      <c r="MQ38" s="40" t="str">
        <f>IF(SUM(LV38:LW38,LY38:MA38,MC38)-LX38-MB38&gt;0,SUM(LV38:LW38,LY38:MA38,MC38)-LX38-MB38,"")</f>
        <v/>
      </c>
      <c r="MR38" s="40" t="str">
        <f>IF(SUM(MD38:ME38,MG38)-MF38&gt;0,SUM(MD38:ME38,MG38)-MF38,"")</f>
        <v/>
      </c>
      <c r="MS38" s="40" t="str">
        <f>IF(SUM(LW38,MA38,ME38)&gt;0,SUM(LW38,MA38,ME38),"")</f>
        <v/>
      </c>
      <c r="MT38" s="40" t="str">
        <f>IF(SUM(MQ38,MR38)&gt;0,SUM(MQ38,MR38),"")</f>
        <v/>
      </c>
      <c r="MU38" s="40" t="str">
        <f>IF(SUM(MI38,MM38)&gt;0,SUM(MI38,MM38),"")</f>
        <v/>
      </c>
      <c r="MV38" s="40" t="str">
        <f>IF(SUM(MH38:MI38,MK38:MM38,MO38)-SUM(MJ38,MN38)&gt;0,SUM(MH38:MI38,MK38:MM38,MO38)-SUM(MJ38,MN38),"")</f>
        <v/>
      </c>
      <c r="MW38" s="40" t="str">
        <f>IF(SUM(MQ38,MR38,MV38)&gt;0,SUM(MQ38,MR38,MV38),"")</f>
        <v/>
      </c>
      <c r="MX38" s="18"/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1" t="str">
        <f>IF(SUM(MY38,NC38)&gt;0,SUM(MY38,NC38),"")</f>
        <v/>
      </c>
      <c r="NS38" s="11" t="str">
        <f>IF(SUM(MX38:MY38,NA38:NC38,NE38)-MZ38-ND38&gt;0,SUM(MX38:MY38,NA38:NC38,NE38)-MZ38-ND38,"")</f>
        <v/>
      </c>
      <c r="NT38" s="11" t="str">
        <f>IF(SUM(NF38:NG38,NI38)-NH38&gt;0,SUM(NF38:NG38,NI38)-NH38,"")</f>
        <v/>
      </c>
      <c r="NU38" s="11" t="str">
        <f>IF(SUM(MY38,NC38,NG38)&gt;0,SUM(MY38,NC38,NG38),"")</f>
        <v/>
      </c>
      <c r="NV38" s="11" t="str">
        <f>IF(SUM(NS38,NT38)&gt;0,SUM(NS38,NT38),"")</f>
        <v/>
      </c>
      <c r="NW38" s="11" t="str">
        <f>IF(SUM(NK38,NO38)&gt;0,SUM(NK38,NO38),"")</f>
        <v/>
      </c>
      <c r="NX38" s="11" t="str">
        <f>IF(SUM(NJ38:NK38,NM38:NO38,NQ38)-SUM(NL38,NP38)&gt;0,SUM(NJ38:NK38,NM38:NO38,NQ38)-SUM(NL38,NP38),"")</f>
        <v/>
      </c>
      <c r="NY38" s="11" t="str">
        <f>IF(SUM(NS38,NT38,NX38)&gt;0,SUM(NS38,NT38,NX38),"")</f>
        <v/>
      </c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40" t="str">
        <f>IF(SUM(OA38,OE38)&gt;0,SUM(OA38,OE38),"")</f>
        <v/>
      </c>
      <c r="OU38" s="40" t="str">
        <f>IF(SUM(NZ38:OA38,OC38:OE38,OG38)-OB38-OF38&gt;0,SUM(NZ38:OA38,OC38:OE38,OG38)-OB38-OF38,"")</f>
        <v/>
      </c>
      <c r="OV38" s="40" t="str">
        <f>IF(SUM(OH38:OI38,OK38)-OJ38&gt;0,SUM(OH38:OI38,OK38)-OJ38,"")</f>
        <v/>
      </c>
      <c r="OW38" s="40" t="str">
        <f>IF(SUM(OA38,OE38,OI38)&gt;0,SUM(OA38,OE38,OI38),"")</f>
        <v/>
      </c>
      <c r="OX38" s="40" t="str">
        <f>IF(SUM(OU38,OV38)&gt;0,SUM(OU38,OV38),"")</f>
        <v/>
      </c>
      <c r="OY38" s="40" t="str">
        <f>IF(SUM(OM38,OQ38)&gt;0,SUM(OM38,OQ38),"")</f>
        <v/>
      </c>
      <c r="OZ38" s="40" t="str">
        <f>IF(SUM(OL38:OM38,OO38:OQ38,OS38)-SUM(ON38,OR38)&gt;0,SUM(OL38:OM38,OO38:OQ38,OS38)-SUM(ON38,OR38),"")</f>
        <v/>
      </c>
      <c r="PA38" s="40" t="str">
        <f>IF(SUM(OU38,OV38,OZ38)&gt;0,SUM(OU38,OV38,OZ38),"")</f>
        <v/>
      </c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1" t="str">
        <f>IF(SUM(PC38,PG38)&gt;0,SUM(PC38,PG38),"")</f>
        <v/>
      </c>
      <c r="PW38" s="11" t="str">
        <f>IF(SUM(PB38:PC38,PE38:PG38,PI38)-PD38-PH38&gt;0,SUM(PB38:PC38,PE38:PG38,PI38)-PD38-PH38,"")</f>
        <v/>
      </c>
      <c r="PX38" s="11" t="str">
        <f>IF(SUM(PJ38:PK38,PM38)-PL38&gt;0,SUM(PJ38:PK38,PM38)-PL38,"")</f>
        <v/>
      </c>
      <c r="PY38" s="11" t="str">
        <f>IF(SUM(PC38,PG38,PK38)&gt;0,SUM(PC38,PG38,PK38),"")</f>
        <v/>
      </c>
      <c r="PZ38" s="11" t="str">
        <f>IF(SUM(PW38,PX38)&gt;0,SUM(PW38,PX38),"")</f>
        <v/>
      </c>
      <c r="QA38" s="11" t="str">
        <f>IF(SUM(PO38,PS38)&gt;0,SUM(PO38,PS38),"")</f>
        <v/>
      </c>
      <c r="QB38" s="11" t="str">
        <f>IF(SUM(PN38:PO38,PQ38:PS38,PU38)-SUM(PP38,PT38)&gt;0,SUM(PN38:PO38,PQ38:PS38,PU38)-SUM(PP38,PT38),"")</f>
        <v/>
      </c>
      <c r="QC38" s="11" t="str">
        <f>IF(SUM(PW38,PX38,QB38)&gt;0,SUM(PW38,PX38,QB38),"")</f>
        <v/>
      </c>
      <c r="QD38" s="22">
        <f>IF($CU38="P",CA38,(CA38+AX38)/2)</f>
        <v>8.35</v>
      </c>
      <c r="QE38" s="22">
        <f>IF($CU38="P",CB38,(CB38+AY38)/2)</f>
        <v>3</v>
      </c>
      <c r="QF38" s="22">
        <f>IF($CU38="P",CC38,(CC38+AZ38)/2)</f>
        <v>0.5</v>
      </c>
      <c r="QG38" s="22">
        <f>IF($CU38="P",CD38,(CD38+BA38)/2)</f>
        <v>0</v>
      </c>
      <c r="QH38" s="22">
        <f>IF($CU38="P",CE38,(CE38+BB38)/2)</f>
        <v>9.4</v>
      </c>
      <c r="QI38" s="22">
        <f>IF($CU38="P",CF38,(CF38+BC38)/2)</f>
        <v>3.2</v>
      </c>
      <c r="QJ38" s="22">
        <f>IF($CU38="P",CG38,(CG38+BD38)/2)</f>
        <v>0.3</v>
      </c>
      <c r="QK38" s="22">
        <f>IF($CU38="P",CH38,(CH38+BE38)/2)</f>
        <v>0</v>
      </c>
      <c r="QL38" s="22">
        <f>IF($CU38="P",CI38,(CI38+BF38)/2)</f>
        <v>9.4</v>
      </c>
      <c r="QM38" s="22">
        <f>IF($CU38="P",CJ38,(CJ38+BG38)/2)</f>
        <v>2.8</v>
      </c>
      <c r="QN38" s="22">
        <f>IF($CU38="P",CK38,(CK38+BH38)/2)</f>
        <v>0.2</v>
      </c>
      <c r="QO38" s="22">
        <f>IF($CU38="P",CL38,(CL38+BI38)/2)</f>
        <v>0</v>
      </c>
      <c r="QP38" s="22">
        <f>IF($CU38="P",CM38,(CM38+BJ38)/2)</f>
        <v>0</v>
      </c>
      <c r="QQ38" s="22">
        <f>IF($CU38="P",CN38,(CN38+BK38)/2)</f>
        <v>0</v>
      </c>
      <c r="QR38" s="22">
        <f>IF($CU38="P",CO38,(CO38+BL38)/2)</f>
        <v>0</v>
      </c>
      <c r="QS38" s="22">
        <f>IF($CU38="P",CP38,(CP38+BM38)/2)</f>
        <v>0</v>
      </c>
      <c r="QT38" s="22">
        <f>IF($CU38="P",CQ38,(CQ38+BN38)/2)</f>
        <v>0</v>
      </c>
      <c r="QU38" s="22">
        <f>IF($CU38="P",CR38,(CR38+BO38)/2)</f>
        <v>0</v>
      </c>
      <c r="QV38" s="22">
        <f>IF($CU38="P",CS38,(CS38+BP38)/2)</f>
        <v>0</v>
      </c>
      <c r="QW38" s="22">
        <f>IF($CU38="P",CT38,(CT38+BQ38)/2)</f>
        <v>0</v>
      </c>
      <c r="QX38" s="27" t="s">
        <v>46</v>
      </c>
      <c r="QY38" s="40">
        <f>IF(SUM(QE38,QI38)&gt;0,SUM(QE38,QI38),"")</f>
        <v>6.2</v>
      </c>
      <c r="QZ38" s="40">
        <f>IF(SUM(QD38:QE38,QG38:QI38,QK38)-QF38-QJ38&gt;0,SUM(QD38:QE38,QG38:QI38,QK38)-QF38-QJ38,"")</f>
        <v>23.15</v>
      </c>
      <c r="RA38" s="40">
        <f>IF(SUM(QL38:QM38,QO38)-QN38&gt;0,SUM(QL38:QM38,QO38)-QN38,"")</f>
        <v>12</v>
      </c>
      <c r="RB38" s="40">
        <f>IF(SUM(QE38,QI38,QM38)&gt;0,SUM(QE38,QI38,QM38),"")</f>
        <v>9</v>
      </c>
      <c r="RC38" s="40">
        <f>IF(SUM(QZ38,RA38)&gt;0,SUM(QZ38,RA38),"")</f>
        <v>35.15</v>
      </c>
      <c r="RD38" s="40" t="str">
        <f>IF(SUM(QQ38,QU38)&gt;0,SUM(QQ38,QU38),"")</f>
        <v/>
      </c>
      <c r="RE38" s="40" t="str">
        <f>IF(SUM(QP38:QQ38,QS38:QU38,QW38)-SUM(QR38,QV38)&gt;0,SUM(QP38:QQ38,QS38:QU38,QW38)-SUM(QR38,QV38),"")</f>
        <v/>
      </c>
      <c r="RF38" s="40">
        <f>IF(SUM(QZ38,RA38,RE38)&gt;0,SUM(QZ38,RA38,RE38),"")</f>
        <v>35.15</v>
      </c>
    </row>
    <row r="39" spans="1:474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161</v>
      </c>
      <c r="D39" s="4" t="s">
        <v>5</v>
      </c>
      <c r="E39" s="4">
        <v>2007</v>
      </c>
      <c r="F39" s="9">
        <f>SUM(L39:R39)+SUM(L39:O39)*0.0000001+SUM(L39)*0.0000000000001</f>
        <v>67.200004610004612</v>
      </c>
      <c r="H39" s="3" t="str">
        <f>IF(OR(AND(AP39&gt;=AW$44,AQ39&gt;=AW$48,AP39&lt;&gt;"",AO39=""),AND(AU39&gt;=AW$44,AV39&gt;=AW$48,AU39&lt;&gt;"",AO39=""),AND(BS39&gt;=BZ$44,BT39&gt;=BZ$48,BS39&lt;&gt;"",BR39=""),AND(BX39&gt;=BZ$44,BY39&gt;=BZ$48,BX39&lt;&gt;"",BR39=""),AND(CV39&gt;=DC$44,CW39&gt;=DC$48,CV39&lt;&gt;"",CU39=""),AND(DA39&gt;=DC$44,DB39&gt;=DC$48,DA39&lt;&gt;""),AND(DZ39&gt;=EG$44,EA39&gt;=EG$48,DZ39&lt;&gt;""),AND(EE39&gt;=EG$44,EF39&gt;=EG$48,EE39&lt;&gt;""),AND(FB39&gt;=FI$44,FC39&gt;=FI$48,FB39&lt;&gt;""),AND(FG39&gt;=FI$44,FH39&gt;=FI$48,FG39&lt;&gt;""),AND(GD39&gt;=GK$44,GE39&gt;=GK$48,GD39&lt;&gt;""),AND(GI39&gt;=GK$44,GJ39&gt;=GK$48,GI39&lt;&gt;""),AND(HF39&gt;=HM$44,HG39&gt;=HM$48,HF39&lt;&gt;""),AND(HK39&gt;=HM$44,HL39&gt;=HM$48,HK39&lt;&gt;""),AND(IH39&gt;=IO$44,II39&gt;=IO$48,IH39&lt;&gt;""),AND(IM39&gt;=IO$44,IN39&gt;=IO$48,IM39&lt;&gt;""),AND(JJ39&gt;=JQ$44,JK39&gt;=JQ$48,JJ39&lt;&gt;""),AND(JO39&gt;=JQ$44,JP39&gt;=JQ$48,JO39&lt;&gt;""),AND(KL39&gt;=KS$44,KM39&gt;=KS$48,KL39&lt;&gt;""),AND(KQ39&gt;=KS$44,KR39&gt;=KS$48,KQ39&lt;&gt;""),AND(LN39&gt;=LU$44,LO39&gt;=LU$48,LN39&lt;&gt;""),AND(LS39&gt;=LU$44,LT39&gt;=LU$48,LS39&lt;&gt;""),AND(MP39&gt;=MW$44,MQ39&gt;=MW$48,MP39&lt;&gt;""),AND(MU39&gt;=MW$44,MV39&gt;=MW$48,MU39&lt;&gt;""),AND(NR39&gt;=NY$44,NS39&gt;=NY$48,NR39&lt;&gt;""),AND(NW39&gt;=NY$44,NX39&gt;=NY$48,NW39&lt;&gt;""),AND(OT39&gt;=PA$44,OU39&gt;=PA$48,OT39&lt;&gt;""),AND(OY39&gt;=PA$44,OZ39&gt;=PA$48,OY39&lt;&gt;""),AND(PV39&gt;=QC$44,PW39&gt;=QC$48,PV39&lt;&gt;""),AND(QA39&gt;=QC$44,QB39&gt;=QC$48,QA39&lt;&gt;"")),"P","")</f>
        <v/>
      </c>
      <c r="I39" s="3" t="str">
        <f>IF(OR(AND(AQ39&gt;=AW$48,AQ39&lt;&gt;"",AO39=""),AND(AV39&gt;=AW$48,AV39&lt;&gt;"",AO39=""),AND(BT39&gt;=BZ$48,BT39&lt;&gt;"",BR39=""),AND(BY39&gt;=BZ$48,BY39&lt;&gt;"",BR39=""),AND(CW39&gt;=DC$48,CW39&lt;&gt;"",CU39=""),AND(DB39&gt;=DC$48,DB39&lt;&gt;"",CU39=""),AND(EA39&gt;=EG$48,EA39&lt;&gt;""),AND(EF39&gt;=EG$48,EF39&lt;&gt;""),AND(FC39&gt;=FI$48,FC39&lt;&gt;""),AND(FH39&gt;=FI$48,FH39&lt;&gt;""),AND(GE39&gt;=GK$48,GE39&lt;&gt;""),AND(GJ39&gt;=GK$48,GJ39&lt;&gt;""),AND(HG39&gt;=HM$48,HG39&lt;&gt;""),AND(HL39&gt;=HM$48,HL39&lt;&gt;""),AND(II39&gt;=IO$48,II39&lt;&gt;""),AND(IN39&gt;=IO$48,IN39&lt;&gt;""),AND(JK39&gt;=JQ$48,JK39&lt;&gt;""),AND(JP39&gt;=JQ$48,JP39&lt;&gt;""),AND(KM39&gt;=KS$48,KM39&lt;&gt;""),AND(KR39&gt;=KS$48,KR39&lt;&gt;""),AND(LO39&gt;=LU$48,LO39&lt;&gt;""),AND(LT39&gt;=LU$48,LT39&lt;&gt;""),AND(MQ39&gt;=MW$48,MQ39&lt;&gt;""),AND(MV39&gt;=MW$48,MV39&lt;&gt;""),AND(NS39&gt;=NY$48,NS39&lt;&gt;""),AND(NX39&gt;=NY$48,NX39&lt;&gt;""),AND(OU39&gt;=PA$48,OU39&lt;&gt;""),AND(OZ39&gt;=PA$48,OZ39&lt;&gt;""),AND(PW39&gt;=QC$48,PW39&lt;&gt;""),AND(QB39&gt;=QC$48,QB39&lt;&gt;"")),"P","")</f>
        <v/>
      </c>
      <c r="J39" s="36" t="str">
        <f>IF(AND(I39="P",H39=""),"No DD",IF(OR(AND(AS39&gt;=AW$47,AT39&gt;=AW$51,AS39&lt;&gt;"",AO39=""),AND(BV39&gt;=BZ$47,BW39&gt;=BZ$51,BV39&lt;&gt;"",BR39=""),AND(CY39&gt;=DC$47,CZ39&gt;=DC$51,CY39&lt;&gt;"",CU39=""),AND(EC39&gt;=EG$47,ED39&gt;=EG$51,EC39&lt;&gt;""),AND(FE39&gt;=FI$47,FF39&gt;=FI$51,FE39&lt;&gt;""),AND(GG39&gt;=GK$47,GH39&gt;=GK$51,GG39&lt;&gt;""),AND(HI39&gt;=HM$47,HJ39&gt;=HM$51,HI39&lt;&gt;""),AND(IK39&gt;=IO$47,IL39&gt;=IO$51,IK39&lt;&gt;""),AND(JM39&gt;=JQ$47,JN39&gt;=JQ$51,JM39&lt;&gt;""),AND(KO39&gt;=KS$47,KP39&gt;=KS$51,KO39&lt;&gt;""),AND(LQ39&gt;=LU$47,LR39&gt;=LU$51,LQ39&lt;&gt;""),AND(MS39&gt;=MW$47,MT39&gt;=MW$51,MS39&lt;&gt;""),AND(NU39&gt;=NY$47,NV39&gt;=NY$51,NU39&lt;&gt;""),AND(OW39&gt;=PA$47,OX39&gt;=PA$51,OW39&lt;&gt;""),AND(PY39&gt;=QC$47,PZ39&gt;=QC$51,PY39&lt;&gt;"")),"Merit",IF(OR(AND(AS39&gt;=AW$46,AT39&gt;=AW$50,AS39&lt;&gt;"",AO39=""),AND(BV39&gt;=BZ$46,BW39&gt;=BZ$50,BV39&lt;&gt;"",BR39=""),AND(CY39&gt;=DC$46,CZ39&gt;=DC$50,CY39&lt;&gt;"",CU39=""),AND(EC39&gt;=EG$46,ED39&gt;=EG$50,EC39&lt;&gt;""),AND(FE39&gt;=FI$46,FF39&gt;=FI$50,FE39&lt;&gt;""),AND(GG39&gt;=GK$46,GH39&gt;=GK$50,GG39&lt;&gt;""),AND(HI39&gt;=HM$46,HJ39&gt;=HM$50,HI39&lt;&gt;""),AND(IK39&gt;=IO$46,IL39&gt;=IO$50,IK39&lt;&gt;""),AND(JM39&gt;=JQ$46,JN39&gt;=JQ$50,JM39&lt;&gt;""),AND(KO39&gt;=KS$46,KP39&gt;=KS$50,KO39&lt;&gt;""),AND(LQ39&gt;=LU$46,LR39&gt;=LU$50,LQ39&lt;&gt;""),AND(MS39&gt;=MW$46,MT39&gt;=MW$50,MS39&lt;&gt;""),AND(NU39&gt;=NY$46,NV39&gt;=NY$50,NU39&lt;&gt;""),AND(OW39&gt;=PA$46,OX39&gt;=PA$50,OW39&lt;&gt;""),AND(PY39&gt;=QC$46,PZ39&gt;=QC$50,PY39&lt;&gt;"")),"Excellence",IF(K39="P","Worlds Team",IF(H39="P","National Team","")))))</f>
        <v/>
      </c>
      <c r="K39" s="3" t="str">
        <f>IF(OR(AND(AS39&gt;=AW$45,AT39&gt;=AW$49,AS39&lt;&gt;"",AO39=""),AND(BV39&gt;=BZ$45,BW39&gt;=BZ$49,BV39&lt;&gt;"",BR39=""),AND(CY39&gt;=DC$45,CZ39&gt;=DC$49,CY39&lt;&gt;"",CU39=""),AND(EC39&gt;=EG$45,ED39&gt;=EG$49,EC39&lt;&gt;""),AND(FE39&gt;=FI$45,FF39&gt;=FI$49,FE39&lt;&gt;""),AND(GG39&gt;=GK$45,GH39&gt;=GK$49,GG39&lt;&gt;""),AND(HI39&gt;=HM$45,HJ39&gt;=HM$49,HI39&lt;&gt;""),AND(IK39&gt;=IO$45,IL39&gt;=IO$49,IK39&lt;&gt;""),AND(JM39&gt;=JQ$45,JN39&gt;=JQ$49,JM39&lt;&gt;""),AND(KO39&gt;=KS$45,KP39&gt;=KS$49,KO39&lt;&gt;""),AND(LQ39&gt;=LU$45,LR39&gt;=LU$49,LQ39&lt;&gt;""),AND(MS39&gt;=MW$45,MT39&gt;=MW$49,MS39&lt;&gt;""),AND(NU39&gt;=NY$45,NV39&gt;=NY$49,NU39&lt;&gt;""),AND(OW39&gt;=PA$45,OX39&gt;=PA$49,OW39&lt;&gt;""),AND(PY39&gt;=QC$45,PZ39&gt;=QC$49,PY39&lt;&gt;"")),"P","")</f>
        <v/>
      </c>
      <c r="L39" s="8">
        <f>IF(COUNT(AQ39,BT39,CW39)&gt;0,LARGE((AQ39,BT39,CW39),1),0)</f>
        <v>46.1</v>
      </c>
      <c r="M39" s="8" t="str">
        <f>IF(L39=0,"",IF(L39=CW39,$CA$1,IF(L39=BT39,$AX$1,IF(L39=AQ39,$U$1,""))))</f>
        <v>2024 Nationals</v>
      </c>
      <c r="N39" s="8">
        <f>IF(COUNT(AQ39,BT39,CW39)&gt;1,LARGE((AQ39,BT39,CW39),2),0)</f>
        <v>0</v>
      </c>
      <c r="O39" s="8" t="str">
        <f>IF(N39=0,"",IF(AND(N39=L39,N39=AQ39,N39=BT39),$U$1,IF(AND(N39=L39,N39=AQ39,N39=CW39),$U$1,IF(AND(N39=L39,N39=BT39,N39=CW39),$AX$1,IF(N39=CW39,$CA$1,IF(N39=BT39,$AX$1,IF(N39=AQ39,$U$1,"")))))))</f>
        <v/>
      </c>
      <c r="P39" s="8">
        <f>IF(MAX(AV39,BY39,DB39)&gt;0,MAX(AV39,BY39,DB39),0)</f>
        <v>21.1</v>
      </c>
      <c r="Q39" s="8" t="str">
        <f>IF(P39=0,"",IF(P39=DB39,$CA$1,IF(P39=BY39,$AX$1,IF(P39=AV39,$U$1,""))))</f>
        <v>2024 Nationals</v>
      </c>
      <c r="R39" s="8" t="str">
        <f>IF(MAX(DD39:DE39)&gt;0,MAX(DD39:DE39),"")</f>
        <v/>
      </c>
      <c r="S39" s="11" t="str">
        <f>IF(R39="","",IF(R39=DD39,"("&amp;DD$2&amp;")",IF(R39=DE39,"("&amp;DE$2&amp;")")))</f>
        <v/>
      </c>
      <c r="T39" s="8" t="str">
        <f>IF(R39="","",IF(R39=DD39,IF(R39+IF(N39="",0,N39)=PW39,$PB$1,IF(R39+IF(N39="",0,N39)=OU39,$NZ$1,IF(R39+IF(N39="",0,N39)=NS39,$MX$1,IF(R39+IF(N39="",0,N39)=MQ39,$LV$1,IF(R39+IF(N39="",0,N39)=LO39,$KT$1,IF(R39+IF(N39="",0,N39)=KM39,$JR$1,IF(R39+IF(N39="",0,N39)=JK39,$IP$1,IF(R39+IF(N39="",0,N39)=II39,$HN$1,IF(R39+IF(N39="",0,N39)=HG39,$GL$1,IF(R39+IF(N39="",0,N39)=GE39,$FJ$1,IF(R39+IF(N39="",0,N39)=FC39,$EH$1,IF(R39+IF(N39="",0,N39)=EA39,$DF$1)))))))))))),IF(R39=DE39,IF(R39+IF(P39="",0,P39)=QB39,$PB$1,IF(R39+IF(P39="",0,P39)=OZ39,$NZ$1,IF(R39+IF(P39="",0,P39)=NX39,$MX$1,IF(R39+IF(P39="",0,P39)=MV39,$LV$1,IF(R39+IF(P39="",0,P39)=LT39,$KT$1,IF(R39+IF(P39="",0,P39)=KR39,$JR$1,IF(R39+IF(P39="",0,P39)=JP39,$IP$1,IF(R39+IF(P39="",0,P39)=IN39,$HN$1,IF(R39+IF(P39="",0,P39)=HL39,$GL$1,IF(R39+IF(P39="",0,P39)=GJ39,$FJ$1,IF(R39+IF(P39="",0,P39)=FH39,$EH$1,IF(R39+IF(P39="",0,P39)=EF39,$DF$1)))))))))))))))</f>
        <v/>
      </c>
      <c r="U39" s="19">
        <v>18.100000000000001</v>
      </c>
      <c r="V39" s="19">
        <v>5.2</v>
      </c>
      <c r="W39" s="19">
        <v>0</v>
      </c>
      <c r="X39" s="19">
        <v>0</v>
      </c>
      <c r="Y39" s="19">
        <v>18</v>
      </c>
      <c r="Z39" s="19">
        <v>5.6</v>
      </c>
      <c r="AA39" s="19">
        <v>0.8</v>
      </c>
      <c r="AB39" s="19">
        <v>0</v>
      </c>
      <c r="AC39" s="19">
        <v>18.8</v>
      </c>
      <c r="AD39" s="19">
        <v>4.3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16.5</v>
      </c>
      <c r="AL39" s="19">
        <v>4.8</v>
      </c>
      <c r="AM39" s="19">
        <v>0.2</v>
      </c>
      <c r="AN39" s="19">
        <v>0</v>
      </c>
      <c r="AO39" s="27"/>
      <c r="AP39" s="40">
        <f>IF(SUM(V39,Z39)&gt;0,SUM(V39,Z39),"")</f>
        <v>10.8</v>
      </c>
      <c r="AQ39" s="40">
        <f>IF(SUM(U39:V39,X39:Z39,AB39)-W39-AA39&gt;0,SUM(U39:V39,X39:Z39,AB39)-W39-AA39,"")</f>
        <v>46.1</v>
      </c>
      <c r="AR39" s="40">
        <f>IF(SUM(AC39:AD39,AF39)-AE39&gt;0,SUM(AC39:AD39,AF39)-AE39,"")</f>
        <v>23.1</v>
      </c>
      <c r="AS39" s="40">
        <f>IF(SUM(V39,Z39,AD39)&gt;0,SUM(V39,Z39,AD39),"")</f>
        <v>15.100000000000001</v>
      </c>
      <c r="AT39" s="40">
        <f>IF(SUM(AQ39,AR39)&gt;0,SUM(AQ39,AR39),"")</f>
        <v>69.2</v>
      </c>
      <c r="AU39" s="40">
        <f>IF(SUM(AH39,AL39)&gt;0,SUM(AH39,AL39),"")</f>
        <v>4.8</v>
      </c>
      <c r="AV39" s="40">
        <f>IF(SUM(AG39:AH39,AJ39:AL39,AN39)-SUM(AI39,AM39)&gt;0,SUM(AG39:AH39,AJ39:AL39,AN39)-SUM(AI39,AM39),"")</f>
        <v>21.1</v>
      </c>
      <c r="AW39" s="40">
        <f>IF(SUM(AQ39,AR39,AV39)&gt;0,SUM(AQ39,AR39,AV39),"")</f>
        <v>90.300000000000011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IF(SUM(BT39,BU39,BY39)&gt;0,SUM(BT39,BU39,BY39),"")</f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>IF(SUM(CB39,CF39)&gt;0,SUM(CB39,CF39),"")</f>
        <v/>
      </c>
      <c r="CW39" s="40" t="str">
        <f>IF(SUM(CA39:CB39,CD39:CF39,CH39)-CC39-CG39&gt;0,SUM(CA39:CB39,CD39:CF39,CH39)-CC39-CG39,"")</f>
        <v/>
      </c>
      <c r="CX39" s="40" t="str">
        <f>IF(SUM(CI39:CJ39,CL39)-CK39&gt;0,SUM(CI39:CJ39,CL39)-CK39,"")</f>
        <v/>
      </c>
      <c r="CY39" s="40" t="str">
        <f>IF(SUM(CB39,CF39,CJ39)&gt;0,SUM(CB39,CF39,CJ39),"")</f>
        <v/>
      </c>
      <c r="CZ39" s="40" t="str">
        <f>IF(SUM(CW39,CX39)&gt;0,SUM(CW39,CX39),"")</f>
        <v/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 t="str">
        <f>IF(SUM(CW39,CX39,DB39)&gt;0,SUM(CW39,CX39,DB39),"")</f>
        <v/>
      </c>
      <c r="DD39" s="50" t="str">
        <f>IF(MAX(EA39,FC39,GE39,HG39,II39,JK39,KM39,LO39,MQ39,NS39,OU39,PW39)-IF(N39="",0,N39)&gt;0.001,MAX(EA39,FC39,GE39,HG39,II39,JK39,KM39,LO39,MQ39,NS39,OU39,PW39)-IF(N39="",0,N39),"")</f>
        <v/>
      </c>
      <c r="DE39" s="50" t="str">
        <f>IF(MAX(EF39,FH39,GJ39,HL39,IN39,JP39,KR39,LT39,MV39,NX39,OZ39,QB39)-IF(P39="",0,P39)&gt;0.001,MAX(EF39,FH39,GJ39,HL39,IN39,JP39,KR39,LT39,MV39,NX39,OZ39,QB39)-IF(P39="",0,P39),"")</f>
        <v/>
      </c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40" t="str">
        <f>IF(SUM(DG39,DK39)&gt;0,SUM(DG39,DK39),"")</f>
        <v/>
      </c>
      <c r="EA39" s="40" t="str">
        <f>IF(SUM(DF39:DG39,DI39:DK39,DM39)-DH39-DL39&gt;0,SUM(DF39:DG39,DI39:DK39,DM39)-DH39-DL39,"")</f>
        <v/>
      </c>
      <c r="EB39" s="40" t="str">
        <f>IF(SUM(DN39:DO39,DQ39)-DP39&gt;0,SUM(DN39:DO39,DQ39)-DP39,"")</f>
        <v/>
      </c>
      <c r="EC39" s="40" t="str">
        <f>IF(SUM(DG39,DK39,DO39)&gt;0,SUM(DG39,DK39,DO39),"")</f>
        <v/>
      </c>
      <c r="ED39" s="40" t="str">
        <f>IF(SUM(EA39,EB39)&gt;0,SUM(EA39,EB39),"")</f>
        <v/>
      </c>
      <c r="EE39" s="40" t="str">
        <f>IF(SUM(DS39,DW39)&gt;0,SUM(DS39,DW39),"")</f>
        <v/>
      </c>
      <c r="EF39" s="40" t="str">
        <f>IF(SUM(DR39:DS39,DU39:DW39,DY39)-SUM(DT39,DX39)&gt;0,SUM(DR39:DS39,DU39:DW39,DY39)-SUM(DT39,DX39),"")</f>
        <v/>
      </c>
      <c r="EG39" s="40" t="str">
        <f>IF(SUM(EA39,EB39,EF39)&gt;0,SUM(EA39,EB39,EF39),"")</f>
        <v/>
      </c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1" t="str">
        <f>IF(SUM(EI39,EM39)&gt;0,SUM(EI39,EM39),"")</f>
        <v/>
      </c>
      <c r="FC39" s="11" t="str">
        <f>IF(SUM(EH39:EI39,EK39:EM39,EO39)-EJ39-EN39&gt;0,SUM(EH39:EI39,EK39:EM39,EO39)-EJ39-EN39,"")</f>
        <v/>
      </c>
      <c r="FD39" s="11" t="str">
        <f>IF(SUM(EP39:EQ39,ES39)-ER39&gt;0,SUM(EP39:EQ39,ES39)-ER39,"")</f>
        <v/>
      </c>
      <c r="FE39" s="11" t="str">
        <f>IF(SUM(EI39,EM39,EQ39)&gt;0,SUM(EI39,EM39,EQ39),"")</f>
        <v/>
      </c>
      <c r="FF39" s="11" t="str">
        <f>IF(SUM(FC39,FD39)&gt;0,SUM(FC39,FD39),"")</f>
        <v/>
      </c>
      <c r="FG39" s="11" t="str">
        <f>IF(SUM(EU39,EY39)&gt;0,SUM(EU39,EY39),"")</f>
        <v/>
      </c>
      <c r="FH39" s="11" t="str">
        <f>IF(SUM(ET39:EU39,EW39:EY39,FA39)-SUM(EV39,EZ39)&gt;0,SUM(ET39:EU39,EW39:EY39,FA39)-SUM(EV39,EZ39),"")</f>
        <v/>
      </c>
      <c r="FI39" s="11" t="str">
        <f>IF(SUM(FC39,FD39,FH39)&gt;0,SUM(FC39,FD39,FH39),"")</f>
        <v/>
      </c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40" t="str">
        <f>IF(SUM(FK39,FO39)&gt;0,SUM(FK39,FO39),"")</f>
        <v/>
      </c>
      <c r="GE39" s="40" t="str">
        <f>IF(SUM(FJ39:FK39,FM39:FO39,FQ39)-FL39-FP39&gt;0,SUM(FJ39:FK39,FM39:FO39,FQ39)-FL39-FP39,"")</f>
        <v/>
      </c>
      <c r="GF39" s="40" t="str">
        <f>IF(SUM(FR39:FS39,FU39)-FT39&gt;0,SUM(FR39:FS39,FU39)-FT39,"")</f>
        <v/>
      </c>
      <c r="GG39" s="40" t="str">
        <f>IF(SUM(FK39,FO39,FS39)&gt;0,SUM(FK39,FO39,FS39),"")</f>
        <v/>
      </c>
      <c r="GH39" s="40" t="str">
        <f>IF(SUM(GE39,GF39)&gt;0,SUM(GE39,GF39),"")</f>
        <v/>
      </c>
      <c r="GI39" s="40" t="str">
        <f>IF(SUM(FW39,GA39)&gt;0,SUM(FW39,GA39),"")</f>
        <v/>
      </c>
      <c r="GJ39" s="40" t="str">
        <f>IF(SUM(FV39:FW39,FY39:GA39,GC39)-SUM(FX39,GB39)&gt;0,SUM(FV39:FW39,FY39:GA39,GC39)-SUM(FX39,GB39),"")</f>
        <v/>
      </c>
      <c r="GK39" s="40" t="str">
        <f>IF(SUM(GE39,GF39,GJ39)&gt;0,SUM(GE39,GF39,GJ39),"")</f>
        <v/>
      </c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1" t="str">
        <f>IF(SUM(GM39,GQ39)&gt;0,SUM(GM39,GQ39),"")</f>
        <v/>
      </c>
      <c r="HG39" s="11" t="str">
        <f>IF(SUM(GL39:GM39,GO39:GQ39,GS39)-GN39-GR39&gt;0,SUM(GL39:GM39,GO39:GQ39,GS39)-GN39-GR39,"")</f>
        <v/>
      </c>
      <c r="HH39" s="11" t="str">
        <f>IF(SUM(GT39:GU39,GW39)-GV39&gt;0,SUM(GT39:GU39,GW39)-GV39,"")</f>
        <v/>
      </c>
      <c r="HI39" s="11" t="str">
        <f>IF(SUM(GM39,GQ39,GU39)&gt;0,SUM(GM39,GQ39,GU39),"")</f>
        <v/>
      </c>
      <c r="HJ39" s="11" t="str">
        <f>IF(SUM(HG39,HH39)&gt;0,SUM(HG39,HH39),"")</f>
        <v/>
      </c>
      <c r="HK39" s="11" t="str">
        <f>IF(SUM(GY39,HC39)&gt;0,SUM(GY39,HC39),"")</f>
        <v/>
      </c>
      <c r="HL39" s="11" t="str">
        <f>IF(SUM(GX39:GY39,HA39:HC39,HE39)-SUM(GZ39,HD39)&gt;0,SUM(GX39:GY39,HA39:HC39,HE39)-SUM(GZ39,HD39),"")</f>
        <v/>
      </c>
      <c r="HM39" s="11" t="str">
        <f>IF(SUM(HG39,HH39,HL39)&gt;0,SUM(HG39,HH39,HL39),"")</f>
        <v/>
      </c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40" t="str">
        <f>IF(SUM(HO39,HS39)&gt;0,SUM(HO39,HS39),"")</f>
        <v/>
      </c>
      <c r="II39" s="40" t="str">
        <f>IF(SUM(HN39:HO39,HQ39:HS39,HU39)-HP39-HT39&gt;0,SUM(HN39:HO39,HQ39:HS39,HU39)-HP39-HT39,"")</f>
        <v/>
      </c>
      <c r="IJ39" s="40" t="str">
        <f>IF(SUM(HV39:HW39,HY39)-HX39&gt;0,SUM(HV39:HW39,HY39)-HX39,"")</f>
        <v/>
      </c>
      <c r="IK39" s="40" t="str">
        <f>IF(SUM(HO39,HS39,HW39)&gt;0,SUM(HO39,HS39,HW39),"")</f>
        <v/>
      </c>
      <c r="IL39" s="40" t="str">
        <f>IF(SUM(II39,IJ39)&gt;0,SUM(II39,IJ39),"")</f>
        <v/>
      </c>
      <c r="IM39" s="40" t="str">
        <f>IF(SUM(IA39,IE39)&gt;0,SUM(IA39,IE39),"")</f>
        <v/>
      </c>
      <c r="IN39" s="40" t="str">
        <f>IF(SUM(HZ39:IA39,IC39:IE39,IG39)-SUM(IB39,IF39)&gt;0,SUM(HZ39:IA39,IC39:IE39,IG39)-SUM(IB39,IF39),"")</f>
        <v/>
      </c>
      <c r="IO39" s="40" t="str">
        <f>IF(SUM(II39,IJ39,IN39)&gt;0,SUM(II39,IJ39,IN39),"")</f>
        <v/>
      </c>
      <c r="IP39" s="18"/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1" t="str">
        <f>IF(SUM(IQ39,IU39)&gt;0,SUM(IQ39,IU39),"")</f>
        <v/>
      </c>
      <c r="JK39" s="11" t="str">
        <f>IF(SUM(IP39:IQ39,IS39:IU39,IW39)-IR39-IV39&gt;0,SUM(IP39:IQ39,IS39:IU39,IW39)-IR39-IV39,"")</f>
        <v/>
      </c>
      <c r="JL39" s="11" t="str">
        <f>IF(SUM(IX39:IY39,JA39)-IZ39&gt;0,SUM(IX39:IY39,JA39)-IZ39,"")</f>
        <v/>
      </c>
      <c r="JM39" s="11" t="str">
        <f>IF(SUM(IQ39,IU39,IY39)&gt;0,SUM(IQ39,IU39,IY39),"")</f>
        <v/>
      </c>
      <c r="JN39" s="11" t="str">
        <f>IF(SUM(JK39,JL39)&gt;0,SUM(JK39,JL39),"")</f>
        <v/>
      </c>
      <c r="JO39" s="11" t="str">
        <f>IF(SUM(JC39,JG39)&gt;0,SUM(JC39,JG39),"")</f>
        <v/>
      </c>
      <c r="JP39" s="11" t="str">
        <f>IF(SUM(JB39:JC39,JE39:JG39,JI39)-SUM(JD39,JH39)&gt;0,SUM(JB39:JC39,JE39:JG39,JI39)-SUM(JD39,JH39),"")</f>
        <v/>
      </c>
      <c r="JQ39" s="11" t="str">
        <f>IF(SUM(JK39,JL39,JP39)&gt;0,SUM(JK39,JL39,JP39),"")</f>
        <v/>
      </c>
      <c r="JR39" s="17"/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40" t="str">
        <f>IF(SUM(JS39,JW39)&gt;0,SUM(JS39,JW39),"")</f>
        <v/>
      </c>
      <c r="KM39" s="40" t="str">
        <f>IF(SUM(JR39:JS39,JU39:JW39,JY39)-JT39-JX39&gt;0,SUM(JR39:JS39,JU39:JW39,JY39)-JT39-JX39,"")</f>
        <v/>
      </c>
      <c r="KN39" s="40" t="str">
        <f>IF(SUM(JZ39:KA39,KC39)-KB39&gt;0,SUM(JZ39:KA39,KC39)-KB39,"")</f>
        <v/>
      </c>
      <c r="KO39" s="40" t="str">
        <f>IF(SUM(JS39,JW39,KA39)&gt;0,SUM(JS39,JW39,KA39),"")</f>
        <v/>
      </c>
      <c r="KP39" s="40" t="str">
        <f>IF(SUM(KM39,KN39)&gt;0,SUM(KM39,KN39),"")</f>
        <v/>
      </c>
      <c r="KQ39" s="40" t="str">
        <f>IF(SUM(KE39,KI39)&gt;0,SUM(KE39,KI39),"")</f>
        <v/>
      </c>
      <c r="KR39" s="40" t="str">
        <f>IF(SUM(KD39:KE39,KG39:KI39,KK39)-SUM(KF39,KJ39)&gt;0,SUM(KD39:KE39,KG39:KI39,KK39)-SUM(KF39,KJ39),"")</f>
        <v/>
      </c>
      <c r="KS39" s="40" t="str">
        <f>IF(SUM(KM39,KN39,KR39)&gt;0,SUM(KM39,KN39,KR39),"")</f>
        <v/>
      </c>
      <c r="KT39" s="18"/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1" t="str">
        <f>IF(SUM(KU39,KY39)&gt;0,SUM(KU39,KY39),"")</f>
        <v/>
      </c>
      <c r="LO39" s="11" t="str">
        <f>IF(SUM(KT39:KU39,KW39:KY39,LA39)-KV39-KZ39&gt;0,SUM(KT39:KU39,KW39:KY39,LA39)-KV39-KZ39,"")</f>
        <v/>
      </c>
      <c r="LP39" s="11" t="str">
        <f>IF(SUM(LB39:LC39,LE39)-LD39&gt;0,SUM(LB39:LC39,LE39)-LD39,"")</f>
        <v/>
      </c>
      <c r="LQ39" s="11" t="str">
        <f>IF(SUM(KU39,KY39,LC39)&gt;0,SUM(KU39,KY39,LC39),"")</f>
        <v/>
      </c>
      <c r="LR39" s="11" t="str">
        <f>IF(SUM(LO39,LP39)&gt;0,SUM(LO39,LP39),"")</f>
        <v/>
      </c>
      <c r="LS39" s="11" t="str">
        <f>IF(SUM(LG39,LK39)&gt;0,SUM(LG39,LK39),"")</f>
        <v/>
      </c>
      <c r="LT39" s="11" t="str">
        <f>IF(SUM(LF39:LG39,LI39:LK39,LM39)-SUM(LH39,LL39)&gt;0,SUM(LF39:LG39,LI39:LK39,LM39)-SUM(LH39,LL39),"")</f>
        <v/>
      </c>
      <c r="LU39" s="11" t="str">
        <f>IF(SUM(LO39,LP39,LT39)&gt;0,SUM(LO39,LP39,LT39),"")</f>
        <v/>
      </c>
      <c r="LV39" s="17"/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40" t="str">
        <f>IF(SUM(LW39,MA39)&gt;0,SUM(LW39,MA39),"")</f>
        <v/>
      </c>
      <c r="MQ39" s="40" t="str">
        <f>IF(SUM(LV39:LW39,LY39:MA39,MC39)-LX39-MB39&gt;0,SUM(LV39:LW39,LY39:MA39,MC39)-LX39-MB39,"")</f>
        <v/>
      </c>
      <c r="MR39" s="40" t="str">
        <f>IF(SUM(MD39:ME39,MG39)-MF39&gt;0,SUM(MD39:ME39,MG39)-MF39,"")</f>
        <v/>
      </c>
      <c r="MS39" s="40" t="str">
        <f>IF(SUM(LW39,MA39,ME39)&gt;0,SUM(LW39,MA39,ME39),"")</f>
        <v/>
      </c>
      <c r="MT39" s="40" t="str">
        <f>IF(SUM(MQ39,MR39)&gt;0,SUM(MQ39,MR39),"")</f>
        <v/>
      </c>
      <c r="MU39" s="40" t="str">
        <f>IF(SUM(MI39,MM39)&gt;0,SUM(MI39,MM39),"")</f>
        <v/>
      </c>
      <c r="MV39" s="40" t="str">
        <f>IF(SUM(MH39:MI39,MK39:MM39,MO39)-SUM(MJ39,MN39)&gt;0,SUM(MH39:MI39,MK39:MM39,MO39)-SUM(MJ39,MN39),"")</f>
        <v/>
      </c>
      <c r="MW39" s="40" t="str">
        <f>IF(SUM(MQ39,MR39,MV39)&gt;0,SUM(MQ39,MR39,MV39),"")</f>
        <v/>
      </c>
      <c r="MX39" s="18"/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1" t="str">
        <f>IF(SUM(MY39,NC39)&gt;0,SUM(MY39,NC39),"")</f>
        <v/>
      </c>
      <c r="NS39" s="11" t="str">
        <f>IF(SUM(MX39:MY39,NA39:NC39,NE39)-MZ39-ND39&gt;0,SUM(MX39:MY39,NA39:NC39,NE39)-MZ39-ND39,"")</f>
        <v/>
      </c>
      <c r="NT39" s="11" t="str">
        <f>IF(SUM(NF39:NG39,NI39)-NH39&gt;0,SUM(NF39:NG39,NI39)-NH39,"")</f>
        <v/>
      </c>
      <c r="NU39" s="11" t="str">
        <f>IF(SUM(MY39,NC39,NG39)&gt;0,SUM(MY39,NC39,NG39),"")</f>
        <v/>
      </c>
      <c r="NV39" s="11" t="str">
        <f>IF(SUM(NS39,NT39)&gt;0,SUM(NS39,NT39),"")</f>
        <v/>
      </c>
      <c r="NW39" s="11" t="str">
        <f>IF(SUM(NK39,NO39)&gt;0,SUM(NK39,NO39),"")</f>
        <v/>
      </c>
      <c r="NX39" s="11" t="str">
        <f>IF(SUM(NJ39:NK39,NM39:NO39,NQ39)-SUM(NL39,NP39)&gt;0,SUM(NJ39:NK39,NM39:NO39,NQ39)-SUM(NL39,NP39),"")</f>
        <v/>
      </c>
      <c r="NY39" s="11" t="str">
        <f>IF(SUM(NS39,NT39,NX39)&gt;0,SUM(NS39,NT39,NX39),"")</f>
        <v/>
      </c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40" t="str">
        <f>IF(SUM(OA39,OE39)&gt;0,SUM(OA39,OE39),"")</f>
        <v/>
      </c>
      <c r="OU39" s="40" t="str">
        <f>IF(SUM(NZ39:OA39,OC39:OE39,OG39)-OB39-OF39&gt;0,SUM(NZ39:OA39,OC39:OE39,OG39)-OB39-OF39,"")</f>
        <v/>
      </c>
      <c r="OV39" s="40" t="str">
        <f>IF(SUM(OH39:OI39,OK39)-OJ39&gt;0,SUM(OH39:OI39,OK39)-OJ39,"")</f>
        <v/>
      </c>
      <c r="OW39" s="40" t="str">
        <f>IF(SUM(OA39,OE39,OI39)&gt;0,SUM(OA39,OE39,OI39),"")</f>
        <v/>
      </c>
      <c r="OX39" s="40" t="str">
        <f>IF(SUM(OU39,OV39)&gt;0,SUM(OU39,OV39),"")</f>
        <v/>
      </c>
      <c r="OY39" s="40" t="str">
        <f>IF(SUM(OM39,OQ39)&gt;0,SUM(OM39,OQ39),"")</f>
        <v/>
      </c>
      <c r="OZ39" s="40" t="str">
        <f>IF(SUM(OL39:OM39,OO39:OQ39,OS39)-SUM(ON39,OR39)&gt;0,SUM(OL39:OM39,OO39:OQ39,OS39)-SUM(ON39,OR39),"")</f>
        <v/>
      </c>
      <c r="PA39" s="40" t="str">
        <f>IF(SUM(OU39,OV39,OZ39)&gt;0,SUM(OU39,OV39,OZ39),"")</f>
        <v/>
      </c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1" t="str">
        <f>IF(SUM(PC39,PG39)&gt;0,SUM(PC39,PG39),"")</f>
        <v/>
      </c>
      <c r="PW39" s="11" t="str">
        <f>IF(SUM(PB39:PC39,PE39:PG39,PI39)-PD39-PH39&gt;0,SUM(PB39:PC39,PE39:PG39,PI39)-PD39-PH39,"")</f>
        <v/>
      </c>
      <c r="PX39" s="11" t="str">
        <f>IF(SUM(PJ39:PK39,PM39)-PL39&gt;0,SUM(PJ39:PK39,PM39)-PL39,"")</f>
        <v/>
      </c>
      <c r="PY39" s="11" t="str">
        <f>IF(SUM(PC39,PG39,PK39)&gt;0,SUM(PC39,PG39,PK39),"")</f>
        <v/>
      </c>
      <c r="PZ39" s="11" t="str">
        <f>IF(SUM(PW39,PX39)&gt;0,SUM(PW39,PX39),"")</f>
        <v/>
      </c>
      <c r="QA39" s="11" t="str">
        <f>IF(SUM(PO39,PS39)&gt;0,SUM(PO39,PS39),"")</f>
        <v/>
      </c>
      <c r="QB39" s="11" t="str">
        <f>IF(SUM(PN39:PO39,PQ39:PS39,PU39)-SUM(PP39,PT39)&gt;0,SUM(PN39:PO39,PQ39:PS39,PU39)-SUM(PP39,PT39),"")</f>
        <v/>
      </c>
      <c r="QC39" s="11" t="str">
        <f>IF(SUM(PW39,PX39,QB39)&gt;0,SUM(PW39,PX39,QB39),"")</f>
        <v/>
      </c>
      <c r="QD39" s="22">
        <f>IF($CU39="P",CA39,(CA39+AX39)/2)</f>
        <v>0</v>
      </c>
      <c r="QE39" s="22">
        <f>IF($CU39="P",CB39,(CB39+AY39)/2)</f>
        <v>0</v>
      </c>
      <c r="QF39" s="22">
        <f>IF($CU39="P",CC39,(CC39+AZ39)/2)</f>
        <v>0</v>
      </c>
      <c r="QG39" s="22">
        <f>IF($CU39="P",CD39,(CD39+BA39)/2)</f>
        <v>0</v>
      </c>
      <c r="QH39" s="22">
        <f>IF($CU39="P",CE39,(CE39+BB39)/2)</f>
        <v>0</v>
      </c>
      <c r="QI39" s="22">
        <f>IF($CU39="P",CF39,(CF39+BC39)/2)</f>
        <v>0</v>
      </c>
      <c r="QJ39" s="22">
        <f>IF($CU39="P",CG39,(CG39+BD39)/2)</f>
        <v>0</v>
      </c>
      <c r="QK39" s="22">
        <f>IF($CU39="P",CH39,(CH39+BE39)/2)</f>
        <v>0</v>
      </c>
      <c r="QL39" s="22">
        <f>IF($CU39="P",CI39,(CI39+BF39)/2)</f>
        <v>0</v>
      </c>
      <c r="QM39" s="22">
        <f>IF($CU39="P",CJ39,(CJ39+BG39)/2)</f>
        <v>0</v>
      </c>
      <c r="QN39" s="22">
        <f>IF($CU39="P",CK39,(CK39+BH39)/2)</f>
        <v>0</v>
      </c>
      <c r="QO39" s="22">
        <f>IF($CU39="P",CL39,(CL39+BI39)/2)</f>
        <v>0</v>
      </c>
      <c r="QP39" s="22">
        <f>IF($CU39="P",CM39,(CM39+BJ39)/2)</f>
        <v>0</v>
      </c>
      <c r="QQ39" s="22">
        <f>IF($CU39="P",CN39,(CN39+BK39)/2)</f>
        <v>0</v>
      </c>
      <c r="QR39" s="22">
        <f>IF($CU39="P",CO39,(CO39+BL39)/2)</f>
        <v>0</v>
      </c>
      <c r="QS39" s="22">
        <f>IF($CU39="P",CP39,(CP39+BM39)/2)</f>
        <v>0</v>
      </c>
      <c r="QT39" s="22">
        <f>IF($CU39="P",CQ39,(CQ39+BN39)/2)</f>
        <v>0</v>
      </c>
      <c r="QU39" s="22">
        <f>IF($CU39="P",CR39,(CR39+BO39)/2)</f>
        <v>0</v>
      </c>
      <c r="QV39" s="22">
        <f>IF($CU39="P",CS39,(CS39+BP39)/2)</f>
        <v>0</v>
      </c>
      <c r="QW39" s="22">
        <f>IF($CU39="P",CT39,(CT39+BQ39)/2)</f>
        <v>0</v>
      </c>
      <c r="QX39" s="27" t="s">
        <v>46</v>
      </c>
      <c r="QY39" s="40" t="str">
        <f>IF(SUM(QE39,QI39)&gt;0,SUM(QE39,QI39),"")</f>
        <v/>
      </c>
      <c r="QZ39" s="40" t="str">
        <f>IF(SUM(QD39:QE39,QG39:QI39,QK39)-QF39-QJ39&gt;0,SUM(QD39:QE39,QG39:QI39,QK39)-QF39-QJ39,"")</f>
        <v/>
      </c>
      <c r="RA39" s="40" t="str">
        <f>IF(SUM(QL39:QM39,QO39)-QN39&gt;0,SUM(QL39:QM39,QO39)-QN39,"")</f>
        <v/>
      </c>
      <c r="RB39" s="40" t="str">
        <f>IF(SUM(QE39,QI39,QM39)&gt;0,SUM(QE39,QI39,QM39),"")</f>
        <v/>
      </c>
      <c r="RC39" s="40" t="str">
        <f>IF(SUM(QZ39,RA39)&gt;0,SUM(QZ39,RA39),"")</f>
        <v/>
      </c>
      <c r="RD39" s="40" t="str">
        <f>IF(SUM(QQ39,QU39)&gt;0,SUM(QQ39,QU39),"")</f>
        <v/>
      </c>
      <c r="RE39" s="40" t="str">
        <f>IF(SUM(QP39:QQ39,QS39:QU39,QW39)-SUM(QR39,QV39)&gt;0,SUM(QP39:QQ39,QS39:QU39,QW39)-SUM(QR39,QV39),"")</f>
        <v/>
      </c>
      <c r="RF39" s="40" t="str">
        <f>IF(SUM(QZ39,RA39,RE39)&gt;0,SUM(QZ39,RA39,RE39),"")</f>
        <v/>
      </c>
    </row>
    <row r="40" spans="1:474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195</v>
      </c>
      <c r="D40" s="4" t="s">
        <v>3</v>
      </c>
      <c r="E40" s="4">
        <v>2006</v>
      </c>
      <c r="F40" s="9">
        <f>SUM(L40:R40)+SUM(L40:O40)*0.0000001+SUM(L40)*0.0000000000001</f>
        <v>45.600004560004557</v>
      </c>
      <c r="H40" s="3" t="str">
        <f>IF(OR(AND(AP40&gt;=AW$44,AQ40&gt;=AW$48,AP40&lt;&gt;"",AO40=""),AND(AU40&gt;=AW$44,AV40&gt;=AW$48,AU40&lt;&gt;"",AO40=""),AND(BS40&gt;=BZ$44,BT40&gt;=BZ$48,BS40&lt;&gt;"",BR40=""),AND(BX40&gt;=BZ$44,BY40&gt;=BZ$48,BX40&lt;&gt;"",BR40=""),AND(CV40&gt;=DC$44,CW40&gt;=DC$48,CV40&lt;&gt;"",CU40=""),AND(DA40&gt;=DC$44,DB40&gt;=DC$48,DA40&lt;&gt;""),AND(DZ40&gt;=EG$44,EA40&gt;=EG$48,DZ40&lt;&gt;""),AND(EE40&gt;=EG$44,EF40&gt;=EG$48,EE40&lt;&gt;""),AND(FB40&gt;=FI$44,FC40&gt;=FI$48,FB40&lt;&gt;""),AND(FG40&gt;=FI$44,FH40&gt;=FI$48,FG40&lt;&gt;""),AND(GD40&gt;=GK$44,GE40&gt;=GK$48,GD40&lt;&gt;""),AND(GI40&gt;=GK$44,GJ40&gt;=GK$48,GI40&lt;&gt;""),AND(HF40&gt;=HM$44,HG40&gt;=HM$48,HF40&lt;&gt;""),AND(HK40&gt;=HM$44,HL40&gt;=HM$48,HK40&lt;&gt;""),AND(IH40&gt;=IO$44,II40&gt;=IO$48,IH40&lt;&gt;""),AND(IM40&gt;=IO$44,IN40&gt;=IO$48,IM40&lt;&gt;""),AND(JJ40&gt;=JQ$44,JK40&gt;=JQ$48,JJ40&lt;&gt;""),AND(JO40&gt;=JQ$44,JP40&gt;=JQ$48,JO40&lt;&gt;""),AND(KL40&gt;=KS$44,KM40&gt;=KS$48,KL40&lt;&gt;""),AND(KQ40&gt;=KS$44,KR40&gt;=KS$48,KQ40&lt;&gt;""),AND(LN40&gt;=LU$44,LO40&gt;=LU$48,LN40&lt;&gt;""),AND(LS40&gt;=LU$44,LT40&gt;=LU$48,LS40&lt;&gt;""),AND(MP40&gt;=MW$44,MQ40&gt;=MW$48,MP40&lt;&gt;""),AND(MU40&gt;=MW$44,MV40&gt;=MW$48,MU40&lt;&gt;""),AND(NR40&gt;=NY$44,NS40&gt;=NY$48,NR40&lt;&gt;""),AND(NW40&gt;=NY$44,NX40&gt;=NY$48,NW40&lt;&gt;""),AND(OT40&gt;=PA$44,OU40&gt;=PA$48,OT40&lt;&gt;""),AND(OY40&gt;=PA$44,OZ40&gt;=PA$48,OY40&lt;&gt;""),AND(PV40&gt;=QC$44,PW40&gt;=QC$48,PV40&lt;&gt;""),AND(QA40&gt;=QC$44,QB40&gt;=QC$48,QA40&lt;&gt;"")),"P","")</f>
        <v/>
      </c>
      <c r="I40" s="3" t="str">
        <f>IF(OR(AND(AQ40&gt;=AW$48,AQ40&lt;&gt;"",AO40=""),AND(AV40&gt;=AW$48,AV40&lt;&gt;"",AO40=""),AND(BT40&gt;=BZ$48,BT40&lt;&gt;"",BR40=""),AND(BY40&gt;=BZ$48,BY40&lt;&gt;"",BR40=""),AND(CW40&gt;=DC$48,CW40&lt;&gt;"",CU40=""),AND(DB40&gt;=DC$48,DB40&lt;&gt;"",CU40=""),AND(EA40&gt;=EG$48,EA40&lt;&gt;""),AND(EF40&gt;=EG$48,EF40&lt;&gt;""),AND(FC40&gt;=FI$48,FC40&lt;&gt;""),AND(FH40&gt;=FI$48,FH40&lt;&gt;""),AND(GE40&gt;=GK$48,GE40&lt;&gt;""),AND(GJ40&gt;=GK$48,GJ40&lt;&gt;""),AND(HG40&gt;=HM$48,HG40&lt;&gt;""),AND(HL40&gt;=HM$48,HL40&lt;&gt;""),AND(II40&gt;=IO$48,II40&lt;&gt;""),AND(IN40&gt;=IO$48,IN40&lt;&gt;""),AND(JK40&gt;=JQ$48,JK40&lt;&gt;""),AND(JP40&gt;=JQ$48,JP40&lt;&gt;""),AND(KM40&gt;=KS$48,KM40&lt;&gt;""),AND(KR40&gt;=KS$48,KR40&lt;&gt;""),AND(LO40&gt;=LU$48,LO40&lt;&gt;""),AND(LT40&gt;=LU$48,LT40&lt;&gt;""),AND(MQ40&gt;=MW$48,MQ40&lt;&gt;""),AND(MV40&gt;=MW$48,MV40&lt;&gt;""),AND(NS40&gt;=NY$48,NS40&lt;&gt;""),AND(NX40&gt;=NY$48,NX40&lt;&gt;""),AND(OU40&gt;=PA$48,OU40&lt;&gt;""),AND(OZ40&gt;=PA$48,OZ40&lt;&gt;""),AND(PW40&gt;=QC$48,PW40&lt;&gt;""),AND(QB40&gt;=QC$48,QB40&lt;&gt;"")),"P","")</f>
        <v/>
      </c>
      <c r="J40" s="36" t="str">
        <f>IF(AND(I40="P",H40=""),"No DD",IF(OR(AND(AS40&gt;=AW$47,AT40&gt;=AW$51,AS40&lt;&gt;"",AO40=""),AND(BV40&gt;=BZ$47,BW40&gt;=BZ$51,BV40&lt;&gt;"",BR40=""),AND(CY40&gt;=DC$47,CZ40&gt;=DC$51,CY40&lt;&gt;"",CU40=""),AND(EC40&gt;=EG$47,ED40&gt;=EG$51,EC40&lt;&gt;""),AND(FE40&gt;=FI$47,FF40&gt;=FI$51,FE40&lt;&gt;""),AND(GG40&gt;=GK$47,GH40&gt;=GK$51,GG40&lt;&gt;""),AND(HI40&gt;=HM$47,HJ40&gt;=HM$51,HI40&lt;&gt;""),AND(IK40&gt;=IO$47,IL40&gt;=IO$51,IK40&lt;&gt;""),AND(JM40&gt;=JQ$47,JN40&gt;=JQ$51,JM40&lt;&gt;""),AND(KO40&gt;=KS$47,KP40&gt;=KS$51,KO40&lt;&gt;""),AND(LQ40&gt;=LU$47,LR40&gt;=LU$51,LQ40&lt;&gt;""),AND(MS40&gt;=MW$47,MT40&gt;=MW$51,MS40&lt;&gt;""),AND(NU40&gt;=NY$47,NV40&gt;=NY$51,NU40&lt;&gt;""),AND(OW40&gt;=PA$47,OX40&gt;=PA$51,OW40&lt;&gt;""),AND(PY40&gt;=QC$47,PZ40&gt;=QC$51,PY40&lt;&gt;"")),"Merit",IF(OR(AND(AS40&gt;=AW$46,AT40&gt;=AW$50,AS40&lt;&gt;"",AO40=""),AND(BV40&gt;=BZ$46,BW40&gt;=BZ$50,BV40&lt;&gt;"",BR40=""),AND(CY40&gt;=DC$46,CZ40&gt;=DC$50,CY40&lt;&gt;"",CU40=""),AND(EC40&gt;=EG$46,ED40&gt;=EG$50,EC40&lt;&gt;""),AND(FE40&gt;=FI$46,FF40&gt;=FI$50,FE40&lt;&gt;""),AND(GG40&gt;=GK$46,GH40&gt;=GK$50,GG40&lt;&gt;""),AND(HI40&gt;=HM$46,HJ40&gt;=HM$50,HI40&lt;&gt;""),AND(IK40&gt;=IO$46,IL40&gt;=IO$50,IK40&lt;&gt;""),AND(JM40&gt;=JQ$46,JN40&gt;=JQ$50,JM40&lt;&gt;""),AND(KO40&gt;=KS$46,KP40&gt;=KS$50,KO40&lt;&gt;""),AND(LQ40&gt;=LU$46,LR40&gt;=LU$50,LQ40&lt;&gt;""),AND(MS40&gt;=MW$46,MT40&gt;=MW$50,MS40&lt;&gt;""),AND(NU40&gt;=NY$46,NV40&gt;=NY$50,NU40&lt;&gt;""),AND(OW40&gt;=PA$46,OX40&gt;=PA$50,OW40&lt;&gt;""),AND(PY40&gt;=QC$46,PZ40&gt;=QC$50,PY40&lt;&gt;"")),"Excellence",IF(K40="P","Worlds Team",IF(H40="P","National Team","")))))</f>
        <v/>
      </c>
      <c r="K40" s="3" t="str">
        <f>IF(OR(AND(AS40&gt;=AW$45,AT40&gt;=AW$49,AS40&lt;&gt;"",AO40=""),AND(BV40&gt;=BZ$45,BW40&gt;=BZ$49,BV40&lt;&gt;"",BR40=""),AND(CY40&gt;=DC$45,CZ40&gt;=DC$49,CY40&lt;&gt;"",CU40=""),AND(EC40&gt;=EG$45,ED40&gt;=EG$49,EC40&lt;&gt;""),AND(FE40&gt;=FI$45,FF40&gt;=FI$49,FE40&lt;&gt;""),AND(GG40&gt;=GK$45,GH40&gt;=GK$49,GG40&lt;&gt;""),AND(HI40&gt;=HM$45,HJ40&gt;=HM$49,HI40&lt;&gt;""),AND(IK40&gt;=IO$45,IL40&gt;=IO$49,IK40&lt;&gt;""),AND(JM40&gt;=JQ$45,JN40&gt;=JQ$49,JM40&lt;&gt;""),AND(KO40&gt;=KS$45,KP40&gt;=KS$49,KO40&lt;&gt;""),AND(LQ40&gt;=LU$45,LR40&gt;=LU$49,LQ40&lt;&gt;""),AND(MS40&gt;=MW$45,MT40&gt;=MW$49,MS40&lt;&gt;""),AND(NU40&gt;=NY$45,NV40&gt;=NY$49,NU40&lt;&gt;""),AND(OW40&gt;=PA$45,OX40&gt;=PA$49,OW40&lt;&gt;""),AND(PY40&gt;=QC$45,PZ40&gt;=QC$49,PY40&lt;&gt;"")),"P","")</f>
        <v/>
      </c>
      <c r="L40" s="8">
        <f>IF(COUNT(AQ40,BT40,CW40)&gt;0,LARGE((AQ40,BT40,CW40),1),0)</f>
        <v>45.599999999999994</v>
      </c>
      <c r="M40" s="8" t="str">
        <f>IF(L40=0,"",IF(L40=CW40,$CA$1,IF(L40=BT40,$AX$1,IF(L40=AQ40,$U$1,""))))</f>
        <v>2024 Nationals</v>
      </c>
      <c r="N40" s="8">
        <f>IF(COUNT(AQ40,BT40,CW40)&gt;1,LARGE((AQ40,BT40,CW40),2),0)</f>
        <v>0</v>
      </c>
      <c r="O40" s="8" t="str">
        <f>IF(N40=0,"",IF(AND(N40=L40,N40=AQ40,N40=BT40),$U$1,IF(AND(N40=L40,N40=AQ40,N40=CW40),$U$1,IF(AND(N40=L40,N40=BT40,N40=CW40),$AX$1,IF(N40=CW40,$CA$1,IF(N40=BT40,$AX$1,IF(N40=AQ40,$U$1,"")))))))</f>
        <v/>
      </c>
      <c r="P40" s="8">
        <f>IF(MAX(AV40,BY40,DB40)&gt;0,MAX(AV40,BY40,DB40),0)</f>
        <v>0</v>
      </c>
      <c r="Q40" s="8" t="str">
        <f>IF(P40=0,"",IF(P40=DB40,$CA$1,IF(P40=BY40,$AX$1,IF(P40=AV40,$U$1,""))))</f>
        <v/>
      </c>
      <c r="R40" s="8" t="str">
        <f>IF(MAX(DD40:DE40)&gt;0,MAX(DD40:DE40),"")</f>
        <v/>
      </c>
      <c r="S40" s="11" t="str">
        <f>IF(R40="","",IF(R40=DD40,"("&amp;DD$2&amp;")",IF(R40=DE40,"("&amp;DE$2&amp;")")))</f>
        <v/>
      </c>
      <c r="T40" s="8" t="str">
        <f>IF(R40="","",IF(R40=DD40,IF(R40+IF(N40="",0,N40)=PW40,$PB$1,IF(R40+IF(N40="",0,N40)=OU40,$NZ$1,IF(R40+IF(N40="",0,N40)=NS40,$MX$1,IF(R40+IF(N40="",0,N40)=MQ40,$LV$1,IF(R40+IF(N40="",0,N40)=LO40,$KT$1,IF(R40+IF(N40="",0,N40)=KM40,$JR$1,IF(R40+IF(N40="",0,N40)=JK40,$IP$1,IF(R40+IF(N40="",0,N40)=II40,$HN$1,IF(R40+IF(N40="",0,N40)=HG40,$GL$1,IF(R40+IF(N40="",0,N40)=GE40,$FJ$1,IF(R40+IF(N40="",0,N40)=FC40,$EH$1,IF(R40+IF(N40="",0,N40)=EA40,$DF$1)))))))))))),IF(R40=DE40,IF(R40+IF(P40="",0,P40)=QB40,$PB$1,IF(R40+IF(P40="",0,P40)=OZ40,$NZ$1,IF(R40+IF(P40="",0,P40)=NX40,$MX$1,IF(R40+IF(P40="",0,P40)=MV40,$LV$1,IF(R40+IF(P40="",0,P40)=LT40,$KT$1,IF(R40+IF(P40="",0,P40)=KR40,$JR$1,IF(R40+IF(P40="",0,P40)=JP40,$IP$1,IF(R40+IF(P40="",0,P40)=IN40,$HN$1,IF(R40+IF(P40="",0,P40)=HL40,$GL$1,IF(R40+IF(P40="",0,P40)=GJ40,$FJ$1,IF(R40+IF(P40="",0,P40)=FH40,$EH$1,IF(R40+IF(P40="",0,P40)=EF40,$DF$1)))))))))))))))</f>
        <v/>
      </c>
      <c r="U40" s="19">
        <v>19</v>
      </c>
      <c r="V40" s="19">
        <v>3.5</v>
      </c>
      <c r="W40" s="19">
        <v>0</v>
      </c>
      <c r="X40" s="19">
        <v>0</v>
      </c>
      <c r="Y40" s="19">
        <v>18.3</v>
      </c>
      <c r="Z40" s="19">
        <v>4.8</v>
      </c>
      <c r="AA40" s="19">
        <v>0</v>
      </c>
      <c r="AB40" s="19">
        <v>0</v>
      </c>
      <c r="AC40" s="19">
        <v>18.2</v>
      </c>
      <c r="AD40" s="19">
        <v>2</v>
      </c>
      <c r="AE40" s="19">
        <v>1</v>
      </c>
      <c r="AF40" s="19">
        <v>0</v>
      </c>
      <c r="AG40" s="19"/>
      <c r="AH40" s="19"/>
      <c r="AI40" s="19"/>
      <c r="AJ40" s="19"/>
      <c r="AK40" s="19"/>
      <c r="AL40" s="19"/>
      <c r="AM40" s="19"/>
      <c r="AN40" s="19"/>
      <c r="AO40" s="27"/>
      <c r="AP40" s="40">
        <f>IF(SUM(V40,Z40)&gt;0,SUM(V40,Z40),"")</f>
        <v>8.3000000000000007</v>
      </c>
      <c r="AQ40" s="40">
        <f>IF(SUM(U40:V40,X40:Z40,AB40)-W40-AA40&gt;0,SUM(U40:V40,X40:Z40,AB40)-W40-AA40,"")</f>
        <v>45.599999999999994</v>
      </c>
      <c r="AR40" s="40">
        <f>IF(SUM(AC40:AD40,AF40)-AE40&gt;0,SUM(AC40:AD40,AF40)-AE40,"")</f>
        <v>19.2</v>
      </c>
      <c r="AS40" s="40">
        <f>IF(SUM(V40,Z40,AD40)&gt;0,SUM(V40,Z40,AD40),"")</f>
        <v>10.3</v>
      </c>
      <c r="AT40" s="40">
        <f>IF(SUM(AQ40,AR40)&gt;0,SUM(AQ40,AR40),"")</f>
        <v>64.8</v>
      </c>
      <c r="AU40" s="40" t="str">
        <f>IF(SUM(AH40,AL40)&gt;0,SUM(AH40,AL40),"")</f>
        <v/>
      </c>
      <c r="AV40" s="40" t="str">
        <f>IF(SUM(AG40:AH40,AJ40:AL40,AN40)-SUM(AI40,AM40)&gt;0,SUM(AG40:AH40,AJ40:AL40,AN40)-SUM(AI40,AM40),"")</f>
        <v/>
      </c>
      <c r="AW40" s="40">
        <f>IF(SUM(AQ40,AR40,AV40)&gt;0,SUM(AQ40,AR40,AV40),"")</f>
        <v>64.8</v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>IF(SUM(AY40,BC40)&gt;0,SUM(AY40,BC40),"")</f>
        <v/>
      </c>
      <c r="BT40" s="11" t="str">
        <f>IF(SUM(AX40:AY40,BA40:BC40,BE40)-AZ40-BD40&gt;0,SUM(AX40:AY40,BA40:BC40,BE40)-AZ40-BD40,"")</f>
        <v/>
      </c>
      <c r="BU40" s="11" t="str">
        <f>IF(SUM(BF40:BG40,BI40)-BH40&gt;0,SUM(BF40:BG40,BI40)-BH40,"")</f>
        <v/>
      </c>
      <c r="BV40" s="11" t="str">
        <f>IF(SUM(AY40,BC40,BG40)&gt;0,SUM(AY40,BC40,BG40),"")</f>
        <v/>
      </c>
      <c r="BW40" s="11" t="str">
        <f>IF(SUM(BT40,BU40)&gt;0,SUM(BT40,BU40),"")</f>
        <v/>
      </c>
      <c r="BX40" s="11" t="str">
        <f>IF(SUM(BK40,BO40)&gt;0,SUM(BK40,BO40),"")</f>
        <v/>
      </c>
      <c r="BY40" s="11" t="str">
        <f>IF(SUM(BJ40:BK40,BM40:BO40,BQ40)-SUM(BL40,BP40)&gt;0,SUM(BJ40:BK40,BM40:BO40,BQ40)-SUM(BL40,BP40),"")</f>
        <v/>
      </c>
      <c r="BZ40" s="11" t="str">
        <f>IF(SUM(BT40,BU40,BY40)&gt;0,SUM(BT40,BU40,BY40),"")</f>
        <v/>
      </c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27"/>
      <c r="CV40" s="40" t="str">
        <f>IF(SUM(CB40,CF40)&gt;0,SUM(CB40,CF40),"")</f>
        <v/>
      </c>
      <c r="CW40" s="40" t="str">
        <f>IF(SUM(CA40:CB40,CD40:CF40,CH40)-CC40-CG40&gt;0,SUM(CA40:CB40,CD40:CF40,CH40)-CC40-CG40,"")</f>
        <v/>
      </c>
      <c r="CX40" s="40" t="str">
        <f>IF(SUM(CI40:CJ40,CL40)-CK40&gt;0,SUM(CI40:CJ40,CL40)-CK40,"")</f>
        <v/>
      </c>
      <c r="CY40" s="40" t="str">
        <f>IF(SUM(CB40,CF40,CJ40)&gt;0,SUM(CB40,CF40,CJ40),"")</f>
        <v/>
      </c>
      <c r="CZ40" s="40" t="str">
        <f>IF(SUM(CW40,CX40)&gt;0,SUM(CW40,CX40),"")</f>
        <v/>
      </c>
      <c r="DA40" s="40" t="str">
        <f>IF(SUM(CN40,CR40)&gt;0,SUM(CN40,CR40),"")</f>
        <v/>
      </c>
      <c r="DB40" s="40" t="str">
        <f>IF(SUM(CM40:CN40,CP40:CR40,CT40)-SUM(CO40,CS40)&gt;0,SUM(CM40:CN40,CP40:CR40,CT40)-SUM(CO40,CS40),"")</f>
        <v/>
      </c>
      <c r="DC40" s="40" t="str">
        <f>IF(SUM(CW40,CX40,DB40)&gt;0,SUM(CW40,CX40,DB40),"")</f>
        <v/>
      </c>
      <c r="DD40" s="50" t="str">
        <f>IF(MAX(EA40,FC40,GE40,HG40,II40,JK40,KM40,LO40,MQ40,NS40,OU40,PW40)-IF(N40="",0,N40)&gt;0.001,MAX(EA40,FC40,GE40,HG40,II40,JK40,KM40,LO40,MQ40,NS40,OU40,PW40)-IF(N40="",0,N40),"")</f>
        <v/>
      </c>
      <c r="DE40" s="50" t="str">
        <f>IF(MAX(EF40,FH40,GJ40,HL40,IN40,JP40,KR40,LT40,MV40,NX40,OZ40,QB40)-IF(P40="",0,P40)&gt;0.001,MAX(EF40,FH40,GJ40,HL40,IN40,JP40,KR40,LT40,MV40,NX40,OZ40,QB40)-IF(P40="",0,P40),"")</f>
        <v/>
      </c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40" t="str">
        <f>IF(SUM(DG40,DK40)&gt;0,SUM(DG40,DK40),"")</f>
        <v/>
      </c>
      <c r="EA40" s="40" t="str">
        <f>IF(SUM(DF40:DG40,DI40:DK40,DM40)-DH40-DL40&gt;0,SUM(DF40:DG40,DI40:DK40,DM40)-DH40-DL40,"")</f>
        <v/>
      </c>
      <c r="EB40" s="40" t="str">
        <f>IF(SUM(DN40:DO40,DQ40)-DP40&gt;0,SUM(DN40:DO40,DQ40)-DP40,"")</f>
        <v/>
      </c>
      <c r="EC40" s="40" t="str">
        <f>IF(SUM(DG40,DK40,DO40)&gt;0,SUM(DG40,DK40,DO40),"")</f>
        <v/>
      </c>
      <c r="ED40" s="40" t="str">
        <f>IF(SUM(EA40,EB40)&gt;0,SUM(EA40,EB40),"")</f>
        <v/>
      </c>
      <c r="EE40" s="40" t="str">
        <f>IF(SUM(DS40,DW40)&gt;0,SUM(DS40,DW40),"")</f>
        <v/>
      </c>
      <c r="EF40" s="40" t="str">
        <f>IF(SUM(DR40:DS40,DU40:DW40,DY40)-SUM(DT40,DX40)&gt;0,SUM(DR40:DS40,DU40:DW40,DY40)-SUM(DT40,DX40),"")</f>
        <v/>
      </c>
      <c r="EG40" s="40" t="str">
        <f>IF(SUM(EA40,EB40,EF40)&gt;0,SUM(EA40,EB40,EF40),"")</f>
        <v/>
      </c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1" t="str">
        <f>IF(SUM(EI40,EM40)&gt;0,SUM(EI40,EM40),"")</f>
        <v/>
      </c>
      <c r="FC40" s="11" t="str">
        <f>IF(SUM(EH40:EI40,EK40:EM40,EO40)-EJ40-EN40&gt;0,SUM(EH40:EI40,EK40:EM40,EO40)-EJ40-EN40,"")</f>
        <v/>
      </c>
      <c r="FD40" s="11" t="str">
        <f>IF(SUM(EP40:EQ40,ES40)-ER40&gt;0,SUM(EP40:EQ40,ES40)-ER40,"")</f>
        <v/>
      </c>
      <c r="FE40" s="11" t="str">
        <f>IF(SUM(EI40,EM40,EQ40)&gt;0,SUM(EI40,EM40,EQ40),"")</f>
        <v/>
      </c>
      <c r="FF40" s="11" t="str">
        <f>IF(SUM(FC40,FD40)&gt;0,SUM(FC40,FD40),"")</f>
        <v/>
      </c>
      <c r="FG40" s="11" t="str">
        <f>IF(SUM(EU40,EY40)&gt;0,SUM(EU40,EY40),"")</f>
        <v/>
      </c>
      <c r="FH40" s="11" t="str">
        <f>IF(SUM(ET40:EU40,EW40:EY40,FA40)-SUM(EV40,EZ40)&gt;0,SUM(ET40:EU40,EW40:EY40,FA40)-SUM(EV40,EZ40),"")</f>
        <v/>
      </c>
      <c r="FI40" s="11" t="str">
        <f>IF(SUM(FC40,FD40,FH40)&gt;0,SUM(FC40,FD40,FH40),"")</f>
        <v/>
      </c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40" t="str">
        <f>IF(SUM(FK40,FO40)&gt;0,SUM(FK40,FO40),"")</f>
        <v/>
      </c>
      <c r="GE40" s="40" t="str">
        <f>IF(SUM(FJ40:FK40,FM40:FO40,FQ40)-FL40-FP40&gt;0,SUM(FJ40:FK40,FM40:FO40,FQ40)-FL40-FP40,"")</f>
        <v/>
      </c>
      <c r="GF40" s="40" t="str">
        <f>IF(SUM(FR40:FS40,FU40)-FT40&gt;0,SUM(FR40:FS40,FU40)-FT40,"")</f>
        <v/>
      </c>
      <c r="GG40" s="40" t="str">
        <f>IF(SUM(FK40,FO40,FS40)&gt;0,SUM(FK40,FO40,FS40),"")</f>
        <v/>
      </c>
      <c r="GH40" s="40" t="str">
        <f>IF(SUM(GE40,GF40)&gt;0,SUM(GE40,GF40),"")</f>
        <v/>
      </c>
      <c r="GI40" s="40" t="str">
        <f>IF(SUM(FW40,GA40)&gt;0,SUM(FW40,GA40),"")</f>
        <v/>
      </c>
      <c r="GJ40" s="40" t="str">
        <f>IF(SUM(FV40:FW40,FY40:GA40,GC40)-SUM(FX40,GB40)&gt;0,SUM(FV40:FW40,FY40:GA40,GC40)-SUM(FX40,GB40),"")</f>
        <v/>
      </c>
      <c r="GK40" s="40" t="str">
        <f>IF(SUM(GE40,GF40,GJ40)&gt;0,SUM(GE40,GF40,GJ40),"")</f>
        <v/>
      </c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1" t="str">
        <f>IF(SUM(GM40,GQ40)&gt;0,SUM(GM40,GQ40),"")</f>
        <v/>
      </c>
      <c r="HG40" s="11" t="str">
        <f>IF(SUM(GL40:GM40,GO40:GQ40,GS40)-GN40-GR40&gt;0,SUM(GL40:GM40,GO40:GQ40,GS40)-GN40-GR40,"")</f>
        <v/>
      </c>
      <c r="HH40" s="11" t="str">
        <f>IF(SUM(GT40:GU40,GW40)-GV40&gt;0,SUM(GT40:GU40,GW40)-GV40,"")</f>
        <v/>
      </c>
      <c r="HI40" s="11" t="str">
        <f>IF(SUM(GM40,GQ40,GU40)&gt;0,SUM(GM40,GQ40,GU40),"")</f>
        <v/>
      </c>
      <c r="HJ40" s="11" t="str">
        <f>IF(SUM(HG40,HH40)&gt;0,SUM(HG40,HH40),"")</f>
        <v/>
      </c>
      <c r="HK40" s="11" t="str">
        <f>IF(SUM(GY40,HC40)&gt;0,SUM(GY40,HC40),"")</f>
        <v/>
      </c>
      <c r="HL40" s="11" t="str">
        <f>IF(SUM(GX40:GY40,HA40:HC40,HE40)-SUM(GZ40,HD40)&gt;0,SUM(GX40:GY40,HA40:HC40,HE40)-SUM(GZ40,HD40),"")</f>
        <v/>
      </c>
      <c r="HM40" s="11" t="str">
        <f>IF(SUM(HG40,HH40,HL40)&gt;0,SUM(HG40,HH40,HL40),"")</f>
        <v/>
      </c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40" t="str">
        <f>IF(SUM(HO40,HS40)&gt;0,SUM(HO40,HS40),"")</f>
        <v/>
      </c>
      <c r="II40" s="40" t="str">
        <f>IF(SUM(HN40:HO40,HQ40:HS40,HU40)-HP40-HT40&gt;0,SUM(HN40:HO40,HQ40:HS40,HU40)-HP40-HT40,"")</f>
        <v/>
      </c>
      <c r="IJ40" s="40" t="str">
        <f>IF(SUM(HV40:HW40,HY40)-HX40&gt;0,SUM(HV40:HW40,HY40)-HX40,"")</f>
        <v/>
      </c>
      <c r="IK40" s="40" t="str">
        <f>IF(SUM(HO40,HS40,HW40)&gt;0,SUM(HO40,HS40,HW40),"")</f>
        <v/>
      </c>
      <c r="IL40" s="40" t="str">
        <f>IF(SUM(II40,IJ40)&gt;0,SUM(II40,IJ40),"")</f>
        <v/>
      </c>
      <c r="IM40" s="40" t="str">
        <f>IF(SUM(IA40,IE40)&gt;0,SUM(IA40,IE40),"")</f>
        <v/>
      </c>
      <c r="IN40" s="40" t="str">
        <f>IF(SUM(HZ40:IA40,IC40:IE40,IG40)-SUM(IB40,IF40)&gt;0,SUM(HZ40:IA40,IC40:IE40,IG40)-SUM(IB40,IF40),"")</f>
        <v/>
      </c>
      <c r="IO40" s="40" t="str">
        <f>IF(SUM(II40,IJ40,IN40)&gt;0,SUM(II40,IJ40,IN40),"")</f>
        <v/>
      </c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1" t="str">
        <f>IF(SUM(IQ40,IU40)&gt;0,SUM(IQ40,IU40),"")</f>
        <v/>
      </c>
      <c r="JK40" s="11" t="str">
        <f>IF(SUM(IP40:IQ40,IS40:IU40,IW40)-IR40-IV40&gt;0,SUM(IP40:IQ40,IS40:IU40,IW40)-IR40-IV40,"")</f>
        <v/>
      </c>
      <c r="JL40" s="11" t="str">
        <f>IF(SUM(IX40:IY40,JA40)-IZ40&gt;0,SUM(IX40:IY40,JA40)-IZ40,"")</f>
        <v/>
      </c>
      <c r="JM40" s="11" t="str">
        <f>IF(SUM(IQ40,IU40,IY40)&gt;0,SUM(IQ40,IU40,IY40),"")</f>
        <v/>
      </c>
      <c r="JN40" s="11" t="str">
        <f>IF(SUM(JK40,JL40)&gt;0,SUM(JK40,JL40),"")</f>
        <v/>
      </c>
      <c r="JO40" s="11" t="str">
        <f>IF(SUM(JC40,JG40)&gt;0,SUM(JC40,JG40),"")</f>
        <v/>
      </c>
      <c r="JP40" s="11" t="str">
        <f>IF(SUM(JB40:JC40,JE40:JG40,JI40)-SUM(JD40,JH40)&gt;0,SUM(JB40:JC40,JE40:JG40,JI40)-SUM(JD40,JH40),"")</f>
        <v/>
      </c>
      <c r="JQ40" s="11" t="str">
        <f>IF(SUM(JK40,JL40,JP40)&gt;0,SUM(JK40,JL40,JP40),"")</f>
        <v/>
      </c>
      <c r="JR40" s="17"/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40" t="str">
        <f>IF(SUM(JS40,JW40)&gt;0,SUM(JS40,JW40),"")</f>
        <v/>
      </c>
      <c r="KM40" s="40" t="str">
        <f>IF(SUM(JR40:JS40,JU40:JW40,JY40)-JT40-JX40&gt;0,SUM(JR40:JS40,JU40:JW40,JY40)-JT40-JX40,"")</f>
        <v/>
      </c>
      <c r="KN40" s="40" t="str">
        <f>IF(SUM(JZ40:KA40,KC40)-KB40&gt;0,SUM(JZ40:KA40,KC40)-KB40,"")</f>
        <v/>
      </c>
      <c r="KO40" s="40" t="str">
        <f>IF(SUM(JS40,JW40,KA40)&gt;0,SUM(JS40,JW40,KA40),"")</f>
        <v/>
      </c>
      <c r="KP40" s="40" t="str">
        <f>IF(SUM(KM40,KN40)&gt;0,SUM(KM40,KN40),"")</f>
        <v/>
      </c>
      <c r="KQ40" s="40" t="str">
        <f>IF(SUM(KE40,KI40)&gt;0,SUM(KE40,KI40),"")</f>
        <v/>
      </c>
      <c r="KR40" s="40" t="str">
        <f>IF(SUM(KD40:KE40,KG40:KI40,KK40)-SUM(KF40,KJ40)&gt;0,SUM(KD40:KE40,KG40:KI40,KK40)-SUM(KF40,KJ40),"")</f>
        <v/>
      </c>
      <c r="KS40" s="40" t="str">
        <f>IF(SUM(KM40,KN40,KR40)&gt;0,SUM(KM40,KN40,KR40),"")</f>
        <v/>
      </c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1" t="str">
        <f>IF(SUM(KU40,KY40)&gt;0,SUM(KU40,KY40),"")</f>
        <v/>
      </c>
      <c r="LO40" s="11" t="str">
        <f>IF(SUM(KT40:KU40,KW40:KY40,LA40)-KV40-KZ40&gt;0,SUM(KT40:KU40,KW40:KY40,LA40)-KV40-KZ40,"")</f>
        <v/>
      </c>
      <c r="LP40" s="11" t="str">
        <f>IF(SUM(LB40:LC40,LE40)-LD40&gt;0,SUM(LB40:LC40,LE40)-LD40,"")</f>
        <v/>
      </c>
      <c r="LQ40" s="11" t="str">
        <f>IF(SUM(KU40,KY40,LC40)&gt;0,SUM(KU40,KY40,LC40),"")</f>
        <v/>
      </c>
      <c r="LR40" s="11" t="str">
        <f>IF(SUM(LO40,LP40)&gt;0,SUM(LO40,LP40),"")</f>
        <v/>
      </c>
      <c r="LS40" s="11" t="str">
        <f>IF(SUM(LG40,LK40)&gt;0,SUM(LG40,LK40),"")</f>
        <v/>
      </c>
      <c r="LT40" s="11" t="str">
        <f>IF(SUM(LF40:LG40,LI40:LK40,LM40)-SUM(LH40,LL40)&gt;0,SUM(LF40:LG40,LI40:LK40,LM40)-SUM(LH40,LL40),"")</f>
        <v/>
      </c>
      <c r="LU40" s="11" t="str">
        <f>IF(SUM(LO40,LP40,LT40)&gt;0,SUM(LO40,LP40,LT40),"")</f>
        <v/>
      </c>
      <c r="LV40" s="17"/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40" t="str">
        <f>IF(SUM(LW40,MA40)&gt;0,SUM(LW40,MA40),"")</f>
        <v/>
      </c>
      <c r="MQ40" s="40" t="str">
        <f>IF(SUM(LV40:LW40,LY40:MA40,MC40)-LX40-MB40&gt;0,SUM(LV40:LW40,LY40:MA40,MC40)-LX40-MB40,"")</f>
        <v/>
      </c>
      <c r="MR40" s="40" t="str">
        <f>IF(SUM(MD40:ME40,MG40)-MF40&gt;0,SUM(MD40:ME40,MG40)-MF40,"")</f>
        <v/>
      </c>
      <c r="MS40" s="40" t="str">
        <f>IF(SUM(LW40,MA40,ME40)&gt;0,SUM(LW40,MA40,ME40),"")</f>
        <v/>
      </c>
      <c r="MT40" s="40" t="str">
        <f>IF(SUM(MQ40,MR40)&gt;0,SUM(MQ40,MR40),"")</f>
        <v/>
      </c>
      <c r="MU40" s="40" t="str">
        <f>IF(SUM(MI40,MM40)&gt;0,SUM(MI40,MM40),"")</f>
        <v/>
      </c>
      <c r="MV40" s="40" t="str">
        <f>IF(SUM(MH40:MI40,MK40:MM40,MO40)-SUM(MJ40,MN40)&gt;0,SUM(MH40:MI40,MK40:MM40,MO40)-SUM(MJ40,MN40),"")</f>
        <v/>
      </c>
      <c r="MW40" s="40" t="str">
        <f>IF(SUM(MQ40,MR40,MV40)&gt;0,SUM(MQ40,MR40,MV40),"")</f>
        <v/>
      </c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1" t="str">
        <f>IF(SUM(MY40,NC40)&gt;0,SUM(MY40,NC40),"")</f>
        <v/>
      </c>
      <c r="NS40" s="11" t="str">
        <f>IF(SUM(MX40:MY40,NA40:NC40,NE40)-MZ40-ND40&gt;0,SUM(MX40:MY40,NA40:NC40,NE40)-MZ40-ND40,"")</f>
        <v/>
      </c>
      <c r="NT40" s="11" t="str">
        <f>IF(SUM(NF40:NG40,NI40)-NH40&gt;0,SUM(NF40:NG40,NI40)-NH40,"")</f>
        <v/>
      </c>
      <c r="NU40" s="11" t="str">
        <f>IF(SUM(MY40,NC40,NG40)&gt;0,SUM(MY40,NC40,NG40),"")</f>
        <v/>
      </c>
      <c r="NV40" s="11" t="str">
        <f>IF(SUM(NS40,NT40)&gt;0,SUM(NS40,NT40),"")</f>
        <v/>
      </c>
      <c r="NW40" s="11" t="str">
        <f>IF(SUM(NK40,NO40)&gt;0,SUM(NK40,NO40),"")</f>
        <v/>
      </c>
      <c r="NX40" s="11" t="str">
        <f>IF(SUM(NJ40:NK40,NM40:NO40,NQ40)-SUM(NL40,NP40)&gt;0,SUM(NJ40:NK40,NM40:NO40,NQ40)-SUM(NL40,NP40),"")</f>
        <v/>
      </c>
      <c r="NY40" s="11" t="str">
        <f>IF(SUM(NS40,NT40,NX40)&gt;0,SUM(NS40,NT40,NX40),"")</f>
        <v/>
      </c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40" t="str">
        <f>IF(SUM(OA40,OE40)&gt;0,SUM(OA40,OE40),"")</f>
        <v/>
      </c>
      <c r="OU40" s="40" t="str">
        <f>IF(SUM(NZ40:OA40,OC40:OE40,OG40)-OB40-OF40&gt;0,SUM(NZ40:OA40,OC40:OE40,OG40)-OB40-OF40,"")</f>
        <v/>
      </c>
      <c r="OV40" s="40" t="str">
        <f>IF(SUM(OH40:OI40,OK40)-OJ40&gt;0,SUM(OH40:OI40,OK40)-OJ40,"")</f>
        <v/>
      </c>
      <c r="OW40" s="40" t="str">
        <f>IF(SUM(OA40,OE40,OI40)&gt;0,SUM(OA40,OE40,OI40),"")</f>
        <v/>
      </c>
      <c r="OX40" s="40" t="str">
        <f>IF(SUM(OU40,OV40)&gt;0,SUM(OU40,OV40),"")</f>
        <v/>
      </c>
      <c r="OY40" s="40" t="str">
        <f>IF(SUM(OM40,OQ40)&gt;0,SUM(OM40,OQ40),"")</f>
        <v/>
      </c>
      <c r="OZ40" s="40" t="str">
        <f>IF(SUM(OL40:OM40,OO40:OQ40,OS40)-SUM(ON40,OR40)&gt;0,SUM(OL40:OM40,OO40:OQ40,OS40)-SUM(ON40,OR40),"")</f>
        <v/>
      </c>
      <c r="PA40" s="40" t="str">
        <f>IF(SUM(OU40,OV40,OZ40)&gt;0,SUM(OU40,OV40,OZ40),"")</f>
        <v/>
      </c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1" t="str">
        <f>IF(SUM(PC40,PG40)&gt;0,SUM(PC40,PG40),"")</f>
        <v/>
      </c>
      <c r="PW40" s="11" t="str">
        <f>IF(SUM(PB40:PC40,PE40:PG40,PI40)-PD40-PH40&gt;0,SUM(PB40:PC40,PE40:PG40,PI40)-PD40-PH40,"")</f>
        <v/>
      </c>
      <c r="PX40" s="11" t="str">
        <f>IF(SUM(PJ40:PK40,PM40)-PL40&gt;0,SUM(PJ40:PK40,PM40)-PL40,"")</f>
        <v/>
      </c>
      <c r="PY40" s="11" t="str">
        <f>IF(SUM(PC40,PG40,PK40)&gt;0,SUM(PC40,PG40,PK40),"")</f>
        <v/>
      </c>
      <c r="PZ40" s="11" t="str">
        <f>IF(SUM(PW40,PX40)&gt;0,SUM(PW40,PX40),"")</f>
        <v/>
      </c>
      <c r="QA40" s="11" t="str">
        <f>IF(SUM(PO40,PS40)&gt;0,SUM(PO40,PS40),"")</f>
        <v/>
      </c>
      <c r="QB40" s="11" t="str">
        <f>IF(SUM(PN40:PO40,PQ40:PS40,PU40)-SUM(PP40,PT40)&gt;0,SUM(PN40:PO40,PQ40:PS40,PU40)-SUM(PP40,PT40),"")</f>
        <v/>
      </c>
      <c r="QC40" s="11" t="str">
        <f>IF(SUM(PW40,PX40,QB40)&gt;0,SUM(PW40,PX40,QB40),"")</f>
        <v/>
      </c>
      <c r="QD40" s="22">
        <f>IF($CU40="P",CA40,(CA40+AX40)/2)</f>
        <v>0</v>
      </c>
      <c r="QE40" s="22">
        <f>IF($CU40="P",CB40,(CB40+AY40)/2)</f>
        <v>0</v>
      </c>
      <c r="QF40" s="22">
        <f>IF($CU40="P",CC40,(CC40+AZ40)/2)</f>
        <v>0</v>
      </c>
      <c r="QG40" s="22">
        <f>IF($CU40="P",CD40,(CD40+BA40)/2)</f>
        <v>0</v>
      </c>
      <c r="QH40" s="22">
        <f>IF($CU40="P",CE40,(CE40+BB40)/2)</f>
        <v>0</v>
      </c>
      <c r="QI40" s="22">
        <f>IF($CU40="P",CF40,(CF40+BC40)/2)</f>
        <v>0</v>
      </c>
      <c r="QJ40" s="22">
        <f>IF($CU40="P",CG40,(CG40+BD40)/2)</f>
        <v>0</v>
      </c>
      <c r="QK40" s="22">
        <f>IF($CU40="P",CH40,(CH40+BE40)/2)</f>
        <v>0</v>
      </c>
      <c r="QL40" s="22">
        <f>IF($CU40="P",CI40,(CI40+BF40)/2)</f>
        <v>0</v>
      </c>
      <c r="QM40" s="22">
        <f>IF($CU40="P",CJ40,(CJ40+BG40)/2)</f>
        <v>0</v>
      </c>
      <c r="QN40" s="22">
        <f>IF($CU40="P",CK40,(CK40+BH40)/2)</f>
        <v>0</v>
      </c>
      <c r="QO40" s="22">
        <f>IF($CU40="P",CL40,(CL40+BI40)/2)</f>
        <v>0</v>
      </c>
      <c r="QP40" s="22">
        <f>IF($CU40="P",CM40,(CM40+BJ40)/2)</f>
        <v>0</v>
      </c>
      <c r="QQ40" s="22">
        <f>IF($CU40="P",CN40,(CN40+BK40)/2)</f>
        <v>0</v>
      </c>
      <c r="QR40" s="22">
        <f>IF($CU40="P",CO40,(CO40+BL40)/2)</f>
        <v>0</v>
      </c>
      <c r="QS40" s="22">
        <f>IF($CU40="P",CP40,(CP40+BM40)/2)</f>
        <v>0</v>
      </c>
      <c r="QT40" s="22">
        <f>IF($CU40="P",CQ40,(CQ40+BN40)/2)</f>
        <v>0</v>
      </c>
      <c r="QU40" s="22">
        <f>IF($CU40="P",CR40,(CR40+BO40)/2)</f>
        <v>0</v>
      </c>
      <c r="QV40" s="22">
        <f>IF($CU40="P",CS40,(CS40+BP40)/2)</f>
        <v>0</v>
      </c>
      <c r="QW40" s="22">
        <f>IF($CU40="P",CT40,(CT40+BQ40)/2)</f>
        <v>0</v>
      </c>
      <c r="QX40" s="27" t="s">
        <v>46</v>
      </c>
      <c r="QY40" s="40" t="str">
        <f>IF(SUM(QE40,QI40)&gt;0,SUM(QE40,QI40),"")</f>
        <v/>
      </c>
      <c r="QZ40" s="40" t="str">
        <f>IF(SUM(QD40:QE40,QG40:QI40,QK40)-QF40-QJ40&gt;0,SUM(QD40:QE40,QG40:QI40,QK40)-QF40-QJ40,"")</f>
        <v/>
      </c>
      <c r="RA40" s="40" t="str">
        <f>IF(SUM(QL40:QM40,QO40)-QN40&gt;0,SUM(QL40:QM40,QO40)-QN40,"")</f>
        <v/>
      </c>
      <c r="RB40" s="40" t="str">
        <f>IF(SUM(QE40,QI40,QM40)&gt;0,SUM(QE40,QI40,QM40),"")</f>
        <v/>
      </c>
      <c r="RC40" s="40" t="str">
        <f>IF(SUM(QZ40,RA40)&gt;0,SUM(QZ40,RA40),"")</f>
        <v/>
      </c>
      <c r="RD40" s="40" t="str">
        <f>IF(SUM(QQ40,QU40)&gt;0,SUM(QQ40,QU40),"")</f>
        <v/>
      </c>
      <c r="RE40" s="40" t="str">
        <f>IF(SUM(QP40:QQ40,QS40:QU40,QW40)-SUM(QR40,QV40)&gt;0,SUM(QP40:QQ40,QS40:QU40,QW40)-SUM(QR40,QV40),"")</f>
        <v/>
      </c>
      <c r="RF40" s="40" t="str">
        <f>IF(SUM(QZ40,RA40,RE40)&gt;0,SUM(QZ40,RA40,RE40),"")</f>
        <v/>
      </c>
    </row>
    <row r="41" spans="1:474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119</v>
      </c>
      <c r="D41" s="4" t="s">
        <v>3</v>
      </c>
      <c r="E41" s="4">
        <v>2006</v>
      </c>
      <c r="F41" s="9">
        <f>SUM(L41:R41)+SUM(L41:O41)*0.0000001+SUM(L41)*0.0000000000001</f>
        <v>44.200004420004426</v>
      </c>
      <c r="G41" s="64"/>
      <c r="H41" s="3" t="str">
        <f>IF(OR(AND(AP41&gt;=AW$44,AQ41&gt;=AW$48,AP41&lt;&gt;"",AO41=""),AND(AU41&gt;=AW$44,AV41&gt;=AW$48,AU41&lt;&gt;"",AO41=""),AND(BS41&gt;=BZ$44,BT41&gt;=BZ$48,BS41&lt;&gt;"",BR41=""),AND(BX41&gt;=BZ$44,BY41&gt;=BZ$48,BX41&lt;&gt;"",BR41=""),AND(CV41&gt;=DC$44,CW41&gt;=DC$48,CV41&lt;&gt;"",CU41=""),AND(DA41&gt;=DC$44,DB41&gt;=DC$48,DA41&lt;&gt;""),AND(DZ41&gt;=EG$44,EA41&gt;=EG$48,DZ41&lt;&gt;""),AND(EE41&gt;=EG$44,EF41&gt;=EG$48,EE41&lt;&gt;""),AND(FB41&gt;=FI$44,FC41&gt;=FI$48,FB41&lt;&gt;""),AND(FG41&gt;=FI$44,FH41&gt;=FI$48,FG41&lt;&gt;""),AND(GD41&gt;=GK$44,GE41&gt;=GK$48,GD41&lt;&gt;""),AND(GI41&gt;=GK$44,GJ41&gt;=GK$48,GI41&lt;&gt;""),AND(HF41&gt;=HM$44,HG41&gt;=HM$48,HF41&lt;&gt;""),AND(HK41&gt;=HM$44,HL41&gt;=HM$48,HK41&lt;&gt;""),AND(IH41&gt;=IO$44,II41&gt;=IO$48,IH41&lt;&gt;""),AND(IM41&gt;=IO$44,IN41&gt;=IO$48,IM41&lt;&gt;""),AND(JJ41&gt;=JQ$44,JK41&gt;=JQ$48,JJ41&lt;&gt;""),AND(JO41&gt;=JQ$44,JP41&gt;=JQ$48,JO41&lt;&gt;""),AND(KL41&gt;=KS$44,KM41&gt;=KS$48,KL41&lt;&gt;""),AND(KQ41&gt;=KS$44,KR41&gt;=KS$48,KQ41&lt;&gt;""),AND(LN41&gt;=LU$44,LO41&gt;=LU$48,LN41&lt;&gt;""),AND(LS41&gt;=LU$44,LT41&gt;=LU$48,LS41&lt;&gt;""),AND(MP41&gt;=MW$44,MQ41&gt;=MW$48,MP41&lt;&gt;""),AND(MU41&gt;=MW$44,MV41&gt;=MW$48,MU41&lt;&gt;""),AND(NR41&gt;=NY$44,NS41&gt;=NY$48,NR41&lt;&gt;""),AND(NW41&gt;=NY$44,NX41&gt;=NY$48,NW41&lt;&gt;""),AND(OT41&gt;=PA$44,OU41&gt;=PA$48,OT41&lt;&gt;""),AND(OY41&gt;=PA$44,OZ41&gt;=PA$48,OY41&lt;&gt;""),AND(PV41&gt;=QC$44,PW41&gt;=QC$48,PV41&lt;&gt;""),AND(QA41&gt;=QC$44,QB41&gt;=QC$48,QA41&lt;&gt;"")),"P","")</f>
        <v/>
      </c>
      <c r="I41" s="3" t="str">
        <f>IF(OR(AND(AQ41&gt;=AW$48,AQ41&lt;&gt;"",AO41=""),AND(AV41&gt;=AW$48,AV41&lt;&gt;"",AO41=""),AND(BT41&gt;=BZ$48,BT41&lt;&gt;"",BR41=""),AND(BY41&gt;=BZ$48,BY41&lt;&gt;"",BR41=""),AND(CW41&gt;=DC$48,CW41&lt;&gt;"",CU41=""),AND(DB41&gt;=DC$48,DB41&lt;&gt;"",CU41=""),AND(EA41&gt;=EG$48,EA41&lt;&gt;""),AND(EF41&gt;=EG$48,EF41&lt;&gt;""),AND(FC41&gt;=FI$48,FC41&lt;&gt;""),AND(FH41&gt;=FI$48,FH41&lt;&gt;""),AND(GE41&gt;=GK$48,GE41&lt;&gt;""),AND(GJ41&gt;=GK$48,GJ41&lt;&gt;""),AND(HG41&gt;=HM$48,HG41&lt;&gt;""),AND(HL41&gt;=HM$48,HL41&lt;&gt;""),AND(II41&gt;=IO$48,II41&lt;&gt;""),AND(IN41&gt;=IO$48,IN41&lt;&gt;""),AND(JK41&gt;=JQ$48,JK41&lt;&gt;""),AND(JP41&gt;=JQ$48,JP41&lt;&gt;""),AND(KM41&gt;=KS$48,KM41&lt;&gt;""),AND(KR41&gt;=KS$48,KR41&lt;&gt;""),AND(LO41&gt;=LU$48,LO41&lt;&gt;""),AND(LT41&gt;=LU$48,LT41&lt;&gt;""),AND(MQ41&gt;=MW$48,MQ41&lt;&gt;""),AND(MV41&gt;=MW$48,MV41&lt;&gt;""),AND(NS41&gt;=NY$48,NS41&lt;&gt;""),AND(NX41&gt;=NY$48,NX41&lt;&gt;""),AND(OU41&gt;=PA$48,OU41&lt;&gt;""),AND(OZ41&gt;=PA$48,OZ41&lt;&gt;""),AND(PW41&gt;=QC$48,PW41&lt;&gt;""),AND(QB41&gt;=QC$48,QB41&lt;&gt;"")),"P","")</f>
        <v/>
      </c>
      <c r="J41" s="36" t="str">
        <f>IF(AND(I41="P",H41=""),"No DD",IF(OR(AND(AS41&gt;=AW$47,AT41&gt;=AW$51,AS41&lt;&gt;"",AO41=""),AND(BV41&gt;=BZ$47,BW41&gt;=BZ$51,BV41&lt;&gt;"",BR41=""),AND(CY41&gt;=DC$47,CZ41&gt;=DC$51,CY41&lt;&gt;"",CU41=""),AND(EC41&gt;=EG$47,ED41&gt;=EG$51,EC41&lt;&gt;""),AND(FE41&gt;=FI$47,FF41&gt;=FI$51,FE41&lt;&gt;""),AND(GG41&gt;=GK$47,GH41&gt;=GK$51,GG41&lt;&gt;""),AND(HI41&gt;=HM$47,HJ41&gt;=HM$51,HI41&lt;&gt;""),AND(IK41&gt;=IO$47,IL41&gt;=IO$51,IK41&lt;&gt;""),AND(JM41&gt;=JQ$47,JN41&gt;=JQ$51,JM41&lt;&gt;""),AND(KO41&gt;=KS$47,KP41&gt;=KS$51,KO41&lt;&gt;""),AND(LQ41&gt;=LU$47,LR41&gt;=LU$51,LQ41&lt;&gt;""),AND(MS41&gt;=MW$47,MT41&gt;=MW$51,MS41&lt;&gt;""),AND(NU41&gt;=NY$47,NV41&gt;=NY$51,NU41&lt;&gt;""),AND(OW41&gt;=PA$47,OX41&gt;=PA$51,OW41&lt;&gt;""),AND(PY41&gt;=QC$47,PZ41&gt;=QC$51,PY41&lt;&gt;"")),"Merit",IF(OR(AND(AS41&gt;=AW$46,AT41&gt;=AW$50,AS41&lt;&gt;"",AO41=""),AND(BV41&gt;=BZ$46,BW41&gt;=BZ$50,BV41&lt;&gt;"",BR41=""),AND(CY41&gt;=DC$46,CZ41&gt;=DC$50,CY41&lt;&gt;"",CU41=""),AND(EC41&gt;=EG$46,ED41&gt;=EG$50,EC41&lt;&gt;""),AND(FE41&gt;=FI$46,FF41&gt;=FI$50,FE41&lt;&gt;""),AND(GG41&gt;=GK$46,GH41&gt;=GK$50,GG41&lt;&gt;""),AND(HI41&gt;=HM$46,HJ41&gt;=HM$50,HI41&lt;&gt;""),AND(IK41&gt;=IO$46,IL41&gt;=IO$50,IK41&lt;&gt;""),AND(JM41&gt;=JQ$46,JN41&gt;=JQ$50,JM41&lt;&gt;""),AND(KO41&gt;=KS$46,KP41&gt;=KS$50,KO41&lt;&gt;""),AND(LQ41&gt;=LU$46,LR41&gt;=LU$50,LQ41&lt;&gt;""),AND(MS41&gt;=MW$46,MT41&gt;=MW$50,MS41&lt;&gt;""),AND(NU41&gt;=NY$46,NV41&gt;=NY$50,NU41&lt;&gt;""),AND(OW41&gt;=PA$46,OX41&gt;=PA$50,OW41&lt;&gt;""),AND(PY41&gt;=QC$46,PZ41&gt;=QC$50,PY41&lt;&gt;"")),"Excellence",IF(K41="P","Worlds Team",IF(H41="P","National Team","")))))</f>
        <v/>
      </c>
      <c r="K41" s="3" t="str">
        <f>IF(OR(AND(AS41&gt;=AW$45,AT41&gt;=AW$49,AS41&lt;&gt;"",AO41=""),AND(BV41&gt;=BZ$45,BW41&gt;=BZ$49,BV41&lt;&gt;"",BR41=""),AND(CY41&gt;=DC$45,CZ41&gt;=DC$49,CY41&lt;&gt;"",CU41=""),AND(EC41&gt;=EG$45,ED41&gt;=EG$49,EC41&lt;&gt;""),AND(FE41&gt;=FI$45,FF41&gt;=FI$49,FE41&lt;&gt;""),AND(GG41&gt;=GK$45,GH41&gt;=GK$49,GG41&lt;&gt;""),AND(HI41&gt;=HM$45,HJ41&gt;=HM$49,HI41&lt;&gt;""),AND(IK41&gt;=IO$45,IL41&gt;=IO$49,IK41&lt;&gt;""),AND(JM41&gt;=JQ$45,JN41&gt;=JQ$49,JM41&lt;&gt;""),AND(KO41&gt;=KS$45,KP41&gt;=KS$49,KO41&lt;&gt;""),AND(LQ41&gt;=LU$45,LR41&gt;=LU$49,LQ41&lt;&gt;""),AND(MS41&gt;=MW$45,MT41&gt;=MW$49,MS41&lt;&gt;""),AND(NU41&gt;=NY$45,NV41&gt;=NY$49,NU41&lt;&gt;""),AND(OW41&gt;=PA$45,OX41&gt;=PA$49,OW41&lt;&gt;""),AND(PY41&gt;=QC$45,PZ41&gt;=QC$49,PY41&lt;&gt;"")),"P","")</f>
        <v/>
      </c>
      <c r="L41" s="8">
        <f>IF(COUNT(AQ41,BT41,CW41)&gt;0,LARGE((AQ41,BT41,CW41),1),0)</f>
        <v>44.2</v>
      </c>
      <c r="M41" s="8" t="str">
        <f>IF(L41=0,"",IF(L41=CW41,$CA$1,IF(L41=BT41,$AX$1,IF(L41=AQ41,$U$1,""))))</f>
        <v>2024 Nationals</v>
      </c>
      <c r="N41" s="8">
        <f>IF(COUNT(AQ41,BT41,CW41)&gt;1,LARGE((AQ41,BT41,CW41),2),0)</f>
        <v>0</v>
      </c>
      <c r="O41" s="8" t="str">
        <f>IF(N41=0,"",IF(AND(N41=L41,N41=AQ41,N41=BT41),$U$1,IF(AND(N41=L41,N41=AQ41,N41=CW41),$U$1,IF(AND(N41=L41,N41=BT41,N41=CW41),$AX$1,IF(N41=CW41,$CA$1,IF(N41=BT41,$AX$1,IF(N41=AQ41,$U$1,"")))))))</f>
        <v/>
      </c>
      <c r="P41" s="8">
        <f>IF(MAX(AV41,BY41,DB41)&gt;0,MAX(AV41,BY41,DB41),0)</f>
        <v>0</v>
      </c>
      <c r="Q41" s="8" t="str">
        <f>IF(P41=0,"",IF(P41=DB41,$CA$1,IF(P41=BY41,$AX$1,IF(P41=AV41,$U$1,""))))</f>
        <v/>
      </c>
      <c r="R41" s="8" t="str">
        <f>IF(MAX(DD41:DE41)&gt;0,MAX(DD41:DE41),"")</f>
        <v/>
      </c>
      <c r="S41" s="11" t="str">
        <f>IF(R41="","",IF(R41=DD41,"("&amp;DD$2&amp;")",IF(R41=DE41,"("&amp;DE$2&amp;")")))</f>
        <v/>
      </c>
      <c r="T41" s="8" t="str">
        <f>IF(R41="","",IF(R41=DD41,IF(R41+IF(N41="",0,N41)=PW41,$PB$1,IF(R41+IF(N41="",0,N41)=OU41,$NZ$1,IF(R41+IF(N41="",0,N41)=NS41,$MX$1,IF(R41+IF(N41="",0,N41)=MQ41,$LV$1,IF(R41+IF(N41="",0,N41)=LO41,$KT$1,IF(R41+IF(N41="",0,N41)=KM41,$JR$1,IF(R41+IF(N41="",0,N41)=JK41,$IP$1,IF(R41+IF(N41="",0,N41)=II41,$HN$1,IF(R41+IF(N41="",0,N41)=HG41,$GL$1,IF(R41+IF(N41="",0,N41)=GE41,$FJ$1,IF(R41+IF(N41="",0,N41)=FC41,$EH$1,IF(R41+IF(N41="",0,N41)=EA41,$DF$1)))))))))))),IF(R41=DE41,IF(R41+IF(P41="",0,P41)=QB41,$PB$1,IF(R41+IF(P41="",0,P41)=OZ41,$NZ$1,IF(R41+IF(P41="",0,P41)=NX41,$MX$1,IF(R41+IF(P41="",0,P41)=MV41,$LV$1,IF(R41+IF(P41="",0,P41)=LT41,$KT$1,IF(R41+IF(P41="",0,P41)=KR41,$JR$1,IF(R41+IF(P41="",0,P41)=JP41,$IP$1,IF(R41+IF(P41="",0,P41)=IN41,$HN$1,IF(R41+IF(P41="",0,P41)=HL41,$GL$1,IF(R41+IF(P41="",0,P41)=GJ41,$FJ$1,IF(R41+IF(P41="",0,P41)=FH41,$EH$1,IF(R41+IF(P41="",0,P41)=EF41,$DF$1)))))))))))))))</f>
        <v/>
      </c>
      <c r="U41" s="19">
        <v>17.399999999999999</v>
      </c>
      <c r="V41" s="19">
        <v>3.6</v>
      </c>
      <c r="W41" s="19">
        <v>0</v>
      </c>
      <c r="X41" s="19">
        <v>0</v>
      </c>
      <c r="Y41" s="19">
        <v>18</v>
      </c>
      <c r="Z41" s="19">
        <v>6</v>
      </c>
      <c r="AA41" s="19">
        <v>0.8</v>
      </c>
      <c r="AB41" s="19">
        <v>0</v>
      </c>
      <c r="AC41" s="19">
        <v>18.600000000000001</v>
      </c>
      <c r="AD41" s="19">
        <v>2.8</v>
      </c>
      <c r="AE41" s="19">
        <v>0.5</v>
      </c>
      <c r="AF41" s="19">
        <v>0</v>
      </c>
      <c r="AG41" s="19"/>
      <c r="AH41" s="19"/>
      <c r="AI41" s="19"/>
      <c r="AJ41" s="19"/>
      <c r="AK41" s="19"/>
      <c r="AL41" s="19"/>
      <c r="AM41" s="19"/>
      <c r="AN41" s="19"/>
      <c r="AO41" s="27"/>
      <c r="AP41" s="40">
        <f>IF(SUM(V41,Z41)&gt;0,SUM(V41,Z41),"")</f>
        <v>9.6</v>
      </c>
      <c r="AQ41" s="40">
        <f>IF(SUM(U41:V41,X41:Z41,AB41)-W41-AA41&gt;0,SUM(U41:V41,X41:Z41,AB41)-W41-AA41,"")</f>
        <v>44.2</v>
      </c>
      <c r="AR41" s="40">
        <f>IF(SUM(AC41:AD41,AF41)-AE41&gt;0,SUM(AC41:AD41,AF41)-AE41,"")</f>
        <v>20.900000000000002</v>
      </c>
      <c r="AS41" s="40">
        <f>IF(SUM(V41,Z41,AD41)&gt;0,SUM(V41,Z41,AD41),"")</f>
        <v>12.399999999999999</v>
      </c>
      <c r="AT41" s="40">
        <f>IF(SUM(AQ41,AR41)&gt;0,SUM(AQ41,AR41),"")</f>
        <v>65.100000000000009</v>
      </c>
      <c r="AU41" s="40" t="str">
        <f>IF(SUM(AH41,AL41)&gt;0,SUM(AH41,AL41),"")</f>
        <v/>
      </c>
      <c r="AV41" s="40" t="str">
        <f>IF(SUM(AG41:AH41,AJ41:AL41,AN41)-SUM(AI41,AM41)&gt;0,SUM(AG41:AH41,AJ41:AL41,AN41)-SUM(AI41,AM41),"")</f>
        <v/>
      </c>
      <c r="AW41" s="40">
        <f>IF(SUM(AQ41,AR41,AV41)&gt;0,SUM(AQ41,AR41,AV41),"")</f>
        <v>65.100000000000009</v>
      </c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28"/>
      <c r="BS41" s="11" t="str">
        <f>IF(SUM(AY41,BC41)&gt;0,SUM(AY41,BC41),"")</f>
        <v/>
      </c>
      <c r="BT41" s="11" t="str">
        <f>IF(SUM(AX41:AY41,BA41:BC41,BE41)-AZ41-BD41&gt;0,SUM(AX41:AY41,BA41:BC41,BE41)-AZ41-BD41,"")</f>
        <v/>
      </c>
      <c r="BU41" s="11" t="str">
        <f>IF(SUM(BF41:BG41,BI41)-BH41&gt;0,SUM(BF41:BG41,BI41)-BH41,"")</f>
        <v/>
      </c>
      <c r="BV41" s="11" t="str">
        <f>IF(SUM(AY41,BC41,BG41)&gt;0,SUM(AY41,BC41,BG41),"")</f>
        <v/>
      </c>
      <c r="BW41" s="11" t="str">
        <f>IF(SUM(BT41,BU41)&gt;0,SUM(BT41,BU41),"")</f>
        <v/>
      </c>
      <c r="BX41" s="11" t="str">
        <f>IF(SUM(BK41,BO41)&gt;0,SUM(BK41,BO41),"")</f>
        <v/>
      </c>
      <c r="BY41" s="11" t="str">
        <f>IF(SUM(BJ41:BK41,BM41:BO41,BQ41)-SUM(BL41,BP41)&gt;0,SUM(BJ41:BK41,BM41:BO41,BQ41)-SUM(BL41,BP41),"")</f>
        <v/>
      </c>
      <c r="BZ41" s="11" t="str">
        <f>IF(SUM(BT41,BU41,BY41)&gt;0,SUM(BT41,BU41,BY41),"")</f>
        <v/>
      </c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27"/>
      <c r="CV41" s="40" t="str">
        <f>IF(SUM(CB41,CF41)&gt;0,SUM(CB41,CF41),"")</f>
        <v/>
      </c>
      <c r="CW41" s="40" t="str">
        <f>IF(SUM(CA41:CB41,CD41:CF41,CH41)-CC41-CG41&gt;0,SUM(CA41:CB41,CD41:CF41,CH41)-CC41-CG41,"")</f>
        <v/>
      </c>
      <c r="CX41" s="40" t="str">
        <f>IF(SUM(CI41:CJ41,CL41)-CK41&gt;0,SUM(CI41:CJ41,CL41)-CK41,"")</f>
        <v/>
      </c>
      <c r="CY41" s="40" t="str">
        <f>IF(SUM(CB41,CF41,CJ41)&gt;0,SUM(CB41,CF41,CJ41),"")</f>
        <v/>
      </c>
      <c r="CZ41" s="40" t="str">
        <f>IF(SUM(CW41,CX41)&gt;0,SUM(CW41,CX41),"")</f>
        <v/>
      </c>
      <c r="DA41" s="40" t="str">
        <f>IF(SUM(CN41,CR41)&gt;0,SUM(CN41,CR41),"")</f>
        <v/>
      </c>
      <c r="DB41" s="40" t="str">
        <f>IF(SUM(CM41:CN41,CP41:CR41,CT41)-SUM(CO41,CS41)&gt;0,SUM(CM41:CN41,CP41:CR41,CT41)-SUM(CO41,CS41),"")</f>
        <v/>
      </c>
      <c r="DC41" s="40" t="str">
        <f>IF(SUM(CW41,CX41,DB41)&gt;0,SUM(CW41,CX41,DB41),"")</f>
        <v/>
      </c>
      <c r="DD41" s="50" t="str">
        <f>IF(MAX(EA41,FC41,GE41,HG41,II41,JK41,KM41,LO41,MQ41,NS41,OU41,PW41)-IF(N41="",0,N41)&gt;0.001,MAX(EA41,FC41,GE41,HG41,II41,JK41,KM41,LO41,MQ41,NS41,OU41,PW41)-IF(N41="",0,N41),"")</f>
        <v/>
      </c>
      <c r="DE41" s="50" t="str">
        <f>IF(MAX(EF41,FH41,GJ41,HL41,IN41,JP41,KR41,LT41,MV41,NX41,OZ41,QB41)-IF(P41="",0,P41)&gt;0.001,MAX(EF41,FH41,GJ41,HL41,IN41,JP41,KR41,LT41,MV41,NX41,OZ41,QB41)-IF(P41="",0,P41),"")</f>
        <v/>
      </c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40" t="str">
        <f>IF(SUM(DG41,DK41)&gt;0,SUM(DG41,DK41),"")</f>
        <v/>
      </c>
      <c r="EA41" s="40" t="str">
        <f>IF(SUM(DF41:DG41,DI41:DK41,DM41)-DH41-DL41&gt;0,SUM(DF41:DG41,DI41:DK41,DM41)-DH41-DL41,"")</f>
        <v/>
      </c>
      <c r="EB41" s="40" t="str">
        <f>IF(SUM(DN41:DO41,DQ41)-DP41&gt;0,SUM(DN41:DO41,DQ41)-DP41,"")</f>
        <v/>
      </c>
      <c r="EC41" s="40" t="str">
        <f>IF(SUM(DG41,DK41,DO41)&gt;0,SUM(DG41,DK41,DO41),"")</f>
        <v/>
      </c>
      <c r="ED41" s="40" t="str">
        <f>IF(SUM(EA41,EB41)&gt;0,SUM(EA41,EB41),"")</f>
        <v/>
      </c>
      <c r="EE41" s="40" t="str">
        <f>IF(SUM(DS41,DW41)&gt;0,SUM(DS41,DW41),"")</f>
        <v/>
      </c>
      <c r="EF41" s="40" t="str">
        <f>IF(SUM(DR41:DS41,DU41:DW41,DY41)-SUM(DT41,DX41)&gt;0,SUM(DR41:DS41,DU41:DW41,DY41)-SUM(DT41,DX41),"")</f>
        <v/>
      </c>
      <c r="EG41" s="40" t="str">
        <f>IF(SUM(EA41,EB41,EF41)&gt;0,SUM(EA41,EB41,EF41),"")</f>
        <v/>
      </c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1" t="str">
        <f>IF(SUM(EI41,EM41)&gt;0,SUM(EI41,EM41),"")</f>
        <v/>
      </c>
      <c r="FC41" s="11" t="str">
        <f>IF(SUM(EH41:EI41,EK41:EM41,EO41)-EJ41-EN41&gt;0,SUM(EH41:EI41,EK41:EM41,EO41)-EJ41-EN41,"")</f>
        <v/>
      </c>
      <c r="FD41" s="11" t="str">
        <f>IF(SUM(EP41:EQ41,ES41)-ER41&gt;0,SUM(EP41:EQ41,ES41)-ER41,"")</f>
        <v/>
      </c>
      <c r="FE41" s="11" t="str">
        <f>IF(SUM(EI41,EM41,EQ41)&gt;0,SUM(EI41,EM41,EQ41),"")</f>
        <v/>
      </c>
      <c r="FF41" s="11" t="str">
        <f>IF(SUM(FC41,FD41)&gt;0,SUM(FC41,FD41),"")</f>
        <v/>
      </c>
      <c r="FG41" s="11" t="str">
        <f>IF(SUM(EU41,EY41)&gt;0,SUM(EU41,EY41),"")</f>
        <v/>
      </c>
      <c r="FH41" s="11" t="str">
        <f>IF(SUM(ET41:EU41,EW41:EY41,FA41)-SUM(EV41,EZ41)&gt;0,SUM(ET41:EU41,EW41:EY41,FA41)-SUM(EV41,EZ41),"")</f>
        <v/>
      </c>
      <c r="FI41" s="11" t="str">
        <f>IF(SUM(FC41,FD41,FH41)&gt;0,SUM(FC41,FD41,FH41),"")</f>
        <v/>
      </c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40" t="str">
        <f>IF(SUM(FK41,FO41)&gt;0,SUM(FK41,FO41),"")</f>
        <v/>
      </c>
      <c r="GE41" s="40" t="str">
        <f>IF(SUM(FJ41:FK41,FM41:FO41,FQ41)-FL41-FP41&gt;0,SUM(FJ41:FK41,FM41:FO41,FQ41)-FL41-FP41,"")</f>
        <v/>
      </c>
      <c r="GF41" s="40" t="str">
        <f>IF(SUM(FR41:FS41,FU41)-FT41&gt;0,SUM(FR41:FS41,FU41)-FT41,"")</f>
        <v/>
      </c>
      <c r="GG41" s="40" t="str">
        <f>IF(SUM(FK41,FO41,FS41)&gt;0,SUM(FK41,FO41,FS41),"")</f>
        <v/>
      </c>
      <c r="GH41" s="40" t="str">
        <f>IF(SUM(GE41,GF41)&gt;0,SUM(GE41,GF41),"")</f>
        <v/>
      </c>
      <c r="GI41" s="40" t="str">
        <f>IF(SUM(FW41,GA41)&gt;0,SUM(FW41,GA41),"")</f>
        <v/>
      </c>
      <c r="GJ41" s="40" t="str">
        <f>IF(SUM(FV41:FW41,FY41:GA41,GC41)-SUM(FX41,GB41)&gt;0,SUM(FV41:FW41,FY41:GA41,GC41)-SUM(FX41,GB41),"")</f>
        <v/>
      </c>
      <c r="GK41" s="40" t="str">
        <f>IF(SUM(GE41,GF41,GJ41)&gt;0,SUM(GE41,GF41,GJ41),"")</f>
        <v/>
      </c>
      <c r="GL41" s="18"/>
      <c r="GM41" s="18"/>
      <c r="GN41" s="18"/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1" t="str">
        <f>IF(SUM(GM41,GQ41)&gt;0,SUM(GM41,GQ41),"")</f>
        <v/>
      </c>
      <c r="HG41" s="11" t="str">
        <f>IF(SUM(GL41:GM41,GO41:GQ41,GS41)-GN41-GR41&gt;0,SUM(GL41:GM41,GO41:GQ41,GS41)-GN41-GR41,"")</f>
        <v/>
      </c>
      <c r="HH41" s="11" t="str">
        <f>IF(SUM(GT41:GU41,GW41)-GV41&gt;0,SUM(GT41:GU41,GW41)-GV41,"")</f>
        <v/>
      </c>
      <c r="HI41" s="11" t="str">
        <f>IF(SUM(GM41,GQ41,GU41)&gt;0,SUM(GM41,GQ41,GU41),"")</f>
        <v/>
      </c>
      <c r="HJ41" s="11" t="str">
        <f>IF(SUM(HG41,HH41)&gt;0,SUM(HG41,HH41),"")</f>
        <v/>
      </c>
      <c r="HK41" s="11" t="str">
        <f>IF(SUM(GY41,HC41)&gt;0,SUM(GY41,HC41),"")</f>
        <v/>
      </c>
      <c r="HL41" s="11" t="str">
        <f>IF(SUM(GX41:GY41,HA41:HC41,HE41)-SUM(GZ41,HD41)&gt;0,SUM(GX41:GY41,HA41:HC41,HE41)-SUM(GZ41,HD41),"")</f>
        <v/>
      </c>
      <c r="HM41" s="11" t="str">
        <f>IF(SUM(HG41,HH41,HL41)&gt;0,SUM(HG41,HH41,HL41),"")</f>
        <v/>
      </c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40" t="str">
        <f>IF(SUM(HO41,HS41)&gt;0,SUM(HO41,HS41),"")</f>
        <v/>
      </c>
      <c r="II41" s="40" t="str">
        <f>IF(SUM(HN41:HO41,HQ41:HS41,HU41)-HP41-HT41&gt;0,SUM(HN41:HO41,HQ41:HS41,HU41)-HP41-HT41,"")</f>
        <v/>
      </c>
      <c r="IJ41" s="40" t="str">
        <f>IF(SUM(HV41:HW41,HY41)-HX41&gt;0,SUM(HV41:HW41,HY41)-HX41,"")</f>
        <v/>
      </c>
      <c r="IK41" s="40" t="str">
        <f>IF(SUM(HO41,HS41,HW41)&gt;0,SUM(HO41,HS41,HW41),"")</f>
        <v/>
      </c>
      <c r="IL41" s="40" t="str">
        <f>IF(SUM(II41,IJ41)&gt;0,SUM(II41,IJ41),"")</f>
        <v/>
      </c>
      <c r="IM41" s="40" t="str">
        <f>IF(SUM(IA41,IE41)&gt;0,SUM(IA41,IE41),"")</f>
        <v/>
      </c>
      <c r="IN41" s="40" t="str">
        <f>IF(SUM(HZ41:IA41,IC41:IE41,IG41)-SUM(IB41,IF41)&gt;0,SUM(HZ41:IA41,IC41:IE41,IG41)-SUM(IB41,IF41),"")</f>
        <v/>
      </c>
      <c r="IO41" s="40" t="str">
        <f>IF(SUM(II41,IJ41,IN41)&gt;0,SUM(II41,IJ41,IN41),"")</f>
        <v/>
      </c>
      <c r="IP41" s="18"/>
      <c r="IQ41" s="18"/>
      <c r="IR41" s="18"/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1" t="str">
        <f>IF(SUM(IQ41,IU41)&gt;0,SUM(IQ41,IU41),"")</f>
        <v/>
      </c>
      <c r="JK41" s="11" t="str">
        <f>IF(SUM(IP41:IQ41,IS41:IU41,IW41)-IR41-IV41&gt;0,SUM(IP41:IQ41,IS41:IU41,IW41)-IR41-IV41,"")</f>
        <v/>
      </c>
      <c r="JL41" s="11" t="str">
        <f>IF(SUM(IX41:IY41,JA41)-IZ41&gt;0,SUM(IX41:IY41,JA41)-IZ41,"")</f>
        <v/>
      </c>
      <c r="JM41" s="11" t="str">
        <f>IF(SUM(IQ41,IU41,IY41)&gt;0,SUM(IQ41,IU41,IY41),"")</f>
        <v/>
      </c>
      <c r="JN41" s="11" t="str">
        <f>IF(SUM(JK41,JL41)&gt;0,SUM(JK41,JL41),"")</f>
        <v/>
      </c>
      <c r="JO41" s="11" t="str">
        <f>IF(SUM(JC41,JG41)&gt;0,SUM(JC41,JG41),"")</f>
        <v/>
      </c>
      <c r="JP41" s="11" t="str">
        <f>IF(SUM(JB41:JC41,JE41:JG41,JI41)-SUM(JD41,JH41)&gt;0,SUM(JB41:JC41,JE41:JG41,JI41)-SUM(JD41,JH41),"")</f>
        <v/>
      </c>
      <c r="JQ41" s="11" t="str">
        <f>IF(SUM(JK41,JL41,JP41)&gt;0,SUM(JK41,JL41,JP41),"")</f>
        <v/>
      </c>
      <c r="JR41" s="17"/>
      <c r="JS41" s="17"/>
      <c r="JT41" s="17"/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40" t="str">
        <f>IF(SUM(JS41,JW41)&gt;0,SUM(JS41,JW41),"")</f>
        <v/>
      </c>
      <c r="KM41" s="40" t="str">
        <f>IF(SUM(JR41:JS41,JU41:JW41,JY41)-JT41-JX41&gt;0,SUM(JR41:JS41,JU41:JW41,JY41)-JT41-JX41,"")</f>
        <v/>
      </c>
      <c r="KN41" s="40" t="str">
        <f>IF(SUM(JZ41:KA41,KC41)-KB41&gt;0,SUM(JZ41:KA41,KC41)-KB41,"")</f>
        <v/>
      </c>
      <c r="KO41" s="40" t="str">
        <f>IF(SUM(JS41,JW41,KA41)&gt;0,SUM(JS41,JW41,KA41),"")</f>
        <v/>
      </c>
      <c r="KP41" s="40" t="str">
        <f>IF(SUM(KM41,KN41)&gt;0,SUM(KM41,KN41),"")</f>
        <v/>
      </c>
      <c r="KQ41" s="40" t="str">
        <f>IF(SUM(KE41,KI41)&gt;0,SUM(KE41,KI41),"")</f>
        <v/>
      </c>
      <c r="KR41" s="40" t="str">
        <f>IF(SUM(KD41:KE41,KG41:KI41,KK41)-SUM(KF41,KJ41)&gt;0,SUM(KD41:KE41,KG41:KI41,KK41)-SUM(KF41,KJ41),"")</f>
        <v/>
      </c>
      <c r="KS41" s="40" t="str">
        <f>IF(SUM(KM41,KN41,KR41)&gt;0,SUM(KM41,KN41,KR41),"")</f>
        <v/>
      </c>
      <c r="KT41" s="18"/>
      <c r="KU41" s="18"/>
      <c r="KV41" s="18"/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1" t="str">
        <f>IF(SUM(KU41,KY41)&gt;0,SUM(KU41,KY41),"")</f>
        <v/>
      </c>
      <c r="LO41" s="11" t="str">
        <f>IF(SUM(KT41:KU41,KW41:KY41,LA41)-KV41-KZ41&gt;0,SUM(KT41:KU41,KW41:KY41,LA41)-KV41-KZ41,"")</f>
        <v/>
      </c>
      <c r="LP41" s="11" t="str">
        <f>IF(SUM(LB41:LC41,LE41)-LD41&gt;0,SUM(LB41:LC41,LE41)-LD41,"")</f>
        <v/>
      </c>
      <c r="LQ41" s="11" t="str">
        <f>IF(SUM(KU41,KY41,LC41)&gt;0,SUM(KU41,KY41,LC41),"")</f>
        <v/>
      </c>
      <c r="LR41" s="11" t="str">
        <f>IF(SUM(LO41,LP41)&gt;0,SUM(LO41,LP41),"")</f>
        <v/>
      </c>
      <c r="LS41" s="11" t="str">
        <f>IF(SUM(LG41,LK41)&gt;0,SUM(LG41,LK41),"")</f>
        <v/>
      </c>
      <c r="LT41" s="11" t="str">
        <f>IF(SUM(LF41:LG41,LI41:LK41,LM41)-SUM(LH41,LL41)&gt;0,SUM(LF41:LG41,LI41:LK41,LM41)-SUM(LH41,LL41),"")</f>
        <v/>
      </c>
      <c r="LU41" s="11" t="str">
        <f>IF(SUM(LO41,LP41,LT41)&gt;0,SUM(LO41,LP41,LT41),"")</f>
        <v/>
      </c>
      <c r="LV41" s="17"/>
      <c r="LW41" s="17"/>
      <c r="LX41" s="17"/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40" t="str">
        <f>IF(SUM(LW41,MA41)&gt;0,SUM(LW41,MA41),"")</f>
        <v/>
      </c>
      <c r="MQ41" s="40" t="str">
        <f>IF(SUM(LV41:LW41,LY41:MA41,MC41)-LX41-MB41&gt;0,SUM(LV41:LW41,LY41:MA41,MC41)-LX41-MB41,"")</f>
        <v/>
      </c>
      <c r="MR41" s="40" t="str">
        <f>IF(SUM(MD41:ME41,MG41)-MF41&gt;0,SUM(MD41:ME41,MG41)-MF41,"")</f>
        <v/>
      </c>
      <c r="MS41" s="40" t="str">
        <f>IF(SUM(LW41,MA41,ME41)&gt;0,SUM(LW41,MA41,ME41),"")</f>
        <v/>
      </c>
      <c r="MT41" s="40" t="str">
        <f>IF(SUM(MQ41,MR41)&gt;0,SUM(MQ41,MR41),"")</f>
        <v/>
      </c>
      <c r="MU41" s="40" t="str">
        <f>IF(SUM(MI41,MM41)&gt;0,SUM(MI41,MM41),"")</f>
        <v/>
      </c>
      <c r="MV41" s="40" t="str">
        <f>IF(SUM(MH41:MI41,MK41:MM41,MO41)-SUM(MJ41,MN41)&gt;0,SUM(MH41:MI41,MK41:MM41,MO41)-SUM(MJ41,MN41),"")</f>
        <v/>
      </c>
      <c r="MW41" s="40" t="str">
        <f>IF(SUM(MQ41,MR41,MV41)&gt;0,SUM(MQ41,MR41,MV41),"")</f>
        <v/>
      </c>
      <c r="MX41" s="18"/>
      <c r="MY41" s="18"/>
      <c r="MZ41" s="18"/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1" t="str">
        <f>IF(SUM(MY41,NC41)&gt;0,SUM(MY41,NC41),"")</f>
        <v/>
      </c>
      <c r="NS41" s="11" t="str">
        <f>IF(SUM(MX41:MY41,NA41:NC41,NE41)-MZ41-ND41&gt;0,SUM(MX41:MY41,NA41:NC41,NE41)-MZ41-ND41,"")</f>
        <v/>
      </c>
      <c r="NT41" s="11" t="str">
        <f>IF(SUM(NF41:NG41,NI41)-NH41&gt;0,SUM(NF41:NG41,NI41)-NH41,"")</f>
        <v/>
      </c>
      <c r="NU41" s="11" t="str">
        <f>IF(SUM(MY41,NC41,NG41)&gt;0,SUM(MY41,NC41,NG41),"")</f>
        <v/>
      </c>
      <c r="NV41" s="11" t="str">
        <f>IF(SUM(NS41,NT41)&gt;0,SUM(NS41,NT41),"")</f>
        <v/>
      </c>
      <c r="NW41" s="11" t="str">
        <f>IF(SUM(NK41,NO41)&gt;0,SUM(NK41,NO41),"")</f>
        <v/>
      </c>
      <c r="NX41" s="11" t="str">
        <f>IF(SUM(NJ41:NK41,NM41:NO41,NQ41)-SUM(NL41,NP41)&gt;0,SUM(NJ41:NK41,NM41:NO41,NQ41)-SUM(NL41,NP41),"")</f>
        <v/>
      </c>
      <c r="NY41" s="11" t="str">
        <f>IF(SUM(NS41,NT41,NX41)&gt;0,SUM(NS41,NT41,NX41),"")</f>
        <v/>
      </c>
      <c r="NZ41" s="17"/>
      <c r="OA41" s="17"/>
      <c r="OB41" s="17"/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40" t="str">
        <f>IF(SUM(OA41,OE41)&gt;0,SUM(OA41,OE41),"")</f>
        <v/>
      </c>
      <c r="OU41" s="40" t="str">
        <f>IF(SUM(NZ41:OA41,OC41:OE41,OG41)-OB41-OF41&gt;0,SUM(NZ41:OA41,OC41:OE41,OG41)-OB41-OF41,"")</f>
        <v/>
      </c>
      <c r="OV41" s="40" t="str">
        <f>IF(SUM(OH41:OI41,OK41)-OJ41&gt;0,SUM(OH41:OI41,OK41)-OJ41,"")</f>
        <v/>
      </c>
      <c r="OW41" s="40" t="str">
        <f>IF(SUM(OA41,OE41,OI41)&gt;0,SUM(OA41,OE41,OI41),"")</f>
        <v/>
      </c>
      <c r="OX41" s="40" t="str">
        <f>IF(SUM(OU41,OV41)&gt;0,SUM(OU41,OV41),"")</f>
        <v/>
      </c>
      <c r="OY41" s="40" t="str">
        <f>IF(SUM(OM41,OQ41)&gt;0,SUM(OM41,OQ41),"")</f>
        <v/>
      </c>
      <c r="OZ41" s="40" t="str">
        <f>IF(SUM(OL41:OM41,OO41:OQ41,OS41)-SUM(ON41,OR41)&gt;0,SUM(OL41:OM41,OO41:OQ41,OS41)-SUM(ON41,OR41),"")</f>
        <v/>
      </c>
      <c r="PA41" s="40" t="str">
        <f>IF(SUM(OU41,OV41,OZ41)&gt;0,SUM(OU41,OV41,OZ41),"")</f>
        <v/>
      </c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1" t="str">
        <f>IF(SUM(PC41,PG41)&gt;0,SUM(PC41,PG41),"")</f>
        <v/>
      </c>
      <c r="PW41" s="11" t="str">
        <f>IF(SUM(PB41:PC41,PE41:PG41,PI41)-PD41-PH41&gt;0,SUM(PB41:PC41,PE41:PG41,PI41)-PD41-PH41,"")</f>
        <v/>
      </c>
      <c r="PX41" s="11" t="str">
        <f>IF(SUM(PJ41:PK41,PM41)-PL41&gt;0,SUM(PJ41:PK41,PM41)-PL41,"")</f>
        <v/>
      </c>
      <c r="PY41" s="11" t="str">
        <f>IF(SUM(PC41,PG41,PK41)&gt;0,SUM(PC41,PG41,PK41),"")</f>
        <v/>
      </c>
      <c r="PZ41" s="11" t="str">
        <f>IF(SUM(PW41,PX41)&gt;0,SUM(PW41,PX41),"")</f>
        <v/>
      </c>
      <c r="QA41" s="11" t="str">
        <f>IF(SUM(PO41,PS41)&gt;0,SUM(PO41,PS41),"")</f>
        <v/>
      </c>
      <c r="QB41" s="11" t="str">
        <f>IF(SUM(PN41:PO41,PQ41:PS41,PU41)-SUM(PP41,PT41)&gt;0,SUM(PN41:PO41,PQ41:PS41,PU41)-SUM(PP41,PT41),"")</f>
        <v/>
      </c>
      <c r="QC41" s="11" t="str">
        <f>IF(SUM(PW41,PX41,QB41)&gt;0,SUM(PW41,PX41,QB41),"")</f>
        <v/>
      </c>
      <c r="QD41" s="22">
        <f>IF($CU41="P",CA41,(CA41+AX41)/2)</f>
        <v>0</v>
      </c>
      <c r="QE41" s="22">
        <f>IF($CU41="P",CB41,(CB41+AY41)/2)</f>
        <v>0</v>
      </c>
      <c r="QF41" s="22">
        <f>IF($CU41="P",CC41,(CC41+AZ41)/2)</f>
        <v>0</v>
      </c>
      <c r="QG41" s="22">
        <f>IF($CU41="P",CD41,(CD41+BA41)/2)</f>
        <v>0</v>
      </c>
      <c r="QH41" s="22">
        <f>IF($CU41="P",CE41,(CE41+BB41)/2)</f>
        <v>0</v>
      </c>
      <c r="QI41" s="22">
        <f>IF($CU41="P",CF41,(CF41+BC41)/2)</f>
        <v>0</v>
      </c>
      <c r="QJ41" s="22">
        <f>IF($CU41="P",CG41,(CG41+BD41)/2)</f>
        <v>0</v>
      </c>
      <c r="QK41" s="22">
        <f>IF($CU41="P",CH41,(CH41+BE41)/2)</f>
        <v>0</v>
      </c>
      <c r="QL41" s="22">
        <f>IF($CU41="P",CI41,(CI41+BF41)/2)</f>
        <v>0</v>
      </c>
      <c r="QM41" s="22">
        <f>IF($CU41="P",CJ41,(CJ41+BG41)/2)</f>
        <v>0</v>
      </c>
      <c r="QN41" s="22">
        <f>IF($CU41="P",CK41,(CK41+BH41)/2)</f>
        <v>0</v>
      </c>
      <c r="QO41" s="22">
        <f>IF($CU41="P",CL41,(CL41+BI41)/2)</f>
        <v>0</v>
      </c>
      <c r="QP41" s="22">
        <f>IF($CU41="P",CM41,(CM41+BJ41)/2)</f>
        <v>0</v>
      </c>
      <c r="QQ41" s="22">
        <f>IF($CU41="P",CN41,(CN41+BK41)/2)</f>
        <v>0</v>
      </c>
      <c r="QR41" s="22">
        <f>IF($CU41="P",CO41,(CO41+BL41)/2)</f>
        <v>0</v>
      </c>
      <c r="QS41" s="22">
        <f>IF($CU41="P",CP41,(CP41+BM41)/2)</f>
        <v>0</v>
      </c>
      <c r="QT41" s="22">
        <f>IF($CU41="P",CQ41,(CQ41+BN41)/2)</f>
        <v>0</v>
      </c>
      <c r="QU41" s="22">
        <f>IF($CU41="P",CR41,(CR41+BO41)/2)</f>
        <v>0</v>
      </c>
      <c r="QV41" s="22">
        <f>IF($CU41="P",CS41,(CS41+BP41)/2)</f>
        <v>0</v>
      </c>
      <c r="QW41" s="22">
        <f>IF($CU41="P",CT41,(CT41+BQ41)/2)</f>
        <v>0</v>
      </c>
      <c r="QX41" s="27" t="s">
        <v>46</v>
      </c>
      <c r="QY41" s="40" t="str">
        <f>IF(SUM(QE41,QI41)&gt;0,SUM(QE41,QI41),"")</f>
        <v/>
      </c>
      <c r="QZ41" s="40" t="str">
        <f>IF(SUM(QD41:QE41,QG41:QI41,QK41)-QF41-QJ41&gt;0,SUM(QD41:QE41,QG41:QI41,QK41)-QF41-QJ41,"")</f>
        <v/>
      </c>
      <c r="RA41" s="40" t="str">
        <f>IF(SUM(QL41:QM41,QO41)-QN41&gt;0,SUM(QL41:QM41,QO41)-QN41,"")</f>
        <v/>
      </c>
      <c r="RB41" s="40" t="str">
        <f>IF(SUM(QE41,QI41,QM41)&gt;0,SUM(QE41,QI41,QM41),"")</f>
        <v/>
      </c>
      <c r="RC41" s="40" t="str">
        <f>IF(SUM(QZ41,RA41)&gt;0,SUM(QZ41,RA41),"")</f>
        <v/>
      </c>
      <c r="RD41" s="40" t="str">
        <f>IF(SUM(QQ41,QU41)&gt;0,SUM(QQ41,QU41),"")</f>
        <v/>
      </c>
      <c r="RE41" s="40" t="str">
        <f>IF(SUM(QP41:QQ41,QS41:QU41,QW41)-SUM(QR41,QV41)&gt;0,SUM(QP41:QQ41,QS41:QU41,QW41)-SUM(QR41,QV41),"")</f>
        <v/>
      </c>
      <c r="RF41" s="40" t="str">
        <f>IF(SUM(QZ41,RA41,RE41)&gt;0,SUM(QZ41,RA41,RE41),"")</f>
        <v/>
      </c>
    </row>
    <row r="42" spans="1:474" ht="17" x14ac:dyDescent="0.2">
      <c r="R42" s="10"/>
      <c r="S42" s="10"/>
      <c r="T42" s="10"/>
    </row>
    <row r="43" spans="1:474" ht="17" x14ac:dyDescent="0.2">
      <c r="R43" s="10"/>
      <c r="S43" s="10"/>
      <c r="T43" s="10"/>
    </row>
    <row r="44" spans="1:474" ht="17" x14ac:dyDescent="0.2">
      <c r="C44" s="23" t="s">
        <v>44</v>
      </c>
      <c r="R44" s="10"/>
      <c r="S44" s="10"/>
      <c r="T44" s="10"/>
      <c r="AP44" s="4"/>
      <c r="AW44" s="42">
        <v>11.2</v>
      </c>
      <c r="BS44" s="4"/>
      <c r="BZ44" s="42">
        <v>11.2</v>
      </c>
      <c r="CV44" s="4"/>
      <c r="DC44" s="42">
        <v>14.8</v>
      </c>
      <c r="DZ44" s="4"/>
      <c r="EG44" s="42">
        <v>11.2</v>
      </c>
      <c r="FB44" s="4"/>
      <c r="FI44" s="42">
        <v>11.2</v>
      </c>
      <c r="GD44" s="4"/>
      <c r="GK44" s="42">
        <v>11.2</v>
      </c>
      <c r="HF44" s="4"/>
      <c r="HM44" s="42">
        <v>11.2</v>
      </c>
      <c r="IH44" s="4"/>
      <c r="IO44" s="42">
        <v>14.8</v>
      </c>
      <c r="JJ44" s="4"/>
      <c r="JQ44" s="42">
        <v>14.8</v>
      </c>
      <c r="KL44" s="4"/>
      <c r="KS44" s="42">
        <v>14.8</v>
      </c>
      <c r="LN44" s="4"/>
      <c r="LU44" s="42">
        <v>14.8</v>
      </c>
      <c r="MP44" s="4"/>
      <c r="MW44" s="42">
        <v>14.8</v>
      </c>
      <c r="NR44" s="4"/>
      <c r="NY44" s="42">
        <v>14.8</v>
      </c>
      <c r="OT44" s="4"/>
      <c r="PA44" s="42">
        <v>14.8</v>
      </c>
      <c r="PV44" s="4"/>
      <c r="QC44" s="42">
        <v>14.8</v>
      </c>
    </row>
    <row r="45" spans="1:474" ht="17" hidden="1" x14ac:dyDescent="0.2">
      <c r="C45" s="30" t="s">
        <v>43</v>
      </c>
      <c r="R45" s="10"/>
      <c r="S45" s="10"/>
      <c r="T45" s="10"/>
      <c r="AP45" s="4"/>
      <c r="AW45" s="51">
        <v>1000</v>
      </c>
      <c r="BS45" s="4"/>
      <c r="BZ45" s="51">
        <v>1000</v>
      </c>
      <c r="CV45" s="4"/>
      <c r="DC45" s="51">
        <v>1000</v>
      </c>
      <c r="DZ45" s="4"/>
      <c r="EG45" s="51">
        <v>1000</v>
      </c>
      <c r="FB45" s="4"/>
      <c r="FI45" s="51">
        <v>1000</v>
      </c>
      <c r="GD45" s="4"/>
      <c r="GK45" s="51">
        <v>1000</v>
      </c>
      <c r="HF45" s="4"/>
      <c r="HM45" s="51">
        <v>1000</v>
      </c>
      <c r="IH45" s="4"/>
      <c r="IO45" s="51">
        <v>1000</v>
      </c>
      <c r="JJ45" s="4"/>
      <c r="JQ45" s="51">
        <v>1000</v>
      </c>
      <c r="KL45" s="4"/>
      <c r="KS45" s="51">
        <v>1000</v>
      </c>
      <c r="LN45" s="4"/>
      <c r="LU45" s="51">
        <v>1000</v>
      </c>
      <c r="MP45" s="4"/>
      <c r="MW45" s="51">
        <v>1000</v>
      </c>
      <c r="NR45" s="4"/>
      <c r="NY45" s="51">
        <v>1000</v>
      </c>
      <c r="OT45" s="4"/>
      <c r="PA45" s="51">
        <v>1000</v>
      </c>
      <c r="PV45" s="4"/>
      <c r="QC45" s="51">
        <v>1000</v>
      </c>
    </row>
    <row r="46" spans="1:474" ht="17" hidden="1" x14ac:dyDescent="0.2">
      <c r="A46" s="5"/>
      <c r="B46" s="5"/>
      <c r="C46" s="31" t="s">
        <v>55</v>
      </c>
      <c r="D46" s="20"/>
      <c r="R46" s="10"/>
      <c r="S46" s="10"/>
      <c r="T46" s="10"/>
      <c r="AP46" s="4"/>
      <c r="AW46" s="43">
        <v>1000</v>
      </c>
      <c r="BS46" s="4"/>
      <c r="BZ46" s="43">
        <v>1000</v>
      </c>
      <c r="CV46" s="4"/>
      <c r="DC46" s="43">
        <v>1000</v>
      </c>
      <c r="DZ46" s="4"/>
      <c r="EG46" s="43">
        <v>1000</v>
      </c>
      <c r="FB46" s="4"/>
      <c r="FI46" s="43">
        <v>1000</v>
      </c>
      <c r="GD46" s="4"/>
      <c r="GK46" s="43">
        <v>1000</v>
      </c>
      <c r="HF46" s="4"/>
      <c r="HM46" s="43">
        <v>1000</v>
      </c>
      <c r="IH46" s="4"/>
      <c r="IO46" s="43">
        <v>1000</v>
      </c>
      <c r="JJ46" s="4"/>
      <c r="JQ46" s="43">
        <v>1000</v>
      </c>
      <c r="KL46" s="4"/>
      <c r="KS46" s="43">
        <v>1000</v>
      </c>
      <c r="LN46" s="4"/>
      <c r="LU46" s="43">
        <v>1000</v>
      </c>
      <c r="MP46" s="4"/>
      <c r="MW46" s="43">
        <v>1000</v>
      </c>
      <c r="NR46" s="4"/>
      <c r="NY46" s="43">
        <v>1000</v>
      </c>
      <c r="OT46" s="4"/>
      <c r="PA46" s="43">
        <v>1000</v>
      </c>
      <c r="PV46" s="4"/>
      <c r="QC46" s="43">
        <v>1000</v>
      </c>
    </row>
    <row r="47" spans="1:474" ht="17" hidden="1" x14ac:dyDescent="0.2">
      <c r="A47" s="5"/>
      <c r="B47" s="5"/>
      <c r="C47" s="35" t="s">
        <v>60</v>
      </c>
      <c r="D47" s="20"/>
      <c r="R47" s="10"/>
      <c r="S47" s="10"/>
      <c r="T47" s="10"/>
      <c r="AP47" s="4"/>
      <c r="AW47" s="62">
        <v>1000</v>
      </c>
      <c r="BS47" s="4"/>
      <c r="BZ47" s="62">
        <v>1000</v>
      </c>
      <c r="CV47" s="4"/>
      <c r="DC47" s="62">
        <v>1000</v>
      </c>
      <c r="DZ47" s="4"/>
      <c r="EG47" s="62">
        <v>1000</v>
      </c>
      <c r="FB47" s="4"/>
      <c r="FI47" s="62">
        <v>1000</v>
      </c>
      <c r="GD47" s="4"/>
      <c r="GK47" s="62">
        <v>1000</v>
      </c>
      <c r="HF47" s="4"/>
      <c r="HM47" s="62">
        <v>1000</v>
      </c>
      <c r="IH47" s="4"/>
      <c r="IO47" s="62">
        <v>1000</v>
      </c>
      <c r="JJ47" s="4"/>
      <c r="JQ47" s="62">
        <v>1000</v>
      </c>
      <c r="KL47" s="4"/>
      <c r="KS47" s="62">
        <v>1000</v>
      </c>
      <c r="LN47" s="4"/>
      <c r="LU47" s="62">
        <v>1000</v>
      </c>
      <c r="MP47" s="4"/>
      <c r="MW47" s="62">
        <v>1000</v>
      </c>
      <c r="NR47" s="4"/>
      <c r="NY47" s="62">
        <v>1000</v>
      </c>
      <c r="OT47" s="4"/>
      <c r="PA47" s="62">
        <v>1000</v>
      </c>
      <c r="PV47" s="4"/>
      <c r="QC47" s="62">
        <v>1000</v>
      </c>
    </row>
    <row r="48" spans="1:474" ht="17" x14ac:dyDescent="0.2">
      <c r="A48" s="5"/>
      <c r="B48" s="5"/>
      <c r="C48" s="34" t="s">
        <v>41</v>
      </c>
      <c r="D48" s="20"/>
      <c r="R48" s="10"/>
      <c r="S48" s="10"/>
      <c r="T48" s="10"/>
      <c r="AP48" s="4"/>
      <c r="AW48" s="63">
        <v>48</v>
      </c>
      <c r="BS48" s="4"/>
      <c r="BZ48" s="63">
        <v>48</v>
      </c>
      <c r="CV48" s="4"/>
      <c r="DC48" s="63">
        <v>51.6</v>
      </c>
      <c r="DZ48" s="4"/>
      <c r="EG48" s="63">
        <v>48</v>
      </c>
      <c r="FB48" s="4"/>
      <c r="FI48" s="63">
        <v>48</v>
      </c>
      <c r="GD48" s="4"/>
      <c r="GK48" s="63">
        <v>48</v>
      </c>
      <c r="HF48" s="4"/>
      <c r="HM48" s="63">
        <v>48</v>
      </c>
      <c r="IH48" s="4"/>
      <c r="IO48" s="63">
        <v>51.6</v>
      </c>
      <c r="JJ48" s="4"/>
      <c r="JQ48" s="63">
        <v>51.6</v>
      </c>
      <c r="KL48" s="4"/>
      <c r="KS48" s="63">
        <v>51.6</v>
      </c>
      <c r="LN48" s="4"/>
      <c r="LU48" s="63">
        <v>51.6</v>
      </c>
      <c r="MP48" s="4"/>
      <c r="MW48" s="63">
        <v>51.6</v>
      </c>
      <c r="NR48" s="4"/>
      <c r="NY48" s="63">
        <v>51.6</v>
      </c>
      <c r="OT48" s="4"/>
      <c r="PA48" s="63">
        <v>51.6</v>
      </c>
      <c r="PV48" s="4"/>
      <c r="QC48" s="63">
        <v>51.6</v>
      </c>
    </row>
    <row r="49" spans="1:455" ht="17" hidden="1" x14ac:dyDescent="0.2">
      <c r="A49" s="5"/>
      <c r="B49" s="5"/>
      <c r="C49" s="24" t="s">
        <v>42</v>
      </c>
      <c r="D49" s="20"/>
      <c r="R49" s="10"/>
      <c r="S49" s="10"/>
      <c r="T49" s="10"/>
      <c r="AP49" s="4"/>
      <c r="AW49" s="46">
        <v>1000</v>
      </c>
      <c r="BS49" s="4"/>
      <c r="BZ49" s="46">
        <v>1000</v>
      </c>
      <c r="CV49" s="4"/>
      <c r="DC49" s="46">
        <v>1000</v>
      </c>
      <c r="DZ49" s="4"/>
      <c r="EG49" s="46">
        <v>1000</v>
      </c>
      <c r="FB49" s="4"/>
      <c r="FI49" s="46">
        <v>1000</v>
      </c>
      <c r="GD49" s="4"/>
      <c r="GK49" s="46">
        <v>1000</v>
      </c>
      <c r="HF49" s="4"/>
      <c r="HM49" s="46">
        <v>1000</v>
      </c>
      <c r="IH49" s="4"/>
      <c r="IO49" s="46">
        <v>1000</v>
      </c>
      <c r="JJ49" s="4"/>
      <c r="JQ49" s="46">
        <v>1000</v>
      </c>
      <c r="KL49" s="4"/>
      <c r="KS49" s="46">
        <v>1000</v>
      </c>
      <c r="LN49" s="4"/>
      <c r="LU49" s="46">
        <v>1000</v>
      </c>
      <c r="MP49" s="4"/>
      <c r="MW49" s="46">
        <v>1000</v>
      </c>
      <c r="NR49" s="4"/>
      <c r="NY49" s="46">
        <v>1000</v>
      </c>
      <c r="OT49" s="4"/>
      <c r="PA49" s="46">
        <v>1000</v>
      </c>
      <c r="PV49" s="4"/>
      <c r="QC49" s="46">
        <v>1000</v>
      </c>
    </row>
    <row r="50" spans="1:455" ht="17" hidden="1" x14ac:dyDescent="0.2">
      <c r="A50" s="5"/>
      <c r="B50" s="5"/>
      <c r="C50" s="33" t="s">
        <v>54</v>
      </c>
      <c r="D50" s="20"/>
      <c r="R50" s="10"/>
      <c r="S50" s="10"/>
      <c r="T50" s="10"/>
      <c r="AP50" s="4"/>
      <c r="AW50" s="47">
        <v>1000</v>
      </c>
      <c r="BS50" s="4"/>
      <c r="BZ50" s="47">
        <v>1000</v>
      </c>
      <c r="CV50" s="4"/>
      <c r="DC50" s="47">
        <v>1000</v>
      </c>
      <c r="DZ50" s="4"/>
      <c r="EG50" s="47">
        <v>1000</v>
      </c>
      <c r="FB50" s="4"/>
      <c r="FI50" s="47">
        <v>1000</v>
      </c>
      <c r="GD50" s="4"/>
      <c r="GK50" s="47">
        <v>1000</v>
      </c>
      <c r="HF50" s="4"/>
      <c r="HM50" s="47">
        <v>1000</v>
      </c>
      <c r="IH50" s="4"/>
      <c r="IO50" s="47">
        <v>1000</v>
      </c>
      <c r="JJ50" s="4"/>
      <c r="JQ50" s="47">
        <v>1000</v>
      </c>
      <c r="KL50" s="4"/>
      <c r="KS50" s="47">
        <v>1000</v>
      </c>
      <c r="LN50" s="4"/>
      <c r="LU50" s="47">
        <v>1000</v>
      </c>
      <c r="MP50" s="4"/>
      <c r="MW50" s="47">
        <v>1000</v>
      </c>
      <c r="NR50" s="4"/>
      <c r="NY50" s="47">
        <v>1000</v>
      </c>
      <c r="OT50" s="4"/>
      <c r="PA50" s="47">
        <v>1000</v>
      </c>
      <c r="PV50" s="4"/>
      <c r="QC50" s="47">
        <v>1000</v>
      </c>
    </row>
    <row r="51" spans="1:455" ht="17" hidden="1" x14ac:dyDescent="0.2">
      <c r="A51" s="5"/>
      <c r="B51" s="5"/>
      <c r="C51" s="25" t="s">
        <v>27</v>
      </c>
      <c r="D51" s="20"/>
      <c r="R51" s="10"/>
      <c r="S51" s="10"/>
      <c r="T51" s="10"/>
      <c r="AP51" s="4"/>
      <c r="AW51" s="48">
        <v>1000</v>
      </c>
      <c r="BS51" s="4"/>
      <c r="BZ51" s="48">
        <v>1000</v>
      </c>
      <c r="CV51" s="4"/>
      <c r="DC51" s="48">
        <v>1000</v>
      </c>
      <c r="DZ51" s="4"/>
      <c r="EG51" s="48">
        <v>1000</v>
      </c>
      <c r="FB51" s="4"/>
      <c r="FI51" s="48">
        <v>1000</v>
      </c>
      <c r="GD51" s="4"/>
      <c r="GK51" s="48">
        <v>1000</v>
      </c>
      <c r="HF51" s="4"/>
      <c r="HM51" s="48">
        <v>1000</v>
      </c>
      <c r="IH51" s="4"/>
      <c r="IO51" s="48">
        <v>1000</v>
      </c>
      <c r="JJ51" s="4"/>
      <c r="JQ51" s="48">
        <v>1000</v>
      </c>
      <c r="KL51" s="4"/>
      <c r="KS51" s="48">
        <v>1000</v>
      </c>
      <c r="LN51" s="4"/>
      <c r="LU51" s="48">
        <v>1000</v>
      </c>
      <c r="MP51" s="4"/>
      <c r="MW51" s="48">
        <v>1000</v>
      </c>
      <c r="NR51" s="4"/>
      <c r="NY51" s="48">
        <v>1000</v>
      </c>
      <c r="OT51" s="4"/>
      <c r="PA51" s="48">
        <v>1000</v>
      </c>
      <c r="PV51" s="4"/>
      <c r="QC51" s="48">
        <v>1000</v>
      </c>
    </row>
    <row r="52" spans="1:455" x14ac:dyDescent="0.2">
      <c r="C52" s="29" t="s">
        <v>47</v>
      </c>
      <c r="D52" s="2"/>
    </row>
    <row r="53" spans="1:455" x14ac:dyDescent="0.2">
      <c r="A53" s="5"/>
      <c r="B53" s="5"/>
      <c r="C53" s="5"/>
      <c r="D53" s="20"/>
      <c r="QE53" s="2"/>
      <c r="QF53" s="2"/>
      <c r="QG53" s="2"/>
      <c r="QH53" s="2"/>
      <c r="QI53" s="2"/>
      <c r="QJ53" s="2"/>
      <c r="QK53" s="2"/>
      <c r="QL53" s="2"/>
      <c r="QM53" s="2"/>
    </row>
    <row r="54" spans="1:455" x14ac:dyDescent="0.2">
      <c r="A54" s="5"/>
      <c r="B54" s="5"/>
      <c r="C54" s="5"/>
      <c r="D54" s="20"/>
    </row>
    <row r="55" spans="1:455" x14ac:dyDescent="0.2">
      <c r="A55" s="5"/>
      <c r="B55" s="5"/>
      <c r="C55" s="5"/>
      <c r="D55" s="20"/>
    </row>
    <row r="56" spans="1:455" x14ac:dyDescent="0.2">
      <c r="A56" s="5"/>
      <c r="B56" s="5"/>
      <c r="C56" s="5"/>
      <c r="D56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41">
      <sortCondition descending="1" ref="H1:H42"/>
    </sortState>
  </autoFilter>
  <mergeCells count="117"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U4:AW41">
    <cfRule type="expression" dxfId="59" priority="7" stopIfTrue="1">
      <formula>IF($AO4&lt;&gt;"",1,0)</formula>
    </cfRule>
  </conditionalFormatting>
  <conditionalFormatting sqref="AX4:BZ41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41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52:AT1048576 BW52:BW1048576 ED52:ED1048576 FF52:FF1048576 BW1:BW50 CZ1:CZ1048576 ED1:ED50 FF1:FF50 GH1:GH1048576 HJ1:HJ1048576 IL1:IL1048576 JN1:JN1048576 KP1:KP1048576 LR1:LR1048576 MT1:MT1048576 NV1:NV1048576 OX1:OX1048576 PZ1:PZ1048576 AT1:AT50">
    <cfRule type="cellIs" dxfId="46" priority="59088" operator="between">
      <formula>AW$51</formula>
      <formula>1000</formula>
    </cfRule>
    <cfRule type="cellIs" dxfId="45" priority="59089" operator="between">
      <formula>AW$50</formula>
      <formula>AW$51</formula>
    </cfRule>
    <cfRule type="cellIs" dxfId="44" priority="59090" operator="between">
      <formula>AW$49</formula>
      <formula>AW$50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189253" operator="between">
      <formula>AW$44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189298" operator="between">
      <formula>AW$48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189343" operator="between">
      <formula>AW$44</formula>
      <formula>AW$45</formula>
    </cfRule>
    <cfRule type="cellIs" dxfId="39" priority="189344" operator="between">
      <formula>AW$45</formula>
      <formula>AW$46</formula>
    </cfRule>
    <cfRule type="cellIs" dxfId="38" priority="189345" operator="between">
      <formula>AW$46</formula>
      <formula>AW$47</formula>
    </cfRule>
    <cfRule type="cellIs" dxfId="37" priority="189346" operator="between">
      <formula>AW$47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189523" operator="between">
      <formula>AW$48</formula>
      <formula>AW$49</formula>
    </cfRule>
    <cfRule type="cellIs" dxfId="35" priority="189524" operator="between">
      <formula>AW$49</formula>
      <formula>AW$50</formula>
    </cfRule>
    <cfRule type="cellIs" dxfId="34" priority="189525" operator="between">
      <formula>AW$50</formula>
      <formula>AW$51</formula>
    </cfRule>
    <cfRule type="cellIs" dxfId="33" priority="189526" operator="between">
      <formula>AW$51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189703" operator="between">
      <formula>AW$47</formula>
      <formula>1000</formula>
    </cfRule>
    <cfRule type="cellIs" dxfId="31" priority="189704" operator="between">
      <formula>AW$46</formula>
      <formula>AW$47</formula>
    </cfRule>
    <cfRule type="cellIs" dxfId="30" priority="189705" operator="between">
      <formula>AW$45</formula>
      <formula>AW$46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2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200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201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232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152</v>
      </c>
      <c r="D4" s="4" t="s">
        <v>5</v>
      </c>
      <c r="E4" s="4">
        <v>2007</v>
      </c>
      <c r="F4" s="9">
        <f>SUM(L4:R4)+SUM(L4:O4)*0.0000001+SUM(L4)*0.0000000000001</f>
        <v>153.00001016500508</v>
      </c>
      <c r="G4" s="64" t="s">
        <v>46</v>
      </c>
      <c r="H4" s="3" t="str">
        <f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DZ4&gt;=EG$38,EA4&gt;=EG$42,DZ4&lt;&gt;""),AND(EE4&gt;=EG$38,EF4&gt;=EG$42,EE4&lt;&gt;""),AND(FB4&gt;=FI$38,FC4&gt;=FI$42,FB4&lt;&gt;""),AND(FG4&gt;=FI$38,FH4&gt;=FI$42,FG4&lt;&gt;""),AND(GD4&gt;=GK$38,GE4&gt;=GK$42,GD4&lt;&gt;""),AND(GI4&gt;=GK$38,GJ4&gt;=GK$42,GI4&lt;&gt;""),AND(HF4&gt;=HM$38,HG4&gt;=HM$42,HF4&lt;&gt;""),AND(HK4&gt;=HM$38,HL4&gt;=HM$42,HK4&lt;&gt;""),AND(IH4&gt;=IO$38,II4&gt;=IO$42,IH4&lt;&gt;""),AND(IM4&gt;=IO$38,IN4&gt;=IO$42,IM4&lt;&gt;""),AND(JJ4&gt;=JQ$38,JK4&gt;=JQ$42,JJ4&lt;&gt;""),AND(JO4&gt;=JQ$38,JP4&gt;=JQ$42,JO4&lt;&gt;""),AND(KL4&gt;=KS$38,KM4&gt;=KS$42,KL4&lt;&gt;""),AND(KQ4&gt;=KS$38,KR4&gt;=KS$42,KQ4&lt;&gt;""),AND(LN4&gt;=LU$38,LO4&gt;=LU$42,LN4&lt;&gt;""),AND(LS4&gt;=LU$38,LT4&gt;=LU$42,LS4&lt;&gt;""),AND(MP4&gt;=MW$38,MQ4&gt;=MW$42,MP4&lt;&gt;""),AND(MU4&gt;=MW$38,MV4&gt;=MW$42,MU4&lt;&gt;""),AND(NR4&gt;=NY$38,NS4&gt;=NY$42,NR4&lt;&gt;""),AND(NW4&gt;=NY$38,NX4&gt;=NY$42,NW4&lt;&gt;""),AND(OT4&gt;=PA$38,OU4&gt;=PA$42,OT4&lt;&gt;""),AND(OY4&gt;=PA$38,OZ4&gt;=PA$42,OY4&lt;&gt;""),AND(PV4&gt;=QC$38,PW4&gt;=QC$42,PV4&lt;&gt;""),AND(QA4&gt;=QC$38,QB4&gt;=QC$42,QA4&lt;&gt;"")),"P","")</f>
        <v>P</v>
      </c>
      <c r="I4" s="3" t="str">
        <f>IF(OR(AND(AQ4&gt;=AW$42,AQ4&lt;&gt;"",AO4=""),AND(AV4&gt;=AW$42,AV4&lt;&gt;"",AO4=""),AND(BT4&gt;=BZ$42,BT4&lt;&gt;"",BR4=""),AND(BY4&gt;=BZ$42,BY4&lt;&gt;"",BR4=""),AND(CW4&gt;=DC$42,CW4&lt;&gt;"",CU4=""),AND(DB4&gt;=DC$42,DB4&lt;&gt;"",CU4=""),AND(EA4&gt;=EG$42,EA4&lt;&gt;""),AND(EF4&gt;=EG$42,EF4&lt;&gt;""),AND(FC4&gt;=FI$42,FC4&lt;&gt;""),AND(FH4&gt;=FI$42,FH4&lt;&gt;""),AND(GE4&gt;=GK$42,GE4&lt;&gt;""),AND(GJ4&gt;=GK$42,GJ4&lt;&gt;""),AND(HG4&gt;=HM$42,HG4&lt;&gt;""),AND(HL4&gt;=HM$42,HL4&lt;&gt;""),AND(II4&gt;=IO$42,II4&lt;&gt;""),AND(IN4&gt;=IO$42,IN4&lt;&gt;""),AND(JK4&gt;=JQ$42,JK4&lt;&gt;""),AND(JP4&gt;=JQ$42,JP4&lt;&gt;""),AND(KM4&gt;=KS$42,KM4&lt;&gt;""),AND(KR4&gt;=KS$42,KR4&lt;&gt;""),AND(LO4&gt;=LU$42,LO4&lt;&gt;""),AND(LT4&gt;=LU$42,LT4&lt;&gt;""),AND(MQ4&gt;=MW$42,MQ4&lt;&gt;""),AND(MV4&gt;=MW$42,MV4&lt;&gt;""),AND(NS4&gt;=NY$42,NS4&lt;&gt;""),AND(NX4&gt;=NY$42,NX4&lt;&gt;""),AND(OU4&gt;=PA$42,OU4&lt;&gt;""),AND(OZ4&gt;=PA$42,OZ4&lt;&gt;""),AND(PW4&gt;=QC$42,PW4&lt;&gt;""),AND(QB4&gt;=QC$42,QB4&lt;&gt;"")),"P","")</f>
        <v>P</v>
      </c>
      <c r="J4" s="36" t="str">
        <f>IF(AND(I4="P",H4=""),"No DD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Merit",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Excellence",IF(K4="P","Worlds Team",IF(H4="P","National Team","")))))</f>
        <v>National Team</v>
      </c>
      <c r="K4" s="3" t="str">
        <f>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P","")</f>
        <v/>
      </c>
      <c r="L4" s="8">
        <f>IF(COUNT(AQ4,BT4,CW4)&gt;0,LARGE((AQ4,BT4,CW4),1),0)</f>
        <v>51</v>
      </c>
      <c r="M4" s="8" t="str">
        <f>IF(L4=0,"",IF(L4=CW4,$CA$1,IF(L4=BT4,$AX$1,IF(L4=AQ4,$U$1,""))))</f>
        <v>2024 Nationals</v>
      </c>
      <c r="N4" s="8">
        <f>IF(COUNT(AQ4,BT4,CW4)&gt;1,LARGE((AQ4,BT4,CW4),2),0)</f>
        <v>50.65</v>
      </c>
      <c r="O4" s="8" t="str">
        <f>IF(N4=0,"",IF(AND(N4=L4,N4=AQ4,N4=BT4),$U$1,IF(AND(N4=L4,N4=AQ4,N4=CW4),$U$1,IF(AND(N4=L4,N4=BT4,N4=CW4),$AX$1,IF(N4=CW4,$CA$1,IF(N4=BT4,$AX$1,IF(N4=AQ4,$U$1,"")))))))</f>
        <v>2024 3rd Domestic Trial</v>
      </c>
      <c r="P4" s="8">
        <f>IF(MAX(AV4,BY4,DB4)&gt;0,MAX(AV4,BY4,DB4),0)</f>
        <v>51.35</v>
      </c>
      <c r="Q4" s="8" t="str">
        <f>IF(P4=0,"",IF(P4=DB4,$CA$1,IF(P4=BY4,$AX$1,IF(P4=AV4,$U$1,""))))</f>
        <v>2024 3rd Domestic Trial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18.5</v>
      </c>
      <c r="Z4" s="19">
        <v>6.4</v>
      </c>
      <c r="AA4" s="19">
        <v>0</v>
      </c>
      <c r="AB4" s="19">
        <v>0</v>
      </c>
      <c r="AC4" s="19">
        <v>18.2</v>
      </c>
      <c r="AD4" s="19">
        <v>5.2</v>
      </c>
      <c r="AE4" s="19">
        <v>0.6</v>
      </c>
      <c r="AF4" s="19">
        <v>0.3</v>
      </c>
      <c r="AG4" s="19">
        <v>18.8</v>
      </c>
      <c r="AH4" s="19">
        <v>6.8</v>
      </c>
      <c r="AI4" s="19">
        <v>0</v>
      </c>
      <c r="AJ4" s="19">
        <v>0.3</v>
      </c>
      <c r="AK4" s="19">
        <v>18.899999999999999</v>
      </c>
      <c r="AL4" s="19">
        <v>6.4</v>
      </c>
      <c r="AM4" s="19">
        <v>0</v>
      </c>
      <c r="AN4" s="19">
        <v>0</v>
      </c>
      <c r="AO4" s="27"/>
      <c r="AP4" s="40">
        <f>IF(SUM(V4,Z4)&gt;0,SUM(V4,Z4),"")</f>
        <v>13.2</v>
      </c>
      <c r="AQ4" s="40">
        <f>IF(SUM(U4:V4,X4:Z4,AB4)-W4-AA4&gt;0,SUM(U4:V4,X4:Z4,AB4)-W4-AA4,"")</f>
        <v>51</v>
      </c>
      <c r="AR4" s="40">
        <f>IF(SUM(AC4:AD4,AF4)-AE4&gt;0,SUM(AC4:AD4,AF4)-AE4,"")</f>
        <v>23.099999999999998</v>
      </c>
      <c r="AS4" s="40">
        <f>IF(SUM(V4,Z4,AD4)&gt;0,SUM(V4,Z4,AD4),"")</f>
        <v>18.399999999999999</v>
      </c>
      <c r="AT4" s="40">
        <f>IF(SUM(AQ4,AR4)&gt;0,SUM(AQ4,AR4),"")</f>
        <v>74.099999999999994</v>
      </c>
      <c r="AU4" s="40">
        <f>IF(SUM(AH4,AL4)&gt;0,SUM(AH4,AL4),"")</f>
        <v>13.2</v>
      </c>
      <c r="AV4" s="40">
        <f>IF(SUM(AG4:AH4,AJ4:AL4,AN4)-SUM(AI4,AM4)&gt;0,SUM(AG4:AH4,AJ4:AL4,AN4)-SUM(AI4,AM4),"")</f>
        <v>51.199999999999996</v>
      </c>
      <c r="AW4" s="40">
        <f>IF(SUM(AQ4,AR4,AV4)&gt;0,SUM(AQ4,AR4,AV4),"")</f>
        <v>125.29999999999998</v>
      </c>
      <c r="AX4" s="18">
        <v>18.899999999999999</v>
      </c>
      <c r="AY4" s="18">
        <v>6.8</v>
      </c>
      <c r="AZ4" s="18">
        <v>0</v>
      </c>
      <c r="BA4" s="18">
        <v>0.3</v>
      </c>
      <c r="BB4" s="18">
        <v>18.55</v>
      </c>
      <c r="BC4" s="18">
        <v>6.4</v>
      </c>
      <c r="BD4" s="18">
        <v>0.3</v>
      </c>
      <c r="BE4" s="18">
        <v>0</v>
      </c>
      <c r="BF4" s="18">
        <v>18.299999999999997</v>
      </c>
      <c r="BG4" s="18">
        <v>5.6</v>
      </c>
      <c r="BH4" s="18">
        <v>0.6</v>
      </c>
      <c r="BI4" s="18">
        <v>0.3</v>
      </c>
      <c r="BJ4" s="18">
        <v>18.899999999999999</v>
      </c>
      <c r="BK4" s="18">
        <v>6.8</v>
      </c>
      <c r="BL4" s="18">
        <v>0</v>
      </c>
      <c r="BM4" s="18">
        <v>0.3</v>
      </c>
      <c r="BN4" s="18">
        <v>18.95</v>
      </c>
      <c r="BO4" s="18">
        <v>6.4</v>
      </c>
      <c r="BP4" s="18">
        <v>0</v>
      </c>
      <c r="BQ4" s="18">
        <v>0</v>
      </c>
      <c r="BR4" s="28" t="s">
        <v>46</v>
      </c>
      <c r="BS4" s="11">
        <f>IF(SUM(AY4,BC4)&gt;0,SUM(AY4,BC4),"")</f>
        <v>13.2</v>
      </c>
      <c r="BT4" s="11">
        <f>IF(SUM(AX4:AY4,BA4:BC4,BE4)-AZ4-BD4&gt;0,SUM(AX4:AY4,BA4:BC4,BE4)-AZ4-BD4,"")</f>
        <v>50.65</v>
      </c>
      <c r="BU4" s="11">
        <f>IF(SUM(BF4:BG4,BI4)-BH4&gt;0,SUM(BF4:BG4,BI4)-BH4,"")</f>
        <v>23.599999999999998</v>
      </c>
      <c r="BV4" s="11">
        <f>IF(SUM(AY4,BC4,BG4)&gt;0,SUM(AY4,BC4,BG4),"")</f>
        <v>18.799999999999997</v>
      </c>
      <c r="BW4" s="11">
        <f>IF(SUM(BT4,BU4)&gt;0,SUM(BT4,BU4),"")</f>
        <v>74.25</v>
      </c>
      <c r="BX4" s="11">
        <f>IF(SUM(BK4,BO4)&gt;0,SUM(BK4,BO4),"")</f>
        <v>13.2</v>
      </c>
      <c r="BY4" s="11">
        <f>IF(SUM(BJ4:BK4,BM4:BO4,BQ4)-SUM(BL4,BP4)&gt;0,SUM(BJ4:BK4,BM4:BO4,BQ4)-SUM(BL4,BP4),"")</f>
        <v>51.35</v>
      </c>
      <c r="BZ4" s="11">
        <f>IF(SUM(BT4,BU4,BY4)&gt;0,SUM(BT4,BU4,BY4),"")</f>
        <v>125.6</v>
      </c>
      <c r="CA4" s="19">
        <v>18.760000000000002</v>
      </c>
      <c r="CB4" s="19">
        <v>6.8</v>
      </c>
      <c r="CC4" s="19">
        <v>0.8</v>
      </c>
      <c r="CD4" s="19">
        <v>0.3</v>
      </c>
      <c r="CE4" s="19">
        <v>18.399999999999999</v>
      </c>
      <c r="CF4" s="19">
        <v>4.8</v>
      </c>
      <c r="CG4" s="19">
        <v>0</v>
      </c>
      <c r="CH4" s="19">
        <v>0</v>
      </c>
      <c r="CI4" s="19"/>
      <c r="CJ4" s="19"/>
      <c r="CK4" s="19"/>
      <c r="CL4" s="19"/>
      <c r="CM4" s="19">
        <v>18.2</v>
      </c>
      <c r="CN4" s="19">
        <v>7.2</v>
      </c>
      <c r="CO4" s="19">
        <v>0.2</v>
      </c>
      <c r="CP4" s="19">
        <v>0.3</v>
      </c>
      <c r="CQ4" s="19">
        <v>18.600000000000001</v>
      </c>
      <c r="CR4" s="19">
        <v>6</v>
      </c>
      <c r="CS4" s="19">
        <v>0</v>
      </c>
      <c r="CT4" s="19">
        <v>0</v>
      </c>
      <c r="CU4" s="27"/>
      <c r="CV4" s="40">
        <f>IF(SUM(CB4,CF4)&gt;0,SUM(CB4,CF4),"")</f>
        <v>11.6</v>
      </c>
      <c r="CW4" s="40">
        <f>IF(SUM(CA4:CB4,CD4:CF4,CH4)-CC4-CG4&gt;0,SUM(CA4:CB4,CD4:CF4,CH4)-CC4-CG4,"")</f>
        <v>48.260000000000005</v>
      </c>
      <c r="CX4" s="40" t="str">
        <f>IF(SUM(CI4:CJ4,CL4)-CK4&gt;0,SUM(CI4:CJ4,CL4)-CK4,"")</f>
        <v/>
      </c>
      <c r="CY4" s="40">
        <f>IF(SUM(CB4,CF4,CJ4)&gt;0,SUM(CB4,CF4,CJ4),"")</f>
        <v>11.6</v>
      </c>
      <c r="CZ4" s="40">
        <f>IF(SUM(CW4,CX4)&gt;0,SUM(CW4,CX4),"")</f>
        <v>48.260000000000005</v>
      </c>
      <c r="DA4" s="40">
        <f>IF(SUM(CN4,CR4)&gt;0,SUM(CN4,CR4),"")</f>
        <v>13.2</v>
      </c>
      <c r="DB4" s="40">
        <f>IF(SUM(CM4:CN4,CP4:CR4,CT4)-SUM(CO4,CS4)&gt;0,SUM(CM4:CN4,CP4:CR4,CT4)-SUM(CO4,CS4),"")</f>
        <v>50.099999999999994</v>
      </c>
      <c r="DC4" s="40">
        <f>IF(SUM(CW4,CX4,DB4)&gt;0,SUM(CW4,CX4,DB4),"")</f>
        <v>98.36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>
        <v>18.8</v>
      </c>
      <c r="EI4" s="18">
        <v>7.2</v>
      </c>
      <c r="EJ4" s="18">
        <v>0</v>
      </c>
      <c r="EK4" s="18">
        <v>0</v>
      </c>
      <c r="EL4" s="18">
        <v>18.600000000000001</v>
      </c>
      <c r="EM4" s="18">
        <v>6</v>
      </c>
      <c r="EN4" s="18">
        <v>0.2</v>
      </c>
      <c r="EO4" s="18">
        <v>0</v>
      </c>
      <c r="EP4" s="18"/>
      <c r="EQ4" s="18"/>
      <c r="ER4" s="18"/>
      <c r="ES4" s="18"/>
      <c r="ET4" s="18">
        <v>19</v>
      </c>
      <c r="EU4" s="18">
        <v>7.2</v>
      </c>
      <c r="EV4" s="18">
        <v>0</v>
      </c>
      <c r="EW4" s="18">
        <v>0</v>
      </c>
      <c r="EX4" s="18">
        <v>18.600000000000001</v>
      </c>
      <c r="EY4" s="18">
        <v>6</v>
      </c>
      <c r="EZ4" s="18">
        <v>0.6</v>
      </c>
      <c r="FA4" s="18">
        <v>0</v>
      </c>
      <c r="FB4" s="11">
        <f>IF(SUM(EI4,EM4)&gt;0,SUM(EI4,EM4),"")</f>
        <v>13.2</v>
      </c>
      <c r="FC4" s="11">
        <f>IF(SUM(EH4:EI4,EK4:EM4,EO4)-EJ4-EN4&gt;0,SUM(EH4:EI4,EK4:EM4,EO4)-EJ4-EN4,"")</f>
        <v>50.4</v>
      </c>
      <c r="FD4" s="11" t="str">
        <f>IF(SUM(EP4:EQ4,ES4)-ER4&gt;0,SUM(EP4:EQ4,ES4)-ER4,"")</f>
        <v/>
      </c>
      <c r="FE4" s="11">
        <f>IF(SUM(EI4,EM4,EQ4)&gt;0,SUM(EI4,EM4,EQ4),"")</f>
        <v>13.2</v>
      </c>
      <c r="FF4" s="11">
        <f>IF(SUM(FC4,FD4)&gt;0,SUM(FC4,FD4),"")</f>
        <v>50.4</v>
      </c>
      <c r="FG4" s="11">
        <f>IF(SUM(EU4,EY4)&gt;0,SUM(EU4,EY4),"")</f>
        <v>13.2</v>
      </c>
      <c r="FH4" s="11">
        <f>IF(SUM(ET4:EU4,EW4:EY4,FA4)-SUM(EV4,EZ4)&gt;0,SUM(ET4:EU4,EW4:EY4,FA4)-SUM(EV4,EZ4),"")</f>
        <v>50.199999999999996</v>
      </c>
      <c r="FI4" s="11">
        <f>IF(SUM(FC4,FD4,FH4)&gt;0,SUM(FC4,FD4,FH4),"")</f>
        <v>100.6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18.829999999999998</v>
      </c>
      <c r="QE4" s="22">
        <f>IF($CU4="P",CB4,(CB4+AY4)/2)</f>
        <v>6.8</v>
      </c>
      <c r="QF4" s="22">
        <f>IF($CU4="P",CC4,(CC4+AZ4)/2)</f>
        <v>0.4</v>
      </c>
      <c r="QG4" s="22">
        <f>IF($CU4="P",CD4,(CD4+BA4)/2)</f>
        <v>0.3</v>
      </c>
      <c r="QH4" s="22">
        <f>IF($CU4="P",CE4,(CE4+BB4)/2)</f>
        <v>18.475000000000001</v>
      </c>
      <c r="QI4" s="22">
        <f>IF($CU4="P",CF4,(CF4+BC4)/2)</f>
        <v>5.6</v>
      </c>
      <c r="QJ4" s="22">
        <f>IF($CU4="P",CG4,(CG4+BD4)/2)</f>
        <v>0.15</v>
      </c>
      <c r="QK4" s="22">
        <f>IF($CU4="P",CH4,(CH4+BE4)/2)</f>
        <v>0</v>
      </c>
      <c r="QL4" s="22">
        <f>IF($CU4="P",CI4,(CI4+BF4)/2)</f>
        <v>9.1499999999999986</v>
      </c>
      <c r="QM4" s="22">
        <f>IF($CU4="P",CJ4,(CJ4+BG4)/2)</f>
        <v>2.8</v>
      </c>
      <c r="QN4" s="22">
        <f>IF($CU4="P",CK4,(CK4+BH4)/2)</f>
        <v>0.3</v>
      </c>
      <c r="QO4" s="22">
        <f>IF($CU4="P",CL4,(CL4+BI4)/2)</f>
        <v>0.15</v>
      </c>
      <c r="QP4" s="22">
        <f>IF($CU4="P",CM4,(CM4+BJ4)/2)</f>
        <v>18.549999999999997</v>
      </c>
      <c r="QQ4" s="22">
        <f>IF($CU4="P",CN4,(CN4+BK4)/2)</f>
        <v>7</v>
      </c>
      <c r="QR4" s="22">
        <f>IF($CU4="P",CO4,(CO4+BL4)/2)</f>
        <v>0.1</v>
      </c>
      <c r="QS4" s="22">
        <f>IF($CU4="P",CP4,(CP4+BM4)/2)</f>
        <v>0.3</v>
      </c>
      <c r="QT4" s="22">
        <f>IF($CU4="P",CQ4,(CQ4+BN4)/2)</f>
        <v>18.774999999999999</v>
      </c>
      <c r="QU4" s="22">
        <f>IF($CU4="P",CR4,(CR4+BO4)/2)</f>
        <v>6.2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12.399999999999999</v>
      </c>
      <c r="QZ4" s="40">
        <f>IF(SUM(QD4:QE4,QG4:QI4,QK4)-QF4-QJ4&gt;0,SUM(QD4:QE4,QG4:QI4,QK4)-QF4-QJ4,"")</f>
        <v>49.455000000000005</v>
      </c>
      <c r="RA4" s="40">
        <f>IF(SUM(QL4:QM4,QO4)-QN4&gt;0,SUM(QL4:QM4,QO4)-QN4,"")</f>
        <v>11.799999999999999</v>
      </c>
      <c r="RB4" s="40">
        <f>IF(SUM(QE4,QI4,QM4)&gt;0,SUM(QE4,QI4,QM4),"")</f>
        <v>15.2</v>
      </c>
      <c r="RC4" s="40">
        <f>IF(SUM(QZ4,RA4)&gt;0,SUM(QZ4,RA4),"")</f>
        <v>61.255000000000003</v>
      </c>
      <c r="RD4" s="40">
        <f>IF(SUM(QQ4,QU4)&gt;0,SUM(QQ4,QU4),"")</f>
        <v>13.2</v>
      </c>
      <c r="RE4" s="40">
        <f>IF(SUM(QP4:QQ4,QS4:QU4,QW4)-SUM(QR4,QV4)&gt;0,SUM(QP4:QQ4,QS4:QU4,QW4)-SUM(QR4,QV4),"")</f>
        <v>50.725000000000001</v>
      </c>
      <c r="RF4" s="40">
        <f>IF(SUM(QZ4,RA4,RE4)&gt;0,SUM(QZ4,RA4,RE4),"")</f>
        <v>111.98</v>
      </c>
    </row>
    <row r="5" spans="1:474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122</v>
      </c>
      <c r="D5" s="4" t="s">
        <v>4</v>
      </c>
      <c r="E5" s="4">
        <v>2005</v>
      </c>
      <c r="F5" s="9">
        <f>SUM(L5:R5)+SUM(L5:O5)*0.0000001+SUM(L5)*0.0000000000001</f>
        <v>149.80000993000505</v>
      </c>
      <c r="G5" s="64" t="s">
        <v>46</v>
      </c>
      <c r="H5" s="3" t="str">
        <f>IF(OR(AND(AP5&gt;=AW$38,AQ5&gt;=AW$42,AP5&lt;&gt;"",AO5=""),AND(AU5&gt;=AW$38,AV5&gt;=AW$42,AU5&lt;&gt;"",AO5=""),AND(BS5&gt;=BZ$38,BT5&gt;=BZ$42,BS5&lt;&gt;"",BR5=""),AND(BX5&gt;=BZ$38,BY5&gt;=BZ$42,BX5&lt;&gt;"",BR5=""),AND(CV5&gt;=DC$38,CW5&gt;=DC$42,CV5&lt;&gt;"",CU5=""),AND(DA5&gt;=DC$38,DB5&gt;=DC$42,DA5&lt;&gt;""),AND(DZ5&gt;=EG$38,EA5&gt;=EG$42,DZ5&lt;&gt;""),AND(EE5&gt;=EG$38,EF5&gt;=EG$42,EE5&lt;&gt;""),AND(FB5&gt;=FI$38,FC5&gt;=FI$42,FB5&lt;&gt;""),AND(FG5&gt;=FI$38,FH5&gt;=FI$42,FG5&lt;&gt;""),AND(GD5&gt;=GK$38,GE5&gt;=GK$42,GD5&lt;&gt;""),AND(GI5&gt;=GK$38,GJ5&gt;=GK$42,GI5&lt;&gt;""),AND(HF5&gt;=HM$38,HG5&gt;=HM$42,HF5&lt;&gt;""),AND(HK5&gt;=HM$38,HL5&gt;=HM$42,HK5&lt;&gt;""),AND(IH5&gt;=IO$38,II5&gt;=IO$42,IH5&lt;&gt;""),AND(IM5&gt;=IO$38,IN5&gt;=IO$42,IM5&lt;&gt;""),AND(JJ5&gt;=JQ$38,JK5&gt;=JQ$42,JJ5&lt;&gt;""),AND(JO5&gt;=JQ$38,JP5&gt;=JQ$42,JO5&lt;&gt;""),AND(KL5&gt;=KS$38,KM5&gt;=KS$42,KL5&lt;&gt;""),AND(KQ5&gt;=KS$38,KR5&gt;=KS$42,KQ5&lt;&gt;""),AND(LN5&gt;=LU$38,LO5&gt;=LU$42,LN5&lt;&gt;""),AND(LS5&gt;=LU$38,LT5&gt;=LU$42,LS5&lt;&gt;""),AND(MP5&gt;=MW$38,MQ5&gt;=MW$42,MP5&lt;&gt;""),AND(MU5&gt;=MW$38,MV5&gt;=MW$42,MU5&lt;&gt;""),AND(NR5&gt;=NY$38,NS5&gt;=NY$42,NR5&lt;&gt;""),AND(NW5&gt;=NY$38,NX5&gt;=NY$42,NW5&lt;&gt;""),AND(OT5&gt;=PA$38,OU5&gt;=PA$42,OT5&lt;&gt;""),AND(OY5&gt;=PA$38,OZ5&gt;=PA$42,OY5&lt;&gt;""),AND(PV5&gt;=QC$38,PW5&gt;=QC$42,PV5&lt;&gt;""),AND(QA5&gt;=QC$38,QB5&gt;=QC$42,QA5&lt;&gt;"")),"P","")</f>
        <v>P</v>
      </c>
      <c r="I5" s="3" t="str">
        <f>IF(OR(AND(AQ5&gt;=AW$42,AQ5&lt;&gt;"",AO5=""),AND(AV5&gt;=AW$42,AV5&lt;&gt;"",AO5=""),AND(BT5&gt;=BZ$42,BT5&lt;&gt;"",BR5=""),AND(BY5&gt;=BZ$42,BY5&lt;&gt;"",BR5=""),AND(CW5&gt;=DC$42,CW5&lt;&gt;"",CU5=""),AND(DB5&gt;=DC$42,DB5&lt;&gt;"",CU5=""),AND(EA5&gt;=EG$42,EA5&lt;&gt;""),AND(EF5&gt;=EG$42,EF5&lt;&gt;""),AND(FC5&gt;=FI$42,FC5&lt;&gt;""),AND(FH5&gt;=FI$42,FH5&lt;&gt;""),AND(GE5&gt;=GK$42,GE5&lt;&gt;""),AND(GJ5&gt;=GK$42,GJ5&lt;&gt;""),AND(HG5&gt;=HM$42,HG5&lt;&gt;""),AND(HL5&gt;=HM$42,HL5&lt;&gt;""),AND(II5&gt;=IO$42,II5&lt;&gt;""),AND(IN5&gt;=IO$42,IN5&lt;&gt;""),AND(JK5&gt;=JQ$42,JK5&lt;&gt;""),AND(JP5&gt;=JQ$42,JP5&lt;&gt;""),AND(KM5&gt;=KS$42,KM5&lt;&gt;""),AND(KR5&gt;=KS$42,KR5&lt;&gt;""),AND(LO5&gt;=LU$42,LO5&lt;&gt;""),AND(LT5&gt;=LU$42,LT5&lt;&gt;""),AND(MQ5&gt;=MW$42,MQ5&lt;&gt;""),AND(MV5&gt;=MW$42,MV5&lt;&gt;""),AND(NS5&gt;=NY$42,NS5&lt;&gt;""),AND(NX5&gt;=NY$42,NX5&lt;&gt;""),AND(OU5&gt;=PA$42,OU5&lt;&gt;""),AND(OZ5&gt;=PA$42,OZ5&lt;&gt;""),AND(PW5&gt;=QC$42,PW5&lt;&gt;""),AND(QB5&gt;=QC$42,QB5&lt;&gt;"")),"P","")</f>
        <v>P</v>
      </c>
      <c r="J5" s="36" t="str">
        <f>IF(AND(I5="P",H5=""),"No DD",IF(OR(AND(AS5&gt;=AW$41,AT5&gt;=AW$45,AS5&lt;&gt;"",AO5=""),AND(BV5&gt;=BZ$41,BW5&gt;=BZ$45,BV5&lt;&gt;"",BR5=""),AND(CY5&gt;=DC$41,CZ5&gt;=DC$45,CY5&lt;&gt;"",CU5=""),AND(EC5&gt;=EG$41,ED5&gt;=EG$45,EC5&lt;&gt;""),AND(FE5&gt;=FI$41,FF5&gt;=FI$45,FE5&lt;&gt;""),AND(GG5&gt;=GK$41,GH5&gt;=GK$45,GG5&lt;&gt;""),AND(HI5&gt;=HM$41,HJ5&gt;=HM$45,HI5&lt;&gt;""),AND(IK5&gt;=IO$41,IL5&gt;=IO$45,IK5&lt;&gt;""),AND(JM5&gt;=JQ$41,JN5&gt;=JQ$45,JM5&lt;&gt;""),AND(KO5&gt;=KS$41,KP5&gt;=KS$45,KO5&lt;&gt;""),AND(LQ5&gt;=LU$41,LR5&gt;=LU$45,LQ5&lt;&gt;""),AND(MS5&gt;=MW$41,MT5&gt;=MW$45,MS5&lt;&gt;""),AND(NU5&gt;=NY$41,NV5&gt;=NY$45,NU5&lt;&gt;""),AND(OW5&gt;=PA$41,OX5&gt;=PA$45,OW5&lt;&gt;""),AND(PY5&gt;=QC$41,PZ5&gt;=QC$45,PY5&lt;&gt;"")),"Merit",IF(OR(AND(AS5&gt;=AW$40,AT5&gt;=AW$44,AS5&lt;&gt;"",AO5=""),AND(BV5&gt;=BZ$40,BW5&gt;=BZ$44,BV5&lt;&gt;"",BR5=""),AND(CY5&gt;=DC$40,CZ5&gt;=DC$44,CY5&lt;&gt;"",CU5=""),AND(EC5&gt;=EG$40,ED5&gt;=EG$44,EC5&lt;&gt;""),AND(FE5&gt;=FI$40,FF5&gt;=FI$44,FE5&lt;&gt;""),AND(GG5&gt;=GK$40,GH5&gt;=GK$44,GG5&lt;&gt;""),AND(HI5&gt;=HM$40,HJ5&gt;=HM$44,HI5&lt;&gt;""),AND(IK5&gt;=IO$40,IL5&gt;=IO$44,IK5&lt;&gt;""),AND(JM5&gt;=JQ$40,JN5&gt;=JQ$44,JM5&lt;&gt;""),AND(KO5&gt;=KS$40,KP5&gt;=KS$44,KO5&lt;&gt;""),AND(LQ5&gt;=LU$40,LR5&gt;=LU$44,LQ5&lt;&gt;""),AND(MS5&gt;=MW$40,MT5&gt;=MW$44,MS5&lt;&gt;""),AND(NU5&gt;=NY$40,NV5&gt;=NY$44,NU5&lt;&gt;""),AND(OW5&gt;=PA$40,OX5&gt;=PA$44,OW5&lt;&gt;""),AND(PY5&gt;=QC$40,PZ5&gt;=QC$44,PY5&lt;&gt;"")),"Excellence",IF(K5="P","Worlds Team",IF(H5="P","National Team","")))))</f>
        <v>National Team</v>
      </c>
      <c r="K5" s="3" t="str">
        <f>IF(OR(AND(AS5&gt;=AW$39,AT5&gt;=AW$43,AS5&lt;&gt;"",AO5=""),AND(BV5&gt;=BZ$39,BW5&gt;=BZ$43,BV5&lt;&gt;"",BR5=""),AND(CY5&gt;=DC$39,CZ5&gt;=DC$43,CY5&lt;&gt;"",CU5=""),AND(EC5&gt;=EG$39,ED5&gt;=EG$43,EC5&lt;&gt;""),AND(FE5&gt;=FI$39,FF5&gt;=FI$43,FE5&lt;&gt;""),AND(GG5&gt;=GK$39,GH5&gt;=GK$43,GG5&lt;&gt;""),AND(HI5&gt;=HM$39,HJ5&gt;=HM$43,HI5&lt;&gt;""),AND(IK5&gt;=IO$39,IL5&gt;=IO$43,IK5&lt;&gt;""),AND(JM5&gt;=JQ$39,JN5&gt;=JQ$43,JM5&lt;&gt;""),AND(KO5&gt;=KS$39,KP5&gt;=KS$43,KO5&lt;&gt;""),AND(LQ5&gt;=LU$39,LR5&gt;=LU$43,LQ5&lt;&gt;""),AND(MS5&gt;=MW$39,MT5&gt;=MW$43,MS5&lt;&gt;""),AND(NU5&gt;=NY$39,NV5&gt;=NY$43,NU5&lt;&gt;""),AND(OW5&gt;=PA$39,OX5&gt;=PA$43,OW5&lt;&gt;""),AND(PY5&gt;=QC$39,PZ5&gt;=QC$43,PY5&lt;&gt;"")),"P","")</f>
        <v/>
      </c>
      <c r="L5" s="8">
        <f>IF(COUNT(AQ5,BT5,CW5)&gt;0,LARGE((AQ5,BT5,CW5),1),0)</f>
        <v>50.599999999999994</v>
      </c>
      <c r="M5" s="8" t="str">
        <f>IF(L5=0,"",IF(L5=CW5,$CA$1,IF(L5=BT5,$AX$1,IF(L5=AQ5,$U$1,""))))</f>
        <v>2024 3rd Domestic Trial</v>
      </c>
      <c r="N5" s="8">
        <f>IF(COUNT(AQ5,BT5,CW5)&gt;1,LARGE((AQ5,BT5,CW5),2),0)</f>
        <v>48.699999999999996</v>
      </c>
      <c r="O5" s="8" t="str">
        <f>IF(N5=0,"",IF(AND(N5=L5,N5=AQ5,N5=BT5),$U$1,IF(AND(N5=L5,N5=AQ5,N5=CW5),$U$1,IF(AND(N5=L5,N5=BT5,N5=CW5),$AX$1,IF(N5=CW5,$CA$1,IF(N5=BT5,$AX$1,IF(N5=AQ5,$U$1,"")))))))</f>
        <v>2025 Elite Canada</v>
      </c>
      <c r="P5" s="8">
        <f>IF(MAX(AV5,BY5,DB5)&gt;0,MAX(AV5,BY5,DB5),0)</f>
        <v>50.5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17.399999999999999</v>
      </c>
      <c r="V5" s="19">
        <v>2.4</v>
      </c>
      <c r="W5" s="19">
        <v>0</v>
      </c>
      <c r="X5" s="19">
        <v>0</v>
      </c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>
        <f>IF(SUM(V5,Z5)&gt;0,SUM(V5,Z5),"")</f>
        <v>2.4</v>
      </c>
      <c r="AQ5" s="40">
        <f>IF(SUM(U5:V5,X5:Z5,AB5)-W5-AA5&gt;0,SUM(U5:V5,X5:Z5,AB5)-W5-AA5,"")</f>
        <v>19.799999999999997</v>
      </c>
      <c r="AR5" s="40" t="str">
        <f>IF(SUM(AC5:AD5,AF5)-AE5&gt;0,SUM(AC5:AD5,AF5)-AE5,"")</f>
        <v/>
      </c>
      <c r="AS5" s="40">
        <f>IF(SUM(V5,Z5,AD5)&gt;0,SUM(V5,Z5,AD5),"")</f>
        <v>2.4</v>
      </c>
      <c r="AT5" s="40">
        <f>IF(SUM(AQ5,AR5)&gt;0,SUM(AQ5,AR5),"")</f>
        <v>19.799999999999997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IF(SUM(AQ5,AR5,AV5)&gt;0,SUM(AQ5,AR5,AV5),"")</f>
        <v>19.799999999999997</v>
      </c>
      <c r="AX5" s="18">
        <v>18.7</v>
      </c>
      <c r="AY5" s="18">
        <v>6.8</v>
      </c>
      <c r="AZ5" s="18">
        <v>0.6</v>
      </c>
      <c r="BA5" s="18">
        <v>0.3</v>
      </c>
      <c r="BB5" s="18">
        <v>19</v>
      </c>
      <c r="BC5" s="18">
        <v>6.4</v>
      </c>
      <c r="BD5" s="18">
        <v>0</v>
      </c>
      <c r="BE5" s="18">
        <v>0</v>
      </c>
      <c r="BF5" s="18">
        <v>18.600000000000001</v>
      </c>
      <c r="BG5" s="18">
        <v>5.2</v>
      </c>
      <c r="BH5" s="18">
        <v>0.6</v>
      </c>
      <c r="BI5" s="18">
        <v>0</v>
      </c>
      <c r="BJ5" s="18">
        <v>18.2</v>
      </c>
      <c r="BK5" s="18">
        <v>6.8</v>
      </c>
      <c r="BL5" s="18">
        <v>0.2</v>
      </c>
      <c r="BM5" s="18">
        <v>0.3</v>
      </c>
      <c r="BN5" s="18">
        <v>18.399999999999999</v>
      </c>
      <c r="BO5" s="18">
        <v>6.4</v>
      </c>
      <c r="BP5" s="18">
        <v>0.6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50.599999999999994</v>
      </c>
      <c r="BU5" s="11">
        <f>IF(SUM(BF5:BG5,BI5)-BH5&gt;0,SUM(BF5:BG5,BI5)-BH5,"")</f>
        <v>23.2</v>
      </c>
      <c r="BV5" s="11">
        <f>IF(SUM(AY5,BC5,BG5)&gt;0,SUM(AY5,BC5,BG5),"")</f>
        <v>18.399999999999999</v>
      </c>
      <c r="BW5" s="11">
        <f>IF(SUM(BT5,BU5)&gt;0,SUM(BT5,BU5),"")</f>
        <v>73.8</v>
      </c>
      <c r="BX5" s="11">
        <f>IF(SUM(BK5,BO5)&gt;0,SUM(BK5,BO5),"")</f>
        <v>13.2</v>
      </c>
      <c r="BY5" s="11">
        <f>IF(SUM(BJ5:BK5,BM5:BO5,BQ5)-SUM(BL5,BP5)&gt;0,SUM(BJ5:BK5,BM5:BO5,BQ5)-SUM(BL5,BP5),"")</f>
        <v>49.300000000000004</v>
      </c>
      <c r="BZ5" s="11">
        <f>IF(SUM(BT5,BU5,BY5)&gt;0,SUM(BT5,BU5,BY5),"")</f>
        <v>123.1</v>
      </c>
      <c r="CA5" s="19">
        <v>18.399999999999999</v>
      </c>
      <c r="CB5" s="19">
        <v>6</v>
      </c>
      <c r="CC5" s="19">
        <v>0.2</v>
      </c>
      <c r="CD5" s="19">
        <v>0.3</v>
      </c>
      <c r="CE5" s="19">
        <v>18.600000000000001</v>
      </c>
      <c r="CF5" s="19">
        <v>6.4</v>
      </c>
      <c r="CG5" s="19">
        <v>0.8</v>
      </c>
      <c r="CH5" s="19">
        <v>0</v>
      </c>
      <c r="CI5" s="19"/>
      <c r="CJ5" s="19"/>
      <c r="CK5" s="19"/>
      <c r="CL5" s="19"/>
      <c r="CM5" s="19">
        <v>18.600000000000001</v>
      </c>
      <c r="CN5" s="19">
        <v>6.8</v>
      </c>
      <c r="CO5" s="19">
        <v>0.2</v>
      </c>
      <c r="CP5" s="19">
        <v>0.3</v>
      </c>
      <c r="CQ5" s="19">
        <v>18.600000000000001</v>
      </c>
      <c r="CR5" s="19">
        <v>6.4</v>
      </c>
      <c r="CS5" s="19">
        <v>0</v>
      </c>
      <c r="CT5" s="19">
        <v>0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48.699999999999996</v>
      </c>
      <c r="CX5" s="40" t="str">
        <f>IF(SUM(CI5:CJ5,CL5)-CK5&gt;0,SUM(CI5:CJ5,CL5)-CK5,"")</f>
        <v/>
      </c>
      <c r="CY5" s="40">
        <f>IF(SUM(CB5,CF5,CJ5)&gt;0,SUM(CB5,CF5,CJ5),"")</f>
        <v>12.4</v>
      </c>
      <c r="CZ5" s="40">
        <f>IF(SUM(CW5,CX5)&gt;0,SUM(CW5,CX5),"")</f>
        <v>48.699999999999996</v>
      </c>
      <c r="DA5" s="40">
        <f>IF(SUM(CN5,CR5)&gt;0,SUM(CN5,CR5),"")</f>
        <v>13.2</v>
      </c>
      <c r="DB5" s="40">
        <f>IF(SUM(CM5:CN5,CP5:CR5,CT5)-SUM(CO5,CS5)&gt;0,SUM(CM5:CN5,CP5:CR5,CT5)-SUM(CO5,CS5),"")</f>
        <v>50.5</v>
      </c>
      <c r="DC5" s="40">
        <f>IF(SUM(CW5,CX5,DB5)&gt;0,SUM(CW5,CX5,DB5),"")</f>
        <v>99.199999999999989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18.549999999999997</v>
      </c>
      <c r="QE5" s="22">
        <f>IF($CU5="P",CB5,(CB5+AY5)/2)</f>
        <v>6.4</v>
      </c>
      <c r="QF5" s="22">
        <f>IF($CU5="P",CC5,(CC5+AZ5)/2)</f>
        <v>0.4</v>
      </c>
      <c r="QG5" s="22">
        <f>IF($CU5="P",CD5,(CD5+BA5)/2)</f>
        <v>0.3</v>
      </c>
      <c r="QH5" s="22">
        <f>IF($CU5="P",CE5,(CE5+BB5)/2)</f>
        <v>18.8</v>
      </c>
      <c r="QI5" s="22">
        <f>IF($CU5="P",CF5,(CF5+BC5)/2)</f>
        <v>6.4</v>
      </c>
      <c r="QJ5" s="22">
        <f>IF($CU5="P",CG5,(CG5+BD5)/2)</f>
        <v>0.4</v>
      </c>
      <c r="QK5" s="22">
        <f>IF($CU5="P",CH5,(CH5+BE5)/2)</f>
        <v>0</v>
      </c>
      <c r="QL5" s="22">
        <f>IF($CU5="P",CI5,(CI5+BF5)/2)</f>
        <v>9.3000000000000007</v>
      </c>
      <c r="QM5" s="22">
        <f>IF($CU5="P",CJ5,(CJ5+BG5)/2)</f>
        <v>2.6</v>
      </c>
      <c r="QN5" s="22">
        <f>IF($CU5="P",CK5,(CK5+BH5)/2)</f>
        <v>0.3</v>
      </c>
      <c r="QO5" s="22">
        <f>IF($CU5="P",CL5,(CL5+BI5)/2)</f>
        <v>0</v>
      </c>
      <c r="QP5" s="22">
        <f>IF($CU5="P",CM5,(CM5+BJ5)/2)</f>
        <v>18.399999999999999</v>
      </c>
      <c r="QQ5" s="22">
        <f>IF($CU5="P",CN5,(CN5+BK5)/2)</f>
        <v>6.8</v>
      </c>
      <c r="QR5" s="22">
        <f>IF($CU5="P",CO5,(CO5+BL5)/2)</f>
        <v>0.2</v>
      </c>
      <c r="QS5" s="22">
        <f>IF($CU5="P",CP5,(CP5+BM5)/2)</f>
        <v>0.3</v>
      </c>
      <c r="QT5" s="22">
        <f>IF($CU5="P",CQ5,(CQ5+BN5)/2)</f>
        <v>18.5</v>
      </c>
      <c r="QU5" s="22">
        <f>IF($CU5="P",CR5,(CR5+BO5)/2)</f>
        <v>6.4</v>
      </c>
      <c r="QV5" s="22">
        <f>IF($CU5="P",CS5,(CS5+BP5)/2)</f>
        <v>0.3</v>
      </c>
      <c r="QW5" s="22">
        <f>IF($CU5="P",CT5,(CT5+BQ5)/2)</f>
        <v>0</v>
      </c>
      <c r="QX5" s="27" t="s">
        <v>46</v>
      </c>
      <c r="QY5" s="40">
        <f>IF(SUM(QE5,QI5)&gt;0,SUM(QE5,QI5),"")</f>
        <v>12.8</v>
      </c>
      <c r="QZ5" s="40">
        <f>IF(SUM(QD5:QE5,QG5:QI5,QK5)-QF5-QJ5&gt;0,SUM(QD5:QE5,QG5:QI5,QK5)-QF5-QJ5,"")</f>
        <v>49.65</v>
      </c>
      <c r="RA5" s="40">
        <f>IF(SUM(QL5:QM5,QO5)-QN5&gt;0,SUM(QL5:QM5,QO5)-QN5,"")</f>
        <v>11.6</v>
      </c>
      <c r="RB5" s="40">
        <f>IF(SUM(QE5,QI5,QM5)&gt;0,SUM(QE5,QI5,QM5),"")</f>
        <v>15.4</v>
      </c>
      <c r="RC5" s="40">
        <f>IF(SUM(QZ5,RA5)&gt;0,SUM(QZ5,RA5),"")</f>
        <v>61.25</v>
      </c>
      <c r="RD5" s="40">
        <f>IF(SUM(QQ5,QU5)&gt;0,SUM(QQ5,QU5),"")</f>
        <v>13.2</v>
      </c>
      <c r="RE5" s="40">
        <f>IF(SUM(QP5:QQ5,QS5:QU5,QW5)-SUM(QR5,QV5)&gt;0,SUM(QP5:QQ5,QS5:QU5,QW5)-SUM(QR5,QV5),"")</f>
        <v>49.9</v>
      </c>
      <c r="RF5" s="40">
        <f>IF(SUM(QZ5,RA5,RE5)&gt;0,SUM(QZ5,RA5,RE5),"")</f>
        <v>111.15</v>
      </c>
    </row>
    <row r="6" spans="1:474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63</v>
      </c>
      <c r="D6" s="4" t="s">
        <v>5</v>
      </c>
      <c r="E6" s="4">
        <v>2004</v>
      </c>
      <c r="F6" s="9">
        <f>SUM(L6:R6)+SUM(L6:O6)*0.0000001+SUM(L6)*0.0000000000001</f>
        <v>145.5000099100051</v>
      </c>
      <c r="G6" s="64" t="s">
        <v>46</v>
      </c>
      <c r="H6" s="3" t="str">
        <f>IF(OR(AND(AP6&gt;=AW$38,AQ6&gt;=AW$42,AP6&lt;&gt;"",AO6=""),AND(AU6&gt;=AW$38,AV6&gt;=AW$42,AU6&lt;&gt;"",AO6=""),AND(BS6&gt;=BZ$38,BT6&gt;=BZ$42,BS6&lt;&gt;"",BR6=""),AND(BX6&gt;=BZ$38,BY6&gt;=BZ$42,BX6&lt;&gt;"",BR6=""),AND(CV6&gt;=DC$38,CW6&gt;=DC$42,CV6&lt;&gt;"",CU6=""),AND(DA6&gt;=DC$38,DB6&gt;=DC$42,DA6&lt;&gt;""),AND(DZ6&gt;=EG$38,EA6&gt;=EG$42,DZ6&lt;&gt;""),AND(EE6&gt;=EG$38,EF6&gt;=EG$42,EE6&lt;&gt;""),AND(FB6&gt;=FI$38,FC6&gt;=FI$42,FB6&lt;&gt;""),AND(FG6&gt;=FI$38,FH6&gt;=FI$42,FG6&lt;&gt;""),AND(GD6&gt;=GK$38,GE6&gt;=GK$42,GD6&lt;&gt;""),AND(GI6&gt;=GK$38,GJ6&gt;=GK$42,GI6&lt;&gt;""),AND(HF6&gt;=HM$38,HG6&gt;=HM$42,HF6&lt;&gt;""),AND(HK6&gt;=HM$38,HL6&gt;=HM$42,HK6&lt;&gt;""),AND(IH6&gt;=IO$38,II6&gt;=IO$42,IH6&lt;&gt;""),AND(IM6&gt;=IO$38,IN6&gt;=IO$42,IM6&lt;&gt;""),AND(JJ6&gt;=JQ$38,JK6&gt;=JQ$42,JJ6&lt;&gt;""),AND(JO6&gt;=JQ$38,JP6&gt;=JQ$42,JO6&lt;&gt;""),AND(KL6&gt;=KS$38,KM6&gt;=KS$42,KL6&lt;&gt;""),AND(KQ6&gt;=KS$38,KR6&gt;=KS$42,KQ6&lt;&gt;""),AND(LN6&gt;=LU$38,LO6&gt;=LU$42,LN6&lt;&gt;""),AND(LS6&gt;=LU$38,LT6&gt;=LU$42,LS6&lt;&gt;""),AND(MP6&gt;=MW$38,MQ6&gt;=MW$42,MP6&lt;&gt;""),AND(MU6&gt;=MW$38,MV6&gt;=MW$42,MU6&lt;&gt;""),AND(NR6&gt;=NY$38,NS6&gt;=NY$42,NR6&lt;&gt;""),AND(NW6&gt;=NY$38,NX6&gt;=NY$42,NW6&lt;&gt;""),AND(OT6&gt;=PA$38,OU6&gt;=PA$42,OT6&lt;&gt;""),AND(OY6&gt;=PA$38,OZ6&gt;=PA$42,OY6&lt;&gt;""),AND(PV6&gt;=QC$38,PW6&gt;=QC$42,PV6&lt;&gt;""),AND(QA6&gt;=QC$38,QB6&gt;=QC$42,QA6&lt;&gt;"")),"P","")</f>
        <v>P</v>
      </c>
      <c r="I6" s="3" t="str">
        <f>IF(OR(AND(AQ6&gt;=AW$42,AQ6&lt;&gt;"",AO6=""),AND(AV6&gt;=AW$42,AV6&lt;&gt;"",AO6=""),AND(BT6&gt;=BZ$42,BT6&lt;&gt;"",BR6=""),AND(BY6&gt;=BZ$42,BY6&lt;&gt;"",BR6=""),AND(CW6&gt;=DC$42,CW6&lt;&gt;"",CU6=""),AND(DB6&gt;=DC$42,DB6&lt;&gt;"",CU6=""),AND(EA6&gt;=EG$42,EA6&lt;&gt;""),AND(EF6&gt;=EG$42,EF6&lt;&gt;""),AND(FC6&gt;=FI$42,FC6&lt;&gt;""),AND(FH6&gt;=FI$42,FH6&lt;&gt;""),AND(GE6&gt;=GK$42,GE6&lt;&gt;""),AND(GJ6&gt;=GK$42,GJ6&lt;&gt;""),AND(HG6&gt;=HM$42,HG6&lt;&gt;""),AND(HL6&gt;=HM$42,HL6&lt;&gt;""),AND(II6&gt;=IO$42,II6&lt;&gt;""),AND(IN6&gt;=IO$42,IN6&lt;&gt;""),AND(JK6&gt;=JQ$42,JK6&lt;&gt;""),AND(JP6&gt;=JQ$42,JP6&lt;&gt;""),AND(KM6&gt;=KS$42,KM6&lt;&gt;""),AND(KR6&gt;=KS$42,KR6&lt;&gt;""),AND(LO6&gt;=LU$42,LO6&lt;&gt;""),AND(LT6&gt;=LU$42,LT6&lt;&gt;""),AND(MQ6&gt;=MW$42,MQ6&lt;&gt;""),AND(MV6&gt;=MW$42,MV6&lt;&gt;""),AND(NS6&gt;=NY$42,NS6&lt;&gt;""),AND(NX6&gt;=NY$42,NX6&lt;&gt;""),AND(OU6&gt;=PA$42,OU6&lt;&gt;""),AND(OZ6&gt;=PA$42,OZ6&lt;&gt;""),AND(PW6&gt;=QC$42,PW6&lt;&gt;""),AND(QB6&gt;=QC$42,QB6&lt;&gt;"")),"P","")</f>
        <v>P</v>
      </c>
      <c r="J6" s="36" t="str">
        <f>IF(AND(I6="P",H6=""),"No DD",IF(OR(AND(AS6&gt;=AW$41,AT6&gt;=AW$45,AS6&lt;&gt;"",AO6=""),AND(BV6&gt;=BZ$41,BW6&gt;=BZ$45,BV6&lt;&gt;"",BR6=""),AND(CY6&gt;=DC$41,CZ6&gt;=DC$45,CY6&lt;&gt;"",CU6=""),AND(EC6&gt;=EG$41,ED6&gt;=EG$45,EC6&lt;&gt;""),AND(FE6&gt;=FI$41,FF6&gt;=FI$45,FE6&lt;&gt;""),AND(GG6&gt;=GK$41,GH6&gt;=GK$45,GG6&lt;&gt;""),AND(HI6&gt;=HM$41,HJ6&gt;=HM$45,HI6&lt;&gt;""),AND(IK6&gt;=IO$41,IL6&gt;=IO$45,IK6&lt;&gt;""),AND(JM6&gt;=JQ$41,JN6&gt;=JQ$45,JM6&lt;&gt;""),AND(KO6&gt;=KS$41,KP6&gt;=KS$45,KO6&lt;&gt;""),AND(LQ6&gt;=LU$41,LR6&gt;=LU$45,LQ6&lt;&gt;""),AND(MS6&gt;=MW$41,MT6&gt;=MW$45,MS6&lt;&gt;""),AND(NU6&gt;=NY$41,NV6&gt;=NY$45,NU6&lt;&gt;""),AND(OW6&gt;=PA$41,OX6&gt;=PA$45,OW6&lt;&gt;""),AND(PY6&gt;=QC$41,PZ6&gt;=QC$45,PY6&lt;&gt;"")),"Merit",IF(OR(AND(AS6&gt;=AW$40,AT6&gt;=AW$44,AS6&lt;&gt;"",AO6=""),AND(BV6&gt;=BZ$40,BW6&gt;=BZ$44,BV6&lt;&gt;"",BR6=""),AND(CY6&gt;=DC$40,CZ6&gt;=DC$44,CY6&lt;&gt;"",CU6=""),AND(EC6&gt;=EG$40,ED6&gt;=EG$44,EC6&lt;&gt;""),AND(FE6&gt;=FI$40,FF6&gt;=FI$44,FE6&lt;&gt;""),AND(GG6&gt;=GK$40,GH6&gt;=GK$44,GG6&lt;&gt;""),AND(HI6&gt;=HM$40,HJ6&gt;=HM$44,HI6&lt;&gt;""),AND(IK6&gt;=IO$40,IL6&gt;=IO$44,IK6&lt;&gt;""),AND(JM6&gt;=JQ$40,JN6&gt;=JQ$44,JM6&lt;&gt;""),AND(KO6&gt;=KS$40,KP6&gt;=KS$44,KO6&lt;&gt;""),AND(LQ6&gt;=LU$40,LR6&gt;=LU$44,LQ6&lt;&gt;""),AND(MS6&gt;=MW$40,MT6&gt;=MW$44,MS6&lt;&gt;""),AND(NU6&gt;=NY$40,NV6&gt;=NY$44,NU6&lt;&gt;""),AND(OW6&gt;=PA$40,OX6&gt;=PA$44,OW6&lt;&gt;""),AND(PY6&gt;=QC$40,PZ6&gt;=QC$44,PY6&lt;&gt;"")),"Excellence",IF(K6="P","Worlds Team",IF(H6="P","National Team","")))))</f>
        <v>National Team</v>
      </c>
      <c r="K6" s="3" t="str">
        <f>IF(OR(AND(AS6&gt;=AW$39,AT6&gt;=AW$43,AS6&lt;&gt;"",AO6=""),AND(BV6&gt;=BZ$39,BW6&gt;=BZ$43,BV6&lt;&gt;"",BR6=""),AND(CY6&gt;=DC$39,CZ6&gt;=DC$43,CY6&lt;&gt;"",CU6=""),AND(EC6&gt;=EG$39,ED6&gt;=EG$43,EC6&lt;&gt;""),AND(FE6&gt;=FI$39,FF6&gt;=FI$43,FE6&lt;&gt;""),AND(GG6&gt;=GK$39,GH6&gt;=GK$43,GG6&lt;&gt;""),AND(HI6&gt;=HM$39,HJ6&gt;=HM$43,HI6&lt;&gt;""),AND(IK6&gt;=IO$39,IL6&gt;=IO$43,IK6&lt;&gt;""),AND(JM6&gt;=JQ$39,JN6&gt;=JQ$43,JM6&lt;&gt;""),AND(KO6&gt;=KS$39,KP6&gt;=KS$43,KO6&lt;&gt;""),AND(LQ6&gt;=LU$39,LR6&gt;=LU$43,LQ6&lt;&gt;""),AND(MS6&gt;=MW$39,MT6&gt;=MW$43,MS6&lt;&gt;""),AND(NU6&gt;=NY$39,NV6&gt;=NY$43,NU6&lt;&gt;""),AND(OW6&gt;=PA$39,OX6&gt;=PA$43,OW6&lt;&gt;""),AND(PY6&gt;=QC$39,PZ6&gt;=QC$43,PY6&lt;&gt;"")),"P","")</f>
        <v/>
      </c>
      <c r="L6" s="8">
        <f>IF(COUNT(AQ6,BT6,CW6)&gt;0,LARGE((AQ6,BT6,CW6),1),0)</f>
        <v>51.1</v>
      </c>
      <c r="M6" s="8" t="str">
        <f>IF(L6=0,"",IF(L6=CW6,$CA$1,IF(L6=BT6,$AX$1,IF(L6=AQ6,$U$1,""))))</f>
        <v>2025 Elite Canada</v>
      </c>
      <c r="N6" s="8">
        <f>IF(COUNT(AQ6,BT6,CW6)&gt;1,LARGE((AQ6,BT6,CW6),2),0)</f>
        <v>48</v>
      </c>
      <c r="O6" s="8" t="str">
        <f>IF(N6=0,"",IF(AND(N6=L6,N6=AQ6,N6=BT6),$U$1,IF(AND(N6=L6,N6=AQ6,N6=CW6),$U$1,IF(AND(N6=L6,N6=BT6,N6=CW6),$AX$1,IF(N6=CW6,$CA$1,IF(N6=BT6,$AX$1,IF(N6=AQ6,$U$1,"")))))))</f>
        <v>2024 Nationals</v>
      </c>
      <c r="P6" s="8">
        <f>IF(MAX(AV6,BY6,DB6)&gt;0,MAX(AV6,BY6,DB6),0)</f>
        <v>44.7</v>
      </c>
      <c r="Q6" s="8" t="str">
        <f>IF(P6=0,"",IF(P6=DB6,$CA$1,IF(P6=BY6,$AX$1,IF(P6=AV6,$U$1,""))))</f>
        <v>2024 Nationals</v>
      </c>
      <c r="R6" s="8">
        <f>IF(MAX(DD6:DE6)&gt;0,MAX(DD6:DE6),"")</f>
        <v>1.7000000000000028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2024 World Cup POR (July 7)</v>
      </c>
      <c r="U6" s="19">
        <v>17</v>
      </c>
      <c r="V6" s="19">
        <v>6.8</v>
      </c>
      <c r="W6" s="19">
        <v>0.8</v>
      </c>
      <c r="X6" s="19">
        <v>0.3</v>
      </c>
      <c r="Y6" s="19">
        <v>18.600000000000001</v>
      </c>
      <c r="Z6" s="19">
        <v>6</v>
      </c>
      <c r="AA6" s="19">
        <v>0.2</v>
      </c>
      <c r="AB6" s="19">
        <v>0.3</v>
      </c>
      <c r="AC6" s="19">
        <v>18.399999999999999</v>
      </c>
      <c r="AD6" s="19">
        <v>5.6</v>
      </c>
      <c r="AE6" s="19">
        <v>0.2</v>
      </c>
      <c r="AF6" s="19">
        <v>0</v>
      </c>
      <c r="AG6" s="19">
        <v>17.600000000000001</v>
      </c>
      <c r="AH6" s="19">
        <v>2.4</v>
      </c>
      <c r="AI6" s="19">
        <v>0</v>
      </c>
      <c r="AJ6" s="19">
        <v>0</v>
      </c>
      <c r="AK6" s="19">
        <v>19.100000000000001</v>
      </c>
      <c r="AL6" s="19">
        <v>5.6</v>
      </c>
      <c r="AM6" s="19">
        <v>0</v>
      </c>
      <c r="AN6" s="19">
        <v>0</v>
      </c>
      <c r="AO6" s="27"/>
      <c r="AP6" s="40">
        <f>IF(SUM(V6,Z6)&gt;0,SUM(V6,Z6),"")</f>
        <v>12.8</v>
      </c>
      <c r="AQ6" s="40">
        <f>IF(SUM(U6:V6,X6:Z6,AB6)-W6-AA6&gt;0,SUM(U6:V6,X6:Z6,AB6)-W6-AA6,"")</f>
        <v>48</v>
      </c>
      <c r="AR6" s="40">
        <f>IF(SUM(AC6:AD6,AF6)-AE6&gt;0,SUM(AC6:AD6,AF6)-AE6,"")</f>
        <v>23.8</v>
      </c>
      <c r="AS6" s="40">
        <f>IF(SUM(V6,Z6,AD6)&gt;0,SUM(V6,Z6,AD6),"")</f>
        <v>18.399999999999999</v>
      </c>
      <c r="AT6" s="40">
        <f>IF(SUM(AQ6,AR6)&gt;0,SUM(AQ6,AR6),"")</f>
        <v>71.8</v>
      </c>
      <c r="AU6" s="40">
        <f>IF(SUM(AH6,AL6)&gt;0,SUM(AH6,AL6),"")</f>
        <v>8</v>
      </c>
      <c r="AV6" s="40">
        <f>IF(SUM(AG6:AH6,AJ6:AL6,AN6)-SUM(AI6,AM6)&gt;0,SUM(AG6:AH6,AJ6:AL6,AN6)-SUM(AI6,AM6),"")</f>
        <v>44.7</v>
      </c>
      <c r="AW6" s="40">
        <f>IF(SUM(AQ6,AR6,AV6)&gt;0,SUM(AQ6,AR6,AV6),"")</f>
        <v>116.5</v>
      </c>
      <c r="AX6" s="18">
        <v>18.399999999999999</v>
      </c>
      <c r="AY6" s="18">
        <v>6.8</v>
      </c>
      <c r="AZ6" s="18">
        <v>0</v>
      </c>
      <c r="BA6" s="18">
        <v>0.3</v>
      </c>
      <c r="BB6" s="18">
        <v>0</v>
      </c>
      <c r="BC6" s="18">
        <v>0</v>
      </c>
      <c r="BD6" s="18">
        <v>0</v>
      </c>
      <c r="BE6" s="18">
        <v>0</v>
      </c>
      <c r="BF6" s="18">
        <v>19.100000000000001</v>
      </c>
      <c r="BG6" s="18">
        <v>5.6</v>
      </c>
      <c r="BH6" s="18">
        <v>0.6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6.8</v>
      </c>
      <c r="BT6" s="11">
        <f>IF(SUM(AX6:AY6,BA6:BC6,BE6)-AZ6-BD6&gt;0,SUM(AX6:AY6,BA6:BC6,BE6)-AZ6-BD6,"")</f>
        <v>25.5</v>
      </c>
      <c r="BU6" s="11">
        <f>IF(SUM(BF6:BG6,BI6)-BH6&gt;0,SUM(BF6:BG6,BI6)-BH6,"")</f>
        <v>24.1</v>
      </c>
      <c r="BV6" s="11">
        <f>IF(SUM(AY6,BC6,BG6)&gt;0,SUM(AY6,BC6,BG6),"")</f>
        <v>12.399999999999999</v>
      </c>
      <c r="BW6" s="11">
        <f>IF(SUM(BT6,BU6)&gt;0,SUM(BT6,BU6),"")</f>
        <v>49.6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49.6</v>
      </c>
      <c r="CA6" s="19">
        <v>19</v>
      </c>
      <c r="CB6" s="19">
        <v>6.8</v>
      </c>
      <c r="CC6" s="19">
        <v>0.2</v>
      </c>
      <c r="CD6" s="19">
        <v>0.3</v>
      </c>
      <c r="CE6" s="19">
        <v>18.8</v>
      </c>
      <c r="CF6" s="19">
        <v>6.4</v>
      </c>
      <c r="CG6" s="19">
        <v>0</v>
      </c>
      <c r="CH6" s="19">
        <v>0</v>
      </c>
      <c r="CI6" s="19"/>
      <c r="CJ6" s="19"/>
      <c r="CK6" s="19"/>
      <c r="CL6" s="19"/>
      <c r="CM6" s="19">
        <v>18.8</v>
      </c>
      <c r="CN6" s="19">
        <v>6.8</v>
      </c>
      <c r="CO6" s="19">
        <v>0.2</v>
      </c>
      <c r="CP6" s="19">
        <v>0.3</v>
      </c>
      <c r="CQ6" s="19">
        <v>15.6</v>
      </c>
      <c r="CR6" s="19">
        <v>2.8</v>
      </c>
      <c r="CS6" s="19">
        <v>0</v>
      </c>
      <c r="CT6" s="19">
        <v>0</v>
      </c>
      <c r="CU6" s="27"/>
      <c r="CV6" s="40">
        <f>IF(SUM(CB6,CF6)&gt;0,SUM(CB6,CF6),"")</f>
        <v>13.2</v>
      </c>
      <c r="CW6" s="40">
        <f>IF(SUM(CA6:CB6,CD6:CF6,CH6)-CC6-CG6&gt;0,SUM(CA6:CB6,CD6:CF6,CH6)-CC6-CG6,"")</f>
        <v>51.1</v>
      </c>
      <c r="CX6" s="40" t="str">
        <f>IF(SUM(CI6:CJ6,CL6)-CK6&gt;0,SUM(CI6:CJ6,CL6)-CK6,"")</f>
        <v/>
      </c>
      <c r="CY6" s="40">
        <f>IF(SUM(CB6,CF6,CJ6)&gt;0,SUM(CB6,CF6,CJ6),"")</f>
        <v>13.2</v>
      </c>
      <c r="CZ6" s="40">
        <f>IF(SUM(CW6,CX6)&gt;0,SUM(CW6,CX6),"")</f>
        <v>51.1</v>
      </c>
      <c r="DA6" s="40">
        <f>IF(SUM(CN6,CR6)&gt;0,SUM(CN6,CR6),"")</f>
        <v>9.6</v>
      </c>
      <c r="DB6" s="40">
        <f>IF(SUM(CM6:CN6,CP6:CR6,CT6)-SUM(CO6,CS6)&gt;0,SUM(CM6:CN6,CP6:CR6,CT6)-SUM(CO6,CS6),"")</f>
        <v>44.099999999999994</v>
      </c>
      <c r="DC6" s="40">
        <f>IF(SUM(CW6,CX6,DB6)&gt;0,SUM(CW6,CX6,DB6),"")</f>
        <v>95.199999999999989</v>
      </c>
      <c r="DD6" s="50">
        <f>IF(MAX(EA6,FC6,GE6,HG6,II6,JK6,KM6,LO6,MQ6,NS6,OU6,PW6)-IF(N6="",0,N6)&gt;0.001,MAX(EA6,FC6,GE6,HG6,II6,JK6,KM6,LO6,MQ6,NS6,OU6,PW6)-IF(N6="",0,N6),"")</f>
        <v>1.7000000000000028</v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>
        <v>18.8</v>
      </c>
      <c r="EI6" s="18">
        <v>6.8</v>
      </c>
      <c r="EJ6" s="18">
        <v>0.8</v>
      </c>
      <c r="EK6" s="18">
        <v>0</v>
      </c>
      <c r="EL6" s="18">
        <v>18.5</v>
      </c>
      <c r="EM6" s="18">
        <v>6.4</v>
      </c>
      <c r="EN6" s="18">
        <v>0</v>
      </c>
      <c r="EO6" s="18">
        <v>0</v>
      </c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>
        <f>IF(SUM(EI6,EM6)&gt;0,SUM(EI6,EM6),"")</f>
        <v>13.2</v>
      </c>
      <c r="FC6" s="11">
        <f>IF(SUM(EH6:EI6,EK6:EM6,EO6)-EJ6-EN6&gt;0,SUM(EH6:EI6,EK6:EM6,EO6)-EJ6-EN6,"")</f>
        <v>49.7</v>
      </c>
      <c r="FD6" s="11" t="str">
        <f>IF(SUM(EP6:EQ6,ES6)-ER6&gt;0,SUM(EP6:EQ6,ES6)-ER6,"")</f>
        <v/>
      </c>
      <c r="FE6" s="11">
        <f>IF(SUM(EI6,EM6,EQ6)&gt;0,SUM(EI6,EM6,EQ6),"")</f>
        <v>13.2</v>
      </c>
      <c r="FF6" s="11">
        <f>IF(SUM(FC6,FD6)&gt;0,SUM(FC6,FD6),"")</f>
        <v>49.7</v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>
        <f>IF(SUM(FC6,FD6,FH6)&gt;0,SUM(FC6,FD6,FH6),"")</f>
        <v>49.7</v>
      </c>
      <c r="FJ6" s="17">
        <v>15.6</v>
      </c>
      <c r="FK6" s="17">
        <v>2.4</v>
      </c>
      <c r="FL6" s="17">
        <v>0</v>
      </c>
      <c r="FM6" s="17">
        <v>0</v>
      </c>
      <c r="FN6" s="17">
        <v>18.7</v>
      </c>
      <c r="FO6" s="17">
        <v>6.4</v>
      </c>
      <c r="FP6" s="17">
        <v>0</v>
      </c>
      <c r="FQ6" s="17">
        <v>0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>
        <f>IF(SUM(FK6,FO6)&gt;0,SUM(FK6,FO6),"")</f>
        <v>8.8000000000000007</v>
      </c>
      <c r="GE6" s="40">
        <f>IF(SUM(FJ6:FK6,FM6:FO6,FQ6)-FL6-FP6&gt;0,SUM(FJ6:FK6,FM6:FO6,FQ6)-FL6-FP6,"")</f>
        <v>43.1</v>
      </c>
      <c r="GF6" s="40" t="str">
        <f>IF(SUM(FR6:FS6,FU6)-FT6&gt;0,SUM(FR6:FS6,FU6)-FT6,"")</f>
        <v/>
      </c>
      <c r="GG6" s="40">
        <f>IF(SUM(FK6,FO6,FS6)&gt;0,SUM(FK6,FO6,FS6),"")</f>
        <v>8.8000000000000007</v>
      </c>
      <c r="GH6" s="40">
        <f>IF(SUM(GE6,GF6)&gt;0,SUM(GE6,GF6),"")</f>
        <v>43.1</v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>
        <f>IF(SUM(GE6,GF6,GJ6)&gt;0,SUM(GE6,GF6,GJ6),"")</f>
        <v>43.1</v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18.7</v>
      </c>
      <c r="QE6" s="22">
        <f>IF($CU6="P",CB6,(CB6+AY6)/2)</f>
        <v>6.8</v>
      </c>
      <c r="QF6" s="22">
        <f>IF($CU6="P",CC6,(CC6+AZ6)/2)</f>
        <v>0.1</v>
      </c>
      <c r="QG6" s="22">
        <f>IF($CU6="P",CD6,(CD6+BA6)/2)</f>
        <v>0.3</v>
      </c>
      <c r="QH6" s="22">
        <f>IF($CU6="P",CE6,(CE6+BB6)/2)</f>
        <v>9.4</v>
      </c>
      <c r="QI6" s="22">
        <f>IF($CU6="P",CF6,(CF6+BC6)/2)</f>
        <v>3.2</v>
      </c>
      <c r="QJ6" s="22">
        <f>IF($CU6="P",CG6,(CG6+BD6)/2)</f>
        <v>0</v>
      </c>
      <c r="QK6" s="22">
        <f>IF($CU6="P",CH6,(CH6+BE6)/2)</f>
        <v>0</v>
      </c>
      <c r="QL6" s="22">
        <f>IF($CU6="P",CI6,(CI6+BF6)/2)</f>
        <v>9.5500000000000007</v>
      </c>
      <c r="QM6" s="22">
        <f>IF($CU6="P",CJ6,(CJ6+BG6)/2)</f>
        <v>2.8</v>
      </c>
      <c r="QN6" s="22">
        <f>IF($CU6="P",CK6,(CK6+BH6)/2)</f>
        <v>0.3</v>
      </c>
      <c r="QO6" s="22">
        <f>IF($CU6="P",CL6,(CL6+BI6)/2)</f>
        <v>0</v>
      </c>
      <c r="QP6" s="22">
        <f>IF($CU6="P",CM6,(CM6+BJ6)/2)</f>
        <v>9.4</v>
      </c>
      <c r="QQ6" s="22">
        <f>IF($CU6="P",CN6,(CN6+BK6)/2)</f>
        <v>3.4</v>
      </c>
      <c r="QR6" s="22">
        <f>IF($CU6="P",CO6,(CO6+BL6)/2)</f>
        <v>0.1</v>
      </c>
      <c r="QS6" s="22">
        <f>IF($CU6="P",CP6,(CP6+BM6)/2)</f>
        <v>0.15</v>
      </c>
      <c r="QT6" s="22">
        <f>IF($CU6="P",CQ6,(CQ6+BN6)/2)</f>
        <v>7.8</v>
      </c>
      <c r="QU6" s="22">
        <f>IF($CU6="P",CR6,(CR6+BO6)/2)</f>
        <v>1.4</v>
      </c>
      <c r="QV6" s="22">
        <f>IF($CU6="P",CS6,(CS6+BP6)/2)</f>
        <v>0</v>
      </c>
      <c r="QW6" s="22">
        <f>IF($CU6="P",CT6,(CT6+BQ6)/2)</f>
        <v>0</v>
      </c>
      <c r="QX6" s="27" t="s">
        <v>46</v>
      </c>
      <c r="QY6" s="40">
        <f>IF(SUM(QE6,QI6)&gt;0,SUM(QE6,QI6),"")</f>
        <v>10</v>
      </c>
      <c r="QZ6" s="40">
        <f>IF(SUM(QD6:QE6,QG6:QI6,QK6)-QF6-QJ6&gt;0,SUM(QD6:QE6,QG6:QI6,QK6)-QF6-QJ6,"")</f>
        <v>38.300000000000004</v>
      </c>
      <c r="RA6" s="40">
        <f>IF(SUM(QL6:QM6,QO6)-QN6&gt;0,SUM(QL6:QM6,QO6)-QN6,"")</f>
        <v>12.05</v>
      </c>
      <c r="RB6" s="40">
        <f>IF(SUM(QE6,QI6,QM6)&gt;0,SUM(QE6,QI6,QM6),"")</f>
        <v>12.8</v>
      </c>
      <c r="RC6" s="40">
        <f>IF(SUM(QZ6,RA6)&gt;0,SUM(QZ6,RA6),"")</f>
        <v>50.350000000000009</v>
      </c>
      <c r="RD6" s="40">
        <f>IF(SUM(QQ6,QU6)&gt;0,SUM(QQ6,QU6),"")</f>
        <v>4.8</v>
      </c>
      <c r="RE6" s="40">
        <f>IF(SUM(QP6:QQ6,QS6:QU6,QW6)-SUM(QR6,QV6)&gt;0,SUM(QP6:QQ6,QS6:QU6,QW6)-SUM(QR6,QV6),"")</f>
        <v>22.049999999999997</v>
      </c>
      <c r="RF6" s="40">
        <f>IF(SUM(QZ6,RA6,RE6)&gt;0,SUM(QZ6,RA6,RE6),"")</f>
        <v>72.400000000000006</v>
      </c>
    </row>
    <row r="7" spans="1:474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>1</v>
      </c>
      <c r="C7" s="5" t="s">
        <v>207</v>
      </c>
      <c r="D7" s="4" t="s">
        <v>5</v>
      </c>
      <c r="E7" s="4">
        <v>2008</v>
      </c>
      <c r="F7" s="9">
        <f>SUM(L7:R7)+SUM(L7:O7)*0.0000001+SUM(L7)*0.0000000000001</f>
        <v>144.10000928000503</v>
      </c>
      <c r="G7" s="64"/>
      <c r="H7" s="3" t="str">
        <f>IF(OR(AND(AP7&gt;=AW$38,AQ7&gt;=AW$42,AP7&lt;&gt;"",AO7=""),AND(AU7&gt;=AW$38,AV7&gt;=AW$42,AU7&lt;&gt;"",AO7=""),AND(BS7&gt;=BZ$38,BT7&gt;=BZ$42,BS7&lt;&gt;"",BR7=""),AND(BX7&gt;=BZ$38,BY7&gt;=BZ$42,BX7&lt;&gt;"",BR7=""),AND(CV7&gt;=DC$38,CW7&gt;=DC$42,CV7&lt;&gt;"",CU7=""),AND(DA7&gt;=DC$38,DB7&gt;=DC$42,DA7&lt;&gt;""),AND(DZ7&gt;=EG$38,EA7&gt;=EG$42,DZ7&lt;&gt;""),AND(EE7&gt;=EG$38,EF7&gt;=EG$42,EE7&lt;&gt;""),AND(FB7&gt;=FI$38,FC7&gt;=FI$42,FB7&lt;&gt;""),AND(FG7&gt;=FI$38,FH7&gt;=FI$42,FG7&lt;&gt;""),AND(GD7&gt;=GK$38,GE7&gt;=GK$42,GD7&lt;&gt;""),AND(GI7&gt;=GK$38,GJ7&gt;=GK$42,GI7&lt;&gt;""),AND(HF7&gt;=HM$38,HG7&gt;=HM$42,HF7&lt;&gt;""),AND(HK7&gt;=HM$38,HL7&gt;=HM$42,HK7&lt;&gt;""),AND(IH7&gt;=IO$38,II7&gt;=IO$42,IH7&lt;&gt;""),AND(IM7&gt;=IO$38,IN7&gt;=IO$42,IM7&lt;&gt;""),AND(JJ7&gt;=JQ$38,JK7&gt;=JQ$42,JJ7&lt;&gt;""),AND(JO7&gt;=JQ$38,JP7&gt;=JQ$42,JO7&lt;&gt;""),AND(KL7&gt;=KS$38,KM7&gt;=KS$42,KL7&lt;&gt;""),AND(KQ7&gt;=KS$38,KR7&gt;=KS$42,KQ7&lt;&gt;""),AND(LN7&gt;=LU$38,LO7&gt;=LU$42,LN7&lt;&gt;""),AND(LS7&gt;=LU$38,LT7&gt;=LU$42,LS7&lt;&gt;""),AND(MP7&gt;=MW$38,MQ7&gt;=MW$42,MP7&lt;&gt;""),AND(MU7&gt;=MW$38,MV7&gt;=MW$42,MU7&lt;&gt;""),AND(NR7&gt;=NY$38,NS7&gt;=NY$42,NR7&lt;&gt;""),AND(NW7&gt;=NY$38,NX7&gt;=NY$42,NW7&lt;&gt;""),AND(OT7&gt;=PA$38,OU7&gt;=PA$42,OT7&lt;&gt;""),AND(OY7&gt;=PA$38,OZ7&gt;=PA$42,OY7&lt;&gt;""),AND(PV7&gt;=QC$38,PW7&gt;=QC$42,PV7&lt;&gt;""),AND(QA7&gt;=QC$38,QB7&gt;=QC$42,QA7&lt;&gt;"")),"P","")</f>
        <v>P</v>
      </c>
      <c r="I7" s="3" t="str">
        <f>IF(OR(AND(AQ7&gt;=AW$42,AQ7&lt;&gt;"",AO7=""),AND(AV7&gt;=AW$42,AV7&lt;&gt;"",AO7=""),AND(BT7&gt;=BZ$42,BT7&lt;&gt;"",BR7=""),AND(BY7&gt;=BZ$42,BY7&lt;&gt;"",BR7=""),AND(CW7&gt;=DC$42,CW7&lt;&gt;"",CU7=""),AND(DB7&gt;=DC$42,DB7&lt;&gt;"",CU7=""),AND(EA7&gt;=EG$42,EA7&lt;&gt;""),AND(EF7&gt;=EG$42,EF7&lt;&gt;""),AND(FC7&gt;=FI$42,FC7&lt;&gt;""),AND(FH7&gt;=FI$42,FH7&lt;&gt;""),AND(GE7&gt;=GK$42,GE7&lt;&gt;""),AND(GJ7&gt;=GK$42,GJ7&lt;&gt;""),AND(HG7&gt;=HM$42,HG7&lt;&gt;""),AND(HL7&gt;=HM$42,HL7&lt;&gt;""),AND(II7&gt;=IO$42,II7&lt;&gt;""),AND(IN7&gt;=IO$42,IN7&lt;&gt;""),AND(JK7&gt;=JQ$42,JK7&lt;&gt;""),AND(JP7&gt;=JQ$42,JP7&lt;&gt;""),AND(KM7&gt;=KS$42,KM7&lt;&gt;""),AND(KR7&gt;=KS$42,KR7&lt;&gt;""),AND(LO7&gt;=LU$42,LO7&lt;&gt;""),AND(LT7&gt;=LU$42,LT7&lt;&gt;""),AND(MQ7&gt;=MW$42,MQ7&lt;&gt;""),AND(MV7&gt;=MW$42,MV7&lt;&gt;""),AND(NS7&gt;=NY$42,NS7&lt;&gt;""),AND(NX7&gt;=NY$42,NX7&lt;&gt;""),AND(OU7&gt;=PA$42,OU7&lt;&gt;""),AND(OZ7&gt;=PA$42,OZ7&lt;&gt;""),AND(PW7&gt;=QC$42,PW7&lt;&gt;""),AND(QB7&gt;=QC$42,QB7&lt;&gt;"")),"P","")</f>
        <v>P</v>
      </c>
      <c r="J7" s="36" t="str">
        <f>IF(AND(I7="P",H7=""),"No DD",IF(OR(AND(AS7&gt;=AW$41,AT7&gt;=AW$45,AS7&lt;&gt;"",AO7=""),AND(BV7&gt;=BZ$41,BW7&gt;=BZ$45,BV7&lt;&gt;"",BR7=""),AND(CY7&gt;=DC$41,CZ7&gt;=DC$45,CY7&lt;&gt;"",CU7=""),AND(EC7&gt;=EG$41,ED7&gt;=EG$45,EC7&lt;&gt;""),AND(FE7&gt;=FI$41,FF7&gt;=FI$45,FE7&lt;&gt;""),AND(GG7&gt;=GK$41,GH7&gt;=GK$45,GG7&lt;&gt;""),AND(HI7&gt;=HM$41,HJ7&gt;=HM$45,HI7&lt;&gt;""),AND(IK7&gt;=IO$41,IL7&gt;=IO$45,IK7&lt;&gt;""),AND(JM7&gt;=JQ$41,JN7&gt;=JQ$45,JM7&lt;&gt;""),AND(KO7&gt;=KS$41,KP7&gt;=KS$45,KO7&lt;&gt;""),AND(LQ7&gt;=LU$41,LR7&gt;=LU$45,LQ7&lt;&gt;""),AND(MS7&gt;=MW$41,MT7&gt;=MW$45,MS7&lt;&gt;""),AND(NU7&gt;=NY$41,NV7&gt;=NY$45,NU7&lt;&gt;""),AND(OW7&gt;=PA$41,OX7&gt;=PA$45,OW7&lt;&gt;""),AND(PY7&gt;=QC$41,PZ7&gt;=QC$45,PY7&lt;&gt;"")),"Merit",IF(OR(AND(AS7&gt;=AW$40,AT7&gt;=AW$44,AS7&lt;&gt;"",AO7=""),AND(BV7&gt;=BZ$40,BW7&gt;=BZ$44,BV7&lt;&gt;"",BR7=""),AND(CY7&gt;=DC$40,CZ7&gt;=DC$44,CY7&lt;&gt;"",CU7=""),AND(EC7&gt;=EG$40,ED7&gt;=EG$44,EC7&lt;&gt;""),AND(FE7&gt;=FI$40,FF7&gt;=FI$44,FE7&lt;&gt;""),AND(GG7&gt;=GK$40,GH7&gt;=GK$44,GG7&lt;&gt;""),AND(HI7&gt;=HM$40,HJ7&gt;=HM$44,HI7&lt;&gt;""),AND(IK7&gt;=IO$40,IL7&gt;=IO$44,IK7&lt;&gt;""),AND(JM7&gt;=JQ$40,JN7&gt;=JQ$44,JM7&lt;&gt;""),AND(KO7&gt;=KS$40,KP7&gt;=KS$44,KO7&lt;&gt;""),AND(LQ7&gt;=LU$40,LR7&gt;=LU$44,LQ7&lt;&gt;""),AND(MS7&gt;=MW$40,MT7&gt;=MW$44,MS7&lt;&gt;""),AND(NU7&gt;=NY$40,NV7&gt;=NY$44,NU7&lt;&gt;""),AND(OW7&gt;=PA$40,OX7&gt;=PA$44,OW7&lt;&gt;""),AND(PY7&gt;=QC$40,PZ7&gt;=QC$44,PY7&lt;&gt;"")),"Excellence",IF(K7="P","Worlds Team",IF(H7="P","National Team","")))))</f>
        <v>National Team</v>
      </c>
      <c r="K7" s="3" t="str">
        <f>IF(OR(AND(AS7&gt;=AW$39,AT7&gt;=AW$43,AS7&lt;&gt;"",AO7=""),AND(BV7&gt;=BZ$39,BW7&gt;=BZ$43,BV7&lt;&gt;"",BR7=""),AND(CY7&gt;=DC$39,CZ7&gt;=DC$43,CY7&lt;&gt;"",CU7=""),AND(EC7&gt;=EG$39,ED7&gt;=EG$43,EC7&lt;&gt;""),AND(FE7&gt;=FI$39,FF7&gt;=FI$43,FE7&lt;&gt;""),AND(GG7&gt;=GK$39,GH7&gt;=GK$43,GG7&lt;&gt;""),AND(HI7&gt;=HM$39,HJ7&gt;=HM$43,HI7&lt;&gt;""),AND(IK7&gt;=IO$39,IL7&gt;=IO$43,IK7&lt;&gt;""),AND(JM7&gt;=JQ$39,JN7&gt;=JQ$43,JM7&lt;&gt;""),AND(KO7&gt;=KS$39,KP7&gt;=KS$43,KO7&lt;&gt;""),AND(LQ7&gt;=LU$39,LR7&gt;=LU$43,LQ7&lt;&gt;""),AND(MS7&gt;=MW$39,MT7&gt;=MW$43,MS7&lt;&gt;""),AND(NU7&gt;=NY$39,NV7&gt;=NY$43,NU7&lt;&gt;""),AND(OW7&gt;=PA$39,OX7&gt;=PA$43,OW7&lt;&gt;""),AND(PY7&gt;=QC$39,PZ7&gt;=QC$43,PY7&lt;&gt;"")),"P","")</f>
        <v/>
      </c>
      <c r="L7" s="8">
        <f>IF(COUNT(AQ7,BT7,CW7)&gt;0,LARGE((AQ7,BT7,CW7),1),0)</f>
        <v>49.900000000000006</v>
      </c>
      <c r="M7" s="8" t="str">
        <f>IF(L7=0,"",IF(L7=CW7,$CA$1,IF(L7=BT7,$AX$1,IF(L7=AQ7,$U$1,""))))</f>
        <v>2024 Nationals</v>
      </c>
      <c r="N7" s="8">
        <f>IF(COUNT(AQ7,BT7,CW7)&gt;1,LARGE((AQ7,BT7,CW7),2),0)</f>
        <v>42.900000000000006</v>
      </c>
      <c r="O7" s="8" t="str">
        <f>IF(N7=0,"",IF(AND(N7=L7,N7=AQ7,N7=BT7),$U$1,IF(AND(N7=L7,N7=AQ7,N7=CW7),$U$1,IF(AND(N7=L7,N7=BT7,N7=CW7),$AX$1,IF(N7=CW7,$CA$1,IF(N7=BT7,$AX$1,IF(N7=AQ7,$U$1,"")))))))</f>
        <v>2024 3rd Domestic Trial</v>
      </c>
      <c r="P7" s="8">
        <f>IF(MAX(AV7,BY7,DB7)&gt;0,MAX(AV7,BY7,DB7),0)</f>
        <v>44.8</v>
      </c>
      <c r="Q7" s="8" t="str">
        <f>IF(P7=0,"",IF(P7=DB7,$CA$1,IF(P7=BY7,$AX$1,IF(P7=AV7,$U$1,""))))</f>
        <v>2024 Nationals</v>
      </c>
      <c r="R7" s="8">
        <f>IF(MAX(DD7:DE7)&gt;0,MAX(DD7:DE7),"")</f>
        <v>6.4999999999999929</v>
      </c>
      <c r="S7" s="11" t="str">
        <f>IF(R7="","",IF(R7=DD7,"("&amp;DD$2&amp;")",IF(R7=DE7,"("&amp;DE$2&amp;")")))</f>
        <v>(Q1)</v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>2024 Coimbra Gym Fest (July 7)</v>
      </c>
      <c r="U7" s="19">
        <v>18.600000000000001</v>
      </c>
      <c r="V7" s="19">
        <v>6</v>
      </c>
      <c r="W7" s="19">
        <v>0</v>
      </c>
      <c r="X7" s="19">
        <v>0</v>
      </c>
      <c r="Y7" s="19">
        <v>18.3</v>
      </c>
      <c r="Z7" s="19">
        <v>7.2</v>
      </c>
      <c r="AA7" s="19">
        <v>0.2</v>
      </c>
      <c r="AB7" s="19">
        <v>0</v>
      </c>
      <c r="AC7" s="19">
        <v>18.3</v>
      </c>
      <c r="AD7" s="19">
        <v>4.4000000000000004</v>
      </c>
      <c r="AE7" s="19">
        <v>1</v>
      </c>
      <c r="AF7" s="19">
        <v>0</v>
      </c>
      <c r="AG7" s="19">
        <v>17.399999999999999</v>
      </c>
      <c r="AH7" s="19">
        <v>2.4</v>
      </c>
      <c r="AI7" s="19">
        <v>0</v>
      </c>
      <c r="AJ7" s="19">
        <v>0</v>
      </c>
      <c r="AK7" s="19">
        <v>18.600000000000001</v>
      </c>
      <c r="AL7" s="19">
        <v>6.4</v>
      </c>
      <c r="AM7" s="19">
        <v>0</v>
      </c>
      <c r="AN7" s="19">
        <v>0</v>
      </c>
      <c r="AO7" s="27"/>
      <c r="AP7" s="40">
        <f>IF(SUM(V7,Z7)&gt;0,SUM(V7,Z7),"")</f>
        <v>13.2</v>
      </c>
      <c r="AQ7" s="40">
        <f>IF(SUM(U7:V7,X7:Z7,AB7)-W7-AA7&gt;0,SUM(U7:V7,X7:Z7,AB7)-W7-AA7,"")</f>
        <v>49.900000000000006</v>
      </c>
      <c r="AR7" s="40">
        <f>IF(SUM(AC7:AD7,AF7)-AE7&gt;0,SUM(AC7:AD7,AF7)-AE7,"")</f>
        <v>21.700000000000003</v>
      </c>
      <c r="AS7" s="40">
        <f>IF(SUM(V7,Z7,AD7)&gt;0,SUM(V7,Z7,AD7),"")</f>
        <v>17.600000000000001</v>
      </c>
      <c r="AT7" s="40">
        <f>IF(SUM(AQ7,AR7)&gt;0,SUM(AQ7,AR7),"")</f>
        <v>71.600000000000009</v>
      </c>
      <c r="AU7" s="40">
        <f>IF(SUM(AH7,AL7)&gt;0,SUM(AH7,AL7),"")</f>
        <v>8.8000000000000007</v>
      </c>
      <c r="AV7" s="40">
        <f>IF(SUM(AG7:AH7,AJ7:AL7,AN7)-SUM(AI7,AM7)&gt;0,SUM(AG7:AH7,AJ7:AL7,AN7)-SUM(AI7,AM7),"")</f>
        <v>44.8</v>
      </c>
      <c r="AW7" s="40">
        <f>IF(SUM(AQ7,AR7,AV7)&gt;0,SUM(AQ7,AR7,AV7),"")</f>
        <v>116.4</v>
      </c>
      <c r="AX7" s="18">
        <v>17.8</v>
      </c>
      <c r="AY7" s="18">
        <v>4.4000000000000004</v>
      </c>
      <c r="AZ7" s="18">
        <v>0.6</v>
      </c>
      <c r="BA7" s="18">
        <v>0</v>
      </c>
      <c r="BB7" s="18">
        <v>19</v>
      </c>
      <c r="BC7" s="18">
        <v>3.1</v>
      </c>
      <c r="BD7" s="18">
        <v>0.8</v>
      </c>
      <c r="BE7" s="18">
        <v>0</v>
      </c>
      <c r="BF7" s="18">
        <v>16.2</v>
      </c>
      <c r="BG7" s="18">
        <v>2.8</v>
      </c>
      <c r="BH7" s="18">
        <v>1.2</v>
      </c>
      <c r="BI7" s="18">
        <v>0</v>
      </c>
      <c r="BJ7" s="18">
        <v>17.8</v>
      </c>
      <c r="BK7" s="18">
        <v>5.6</v>
      </c>
      <c r="BL7" s="18">
        <v>1</v>
      </c>
      <c r="BM7" s="18">
        <v>0</v>
      </c>
      <c r="BN7" s="18">
        <v>17.2</v>
      </c>
      <c r="BO7" s="18">
        <v>2.4</v>
      </c>
      <c r="BP7" s="18">
        <v>0</v>
      </c>
      <c r="BQ7" s="18">
        <v>0</v>
      </c>
      <c r="BR7" s="28"/>
      <c r="BS7" s="11">
        <f>IF(SUM(AY7,BC7)&gt;0,SUM(AY7,BC7),"")</f>
        <v>7.5</v>
      </c>
      <c r="BT7" s="11">
        <f>IF(SUM(AX7:AY7,BA7:BC7,BE7)-AZ7-BD7&gt;0,SUM(AX7:AY7,BA7:BC7,BE7)-AZ7-BD7,"")</f>
        <v>42.900000000000006</v>
      </c>
      <c r="BU7" s="11">
        <f>IF(SUM(BF7:BG7,BI7)-BH7&gt;0,SUM(BF7:BG7,BI7)-BH7,"")</f>
        <v>17.8</v>
      </c>
      <c r="BV7" s="11">
        <f>IF(SUM(AY7,BC7,BG7)&gt;0,SUM(AY7,BC7,BG7),"")</f>
        <v>10.3</v>
      </c>
      <c r="BW7" s="11">
        <f>IF(SUM(BT7,BU7)&gt;0,SUM(BT7,BU7),"")</f>
        <v>60.7</v>
      </c>
      <c r="BX7" s="11">
        <f>IF(SUM(BK7,BO7)&gt;0,SUM(BK7,BO7),"")</f>
        <v>8</v>
      </c>
      <c r="BY7" s="11">
        <f>IF(SUM(BJ7:BK7,BM7:BO7,BQ7)-SUM(BL7,BP7)&gt;0,SUM(BJ7:BK7,BM7:BO7,BQ7)-SUM(BL7,BP7),"")</f>
        <v>41.999999999999993</v>
      </c>
      <c r="BZ7" s="11">
        <f>IF(SUM(BT7,BU7,BY7)&gt;0,SUM(BT7,BU7,BY7),"")</f>
        <v>102.69999999999999</v>
      </c>
      <c r="CA7" s="19">
        <v>18.7</v>
      </c>
      <c r="CB7" s="19">
        <v>5.2</v>
      </c>
      <c r="CC7" s="19">
        <v>0</v>
      </c>
      <c r="CD7" s="19">
        <v>0</v>
      </c>
      <c r="CE7" s="19">
        <v>15.2</v>
      </c>
      <c r="CF7" s="19">
        <v>0</v>
      </c>
      <c r="CG7" s="19">
        <v>0</v>
      </c>
      <c r="CH7" s="19">
        <v>0</v>
      </c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5.2</v>
      </c>
      <c r="CW7" s="40">
        <f>IF(SUM(CA7:CB7,CD7:CF7,CH7)-CC7-CG7&gt;0,SUM(CA7:CB7,CD7:CF7,CH7)-CC7-CG7,"")</f>
        <v>39.099999999999994</v>
      </c>
      <c r="CX7" s="40" t="str">
        <f>IF(SUM(CI7:CJ7,CL7)-CK7&gt;0,SUM(CI7:CJ7,CL7)-CK7,"")</f>
        <v/>
      </c>
      <c r="CY7" s="40">
        <f>IF(SUM(CB7,CF7,CJ7)&gt;0,SUM(CB7,CF7,CJ7),"")</f>
        <v>5.2</v>
      </c>
      <c r="CZ7" s="40">
        <f>IF(SUM(CW7,CX7)&gt;0,SUM(CW7,CX7),"")</f>
        <v>39.099999999999994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39.099999999999994</v>
      </c>
      <c r="DD7" s="50">
        <f>IF(MAX(EA7,FC7,GE7,HG7,II7,JK7,KM7,LO7,MQ7,NS7,OU7,PW7)-IF(N7="",0,N7)&gt;0.001,MAX(EA7,FC7,GE7,HG7,II7,JK7,KM7,LO7,MQ7,NS7,OU7,PW7)-IF(N7="",0,N7),"")</f>
        <v>6.4999999999999929</v>
      </c>
      <c r="DE7" s="50">
        <f>IF(MAX(EF7,FH7,GJ7,HL7,IN7,JP7,KR7,LT7,MV7,NX7,OZ7,QB7)-IF(P7="",0,P7)&gt;0.001,MAX(EF7,FH7,GJ7,HL7,IN7,JP7,KR7,LT7,MV7,NX7,OZ7,QB7)-IF(P7="",0,P7),"")</f>
        <v>4.8000000000000043</v>
      </c>
      <c r="DF7" s="17">
        <v>18.2</v>
      </c>
      <c r="DG7" s="17">
        <v>6</v>
      </c>
      <c r="DH7" s="17">
        <v>0.6</v>
      </c>
      <c r="DI7" s="17">
        <v>0</v>
      </c>
      <c r="DJ7" s="17">
        <v>18.600000000000001</v>
      </c>
      <c r="DK7" s="17">
        <v>7.2</v>
      </c>
      <c r="DL7" s="17">
        <v>0</v>
      </c>
      <c r="DM7" s="17">
        <v>0</v>
      </c>
      <c r="DN7" s="17"/>
      <c r="DO7" s="17"/>
      <c r="DP7" s="17"/>
      <c r="DQ7" s="17"/>
      <c r="DR7" s="17">
        <v>18.600000000000001</v>
      </c>
      <c r="DS7" s="17">
        <v>6</v>
      </c>
      <c r="DT7" s="17">
        <v>0</v>
      </c>
      <c r="DU7" s="17">
        <v>0</v>
      </c>
      <c r="DV7" s="17">
        <v>18</v>
      </c>
      <c r="DW7" s="17">
        <v>7.2</v>
      </c>
      <c r="DX7" s="17">
        <v>0.2</v>
      </c>
      <c r="DY7" s="17">
        <v>0</v>
      </c>
      <c r="DZ7" s="40">
        <f>IF(SUM(DG7,DK7)&gt;0,SUM(DG7,DK7),"")</f>
        <v>13.2</v>
      </c>
      <c r="EA7" s="40">
        <f>IF(SUM(DF7:DG7,DI7:DK7,DM7)-DH7-DL7&gt;0,SUM(DF7:DG7,DI7:DK7,DM7)-DH7-DL7,"")</f>
        <v>49.4</v>
      </c>
      <c r="EB7" s="40" t="str">
        <f>IF(SUM(DN7:DO7,DQ7)-DP7&gt;0,SUM(DN7:DO7,DQ7)-DP7,"")</f>
        <v/>
      </c>
      <c r="EC7" s="40">
        <f>IF(SUM(DG7,DK7,DO7)&gt;0,SUM(DG7,DK7,DO7),"")</f>
        <v>13.2</v>
      </c>
      <c r="ED7" s="40">
        <f>IF(SUM(EA7,EB7)&gt;0,SUM(EA7,EB7),"")</f>
        <v>49.4</v>
      </c>
      <c r="EE7" s="40">
        <f>IF(SUM(DS7,DW7)&gt;0,SUM(DS7,DW7),"")</f>
        <v>13.2</v>
      </c>
      <c r="EF7" s="40">
        <f>IF(SUM(DR7:DS7,DU7:DW7,DY7)-SUM(DT7,DX7)&gt;0,SUM(DR7:DS7,DU7:DW7,DY7)-SUM(DT7,DX7),"")</f>
        <v>49.6</v>
      </c>
      <c r="EG7" s="40">
        <f>IF(SUM(EA7,EB7,EF7)&gt;0,SUM(EA7,EB7,EF7),"")</f>
        <v>99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18.25</v>
      </c>
      <c r="QE7" s="22">
        <f>IF($CU7="P",CB7,(CB7+AY7)/2)</f>
        <v>4.8000000000000007</v>
      </c>
      <c r="QF7" s="22">
        <f>IF($CU7="P",CC7,(CC7+AZ7)/2)</f>
        <v>0.3</v>
      </c>
      <c r="QG7" s="22">
        <f>IF($CU7="P",CD7,(CD7+BA7)/2)</f>
        <v>0</v>
      </c>
      <c r="QH7" s="22">
        <f>IF($CU7="P",CE7,(CE7+BB7)/2)</f>
        <v>17.100000000000001</v>
      </c>
      <c r="QI7" s="22">
        <f>IF($CU7="P",CF7,(CF7+BC7)/2)</f>
        <v>1.55</v>
      </c>
      <c r="QJ7" s="22">
        <f>IF($CU7="P",CG7,(CG7+BD7)/2)</f>
        <v>0.4</v>
      </c>
      <c r="QK7" s="22">
        <f>IF($CU7="P",CH7,(CH7+BE7)/2)</f>
        <v>0</v>
      </c>
      <c r="QL7" s="22">
        <f>IF($CU7="P",CI7,(CI7+BF7)/2)</f>
        <v>8.1</v>
      </c>
      <c r="QM7" s="22">
        <f>IF($CU7="P",CJ7,(CJ7+BG7)/2)</f>
        <v>1.4</v>
      </c>
      <c r="QN7" s="22">
        <f>IF($CU7="P",CK7,(CK7+BH7)/2)</f>
        <v>0.6</v>
      </c>
      <c r="QO7" s="22">
        <f>IF($CU7="P",CL7,(CL7+BI7)/2)</f>
        <v>0</v>
      </c>
      <c r="QP7" s="22">
        <f>IF($CU7="P",CM7,(CM7+BJ7)/2)</f>
        <v>8.9</v>
      </c>
      <c r="QQ7" s="22">
        <f>IF($CU7="P",CN7,(CN7+BK7)/2)</f>
        <v>2.8</v>
      </c>
      <c r="QR7" s="22">
        <f>IF($CU7="P",CO7,(CO7+BL7)/2)</f>
        <v>0.5</v>
      </c>
      <c r="QS7" s="22">
        <f>IF($CU7="P",CP7,(CP7+BM7)/2)</f>
        <v>0</v>
      </c>
      <c r="QT7" s="22">
        <f>IF($CU7="P",CQ7,(CQ7+BN7)/2)</f>
        <v>8.6</v>
      </c>
      <c r="QU7" s="22">
        <f>IF($CU7="P",CR7,(CR7+BO7)/2)</f>
        <v>1.2</v>
      </c>
      <c r="QV7" s="22">
        <f>IF($CU7="P",CS7,(CS7+BP7)/2)</f>
        <v>0</v>
      </c>
      <c r="QW7" s="22">
        <f>IF($CU7="P",CT7,(CT7+BQ7)/2)</f>
        <v>0</v>
      </c>
      <c r="QX7" s="27" t="s">
        <v>46</v>
      </c>
      <c r="QY7" s="40">
        <f>IF(SUM(QE7,QI7)&gt;0,SUM(QE7,QI7),"")</f>
        <v>6.3500000000000005</v>
      </c>
      <c r="QZ7" s="40">
        <f>IF(SUM(QD7:QE7,QG7:QI7,QK7)-QF7-QJ7&gt;0,SUM(QD7:QE7,QG7:QI7,QK7)-QF7-QJ7,"")</f>
        <v>41.000000000000007</v>
      </c>
      <c r="RA7" s="40">
        <f>IF(SUM(QL7:QM7,QO7)-QN7&gt;0,SUM(QL7:QM7,QO7)-QN7,"")</f>
        <v>8.9</v>
      </c>
      <c r="RB7" s="40">
        <f>IF(SUM(QE7,QI7,QM7)&gt;0,SUM(QE7,QI7,QM7),"")</f>
        <v>7.75</v>
      </c>
      <c r="RC7" s="40">
        <f>IF(SUM(QZ7,RA7)&gt;0,SUM(QZ7,RA7),"")</f>
        <v>49.900000000000006</v>
      </c>
      <c r="RD7" s="40">
        <f>IF(SUM(QQ7,QU7)&gt;0,SUM(QQ7,QU7),"")</f>
        <v>4</v>
      </c>
      <c r="RE7" s="40">
        <f>IF(SUM(QP7:QQ7,QS7:QU7,QW7)-SUM(QR7,QV7)&gt;0,SUM(QP7:QQ7,QS7:QU7,QW7)-SUM(QR7,QV7),"")</f>
        <v>20.999999999999996</v>
      </c>
      <c r="RF7" s="40">
        <f>IF(SUM(QZ7,RA7,RE7)&gt;0,SUM(QZ7,RA7,RE7),"")</f>
        <v>70.900000000000006</v>
      </c>
    </row>
    <row r="8" spans="1:474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>2</v>
      </c>
      <c r="C8" s="5" t="s">
        <v>129</v>
      </c>
      <c r="D8" s="4" t="s">
        <v>5</v>
      </c>
      <c r="E8" s="4">
        <v>2006</v>
      </c>
      <c r="F8" s="9">
        <f>SUM(L8:R8)+SUM(L8:O8)*0.0000001+SUM(L8)*0.0000000000001</f>
        <v>141.90000467000468</v>
      </c>
      <c r="G8" s="64"/>
      <c r="H8" s="3" t="str">
        <f>IF(OR(AND(AP8&gt;=AW$38,AQ8&gt;=AW$42,AP8&lt;&gt;"",AO8=""),AND(AU8&gt;=AW$38,AV8&gt;=AW$42,AU8&lt;&gt;"",AO8=""),AND(BS8&gt;=BZ$38,BT8&gt;=BZ$42,BS8&lt;&gt;"",BR8=""),AND(BX8&gt;=BZ$38,BY8&gt;=BZ$42,BX8&lt;&gt;"",BR8=""),AND(CV8&gt;=DC$38,CW8&gt;=DC$42,CV8&lt;&gt;"",CU8=""),AND(DA8&gt;=DC$38,DB8&gt;=DC$42,DA8&lt;&gt;""),AND(DZ8&gt;=EG$38,EA8&gt;=EG$42,DZ8&lt;&gt;""),AND(EE8&gt;=EG$38,EF8&gt;=EG$42,EE8&lt;&gt;""),AND(FB8&gt;=FI$38,FC8&gt;=FI$42,FB8&lt;&gt;""),AND(FG8&gt;=FI$38,FH8&gt;=FI$42,FG8&lt;&gt;""),AND(GD8&gt;=GK$38,GE8&gt;=GK$42,GD8&lt;&gt;""),AND(GI8&gt;=GK$38,GJ8&gt;=GK$42,GI8&lt;&gt;""),AND(HF8&gt;=HM$38,HG8&gt;=HM$42,HF8&lt;&gt;""),AND(HK8&gt;=HM$38,HL8&gt;=HM$42,HK8&lt;&gt;""),AND(IH8&gt;=IO$38,II8&gt;=IO$42,IH8&lt;&gt;""),AND(IM8&gt;=IO$38,IN8&gt;=IO$42,IM8&lt;&gt;""),AND(JJ8&gt;=JQ$38,JK8&gt;=JQ$42,JJ8&lt;&gt;""),AND(JO8&gt;=JQ$38,JP8&gt;=JQ$42,JO8&lt;&gt;""),AND(KL8&gt;=KS$38,KM8&gt;=KS$42,KL8&lt;&gt;""),AND(KQ8&gt;=KS$38,KR8&gt;=KS$42,KQ8&lt;&gt;""),AND(LN8&gt;=LU$38,LO8&gt;=LU$42,LN8&lt;&gt;""),AND(LS8&gt;=LU$38,LT8&gt;=LU$42,LS8&lt;&gt;""),AND(MP8&gt;=MW$38,MQ8&gt;=MW$42,MP8&lt;&gt;""),AND(MU8&gt;=MW$38,MV8&gt;=MW$42,MU8&lt;&gt;""),AND(NR8&gt;=NY$38,NS8&gt;=NY$42,NR8&lt;&gt;""),AND(NW8&gt;=NY$38,NX8&gt;=NY$42,NW8&lt;&gt;""),AND(OT8&gt;=PA$38,OU8&gt;=PA$42,OT8&lt;&gt;""),AND(OY8&gt;=PA$38,OZ8&gt;=PA$42,OY8&lt;&gt;""),AND(PV8&gt;=QC$38,PW8&gt;=QC$42,PV8&lt;&gt;""),AND(QA8&gt;=QC$38,QB8&gt;=QC$42,QA8&lt;&gt;"")),"P","")</f>
        <v>P</v>
      </c>
      <c r="I8" s="3" t="str">
        <f>IF(OR(AND(AQ8&gt;=AW$42,AQ8&lt;&gt;"",AO8=""),AND(AV8&gt;=AW$42,AV8&lt;&gt;"",AO8=""),AND(BT8&gt;=BZ$42,BT8&lt;&gt;"",BR8=""),AND(BY8&gt;=BZ$42,BY8&lt;&gt;"",BR8=""),AND(CW8&gt;=DC$42,CW8&lt;&gt;"",CU8=""),AND(DB8&gt;=DC$42,DB8&lt;&gt;"",CU8=""),AND(EA8&gt;=EG$42,EA8&lt;&gt;""),AND(EF8&gt;=EG$42,EF8&lt;&gt;""),AND(FC8&gt;=FI$42,FC8&lt;&gt;""),AND(FH8&gt;=FI$42,FH8&lt;&gt;""),AND(GE8&gt;=GK$42,GE8&lt;&gt;""),AND(GJ8&gt;=GK$42,GJ8&lt;&gt;""),AND(HG8&gt;=HM$42,HG8&lt;&gt;""),AND(HL8&gt;=HM$42,HL8&lt;&gt;""),AND(II8&gt;=IO$42,II8&lt;&gt;""),AND(IN8&gt;=IO$42,IN8&lt;&gt;""),AND(JK8&gt;=JQ$42,JK8&lt;&gt;""),AND(JP8&gt;=JQ$42,JP8&lt;&gt;""),AND(KM8&gt;=KS$42,KM8&lt;&gt;""),AND(KR8&gt;=KS$42,KR8&lt;&gt;""),AND(LO8&gt;=LU$42,LO8&lt;&gt;""),AND(LT8&gt;=LU$42,LT8&lt;&gt;""),AND(MQ8&gt;=MW$42,MQ8&lt;&gt;""),AND(MV8&gt;=MW$42,MV8&lt;&gt;""),AND(NS8&gt;=NY$42,NS8&lt;&gt;""),AND(NX8&gt;=NY$42,NX8&lt;&gt;""),AND(OU8&gt;=PA$42,OU8&lt;&gt;""),AND(OZ8&gt;=PA$42,OZ8&lt;&gt;""),AND(PW8&gt;=QC$42,PW8&lt;&gt;""),AND(QB8&gt;=QC$42,QB8&lt;&gt;"")),"P","")</f>
        <v>P</v>
      </c>
      <c r="J8" s="36" t="str">
        <f>IF(AND(I8="P",H8=""),"No DD",IF(OR(AND(AS8&gt;=AW$41,AT8&gt;=AW$45,AS8&lt;&gt;"",AO8=""),AND(BV8&gt;=BZ$41,BW8&gt;=BZ$45,BV8&lt;&gt;"",BR8=""),AND(CY8&gt;=DC$41,CZ8&gt;=DC$45,CY8&lt;&gt;"",CU8=""),AND(EC8&gt;=EG$41,ED8&gt;=EG$45,EC8&lt;&gt;""),AND(FE8&gt;=FI$41,FF8&gt;=FI$45,FE8&lt;&gt;""),AND(GG8&gt;=GK$41,GH8&gt;=GK$45,GG8&lt;&gt;""),AND(HI8&gt;=HM$41,HJ8&gt;=HM$45,HI8&lt;&gt;""),AND(IK8&gt;=IO$41,IL8&gt;=IO$45,IK8&lt;&gt;""),AND(JM8&gt;=JQ$41,JN8&gt;=JQ$45,JM8&lt;&gt;""),AND(KO8&gt;=KS$41,KP8&gt;=KS$45,KO8&lt;&gt;""),AND(LQ8&gt;=LU$41,LR8&gt;=LU$45,LQ8&lt;&gt;""),AND(MS8&gt;=MW$41,MT8&gt;=MW$45,MS8&lt;&gt;""),AND(NU8&gt;=NY$41,NV8&gt;=NY$45,NU8&lt;&gt;""),AND(OW8&gt;=PA$41,OX8&gt;=PA$45,OW8&lt;&gt;""),AND(PY8&gt;=QC$41,PZ8&gt;=QC$45,PY8&lt;&gt;"")),"Merit",IF(OR(AND(AS8&gt;=AW$40,AT8&gt;=AW$44,AS8&lt;&gt;"",AO8=""),AND(BV8&gt;=BZ$40,BW8&gt;=BZ$44,BV8&lt;&gt;"",BR8=""),AND(CY8&gt;=DC$40,CZ8&gt;=DC$44,CY8&lt;&gt;"",CU8=""),AND(EC8&gt;=EG$40,ED8&gt;=EG$44,EC8&lt;&gt;""),AND(FE8&gt;=FI$40,FF8&gt;=FI$44,FE8&lt;&gt;""),AND(GG8&gt;=GK$40,GH8&gt;=GK$44,GG8&lt;&gt;""),AND(HI8&gt;=HM$40,HJ8&gt;=HM$44,HI8&lt;&gt;""),AND(IK8&gt;=IO$40,IL8&gt;=IO$44,IK8&lt;&gt;""),AND(JM8&gt;=JQ$40,JN8&gt;=JQ$44,JM8&lt;&gt;""),AND(KO8&gt;=KS$40,KP8&gt;=KS$44,KO8&lt;&gt;""),AND(LQ8&gt;=LU$40,LR8&gt;=LU$44,LQ8&lt;&gt;""),AND(MS8&gt;=MW$40,MT8&gt;=MW$44,MS8&lt;&gt;""),AND(NU8&gt;=NY$40,NV8&gt;=NY$44,NU8&lt;&gt;""),AND(OW8&gt;=PA$40,OX8&gt;=PA$44,OW8&lt;&gt;""),AND(PY8&gt;=QC$40,PZ8&gt;=QC$44,PY8&lt;&gt;"")),"Excellence",IF(K8="P","Worlds Team",IF(H8="P","National Team","")))))</f>
        <v>National Team</v>
      </c>
      <c r="K8" s="3" t="str">
        <f>IF(OR(AND(AS8&gt;=AW$39,AT8&gt;=AW$43,AS8&lt;&gt;"",AO8=""),AND(BV8&gt;=BZ$39,BW8&gt;=BZ$43,BV8&lt;&gt;"",BR8=""),AND(CY8&gt;=DC$39,CZ8&gt;=DC$43,CY8&lt;&gt;"",CU8=""),AND(EC8&gt;=EG$39,ED8&gt;=EG$43,EC8&lt;&gt;""),AND(FE8&gt;=FI$39,FF8&gt;=FI$43,FE8&lt;&gt;""),AND(GG8&gt;=GK$39,GH8&gt;=GK$43,GG8&lt;&gt;""),AND(HI8&gt;=HM$39,HJ8&gt;=HM$43,HI8&lt;&gt;""),AND(IK8&gt;=IO$39,IL8&gt;=IO$43,IK8&lt;&gt;""),AND(JM8&gt;=JQ$39,JN8&gt;=JQ$43,JM8&lt;&gt;""),AND(KO8&gt;=KS$39,KP8&gt;=KS$43,KO8&lt;&gt;""),AND(LQ8&gt;=LU$39,LR8&gt;=LU$43,LQ8&lt;&gt;""),AND(MS8&gt;=MW$39,MT8&gt;=MW$43,MS8&lt;&gt;""),AND(NU8&gt;=NY$39,NV8&gt;=NY$43,NU8&lt;&gt;""),AND(OW8&gt;=PA$39,OX8&gt;=PA$43,OW8&lt;&gt;""),AND(PY8&gt;=QC$39,PZ8&gt;=QC$43,PY8&lt;&gt;"")),"P","")</f>
        <v/>
      </c>
      <c r="L8" s="8">
        <f>IF(COUNT(AQ8,BT8,CW8)&gt;0,LARGE((AQ8,BT8,CW8),1),0)</f>
        <v>46.699999999999989</v>
      </c>
      <c r="M8" s="8" t="str">
        <f>IF(L8=0,"",IF(L8=CW8,$CA$1,IF(L8=BT8,$AX$1,IF(L8=AQ8,$U$1,""))))</f>
        <v>2024 Nationals</v>
      </c>
      <c r="N8" s="8">
        <f>IF(COUNT(AQ8,BT8,CW8)&gt;1,LARGE((AQ8,BT8,CW8),2),0)</f>
        <v>0</v>
      </c>
      <c r="O8" s="8" t="str">
        <f>IF(N8=0,"",IF(AND(N8=L8,N8=AQ8,N8=BT8),$U$1,IF(AND(N8=L8,N8=AQ8,N8=CW8),$U$1,IF(AND(N8=L8,N8=BT8,N8=CW8),$AX$1,IF(N8=CW8,$CA$1,IF(N8=BT8,$AX$1,IF(N8=AQ8,$U$1,"")))))))</f>
        <v/>
      </c>
      <c r="P8" s="8">
        <f>IF(MAX(AV8,BY8,DB8)&gt;0,MAX(AV8,BY8,DB8),0)</f>
        <v>46.800000000000004</v>
      </c>
      <c r="Q8" s="8" t="str">
        <f>IF(P8=0,"",IF(P8=DB8,$CA$1,IF(P8=BY8,$AX$1,IF(P8=AV8,$U$1,""))))</f>
        <v>2024 Nationals</v>
      </c>
      <c r="R8" s="8">
        <f>IF(MAX(DD8:DE8)&gt;0,MAX(DD8:DE8),"")</f>
        <v>48.4</v>
      </c>
      <c r="S8" s="11" t="str">
        <f>IF(R8="","",IF(R8=DD8,"("&amp;DD$2&amp;")",IF(R8=DE8,"("&amp;DE$2&amp;")")))</f>
        <v>(Q1)</v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>2024 Coimbra Gym Fest (July 7)</v>
      </c>
      <c r="U8" s="19">
        <v>19</v>
      </c>
      <c r="V8" s="19">
        <v>5.2</v>
      </c>
      <c r="W8" s="19">
        <v>0.2</v>
      </c>
      <c r="X8" s="19">
        <v>0</v>
      </c>
      <c r="Y8" s="19">
        <v>18.399999999999999</v>
      </c>
      <c r="Z8" s="19">
        <v>4.8</v>
      </c>
      <c r="AA8" s="19">
        <v>0.8</v>
      </c>
      <c r="AB8" s="19">
        <v>0.3</v>
      </c>
      <c r="AC8" s="19">
        <v>19.100000000000001</v>
      </c>
      <c r="AD8" s="19">
        <v>4.3</v>
      </c>
      <c r="AE8" s="19">
        <v>0.2</v>
      </c>
      <c r="AF8" s="19">
        <v>0</v>
      </c>
      <c r="AG8" s="19">
        <v>18.899999999999999</v>
      </c>
      <c r="AH8" s="19">
        <v>5.2</v>
      </c>
      <c r="AI8" s="19">
        <v>0.6</v>
      </c>
      <c r="AJ8" s="19">
        <v>0</v>
      </c>
      <c r="AK8" s="19">
        <v>18.600000000000001</v>
      </c>
      <c r="AL8" s="19">
        <v>5.2</v>
      </c>
      <c r="AM8" s="19">
        <v>0.8</v>
      </c>
      <c r="AN8" s="19">
        <v>0.3</v>
      </c>
      <c r="AO8" s="27"/>
      <c r="AP8" s="40">
        <f>IF(SUM(V8,Z8)&gt;0,SUM(V8,Z8),"")</f>
        <v>10</v>
      </c>
      <c r="AQ8" s="40">
        <f>IF(SUM(U8:V8,X8:Z8,AB8)-W8-AA8&gt;0,SUM(U8:V8,X8:Z8,AB8)-W8-AA8,"")</f>
        <v>46.699999999999989</v>
      </c>
      <c r="AR8" s="40">
        <f>IF(SUM(AC8:AD8,AF8)-AE8&gt;0,SUM(AC8:AD8,AF8)-AE8,"")</f>
        <v>23.200000000000003</v>
      </c>
      <c r="AS8" s="40">
        <f>IF(SUM(V8,Z8,AD8)&gt;0,SUM(V8,Z8,AD8),"")</f>
        <v>14.3</v>
      </c>
      <c r="AT8" s="40">
        <f>IF(SUM(AQ8,AR8)&gt;0,SUM(AQ8,AR8),"")</f>
        <v>69.899999999999991</v>
      </c>
      <c r="AU8" s="40">
        <f>IF(SUM(AH8,AL8)&gt;0,SUM(AH8,AL8),"")</f>
        <v>10.4</v>
      </c>
      <c r="AV8" s="40">
        <f>IF(SUM(AG8:AH8,AJ8:AL8,AN8)-SUM(AI8,AM8)&gt;0,SUM(AG8:AH8,AJ8:AL8,AN8)-SUM(AI8,AM8),"")</f>
        <v>46.800000000000004</v>
      </c>
      <c r="AW8" s="40">
        <f>IF(SUM(AQ8,AR8,AV8)&gt;0,SUM(AQ8,AR8,AV8),"")</f>
        <v>116.69999999999999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IF(SUM(BT8,BU8,BY8)&gt;0,SUM(BT8,BU8,BY8),"")</f>
        <v/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>IF(SUM(CB8,CF8)&gt;0,SUM(CB8,CF8),"")</f>
        <v/>
      </c>
      <c r="CW8" s="40" t="str">
        <f>IF(SUM(CA8:CB8,CD8:CF8,CH8)-CC8-CG8&gt;0,SUM(CA8:CB8,CD8:CF8,CH8)-CC8-CG8,"")</f>
        <v/>
      </c>
      <c r="CX8" s="40" t="str">
        <f>IF(SUM(CI8:CJ8,CL8)-CK8&gt;0,SUM(CI8:CJ8,CL8)-CK8,"")</f>
        <v/>
      </c>
      <c r="CY8" s="40" t="str">
        <f>IF(SUM(CB8,CF8,CJ8)&gt;0,SUM(CB8,CF8,CJ8),"")</f>
        <v/>
      </c>
      <c r="CZ8" s="40" t="str">
        <f>IF(SUM(CW8,CX8)&gt;0,SUM(CW8,CX8),"")</f>
        <v/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 t="str">
        <f>IF(SUM(CW8,CX8,DB8)&gt;0,SUM(CW8,CX8,DB8),"")</f>
        <v/>
      </c>
      <c r="DD8" s="50">
        <f>IF(MAX(EA8,FC8,GE8,HG8,II8,JK8,KM8,LO8,MQ8,NS8,OU8,PW8)-IF(N8="",0,N8)&gt;0.001,MAX(EA8,FC8,GE8,HG8,II8,JK8,KM8,LO8,MQ8,NS8,OU8,PW8)-IF(N8="",0,N8),"")</f>
        <v>48.4</v>
      </c>
      <c r="DE8" s="50">
        <f>IF(MAX(EF8,FH8,GJ8,HL8,IN8,JP8,KR8,LT8,MV8,NX8,OZ8,QB8)-IF(P8="",0,P8)&gt;0.001,MAX(EF8,FH8,GJ8,HL8,IN8,JP8,KR8,LT8,MV8,NX8,OZ8,QB8)-IF(P8="",0,P8),"")</f>
        <v>0.59999999999999432</v>
      </c>
      <c r="DF8" s="17">
        <v>18.8</v>
      </c>
      <c r="DG8" s="17">
        <v>6</v>
      </c>
      <c r="DH8" s="17">
        <v>0.6</v>
      </c>
      <c r="DI8" s="17">
        <v>0</v>
      </c>
      <c r="DJ8" s="17">
        <v>18.8</v>
      </c>
      <c r="DK8" s="17">
        <v>5.6</v>
      </c>
      <c r="DL8" s="17">
        <v>0.2</v>
      </c>
      <c r="DM8" s="17">
        <v>0</v>
      </c>
      <c r="DN8" s="17"/>
      <c r="DO8" s="17"/>
      <c r="DP8" s="17"/>
      <c r="DQ8" s="17"/>
      <c r="DR8" s="17">
        <v>18.3</v>
      </c>
      <c r="DS8" s="17">
        <v>6</v>
      </c>
      <c r="DT8" s="17">
        <v>0.8</v>
      </c>
      <c r="DU8" s="17">
        <v>0</v>
      </c>
      <c r="DV8" s="17">
        <v>18.5</v>
      </c>
      <c r="DW8" s="17">
        <v>5.6</v>
      </c>
      <c r="DX8" s="17">
        <v>0.2</v>
      </c>
      <c r="DY8" s="17">
        <v>0</v>
      </c>
      <c r="DZ8" s="40">
        <f>IF(SUM(DG8,DK8)&gt;0,SUM(DG8,DK8),"")</f>
        <v>11.6</v>
      </c>
      <c r="EA8" s="40">
        <f>IF(SUM(DF8:DG8,DI8:DK8,DM8)-DH8-DL8&gt;0,SUM(DF8:DG8,DI8:DK8,DM8)-DH8-DL8,"")</f>
        <v>48.4</v>
      </c>
      <c r="EB8" s="40" t="str">
        <f>IF(SUM(DN8:DO8,DQ8)-DP8&gt;0,SUM(DN8:DO8,DQ8)-DP8,"")</f>
        <v/>
      </c>
      <c r="EC8" s="40">
        <f>IF(SUM(DG8,DK8,DO8)&gt;0,SUM(DG8,DK8,DO8),"")</f>
        <v>11.6</v>
      </c>
      <c r="ED8" s="40">
        <f>IF(SUM(EA8,EB8)&gt;0,SUM(EA8,EB8),"")</f>
        <v>48.4</v>
      </c>
      <c r="EE8" s="40">
        <f>IF(SUM(DS8,DW8)&gt;0,SUM(DS8,DW8),"")</f>
        <v>11.6</v>
      </c>
      <c r="EF8" s="40">
        <f>IF(SUM(DR8:DS8,DU8:DW8,DY8)-SUM(DT8,DX8)&gt;0,SUM(DR8:DS8,DU8:DW8,DY8)-SUM(DT8,DX8),"")</f>
        <v>47.4</v>
      </c>
      <c r="EG8" s="40">
        <f>IF(SUM(EA8,EB8,EF8)&gt;0,SUM(EA8,EB8,EF8),"")</f>
        <v>95.8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0</v>
      </c>
      <c r="QE8" s="22">
        <f>IF($CU8="P",CB8,(CB8+AY8)/2)</f>
        <v>0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0</v>
      </c>
      <c r="QI8" s="22">
        <f>IF($CU8="P",CF8,(CF8+BC8)/2)</f>
        <v>0</v>
      </c>
      <c r="QJ8" s="22">
        <f>IF($CU8="P",CG8,(CG8+BD8)/2)</f>
        <v>0</v>
      </c>
      <c r="QK8" s="22">
        <f>IF($CU8="P",CH8,(CH8+BE8)/2)</f>
        <v>0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0</v>
      </c>
      <c r="QQ8" s="22">
        <f>IF($CU8="P",CN8,(CN8+BK8)/2)</f>
        <v>0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0</v>
      </c>
      <c r="QU8" s="22">
        <f>IF($CU8="P",CR8,(CR8+BO8)/2)</f>
        <v>0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 t="str">
        <f>IF(SUM(QE8,QI8)&gt;0,SUM(QE8,QI8),"")</f>
        <v/>
      </c>
      <c r="QZ8" s="40" t="str">
        <f>IF(SUM(QD8:QE8,QG8:QI8,QK8)-QF8-QJ8&gt;0,SUM(QD8:QE8,QG8:QI8,QK8)-QF8-QJ8,"")</f>
        <v/>
      </c>
      <c r="RA8" s="40" t="str">
        <f>IF(SUM(QL8:QM8,QO8)-QN8&gt;0,SUM(QL8:QM8,QO8)-QN8,"")</f>
        <v/>
      </c>
      <c r="RB8" s="40" t="str">
        <f>IF(SUM(QE8,QI8,QM8)&gt;0,SUM(QE8,QI8,QM8),"")</f>
        <v/>
      </c>
      <c r="RC8" s="40" t="str">
        <f>IF(SUM(QZ8,RA8)&gt;0,SUM(QZ8,RA8),"")</f>
        <v/>
      </c>
      <c r="RD8" s="40" t="str">
        <f>IF(SUM(QQ8,QU8)&gt;0,SUM(QQ8,QU8),"")</f>
        <v/>
      </c>
      <c r="RE8" s="40" t="str">
        <f>IF(SUM(QP8:QQ8,QS8:QU8,QW8)-SUM(QR8,QV8)&gt;0,SUM(QP8:QQ8,QS8:QU8,QW8)-SUM(QR8,QV8),"")</f>
        <v/>
      </c>
      <c r="RF8" s="40" t="str">
        <f>IF(SUM(QZ8,RA8,RE8)&gt;0,SUM(QZ8,RA8,RE8),"")</f>
        <v/>
      </c>
    </row>
    <row r="9" spans="1:474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3</v>
      </c>
      <c r="C9" s="5" t="s">
        <v>208</v>
      </c>
      <c r="D9" s="4" t="s">
        <v>4</v>
      </c>
      <c r="E9" s="4">
        <v>2008</v>
      </c>
      <c r="F9" s="9">
        <f>SUM(L9:R9)+SUM(L9:O9)*0.0000001+SUM(L9)*0.0000000000001</f>
        <v>140.10000942000485</v>
      </c>
      <c r="G9" s="64"/>
      <c r="H9" s="3" t="str">
        <f>IF(OR(AND(AP9&gt;=AW$38,AQ9&gt;=AW$42,AP9&lt;&gt;"",AO9=""),AND(AU9&gt;=AW$38,AV9&gt;=AW$42,AU9&lt;&gt;"",AO9=""),AND(BS9&gt;=BZ$38,BT9&gt;=BZ$42,BS9&lt;&gt;"",BR9=""),AND(BX9&gt;=BZ$38,BY9&gt;=BZ$42,BX9&lt;&gt;"",BR9=""),AND(CV9&gt;=DC$38,CW9&gt;=DC$42,CV9&lt;&gt;"",CU9=""),AND(DA9&gt;=DC$38,DB9&gt;=DC$42,DA9&lt;&gt;""),AND(DZ9&gt;=EG$38,EA9&gt;=EG$42,DZ9&lt;&gt;""),AND(EE9&gt;=EG$38,EF9&gt;=EG$42,EE9&lt;&gt;""),AND(FB9&gt;=FI$38,FC9&gt;=FI$42,FB9&lt;&gt;""),AND(FG9&gt;=FI$38,FH9&gt;=FI$42,FG9&lt;&gt;""),AND(GD9&gt;=GK$38,GE9&gt;=GK$42,GD9&lt;&gt;""),AND(GI9&gt;=GK$38,GJ9&gt;=GK$42,GI9&lt;&gt;""),AND(HF9&gt;=HM$38,HG9&gt;=HM$42,HF9&lt;&gt;""),AND(HK9&gt;=HM$38,HL9&gt;=HM$42,HK9&lt;&gt;""),AND(IH9&gt;=IO$38,II9&gt;=IO$42,IH9&lt;&gt;""),AND(IM9&gt;=IO$38,IN9&gt;=IO$42,IM9&lt;&gt;""),AND(JJ9&gt;=JQ$38,JK9&gt;=JQ$42,JJ9&lt;&gt;""),AND(JO9&gt;=JQ$38,JP9&gt;=JQ$42,JO9&lt;&gt;""),AND(KL9&gt;=KS$38,KM9&gt;=KS$42,KL9&lt;&gt;""),AND(KQ9&gt;=KS$38,KR9&gt;=KS$42,KQ9&lt;&gt;""),AND(LN9&gt;=LU$38,LO9&gt;=LU$42,LN9&lt;&gt;""),AND(LS9&gt;=LU$38,LT9&gt;=LU$42,LS9&lt;&gt;""),AND(MP9&gt;=MW$38,MQ9&gt;=MW$42,MP9&lt;&gt;""),AND(MU9&gt;=MW$38,MV9&gt;=MW$42,MU9&lt;&gt;""),AND(NR9&gt;=NY$38,NS9&gt;=NY$42,NR9&lt;&gt;""),AND(NW9&gt;=NY$38,NX9&gt;=NY$42,NW9&lt;&gt;""),AND(OT9&gt;=PA$38,OU9&gt;=PA$42,OT9&lt;&gt;""),AND(OY9&gt;=PA$38,OZ9&gt;=PA$42,OY9&lt;&gt;""),AND(PV9&gt;=QC$38,PW9&gt;=QC$42,PV9&lt;&gt;""),AND(QA9&gt;=QC$38,QB9&gt;=QC$42,QA9&lt;&gt;"")),"P","")</f>
        <v>P</v>
      </c>
      <c r="I9" s="3" t="str">
        <f>IF(OR(AND(AQ9&gt;=AW$42,AQ9&lt;&gt;"",AO9=""),AND(AV9&gt;=AW$42,AV9&lt;&gt;"",AO9=""),AND(BT9&gt;=BZ$42,BT9&lt;&gt;"",BR9=""),AND(BY9&gt;=BZ$42,BY9&lt;&gt;"",BR9=""),AND(CW9&gt;=DC$42,CW9&lt;&gt;"",CU9=""),AND(DB9&gt;=DC$42,DB9&lt;&gt;"",CU9=""),AND(EA9&gt;=EG$42,EA9&lt;&gt;""),AND(EF9&gt;=EG$42,EF9&lt;&gt;""),AND(FC9&gt;=FI$42,FC9&lt;&gt;""),AND(FH9&gt;=FI$42,FH9&lt;&gt;""),AND(GE9&gt;=GK$42,GE9&lt;&gt;""),AND(GJ9&gt;=GK$42,GJ9&lt;&gt;""),AND(HG9&gt;=HM$42,HG9&lt;&gt;""),AND(HL9&gt;=HM$42,HL9&lt;&gt;""),AND(II9&gt;=IO$42,II9&lt;&gt;""),AND(IN9&gt;=IO$42,IN9&lt;&gt;""),AND(JK9&gt;=JQ$42,JK9&lt;&gt;""),AND(JP9&gt;=JQ$42,JP9&lt;&gt;""),AND(KM9&gt;=KS$42,KM9&lt;&gt;""),AND(KR9&gt;=KS$42,KR9&lt;&gt;""),AND(LO9&gt;=LU$42,LO9&lt;&gt;""),AND(LT9&gt;=LU$42,LT9&lt;&gt;""),AND(MQ9&gt;=MW$42,MQ9&lt;&gt;""),AND(MV9&gt;=MW$42,MV9&lt;&gt;""),AND(NS9&gt;=NY$42,NS9&lt;&gt;""),AND(NX9&gt;=NY$42,NX9&lt;&gt;""),AND(OU9&gt;=PA$42,OU9&lt;&gt;""),AND(OZ9&gt;=PA$42,OZ9&lt;&gt;""),AND(PW9&gt;=QC$42,PW9&lt;&gt;""),AND(QB9&gt;=QC$42,QB9&lt;&gt;"")),"P","")</f>
        <v>P</v>
      </c>
      <c r="J9" s="36" t="str">
        <f>IF(AND(I9="P",H9=""),"No DD",IF(OR(AND(AS9&gt;=AW$41,AT9&gt;=AW$45,AS9&lt;&gt;"",AO9=""),AND(BV9&gt;=BZ$41,BW9&gt;=BZ$45,BV9&lt;&gt;"",BR9=""),AND(CY9&gt;=DC$41,CZ9&gt;=DC$45,CY9&lt;&gt;"",CU9=""),AND(EC9&gt;=EG$41,ED9&gt;=EG$45,EC9&lt;&gt;""),AND(FE9&gt;=FI$41,FF9&gt;=FI$45,FE9&lt;&gt;""),AND(GG9&gt;=GK$41,GH9&gt;=GK$45,GG9&lt;&gt;""),AND(HI9&gt;=HM$41,HJ9&gt;=HM$45,HI9&lt;&gt;""),AND(IK9&gt;=IO$41,IL9&gt;=IO$45,IK9&lt;&gt;""),AND(JM9&gt;=JQ$41,JN9&gt;=JQ$45,JM9&lt;&gt;""),AND(KO9&gt;=KS$41,KP9&gt;=KS$45,KO9&lt;&gt;""),AND(LQ9&gt;=LU$41,LR9&gt;=LU$45,LQ9&lt;&gt;""),AND(MS9&gt;=MW$41,MT9&gt;=MW$45,MS9&lt;&gt;""),AND(NU9&gt;=NY$41,NV9&gt;=NY$45,NU9&lt;&gt;""),AND(OW9&gt;=PA$41,OX9&gt;=PA$45,OW9&lt;&gt;""),AND(PY9&gt;=QC$41,PZ9&gt;=QC$45,PY9&lt;&gt;"")),"Merit",IF(OR(AND(AS9&gt;=AW$40,AT9&gt;=AW$44,AS9&lt;&gt;"",AO9=""),AND(BV9&gt;=BZ$40,BW9&gt;=BZ$44,BV9&lt;&gt;"",BR9=""),AND(CY9&gt;=DC$40,CZ9&gt;=DC$44,CY9&lt;&gt;"",CU9=""),AND(EC9&gt;=EG$40,ED9&gt;=EG$44,EC9&lt;&gt;""),AND(FE9&gt;=FI$40,FF9&gt;=FI$44,FE9&lt;&gt;""),AND(GG9&gt;=GK$40,GH9&gt;=GK$44,GG9&lt;&gt;""),AND(HI9&gt;=HM$40,HJ9&gt;=HM$44,HI9&lt;&gt;""),AND(IK9&gt;=IO$40,IL9&gt;=IO$44,IK9&lt;&gt;""),AND(JM9&gt;=JQ$40,JN9&gt;=JQ$44,JM9&lt;&gt;""),AND(KO9&gt;=KS$40,KP9&gt;=KS$44,KO9&lt;&gt;""),AND(LQ9&gt;=LU$40,LR9&gt;=LU$44,LQ9&lt;&gt;""),AND(MS9&gt;=MW$40,MT9&gt;=MW$44,MS9&lt;&gt;""),AND(NU9&gt;=NY$40,NV9&gt;=NY$44,NU9&lt;&gt;""),AND(OW9&gt;=PA$40,OX9&gt;=PA$44,OW9&lt;&gt;""),AND(PY9&gt;=QC$40,PZ9&gt;=QC$44,PY9&lt;&gt;"")),"Excellence",IF(K9="P","Worlds Team",IF(H9="P","National Team","")))))</f>
        <v>National Team</v>
      </c>
      <c r="K9" s="3" t="str">
        <f>IF(OR(AND(AS9&gt;=AW$39,AT9&gt;=AW$43,AS9&lt;&gt;"",AO9=""),AND(BV9&gt;=BZ$39,BW9&gt;=BZ$43,BV9&lt;&gt;"",BR9=""),AND(CY9&gt;=DC$39,CZ9&gt;=DC$43,CY9&lt;&gt;"",CU9=""),AND(EC9&gt;=EG$39,ED9&gt;=EG$43,EC9&lt;&gt;""),AND(FE9&gt;=FI$39,FF9&gt;=FI$43,FE9&lt;&gt;""),AND(GG9&gt;=GK$39,GH9&gt;=GK$43,GG9&lt;&gt;""),AND(HI9&gt;=HM$39,HJ9&gt;=HM$43,HI9&lt;&gt;""),AND(IK9&gt;=IO$39,IL9&gt;=IO$43,IK9&lt;&gt;""),AND(JM9&gt;=JQ$39,JN9&gt;=JQ$43,JM9&lt;&gt;""),AND(KO9&gt;=KS$39,KP9&gt;=KS$43,KO9&lt;&gt;""),AND(LQ9&gt;=LU$39,LR9&gt;=LU$43,LQ9&lt;&gt;""),AND(MS9&gt;=MW$39,MT9&gt;=MW$43,MS9&lt;&gt;""),AND(NU9&gt;=NY$39,NV9&gt;=NY$43,NU9&lt;&gt;""),AND(OW9&gt;=PA$39,OX9&gt;=PA$43,OW9&lt;&gt;""),AND(PY9&gt;=QC$39,PZ9&gt;=QC$43,PY9&lt;&gt;"")),"P","")</f>
        <v/>
      </c>
      <c r="L9" s="8">
        <f>IF(COUNT(AQ9,BT9,CW9)&gt;0,LARGE((AQ9,BT9,CW9),1),0)</f>
        <v>48.5</v>
      </c>
      <c r="M9" s="8" t="str">
        <f>IF(L9=0,"",IF(L9=CW9,$CA$1,IF(L9=BT9,$AX$1,IF(L9=AQ9,$U$1,""))))</f>
        <v>2025 Elite Canada</v>
      </c>
      <c r="N9" s="8">
        <f>IF(COUNT(AQ9,BT9,CW9)&gt;1,LARGE((AQ9,BT9,CW9),2),0)</f>
        <v>45.699999999999996</v>
      </c>
      <c r="O9" s="8" t="str">
        <f>IF(N9=0,"",IF(AND(N9=L9,N9=AQ9,N9=BT9),$U$1,IF(AND(N9=L9,N9=AQ9,N9=CW9),$U$1,IF(AND(N9=L9,N9=BT9,N9=CW9),$AX$1,IF(N9=CW9,$CA$1,IF(N9=BT9,$AX$1,IF(N9=AQ9,$U$1,"")))))))</f>
        <v>2024 Nationals</v>
      </c>
      <c r="P9" s="8">
        <f>IF(MAX(AV9,BY9,DB9)&gt;0,MAX(AV9,BY9,DB9),0)</f>
        <v>45.8</v>
      </c>
      <c r="Q9" s="8" t="str">
        <f>IF(P9=0,"",IF(P9=DB9,$CA$1,IF(P9=BY9,$AX$1,IF(P9=AV9,$U$1,""))))</f>
        <v>2024 Nationals</v>
      </c>
      <c r="R9" s="8">
        <f>IF(MAX(DD9:DE9)&gt;0,MAX(DD9:DE9),"")</f>
        <v>0.10000000000000142</v>
      </c>
      <c r="S9" s="11" t="str">
        <f>IF(R9="","",IF(R9=DD9,"("&amp;DD$2&amp;")",IF(R9=DE9,"("&amp;DE$2&amp;")")))</f>
        <v>(Q1)</v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>2024 Coimbra Gym Fest (July 7)</v>
      </c>
      <c r="U9" s="19">
        <v>18.3</v>
      </c>
      <c r="V9" s="19">
        <v>5.2</v>
      </c>
      <c r="W9" s="19">
        <v>0.6</v>
      </c>
      <c r="X9" s="19">
        <v>0</v>
      </c>
      <c r="Y9" s="19">
        <v>17.8</v>
      </c>
      <c r="Z9" s="19">
        <v>5.2</v>
      </c>
      <c r="AA9" s="19">
        <v>0.2</v>
      </c>
      <c r="AB9" s="19">
        <v>0</v>
      </c>
      <c r="AC9" s="19">
        <v>17.600000000000001</v>
      </c>
      <c r="AD9" s="19">
        <v>1.2</v>
      </c>
      <c r="AE9" s="19">
        <v>0</v>
      </c>
      <c r="AF9" s="19">
        <v>0</v>
      </c>
      <c r="AG9" s="19">
        <v>18.899999999999999</v>
      </c>
      <c r="AH9" s="19">
        <v>3.4</v>
      </c>
      <c r="AI9" s="19">
        <v>0.5</v>
      </c>
      <c r="AJ9" s="19">
        <v>0</v>
      </c>
      <c r="AK9" s="19">
        <v>18</v>
      </c>
      <c r="AL9" s="19">
        <v>6</v>
      </c>
      <c r="AM9" s="19">
        <v>0</v>
      </c>
      <c r="AN9" s="19">
        <v>0</v>
      </c>
      <c r="AO9" s="27"/>
      <c r="AP9" s="40">
        <f>IF(SUM(V9,Z9)&gt;0,SUM(V9,Z9),"")</f>
        <v>10.4</v>
      </c>
      <c r="AQ9" s="40">
        <f>IF(SUM(U9:V9,X9:Z9,AB9)-W9-AA9&gt;0,SUM(U9:V9,X9:Z9,AB9)-W9-AA9,"")</f>
        <v>45.699999999999996</v>
      </c>
      <c r="AR9" s="40">
        <f>IF(SUM(AC9:AD9,AF9)-AE9&gt;0,SUM(AC9:AD9,AF9)-AE9,"")</f>
        <v>18.8</v>
      </c>
      <c r="AS9" s="40">
        <f>IF(SUM(V9,Z9,AD9)&gt;0,SUM(V9,Z9,AD9),"")</f>
        <v>11.6</v>
      </c>
      <c r="AT9" s="40">
        <f>IF(SUM(AQ9,AR9)&gt;0,SUM(AQ9,AR9),"")</f>
        <v>64.5</v>
      </c>
      <c r="AU9" s="40">
        <f>IF(SUM(AH9,AL9)&gt;0,SUM(AH9,AL9),"")</f>
        <v>9.4</v>
      </c>
      <c r="AV9" s="40">
        <f>IF(SUM(AG9:AH9,AJ9:AL9,AN9)-SUM(AI9,AM9)&gt;0,SUM(AG9:AH9,AJ9:AL9,AN9)-SUM(AI9,AM9),"")</f>
        <v>45.8</v>
      </c>
      <c r="AW9" s="40">
        <f>IF(SUM(AQ9,AR9,AV9)&gt;0,SUM(AQ9,AR9,AV9),"")</f>
        <v>110.3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IF(SUM(BT9,BU9,BY9)&gt;0,SUM(BT9,BU9,BY9),"")</f>
        <v/>
      </c>
      <c r="CA9" s="19">
        <v>18.8</v>
      </c>
      <c r="CB9" s="19">
        <v>5.6</v>
      </c>
      <c r="CC9" s="19">
        <v>0</v>
      </c>
      <c r="CD9" s="19">
        <v>0</v>
      </c>
      <c r="CE9" s="19">
        <v>18.5</v>
      </c>
      <c r="CF9" s="19">
        <v>5.6</v>
      </c>
      <c r="CG9" s="19">
        <v>0</v>
      </c>
      <c r="CH9" s="19">
        <v>0</v>
      </c>
      <c r="CI9" s="19"/>
      <c r="CJ9" s="19"/>
      <c r="CK9" s="19"/>
      <c r="CL9" s="19"/>
      <c r="CM9" s="19">
        <v>16.600000000000001</v>
      </c>
      <c r="CN9" s="19">
        <v>4.8</v>
      </c>
      <c r="CO9" s="19">
        <v>0.8</v>
      </c>
      <c r="CP9" s="19">
        <v>0</v>
      </c>
      <c r="CQ9" s="19">
        <v>15.4</v>
      </c>
      <c r="CR9" s="19">
        <v>2.4</v>
      </c>
      <c r="CS9" s="19">
        <v>0</v>
      </c>
      <c r="CT9" s="19">
        <v>0</v>
      </c>
      <c r="CU9" s="27"/>
      <c r="CV9" s="40">
        <f>IF(SUM(CB9,CF9)&gt;0,SUM(CB9,CF9),"")</f>
        <v>11.2</v>
      </c>
      <c r="CW9" s="40">
        <f>IF(SUM(CA9:CB9,CD9:CF9,CH9)-CC9-CG9&gt;0,SUM(CA9:CB9,CD9:CF9,CH9)-CC9-CG9,"")</f>
        <v>48.5</v>
      </c>
      <c r="CX9" s="40" t="str">
        <f>IF(SUM(CI9:CJ9,CL9)-CK9&gt;0,SUM(CI9:CJ9,CL9)-CK9,"")</f>
        <v/>
      </c>
      <c r="CY9" s="40">
        <f>IF(SUM(CB9,CF9,CJ9)&gt;0,SUM(CB9,CF9,CJ9),"")</f>
        <v>11.2</v>
      </c>
      <c r="CZ9" s="40">
        <f>IF(SUM(CW9,CX9)&gt;0,SUM(CW9,CX9),"")</f>
        <v>48.5</v>
      </c>
      <c r="DA9" s="40">
        <f>IF(SUM(CN9,CR9)&gt;0,SUM(CN9,CR9),"")</f>
        <v>7.1999999999999993</v>
      </c>
      <c r="DB9" s="40">
        <f>IF(SUM(CM9:CN9,CP9:CR9,CT9)-SUM(CO9,CS9)&gt;0,SUM(CM9:CN9,CP9:CR9,CT9)-SUM(CO9,CS9),"")</f>
        <v>38.400000000000006</v>
      </c>
      <c r="DC9" s="40">
        <f>IF(SUM(CW9,CX9,DB9)&gt;0,SUM(CW9,CX9,DB9),"")</f>
        <v>86.9</v>
      </c>
      <c r="DD9" s="50">
        <f>IF(MAX(EA9,FC9,GE9,HG9,II9,JK9,KM9,LO9,MQ9,NS9,OU9,PW9)-IF(N9="",0,N9)&gt;0.001,MAX(EA9,FC9,GE9,HG9,II9,JK9,KM9,LO9,MQ9,NS9,OU9,PW9)-IF(N9="",0,N9),"")</f>
        <v>0.10000000000000142</v>
      </c>
      <c r="DE9" s="50" t="str">
        <f>IF(MAX(EF9,FH9,GJ9,HL9,IN9,JP9,KR9,LT9,MV9,NX9,OZ9,QB9)-IF(P9="",0,P9)&gt;0.001,MAX(EF9,FH9,GJ9,HL9,IN9,JP9,KR9,LT9,MV9,NX9,OZ9,QB9)-IF(P9="",0,P9),"")</f>
        <v/>
      </c>
      <c r="DF9" s="17">
        <v>18.399999999999999</v>
      </c>
      <c r="DG9" s="17">
        <v>5.2</v>
      </c>
      <c r="DH9" s="17">
        <v>0.2</v>
      </c>
      <c r="DI9" s="17">
        <v>0</v>
      </c>
      <c r="DJ9" s="17">
        <v>16.600000000000001</v>
      </c>
      <c r="DK9" s="17">
        <v>6</v>
      </c>
      <c r="DL9" s="17">
        <v>0.2</v>
      </c>
      <c r="DM9" s="17">
        <v>0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>
        <f>IF(SUM(DG9,DK9)&gt;0,SUM(DG9,DK9),"")</f>
        <v>11.2</v>
      </c>
      <c r="EA9" s="40">
        <f>IF(SUM(DF9:DG9,DI9:DK9,DM9)-DH9-DL9&gt;0,SUM(DF9:DG9,DI9:DK9,DM9)-DH9-DL9,"")</f>
        <v>45.8</v>
      </c>
      <c r="EB9" s="40" t="str">
        <f>IF(SUM(DN9:DO9,DQ9)-DP9&gt;0,SUM(DN9:DO9,DQ9)-DP9,"")</f>
        <v/>
      </c>
      <c r="EC9" s="40">
        <f>IF(SUM(DG9,DK9,DO9)&gt;0,SUM(DG9,DK9,DO9),"")</f>
        <v>11.2</v>
      </c>
      <c r="ED9" s="40">
        <f>IF(SUM(EA9,EB9)&gt;0,SUM(EA9,EB9),"")</f>
        <v>45.8</v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>
        <f>IF(SUM(EA9,EB9,EF9)&gt;0,SUM(EA9,EB9,EF9),"")</f>
        <v>45.8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9.4</v>
      </c>
      <c r="QE9" s="22">
        <f>IF($CU9="P",CB9,(CB9+AY9)/2)</f>
        <v>2.8</v>
      </c>
      <c r="QF9" s="22">
        <f>IF($CU9="P",CC9,(CC9+AZ9)/2)</f>
        <v>0</v>
      </c>
      <c r="QG9" s="22">
        <f>IF($CU9="P",CD9,(CD9+BA9)/2)</f>
        <v>0</v>
      </c>
      <c r="QH9" s="22">
        <f>IF($CU9="P",CE9,(CE9+BB9)/2)</f>
        <v>9.25</v>
      </c>
      <c r="QI9" s="22">
        <f>IF($CU9="P",CF9,(CF9+BC9)/2)</f>
        <v>2.8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8.3000000000000007</v>
      </c>
      <c r="QQ9" s="22">
        <f>IF($CU9="P",CN9,(CN9+BK9)/2)</f>
        <v>2.4</v>
      </c>
      <c r="QR9" s="22">
        <f>IF($CU9="P",CO9,(CO9+BL9)/2)</f>
        <v>0.4</v>
      </c>
      <c r="QS9" s="22">
        <f>IF($CU9="P",CP9,(CP9+BM9)/2)</f>
        <v>0</v>
      </c>
      <c r="QT9" s="22">
        <f>IF($CU9="P",CQ9,(CQ9+BN9)/2)</f>
        <v>7.7</v>
      </c>
      <c r="QU9" s="22">
        <f>IF($CU9="P",CR9,(CR9+BO9)/2)</f>
        <v>1.2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5.6</v>
      </c>
      <c r="QZ9" s="40">
        <f>IF(SUM(QD9:QE9,QG9:QI9,QK9)-QF9-QJ9&gt;0,SUM(QD9:QE9,QG9:QI9,QK9)-QF9-QJ9,"")</f>
        <v>24.25</v>
      </c>
      <c r="RA9" s="40" t="str">
        <f>IF(SUM(QL9:QM9,QO9)-QN9&gt;0,SUM(QL9:QM9,QO9)-QN9,"")</f>
        <v/>
      </c>
      <c r="RB9" s="40">
        <f>IF(SUM(QE9,QI9,QM9)&gt;0,SUM(QE9,QI9,QM9),"")</f>
        <v>5.6</v>
      </c>
      <c r="RC9" s="40">
        <f>IF(SUM(QZ9,RA9)&gt;0,SUM(QZ9,RA9),"")</f>
        <v>24.25</v>
      </c>
      <c r="RD9" s="40">
        <f>IF(SUM(QQ9,QU9)&gt;0,SUM(QQ9,QU9),"")</f>
        <v>3.5999999999999996</v>
      </c>
      <c r="RE9" s="40">
        <f>IF(SUM(QP9:QQ9,QS9:QU9,QW9)-SUM(QR9,QV9)&gt;0,SUM(QP9:QQ9,QS9:QU9,QW9)-SUM(QR9,QV9),"")</f>
        <v>19.200000000000003</v>
      </c>
      <c r="RF9" s="40">
        <f>IF(SUM(QZ9,RA9,RE9)&gt;0,SUM(QZ9,RA9,RE9),"")</f>
        <v>43.45</v>
      </c>
    </row>
    <row r="10" spans="1:474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4</v>
      </c>
      <c r="C10" s="5" t="s">
        <v>109</v>
      </c>
      <c r="D10" s="4" t="s">
        <v>31</v>
      </c>
      <c r="E10" s="4">
        <v>2005</v>
      </c>
      <c r="F10" s="9">
        <f>SUM(L10:R10)+SUM(L10:O10)*0.0000001+SUM(L10)*0.0000000000001</f>
        <v>137.90000703000473</v>
      </c>
      <c r="G10" s="64"/>
      <c r="H10" s="3" t="str">
        <f>IF(OR(AND(AP10&gt;=AW$38,AQ10&gt;=AW$42,AP10&lt;&gt;"",AO10=""),AND(AU10&gt;=AW$38,AV10&gt;=AW$42,AU10&lt;&gt;"",AO10=""),AND(BS10&gt;=BZ$38,BT10&gt;=BZ$42,BS10&lt;&gt;"",BR10=""),AND(BX10&gt;=BZ$38,BY10&gt;=BZ$42,BX10&lt;&gt;"",BR10=""),AND(CV10&gt;=DC$38,CW10&gt;=DC$42,CV10&lt;&gt;"",CU10=""),AND(DA10&gt;=DC$38,DB10&gt;=DC$42,DA10&lt;&gt;""),AND(DZ10&gt;=EG$38,EA10&gt;=EG$42,DZ10&lt;&gt;""),AND(EE10&gt;=EG$38,EF10&gt;=EG$42,EE10&lt;&gt;""),AND(FB10&gt;=FI$38,FC10&gt;=FI$42,FB10&lt;&gt;""),AND(FG10&gt;=FI$38,FH10&gt;=FI$42,FG10&lt;&gt;""),AND(GD10&gt;=GK$38,GE10&gt;=GK$42,GD10&lt;&gt;""),AND(GI10&gt;=GK$38,GJ10&gt;=GK$42,GI10&lt;&gt;""),AND(HF10&gt;=HM$38,HG10&gt;=HM$42,HF10&lt;&gt;""),AND(HK10&gt;=HM$38,HL10&gt;=HM$42,HK10&lt;&gt;""),AND(IH10&gt;=IO$38,II10&gt;=IO$42,IH10&lt;&gt;""),AND(IM10&gt;=IO$38,IN10&gt;=IO$42,IM10&lt;&gt;""),AND(JJ10&gt;=JQ$38,JK10&gt;=JQ$42,JJ10&lt;&gt;""),AND(JO10&gt;=JQ$38,JP10&gt;=JQ$42,JO10&lt;&gt;""),AND(KL10&gt;=KS$38,KM10&gt;=KS$42,KL10&lt;&gt;""),AND(KQ10&gt;=KS$38,KR10&gt;=KS$42,KQ10&lt;&gt;""),AND(LN10&gt;=LU$38,LO10&gt;=LU$42,LN10&lt;&gt;""),AND(LS10&gt;=LU$38,LT10&gt;=LU$42,LS10&lt;&gt;""),AND(MP10&gt;=MW$38,MQ10&gt;=MW$42,MP10&lt;&gt;""),AND(MU10&gt;=MW$38,MV10&gt;=MW$42,MU10&lt;&gt;""),AND(NR10&gt;=NY$38,NS10&gt;=NY$42,NR10&lt;&gt;""),AND(NW10&gt;=NY$38,NX10&gt;=NY$42,NW10&lt;&gt;""),AND(OT10&gt;=PA$38,OU10&gt;=PA$42,OT10&lt;&gt;""),AND(OY10&gt;=PA$38,OZ10&gt;=PA$42,OY10&lt;&gt;""),AND(PV10&gt;=QC$38,PW10&gt;=QC$42,PV10&lt;&gt;""),AND(QA10&gt;=QC$38,QB10&gt;=QC$42,QA10&lt;&gt;"")),"P","")</f>
        <v>P</v>
      </c>
      <c r="I10" s="3" t="str">
        <f>IF(OR(AND(AQ10&gt;=AW$42,AQ10&lt;&gt;"",AO10=""),AND(AV10&gt;=AW$42,AV10&lt;&gt;"",AO10=""),AND(BT10&gt;=BZ$42,BT10&lt;&gt;"",BR10=""),AND(BY10&gt;=BZ$42,BY10&lt;&gt;"",BR10=""),AND(CW10&gt;=DC$42,CW10&lt;&gt;"",CU10=""),AND(DB10&gt;=DC$42,DB10&lt;&gt;"",CU10=""),AND(EA10&gt;=EG$42,EA10&lt;&gt;""),AND(EF10&gt;=EG$42,EF10&lt;&gt;""),AND(FC10&gt;=FI$42,FC10&lt;&gt;""),AND(FH10&gt;=FI$42,FH10&lt;&gt;""),AND(GE10&gt;=GK$42,GE10&lt;&gt;""),AND(GJ10&gt;=GK$42,GJ10&lt;&gt;""),AND(HG10&gt;=HM$42,HG10&lt;&gt;""),AND(HL10&gt;=HM$42,HL10&lt;&gt;""),AND(II10&gt;=IO$42,II10&lt;&gt;""),AND(IN10&gt;=IO$42,IN10&lt;&gt;""),AND(JK10&gt;=JQ$42,JK10&lt;&gt;""),AND(JP10&gt;=JQ$42,JP10&lt;&gt;""),AND(KM10&gt;=KS$42,KM10&lt;&gt;""),AND(KR10&gt;=KS$42,KR10&lt;&gt;""),AND(LO10&gt;=LU$42,LO10&lt;&gt;""),AND(LT10&gt;=LU$42,LT10&lt;&gt;""),AND(MQ10&gt;=MW$42,MQ10&lt;&gt;""),AND(MV10&gt;=MW$42,MV10&lt;&gt;""),AND(NS10&gt;=NY$42,NS10&lt;&gt;""),AND(NX10&gt;=NY$42,NX10&lt;&gt;""),AND(OU10&gt;=PA$42,OU10&lt;&gt;""),AND(OZ10&gt;=PA$42,OZ10&lt;&gt;""),AND(PW10&gt;=QC$42,PW10&lt;&gt;""),AND(QB10&gt;=QC$42,QB10&lt;&gt;"")),"P","")</f>
        <v>P</v>
      </c>
      <c r="J10" s="36" t="str">
        <f>IF(AND(I10="P",H10=""),"No DD",IF(OR(AND(AS10&gt;=AW$41,AT10&gt;=AW$45,AS10&lt;&gt;"",AO10=""),AND(BV10&gt;=BZ$41,BW10&gt;=BZ$45,BV10&lt;&gt;"",BR10=""),AND(CY10&gt;=DC$41,CZ10&gt;=DC$45,CY10&lt;&gt;"",CU10=""),AND(EC10&gt;=EG$41,ED10&gt;=EG$45,EC10&lt;&gt;""),AND(FE10&gt;=FI$41,FF10&gt;=FI$45,FE10&lt;&gt;""),AND(GG10&gt;=GK$41,GH10&gt;=GK$45,GG10&lt;&gt;""),AND(HI10&gt;=HM$41,HJ10&gt;=HM$45,HI10&lt;&gt;""),AND(IK10&gt;=IO$41,IL10&gt;=IO$45,IK10&lt;&gt;""),AND(JM10&gt;=JQ$41,JN10&gt;=JQ$45,JM10&lt;&gt;""),AND(KO10&gt;=KS$41,KP10&gt;=KS$45,KO10&lt;&gt;""),AND(LQ10&gt;=LU$41,LR10&gt;=LU$45,LQ10&lt;&gt;""),AND(MS10&gt;=MW$41,MT10&gt;=MW$45,MS10&lt;&gt;""),AND(NU10&gt;=NY$41,NV10&gt;=NY$45,NU10&lt;&gt;""),AND(OW10&gt;=PA$41,OX10&gt;=PA$45,OW10&lt;&gt;""),AND(PY10&gt;=QC$41,PZ10&gt;=QC$45,PY10&lt;&gt;"")),"Merit",IF(OR(AND(AS10&gt;=AW$40,AT10&gt;=AW$44,AS10&lt;&gt;"",AO10=""),AND(BV10&gt;=BZ$40,BW10&gt;=BZ$44,BV10&lt;&gt;"",BR10=""),AND(CY10&gt;=DC$40,CZ10&gt;=DC$44,CY10&lt;&gt;"",CU10=""),AND(EC10&gt;=EG$40,ED10&gt;=EG$44,EC10&lt;&gt;""),AND(FE10&gt;=FI$40,FF10&gt;=FI$44,FE10&lt;&gt;""),AND(GG10&gt;=GK$40,GH10&gt;=GK$44,GG10&lt;&gt;""),AND(HI10&gt;=HM$40,HJ10&gt;=HM$44,HI10&lt;&gt;""),AND(IK10&gt;=IO$40,IL10&gt;=IO$44,IK10&lt;&gt;""),AND(JM10&gt;=JQ$40,JN10&gt;=JQ$44,JM10&lt;&gt;""),AND(KO10&gt;=KS$40,KP10&gt;=KS$44,KO10&lt;&gt;""),AND(LQ10&gt;=LU$40,LR10&gt;=LU$44,LQ10&lt;&gt;""),AND(MS10&gt;=MW$40,MT10&gt;=MW$44,MS10&lt;&gt;""),AND(NU10&gt;=NY$40,NV10&gt;=NY$44,NU10&lt;&gt;""),AND(OW10&gt;=PA$40,OX10&gt;=PA$44,OW10&lt;&gt;""),AND(PY10&gt;=QC$40,PZ10&gt;=QC$44,PY10&lt;&gt;"")),"Excellence",IF(K10="P","Worlds Team",IF(H10="P","National Team","")))))</f>
        <v>National Team</v>
      </c>
      <c r="K10" s="3" t="str">
        <f>IF(OR(AND(AS10&gt;=AW$39,AT10&gt;=AW$43,AS10&lt;&gt;"",AO10=""),AND(BV10&gt;=BZ$39,BW10&gt;=BZ$43,BV10&lt;&gt;"",BR10=""),AND(CY10&gt;=DC$39,CZ10&gt;=DC$43,CY10&lt;&gt;"",CU10=""),AND(EC10&gt;=EG$39,ED10&gt;=EG$43,EC10&lt;&gt;""),AND(FE10&gt;=FI$39,FF10&gt;=FI$43,FE10&lt;&gt;""),AND(GG10&gt;=GK$39,GH10&gt;=GK$43,GG10&lt;&gt;""),AND(HI10&gt;=HM$39,HJ10&gt;=HM$43,HI10&lt;&gt;""),AND(IK10&gt;=IO$39,IL10&gt;=IO$43,IK10&lt;&gt;""),AND(JM10&gt;=JQ$39,JN10&gt;=JQ$43,JM10&lt;&gt;""),AND(KO10&gt;=KS$39,KP10&gt;=KS$43,KO10&lt;&gt;""),AND(LQ10&gt;=LU$39,LR10&gt;=LU$43,LQ10&lt;&gt;""),AND(MS10&gt;=MW$39,MT10&gt;=MW$43,MS10&lt;&gt;""),AND(NU10&gt;=NY$39,NV10&gt;=NY$43,NU10&lt;&gt;""),AND(OW10&gt;=PA$39,OX10&gt;=PA$43,OW10&lt;&gt;""),AND(PY10&gt;=QC$39,PZ10&gt;=QC$43,PY10&lt;&gt;"")),"P","")</f>
        <v/>
      </c>
      <c r="L10" s="8">
        <f>IF(COUNT(AQ10,BT10,CW10)&gt;0,LARGE((AQ10,BT10,CW10),1),0)</f>
        <v>47.1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23.2</v>
      </c>
      <c r="O10" s="8" t="str">
        <f>IF(N10=0,"",IF(AND(N10=L10,N10=AQ10,N10=BT10),$U$1,IF(AND(N10=L10,N10=AQ10,N10=CW10),$U$1,IF(AND(N10=L10,N10=BT10,N10=CW10),$AX$1,IF(N10=CW10,$CA$1,IF(N10=BT10,$AX$1,IF(N10=AQ10,$U$1,"")))))))</f>
        <v>2024 Nationals</v>
      </c>
      <c r="P10" s="8">
        <f>IF(MAX(AV10,BY10,DB10)&gt;0,MAX(AV10,BY10,DB10),0)</f>
        <v>46.7</v>
      </c>
      <c r="Q10" s="8" t="str">
        <f>IF(P10=0,"",IF(P10=DB10,$CA$1,IF(P10=BY10,$AX$1,IF(P10=AV10,$U$1,""))))</f>
        <v>2025 Elite Canada</v>
      </c>
      <c r="R10" s="8">
        <f>IF(MAX(DD10:DE10)&gt;0,MAX(DD10:DE10),"")</f>
        <v>20.899999999999995</v>
      </c>
      <c r="S10" s="11" t="str">
        <f>IF(R10="","",IF(R10=DD10,"("&amp;DD$2&amp;")",IF(R10=DE10,"("&amp;DE$2&amp;")")))</f>
        <v>(Q1)</v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>2024 Coimbra Gym Fest (July 7)</v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5.2</v>
      </c>
      <c r="AA10" s="19">
        <v>0.2</v>
      </c>
      <c r="AB10" s="19">
        <v>0</v>
      </c>
      <c r="AC10" s="19">
        <v>18.399999999999999</v>
      </c>
      <c r="AD10" s="19">
        <v>2.8</v>
      </c>
      <c r="AE10" s="19">
        <v>0.2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5.2</v>
      </c>
      <c r="AQ10" s="40">
        <f>IF(SUM(U10:V10,X10:Z10,AB10)-W10-AA10&gt;0,SUM(U10:V10,X10:Z10,AB10)-W10-AA10,"")</f>
        <v>23.2</v>
      </c>
      <c r="AR10" s="40">
        <f>IF(SUM(AC10:AD10,AF10)-AE10&gt;0,SUM(AC10:AD10,AF10)-AE10,"")</f>
        <v>21</v>
      </c>
      <c r="AS10" s="40">
        <f>IF(SUM(V10,Z10,AD10)&gt;0,SUM(V10,Z10,AD10),"")</f>
        <v>8</v>
      </c>
      <c r="AT10" s="40">
        <f>IF(SUM(AQ10,AR10)&gt;0,SUM(AQ10,AR10),"")</f>
        <v>44.2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44.2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>
        <v>18.3</v>
      </c>
      <c r="CB10" s="19">
        <v>5.6</v>
      </c>
      <c r="CC10" s="19">
        <v>0.6</v>
      </c>
      <c r="CD10" s="19">
        <v>0.3</v>
      </c>
      <c r="CE10" s="19">
        <v>18.5</v>
      </c>
      <c r="CF10" s="19">
        <v>5.2</v>
      </c>
      <c r="CG10" s="19">
        <v>0.2</v>
      </c>
      <c r="CH10" s="19">
        <v>0</v>
      </c>
      <c r="CI10" s="19"/>
      <c r="CJ10" s="19"/>
      <c r="CK10" s="19"/>
      <c r="CL10" s="19"/>
      <c r="CM10" s="19">
        <v>18.5</v>
      </c>
      <c r="CN10" s="19">
        <v>5.6</v>
      </c>
      <c r="CO10" s="19">
        <v>0.6</v>
      </c>
      <c r="CP10" s="19">
        <v>0.3</v>
      </c>
      <c r="CQ10" s="19">
        <v>17.7</v>
      </c>
      <c r="CR10" s="19">
        <v>5.2</v>
      </c>
      <c r="CS10" s="19">
        <v>0</v>
      </c>
      <c r="CT10" s="19">
        <v>0</v>
      </c>
      <c r="CU10" s="27"/>
      <c r="CV10" s="40">
        <f>IF(SUM(CB10,CF10)&gt;0,SUM(CB10,CF10),"")</f>
        <v>10.8</v>
      </c>
      <c r="CW10" s="40">
        <f>IF(SUM(CA10:CB10,CD10:CF10,CH10)-CC10-CG10&gt;0,SUM(CA10:CB10,CD10:CF10,CH10)-CC10-CG10,"")</f>
        <v>47.1</v>
      </c>
      <c r="CX10" s="40" t="str">
        <f>IF(SUM(CI10:CJ10,CL10)-CK10&gt;0,SUM(CI10:CJ10,CL10)-CK10,"")</f>
        <v/>
      </c>
      <c r="CY10" s="40">
        <f>IF(SUM(CB10,CF10,CJ10)&gt;0,SUM(CB10,CF10,CJ10),"")</f>
        <v>10.8</v>
      </c>
      <c r="CZ10" s="40">
        <f>IF(SUM(CW10,CX10)&gt;0,SUM(CW10,CX10),"")</f>
        <v>47.1</v>
      </c>
      <c r="DA10" s="40">
        <f>IF(SUM(CN10,CR10)&gt;0,SUM(CN10,CR10),"")</f>
        <v>10.8</v>
      </c>
      <c r="DB10" s="40">
        <f>IF(SUM(CM10:CN10,CP10:CR10,CT10)-SUM(CO10,CS10)&gt;0,SUM(CM10:CN10,CP10:CR10,CT10)-SUM(CO10,CS10),"")</f>
        <v>46.7</v>
      </c>
      <c r="DC10" s="40">
        <f>IF(SUM(CW10,CX10,DB10)&gt;0,SUM(CW10,CX10,DB10),"")</f>
        <v>93.800000000000011</v>
      </c>
      <c r="DD10" s="50">
        <f>IF(MAX(EA10,FC10,GE10,HG10,II10,JK10,KM10,LO10,MQ10,NS10,OU10,PW10)-IF(N10="",0,N10)&gt;0.001,MAX(EA10,FC10,GE10,HG10,II10,JK10,KM10,LO10,MQ10,NS10,OU10,PW10)-IF(N10="",0,N10),"")</f>
        <v>20.899999999999995</v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>
        <v>16.2</v>
      </c>
      <c r="DG10" s="17">
        <v>5.6</v>
      </c>
      <c r="DH10" s="17">
        <v>1</v>
      </c>
      <c r="DI10" s="17">
        <v>0</v>
      </c>
      <c r="DJ10" s="17">
        <v>18.3</v>
      </c>
      <c r="DK10" s="17">
        <v>5.2</v>
      </c>
      <c r="DL10" s="17">
        <v>0.2</v>
      </c>
      <c r="DM10" s="17">
        <v>0</v>
      </c>
      <c r="DN10" s="17"/>
      <c r="DO10" s="17"/>
      <c r="DP10" s="17"/>
      <c r="DQ10" s="17"/>
      <c r="DR10" s="17">
        <v>0</v>
      </c>
      <c r="DS10" s="17">
        <v>0</v>
      </c>
      <c r="DT10" s="17">
        <v>0</v>
      </c>
      <c r="DU10" s="17">
        <v>0</v>
      </c>
      <c r="DV10" s="17"/>
      <c r="DW10" s="17"/>
      <c r="DX10" s="17"/>
      <c r="DY10" s="17"/>
      <c r="DZ10" s="40">
        <f>IF(SUM(DG10,DK10)&gt;0,SUM(DG10,DK10),"")</f>
        <v>10.8</v>
      </c>
      <c r="EA10" s="40">
        <f>IF(SUM(DF10:DG10,DI10:DK10,DM10)-DH10-DL10&gt;0,SUM(DF10:DG10,DI10:DK10,DM10)-DH10-DL10,"")</f>
        <v>44.099999999999994</v>
      </c>
      <c r="EB10" s="40" t="str">
        <f>IF(SUM(DN10:DO10,DQ10)-DP10&gt;0,SUM(DN10:DO10,DQ10)-DP10,"")</f>
        <v/>
      </c>
      <c r="EC10" s="40">
        <f>IF(SUM(DG10,DK10,DO10)&gt;0,SUM(DG10,DK10,DO10),"")</f>
        <v>10.8</v>
      </c>
      <c r="ED10" s="40">
        <f>IF(SUM(EA10,EB10)&gt;0,SUM(EA10,EB10),"")</f>
        <v>44.099999999999994</v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>
        <f>IF(SUM(EA10,EB10,EF10)&gt;0,SUM(EA10,EB10,EF10),"")</f>
        <v>44.099999999999994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9.15</v>
      </c>
      <c r="QE10" s="22">
        <f>IF($CU10="P",CB10,(CB10+AY10)/2)</f>
        <v>2.8</v>
      </c>
      <c r="QF10" s="22">
        <f>IF($CU10="P",CC10,(CC10+AZ10)/2)</f>
        <v>0.3</v>
      </c>
      <c r="QG10" s="22">
        <f>IF($CU10="P",CD10,(CD10+BA10)/2)</f>
        <v>0.15</v>
      </c>
      <c r="QH10" s="22">
        <f>IF($CU10="P",CE10,(CE10+BB10)/2)</f>
        <v>9.25</v>
      </c>
      <c r="QI10" s="22">
        <f>IF($CU10="P",CF10,(CF10+BC10)/2)</f>
        <v>2.6</v>
      </c>
      <c r="QJ10" s="22">
        <f>IF($CU10="P",CG10,(CG10+BD10)/2)</f>
        <v>0.1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9.25</v>
      </c>
      <c r="QQ10" s="22">
        <f>IF($CU10="P",CN10,(CN10+BK10)/2)</f>
        <v>2.8</v>
      </c>
      <c r="QR10" s="22">
        <f>IF($CU10="P",CO10,(CO10+BL10)/2)</f>
        <v>0.3</v>
      </c>
      <c r="QS10" s="22">
        <f>IF($CU10="P",CP10,(CP10+BM10)/2)</f>
        <v>0.15</v>
      </c>
      <c r="QT10" s="22">
        <f>IF($CU10="P",CQ10,(CQ10+BN10)/2)</f>
        <v>8.85</v>
      </c>
      <c r="QU10" s="22">
        <f>IF($CU10="P",CR10,(CR10+BO10)/2)</f>
        <v>2.6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5.4</v>
      </c>
      <c r="QZ10" s="40">
        <f>IF(SUM(QD10:QE10,QG10:QI10,QK10)-QF10-QJ10&gt;0,SUM(QD10:QE10,QG10:QI10,QK10)-QF10-QJ10,"")</f>
        <v>23.55</v>
      </c>
      <c r="RA10" s="40" t="str">
        <f>IF(SUM(QL10:QM10,QO10)-QN10&gt;0,SUM(QL10:QM10,QO10)-QN10,"")</f>
        <v/>
      </c>
      <c r="RB10" s="40">
        <f>IF(SUM(QE10,QI10,QM10)&gt;0,SUM(QE10,QI10,QM10),"")</f>
        <v>5.4</v>
      </c>
      <c r="RC10" s="40">
        <f>IF(SUM(QZ10,RA10)&gt;0,SUM(QZ10,RA10),"")</f>
        <v>23.55</v>
      </c>
      <c r="RD10" s="40">
        <f>IF(SUM(QQ10,QU10)&gt;0,SUM(QQ10,QU10),"")</f>
        <v>5.4</v>
      </c>
      <c r="RE10" s="40">
        <f>IF(SUM(QP10:QQ10,QS10:QU10,QW10)-SUM(QR10,QV10)&gt;0,SUM(QP10:QQ10,QS10:QU10,QW10)-SUM(QR10,QV10),"")</f>
        <v>23.35</v>
      </c>
      <c r="RF10" s="40">
        <f>IF(SUM(QZ10,RA10,RE10)&gt;0,SUM(QZ10,RA10,RE10),"")</f>
        <v>46.900000000000006</v>
      </c>
    </row>
    <row r="11" spans="1:474" x14ac:dyDescent="0.2">
      <c r="A11" s="4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>8</v>
      </c>
      <c r="B11" s="4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>5</v>
      </c>
      <c r="C11" s="5" t="s">
        <v>230</v>
      </c>
      <c r="D11" s="4" t="s">
        <v>5</v>
      </c>
      <c r="E11" s="4">
        <v>2008</v>
      </c>
      <c r="F11" s="9">
        <f>SUM(L11:R11)+SUM(L11:O11)*0.0000001+SUM(L11)*0.0000000000001</f>
        <v>47.200004720004721</v>
      </c>
      <c r="G11" s="64"/>
      <c r="H11" s="3" t="str">
        <f>IF(OR(AND(AP11&gt;=AW$38,AQ11&gt;=AW$42,AP11&lt;&gt;"",AO11=""),AND(AU11&gt;=AW$38,AV11&gt;=AW$42,AU11&lt;&gt;"",AO11=""),AND(BS11&gt;=BZ$38,BT11&gt;=BZ$42,BS11&lt;&gt;"",BR11=""),AND(BX11&gt;=BZ$38,BY11&gt;=BZ$42,BX11&lt;&gt;"",BR11=""),AND(CV11&gt;=DC$38,CW11&gt;=DC$42,CV11&lt;&gt;"",CU11=""),AND(DA11&gt;=DC$38,DB11&gt;=DC$42,DA11&lt;&gt;""),AND(DZ11&gt;=EG$38,EA11&gt;=EG$42,DZ11&lt;&gt;""),AND(EE11&gt;=EG$38,EF11&gt;=EG$42,EE11&lt;&gt;""),AND(FB11&gt;=FI$38,FC11&gt;=FI$42,FB11&lt;&gt;""),AND(FG11&gt;=FI$38,FH11&gt;=FI$42,FG11&lt;&gt;""),AND(GD11&gt;=GK$38,GE11&gt;=GK$42,GD11&lt;&gt;""),AND(GI11&gt;=GK$38,GJ11&gt;=GK$42,GI11&lt;&gt;""),AND(HF11&gt;=HM$38,HG11&gt;=HM$42,HF11&lt;&gt;""),AND(HK11&gt;=HM$38,HL11&gt;=HM$42,HK11&lt;&gt;""),AND(IH11&gt;=IO$38,II11&gt;=IO$42,IH11&lt;&gt;""),AND(IM11&gt;=IO$38,IN11&gt;=IO$42,IM11&lt;&gt;""),AND(JJ11&gt;=JQ$38,JK11&gt;=JQ$42,JJ11&lt;&gt;""),AND(JO11&gt;=JQ$38,JP11&gt;=JQ$42,JO11&lt;&gt;""),AND(KL11&gt;=KS$38,KM11&gt;=KS$42,KL11&lt;&gt;""),AND(KQ11&gt;=KS$38,KR11&gt;=KS$42,KQ11&lt;&gt;""),AND(LN11&gt;=LU$38,LO11&gt;=LU$42,LN11&lt;&gt;""),AND(LS11&gt;=LU$38,LT11&gt;=LU$42,LS11&lt;&gt;""),AND(MP11&gt;=MW$38,MQ11&gt;=MW$42,MP11&lt;&gt;""),AND(MU11&gt;=MW$38,MV11&gt;=MW$42,MU11&lt;&gt;""),AND(NR11&gt;=NY$38,NS11&gt;=NY$42,NR11&lt;&gt;""),AND(NW11&gt;=NY$38,NX11&gt;=NY$42,NW11&lt;&gt;""),AND(OT11&gt;=PA$38,OU11&gt;=PA$42,OT11&lt;&gt;""),AND(OY11&gt;=PA$38,OZ11&gt;=PA$42,OY11&lt;&gt;""),AND(PV11&gt;=QC$38,PW11&gt;=QC$42,PV11&lt;&gt;""),AND(QA11&gt;=QC$38,QB11&gt;=QC$42,QA11&lt;&gt;"")),"P","")</f>
        <v>P</v>
      </c>
      <c r="I11" s="3" t="str">
        <f>IF(OR(AND(AQ11&gt;=AW$42,AQ11&lt;&gt;"",AO11=""),AND(AV11&gt;=AW$42,AV11&lt;&gt;"",AO11=""),AND(BT11&gt;=BZ$42,BT11&lt;&gt;"",BR11=""),AND(BY11&gt;=BZ$42,BY11&lt;&gt;"",BR11=""),AND(CW11&gt;=DC$42,CW11&lt;&gt;"",CU11=""),AND(DB11&gt;=DC$42,DB11&lt;&gt;"",CU11=""),AND(EA11&gt;=EG$42,EA11&lt;&gt;""),AND(EF11&gt;=EG$42,EF11&lt;&gt;""),AND(FC11&gt;=FI$42,FC11&lt;&gt;""),AND(FH11&gt;=FI$42,FH11&lt;&gt;""),AND(GE11&gt;=GK$42,GE11&lt;&gt;""),AND(GJ11&gt;=GK$42,GJ11&lt;&gt;""),AND(HG11&gt;=HM$42,HG11&lt;&gt;""),AND(HL11&gt;=HM$42,HL11&lt;&gt;""),AND(II11&gt;=IO$42,II11&lt;&gt;""),AND(IN11&gt;=IO$42,IN11&lt;&gt;""),AND(JK11&gt;=JQ$42,JK11&lt;&gt;""),AND(JP11&gt;=JQ$42,JP11&lt;&gt;""),AND(KM11&gt;=KS$42,KM11&lt;&gt;""),AND(KR11&gt;=KS$42,KR11&lt;&gt;""),AND(LO11&gt;=LU$42,LO11&lt;&gt;""),AND(LT11&gt;=LU$42,LT11&lt;&gt;""),AND(MQ11&gt;=MW$42,MQ11&lt;&gt;""),AND(MV11&gt;=MW$42,MV11&lt;&gt;""),AND(NS11&gt;=NY$42,NS11&lt;&gt;""),AND(NX11&gt;=NY$42,NX11&lt;&gt;""),AND(OU11&gt;=PA$42,OU11&lt;&gt;""),AND(OZ11&gt;=PA$42,OZ11&lt;&gt;""),AND(PW11&gt;=QC$42,PW11&lt;&gt;""),AND(QB11&gt;=QC$42,QB11&lt;&gt;"")),"P","")</f>
        <v>P</v>
      </c>
      <c r="J11" s="36" t="str">
        <f>IF(AND(I11="P",H11=""),"No DD",IF(OR(AND(AS11&gt;=AW$41,AT11&gt;=AW$45,AS11&lt;&gt;"",AO11=""),AND(BV11&gt;=BZ$41,BW11&gt;=BZ$45,BV11&lt;&gt;"",BR11=""),AND(CY11&gt;=DC$41,CZ11&gt;=DC$45,CY11&lt;&gt;"",CU11=""),AND(EC11&gt;=EG$41,ED11&gt;=EG$45,EC11&lt;&gt;""),AND(FE11&gt;=FI$41,FF11&gt;=FI$45,FE11&lt;&gt;""),AND(GG11&gt;=GK$41,GH11&gt;=GK$45,GG11&lt;&gt;""),AND(HI11&gt;=HM$41,HJ11&gt;=HM$45,HI11&lt;&gt;""),AND(IK11&gt;=IO$41,IL11&gt;=IO$45,IK11&lt;&gt;""),AND(JM11&gt;=JQ$41,JN11&gt;=JQ$45,JM11&lt;&gt;""),AND(KO11&gt;=KS$41,KP11&gt;=KS$45,KO11&lt;&gt;""),AND(LQ11&gt;=LU$41,LR11&gt;=LU$45,LQ11&lt;&gt;""),AND(MS11&gt;=MW$41,MT11&gt;=MW$45,MS11&lt;&gt;""),AND(NU11&gt;=NY$41,NV11&gt;=NY$45,NU11&lt;&gt;""),AND(OW11&gt;=PA$41,OX11&gt;=PA$45,OW11&lt;&gt;""),AND(PY11&gt;=QC$41,PZ11&gt;=QC$45,PY11&lt;&gt;"")),"Merit",IF(OR(AND(AS11&gt;=AW$40,AT11&gt;=AW$44,AS11&lt;&gt;"",AO11=""),AND(BV11&gt;=BZ$40,BW11&gt;=BZ$44,BV11&lt;&gt;"",BR11=""),AND(CY11&gt;=DC$40,CZ11&gt;=DC$44,CY11&lt;&gt;"",CU11=""),AND(EC11&gt;=EG$40,ED11&gt;=EG$44,EC11&lt;&gt;""),AND(FE11&gt;=FI$40,FF11&gt;=FI$44,FE11&lt;&gt;""),AND(GG11&gt;=GK$40,GH11&gt;=GK$44,GG11&lt;&gt;""),AND(HI11&gt;=HM$40,HJ11&gt;=HM$44,HI11&lt;&gt;""),AND(IK11&gt;=IO$40,IL11&gt;=IO$44,IK11&lt;&gt;""),AND(JM11&gt;=JQ$40,JN11&gt;=JQ$44,JM11&lt;&gt;""),AND(KO11&gt;=KS$40,KP11&gt;=KS$44,KO11&lt;&gt;""),AND(LQ11&gt;=LU$40,LR11&gt;=LU$44,LQ11&lt;&gt;""),AND(MS11&gt;=MW$40,MT11&gt;=MW$44,MS11&lt;&gt;""),AND(NU11&gt;=NY$40,NV11&gt;=NY$44,NU11&lt;&gt;""),AND(OW11&gt;=PA$40,OX11&gt;=PA$44,OW11&lt;&gt;""),AND(PY11&gt;=QC$40,PZ11&gt;=QC$44,PY11&lt;&gt;"")),"Excellence",IF(K11="P","Worlds Team",IF(H11="P","National Team","")))))</f>
        <v>National Team</v>
      </c>
      <c r="K11" s="3" t="str">
        <f>IF(OR(AND(AS11&gt;=AW$39,AT11&gt;=AW$43,AS11&lt;&gt;"",AO11=""),AND(BV11&gt;=BZ$39,BW11&gt;=BZ$43,BV11&lt;&gt;"",BR11=""),AND(CY11&gt;=DC$39,CZ11&gt;=DC$43,CY11&lt;&gt;"",CU11=""),AND(EC11&gt;=EG$39,ED11&gt;=EG$43,EC11&lt;&gt;""),AND(FE11&gt;=FI$39,FF11&gt;=FI$43,FE11&lt;&gt;""),AND(GG11&gt;=GK$39,GH11&gt;=GK$43,GG11&lt;&gt;""),AND(HI11&gt;=HM$39,HJ11&gt;=HM$43,HI11&lt;&gt;""),AND(IK11&gt;=IO$39,IL11&gt;=IO$43,IK11&lt;&gt;""),AND(JM11&gt;=JQ$39,JN11&gt;=JQ$43,JM11&lt;&gt;""),AND(KO11&gt;=KS$39,KP11&gt;=KS$43,KO11&lt;&gt;""),AND(LQ11&gt;=LU$39,LR11&gt;=LU$43,LQ11&lt;&gt;""),AND(MS11&gt;=MW$39,MT11&gt;=MW$43,MS11&lt;&gt;""),AND(NU11&gt;=NY$39,NV11&gt;=NY$43,NU11&lt;&gt;""),AND(OW11&gt;=PA$39,OX11&gt;=PA$43,OW11&lt;&gt;""),AND(PY11&gt;=QC$39,PZ11&gt;=QC$43,PY11&lt;&gt;"")),"P","")</f>
        <v/>
      </c>
      <c r="L11" s="8">
        <f>IF(COUNT(AQ11,BT11,CW11)&gt;0,LARGE((AQ11,BT11,CW11),1),0)</f>
        <v>47.2</v>
      </c>
      <c r="M11" s="8" t="str">
        <f>IF(L11=0,"",IF(L11=CW11,$CA$1,IF(L11=BT11,$AX$1,IF(L11=AQ11,$U$1,""))))</f>
        <v>2025 Elite Canada</v>
      </c>
      <c r="N11" s="8">
        <f>IF(COUNT(AQ11,BT11,CW11)&gt;1,LARGE((AQ11,BT11,CW11),2),0)</f>
        <v>0</v>
      </c>
      <c r="O11" s="8" t="str">
        <f>IF(N11=0,"",IF(AND(N11=L11,N11=AQ11,N11=BT11),$U$1,IF(AND(N11=L11,N11=AQ11,N11=CW11),$U$1,IF(AND(N11=L11,N11=BT11,N11=CW11),$AX$1,IF(N11=CW11,$CA$1,IF(N11=BT11,$AX$1,IF(N11=AQ11,$U$1,"")))))))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18.600000000000001</v>
      </c>
      <c r="CB11" s="19">
        <v>5.2</v>
      </c>
      <c r="CC11" s="19">
        <v>0</v>
      </c>
      <c r="CD11" s="19">
        <v>0</v>
      </c>
      <c r="CE11" s="19">
        <v>18.2</v>
      </c>
      <c r="CF11" s="19">
        <v>5.2</v>
      </c>
      <c r="CG11" s="19">
        <v>0</v>
      </c>
      <c r="CH11" s="19">
        <v>0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10.4</v>
      </c>
      <c r="CW11" s="40">
        <f>IF(SUM(CA11:CB11,CD11:CF11,CH11)-CC11-CG11&gt;0,SUM(CA11:CB11,CD11:CF11,CH11)-CC11-CG11,"")</f>
        <v>47.2</v>
      </c>
      <c r="CX11" s="40" t="str">
        <f>IF(SUM(CI11:CJ11,CL11)-CK11&gt;0,SUM(CI11:CJ11,CL11)-CK11,"")</f>
        <v/>
      </c>
      <c r="CY11" s="40">
        <f>IF(SUM(CB11,CF11,CJ11)&gt;0,SUM(CB11,CF11,CJ11),"")</f>
        <v>10.4</v>
      </c>
      <c r="CZ11" s="40">
        <f>IF(SUM(CW11,CX11)&gt;0,SUM(CW11,CX11),"")</f>
        <v>47.2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47.2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9.3000000000000007</v>
      </c>
      <c r="QE11" s="22">
        <f>IF($CU11="P",CB11,(CB11+AY11)/2)</f>
        <v>2.6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9.1</v>
      </c>
      <c r="QI11" s="22">
        <f>IF($CU11="P",CF11,(CF11+BC11)/2)</f>
        <v>2.6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0</v>
      </c>
      <c r="QQ11" s="22">
        <f>IF($CU11="P",CN11,(CN11+BK11)/2)</f>
        <v>0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0</v>
      </c>
      <c r="QU11" s="22">
        <f>IF($CU11="P",CR11,(CR11+BO11)/2)</f>
        <v>0</v>
      </c>
      <c r="QV11" s="22">
        <f>IF($CU11="P",CS11,(CS11+BP11)/2)</f>
        <v>0</v>
      </c>
      <c r="QW11" s="22">
        <f>IF($CU11="P",CT11,(CT11+BQ11)/2)</f>
        <v>0</v>
      </c>
      <c r="QX11" s="27" t="s">
        <v>46</v>
      </c>
      <c r="QY11" s="40">
        <f>IF(SUM(QE11,QI11)&gt;0,SUM(QE11,QI11),"")</f>
        <v>5.2</v>
      </c>
      <c r="QZ11" s="40">
        <f>IF(SUM(QD11:QE11,QG11:QI11,QK11)-QF11-QJ11&gt;0,SUM(QD11:QE11,QG11:QI11,QK11)-QF11-QJ11,"")</f>
        <v>23.6</v>
      </c>
      <c r="RA11" s="40" t="str">
        <f>IF(SUM(QL11:QM11,QO11)-QN11&gt;0,SUM(QL11:QM11,QO11)-QN11,"")</f>
        <v/>
      </c>
      <c r="RB11" s="40">
        <f>IF(SUM(QE11,QI11,QM11)&gt;0,SUM(QE11,QI11,QM11),"")</f>
        <v>5.2</v>
      </c>
      <c r="RC11" s="40">
        <f>IF(SUM(QZ11,RA11)&gt;0,SUM(QZ11,RA11),"")</f>
        <v>23.6</v>
      </c>
      <c r="RD11" s="40" t="str">
        <f>IF(SUM(QQ11,QU11)&gt;0,SUM(QQ11,QU11),"")</f>
        <v/>
      </c>
      <c r="RE11" s="40" t="str">
        <f>IF(SUM(QP11:QQ11,QS11:QU11,QW11)-SUM(QR11,QV11)&gt;0,SUM(QP11:QQ11,QS11:QU11,QW11)-SUM(QR11,QV11),"")</f>
        <v/>
      </c>
      <c r="RF11" s="40">
        <f>IF(SUM(QZ11,RA11,RE11)&gt;0,SUM(QZ11,RA11,RE11),"")</f>
        <v>23.6</v>
      </c>
    </row>
    <row r="12" spans="1:474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107</v>
      </c>
      <c r="D12" s="4" t="s">
        <v>5</v>
      </c>
      <c r="E12" s="4">
        <v>2005</v>
      </c>
      <c r="F12" s="9">
        <f>SUM(L12:R12)+SUM(L12:O12)*0.0000001+SUM(L12)*0.0000000000001</f>
        <v>134.10000880000462</v>
      </c>
      <c r="G12" s="64"/>
      <c r="H12" s="3" t="str">
        <f>IF(OR(AND(AP12&gt;=AW$38,AQ12&gt;=AW$42,AP12&lt;&gt;"",AO12=""),AND(AU12&gt;=AW$38,AV12&gt;=AW$42,AU12&lt;&gt;"",AO12=""),AND(BS12&gt;=BZ$38,BT12&gt;=BZ$42,BS12&lt;&gt;"",BR12=""),AND(BX12&gt;=BZ$38,BY12&gt;=BZ$42,BX12&lt;&gt;"",BR12=""),AND(CV12&gt;=DC$38,CW12&gt;=DC$42,CV12&lt;&gt;"",CU12=""),AND(DA12&gt;=DC$38,DB12&gt;=DC$42,DA12&lt;&gt;""),AND(DZ12&gt;=EG$38,EA12&gt;=EG$42,DZ12&lt;&gt;""),AND(EE12&gt;=EG$38,EF12&gt;=EG$42,EE12&lt;&gt;""),AND(FB12&gt;=FI$38,FC12&gt;=FI$42,FB12&lt;&gt;""),AND(FG12&gt;=FI$38,FH12&gt;=FI$42,FG12&lt;&gt;""),AND(GD12&gt;=GK$38,GE12&gt;=GK$42,GD12&lt;&gt;""),AND(GI12&gt;=GK$38,GJ12&gt;=GK$42,GI12&lt;&gt;""),AND(HF12&gt;=HM$38,HG12&gt;=HM$42,HF12&lt;&gt;""),AND(HK12&gt;=HM$38,HL12&gt;=HM$42,HK12&lt;&gt;""),AND(IH12&gt;=IO$38,II12&gt;=IO$42,IH12&lt;&gt;""),AND(IM12&gt;=IO$38,IN12&gt;=IO$42,IM12&lt;&gt;""),AND(JJ12&gt;=JQ$38,JK12&gt;=JQ$42,JJ12&lt;&gt;""),AND(JO12&gt;=JQ$38,JP12&gt;=JQ$42,JO12&lt;&gt;""),AND(KL12&gt;=KS$38,KM12&gt;=KS$42,KL12&lt;&gt;""),AND(KQ12&gt;=KS$38,KR12&gt;=KS$42,KQ12&lt;&gt;""),AND(LN12&gt;=LU$38,LO12&gt;=LU$42,LN12&lt;&gt;""),AND(LS12&gt;=LU$38,LT12&gt;=LU$42,LS12&lt;&gt;""),AND(MP12&gt;=MW$38,MQ12&gt;=MW$42,MP12&lt;&gt;""),AND(MU12&gt;=MW$38,MV12&gt;=MW$42,MU12&lt;&gt;""),AND(NR12&gt;=NY$38,NS12&gt;=NY$42,NR12&lt;&gt;""),AND(NW12&gt;=NY$38,NX12&gt;=NY$42,NW12&lt;&gt;""),AND(OT12&gt;=PA$38,OU12&gt;=PA$42,OT12&lt;&gt;""),AND(OY12&gt;=PA$38,OZ12&gt;=PA$42,OY12&lt;&gt;""),AND(PV12&gt;=QC$38,PW12&gt;=QC$42,PV12&lt;&gt;""),AND(QA12&gt;=QC$38,QB12&gt;=QC$42,QA12&lt;&gt;"")),"P","")</f>
        <v/>
      </c>
      <c r="I12" s="3" t="str">
        <f>IF(OR(AND(AQ12&gt;=AW$42,AQ12&lt;&gt;"",AO12=""),AND(AV12&gt;=AW$42,AV12&lt;&gt;"",AO12=""),AND(BT12&gt;=BZ$42,BT12&lt;&gt;"",BR12=""),AND(BY12&gt;=BZ$42,BY12&lt;&gt;"",BR12=""),AND(CW12&gt;=DC$42,CW12&lt;&gt;"",CU12=""),AND(DB12&gt;=DC$42,DB12&lt;&gt;"",CU12=""),AND(EA12&gt;=EG$42,EA12&lt;&gt;""),AND(EF12&gt;=EG$42,EF12&lt;&gt;""),AND(FC12&gt;=FI$42,FC12&lt;&gt;""),AND(FH12&gt;=FI$42,FH12&lt;&gt;""),AND(GE12&gt;=GK$42,GE12&lt;&gt;""),AND(GJ12&gt;=GK$42,GJ12&lt;&gt;""),AND(HG12&gt;=HM$42,HG12&lt;&gt;""),AND(HL12&gt;=HM$42,HL12&lt;&gt;""),AND(II12&gt;=IO$42,II12&lt;&gt;""),AND(IN12&gt;=IO$42,IN12&lt;&gt;""),AND(JK12&gt;=JQ$42,JK12&lt;&gt;""),AND(JP12&gt;=JQ$42,JP12&lt;&gt;""),AND(KM12&gt;=KS$42,KM12&lt;&gt;""),AND(KR12&gt;=KS$42,KR12&lt;&gt;""),AND(LO12&gt;=LU$42,LO12&lt;&gt;""),AND(LT12&gt;=LU$42,LT12&lt;&gt;""),AND(MQ12&gt;=MW$42,MQ12&lt;&gt;""),AND(MV12&gt;=MW$42,MV12&lt;&gt;""),AND(NS12&gt;=NY$42,NS12&lt;&gt;""),AND(NX12&gt;=NY$42,NX12&lt;&gt;""),AND(OU12&gt;=PA$42,OU12&lt;&gt;""),AND(OZ12&gt;=PA$42,OZ12&lt;&gt;""),AND(PW12&gt;=QC$42,PW12&lt;&gt;""),AND(QB12&gt;=QC$42,QB12&lt;&gt;"")),"P","")</f>
        <v/>
      </c>
      <c r="J12" s="36" t="str">
        <f>IF(AND(I12="P",H12=""),"No DD",IF(OR(AND(AS12&gt;=AW$41,AT12&gt;=AW$45,AS12&lt;&gt;"",AO12=""),AND(BV12&gt;=BZ$41,BW12&gt;=BZ$45,BV12&lt;&gt;"",BR12=""),AND(CY12&gt;=DC$41,CZ12&gt;=DC$45,CY12&lt;&gt;"",CU12=""),AND(EC12&gt;=EG$41,ED12&gt;=EG$45,EC12&lt;&gt;""),AND(FE12&gt;=FI$41,FF12&gt;=FI$45,FE12&lt;&gt;""),AND(GG12&gt;=GK$41,GH12&gt;=GK$45,GG12&lt;&gt;""),AND(HI12&gt;=HM$41,HJ12&gt;=HM$45,HI12&lt;&gt;""),AND(IK12&gt;=IO$41,IL12&gt;=IO$45,IK12&lt;&gt;""),AND(JM12&gt;=JQ$41,JN12&gt;=JQ$45,JM12&lt;&gt;""),AND(KO12&gt;=KS$41,KP12&gt;=KS$45,KO12&lt;&gt;""),AND(LQ12&gt;=LU$41,LR12&gt;=LU$45,LQ12&lt;&gt;""),AND(MS12&gt;=MW$41,MT12&gt;=MW$45,MS12&lt;&gt;""),AND(NU12&gt;=NY$41,NV12&gt;=NY$45,NU12&lt;&gt;""),AND(OW12&gt;=PA$41,OX12&gt;=PA$45,OW12&lt;&gt;""),AND(PY12&gt;=QC$41,PZ12&gt;=QC$45,PY12&lt;&gt;"")),"Merit",IF(OR(AND(AS12&gt;=AW$40,AT12&gt;=AW$44,AS12&lt;&gt;"",AO12=""),AND(BV12&gt;=BZ$40,BW12&gt;=BZ$44,BV12&lt;&gt;"",BR12=""),AND(CY12&gt;=DC$40,CZ12&gt;=DC$44,CY12&lt;&gt;"",CU12=""),AND(EC12&gt;=EG$40,ED12&gt;=EG$44,EC12&lt;&gt;""),AND(FE12&gt;=FI$40,FF12&gt;=FI$44,FE12&lt;&gt;""),AND(GG12&gt;=GK$40,GH12&gt;=GK$44,GG12&lt;&gt;""),AND(HI12&gt;=HM$40,HJ12&gt;=HM$44,HI12&lt;&gt;""),AND(IK12&gt;=IO$40,IL12&gt;=IO$44,IK12&lt;&gt;""),AND(JM12&gt;=JQ$40,JN12&gt;=JQ$44,JM12&lt;&gt;""),AND(KO12&gt;=KS$40,KP12&gt;=KS$44,KO12&lt;&gt;""),AND(LQ12&gt;=LU$40,LR12&gt;=LU$44,LQ12&lt;&gt;""),AND(MS12&gt;=MW$40,MT12&gt;=MW$44,MS12&lt;&gt;""),AND(NU12&gt;=NY$40,NV12&gt;=NY$44,NU12&lt;&gt;""),AND(OW12&gt;=PA$40,OX12&gt;=PA$44,OW12&lt;&gt;""),AND(PY12&gt;=QC$40,PZ12&gt;=QC$44,PY12&lt;&gt;"")),"Excellence",IF(K12="P","Worlds Team",IF(H12="P","National Team","")))))</f>
        <v/>
      </c>
      <c r="K12" s="3" t="str">
        <f>IF(OR(AND(AS12&gt;=AW$39,AT12&gt;=AW$43,AS12&lt;&gt;"",AO12=""),AND(BV12&gt;=BZ$39,BW12&gt;=BZ$43,BV12&lt;&gt;"",BR12=""),AND(CY12&gt;=DC$39,CZ12&gt;=DC$43,CY12&lt;&gt;"",CU12=""),AND(EC12&gt;=EG$39,ED12&gt;=EG$43,EC12&lt;&gt;""),AND(FE12&gt;=FI$39,FF12&gt;=FI$43,FE12&lt;&gt;""),AND(GG12&gt;=GK$39,GH12&gt;=GK$43,GG12&lt;&gt;""),AND(HI12&gt;=HM$39,HJ12&gt;=HM$43,HI12&lt;&gt;""),AND(IK12&gt;=IO$39,IL12&gt;=IO$43,IK12&lt;&gt;""),AND(JM12&gt;=JQ$39,JN12&gt;=JQ$43,JM12&lt;&gt;""),AND(KO12&gt;=KS$39,KP12&gt;=KS$43,KO12&lt;&gt;""),AND(LQ12&gt;=LU$39,LR12&gt;=LU$43,LQ12&lt;&gt;""),AND(MS12&gt;=MW$39,MT12&gt;=MW$43,MS12&lt;&gt;""),AND(NU12&gt;=NY$39,NV12&gt;=NY$43,NU12&lt;&gt;""),AND(OW12&gt;=PA$39,OX12&gt;=PA$43,OW12&lt;&gt;""),AND(PY12&gt;=QC$39,PZ12&gt;=QC$43,PY12&lt;&gt;"")),"P","")</f>
        <v/>
      </c>
      <c r="L12" s="8">
        <f>IF(COUNT(AQ12,BT12,CW12)&gt;0,LARGE((AQ12,BT12,CW12),1),0)</f>
        <v>46.199999999999996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41.800000000000004</v>
      </c>
      <c r="O12" s="8" t="str">
        <f>IF(N12=0,"",IF(AND(N12=L12,N12=AQ12,N12=BT12),$U$1,IF(AND(N12=L12,N12=AQ12,N12=CW12),$U$1,IF(AND(N12=L12,N12=BT12,N12=CW12),$AX$1,IF(N12=CW12,$CA$1,IF(N12=BT12,$AX$1,IF(N12=AQ12,$U$1,"")))))))</f>
        <v>2024 Nationals</v>
      </c>
      <c r="P12" s="8">
        <f>IF(MAX(AV12,BY12,DB12)&gt;0,MAX(AV12,BY12,DB12),0)</f>
        <v>46.1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</v>
      </c>
      <c r="V12" s="19">
        <v>4.4000000000000004</v>
      </c>
      <c r="W12" s="19">
        <v>0</v>
      </c>
      <c r="X12" s="19">
        <v>0</v>
      </c>
      <c r="Y12" s="19">
        <v>17.8</v>
      </c>
      <c r="Z12" s="19">
        <v>2.4</v>
      </c>
      <c r="AA12" s="19">
        <v>0.8</v>
      </c>
      <c r="AB12" s="19">
        <v>0</v>
      </c>
      <c r="AC12" s="19">
        <v>17.100000000000001</v>
      </c>
      <c r="AD12" s="19">
        <v>2.4</v>
      </c>
      <c r="AE12" s="19">
        <v>0.2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6.8000000000000007</v>
      </c>
      <c r="AQ12" s="40">
        <f>IF(SUM(U12:V12,X12:Z12,AB12)-W12-AA12&gt;0,SUM(U12:V12,X12:Z12,AB12)-W12-AA12,"")</f>
        <v>41.800000000000004</v>
      </c>
      <c r="AR12" s="40">
        <f>IF(SUM(AC12:AD12,AF12)-AE12&gt;0,SUM(AC12:AD12,AF12)-AE12,"")</f>
        <v>19.3</v>
      </c>
      <c r="AS12" s="40">
        <f>IF(SUM(V12,Z12,AD12)&gt;0,SUM(V12,Z12,AD12),"")</f>
        <v>9.2000000000000011</v>
      </c>
      <c r="AT12" s="40">
        <f>IF(SUM(AQ12,AR12)&gt;0,SUM(AQ12,AR12),"")</f>
        <v>61.100000000000009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IF(SUM(AQ12,AR12,AV12)&gt;0,SUM(AQ12,AR12,AV12),"")</f>
        <v>61.100000000000009</v>
      </c>
      <c r="AX12" s="18">
        <v>16.2</v>
      </c>
      <c r="AY12" s="18">
        <v>5.2</v>
      </c>
      <c r="AZ12" s="18">
        <v>0.2</v>
      </c>
      <c r="BA12" s="18">
        <v>0.3</v>
      </c>
      <c r="BB12" s="18">
        <v>17.2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3</v>
      </c>
      <c r="BH12" s="18">
        <v>0.2</v>
      </c>
      <c r="BI12" s="18">
        <v>0</v>
      </c>
      <c r="BJ12" s="18">
        <v>17.2</v>
      </c>
      <c r="BK12" s="18">
        <v>2.8</v>
      </c>
      <c r="BL12" s="18">
        <v>0</v>
      </c>
      <c r="BM12" s="18">
        <v>0.3</v>
      </c>
      <c r="BN12" s="18">
        <v>17.2</v>
      </c>
      <c r="BO12" s="18">
        <v>2.4</v>
      </c>
      <c r="BP12" s="18">
        <v>0</v>
      </c>
      <c r="BQ12" s="18">
        <v>0</v>
      </c>
      <c r="BR12" s="28"/>
      <c r="BS12" s="11">
        <f>IF(SUM(AY12,BC12)&gt;0,SUM(AY12,BC12),"")</f>
        <v>7.6</v>
      </c>
      <c r="BT12" s="11">
        <f>IF(SUM(AX12:AY12,BA12:BC12,BE12)-AZ12-BD12&gt;0,SUM(AX12:AY12,BA12:BC12,BE12)-AZ12-BD12,"")</f>
        <v>41.099999999999994</v>
      </c>
      <c r="BU12" s="11">
        <f>IF(SUM(BF12:BG12,BI12)-BH12&gt;0,SUM(BF12:BG12,BI12)-BH12,"")</f>
        <v>19.400000000000002</v>
      </c>
      <c r="BV12" s="11">
        <f>IF(SUM(AY12,BC12,BG12)&gt;0,SUM(AY12,BC12,BG12),"")</f>
        <v>10.6</v>
      </c>
      <c r="BW12" s="11">
        <f>IF(SUM(BT12,BU12)&gt;0,SUM(BT12,BU12),"")</f>
        <v>60.5</v>
      </c>
      <c r="BX12" s="11">
        <f>IF(SUM(BK12,BO12)&gt;0,SUM(BK12,BO12),"")</f>
        <v>5.1999999999999993</v>
      </c>
      <c r="BY12" s="11">
        <f>IF(SUM(BJ12:BK12,BM12:BO12,BQ12)-SUM(BL12,BP12)&gt;0,SUM(BJ12:BK12,BM12:BO12,BQ12)-SUM(BL12,BP12),"")</f>
        <v>39.9</v>
      </c>
      <c r="BZ12" s="11">
        <f>IF(SUM(BT12,BU12,BY12)&gt;0,SUM(BT12,BU12,BY12),"")</f>
        <v>100.4</v>
      </c>
      <c r="CA12" s="19">
        <v>18.3</v>
      </c>
      <c r="CB12" s="19">
        <v>4.8</v>
      </c>
      <c r="CC12" s="19">
        <v>0</v>
      </c>
      <c r="CD12" s="19">
        <v>0.3</v>
      </c>
      <c r="CE12" s="19">
        <v>18.600000000000001</v>
      </c>
      <c r="CF12" s="19">
        <v>4.8</v>
      </c>
      <c r="CG12" s="19">
        <v>0.6</v>
      </c>
      <c r="CH12" s="19">
        <v>0</v>
      </c>
      <c r="CI12" s="19"/>
      <c r="CJ12" s="19"/>
      <c r="CK12" s="19"/>
      <c r="CL12" s="19"/>
      <c r="CM12" s="19">
        <v>18.100000000000001</v>
      </c>
      <c r="CN12" s="19">
        <v>4.8</v>
      </c>
      <c r="CO12" s="19">
        <v>0</v>
      </c>
      <c r="CP12" s="19">
        <v>0.3</v>
      </c>
      <c r="CQ12" s="19">
        <v>18.100000000000001</v>
      </c>
      <c r="CR12" s="19">
        <v>4.8</v>
      </c>
      <c r="CS12" s="19">
        <v>0</v>
      </c>
      <c r="CT12" s="19">
        <v>0</v>
      </c>
      <c r="CU12" s="27"/>
      <c r="CV12" s="40">
        <f>IF(SUM(CB12,CF12)&gt;0,SUM(CB12,CF12),"")</f>
        <v>9.6</v>
      </c>
      <c r="CW12" s="40">
        <f>IF(SUM(CA12:CB12,CD12:CF12,CH12)-CC12-CG12&gt;0,SUM(CA12:CB12,CD12:CF12,CH12)-CC12-CG12,"")</f>
        <v>46.199999999999996</v>
      </c>
      <c r="CX12" s="40" t="str">
        <f>IF(SUM(CI12:CJ12,CL12)-CK12&gt;0,SUM(CI12:CJ12,CL12)-CK12,"")</f>
        <v/>
      </c>
      <c r="CY12" s="40">
        <f>IF(SUM(CB12,CF12,CJ12)&gt;0,SUM(CB12,CF12,CJ12),"")</f>
        <v>9.6</v>
      </c>
      <c r="CZ12" s="40">
        <f>IF(SUM(CW12,CX12)&gt;0,SUM(CW12,CX12),"")</f>
        <v>46.199999999999996</v>
      </c>
      <c r="DA12" s="40">
        <f>IF(SUM(CN12,CR12)&gt;0,SUM(CN12,CR12),"")</f>
        <v>9.6</v>
      </c>
      <c r="DB12" s="40">
        <f>IF(SUM(CM12:CN12,CP12:CR12,CT12)-SUM(CO12,CS12)&gt;0,SUM(CM12:CN12,CP12:CR12,CT12)-SUM(CO12,CS12),"")</f>
        <v>46.1</v>
      </c>
      <c r="DC12" s="40">
        <f>IF(SUM(CW12,CX12,DB12)&gt;0,SUM(CW12,CX12,DB12),"")</f>
        <v>92.3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17.25</v>
      </c>
      <c r="QE12" s="22">
        <f>IF($CU12="P",CB12,(CB12+AY12)/2)</f>
        <v>5</v>
      </c>
      <c r="QF12" s="22">
        <f>IF($CU12="P",CC12,(CC12+AZ12)/2)</f>
        <v>0.1</v>
      </c>
      <c r="QG12" s="22">
        <f>IF($CU12="P",CD12,(CD12+BA12)/2)</f>
        <v>0.3</v>
      </c>
      <c r="QH12" s="22">
        <f>IF($CU12="P",CE12,(CE12+BB12)/2)</f>
        <v>17.899999999999999</v>
      </c>
      <c r="QI12" s="22">
        <f>IF($CU12="P",CF12,(CF12+BC12)/2)</f>
        <v>3.5999999999999996</v>
      </c>
      <c r="QJ12" s="22">
        <f>IF($CU12="P",CG12,(CG12+BD12)/2)</f>
        <v>0.3</v>
      </c>
      <c r="QK12" s="22">
        <f>IF($CU12="P",CH12,(CH12+BE12)/2)</f>
        <v>0</v>
      </c>
      <c r="QL12" s="22">
        <f>IF($CU12="P",CI12,(CI12+BF12)/2)</f>
        <v>8.3000000000000007</v>
      </c>
      <c r="QM12" s="22">
        <f>IF($CU12="P",CJ12,(CJ12+BG12)/2)</f>
        <v>1.5</v>
      </c>
      <c r="QN12" s="22">
        <f>IF($CU12="P",CK12,(CK12+BH12)/2)</f>
        <v>0.1</v>
      </c>
      <c r="QO12" s="22">
        <f>IF($CU12="P",CL12,(CL12+BI12)/2)</f>
        <v>0</v>
      </c>
      <c r="QP12" s="22">
        <f>IF($CU12="P",CM12,(CM12+BJ12)/2)</f>
        <v>17.649999999999999</v>
      </c>
      <c r="QQ12" s="22">
        <f>IF($CU12="P",CN12,(CN12+BK12)/2)</f>
        <v>3.8</v>
      </c>
      <c r="QR12" s="22">
        <f>IF($CU12="P",CO12,(CO12+BL12)/2)</f>
        <v>0</v>
      </c>
      <c r="QS12" s="22">
        <f>IF($CU12="P",CP12,(CP12+BM12)/2)</f>
        <v>0.3</v>
      </c>
      <c r="QT12" s="22">
        <f>IF($CU12="P",CQ12,(CQ12+BN12)/2)</f>
        <v>17.649999999999999</v>
      </c>
      <c r="QU12" s="22">
        <f>IF($CU12="P",CR12,(CR12+BO12)/2)</f>
        <v>3.5999999999999996</v>
      </c>
      <c r="QV12" s="22">
        <f>IF($CU12="P",CS12,(CS12+BP12)/2)</f>
        <v>0</v>
      </c>
      <c r="QW12" s="22">
        <f>IF($CU12="P",CT12,(CT12+BQ12)/2)</f>
        <v>0</v>
      </c>
      <c r="QX12" s="27" t="s">
        <v>46</v>
      </c>
      <c r="QY12" s="40">
        <f>IF(SUM(QE12,QI12)&gt;0,SUM(QE12,QI12),"")</f>
        <v>8.6</v>
      </c>
      <c r="QZ12" s="40">
        <f>IF(SUM(QD12:QE12,QG12:QI12,QK12)-QF12-QJ12&gt;0,SUM(QD12:QE12,QG12:QI12,QK12)-QF12-QJ12,"")</f>
        <v>43.650000000000006</v>
      </c>
      <c r="RA12" s="40">
        <f>IF(SUM(QL12:QM12,QO12)-QN12&gt;0,SUM(QL12:QM12,QO12)-QN12,"")</f>
        <v>9.7000000000000011</v>
      </c>
      <c r="RB12" s="40">
        <f>IF(SUM(QE12,QI12,QM12)&gt;0,SUM(QE12,QI12,QM12),"")</f>
        <v>10.1</v>
      </c>
      <c r="RC12" s="40">
        <f>IF(SUM(QZ12,RA12)&gt;0,SUM(QZ12,RA12),"")</f>
        <v>53.350000000000009</v>
      </c>
      <c r="RD12" s="40">
        <f>IF(SUM(QQ12,QU12)&gt;0,SUM(QQ12,QU12),"")</f>
        <v>7.3999999999999995</v>
      </c>
      <c r="RE12" s="40">
        <f>IF(SUM(QP12:QQ12,QS12:QU12,QW12)-SUM(QR12,QV12)&gt;0,SUM(QP12:QQ12,QS12:QU12,QW12)-SUM(QR12,QV12),"")</f>
        <v>43</v>
      </c>
      <c r="RF12" s="40">
        <f>IF(SUM(QZ12,RA12,RE12)&gt;0,SUM(QZ12,RA12,RE12),"")</f>
        <v>96.350000000000009</v>
      </c>
    </row>
    <row r="13" spans="1:474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182</v>
      </c>
      <c r="D13" s="4" t="s">
        <v>31</v>
      </c>
      <c r="E13" s="4">
        <v>2005</v>
      </c>
      <c r="F13" s="9">
        <f>SUM(L13:R13)+SUM(L13:O13)*0.0000001+SUM(L13)*0.0000000000001</f>
        <v>133.0000084600043</v>
      </c>
      <c r="G13" s="64"/>
      <c r="H13" s="3" t="str">
        <f>IF(OR(AND(AP13&gt;=AW$38,AQ13&gt;=AW$42,AP13&lt;&gt;"",AO13=""),AND(AU13&gt;=AW$38,AV13&gt;=AW$42,AU13&lt;&gt;"",AO13=""),AND(BS13&gt;=BZ$38,BT13&gt;=BZ$42,BS13&lt;&gt;"",BR13=""),AND(BX13&gt;=BZ$38,BY13&gt;=BZ$42,BX13&lt;&gt;"",BR13=""),AND(CV13&gt;=DC$38,CW13&gt;=DC$42,CV13&lt;&gt;"",CU13=""),AND(DA13&gt;=DC$38,DB13&gt;=DC$42,DA13&lt;&gt;""),AND(DZ13&gt;=EG$38,EA13&gt;=EG$42,DZ13&lt;&gt;""),AND(EE13&gt;=EG$38,EF13&gt;=EG$42,EE13&lt;&gt;""),AND(FB13&gt;=FI$38,FC13&gt;=FI$42,FB13&lt;&gt;""),AND(FG13&gt;=FI$38,FH13&gt;=FI$42,FG13&lt;&gt;""),AND(GD13&gt;=GK$38,GE13&gt;=GK$42,GD13&lt;&gt;""),AND(GI13&gt;=GK$38,GJ13&gt;=GK$42,GI13&lt;&gt;""),AND(HF13&gt;=HM$38,HG13&gt;=HM$42,HF13&lt;&gt;""),AND(HK13&gt;=HM$38,HL13&gt;=HM$42,HK13&lt;&gt;""),AND(IH13&gt;=IO$38,II13&gt;=IO$42,IH13&lt;&gt;""),AND(IM13&gt;=IO$38,IN13&gt;=IO$42,IM13&lt;&gt;""),AND(JJ13&gt;=JQ$38,JK13&gt;=JQ$42,JJ13&lt;&gt;""),AND(JO13&gt;=JQ$38,JP13&gt;=JQ$42,JO13&lt;&gt;""),AND(KL13&gt;=KS$38,KM13&gt;=KS$42,KL13&lt;&gt;""),AND(KQ13&gt;=KS$38,KR13&gt;=KS$42,KQ13&lt;&gt;""),AND(LN13&gt;=LU$38,LO13&gt;=LU$42,LN13&lt;&gt;""),AND(LS13&gt;=LU$38,LT13&gt;=LU$42,LS13&lt;&gt;""),AND(MP13&gt;=MW$38,MQ13&gt;=MW$42,MP13&lt;&gt;""),AND(MU13&gt;=MW$38,MV13&gt;=MW$42,MU13&lt;&gt;""),AND(NR13&gt;=NY$38,NS13&gt;=NY$42,NR13&lt;&gt;""),AND(NW13&gt;=NY$38,NX13&gt;=NY$42,NW13&lt;&gt;""),AND(OT13&gt;=PA$38,OU13&gt;=PA$42,OT13&lt;&gt;""),AND(OY13&gt;=PA$38,OZ13&gt;=PA$42,OY13&lt;&gt;""),AND(PV13&gt;=QC$38,PW13&gt;=QC$42,PV13&lt;&gt;""),AND(QA13&gt;=QC$38,QB13&gt;=QC$42,QA13&lt;&gt;"")),"P","")</f>
        <v/>
      </c>
      <c r="I13" s="3" t="str">
        <f>IF(OR(AND(AQ13&gt;=AW$42,AQ13&lt;&gt;"",AO13=""),AND(AV13&gt;=AW$42,AV13&lt;&gt;"",AO13=""),AND(BT13&gt;=BZ$42,BT13&lt;&gt;"",BR13=""),AND(BY13&gt;=BZ$42,BY13&lt;&gt;"",BR13=""),AND(CW13&gt;=DC$42,CW13&lt;&gt;"",CU13=""),AND(DB13&gt;=DC$42,DB13&lt;&gt;"",CU13=""),AND(EA13&gt;=EG$42,EA13&lt;&gt;""),AND(EF13&gt;=EG$42,EF13&lt;&gt;""),AND(FC13&gt;=FI$42,FC13&lt;&gt;""),AND(FH13&gt;=FI$42,FH13&lt;&gt;""),AND(GE13&gt;=GK$42,GE13&lt;&gt;""),AND(GJ13&gt;=GK$42,GJ13&lt;&gt;""),AND(HG13&gt;=HM$42,HG13&lt;&gt;""),AND(HL13&gt;=HM$42,HL13&lt;&gt;""),AND(II13&gt;=IO$42,II13&lt;&gt;""),AND(IN13&gt;=IO$42,IN13&lt;&gt;""),AND(JK13&gt;=JQ$42,JK13&lt;&gt;""),AND(JP13&gt;=JQ$42,JP13&lt;&gt;""),AND(KM13&gt;=KS$42,KM13&lt;&gt;""),AND(KR13&gt;=KS$42,KR13&lt;&gt;""),AND(LO13&gt;=LU$42,LO13&lt;&gt;""),AND(LT13&gt;=LU$42,LT13&lt;&gt;""),AND(MQ13&gt;=MW$42,MQ13&lt;&gt;""),AND(MV13&gt;=MW$42,MV13&lt;&gt;""),AND(NS13&gt;=NY$42,NS13&lt;&gt;""),AND(NX13&gt;=NY$42,NX13&lt;&gt;""),AND(OU13&gt;=PA$42,OU13&lt;&gt;""),AND(OZ13&gt;=PA$42,OZ13&lt;&gt;""),AND(PW13&gt;=QC$42,PW13&lt;&gt;""),AND(QB13&gt;=QC$42,QB13&lt;&gt;"")),"P","")</f>
        <v/>
      </c>
      <c r="J13" s="36" t="str">
        <f>IF(AND(I13="P",H13=""),"No DD",IF(OR(AND(AS13&gt;=AW$41,AT13&gt;=AW$45,AS13&lt;&gt;"",AO13=""),AND(BV13&gt;=BZ$41,BW13&gt;=BZ$45,BV13&lt;&gt;"",BR13=""),AND(CY13&gt;=DC$41,CZ13&gt;=DC$45,CY13&lt;&gt;"",CU13=""),AND(EC13&gt;=EG$41,ED13&gt;=EG$45,EC13&lt;&gt;""),AND(FE13&gt;=FI$41,FF13&gt;=FI$45,FE13&lt;&gt;""),AND(GG13&gt;=GK$41,GH13&gt;=GK$45,GG13&lt;&gt;""),AND(HI13&gt;=HM$41,HJ13&gt;=HM$45,HI13&lt;&gt;""),AND(IK13&gt;=IO$41,IL13&gt;=IO$45,IK13&lt;&gt;""),AND(JM13&gt;=JQ$41,JN13&gt;=JQ$45,JM13&lt;&gt;""),AND(KO13&gt;=KS$41,KP13&gt;=KS$45,KO13&lt;&gt;""),AND(LQ13&gt;=LU$41,LR13&gt;=LU$45,LQ13&lt;&gt;""),AND(MS13&gt;=MW$41,MT13&gt;=MW$45,MS13&lt;&gt;""),AND(NU13&gt;=NY$41,NV13&gt;=NY$45,NU13&lt;&gt;""),AND(OW13&gt;=PA$41,OX13&gt;=PA$45,OW13&lt;&gt;""),AND(PY13&gt;=QC$41,PZ13&gt;=QC$45,PY13&lt;&gt;"")),"Merit",IF(OR(AND(AS13&gt;=AW$40,AT13&gt;=AW$44,AS13&lt;&gt;"",AO13=""),AND(BV13&gt;=BZ$40,BW13&gt;=BZ$44,BV13&lt;&gt;"",BR13=""),AND(CY13&gt;=DC$40,CZ13&gt;=DC$44,CY13&lt;&gt;"",CU13=""),AND(EC13&gt;=EG$40,ED13&gt;=EG$44,EC13&lt;&gt;""),AND(FE13&gt;=FI$40,FF13&gt;=FI$44,FE13&lt;&gt;""),AND(GG13&gt;=GK$40,GH13&gt;=GK$44,GG13&lt;&gt;""),AND(HI13&gt;=HM$40,HJ13&gt;=HM$44,HI13&lt;&gt;""),AND(IK13&gt;=IO$40,IL13&gt;=IO$44,IK13&lt;&gt;""),AND(JM13&gt;=JQ$40,JN13&gt;=JQ$44,JM13&lt;&gt;""),AND(KO13&gt;=KS$40,KP13&gt;=KS$44,KO13&lt;&gt;""),AND(LQ13&gt;=LU$40,LR13&gt;=LU$44,LQ13&lt;&gt;""),AND(MS13&gt;=MW$40,MT13&gt;=MW$44,MS13&lt;&gt;""),AND(NU13&gt;=NY$40,NV13&gt;=NY$44,NU13&lt;&gt;""),AND(OW13&gt;=PA$40,OX13&gt;=PA$44,OW13&lt;&gt;""),AND(PY13&gt;=QC$40,PZ13&gt;=QC$44,PY13&lt;&gt;"")),"Excellence",IF(K13="P","Worlds Team",IF(H13="P","National Team","")))))</f>
        <v/>
      </c>
      <c r="K13" s="3" t="str">
        <f>IF(OR(AND(AS13&gt;=AW$39,AT13&gt;=AW$43,AS13&lt;&gt;"",AO13=""),AND(BV13&gt;=BZ$39,BW13&gt;=BZ$43,BV13&lt;&gt;"",BR13=""),AND(CY13&gt;=DC$39,CZ13&gt;=DC$43,CY13&lt;&gt;"",CU13=""),AND(EC13&gt;=EG$39,ED13&gt;=EG$43,EC13&lt;&gt;""),AND(FE13&gt;=FI$39,FF13&gt;=FI$43,FE13&lt;&gt;""),AND(GG13&gt;=GK$39,GH13&gt;=GK$43,GG13&lt;&gt;""),AND(HI13&gt;=HM$39,HJ13&gt;=HM$43,HI13&lt;&gt;""),AND(IK13&gt;=IO$39,IL13&gt;=IO$43,IK13&lt;&gt;""),AND(JM13&gt;=JQ$39,JN13&gt;=JQ$43,JM13&lt;&gt;""),AND(KO13&gt;=KS$39,KP13&gt;=KS$43,KO13&lt;&gt;""),AND(LQ13&gt;=LU$39,LR13&gt;=LU$43,LQ13&lt;&gt;""),AND(MS13&gt;=MW$39,MT13&gt;=MW$43,MS13&lt;&gt;""),AND(NU13&gt;=NY$39,NV13&gt;=NY$43,NU13&lt;&gt;""),AND(OW13&gt;=PA$39,OX13&gt;=PA$43,OW13&lt;&gt;""),AND(PY13&gt;=QC$39,PZ13&gt;=QC$43,PY13&lt;&gt;"")),"P","")</f>
        <v/>
      </c>
      <c r="L13" s="8">
        <f>IF(COUNT(AQ13,BT13,CW13)&gt;0,LARGE((AQ13,BT13,CW13),1),0)</f>
        <v>42.999999999999993</v>
      </c>
      <c r="M13" s="8" t="str">
        <f>IF(L13=0,"",IF(L13=CW13,$CA$1,IF(L13=BT13,$AX$1,IF(L13=AQ13,$U$1,""))))</f>
        <v>2024 3rd Domestic Trial</v>
      </c>
      <c r="N13" s="8">
        <f>IF(COUNT(AQ13,BT13,CW13)&gt;1,LARGE((AQ13,BT13,CW13),2),0)</f>
        <v>41.6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45.800000000000011</v>
      </c>
      <c r="Q13" s="8" t="str">
        <f>IF(P13=0,"",IF(P13=DB13,$CA$1,IF(P13=BY13,$AX$1,IF(P13=AV13,$U$1,""))))</f>
        <v>2024 3rd Domestic Trial</v>
      </c>
      <c r="R13" s="8">
        <f>IF(MAX(DD13:DE13)&gt;0,MAX(DD13:DE13),"")</f>
        <v>2.5999999999999943</v>
      </c>
      <c r="S13" s="11" t="str">
        <f>IF(R13="","",IF(R13=DD13,"("&amp;DD$2&amp;")",IF(R13=DE13,"("&amp;DE$2&amp;")")))</f>
        <v>(Q1)</v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>2024 Coimbra Gym Fest (July 7)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IF(SUM(AQ13,AR13,AV13)&gt;0,SUM(AQ13,AR13,AV13),"")</f>
        <v/>
      </c>
      <c r="AX13" s="18">
        <v>18.100000000000001</v>
      </c>
      <c r="AY13" s="18">
        <v>4.8</v>
      </c>
      <c r="AZ13" s="18">
        <v>0.2</v>
      </c>
      <c r="BA13" s="18">
        <v>0</v>
      </c>
      <c r="BB13" s="18">
        <v>17.2</v>
      </c>
      <c r="BC13" s="18">
        <v>2.8</v>
      </c>
      <c r="BD13" s="18">
        <v>0</v>
      </c>
      <c r="BE13" s="18">
        <v>0.3</v>
      </c>
      <c r="BF13" s="18">
        <v>19</v>
      </c>
      <c r="BG13" s="18">
        <v>4.3</v>
      </c>
      <c r="BH13" s="18">
        <v>0.6</v>
      </c>
      <c r="BI13" s="18">
        <v>0</v>
      </c>
      <c r="BJ13" s="18">
        <v>18.2</v>
      </c>
      <c r="BK13" s="18">
        <v>4.8</v>
      </c>
      <c r="BL13" s="18">
        <v>0.6</v>
      </c>
      <c r="BM13" s="18">
        <v>0.3</v>
      </c>
      <c r="BN13" s="18">
        <v>18.100000000000001</v>
      </c>
      <c r="BO13" s="18">
        <v>5.2</v>
      </c>
      <c r="BP13" s="18">
        <v>0.2</v>
      </c>
      <c r="BQ13" s="18">
        <v>0</v>
      </c>
      <c r="BR13" s="28"/>
      <c r="BS13" s="11">
        <f>IF(SUM(AY13,BC13)&gt;0,SUM(AY13,BC13),"")</f>
        <v>7.6</v>
      </c>
      <c r="BT13" s="11">
        <f>IF(SUM(AX13:AY13,BA13:BC13,BE13)-AZ13-BD13&gt;0,SUM(AX13:AY13,BA13:BC13,BE13)-AZ13-BD13,"")</f>
        <v>42.999999999999993</v>
      </c>
      <c r="BU13" s="11">
        <f>IF(SUM(BF13:BG13,BI13)-BH13&gt;0,SUM(BF13:BG13,BI13)-BH13,"")</f>
        <v>22.7</v>
      </c>
      <c r="BV13" s="11">
        <f>IF(SUM(AY13,BC13,BG13)&gt;0,SUM(AY13,BC13,BG13),"")</f>
        <v>11.899999999999999</v>
      </c>
      <c r="BW13" s="11">
        <f>IF(SUM(BT13,BU13)&gt;0,SUM(BT13,BU13),"")</f>
        <v>65.699999999999989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45.800000000000011</v>
      </c>
      <c r="BZ13" s="11">
        <f>IF(SUM(BT13,BU13,BY13)&gt;0,SUM(BT13,BU13,BY13),"")</f>
        <v>111.5</v>
      </c>
      <c r="CA13" s="19">
        <v>15.2</v>
      </c>
      <c r="CB13" s="19">
        <v>2.8</v>
      </c>
      <c r="CC13" s="19">
        <v>0</v>
      </c>
      <c r="CD13" s="19">
        <v>0.3</v>
      </c>
      <c r="CE13" s="19">
        <v>17.899999999999999</v>
      </c>
      <c r="CF13" s="19">
        <v>5.6</v>
      </c>
      <c r="CG13" s="19">
        <v>0.2</v>
      </c>
      <c r="CH13" s="19">
        <v>0</v>
      </c>
      <c r="CI13" s="19"/>
      <c r="CJ13" s="19"/>
      <c r="CK13" s="19"/>
      <c r="CL13" s="19"/>
      <c r="CM13" s="19">
        <v>18.100000000000001</v>
      </c>
      <c r="CN13" s="19">
        <v>5.2</v>
      </c>
      <c r="CO13" s="19">
        <v>0.8</v>
      </c>
      <c r="CP13" s="19">
        <v>0.3</v>
      </c>
      <c r="CQ13" s="19">
        <v>17.8</v>
      </c>
      <c r="CR13" s="19">
        <v>5.6</v>
      </c>
      <c r="CS13" s="19">
        <v>0.6</v>
      </c>
      <c r="CT13" s="19">
        <v>0</v>
      </c>
      <c r="CU13" s="27"/>
      <c r="CV13" s="40">
        <f>IF(SUM(CB13,CF13)&gt;0,SUM(CB13,CF13),"")</f>
        <v>8.3999999999999986</v>
      </c>
      <c r="CW13" s="40">
        <f>IF(SUM(CA13:CB13,CD13:CF13,CH13)-CC13-CG13&gt;0,SUM(CA13:CB13,CD13:CF13,CH13)-CC13-CG13,"")</f>
        <v>41.6</v>
      </c>
      <c r="CX13" s="40" t="str">
        <f>IF(SUM(CI13:CJ13,CL13)-CK13&gt;0,SUM(CI13:CJ13,CL13)-CK13,"")</f>
        <v/>
      </c>
      <c r="CY13" s="40">
        <f>IF(SUM(CB13,CF13,CJ13)&gt;0,SUM(CB13,CF13,CJ13),"")</f>
        <v>8.3999999999999986</v>
      </c>
      <c r="CZ13" s="40">
        <f>IF(SUM(CW13,CX13)&gt;0,SUM(CW13,CX13),"")</f>
        <v>41.6</v>
      </c>
      <c r="DA13" s="40">
        <f>IF(SUM(CN13,CR13)&gt;0,SUM(CN13,CR13),"")</f>
        <v>10.8</v>
      </c>
      <c r="DB13" s="40">
        <f>IF(SUM(CM13:CN13,CP13:CR13,CT13)-SUM(CO13,CS13)&gt;0,SUM(CM13:CN13,CP13:CR13,CT13)-SUM(CO13,CS13),"")</f>
        <v>45.600000000000009</v>
      </c>
      <c r="DC13" s="40">
        <f>IF(SUM(CW13,CX13,DB13)&gt;0,SUM(CW13,CX13,DB13),"")</f>
        <v>87.200000000000017</v>
      </c>
      <c r="DD13" s="50">
        <f>IF(MAX(EA13,FC13,GE13,HG13,II13,JK13,KM13,LO13,MQ13,NS13,OU13,PW13)-IF(N13="",0,N13)&gt;0.001,MAX(EA13,FC13,GE13,HG13,II13,JK13,KM13,LO13,MQ13,NS13,OU13,PW13)-IF(N13="",0,N13),"")</f>
        <v>2.5999999999999943</v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>
        <v>18.3</v>
      </c>
      <c r="DG13" s="17">
        <v>3.9</v>
      </c>
      <c r="DH13" s="17">
        <v>0.2</v>
      </c>
      <c r="DI13" s="17">
        <v>0</v>
      </c>
      <c r="DJ13" s="17">
        <v>18.600000000000001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18.3</v>
      </c>
      <c r="DS13" s="17">
        <v>4</v>
      </c>
      <c r="DT13" s="17">
        <v>0</v>
      </c>
      <c r="DU13" s="17">
        <v>0</v>
      </c>
      <c r="DV13" s="17"/>
      <c r="DW13" s="17"/>
      <c r="DX13" s="17"/>
      <c r="DY13" s="17"/>
      <c r="DZ13" s="40">
        <f>IF(SUM(DG13,DK13)&gt;0,SUM(DG13,DK13),"")</f>
        <v>7.5</v>
      </c>
      <c r="EA13" s="40">
        <f>IF(SUM(DF13:DG13,DI13:DK13,DM13)-DH13-DL13&gt;0,SUM(DF13:DG13,DI13:DK13,DM13)-DH13-DL13,"")</f>
        <v>44.199999999999996</v>
      </c>
      <c r="EB13" s="40" t="str">
        <f>IF(SUM(DN13:DO13,DQ13)-DP13&gt;0,SUM(DN13:DO13,DQ13)-DP13,"")</f>
        <v/>
      </c>
      <c r="EC13" s="40">
        <f>IF(SUM(DG13,DK13,DO13)&gt;0,SUM(DG13,DK13,DO13),"")</f>
        <v>7.5</v>
      </c>
      <c r="ED13" s="40">
        <f>IF(SUM(EA13,EB13)&gt;0,SUM(EA13,EB13),"")</f>
        <v>44.199999999999996</v>
      </c>
      <c r="EE13" s="40">
        <f>IF(SUM(DS13,DW13)&gt;0,SUM(DS13,DW13),"")</f>
        <v>4</v>
      </c>
      <c r="EF13" s="40">
        <f>IF(SUM(DR13:DS13,DU13:DW13,DY13)-SUM(DT13,DX13)&gt;0,SUM(DR13:DS13,DU13:DW13,DY13)-SUM(DT13,DX13),"")</f>
        <v>22.3</v>
      </c>
      <c r="EG13" s="40">
        <f>IF(SUM(EA13,EB13,EF13)&gt;0,SUM(EA13,EB13,EF13),"")</f>
        <v>66.5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16.649999999999999</v>
      </c>
      <c r="QE13" s="22">
        <f>IF($CU13="P",CB13,(CB13+AY13)/2)</f>
        <v>3.8</v>
      </c>
      <c r="QF13" s="22">
        <f>IF($CU13="P",CC13,(CC13+AZ13)/2)</f>
        <v>0.1</v>
      </c>
      <c r="QG13" s="22">
        <f>IF($CU13="P",CD13,(CD13+BA13)/2)</f>
        <v>0.15</v>
      </c>
      <c r="QH13" s="22">
        <f>IF($CU13="P",CE13,(CE13+BB13)/2)</f>
        <v>17.549999999999997</v>
      </c>
      <c r="QI13" s="22">
        <f>IF($CU13="P",CF13,(CF13+BC13)/2)</f>
        <v>4.1999999999999993</v>
      </c>
      <c r="QJ13" s="22">
        <f>IF($CU13="P",CG13,(CG13+BD13)/2)</f>
        <v>0.1</v>
      </c>
      <c r="QK13" s="22">
        <f>IF($CU13="P",CH13,(CH13+BE13)/2)</f>
        <v>0.15</v>
      </c>
      <c r="QL13" s="22">
        <f>IF($CU13="P",CI13,(CI13+BF13)/2)</f>
        <v>9.5</v>
      </c>
      <c r="QM13" s="22">
        <f>IF($CU13="P",CJ13,(CJ13+BG13)/2)</f>
        <v>2.15</v>
      </c>
      <c r="QN13" s="22">
        <f>IF($CU13="P",CK13,(CK13+BH13)/2)</f>
        <v>0.3</v>
      </c>
      <c r="QO13" s="22">
        <f>IF($CU13="P",CL13,(CL13+BI13)/2)</f>
        <v>0</v>
      </c>
      <c r="QP13" s="22">
        <f>IF($CU13="P",CM13,(CM13+BJ13)/2)</f>
        <v>18.149999999999999</v>
      </c>
      <c r="QQ13" s="22">
        <f>IF($CU13="P",CN13,(CN13+BK13)/2)</f>
        <v>5</v>
      </c>
      <c r="QR13" s="22">
        <f>IF($CU13="P",CO13,(CO13+BL13)/2)</f>
        <v>0.7</v>
      </c>
      <c r="QS13" s="22">
        <f>IF($CU13="P",CP13,(CP13+BM13)/2)</f>
        <v>0.3</v>
      </c>
      <c r="QT13" s="22">
        <f>IF($CU13="P",CQ13,(CQ13+BN13)/2)</f>
        <v>17.950000000000003</v>
      </c>
      <c r="QU13" s="22">
        <f>IF($CU13="P",CR13,(CR13+BO13)/2)</f>
        <v>5.4</v>
      </c>
      <c r="QV13" s="22">
        <f>IF($CU13="P",CS13,(CS13+BP13)/2)</f>
        <v>0.4</v>
      </c>
      <c r="QW13" s="22">
        <f>IF($CU13="P",CT13,(CT13+BQ13)/2)</f>
        <v>0</v>
      </c>
      <c r="QX13" s="27" t="s">
        <v>46</v>
      </c>
      <c r="QY13" s="40">
        <f>IF(SUM(QE13,QI13)&gt;0,SUM(QE13,QI13),"")</f>
        <v>7.9999999999999991</v>
      </c>
      <c r="QZ13" s="40">
        <f>IF(SUM(QD13:QE13,QG13:QI13,QK13)-QF13-QJ13&gt;0,SUM(QD13:QE13,QG13:QI13,QK13)-QF13-QJ13,"")</f>
        <v>42.29999999999999</v>
      </c>
      <c r="RA13" s="40">
        <f>IF(SUM(QL13:QM13,QO13)-QN13&gt;0,SUM(QL13:QM13,QO13)-QN13,"")</f>
        <v>11.35</v>
      </c>
      <c r="RB13" s="40">
        <f>IF(SUM(QE13,QI13,QM13)&gt;0,SUM(QE13,QI13,QM13),"")</f>
        <v>10.149999999999999</v>
      </c>
      <c r="RC13" s="40">
        <f>IF(SUM(QZ13,RA13)&gt;0,SUM(QZ13,RA13),"")</f>
        <v>53.649999999999991</v>
      </c>
      <c r="RD13" s="40">
        <f>IF(SUM(QQ13,QU13)&gt;0,SUM(QQ13,QU13),"")</f>
        <v>10.4</v>
      </c>
      <c r="RE13" s="40">
        <f>IF(SUM(QP13:QQ13,QS13:QU13,QW13)-SUM(QR13,QV13)&gt;0,SUM(QP13:QQ13,QS13:QU13,QW13)-SUM(QR13,QV13),"")</f>
        <v>45.7</v>
      </c>
      <c r="RF13" s="40">
        <f>IF(SUM(QZ13,RA13,RE13)&gt;0,SUM(QZ13,RA13,RE13),"")</f>
        <v>99.35</v>
      </c>
    </row>
    <row r="14" spans="1:474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178</v>
      </c>
      <c r="D14" s="4" t="s">
        <v>31</v>
      </c>
      <c r="E14" s="4">
        <v>2005</v>
      </c>
      <c r="F14" s="9">
        <f>SUM(L14:R14)+SUM(L14:O14)*0.0000001+SUM(L14)*0.0000000000001</f>
        <v>132.50000447000446</v>
      </c>
      <c r="G14" s="64"/>
      <c r="H14" s="3" t="str">
        <f>IF(OR(AND(AP14&gt;=AW$38,AQ14&gt;=AW$42,AP14&lt;&gt;"",AO14=""),AND(AU14&gt;=AW$38,AV14&gt;=AW$42,AU14&lt;&gt;"",AO14=""),AND(BS14&gt;=BZ$38,BT14&gt;=BZ$42,BS14&lt;&gt;"",BR14=""),AND(BX14&gt;=BZ$38,BY14&gt;=BZ$42,BX14&lt;&gt;"",BR14=""),AND(CV14&gt;=DC$38,CW14&gt;=DC$42,CV14&lt;&gt;"",CU14=""),AND(DA14&gt;=DC$38,DB14&gt;=DC$42,DA14&lt;&gt;""),AND(DZ14&gt;=EG$38,EA14&gt;=EG$42,DZ14&lt;&gt;""),AND(EE14&gt;=EG$38,EF14&gt;=EG$42,EE14&lt;&gt;""),AND(FB14&gt;=FI$38,FC14&gt;=FI$42,FB14&lt;&gt;""),AND(FG14&gt;=FI$38,FH14&gt;=FI$42,FG14&lt;&gt;""),AND(GD14&gt;=GK$38,GE14&gt;=GK$42,GD14&lt;&gt;""),AND(GI14&gt;=GK$38,GJ14&gt;=GK$42,GI14&lt;&gt;""),AND(HF14&gt;=HM$38,HG14&gt;=HM$42,HF14&lt;&gt;""),AND(HK14&gt;=HM$38,HL14&gt;=HM$42,HK14&lt;&gt;""),AND(IH14&gt;=IO$38,II14&gt;=IO$42,IH14&lt;&gt;""),AND(IM14&gt;=IO$38,IN14&gt;=IO$42,IM14&lt;&gt;""),AND(JJ14&gt;=JQ$38,JK14&gt;=JQ$42,JJ14&lt;&gt;""),AND(JO14&gt;=JQ$38,JP14&gt;=JQ$42,JO14&lt;&gt;""),AND(KL14&gt;=KS$38,KM14&gt;=KS$42,KL14&lt;&gt;""),AND(KQ14&gt;=KS$38,KR14&gt;=KS$42,KQ14&lt;&gt;""),AND(LN14&gt;=LU$38,LO14&gt;=LU$42,LN14&lt;&gt;""),AND(LS14&gt;=LU$38,LT14&gt;=LU$42,LS14&lt;&gt;""),AND(MP14&gt;=MW$38,MQ14&gt;=MW$42,MP14&lt;&gt;""),AND(MU14&gt;=MW$38,MV14&gt;=MW$42,MU14&lt;&gt;""),AND(NR14&gt;=NY$38,NS14&gt;=NY$42,NR14&lt;&gt;""),AND(NW14&gt;=NY$38,NX14&gt;=NY$42,NW14&lt;&gt;""),AND(OT14&gt;=PA$38,OU14&gt;=PA$42,OT14&lt;&gt;""),AND(OY14&gt;=PA$38,OZ14&gt;=PA$42,OY14&lt;&gt;""),AND(PV14&gt;=QC$38,PW14&gt;=QC$42,PV14&lt;&gt;""),AND(QA14&gt;=QC$38,QB14&gt;=QC$42,QA14&lt;&gt;"")),"P","")</f>
        <v/>
      </c>
      <c r="I14" s="3" t="str">
        <f>IF(OR(AND(AQ14&gt;=AW$42,AQ14&lt;&gt;"",AO14=""),AND(AV14&gt;=AW$42,AV14&lt;&gt;"",AO14=""),AND(BT14&gt;=BZ$42,BT14&lt;&gt;"",BR14=""),AND(BY14&gt;=BZ$42,BY14&lt;&gt;"",BR14=""),AND(CW14&gt;=DC$42,CW14&lt;&gt;"",CU14=""),AND(DB14&gt;=DC$42,DB14&lt;&gt;"",CU14=""),AND(EA14&gt;=EG$42,EA14&lt;&gt;""),AND(EF14&gt;=EG$42,EF14&lt;&gt;""),AND(FC14&gt;=FI$42,FC14&lt;&gt;""),AND(FH14&gt;=FI$42,FH14&lt;&gt;""),AND(GE14&gt;=GK$42,GE14&lt;&gt;""),AND(GJ14&gt;=GK$42,GJ14&lt;&gt;""),AND(HG14&gt;=HM$42,HG14&lt;&gt;""),AND(HL14&gt;=HM$42,HL14&lt;&gt;""),AND(II14&gt;=IO$42,II14&lt;&gt;""),AND(IN14&gt;=IO$42,IN14&lt;&gt;""),AND(JK14&gt;=JQ$42,JK14&lt;&gt;""),AND(JP14&gt;=JQ$42,JP14&lt;&gt;""),AND(KM14&gt;=KS$42,KM14&lt;&gt;""),AND(KR14&gt;=KS$42,KR14&lt;&gt;""),AND(LO14&gt;=LU$42,LO14&lt;&gt;""),AND(LT14&gt;=LU$42,LT14&lt;&gt;""),AND(MQ14&gt;=MW$42,MQ14&lt;&gt;""),AND(MV14&gt;=MW$42,MV14&lt;&gt;""),AND(NS14&gt;=NY$42,NS14&lt;&gt;""),AND(NX14&gt;=NY$42,NX14&lt;&gt;""),AND(OU14&gt;=PA$42,OU14&lt;&gt;""),AND(OZ14&gt;=PA$42,OZ14&lt;&gt;""),AND(PW14&gt;=QC$42,PW14&lt;&gt;""),AND(QB14&gt;=QC$42,QB14&lt;&gt;"")),"P","")</f>
        <v/>
      </c>
      <c r="J14" s="36" t="str">
        <f>IF(AND(I14="P",H14=""),"No DD",IF(OR(AND(AS14&gt;=AW$41,AT14&gt;=AW$45,AS14&lt;&gt;"",AO14=""),AND(BV14&gt;=BZ$41,BW14&gt;=BZ$45,BV14&lt;&gt;"",BR14=""),AND(CY14&gt;=DC$41,CZ14&gt;=DC$45,CY14&lt;&gt;"",CU14=""),AND(EC14&gt;=EG$41,ED14&gt;=EG$45,EC14&lt;&gt;""),AND(FE14&gt;=FI$41,FF14&gt;=FI$45,FE14&lt;&gt;""),AND(GG14&gt;=GK$41,GH14&gt;=GK$45,GG14&lt;&gt;""),AND(HI14&gt;=HM$41,HJ14&gt;=HM$45,HI14&lt;&gt;""),AND(IK14&gt;=IO$41,IL14&gt;=IO$45,IK14&lt;&gt;""),AND(JM14&gt;=JQ$41,JN14&gt;=JQ$45,JM14&lt;&gt;""),AND(KO14&gt;=KS$41,KP14&gt;=KS$45,KO14&lt;&gt;""),AND(LQ14&gt;=LU$41,LR14&gt;=LU$45,LQ14&lt;&gt;""),AND(MS14&gt;=MW$41,MT14&gt;=MW$45,MS14&lt;&gt;""),AND(NU14&gt;=NY$41,NV14&gt;=NY$45,NU14&lt;&gt;""),AND(OW14&gt;=PA$41,OX14&gt;=PA$45,OW14&lt;&gt;""),AND(PY14&gt;=QC$41,PZ14&gt;=QC$45,PY14&lt;&gt;"")),"Merit",IF(OR(AND(AS14&gt;=AW$40,AT14&gt;=AW$44,AS14&lt;&gt;"",AO14=""),AND(BV14&gt;=BZ$40,BW14&gt;=BZ$44,BV14&lt;&gt;"",BR14=""),AND(CY14&gt;=DC$40,CZ14&gt;=DC$44,CY14&lt;&gt;"",CU14=""),AND(EC14&gt;=EG$40,ED14&gt;=EG$44,EC14&lt;&gt;""),AND(FE14&gt;=FI$40,FF14&gt;=FI$44,FE14&lt;&gt;""),AND(GG14&gt;=GK$40,GH14&gt;=GK$44,GG14&lt;&gt;""),AND(HI14&gt;=HM$40,HJ14&gt;=HM$44,HI14&lt;&gt;""),AND(IK14&gt;=IO$40,IL14&gt;=IO$44,IK14&lt;&gt;""),AND(JM14&gt;=JQ$40,JN14&gt;=JQ$44,JM14&lt;&gt;""),AND(KO14&gt;=KS$40,KP14&gt;=KS$44,KO14&lt;&gt;""),AND(LQ14&gt;=LU$40,LR14&gt;=LU$44,LQ14&lt;&gt;""),AND(MS14&gt;=MW$40,MT14&gt;=MW$44,MS14&lt;&gt;""),AND(NU14&gt;=NY$40,NV14&gt;=NY$44,NU14&lt;&gt;""),AND(OW14&gt;=PA$40,OX14&gt;=PA$44,OW14&lt;&gt;""),AND(PY14&gt;=QC$40,PZ14&gt;=QC$44,PY14&lt;&gt;"")),"Excellence",IF(K14="P","Worlds Team",IF(H14="P","National Team","")))))</f>
        <v/>
      </c>
      <c r="K14" s="3" t="str">
        <f>IF(OR(AND(AS14&gt;=AW$39,AT14&gt;=AW$43,AS14&lt;&gt;"",AO14=""),AND(BV14&gt;=BZ$39,BW14&gt;=BZ$43,BV14&lt;&gt;"",BR14=""),AND(CY14&gt;=DC$39,CZ14&gt;=DC$43,CY14&lt;&gt;"",CU14=""),AND(EC14&gt;=EG$39,ED14&gt;=EG$43,EC14&lt;&gt;""),AND(FE14&gt;=FI$39,FF14&gt;=FI$43,FE14&lt;&gt;""),AND(GG14&gt;=GK$39,GH14&gt;=GK$43,GG14&lt;&gt;""),AND(HI14&gt;=HM$39,HJ14&gt;=HM$43,HI14&lt;&gt;""),AND(IK14&gt;=IO$39,IL14&gt;=IO$43,IK14&lt;&gt;""),AND(JM14&gt;=JQ$39,JN14&gt;=JQ$43,JM14&lt;&gt;""),AND(KO14&gt;=KS$39,KP14&gt;=KS$43,KO14&lt;&gt;""),AND(LQ14&gt;=LU$39,LR14&gt;=LU$43,LQ14&lt;&gt;""),AND(MS14&gt;=MW$39,MT14&gt;=MW$43,MS14&lt;&gt;""),AND(NU14&gt;=NY$39,NV14&gt;=NY$43,NU14&lt;&gt;""),AND(OW14&gt;=PA$39,OX14&gt;=PA$43,OW14&lt;&gt;""),AND(PY14&gt;=QC$39,PZ14&gt;=QC$43,PY14&lt;&gt;"")),"P","")</f>
        <v/>
      </c>
      <c r="L14" s="8">
        <f>IF(COUNT(AQ14,BT14,CW14)&gt;0,LARGE((AQ14,BT14,CW14),1),0)</f>
        <v>44.699999999999996</v>
      </c>
      <c r="M14" s="8" t="str">
        <f>IF(L14=0,"",IF(L14=CW14,$CA$1,IF(L14=BT14,$AX$1,IF(L14=AQ14,$U$1,""))))</f>
        <v>2024 Nationals</v>
      </c>
      <c r="N14" s="8">
        <f>IF(COUNT(AQ14,BT14,CW14)&gt;1,LARGE((AQ14,BT14,CW14),2),0)</f>
        <v>0</v>
      </c>
      <c r="O14" s="8" t="str">
        <f>IF(N14=0,"",IF(AND(N14=L14,N14=AQ14,N14=BT14),$U$1,IF(AND(N14=L14,N14=AQ14,N14=CW14),$U$1,IF(AND(N14=L14,N14=BT14,N14=CW14),$AX$1,IF(N14=CW14,$CA$1,IF(N14=BT14,$AX$1,IF(N14=AQ14,$U$1,"")))))))</f>
        <v/>
      </c>
      <c r="P14" s="8">
        <f>IF(MAX(AV14,BY14,DB14)&gt;0,MAX(AV14,BY14,DB14),0)</f>
        <v>44.2</v>
      </c>
      <c r="Q14" s="8" t="str">
        <f>IF(P14=0,"",IF(P14=DB14,$CA$1,IF(P14=BY14,$AX$1,IF(P14=AV14,$U$1,""))))</f>
        <v>2024 Nationals</v>
      </c>
      <c r="R14" s="8">
        <f>IF(MAX(DD14:DE14)&gt;0,MAX(DD14:DE14),"")</f>
        <v>43.6</v>
      </c>
      <c r="S14" s="11" t="str">
        <f>IF(R14="","",IF(R14=DD14,"("&amp;DD$2&amp;")",IF(R14=DE14,"("&amp;DE$2&amp;")")))</f>
        <v>(Q1)</v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>2024 Coimbra Gym Fest (July 7)</v>
      </c>
      <c r="U14" s="19">
        <v>19</v>
      </c>
      <c r="V14" s="19">
        <v>3.6</v>
      </c>
      <c r="W14" s="19">
        <v>0.6</v>
      </c>
      <c r="X14" s="19">
        <v>0</v>
      </c>
      <c r="Y14" s="19">
        <v>19.2</v>
      </c>
      <c r="Z14" s="19">
        <v>3.5</v>
      </c>
      <c r="AA14" s="19">
        <v>0</v>
      </c>
      <c r="AB14" s="19">
        <v>0</v>
      </c>
      <c r="AC14" s="19">
        <v>16.899999999999999</v>
      </c>
      <c r="AD14" s="19">
        <v>2.7</v>
      </c>
      <c r="AE14" s="19">
        <v>0.5</v>
      </c>
      <c r="AF14" s="19">
        <v>0</v>
      </c>
      <c r="AG14" s="19">
        <v>18.5</v>
      </c>
      <c r="AH14" s="19">
        <v>3.6</v>
      </c>
      <c r="AI14" s="19">
        <v>0</v>
      </c>
      <c r="AJ14" s="19">
        <v>0</v>
      </c>
      <c r="AK14" s="19">
        <v>18.600000000000001</v>
      </c>
      <c r="AL14" s="19">
        <v>3.5</v>
      </c>
      <c r="AM14" s="19">
        <v>0</v>
      </c>
      <c r="AN14" s="19">
        <v>0</v>
      </c>
      <c r="AO14" s="27"/>
      <c r="AP14" s="40">
        <f>IF(SUM(V14,Z14)&gt;0,SUM(V14,Z14),"")</f>
        <v>7.1</v>
      </c>
      <c r="AQ14" s="40">
        <f>IF(SUM(U14:V14,X14:Z14,AB14)-W14-AA14&gt;0,SUM(U14:V14,X14:Z14,AB14)-W14-AA14,"")</f>
        <v>44.699999999999996</v>
      </c>
      <c r="AR14" s="40">
        <f>IF(SUM(AC14:AD14,AF14)-AE14&gt;0,SUM(AC14:AD14,AF14)-AE14,"")</f>
        <v>19.099999999999998</v>
      </c>
      <c r="AS14" s="40">
        <f>IF(SUM(V14,Z14,AD14)&gt;0,SUM(V14,Z14,AD14),"")</f>
        <v>9.8000000000000007</v>
      </c>
      <c r="AT14" s="40">
        <f>IF(SUM(AQ14,AR14)&gt;0,SUM(AQ14,AR14),"")</f>
        <v>63.8</v>
      </c>
      <c r="AU14" s="40">
        <f>IF(SUM(AH14,AL14)&gt;0,SUM(AH14,AL14),"")</f>
        <v>7.1</v>
      </c>
      <c r="AV14" s="40">
        <f>IF(SUM(AG14:AH14,AJ14:AL14,AN14)-SUM(AI14,AM14)&gt;0,SUM(AG14:AH14,AJ14:AL14,AN14)-SUM(AI14,AM14),"")</f>
        <v>44.2</v>
      </c>
      <c r="AW14" s="40">
        <f>IF(SUM(AQ14,AR14,AV14)&gt;0,SUM(AQ14,AR14,AV14),"")</f>
        <v>108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IF(SUM(BT14,BU14,BY14)&gt;0,SUM(BT14,BU14,BY14),"")</f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>
        <f>IF(MAX(EA14,FC14,GE14,HG14,II14,JK14,KM14,LO14,MQ14,NS14,OU14,PW14)-IF(N14="",0,N14)&gt;0.001,MAX(EA14,FC14,GE14,HG14,II14,JK14,KM14,LO14,MQ14,NS14,OU14,PW14)-IF(N14="",0,N14),"")</f>
        <v>43.6</v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>
        <v>18.8</v>
      </c>
      <c r="DG14" s="17">
        <v>3.5</v>
      </c>
      <c r="DH14" s="17">
        <v>0.8</v>
      </c>
      <c r="DI14" s="17">
        <v>0</v>
      </c>
      <c r="DJ14" s="17">
        <v>18.5</v>
      </c>
      <c r="DK14" s="17">
        <v>3.6</v>
      </c>
      <c r="DL14" s="17">
        <v>0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>IF(SUM(DG14,DK14)&gt;0,SUM(DG14,DK14),"")</f>
        <v>7.1</v>
      </c>
      <c r="EA14" s="40">
        <f>IF(SUM(DF14:DG14,DI14:DK14,DM14)-DH14-DL14&gt;0,SUM(DF14:DG14,DI14:DK14,DM14)-DH14-DL14,"")</f>
        <v>43.6</v>
      </c>
      <c r="EB14" s="40" t="str">
        <f>IF(SUM(DN14:DO14,DQ14)-DP14&gt;0,SUM(DN14:DO14,DQ14)-DP14,"")</f>
        <v/>
      </c>
      <c r="EC14" s="40">
        <f>IF(SUM(DG14,DK14,DO14)&gt;0,SUM(DG14,DK14,DO14),"")</f>
        <v>7.1</v>
      </c>
      <c r="ED14" s="40">
        <f>IF(SUM(EA14,EB14)&gt;0,SUM(EA14,EB14),"")</f>
        <v>43.6</v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>
        <f>IF(SUM(EA14,EB14,EF14)&gt;0,SUM(EA14,EB14,EF14),"")</f>
        <v>43.6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0</v>
      </c>
      <c r="QE14" s="22">
        <f>IF($CU14="P",CB14,(CB14+AY14)/2)</f>
        <v>0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0</v>
      </c>
      <c r="QI14" s="22">
        <f>IF($CU14="P",CF14,(CF14+BC14)/2)</f>
        <v>0</v>
      </c>
      <c r="QJ14" s="22">
        <f>IF($CU14="P",CG14,(CG14+BD14)/2)</f>
        <v>0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0</v>
      </c>
      <c r="QQ14" s="22">
        <f>IF($CU14="P",CN14,(CN14+BK14)/2)</f>
        <v>0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0</v>
      </c>
      <c r="QU14" s="22">
        <f>IF($CU14="P",CR14,(CR14+BO14)/2)</f>
        <v>0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 t="str">
        <f>IF(SUM(QE14,QI14)&gt;0,SUM(QE14,QI14),"")</f>
        <v/>
      </c>
      <c r="QZ14" s="40" t="str">
        <f>IF(SUM(QD14:QE14,QG14:QI14,QK14)-QF14-QJ14&gt;0,SUM(QD14:QE14,QG14:QI14,QK14)-QF14-QJ14,"")</f>
        <v/>
      </c>
      <c r="RA14" s="40" t="str">
        <f>IF(SUM(QL14:QM14,QO14)-QN14&gt;0,SUM(QL14:QM14,QO14)-QN14,"")</f>
        <v/>
      </c>
      <c r="RB14" s="40" t="str">
        <f>IF(SUM(QE14,QI14,QM14)&gt;0,SUM(QE14,QI14,QM14),"")</f>
        <v/>
      </c>
      <c r="RC14" s="40" t="str">
        <f>IF(SUM(QZ14,RA14)&gt;0,SUM(QZ14,RA14),"")</f>
        <v/>
      </c>
      <c r="RD14" s="40" t="str">
        <f>IF(SUM(QQ14,QU14)&gt;0,SUM(QQ14,QU14),"")</f>
        <v/>
      </c>
      <c r="RE14" s="40" t="str">
        <f>IF(SUM(QP14:QQ14,QS14:QU14,QW14)-SUM(QR14,QV14)&gt;0,SUM(QP14:QQ14,QS14:QU14,QW14)-SUM(QR14,QV14),"")</f>
        <v/>
      </c>
      <c r="RF14" s="40" t="str">
        <f>IF(SUM(QZ14,RA14,RE14)&gt;0,SUM(QZ14,RA14,RE14),"")</f>
        <v/>
      </c>
    </row>
    <row r="15" spans="1:474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162</v>
      </c>
      <c r="D15" s="4" t="s">
        <v>6</v>
      </c>
      <c r="E15" s="4">
        <v>2007</v>
      </c>
      <c r="F15" s="9">
        <f>SUM(L15:R15)+SUM(L15:O15)*0.0000001+SUM(L15)*0.0000000000001</f>
        <v>131.20000872000435</v>
      </c>
      <c r="G15" s="64"/>
      <c r="H15" s="3" t="str">
        <f>IF(OR(AND(AP15&gt;=AW$38,AQ15&gt;=AW$42,AP15&lt;&gt;"",AO15=""),AND(AU15&gt;=AW$38,AV15&gt;=AW$42,AU15&lt;&gt;"",AO15=""),AND(BS15&gt;=BZ$38,BT15&gt;=BZ$42,BS15&lt;&gt;"",BR15=""),AND(BX15&gt;=BZ$38,BY15&gt;=BZ$42,BX15&lt;&gt;"",BR15=""),AND(CV15&gt;=DC$38,CW15&gt;=DC$42,CV15&lt;&gt;"",CU15=""),AND(DA15&gt;=DC$38,DB15&gt;=DC$42,DA15&lt;&gt;""),AND(DZ15&gt;=EG$38,EA15&gt;=EG$42,DZ15&lt;&gt;""),AND(EE15&gt;=EG$38,EF15&gt;=EG$42,EE15&lt;&gt;""),AND(FB15&gt;=FI$38,FC15&gt;=FI$42,FB15&lt;&gt;""),AND(FG15&gt;=FI$38,FH15&gt;=FI$42,FG15&lt;&gt;""),AND(GD15&gt;=GK$38,GE15&gt;=GK$42,GD15&lt;&gt;""),AND(GI15&gt;=GK$38,GJ15&gt;=GK$42,GI15&lt;&gt;""),AND(HF15&gt;=HM$38,HG15&gt;=HM$42,HF15&lt;&gt;""),AND(HK15&gt;=HM$38,HL15&gt;=HM$42,HK15&lt;&gt;""),AND(IH15&gt;=IO$38,II15&gt;=IO$42,IH15&lt;&gt;""),AND(IM15&gt;=IO$38,IN15&gt;=IO$42,IM15&lt;&gt;""),AND(JJ15&gt;=JQ$38,JK15&gt;=JQ$42,JJ15&lt;&gt;""),AND(JO15&gt;=JQ$38,JP15&gt;=JQ$42,JO15&lt;&gt;""),AND(KL15&gt;=KS$38,KM15&gt;=KS$42,KL15&lt;&gt;""),AND(KQ15&gt;=KS$38,KR15&gt;=KS$42,KQ15&lt;&gt;""),AND(LN15&gt;=LU$38,LO15&gt;=LU$42,LN15&lt;&gt;""),AND(LS15&gt;=LU$38,LT15&gt;=LU$42,LS15&lt;&gt;""),AND(MP15&gt;=MW$38,MQ15&gt;=MW$42,MP15&lt;&gt;""),AND(MU15&gt;=MW$38,MV15&gt;=MW$42,MU15&lt;&gt;""),AND(NR15&gt;=NY$38,NS15&gt;=NY$42,NR15&lt;&gt;""),AND(NW15&gt;=NY$38,NX15&gt;=NY$42,NW15&lt;&gt;""),AND(OT15&gt;=PA$38,OU15&gt;=PA$42,OT15&lt;&gt;""),AND(OY15&gt;=PA$38,OZ15&gt;=PA$42,OY15&lt;&gt;""),AND(PV15&gt;=QC$38,PW15&gt;=QC$42,PV15&lt;&gt;""),AND(QA15&gt;=QC$38,QB15&gt;=QC$42,QA15&lt;&gt;"")),"P","")</f>
        <v/>
      </c>
      <c r="I15" s="3" t="str">
        <f>IF(OR(AND(AQ15&gt;=AW$42,AQ15&lt;&gt;"",AO15=""),AND(AV15&gt;=AW$42,AV15&lt;&gt;"",AO15=""),AND(BT15&gt;=BZ$42,BT15&lt;&gt;"",BR15=""),AND(BY15&gt;=BZ$42,BY15&lt;&gt;"",BR15=""),AND(CW15&gt;=DC$42,CW15&lt;&gt;"",CU15=""),AND(DB15&gt;=DC$42,DB15&lt;&gt;"",CU15=""),AND(EA15&gt;=EG$42,EA15&lt;&gt;""),AND(EF15&gt;=EG$42,EF15&lt;&gt;""),AND(FC15&gt;=FI$42,FC15&lt;&gt;""),AND(FH15&gt;=FI$42,FH15&lt;&gt;""),AND(GE15&gt;=GK$42,GE15&lt;&gt;""),AND(GJ15&gt;=GK$42,GJ15&lt;&gt;""),AND(HG15&gt;=HM$42,HG15&lt;&gt;""),AND(HL15&gt;=HM$42,HL15&lt;&gt;""),AND(II15&gt;=IO$42,II15&lt;&gt;""),AND(IN15&gt;=IO$42,IN15&lt;&gt;""),AND(JK15&gt;=JQ$42,JK15&lt;&gt;""),AND(JP15&gt;=JQ$42,JP15&lt;&gt;""),AND(KM15&gt;=KS$42,KM15&lt;&gt;""),AND(KR15&gt;=KS$42,KR15&lt;&gt;""),AND(LO15&gt;=LU$42,LO15&lt;&gt;""),AND(LT15&gt;=LU$42,LT15&lt;&gt;""),AND(MQ15&gt;=MW$42,MQ15&lt;&gt;""),AND(MV15&gt;=MW$42,MV15&lt;&gt;""),AND(NS15&gt;=NY$42,NS15&lt;&gt;""),AND(NX15&gt;=NY$42,NX15&lt;&gt;""),AND(OU15&gt;=PA$42,OU15&lt;&gt;""),AND(OZ15&gt;=PA$42,OZ15&lt;&gt;""),AND(PW15&gt;=QC$42,PW15&lt;&gt;""),AND(QB15&gt;=QC$42,QB15&lt;&gt;"")),"P","")</f>
        <v/>
      </c>
      <c r="J15" s="36" t="str">
        <f>IF(AND(I15="P",H15=""),"No DD",IF(OR(AND(AS15&gt;=AW$41,AT15&gt;=AW$45,AS15&lt;&gt;"",AO15=""),AND(BV15&gt;=BZ$41,BW15&gt;=BZ$45,BV15&lt;&gt;"",BR15=""),AND(CY15&gt;=DC$41,CZ15&gt;=DC$45,CY15&lt;&gt;"",CU15=""),AND(EC15&gt;=EG$41,ED15&gt;=EG$45,EC15&lt;&gt;""),AND(FE15&gt;=FI$41,FF15&gt;=FI$45,FE15&lt;&gt;""),AND(GG15&gt;=GK$41,GH15&gt;=GK$45,GG15&lt;&gt;""),AND(HI15&gt;=HM$41,HJ15&gt;=HM$45,HI15&lt;&gt;""),AND(IK15&gt;=IO$41,IL15&gt;=IO$45,IK15&lt;&gt;""),AND(JM15&gt;=JQ$41,JN15&gt;=JQ$45,JM15&lt;&gt;""),AND(KO15&gt;=KS$41,KP15&gt;=KS$45,KO15&lt;&gt;""),AND(LQ15&gt;=LU$41,LR15&gt;=LU$45,LQ15&lt;&gt;""),AND(MS15&gt;=MW$41,MT15&gt;=MW$45,MS15&lt;&gt;""),AND(NU15&gt;=NY$41,NV15&gt;=NY$45,NU15&lt;&gt;""),AND(OW15&gt;=PA$41,OX15&gt;=PA$45,OW15&lt;&gt;""),AND(PY15&gt;=QC$41,PZ15&gt;=QC$45,PY15&lt;&gt;"")),"Merit",IF(OR(AND(AS15&gt;=AW$40,AT15&gt;=AW$44,AS15&lt;&gt;"",AO15=""),AND(BV15&gt;=BZ$40,BW15&gt;=BZ$44,BV15&lt;&gt;"",BR15=""),AND(CY15&gt;=DC$40,CZ15&gt;=DC$44,CY15&lt;&gt;"",CU15=""),AND(EC15&gt;=EG$40,ED15&gt;=EG$44,EC15&lt;&gt;""),AND(FE15&gt;=FI$40,FF15&gt;=FI$44,FE15&lt;&gt;""),AND(GG15&gt;=GK$40,GH15&gt;=GK$44,GG15&lt;&gt;""),AND(HI15&gt;=HM$40,HJ15&gt;=HM$44,HI15&lt;&gt;""),AND(IK15&gt;=IO$40,IL15&gt;=IO$44,IK15&lt;&gt;""),AND(JM15&gt;=JQ$40,JN15&gt;=JQ$44,JM15&lt;&gt;""),AND(KO15&gt;=KS$40,KP15&gt;=KS$44,KO15&lt;&gt;""),AND(LQ15&gt;=LU$40,LR15&gt;=LU$44,LQ15&lt;&gt;""),AND(MS15&gt;=MW$40,MT15&gt;=MW$44,MS15&lt;&gt;""),AND(NU15&gt;=NY$40,NV15&gt;=NY$44,NU15&lt;&gt;""),AND(OW15&gt;=PA$40,OX15&gt;=PA$44,OW15&lt;&gt;""),AND(PY15&gt;=QC$40,PZ15&gt;=QC$44,PY15&lt;&gt;"")),"Excellence",IF(K15="P","Worlds Team",IF(H15="P","National Team","")))))</f>
        <v/>
      </c>
      <c r="K15" s="3" t="str">
        <f>IF(OR(AND(AS15&gt;=AW$39,AT15&gt;=AW$43,AS15&lt;&gt;"",AO15=""),AND(BV15&gt;=BZ$39,BW15&gt;=BZ$43,BV15&lt;&gt;"",BR15=""),AND(CY15&gt;=DC$39,CZ15&gt;=DC$43,CY15&lt;&gt;"",CU15=""),AND(EC15&gt;=EG$39,ED15&gt;=EG$43,EC15&lt;&gt;""),AND(FE15&gt;=FI$39,FF15&gt;=FI$43,FE15&lt;&gt;""),AND(GG15&gt;=GK$39,GH15&gt;=GK$43,GG15&lt;&gt;""),AND(HI15&gt;=HM$39,HJ15&gt;=HM$43,HI15&lt;&gt;""),AND(IK15&gt;=IO$39,IL15&gt;=IO$43,IK15&lt;&gt;""),AND(JM15&gt;=JQ$39,JN15&gt;=JQ$43,JM15&lt;&gt;""),AND(KO15&gt;=KS$39,KP15&gt;=KS$43,KO15&lt;&gt;""),AND(LQ15&gt;=LU$39,LR15&gt;=LU$43,LQ15&lt;&gt;""),AND(MS15&gt;=MW$39,MT15&gt;=MW$43,MS15&lt;&gt;""),AND(NU15&gt;=NY$39,NV15&gt;=NY$43,NU15&lt;&gt;""),AND(OW15&gt;=PA$39,OX15&gt;=PA$43,OW15&lt;&gt;""),AND(PY15&gt;=QC$39,PZ15&gt;=QC$43,PY15&lt;&gt;"")),"P","")</f>
        <v/>
      </c>
      <c r="L15" s="8">
        <f>IF(COUNT(AQ15,BT15,CW15)&gt;0,LARGE((AQ15,BT15,CW15),1),0)</f>
        <v>43.6</v>
      </c>
      <c r="M15" s="8" t="str">
        <f>IF(L15=0,"",IF(L15=CW15,$CA$1,IF(L15=BT15,$AX$1,IF(L15=AQ15,$U$1,""))))</f>
        <v>2025 Elite Canada</v>
      </c>
      <c r="N15" s="8">
        <f>IF(COUNT(AQ15,BT15,CW15)&gt;1,LARGE((AQ15,BT15,CW15),2),0)</f>
        <v>43.599999999999994</v>
      </c>
      <c r="O15" s="8" t="str">
        <f>IF(N15=0,"",IF(AND(N15=L15,N15=AQ15,N15=BT15),$U$1,IF(AND(N15=L15,N15=AQ15,N15=CW15),$U$1,IF(AND(N15=L15,N15=BT15,N15=CW15),$AX$1,IF(N15=CW15,$CA$1,IF(N15=BT15,$AX$1,IF(N15=AQ15,$U$1,"")))))))</f>
        <v>2024 Nationals</v>
      </c>
      <c r="P15" s="8">
        <f>IF(MAX(AV15,BY15,DB15)&gt;0,MAX(AV15,BY15,DB15),0)</f>
        <v>44</v>
      </c>
      <c r="Q15" s="8" t="str">
        <f>IF(P15=0,"",IF(P15=DB15,$CA$1,IF(P15=BY15,$AX$1,IF(P15=AV15,$U$1,""))))</f>
        <v>2025 Elite Canada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18.899999999999999</v>
      </c>
      <c r="V15" s="19">
        <v>3.4</v>
      </c>
      <c r="W15" s="19">
        <v>0.6</v>
      </c>
      <c r="X15" s="19">
        <v>0</v>
      </c>
      <c r="Y15" s="19">
        <v>18.399999999999999</v>
      </c>
      <c r="Z15" s="19">
        <v>3.5</v>
      </c>
      <c r="AA15" s="19">
        <v>0</v>
      </c>
      <c r="AB15" s="19">
        <v>0</v>
      </c>
      <c r="AC15" s="19">
        <v>18.7</v>
      </c>
      <c r="AD15" s="19">
        <v>2.7</v>
      </c>
      <c r="AE15" s="19">
        <v>0.3</v>
      </c>
      <c r="AF15" s="19">
        <v>0</v>
      </c>
      <c r="AG15" s="19">
        <v>17.600000000000001</v>
      </c>
      <c r="AH15" s="19">
        <v>0.7</v>
      </c>
      <c r="AI15" s="19">
        <v>0</v>
      </c>
      <c r="AJ15" s="19">
        <v>0</v>
      </c>
      <c r="AK15" s="19">
        <v>18.399999999999999</v>
      </c>
      <c r="AL15" s="19">
        <v>3.1</v>
      </c>
      <c r="AM15" s="19">
        <v>0</v>
      </c>
      <c r="AN15" s="19">
        <v>0</v>
      </c>
      <c r="AO15" s="27"/>
      <c r="AP15" s="40">
        <f>IF(SUM(V15,Z15)&gt;0,SUM(V15,Z15),"")</f>
        <v>6.9</v>
      </c>
      <c r="AQ15" s="40">
        <f>IF(SUM(U15:V15,X15:Z15,AB15)-W15-AA15&gt;0,SUM(U15:V15,X15:Z15,AB15)-W15-AA15,"")</f>
        <v>43.599999999999994</v>
      </c>
      <c r="AR15" s="40">
        <f>IF(SUM(AC15:AD15,AF15)-AE15&gt;0,SUM(AC15:AD15,AF15)-AE15,"")</f>
        <v>21.099999999999998</v>
      </c>
      <c r="AS15" s="40">
        <f>IF(SUM(V15,Z15,AD15)&gt;0,SUM(V15,Z15,AD15),"")</f>
        <v>9.6000000000000014</v>
      </c>
      <c r="AT15" s="40">
        <f>IF(SUM(AQ15,AR15)&gt;0,SUM(AQ15,AR15),"")</f>
        <v>64.699999999999989</v>
      </c>
      <c r="AU15" s="40">
        <f>IF(SUM(AH15,AL15)&gt;0,SUM(AH15,AL15),"")</f>
        <v>3.8</v>
      </c>
      <c r="AV15" s="40">
        <f>IF(SUM(AG15:AH15,AJ15:AL15,AN15)-SUM(AI15,AM15)&gt;0,SUM(AG15:AH15,AJ15:AL15,AN15)-SUM(AI15,AM15),"")</f>
        <v>39.800000000000004</v>
      </c>
      <c r="AW15" s="40">
        <f>IF(SUM(AQ15,AR15,AV15)&gt;0,SUM(AQ15,AR15,AV15),"")</f>
        <v>104.5</v>
      </c>
      <c r="AX15" s="18">
        <v>17.399999999999999</v>
      </c>
      <c r="AY15" s="18">
        <v>0.7</v>
      </c>
      <c r="AZ15" s="18">
        <v>0</v>
      </c>
      <c r="BA15" s="18">
        <v>0</v>
      </c>
      <c r="BB15" s="18">
        <v>18.8</v>
      </c>
      <c r="BC15" s="18">
        <v>3</v>
      </c>
      <c r="BD15" s="18">
        <v>0</v>
      </c>
      <c r="BE15" s="18">
        <v>0</v>
      </c>
      <c r="BF15" s="18">
        <v>18.899999999999999</v>
      </c>
      <c r="BG15" s="18">
        <v>3.4</v>
      </c>
      <c r="BH15" s="18">
        <v>0.6</v>
      </c>
      <c r="BI15" s="18">
        <v>0</v>
      </c>
      <c r="BJ15" s="18">
        <v>18.8</v>
      </c>
      <c r="BK15" s="18">
        <v>3.5</v>
      </c>
      <c r="BL15" s="18">
        <v>0.2</v>
      </c>
      <c r="BM15" s="18">
        <v>0</v>
      </c>
      <c r="BN15" s="18">
        <v>18.600000000000001</v>
      </c>
      <c r="BO15" s="18">
        <v>3</v>
      </c>
      <c r="BP15" s="18">
        <v>0.6</v>
      </c>
      <c r="BQ15" s="18">
        <v>0</v>
      </c>
      <c r="BR15" s="28"/>
      <c r="BS15" s="11">
        <f>IF(SUM(AY15,BC15)&gt;0,SUM(AY15,BC15),"")</f>
        <v>3.7</v>
      </c>
      <c r="BT15" s="11">
        <f>IF(SUM(AX15:AY15,BA15:BC15,BE15)-AZ15-BD15&gt;0,SUM(AX15:AY15,BA15:BC15,BE15)-AZ15-BD15,"")</f>
        <v>39.9</v>
      </c>
      <c r="BU15" s="11">
        <f>IF(SUM(BF15:BG15,BI15)-BH15&gt;0,SUM(BF15:BG15,BI15)-BH15,"")</f>
        <v>21.699999999999996</v>
      </c>
      <c r="BV15" s="11">
        <f>IF(SUM(AY15,BC15,BG15)&gt;0,SUM(AY15,BC15,BG15),"")</f>
        <v>7.1</v>
      </c>
      <c r="BW15" s="11">
        <f>IF(SUM(BT15,BU15)&gt;0,SUM(BT15,BU15),"")</f>
        <v>61.599999999999994</v>
      </c>
      <c r="BX15" s="11">
        <f>IF(SUM(BK15,BO15)&gt;0,SUM(BK15,BO15),"")</f>
        <v>6.5</v>
      </c>
      <c r="BY15" s="11">
        <f>IF(SUM(BJ15:BK15,BM15:BO15,BQ15)-SUM(BL15,BP15)&gt;0,SUM(BJ15:BK15,BM15:BO15,BQ15)-SUM(BL15,BP15),"")</f>
        <v>43.100000000000009</v>
      </c>
      <c r="BZ15" s="11">
        <f>IF(SUM(BT15,BU15,BY15)&gt;0,SUM(BT15,BU15,BY15),"")</f>
        <v>104.7</v>
      </c>
      <c r="CA15" s="19">
        <v>18.8</v>
      </c>
      <c r="CB15" s="19">
        <v>3.5</v>
      </c>
      <c r="CC15" s="19">
        <v>0</v>
      </c>
      <c r="CD15" s="19">
        <v>0</v>
      </c>
      <c r="CE15" s="19">
        <v>18.3</v>
      </c>
      <c r="CF15" s="19">
        <v>3.6</v>
      </c>
      <c r="CG15" s="19">
        <v>0.6</v>
      </c>
      <c r="CH15" s="19">
        <v>0</v>
      </c>
      <c r="CI15" s="19"/>
      <c r="CJ15" s="19"/>
      <c r="CK15" s="19"/>
      <c r="CL15" s="19"/>
      <c r="CM15" s="19">
        <v>18.399999999999999</v>
      </c>
      <c r="CN15" s="19">
        <v>3.5</v>
      </c>
      <c r="CO15" s="19">
        <v>0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>IF(SUM(CB15,CF15)&gt;0,SUM(CB15,CF15),"")</f>
        <v>7.1</v>
      </c>
      <c r="CW15" s="40">
        <f>IF(SUM(CA15:CB15,CD15:CF15,CH15)-CC15-CG15&gt;0,SUM(CA15:CB15,CD15:CF15,CH15)-CC15-CG15,"")</f>
        <v>43.6</v>
      </c>
      <c r="CX15" s="40" t="str">
        <f>IF(SUM(CI15:CJ15,CL15)-CK15&gt;0,SUM(CI15:CJ15,CL15)-CK15,"")</f>
        <v/>
      </c>
      <c r="CY15" s="40">
        <f>IF(SUM(CB15,CF15,CJ15)&gt;0,SUM(CB15,CF15,CJ15),"")</f>
        <v>7.1</v>
      </c>
      <c r="CZ15" s="40">
        <f>IF(SUM(CW15,CX15)&gt;0,SUM(CW15,CX15),"")</f>
        <v>43.6</v>
      </c>
      <c r="DA15" s="40">
        <f>IF(SUM(CN15,CR15)&gt;0,SUM(CN15,CR15),"")</f>
        <v>7.1</v>
      </c>
      <c r="DB15" s="40">
        <f>IF(SUM(CM15:CN15,CP15:CR15,CT15)-SUM(CO15,CS15)&gt;0,SUM(CM15:CN15,CP15:CR15,CT15)-SUM(CO15,CS15),"")</f>
        <v>44</v>
      </c>
      <c r="DC15" s="40">
        <f>IF(SUM(CW15,CX15,DB15)&gt;0,SUM(CW15,CX15,DB15),"")</f>
        <v>87.6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>
        <v>18.2</v>
      </c>
      <c r="DG15" s="17">
        <v>3.4</v>
      </c>
      <c r="DH15" s="17">
        <v>0</v>
      </c>
      <c r="DI15" s="17">
        <v>0</v>
      </c>
      <c r="DJ15" s="17">
        <v>18.5</v>
      </c>
      <c r="DK15" s="17">
        <v>3.7</v>
      </c>
      <c r="DL15" s="17">
        <v>0.2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>IF(SUM(DG15,DK15)&gt;0,SUM(DG15,DK15),"")</f>
        <v>7.1</v>
      </c>
      <c r="EA15" s="40">
        <f>IF(SUM(DF15:DG15,DI15:DK15,DM15)-DH15-DL15&gt;0,SUM(DF15:DG15,DI15:DK15,DM15)-DH15-DL15,"")</f>
        <v>43.599999999999994</v>
      </c>
      <c r="EB15" s="40" t="str">
        <f>IF(SUM(DN15:DO15,DQ15)-DP15&gt;0,SUM(DN15:DO15,DQ15)-DP15,"")</f>
        <v/>
      </c>
      <c r="EC15" s="40">
        <f>IF(SUM(DG15,DK15,DO15)&gt;0,SUM(DG15,DK15,DO15),"")</f>
        <v>7.1</v>
      </c>
      <c r="ED15" s="40">
        <f>IF(SUM(EA15,EB15)&gt;0,SUM(EA15,EB15),"")</f>
        <v>43.599999999999994</v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>
        <f>IF(SUM(EA15,EB15,EF15)&gt;0,SUM(EA15,EB15,EF15),"")</f>
        <v>43.599999999999994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18.100000000000001</v>
      </c>
      <c r="QE15" s="22">
        <f>IF($CU15="P",CB15,(CB15+AY15)/2)</f>
        <v>2.1</v>
      </c>
      <c r="QF15" s="22">
        <f>IF($CU15="P",CC15,(CC15+AZ15)/2)</f>
        <v>0</v>
      </c>
      <c r="QG15" s="22">
        <f>IF($CU15="P",CD15,(CD15+BA15)/2)</f>
        <v>0</v>
      </c>
      <c r="QH15" s="22">
        <f>IF($CU15="P",CE15,(CE15+BB15)/2)</f>
        <v>18.55</v>
      </c>
      <c r="QI15" s="22">
        <f>IF($CU15="P",CF15,(CF15+BC15)/2)</f>
        <v>3.3</v>
      </c>
      <c r="QJ15" s="22">
        <f>IF($CU15="P",CG15,(CG15+BD15)/2)</f>
        <v>0.3</v>
      </c>
      <c r="QK15" s="22">
        <f>IF($CU15="P",CH15,(CH15+BE15)/2)</f>
        <v>0</v>
      </c>
      <c r="QL15" s="22">
        <f>IF($CU15="P",CI15,(CI15+BF15)/2)</f>
        <v>9.4499999999999993</v>
      </c>
      <c r="QM15" s="22">
        <f>IF($CU15="P",CJ15,(CJ15+BG15)/2)</f>
        <v>1.7</v>
      </c>
      <c r="QN15" s="22">
        <f>IF($CU15="P",CK15,(CK15+BH15)/2)</f>
        <v>0.3</v>
      </c>
      <c r="QO15" s="22">
        <f>IF($CU15="P",CL15,(CL15+BI15)/2)</f>
        <v>0</v>
      </c>
      <c r="QP15" s="22">
        <f>IF($CU15="P",CM15,(CM15+BJ15)/2)</f>
        <v>18.600000000000001</v>
      </c>
      <c r="QQ15" s="22">
        <f>IF($CU15="P",CN15,(CN15+BK15)/2)</f>
        <v>3.5</v>
      </c>
      <c r="QR15" s="22">
        <f>IF($CU15="P",CO15,(CO15+BL15)/2)</f>
        <v>0.1</v>
      </c>
      <c r="QS15" s="22">
        <f>IF($CU15="P",CP15,(CP15+BM15)/2)</f>
        <v>0</v>
      </c>
      <c r="QT15" s="22">
        <f>IF($CU15="P",CQ15,(CQ15+BN15)/2)</f>
        <v>18.55</v>
      </c>
      <c r="QU15" s="22">
        <f>IF($CU15="P",CR15,(CR15+BO15)/2)</f>
        <v>3.3</v>
      </c>
      <c r="QV15" s="22">
        <f>IF($CU15="P",CS15,(CS15+BP15)/2)</f>
        <v>0.3</v>
      </c>
      <c r="QW15" s="22">
        <f>IF($CU15="P",CT15,(CT15+BQ15)/2)</f>
        <v>0</v>
      </c>
      <c r="QX15" s="27" t="s">
        <v>46</v>
      </c>
      <c r="QY15" s="40">
        <f>IF(SUM(QE15,QI15)&gt;0,SUM(QE15,QI15),"")</f>
        <v>5.4</v>
      </c>
      <c r="QZ15" s="40">
        <f>IF(SUM(QD15:QE15,QG15:QI15,QK15)-QF15-QJ15&gt;0,SUM(QD15:QE15,QG15:QI15,QK15)-QF15-QJ15,"")</f>
        <v>41.75</v>
      </c>
      <c r="RA15" s="40">
        <f>IF(SUM(QL15:QM15,QO15)-QN15&gt;0,SUM(QL15:QM15,QO15)-QN15,"")</f>
        <v>10.849999999999998</v>
      </c>
      <c r="RB15" s="40">
        <f>IF(SUM(QE15,QI15,QM15)&gt;0,SUM(QE15,QI15,QM15),"")</f>
        <v>7.1000000000000005</v>
      </c>
      <c r="RC15" s="40">
        <f>IF(SUM(QZ15,RA15)&gt;0,SUM(QZ15,RA15),"")</f>
        <v>52.599999999999994</v>
      </c>
      <c r="RD15" s="40">
        <f>IF(SUM(QQ15,QU15)&gt;0,SUM(QQ15,QU15),"")</f>
        <v>6.8</v>
      </c>
      <c r="RE15" s="40">
        <f>IF(SUM(QP15:QQ15,QS15:QU15,QW15)-SUM(QR15,QV15)&gt;0,SUM(QP15:QQ15,QS15:QU15,QW15)-SUM(QR15,QV15),"")</f>
        <v>43.550000000000004</v>
      </c>
      <c r="RF15" s="40">
        <f>IF(SUM(QZ15,RA15,RE15)&gt;0,SUM(QZ15,RA15,RE15),"")</f>
        <v>96.15</v>
      </c>
    </row>
    <row r="16" spans="1:474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216</v>
      </c>
      <c r="D16" s="4" t="s">
        <v>5</v>
      </c>
      <c r="E16" s="4">
        <v>2008</v>
      </c>
      <c r="F16" s="9">
        <f>SUM(L16:R16)+SUM(L16:O16)*0.0000001+SUM(L16)*0.0000000000001</f>
        <v>128.20000827000428</v>
      </c>
      <c r="G16" s="64"/>
      <c r="H16" s="3" t="str">
        <f>IF(OR(AND(AP16&gt;=AW$38,AQ16&gt;=AW$42,AP16&lt;&gt;"",AO16=""),AND(AU16&gt;=AW$38,AV16&gt;=AW$42,AU16&lt;&gt;"",AO16=""),AND(BS16&gt;=BZ$38,BT16&gt;=BZ$42,BS16&lt;&gt;"",BR16=""),AND(BX16&gt;=BZ$38,BY16&gt;=BZ$42,BX16&lt;&gt;"",BR16=""),AND(CV16&gt;=DC$38,CW16&gt;=DC$42,CV16&lt;&gt;"",CU16=""),AND(DA16&gt;=DC$38,DB16&gt;=DC$42,DA16&lt;&gt;""),AND(DZ16&gt;=EG$38,EA16&gt;=EG$42,DZ16&lt;&gt;""),AND(EE16&gt;=EG$38,EF16&gt;=EG$42,EE16&lt;&gt;""),AND(FB16&gt;=FI$38,FC16&gt;=FI$42,FB16&lt;&gt;""),AND(FG16&gt;=FI$38,FH16&gt;=FI$42,FG16&lt;&gt;""),AND(GD16&gt;=GK$38,GE16&gt;=GK$42,GD16&lt;&gt;""),AND(GI16&gt;=GK$38,GJ16&gt;=GK$42,GI16&lt;&gt;""),AND(HF16&gt;=HM$38,HG16&gt;=HM$42,HF16&lt;&gt;""),AND(HK16&gt;=HM$38,HL16&gt;=HM$42,HK16&lt;&gt;""),AND(IH16&gt;=IO$38,II16&gt;=IO$42,IH16&lt;&gt;""),AND(IM16&gt;=IO$38,IN16&gt;=IO$42,IM16&lt;&gt;""),AND(JJ16&gt;=JQ$38,JK16&gt;=JQ$42,JJ16&lt;&gt;""),AND(JO16&gt;=JQ$38,JP16&gt;=JQ$42,JO16&lt;&gt;""),AND(KL16&gt;=KS$38,KM16&gt;=KS$42,KL16&lt;&gt;""),AND(KQ16&gt;=KS$38,KR16&gt;=KS$42,KQ16&lt;&gt;""),AND(LN16&gt;=LU$38,LO16&gt;=LU$42,LN16&lt;&gt;""),AND(LS16&gt;=LU$38,LT16&gt;=LU$42,LS16&lt;&gt;""),AND(MP16&gt;=MW$38,MQ16&gt;=MW$42,MP16&lt;&gt;""),AND(MU16&gt;=MW$38,MV16&gt;=MW$42,MU16&lt;&gt;""),AND(NR16&gt;=NY$38,NS16&gt;=NY$42,NR16&lt;&gt;""),AND(NW16&gt;=NY$38,NX16&gt;=NY$42,NW16&lt;&gt;""),AND(OT16&gt;=PA$38,OU16&gt;=PA$42,OT16&lt;&gt;""),AND(OY16&gt;=PA$38,OZ16&gt;=PA$42,OY16&lt;&gt;""),AND(PV16&gt;=QC$38,PW16&gt;=QC$42,PV16&lt;&gt;""),AND(QA16&gt;=QC$38,QB16&gt;=QC$42,QA16&lt;&gt;"")),"P","")</f>
        <v/>
      </c>
      <c r="I16" s="3" t="str">
        <f>IF(OR(AND(AQ16&gt;=AW$42,AQ16&lt;&gt;"",AO16=""),AND(AV16&gt;=AW$42,AV16&lt;&gt;"",AO16=""),AND(BT16&gt;=BZ$42,BT16&lt;&gt;"",BR16=""),AND(BY16&gt;=BZ$42,BY16&lt;&gt;"",BR16=""),AND(CW16&gt;=DC$42,CW16&lt;&gt;"",CU16=""),AND(DB16&gt;=DC$42,DB16&lt;&gt;"",CU16=""),AND(EA16&gt;=EG$42,EA16&lt;&gt;""),AND(EF16&gt;=EG$42,EF16&lt;&gt;""),AND(FC16&gt;=FI$42,FC16&lt;&gt;""),AND(FH16&gt;=FI$42,FH16&lt;&gt;""),AND(GE16&gt;=GK$42,GE16&lt;&gt;""),AND(GJ16&gt;=GK$42,GJ16&lt;&gt;""),AND(HG16&gt;=HM$42,HG16&lt;&gt;""),AND(HL16&gt;=HM$42,HL16&lt;&gt;""),AND(II16&gt;=IO$42,II16&lt;&gt;""),AND(IN16&gt;=IO$42,IN16&lt;&gt;""),AND(JK16&gt;=JQ$42,JK16&lt;&gt;""),AND(JP16&gt;=JQ$42,JP16&lt;&gt;""),AND(KM16&gt;=KS$42,KM16&lt;&gt;""),AND(KR16&gt;=KS$42,KR16&lt;&gt;""),AND(LO16&gt;=LU$42,LO16&lt;&gt;""),AND(LT16&gt;=LU$42,LT16&lt;&gt;""),AND(MQ16&gt;=MW$42,MQ16&lt;&gt;""),AND(MV16&gt;=MW$42,MV16&lt;&gt;""),AND(NS16&gt;=NY$42,NS16&lt;&gt;""),AND(NX16&gt;=NY$42,NX16&lt;&gt;""),AND(OU16&gt;=PA$42,OU16&lt;&gt;""),AND(OZ16&gt;=PA$42,OZ16&lt;&gt;""),AND(PW16&gt;=QC$42,PW16&lt;&gt;""),AND(QB16&gt;=QC$42,QB16&lt;&gt;"")),"P","")</f>
        <v/>
      </c>
      <c r="J16" s="36" t="str">
        <f>IF(AND(I16="P",H16=""),"No DD",IF(OR(AND(AS16&gt;=AW$41,AT16&gt;=AW$45,AS16&lt;&gt;"",AO16=""),AND(BV16&gt;=BZ$41,BW16&gt;=BZ$45,BV16&lt;&gt;"",BR16=""),AND(CY16&gt;=DC$41,CZ16&gt;=DC$45,CY16&lt;&gt;"",CU16=""),AND(EC16&gt;=EG$41,ED16&gt;=EG$45,EC16&lt;&gt;""),AND(FE16&gt;=FI$41,FF16&gt;=FI$45,FE16&lt;&gt;""),AND(GG16&gt;=GK$41,GH16&gt;=GK$45,GG16&lt;&gt;""),AND(HI16&gt;=HM$41,HJ16&gt;=HM$45,HI16&lt;&gt;""),AND(IK16&gt;=IO$41,IL16&gt;=IO$45,IK16&lt;&gt;""),AND(JM16&gt;=JQ$41,JN16&gt;=JQ$45,JM16&lt;&gt;""),AND(KO16&gt;=KS$41,KP16&gt;=KS$45,KO16&lt;&gt;""),AND(LQ16&gt;=LU$41,LR16&gt;=LU$45,LQ16&lt;&gt;""),AND(MS16&gt;=MW$41,MT16&gt;=MW$45,MS16&lt;&gt;""),AND(NU16&gt;=NY$41,NV16&gt;=NY$45,NU16&lt;&gt;""),AND(OW16&gt;=PA$41,OX16&gt;=PA$45,OW16&lt;&gt;""),AND(PY16&gt;=QC$41,PZ16&gt;=QC$45,PY16&lt;&gt;"")),"Merit",IF(OR(AND(AS16&gt;=AW$40,AT16&gt;=AW$44,AS16&lt;&gt;"",AO16=""),AND(BV16&gt;=BZ$40,BW16&gt;=BZ$44,BV16&lt;&gt;"",BR16=""),AND(CY16&gt;=DC$40,CZ16&gt;=DC$44,CY16&lt;&gt;"",CU16=""),AND(EC16&gt;=EG$40,ED16&gt;=EG$44,EC16&lt;&gt;""),AND(FE16&gt;=FI$40,FF16&gt;=FI$44,FE16&lt;&gt;""),AND(GG16&gt;=GK$40,GH16&gt;=GK$44,GG16&lt;&gt;""),AND(HI16&gt;=HM$40,HJ16&gt;=HM$44,HI16&lt;&gt;""),AND(IK16&gt;=IO$40,IL16&gt;=IO$44,IK16&lt;&gt;""),AND(JM16&gt;=JQ$40,JN16&gt;=JQ$44,JM16&lt;&gt;""),AND(KO16&gt;=KS$40,KP16&gt;=KS$44,KO16&lt;&gt;""),AND(LQ16&gt;=LU$40,LR16&gt;=LU$44,LQ16&lt;&gt;""),AND(MS16&gt;=MW$40,MT16&gt;=MW$44,MS16&lt;&gt;""),AND(NU16&gt;=NY$40,NV16&gt;=NY$44,NU16&lt;&gt;""),AND(OW16&gt;=PA$40,OX16&gt;=PA$44,OW16&lt;&gt;""),AND(PY16&gt;=QC$40,PZ16&gt;=QC$44,PY16&lt;&gt;"")),"Excellence",IF(K16="P","Worlds Team",IF(H16="P","National Team","")))))</f>
        <v/>
      </c>
      <c r="K16" s="3" t="str">
        <f>IF(OR(AND(AS16&gt;=AW$39,AT16&gt;=AW$43,AS16&lt;&gt;"",AO16=""),AND(BV16&gt;=BZ$39,BW16&gt;=BZ$43,BV16&lt;&gt;"",BR16=""),AND(CY16&gt;=DC$39,CZ16&gt;=DC$43,CY16&lt;&gt;"",CU16=""),AND(EC16&gt;=EG$39,ED16&gt;=EG$43,EC16&lt;&gt;""),AND(FE16&gt;=FI$39,FF16&gt;=FI$43,FE16&lt;&gt;""),AND(GG16&gt;=GK$39,GH16&gt;=GK$43,GG16&lt;&gt;""),AND(HI16&gt;=HM$39,HJ16&gt;=HM$43,HI16&lt;&gt;""),AND(IK16&gt;=IO$39,IL16&gt;=IO$43,IK16&lt;&gt;""),AND(JM16&gt;=JQ$39,JN16&gt;=JQ$43,JM16&lt;&gt;""),AND(KO16&gt;=KS$39,KP16&gt;=KS$43,KO16&lt;&gt;""),AND(LQ16&gt;=LU$39,LR16&gt;=LU$43,LQ16&lt;&gt;""),AND(MS16&gt;=MW$39,MT16&gt;=MW$43,MS16&lt;&gt;""),AND(NU16&gt;=NY$39,NV16&gt;=NY$43,NU16&lt;&gt;""),AND(OW16&gt;=PA$39,OX16&gt;=PA$43,OW16&lt;&gt;""),AND(PY16&gt;=QC$39,PZ16&gt;=QC$43,PY16&lt;&gt;"")),"P","")</f>
        <v/>
      </c>
      <c r="L16" s="8">
        <f>IF(COUNT(AQ16,BT16,CW16)&gt;0,LARGE((AQ16,BT16,CW16),1),0)</f>
        <v>42.6</v>
      </c>
      <c r="M16" s="8" t="str">
        <f>IF(L16=0,"",IF(L16=CW16,$CA$1,IF(L16=BT16,$AX$1,IF(L16=AQ16,$U$1,""))))</f>
        <v>2024 3rd Domestic Trial</v>
      </c>
      <c r="N16" s="8">
        <f>IF(COUNT(AQ16,BT16,CW16)&gt;1,LARGE((AQ16,BT16,CW16),2),0)</f>
        <v>40.1</v>
      </c>
      <c r="O16" s="8" t="str">
        <f>IF(N16=0,"",IF(AND(N16=L16,N16=AQ16,N16=BT16),$U$1,IF(AND(N16=L16,N16=AQ16,N16=CW16),$U$1,IF(AND(N16=L16,N16=BT16,N16=CW16),$AX$1,IF(N16=CW16,$CA$1,IF(N16=BT16,$AX$1,IF(N16=AQ16,$U$1,"")))))))</f>
        <v>2024 Nationals</v>
      </c>
      <c r="P16" s="8">
        <f>IF(MAX(AV16,BY16,DB16)&gt;0,MAX(AV16,BY16,DB16),0)</f>
        <v>45.500000000000007</v>
      </c>
      <c r="Q16" s="8" t="str">
        <f>IF(P16=0,"",IF(P16=DB16,$CA$1,IF(P16=BY16,$AX$1,IF(P16=AV16,$U$1,""))))</f>
        <v>2024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17.3</v>
      </c>
      <c r="V16" s="19">
        <v>2.4</v>
      </c>
      <c r="W16" s="19">
        <v>0</v>
      </c>
      <c r="X16" s="19">
        <v>0</v>
      </c>
      <c r="Y16" s="19">
        <v>16.2</v>
      </c>
      <c r="Z16" s="19">
        <v>5.2</v>
      </c>
      <c r="AA16" s="19">
        <v>1</v>
      </c>
      <c r="AB16" s="19">
        <v>0</v>
      </c>
      <c r="AC16" s="19">
        <v>19.2</v>
      </c>
      <c r="AD16" s="19">
        <v>3.5</v>
      </c>
      <c r="AE16" s="19">
        <v>0.4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7.6</v>
      </c>
      <c r="AQ16" s="40">
        <f>IF(SUM(U16:V16,X16:Z16,AB16)-W16-AA16&gt;0,SUM(U16:V16,X16:Z16,AB16)-W16-AA16,"")</f>
        <v>40.1</v>
      </c>
      <c r="AR16" s="40">
        <f>IF(SUM(AC16:AD16,AF16)-AE16&gt;0,SUM(AC16:AD16,AF16)-AE16,"")</f>
        <v>22.3</v>
      </c>
      <c r="AS16" s="40">
        <f>IF(SUM(V16,Z16,AD16)&gt;0,SUM(V16,Z16,AD16),"")</f>
        <v>11.1</v>
      </c>
      <c r="AT16" s="40">
        <f>IF(SUM(AQ16,AR16)&gt;0,SUM(AQ16,AR16),"")</f>
        <v>62.400000000000006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62.400000000000006</v>
      </c>
      <c r="AX16" s="18">
        <v>17.399999999999999</v>
      </c>
      <c r="AY16" s="18">
        <v>2.4</v>
      </c>
      <c r="AZ16" s="18">
        <v>0</v>
      </c>
      <c r="BA16" s="18">
        <v>0</v>
      </c>
      <c r="BB16" s="18">
        <v>18.2</v>
      </c>
      <c r="BC16" s="18">
        <v>5.2</v>
      </c>
      <c r="BD16" s="18">
        <v>0.6</v>
      </c>
      <c r="BE16" s="18">
        <v>0</v>
      </c>
      <c r="BF16" s="18">
        <v>18.7</v>
      </c>
      <c r="BG16" s="18">
        <v>2.8</v>
      </c>
      <c r="BH16" s="18">
        <v>0</v>
      </c>
      <c r="BI16" s="18">
        <v>0</v>
      </c>
      <c r="BJ16" s="18">
        <v>16.8</v>
      </c>
      <c r="BK16" s="18">
        <v>5.2</v>
      </c>
      <c r="BL16" s="18">
        <v>0.2</v>
      </c>
      <c r="BM16" s="18">
        <v>0</v>
      </c>
      <c r="BN16" s="18">
        <v>18.7</v>
      </c>
      <c r="BO16" s="18">
        <v>5.2</v>
      </c>
      <c r="BP16" s="18">
        <v>0.2</v>
      </c>
      <c r="BQ16" s="18">
        <v>0</v>
      </c>
      <c r="BR16" s="28"/>
      <c r="BS16" s="11">
        <f>IF(SUM(AY16,BC16)&gt;0,SUM(AY16,BC16),"")</f>
        <v>7.6</v>
      </c>
      <c r="BT16" s="11">
        <f>IF(SUM(AX16:AY16,BA16:BC16,BE16)-AZ16-BD16&gt;0,SUM(AX16:AY16,BA16:BC16,BE16)-AZ16-BD16,"")</f>
        <v>42.6</v>
      </c>
      <c r="BU16" s="11">
        <f>IF(SUM(BF16:BG16,BI16)-BH16&gt;0,SUM(BF16:BG16,BI16)-BH16,"")</f>
        <v>21.5</v>
      </c>
      <c r="BV16" s="11">
        <f>IF(SUM(AY16,BC16,BG16)&gt;0,SUM(AY16,BC16,BG16),"")</f>
        <v>10.399999999999999</v>
      </c>
      <c r="BW16" s="11">
        <f>IF(SUM(BT16,BU16)&gt;0,SUM(BT16,BU16),"")</f>
        <v>64.099999999999994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45.500000000000007</v>
      </c>
      <c r="BZ16" s="11">
        <f>IF(SUM(BT16,BU16,BY16)&gt;0,SUM(BT16,BU16,BY16),"")</f>
        <v>109.6</v>
      </c>
      <c r="CA16" s="19">
        <v>15.2</v>
      </c>
      <c r="CB16" s="19">
        <v>2.4</v>
      </c>
      <c r="CC16" s="19">
        <v>0</v>
      </c>
      <c r="CD16" s="19">
        <v>0</v>
      </c>
      <c r="CE16" s="19">
        <v>15.2</v>
      </c>
      <c r="CF16" s="19">
        <v>0</v>
      </c>
      <c r="CG16" s="19">
        <v>0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2.4</v>
      </c>
      <c r="CW16" s="40">
        <f>IF(SUM(CA16:CB16,CD16:CF16,CH16)-CC16-CG16&gt;0,SUM(CA16:CB16,CD16:CF16,CH16)-CC16-CG16,"")</f>
        <v>32.799999999999997</v>
      </c>
      <c r="CX16" s="40" t="str">
        <f>IF(SUM(CI16:CJ16,CL16)-CK16&gt;0,SUM(CI16:CJ16,CL16)-CK16,"")</f>
        <v/>
      </c>
      <c r="CY16" s="40">
        <f>IF(SUM(CB16,CF16,CJ16)&gt;0,SUM(CB16,CF16,CJ16),"")</f>
        <v>2.4</v>
      </c>
      <c r="CZ16" s="40">
        <f>IF(SUM(CW16,CX16)&gt;0,SUM(CW16,CX16),"")</f>
        <v>32.799999999999997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32.799999999999997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16.299999999999997</v>
      </c>
      <c r="QE16" s="22">
        <f>IF($CU16="P",CB16,(CB16+AY16)/2)</f>
        <v>2.4</v>
      </c>
      <c r="QF16" s="22">
        <f>IF($CU16="P",CC16,(CC16+AZ16)/2)</f>
        <v>0</v>
      </c>
      <c r="QG16" s="22">
        <f>IF($CU16="P",CD16,(CD16+BA16)/2)</f>
        <v>0</v>
      </c>
      <c r="QH16" s="22">
        <f>IF($CU16="P",CE16,(CE16+BB16)/2)</f>
        <v>16.7</v>
      </c>
      <c r="QI16" s="22">
        <f>IF($CU16="P",CF16,(CF16+BC16)/2)</f>
        <v>2.6</v>
      </c>
      <c r="QJ16" s="22">
        <f>IF($CU16="P",CG16,(CG16+BD16)/2)</f>
        <v>0.3</v>
      </c>
      <c r="QK16" s="22">
        <f>IF($CU16="P",CH16,(CH16+BE16)/2)</f>
        <v>0</v>
      </c>
      <c r="QL16" s="22">
        <f>IF($CU16="P",CI16,(CI16+BF16)/2)</f>
        <v>9.35</v>
      </c>
      <c r="QM16" s="22">
        <f>IF($CU16="P",CJ16,(CJ16+BG16)/2)</f>
        <v>1.4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8.4</v>
      </c>
      <c r="QQ16" s="22">
        <f>IF($CU16="P",CN16,(CN16+BK16)/2)</f>
        <v>2.6</v>
      </c>
      <c r="QR16" s="22">
        <f>IF($CU16="P",CO16,(CO16+BL16)/2)</f>
        <v>0.1</v>
      </c>
      <c r="QS16" s="22">
        <f>IF($CU16="P",CP16,(CP16+BM16)/2)</f>
        <v>0</v>
      </c>
      <c r="QT16" s="22">
        <f>IF($CU16="P",CQ16,(CQ16+BN16)/2)</f>
        <v>9.35</v>
      </c>
      <c r="QU16" s="22">
        <f>IF($CU16="P",CR16,(CR16+BO16)/2)</f>
        <v>2.6</v>
      </c>
      <c r="QV16" s="22">
        <f>IF($CU16="P",CS16,(CS16+BP16)/2)</f>
        <v>0.1</v>
      </c>
      <c r="QW16" s="22">
        <f>IF($CU16="P",CT16,(CT16+BQ16)/2)</f>
        <v>0</v>
      </c>
      <c r="QX16" s="27" t="s">
        <v>46</v>
      </c>
      <c r="QY16" s="40">
        <f>IF(SUM(QE16,QI16)&gt;0,SUM(QE16,QI16),"")</f>
        <v>5</v>
      </c>
      <c r="QZ16" s="40">
        <f>IF(SUM(QD16:QE16,QG16:QI16,QK16)-QF16-QJ16&gt;0,SUM(QD16:QE16,QG16:QI16,QK16)-QF16-QJ16,"")</f>
        <v>37.699999999999996</v>
      </c>
      <c r="RA16" s="40">
        <f>IF(SUM(QL16:QM16,QO16)-QN16&gt;0,SUM(QL16:QM16,QO16)-QN16,"")</f>
        <v>10.75</v>
      </c>
      <c r="RB16" s="40">
        <f>IF(SUM(QE16,QI16,QM16)&gt;0,SUM(QE16,QI16,QM16),"")</f>
        <v>6.4</v>
      </c>
      <c r="RC16" s="40">
        <f>IF(SUM(QZ16,RA16)&gt;0,SUM(QZ16,RA16),"")</f>
        <v>48.449999999999996</v>
      </c>
      <c r="RD16" s="40">
        <f>IF(SUM(QQ16,QU16)&gt;0,SUM(QQ16,QU16),"")</f>
        <v>5.2</v>
      </c>
      <c r="RE16" s="40">
        <f>IF(SUM(QP16:QQ16,QS16:QU16,QW16)-SUM(QR16,QV16)&gt;0,SUM(QP16:QQ16,QS16:QU16,QW16)-SUM(QR16,QV16),"")</f>
        <v>22.750000000000004</v>
      </c>
      <c r="RF16" s="40">
        <f>IF(SUM(QZ16,RA16,RE16)&gt;0,SUM(QZ16,RA16,RE16),"")</f>
        <v>71.2</v>
      </c>
    </row>
    <row r="17" spans="1:474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202</v>
      </c>
      <c r="D17" s="4" t="s">
        <v>94</v>
      </c>
      <c r="E17" s="4">
        <v>2004</v>
      </c>
      <c r="F17" s="9">
        <f>SUM(L17:R17)+SUM(L17:O17)*0.0000001+SUM(L17)*0.0000000000001</f>
        <v>127.50000853000449</v>
      </c>
      <c r="G17" s="64"/>
      <c r="H17" s="3" t="str">
        <f>IF(OR(AND(AP17&gt;=AW$38,AQ17&gt;=AW$42,AP17&lt;&gt;"",AO17=""),AND(AU17&gt;=AW$38,AV17&gt;=AW$42,AU17&lt;&gt;"",AO17=""),AND(BS17&gt;=BZ$38,BT17&gt;=BZ$42,BS17&lt;&gt;"",BR17=""),AND(BX17&gt;=BZ$38,BY17&gt;=BZ$42,BX17&lt;&gt;"",BR17=""),AND(CV17&gt;=DC$38,CW17&gt;=DC$42,CV17&lt;&gt;"",CU17=""),AND(DA17&gt;=DC$38,DB17&gt;=DC$42,DA17&lt;&gt;""),AND(DZ17&gt;=EG$38,EA17&gt;=EG$42,DZ17&lt;&gt;""),AND(EE17&gt;=EG$38,EF17&gt;=EG$42,EE17&lt;&gt;""),AND(FB17&gt;=FI$38,FC17&gt;=FI$42,FB17&lt;&gt;""),AND(FG17&gt;=FI$38,FH17&gt;=FI$42,FG17&lt;&gt;""),AND(GD17&gt;=GK$38,GE17&gt;=GK$42,GD17&lt;&gt;""),AND(GI17&gt;=GK$38,GJ17&gt;=GK$42,GI17&lt;&gt;""),AND(HF17&gt;=HM$38,HG17&gt;=HM$42,HF17&lt;&gt;""),AND(HK17&gt;=HM$38,HL17&gt;=HM$42,HK17&lt;&gt;""),AND(IH17&gt;=IO$38,II17&gt;=IO$42,IH17&lt;&gt;""),AND(IM17&gt;=IO$38,IN17&gt;=IO$42,IM17&lt;&gt;""),AND(JJ17&gt;=JQ$38,JK17&gt;=JQ$42,JJ17&lt;&gt;""),AND(JO17&gt;=JQ$38,JP17&gt;=JQ$42,JO17&lt;&gt;""),AND(KL17&gt;=KS$38,KM17&gt;=KS$42,KL17&lt;&gt;""),AND(KQ17&gt;=KS$38,KR17&gt;=KS$42,KQ17&lt;&gt;""),AND(LN17&gt;=LU$38,LO17&gt;=LU$42,LN17&lt;&gt;""),AND(LS17&gt;=LU$38,LT17&gt;=LU$42,LS17&lt;&gt;""),AND(MP17&gt;=MW$38,MQ17&gt;=MW$42,MP17&lt;&gt;""),AND(MU17&gt;=MW$38,MV17&gt;=MW$42,MU17&lt;&gt;""),AND(NR17&gt;=NY$38,NS17&gt;=NY$42,NR17&lt;&gt;""),AND(NW17&gt;=NY$38,NX17&gt;=NY$42,NW17&lt;&gt;""),AND(OT17&gt;=PA$38,OU17&gt;=PA$42,OT17&lt;&gt;""),AND(OY17&gt;=PA$38,OZ17&gt;=PA$42,OY17&lt;&gt;""),AND(PV17&gt;=QC$38,PW17&gt;=QC$42,PV17&lt;&gt;""),AND(QA17&gt;=QC$38,QB17&gt;=QC$42,QA17&lt;&gt;"")),"P","")</f>
        <v/>
      </c>
      <c r="I17" s="3" t="str">
        <f>IF(OR(AND(AQ17&gt;=AW$42,AQ17&lt;&gt;"",AO17=""),AND(AV17&gt;=AW$42,AV17&lt;&gt;"",AO17=""),AND(BT17&gt;=BZ$42,BT17&lt;&gt;"",BR17=""),AND(BY17&gt;=BZ$42,BY17&lt;&gt;"",BR17=""),AND(CW17&gt;=DC$42,CW17&lt;&gt;"",CU17=""),AND(DB17&gt;=DC$42,DB17&lt;&gt;"",CU17=""),AND(EA17&gt;=EG$42,EA17&lt;&gt;""),AND(EF17&gt;=EG$42,EF17&lt;&gt;""),AND(FC17&gt;=FI$42,FC17&lt;&gt;""),AND(FH17&gt;=FI$42,FH17&lt;&gt;""),AND(GE17&gt;=GK$42,GE17&lt;&gt;""),AND(GJ17&gt;=GK$42,GJ17&lt;&gt;""),AND(HG17&gt;=HM$42,HG17&lt;&gt;""),AND(HL17&gt;=HM$42,HL17&lt;&gt;""),AND(II17&gt;=IO$42,II17&lt;&gt;""),AND(IN17&gt;=IO$42,IN17&lt;&gt;""),AND(JK17&gt;=JQ$42,JK17&lt;&gt;""),AND(JP17&gt;=JQ$42,JP17&lt;&gt;""),AND(KM17&gt;=KS$42,KM17&lt;&gt;""),AND(KR17&gt;=KS$42,KR17&lt;&gt;""),AND(LO17&gt;=LU$42,LO17&lt;&gt;""),AND(LT17&gt;=LU$42,LT17&lt;&gt;""),AND(MQ17&gt;=MW$42,MQ17&lt;&gt;""),AND(MV17&gt;=MW$42,MV17&lt;&gt;""),AND(NS17&gt;=NY$42,NS17&lt;&gt;""),AND(NX17&gt;=NY$42,NX17&lt;&gt;""),AND(OU17&gt;=PA$42,OU17&lt;&gt;""),AND(OZ17&gt;=PA$42,OZ17&lt;&gt;""),AND(PW17&gt;=QC$42,PW17&lt;&gt;""),AND(QB17&gt;=QC$42,QB17&lt;&gt;"")),"P","")</f>
        <v/>
      </c>
      <c r="J17" s="36" t="str">
        <f>IF(AND(I17="P",H17=""),"No DD",IF(OR(AND(AS17&gt;=AW$41,AT17&gt;=AW$45,AS17&lt;&gt;"",AO17=""),AND(BV17&gt;=BZ$41,BW17&gt;=BZ$45,BV17&lt;&gt;"",BR17=""),AND(CY17&gt;=DC$41,CZ17&gt;=DC$45,CY17&lt;&gt;"",CU17=""),AND(EC17&gt;=EG$41,ED17&gt;=EG$45,EC17&lt;&gt;""),AND(FE17&gt;=FI$41,FF17&gt;=FI$45,FE17&lt;&gt;""),AND(GG17&gt;=GK$41,GH17&gt;=GK$45,GG17&lt;&gt;""),AND(HI17&gt;=HM$41,HJ17&gt;=HM$45,HI17&lt;&gt;""),AND(IK17&gt;=IO$41,IL17&gt;=IO$45,IK17&lt;&gt;""),AND(JM17&gt;=JQ$41,JN17&gt;=JQ$45,JM17&lt;&gt;""),AND(KO17&gt;=KS$41,KP17&gt;=KS$45,KO17&lt;&gt;""),AND(LQ17&gt;=LU$41,LR17&gt;=LU$45,LQ17&lt;&gt;""),AND(MS17&gt;=MW$41,MT17&gt;=MW$45,MS17&lt;&gt;""),AND(NU17&gt;=NY$41,NV17&gt;=NY$45,NU17&lt;&gt;""),AND(OW17&gt;=PA$41,OX17&gt;=PA$45,OW17&lt;&gt;""),AND(PY17&gt;=QC$41,PZ17&gt;=QC$45,PY17&lt;&gt;"")),"Merit",IF(OR(AND(AS17&gt;=AW$40,AT17&gt;=AW$44,AS17&lt;&gt;"",AO17=""),AND(BV17&gt;=BZ$40,BW17&gt;=BZ$44,BV17&lt;&gt;"",BR17=""),AND(CY17&gt;=DC$40,CZ17&gt;=DC$44,CY17&lt;&gt;"",CU17=""),AND(EC17&gt;=EG$40,ED17&gt;=EG$44,EC17&lt;&gt;""),AND(FE17&gt;=FI$40,FF17&gt;=FI$44,FE17&lt;&gt;""),AND(GG17&gt;=GK$40,GH17&gt;=GK$44,GG17&lt;&gt;""),AND(HI17&gt;=HM$40,HJ17&gt;=HM$44,HI17&lt;&gt;""),AND(IK17&gt;=IO$40,IL17&gt;=IO$44,IK17&lt;&gt;""),AND(JM17&gt;=JQ$40,JN17&gt;=JQ$44,JM17&lt;&gt;""),AND(KO17&gt;=KS$40,KP17&gt;=KS$44,KO17&lt;&gt;""),AND(LQ17&gt;=LU$40,LR17&gt;=LU$44,LQ17&lt;&gt;""),AND(MS17&gt;=MW$40,MT17&gt;=MW$44,MS17&lt;&gt;""),AND(NU17&gt;=NY$40,NV17&gt;=NY$44,NU17&lt;&gt;""),AND(OW17&gt;=PA$40,OX17&gt;=PA$44,OW17&lt;&gt;""),AND(PY17&gt;=QC$40,PZ17&gt;=QC$44,PY17&lt;&gt;"")),"Excellence",IF(K17="P","Worlds Team",IF(H17="P","National Team","")))))</f>
        <v/>
      </c>
      <c r="K17" s="3" t="str">
        <f>IF(OR(AND(AS17&gt;=AW$39,AT17&gt;=AW$43,AS17&lt;&gt;"",AO17=""),AND(BV17&gt;=BZ$39,BW17&gt;=BZ$43,BV17&lt;&gt;"",BR17=""),AND(CY17&gt;=DC$39,CZ17&gt;=DC$43,CY17&lt;&gt;"",CU17=""),AND(EC17&gt;=EG$39,ED17&gt;=EG$43,EC17&lt;&gt;""),AND(FE17&gt;=FI$39,FF17&gt;=FI$43,FE17&lt;&gt;""),AND(GG17&gt;=GK$39,GH17&gt;=GK$43,GG17&lt;&gt;""),AND(HI17&gt;=HM$39,HJ17&gt;=HM$43,HI17&lt;&gt;""),AND(IK17&gt;=IO$39,IL17&gt;=IO$43,IK17&lt;&gt;""),AND(JM17&gt;=JQ$39,JN17&gt;=JQ$43,JM17&lt;&gt;""),AND(KO17&gt;=KS$39,KP17&gt;=KS$43,KO17&lt;&gt;""),AND(LQ17&gt;=LU$39,LR17&gt;=LU$43,LQ17&lt;&gt;""),AND(MS17&gt;=MW$39,MT17&gt;=MW$43,MS17&lt;&gt;""),AND(NU17&gt;=NY$39,NV17&gt;=NY$43,NU17&lt;&gt;""),AND(OW17&gt;=PA$39,OX17&gt;=PA$43,OW17&lt;&gt;""),AND(PY17&gt;=QC$39,PZ17&gt;=QC$43,PY17&lt;&gt;"")),"P","")</f>
        <v/>
      </c>
      <c r="L17" s="8">
        <f>IF(COUNT(AQ17,BT17,CW17)&gt;0,LARGE((AQ17,BT17,CW17),1),0)</f>
        <v>44.9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40.4</v>
      </c>
      <c r="O17" s="8" t="str">
        <f>IF(N17=0,"",IF(AND(N17=L17,N17=AQ17,N17=BT17),$U$1,IF(AND(N17=L17,N17=AQ17,N17=CW17),$U$1,IF(AND(N17=L17,N17=BT17,N17=CW17),$AX$1,IF(N17=CW17,$CA$1,IF(N17=BT17,$AX$1,IF(N17=AQ17,$U$1,"")))))))</f>
        <v>2024 3rd Domestic Trial</v>
      </c>
      <c r="P17" s="8">
        <f>IF(MAX(AV17,BY17,DB17)&gt;0,MAX(AV17,BY17,DB17),0)</f>
        <v>39.299999999999997</v>
      </c>
      <c r="Q17" s="8" t="str">
        <f>IF(P17=0,"",IF(P17=DB17,$CA$1,IF(P17=BY17,$AX$1,IF(P17=AV17,$U$1,""))))</f>
        <v>2024 3rd Domestic Trial</v>
      </c>
      <c r="R17" s="8">
        <f>IF(MAX(DD17:DE17)&gt;0,MAX(DD17:DE17),"")</f>
        <v>2.8999999999999986</v>
      </c>
      <c r="S17" s="11" t="str">
        <f>IF(R17="","",IF(R17=DD17,"("&amp;DD$2&amp;")",IF(R17=DE17,"("&amp;DE$2&amp;")")))</f>
        <v>(Q1)</v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>2024 Coimbra Gym Fest (July 7)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18.2</v>
      </c>
      <c r="AY17" s="18">
        <v>4.4000000000000004</v>
      </c>
      <c r="AZ17" s="18">
        <v>0.6</v>
      </c>
      <c r="BA17" s="18">
        <v>0</v>
      </c>
      <c r="BB17" s="18">
        <v>17.7</v>
      </c>
      <c r="BC17" s="18">
        <v>0.7</v>
      </c>
      <c r="BD17" s="18">
        <v>0</v>
      </c>
      <c r="BE17" s="18">
        <v>0</v>
      </c>
      <c r="BF17" s="18">
        <v>18.399999999999999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0.8</v>
      </c>
      <c r="BM17" s="18">
        <v>0</v>
      </c>
      <c r="BN17" s="18">
        <v>18.3</v>
      </c>
      <c r="BO17" s="18">
        <v>0.7</v>
      </c>
      <c r="BP17" s="18">
        <v>1.2</v>
      </c>
      <c r="BQ17" s="18">
        <v>0</v>
      </c>
      <c r="BR17" s="28"/>
      <c r="BS17" s="11">
        <f>IF(SUM(AY17,BC17)&gt;0,SUM(AY17,BC17),"")</f>
        <v>5.1000000000000005</v>
      </c>
      <c r="BT17" s="11">
        <f>IF(SUM(AX17:AY17,BA17:BC17,BE17)-AZ17-BD17&gt;0,SUM(AX17:AY17,BA17:BC17,BE17)-AZ17-BD17,"")</f>
        <v>40.4</v>
      </c>
      <c r="BU17" s="11">
        <f>IF(SUM(BF17:BG17,BI17)-BH17&gt;0,SUM(BF17:BG17,BI17)-BH17,"")</f>
        <v>21.9</v>
      </c>
      <c r="BV17" s="11">
        <f>IF(SUM(AY17,BC17,BG17)&gt;0,SUM(AY17,BC17,BG17),"")</f>
        <v>8.6000000000000014</v>
      </c>
      <c r="BW17" s="11">
        <f>IF(SUM(BT17,BU17)&gt;0,SUM(BT17,BU17),"")</f>
        <v>62.3</v>
      </c>
      <c r="BX17" s="11">
        <f>IF(SUM(BK17,BO17)&gt;0,SUM(BK17,BO17),"")</f>
        <v>5.1000000000000005</v>
      </c>
      <c r="BY17" s="11">
        <f>IF(SUM(BJ17:BK17,BM17:BO17,BQ17)-SUM(BL17,BP17)&gt;0,SUM(BJ17:BK17,BM17:BO17,BQ17)-SUM(BL17,BP17),"")</f>
        <v>39.299999999999997</v>
      </c>
      <c r="BZ17" s="11">
        <f>IF(SUM(BT17,BU17,BY17)&gt;0,SUM(BT17,BU17,BY17),"")</f>
        <v>101.6</v>
      </c>
      <c r="CA17" s="19">
        <v>18.2</v>
      </c>
      <c r="CB17" s="19">
        <v>4.4000000000000004</v>
      </c>
      <c r="CC17" s="19">
        <v>0.2</v>
      </c>
      <c r="CD17" s="19">
        <v>0</v>
      </c>
      <c r="CE17" s="19">
        <v>19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18</v>
      </c>
      <c r="CN17" s="19">
        <v>4.4000000000000004</v>
      </c>
      <c r="CO17" s="19">
        <v>0.2</v>
      </c>
      <c r="CP17" s="19">
        <v>0</v>
      </c>
      <c r="CQ17" s="19">
        <v>15.6</v>
      </c>
      <c r="CR17" s="19">
        <v>0.7</v>
      </c>
      <c r="CS17" s="19">
        <v>0</v>
      </c>
      <c r="CT17" s="19">
        <v>0</v>
      </c>
      <c r="CU17" s="27"/>
      <c r="CV17" s="40">
        <f>IF(SUM(CB17,CF17)&gt;0,SUM(CB17,CF17),"")</f>
        <v>7.9</v>
      </c>
      <c r="CW17" s="40">
        <f>IF(SUM(CA17:CB17,CD17:CF17,CH17)-CC17-CG17&gt;0,SUM(CA17:CB17,CD17:CF17,CH17)-CC17-CG17,"")</f>
        <v>44.9</v>
      </c>
      <c r="CX17" s="40" t="str">
        <f>IF(SUM(CI17:CJ17,CL17)-CK17&gt;0,SUM(CI17:CJ17,CL17)-CK17,"")</f>
        <v/>
      </c>
      <c r="CY17" s="40">
        <f>IF(SUM(CB17,CF17,CJ17)&gt;0,SUM(CB17,CF17,CJ17),"")</f>
        <v>7.9</v>
      </c>
      <c r="CZ17" s="40">
        <f>IF(SUM(CW17,CX17)&gt;0,SUM(CW17,CX17),"")</f>
        <v>44.9</v>
      </c>
      <c r="DA17" s="40">
        <f>IF(SUM(CN17,CR17)&gt;0,SUM(CN17,CR17),"")</f>
        <v>5.1000000000000005</v>
      </c>
      <c r="DB17" s="40">
        <f>IF(SUM(CM17:CN17,CP17:CR17,CT17)-SUM(CO17,CS17)&gt;0,SUM(CM17:CN17,CP17:CR17,CT17)-SUM(CO17,CS17),"")</f>
        <v>38.5</v>
      </c>
      <c r="DC17" s="40">
        <f>IF(SUM(CW17,CX17,DB17)&gt;0,SUM(CW17,CX17,DB17),"")</f>
        <v>83.4</v>
      </c>
      <c r="DD17" s="50">
        <f>IF(MAX(EA17,FC17,GE17,HG17,II17,JK17,KM17,LO17,MQ17,NS17,OU17,PW17)-IF(N17="",0,N17)&gt;0.001,MAX(EA17,FC17,GE17,HG17,II17,JK17,KM17,LO17,MQ17,NS17,OU17,PW17)-IF(N17="",0,N17),"")</f>
        <v>2.8999999999999986</v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>
        <v>18.399999999999999</v>
      </c>
      <c r="DG17" s="17">
        <v>3.5</v>
      </c>
      <c r="DH17" s="17">
        <v>0.6</v>
      </c>
      <c r="DI17" s="17">
        <v>0</v>
      </c>
      <c r="DJ17" s="17">
        <v>18.5</v>
      </c>
      <c r="DK17" s="17">
        <v>3.7</v>
      </c>
      <c r="DL17" s="17">
        <v>0.2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>
        <f>IF(SUM(DG17,DK17)&gt;0,SUM(DG17,DK17),"")</f>
        <v>7.2</v>
      </c>
      <c r="EA17" s="40">
        <f>IF(SUM(DF17:DG17,DI17:DK17,DM17)-DH17-DL17&gt;0,SUM(DF17:DG17,DI17:DK17,DM17)-DH17-DL17,"")</f>
        <v>43.3</v>
      </c>
      <c r="EB17" s="40" t="str">
        <f>IF(SUM(DN17:DO17,DQ17)-DP17&gt;0,SUM(DN17:DO17,DQ17)-DP17,"")</f>
        <v/>
      </c>
      <c r="EC17" s="40">
        <f>IF(SUM(DG17,DK17,DO17)&gt;0,SUM(DG17,DK17,DO17),"")</f>
        <v>7.2</v>
      </c>
      <c r="ED17" s="40">
        <f>IF(SUM(EA17,EB17)&gt;0,SUM(EA17,EB17),"")</f>
        <v>43.3</v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>
        <f>IF(SUM(EA17,EB17,EF17)&gt;0,SUM(EA17,EB17,EF17),"")</f>
        <v>43.3</v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18.2</v>
      </c>
      <c r="QE17" s="22">
        <f>IF($CU17="P",CB17,(CB17+AY17)/2)</f>
        <v>4.4000000000000004</v>
      </c>
      <c r="QF17" s="22">
        <f>IF($CU17="P",CC17,(CC17+AZ17)/2)</f>
        <v>0.4</v>
      </c>
      <c r="QG17" s="22">
        <f>IF($CU17="P",CD17,(CD17+BA17)/2)</f>
        <v>0</v>
      </c>
      <c r="QH17" s="22">
        <f>IF($CU17="P",CE17,(CE17+BB17)/2)</f>
        <v>18.350000000000001</v>
      </c>
      <c r="QI17" s="22">
        <f>IF($CU17="P",CF17,(CF17+BC17)/2)</f>
        <v>2.1</v>
      </c>
      <c r="QJ17" s="22">
        <f>IF($CU17="P",CG17,(CG17+BD17)/2)</f>
        <v>0</v>
      </c>
      <c r="QK17" s="22">
        <f>IF($CU17="P",CH17,(CH17+BE17)/2)</f>
        <v>0</v>
      </c>
      <c r="QL17" s="22">
        <f>IF($CU17="P",CI17,(CI17+BF17)/2)</f>
        <v>9.1999999999999993</v>
      </c>
      <c r="QM17" s="22">
        <f>IF($CU17="P",CJ17,(CJ17+BG17)/2)</f>
        <v>1.75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17.95</v>
      </c>
      <c r="QQ17" s="22">
        <f>IF($CU17="P",CN17,(CN17+BK17)/2)</f>
        <v>4.4000000000000004</v>
      </c>
      <c r="QR17" s="22">
        <f>IF($CU17="P",CO17,(CO17+BL17)/2)</f>
        <v>0.5</v>
      </c>
      <c r="QS17" s="22">
        <f>IF($CU17="P",CP17,(CP17+BM17)/2)</f>
        <v>0</v>
      </c>
      <c r="QT17" s="22">
        <f>IF($CU17="P",CQ17,(CQ17+BN17)/2)</f>
        <v>16.95</v>
      </c>
      <c r="QU17" s="22">
        <f>IF($CU17="P",CR17,(CR17+BO17)/2)</f>
        <v>0.7</v>
      </c>
      <c r="QV17" s="22">
        <f>IF($CU17="P",CS17,(CS17+BP17)/2)</f>
        <v>0.6</v>
      </c>
      <c r="QW17" s="22">
        <f>IF($CU17="P",CT17,(CT17+BQ17)/2)</f>
        <v>0</v>
      </c>
      <c r="QX17" s="27" t="s">
        <v>46</v>
      </c>
      <c r="QY17" s="40">
        <f>IF(SUM(QE17,QI17)&gt;0,SUM(QE17,QI17),"")</f>
        <v>6.5</v>
      </c>
      <c r="QZ17" s="40">
        <f>IF(SUM(QD17:QE17,QG17:QI17,QK17)-QF17-QJ17&gt;0,SUM(QD17:QE17,QG17:QI17,QK17)-QF17-QJ17,"")</f>
        <v>42.650000000000006</v>
      </c>
      <c r="RA17" s="40">
        <f>IF(SUM(QL17:QM17,QO17)-QN17&gt;0,SUM(QL17:QM17,QO17)-QN17,"")</f>
        <v>10.95</v>
      </c>
      <c r="RB17" s="40">
        <f>IF(SUM(QE17,QI17,QM17)&gt;0,SUM(QE17,QI17,QM17),"")</f>
        <v>8.25</v>
      </c>
      <c r="RC17" s="40">
        <f>IF(SUM(QZ17,RA17)&gt;0,SUM(QZ17,RA17),"")</f>
        <v>53.600000000000009</v>
      </c>
      <c r="RD17" s="40">
        <f>IF(SUM(QQ17,QU17)&gt;0,SUM(QQ17,QU17),"")</f>
        <v>5.1000000000000005</v>
      </c>
      <c r="RE17" s="40">
        <f>IF(SUM(QP17:QQ17,QS17:QU17,QW17)-SUM(QR17,QV17)&gt;0,SUM(QP17:QQ17,QS17:QU17,QW17)-SUM(QR17,QV17),"")</f>
        <v>38.9</v>
      </c>
      <c r="RF17" s="40">
        <f>IF(SUM(QZ17,RA17,RE17)&gt;0,SUM(QZ17,RA17,RE17),"")</f>
        <v>92.5</v>
      </c>
    </row>
    <row r="18" spans="1:474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118</v>
      </c>
      <c r="D18" s="4" t="s">
        <v>31</v>
      </c>
      <c r="E18" s="4">
        <v>2006</v>
      </c>
      <c r="F18" s="9">
        <f>SUM(L18:R18)+SUM(L18:O18)*0.0000001+SUM(L18)*0.0000000000001</f>
        <v>118.20000766000433</v>
      </c>
      <c r="G18" s="64"/>
      <c r="H18" s="3" t="str">
        <f>IF(OR(AND(AP18&gt;=AW$38,AQ18&gt;=AW$42,AP18&lt;&gt;"",AO18=""),AND(AU18&gt;=AW$38,AV18&gt;=AW$42,AU18&lt;&gt;"",AO18=""),AND(BS18&gt;=BZ$38,BT18&gt;=BZ$42,BS18&lt;&gt;"",BR18=""),AND(BX18&gt;=BZ$38,BY18&gt;=BZ$42,BX18&lt;&gt;"",BR18=""),AND(CV18&gt;=DC$38,CW18&gt;=DC$42,CV18&lt;&gt;"",CU18=""),AND(DA18&gt;=DC$38,DB18&gt;=DC$42,DA18&lt;&gt;""),AND(DZ18&gt;=EG$38,EA18&gt;=EG$42,DZ18&lt;&gt;""),AND(EE18&gt;=EG$38,EF18&gt;=EG$42,EE18&lt;&gt;""),AND(FB18&gt;=FI$38,FC18&gt;=FI$42,FB18&lt;&gt;""),AND(FG18&gt;=FI$38,FH18&gt;=FI$42,FG18&lt;&gt;""),AND(GD18&gt;=GK$38,GE18&gt;=GK$42,GD18&lt;&gt;""),AND(GI18&gt;=GK$38,GJ18&gt;=GK$42,GI18&lt;&gt;""),AND(HF18&gt;=HM$38,HG18&gt;=HM$42,HF18&lt;&gt;""),AND(HK18&gt;=HM$38,HL18&gt;=HM$42,HK18&lt;&gt;""),AND(IH18&gt;=IO$38,II18&gt;=IO$42,IH18&lt;&gt;""),AND(IM18&gt;=IO$38,IN18&gt;=IO$42,IM18&lt;&gt;""),AND(JJ18&gt;=JQ$38,JK18&gt;=JQ$42,JJ18&lt;&gt;""),AND(JO18&gt;=JQ$38,JP18&gt;=JQ$42,JO18&lt;&gt;""),AND(KL18&gt;=KS$38,KM18&gt;=KS$42,KL18&lt;&gt;""),AND(KQ18&gt;=KS$38,KR18&gt;=KS$42,KQ18&lt;&gt;""),AND(LN18&gt;=LU$38,LO18&gt;=LU$42,LN18&lt;&gt;""),AND(LS18&gt;=LU$38,LT18&gt;=LU$42,LS18&lt;&gt;""),AND(MP18&gt;=MW$38,MQ18&gt;=MW$42,MP18&lt;&gt;""),AND(MU18&gt;=MW$38,MV18&gt;=MW$42,MU18&lt;&gt;""),AND(NR18&gt;=NY$38,NS18&gt;=NY$42,NR18&lt;&gt;""),AND(NW18&gt;=NY$38,NX18&gt;=NY$42,NW18&lt;&gt;""),AND(OT18&gt;=PA$38,OU18&gt;=PA$42,OT18&lt;&gt;""),AND(OY18&gt;=PA$38,OZ18&gt;=PA$42,OY18&lt;&gt;""),AND(PV18&gt;=QC$38,PW18&gt;=QC$42,PV18&lt;&gt;""),AND(QA18&gt;=QC$38,QB18&gt;=QC$42,QA18&lt;&gt;"")),"P","")</f>
        <v/>
      </c>
      <c r="I18" s="3" t="str">
        <f>IF(OR(AND(AQ18&gt;=AW$42,AQ18&lt;&gt;"",AO18=""),AND(AV18&gt;=AW$42,AV18&lt;&gt;"",AO18=""),AND(BT18&gt;=BZ$42,BT18&lt;&gt;"",BR18=""),AND(BY18&gt;=BZ$42,BY18&lt;&gt;"",BR18=""),AND(CW18&gt;=DC$42,CW18&lt;&gt;"",CU18=""),AND(DB18&gt;=DC$42,DB18&lt;&gt;"",CU18=""),AND(EA18&gt;=EG$42,EA18&lt;&gt;""),AND(EF18&gt;=EG$42,EF18&lt;&gt;""),AND(FC18&gt;=FI$42,FC18&lt;&gt;""),AND(FH18&gt;=FI$42,FH18&lt;&gt;""),AND(GE18&gt;=GK$42,GE18&lt;&gt;""),AND(GJ18&gt;=GK$42,GJ18&lt;&gt;""),AND(HG18&gt;=HM$42,HG18&lt;&gt;""),AND(HL18&gt;=HM$42,HL18&lt;&gt;""),AND(II18&gt;=IO$42,II18&lt;&gt;""),AND(IN18&gt;=IO$42,IN18&lt;&gt;""),AND(JK18&gt;=JQ$42,JK18&lt;&gt;""),AND(JP18&gt;=JQ$42,JP18&lt;&gt;""),AND(KM18&gt;=KS$42,KM18&lt;&gt;""),AND(KR18&gt;=KS$42,KR18&lt;&gt;""),AND(LO18&gt;=LU$42,LO18&lt;&gt;""),AND(LT18&gt;=LU$42,LT18&lt;&gt;""),AND(MQ18&gt;=MW$42,MQ18&lt;&gt;""),AND(MV18&gt;=MW$42,MV18&lt;&gt;""),AND(NS18&gt;=NY$42,NS18&lt;&gt;""),AND(NX18&gt;=NY$42,NX18&lt;&gt;""),AND(OU18&gt;=PA$42,OU18&lt;&gt;""),AND(OZ18&gt;=PA$42,OZ18&lt;&gt;""),AND(PW18&gt;=QC$42,PW18&lt;&gt;""),AND(QB18&gt;=QC$42,QB18&lt;&gt;"")),"P","")</f>
        <v/>
      </c>
      <c r="J18" s="36" t="str">
        <f>IF(AND(I18="P",H18=""),"No DD",IF(OR(AND(AS18&gt;=AW$41,AT18&gt;=AW$45,AS18&lt;&gt;"",AO18=""),AND(BV18&gt;=BZ$41,BW18&gt;=BZ$45,BV18&lt;&gt;"",BR18=""),AND(CY18&gt;=DC$41,CZ18&gt;=DC$45,CY18&lt;&gt;"",CU18=""),AND(EC18&gt;=EG$41,ED18&gt;=EG$45,EC18&lt;&gt;""),AND(FE18&gt;=FI$41,FF18&gt;=FI$45,FE18&lt;&gt;""),AND(GG18&gt;=GK$41,GH18&gt;=GK$45,GG18&lt;&gt;""),AND(HI18&gt;=HM$41,HJ18&gt;=HM$45,HI18&lt;&gt;""),AND(IK18&gt;=IO$41,IL18&gt;=IO$45,IK18&lt;&gt;""),AND(JM18&gt;=JQ$41,JN18&gt;=JQ$45,JM18&lt;&gt;""),AND(KO18&gt;=KS$41,KP18&gt;=KS$45,KO18&lt;&gt;""),AND(LQ18&gt;=LU$41,LR18&gt;=LU$45,LQ18&lt;&gt;""),AND(MS18&gt;=MW$41,MT18&gt;=MW$45,MS18&lt;&gt;""),AND(NU18&gt;=NY$41,NV18&gt;=NY$45,NU18&lt;&gt;""),AND(OW18&gt;=PA$41,OX18&gt;=PA$45,OW18&lt;&gt;""),AND(PY18&gt;=QC$41,PZ18&gt;=QC$45,PY18&lt;&gt;"")),"Merit",IF(OR(AND(AS18&gt;=AW$40,AT18&gt;=AW$44,AS18&lt;&gt;"",AO18=""),AND(BV18&gt;=BZ$40,BW18&gt;=BZ$44,BV18&lt;&gt;"",BR18=""),AND(CY18&gt;=DC$40,CZ18&gt;=DC$44,CY18&lt;&gt;"",CU18=""),AND(EC18&gt;=EG$40,ED18&gt;=EG$44,EC18&lt;&gt;""),AND(FE18&gt;=FI$40,FF18&gt;=FI$44,FE18&lt;&gt;""),AND(GG18&gt;=GK$40,GH18&gt;=GK$44,GG18&lt;&gt;""),AND(HI18&gt;=HM$40,HJ18&gt;=HM$44,HI18&lt;&gt;""),AND(IK18&gt;=IO$40,IL18&gt;=IO$44,IK18&lt;&gt;""),AND(JM18&gt;=JQ$40,JN18&gt;=JQ$44,JM18&lt;&gt;""),AND(KO18&gt;=KS$40,KP18&gt;=KS$44,KO18&lt;&gt;""),AND(LQ18&gt;=LU$40,LR18&gt;=LU$44,LQ18&lt;&gt;""),AND(MS18&gt;=MW$40,MT18&gt;=MW$44,MS18&lt;&gt;""),AND(NU18&gt;=NY$40,NV18&gt;=NY$44,NU18&lt;&gt;""),AND(OW18&gt;=PA$40,OX18&gt;=PA$44,OW18&lt;&gt;""),AND(PY18&gt;=QC$40,PZ18&gt;=QC$44,PY18&lt;&gt;"")),"Excellence",IF(K18="P","Worlds Team",IF(H18="P","National Team","")))))</f>
        <v/>
      </c>
      <c r="K18" s="3" t="str">
        <f>IF(OR(AND(AS18&gt;=AW$39,AT18&gt;=AW$43,AS18&lt;&gt;"",AO18=""),AND(BV18&gt;=BZ$39,BW18&gt;=BZ$43,BV18&lt;&gt;"",BR18=""),AND(CY18&gt;=DC$39,CZ18&gt;=DC$43,CY18&lt;&gt;"",CU18=""),AND(EC18&gt;=EG$39,ED18&gt;=EG$43,EC18&lt;&gt;""),AND(FE18&gt;=FI$39,FF18&gt;=FI$43,FE18&lt;&gt;""),AND(GG18&gt;=GK$39,GH18&gt;=GK$43,GG18&lt;&gt;""),AND(HI18&gt;=HM$39,HJ18&gt;=HM$43,HI18&lt;&gt;""),AND(IK18&gt;=IO$39,IL18&gt;=IO$43,IK18&lt;&gt;""),AND(JM18&gt;=JQ$39,JN18&gt;=JQ$43,JM18&lt;&gt;""),AND(KO18&gt;=KS$39,KP18&gt;=KS$43,KO18&lt;&gt;""),AND(LQ18&gt;=LU$39,LR18&gt;=LU$43,LQ18&lt;&gt;""),AND(MS18&gt;=MW$39,MT18&gt;=MW$43,MS18&lt;&gt;""),AND(NU18&gt;=NY$39,NV18&gt;=NY$43,NU18&lt;&gt;""),AND(OW18&gt;=PA$39,OX18&gt;=PA$43,OW18&lt;&gt;""),AND(PY18&gt;=QC$39,PZ18&gt;=QC$43,PY18&lt;&gt;"")),"P","")</f>
        <v/>
      </c>
      <c r="L18" s="8">
        <f>IF(COUNT(AQ18,BT18,CW18)&gt;0,LARGE((AQ18,BT18,CW18),1),0)</f>
        <v>43.5</v>
      </c>
      <c r="M18" s="8" t="str">
        <f>IF(L18=0,"",IF(L18=CW18,$CA$1,IF(L18=BT18,$AX$1,IF(L18=AQ18,$U$1,""))))</f>
        <v>2024 Nationals</v>
      </c>
      <c r="N18" s="8">
        <f>IF(COUNT(AQ18,BT18,CW18)&gt;1,LARGE((AQ18,BT18,CW18),2),0)</f>
        <v>33.1</v>
      </c>
      <c r="O18" s="8" t="str">
        <f>IF(N18=0,"",IF(AND(N18=L18,N18=AQ18,N18=BT18),$U$1,IF(AND(N18=L18,N18=AQ18,N18=CW18),$U$1,IF(AND(N18=L18,N18=BT18,N18=CW18),$AX$1,IF(N18=CW18,$CA$1,IF(N18=BT18,$AX$1,IF(N18=AQ18,$U$1,"")))))))</f>
        <v>2025 Elite Canada</v>
      </c>
      <c r="P18" s="8">
        <f>IF(MAX(AV18,BY18,DB18)&gt;0,MAX(AV18,BY18,DB18),0)</f>
        <v>41.6</v>
      </c>
      <c r="Q18" s="8" t="str">
        <f>IF(P18=0,"",IF(P18=DB18,$CA$1,IF(P18=BY18,$AX$1,IF(P18=AV18,$U$1,""))))</f>
        <v>2024 Nationals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18.8</v>
      </c>
      <c r="V18" s="19">
        <v>3.2</v>
      </c>
      <c r="W18" s="19">
        <v>0</v>
      </c>
      <c r="X18" s="19">
        <v>0</v>
      </c>
      <c r="Y18" s="19">
        <v>18.399999999999999</v>
      </c>
      <c r="Z18" s="19">
        <v>3.1</v>
      </c>
      <c r="AA18" s="19">
        <v>0</v>
      </c>
      <c r="AB18" s="19">
        <v>0</v>
      </c>
      <c r="AC18" s="19">
        <v>18.600000000000001</v>
      </c>
      <c r="AD18" s="19">
        <v>3.3</v>
      </c>
      <c r="AE18" s="19">
        <v>0</v>
      </c>
      <c r="AF18" s="19">
        <v>0</v>
      </c>
      <c r="AG18" s="19">
        <v>18.7</v>
      </c>
      <c r="AH18" s="19">
        <v>3.2</v>
      </c>
      <c r="AI18" s="19">
        <v>0</v>
      </c>
      <c r="AJ18" s="19">
        <v>0</v>
      </c>
      <c r="AK18" s="19">
        <v>16.600000000000001</v>
      </c>
      <c r="AL18" s="19">
        <v>3.1</v>
      </c>
      <c r="AM18" s="19">
        <v>0</v>
      </c>
      <c r="AN18" s="19">
        <v>0</v>
      </c>
      <c r="AO18" s="27"/>
      <c r="AP18" s="40">
        <f>IF(SUM(V18,Z18)&gt;0,SUM(V18,Z18),"")</f>
        <v>6.3000000000000007</v>
      </c>
      <c r="AQ18" s="40">
        <f>IF(SUM(U18:V18,X18:Z18,AB18)-W18-AA18&gt;0,SUM(U18:V18,X18:Z18,AB18)-W18-AA18,"")</f>
        <v>43.5</v>
      </c>
      <c r="AR18" s="40">
        <f>IF(SUM(AC18:AD18,AF18)-AE18&gt;0,SUM(AC18:AD18,AF18)-AE18,"")</f>
        <v>21.900000000000002</v>
      </c>
      <c r="AS18" s="40">
        <f>IF(SUM(V18,Z18,AD18)&gt;0,SUM(V18,Z18,AD18),"")</f>
        <v>9.6000000000000014</v>
      </c>
      <c r="AT18" s="40">
        <f>IF(SUM(AQ18,AR18)&gt;0,SUM(AQ18,AR18),"")</f>
        <v>65.400000000000006</v>
      </c>
      <c r="AU18" s="40">
        <f>IF(SUM(AH18,AL18)&gt;0,SUM(AH18,AL18),"")</f>
        <v>6.3000000000000007</v>
      </c>
      <c r="AV18" s="40">
        <f>IF(SUM(AG18:AH18,AJ18:AL18,AN18)-SUM(AI18,AM18)&gt;0,SUM(AG18:AH18,AJ18:AL18,AN18)-SUM(AI18,AM18),"")</f>
        <v>41.6</v>
      </c>
      <c r="AW18" s="40">
        <f>IF(SUM(AQ18,AR18,AV18)&gt;0,SUM(AQ18,AR18,AV18),"")</f>
        <v>107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>
        <v>15.6</v>
      </c>
      <c r="CB18" s="19">
        <v>1.2</v>
      </c>
      <c r="CC18" s="19">
        <v>0</v>
      </c>
      <c r="CD18" s="19">
        <v>0</v>
      </c>
      <c r="CE18" s="19">
        <v>15.4</v>
      </c>
      <c r="CF18" s="19">
        <v>0.9</v>
      </c>
      <c r="CG18" s="19">
        <v>0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2.1</v>
      </c>
      <c r="CW18" s="40">
        <f>IF(SUM(CA18:CB18,CD18:CF18,CH18)-CC18-CG18&gt;0,SUM(CA18:CB18,CD18:CF18,CH18)-CC18-CG18,"")</f>
        <v>33.1</v>
      </c>
      <c r="CX18" s="40" t="str">
        <f>IF(SUM(CI18:CJ18,CL18)-CK18&gt;0,SUM(CI18:CJ18,CL18)-CK18,"")</f>
        <v/>
      </c>
      <c r="CY18" s="40">
        <f>IF(SUM(CB18,CF18,CJ18)&gt;0,SUM(CB18,CF18,CJ18),"")</f>
        <v>2.1</v>
      </c>
      <c r="CZ18" s="40">
        <f>IF(SUM(CW18,CX18)&gt;0,SUM(CW18,CX18),"")</f>
        <v>33.1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33.1</v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7.8</v>
      </c>
      <c r="QE18" s="22">
        <f>IF($CU18="P",CB18,(CB18+AY18)/2)</f>
        <v>0.6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7.7</v>
      </c>
      <c r="QI18" s="22">
        <f>IF($CU18="P",CF18,(CF18+BC18)/2)</f>
        <v>0.45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1.05</v>
      </c>
      <c r="QZ18" s="40">
        <f>IF(SUM(QD18:QE18,QG18:QI18,QK18)-QF18-QJ18&gt;0,SUM(QD18:QE18,QG18:QI18,QK18)-QF18-QJ18,"")</f>
        <v>16.55</v>
      </c>
      <c r="RA18" s="40" t="str">
        <f>IF(SUM(QL18:QM18,QO18)-QN18&gt;0,SUM(QL18:QM18,QO18)-QN18,"")</f>
        <v/>
      </c>
      <c r="RB18" s="40">
        <f>IF(SUM(QE18,QI18,QM18)&gt;0,SUM(QE18,QI18,QM18),"")</f>
        <v>1.05</v>
      </c>
      <c r="RC18" s="40">
        <f>IF(SUM(QZ18,RA18)&gt;0,SUM(QZ18,RA18),"")</f>
        <v>16.55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16.55</v>
      </c>
    </row>
    <row r="19" spans="1:474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128</v>
      </c>
      <c r="D19" s="4" t="s">
        <v>31</v>
      </c>
      <c r="E19" s="4">
        <v>2006</v>
      </c>
      <c r="F19" s="9">
        <f>SUM(L19:R19)+SUM(L19:O19)*0.0000001+SUM(L19)*0.0000000000001</f>
        <v>111.40000442000442</v>
      </c>
      <c r="G19" s="64"/>
      <c r="H19" s="3" t="str">
        <f>IF(OR(AND(AP19&gt;=AW$38,AQ19&gt;=AW$42,AP19&lt;&gt;"",AO19=""),AND(AU19&gt;=AW$38,AV19&gt;=AW$42,AU19&lt;&gt;"",AO19=""),AND(BS19&gt;=BZ$38,BT19&gt;=BZ$42,BS19&lt;&gt;"",BR19=""),AND(BX19&gt;=BZ$38,BY19&gt;=BZ$42,BX19&lt;&gt;"",BR19=""),AND(CV19&gt;=DC$38,CW19&gt;=DC$42,CV19&lt;&gt;"",CU19=""),AND(DA19&gt;=DC$38,DB19&gt;=DC$42,DA19&lt;&gt;""),AND(DZ19&gt;=EG$38,EA19&gt;=EG$42,DZ19&lt;&gt;""),AND(EE19&gt;=EG$38,EF19&gt;=EG$42,EE19&lt;&gt;""),AND(FB19&gt;=FI$38,FC19&gt;=FI$42,FB19&lt;&gt;""),AND(FG19&gt;=FI$38,FH19&gt;=FI$42,FG19&lt;&gt;""),AND(GD19&gt;=GK$38,GE19&gt;=GK$42,GD19&lt;&gt;""),AND(GI19&gt;=GK$38,GJ19&gt;=GK$42,GI19&lt;&gt;""),AND(HF19&gt;=HM$38,HG19&gt;=HM$42,HF19&lt;&gt;""),AND(HK19&gt;=HM$38,HL19&gt;=HM$42,HK19&lt;&gt;""),AND(IH19&gt;=IO$38,II19&gt;=IO$42,IH19&lt;&gt;""),AND(IM19&gt;=IO$38,IN19&gt;=IO$42,IM19&lt;&gt;""),AND(JJ19&gt;=JQ$38,JK19&gt;=JQ$42,JJ19&lt;&gt;""),AND(JO19&gt;=JQ$38,JP19&gt;=JQ$42,JO19&lt;&gt;""),AND(KL19&gt;=KS$38,KM19&gt;=KS$42,KL19&lt;&gt;""),AND(KQ19&gt;=KS$38,KR19&gt;=KS$42,KQ19&lt;&gt;""),AND(LN19&gt;=LU$38,LO19&gt;=LU$42,LN19&lt;&gt;""),AND(LS19&gt;=LU$38,LT19&gt;=LU$42,LS19&lt;&gt;""),AND(MP19&gt;=MW$38,MQ19&gt;=MW$42,MP19&lt;&gt;""),AND(MU19&gt;=MW$38,MV19&gt;=MW$42,MU19&lt;&gt;""),AND(NR19&gt;=NY$38,NS19&gt;=NY$42,NR19&lt;&gt;""),AND(NW19&gt;=NY$38,NX19&gt;=NY$42,NW19&lt;&gt;""),AND(OT19&gt;=PA$38,OU19&gt;=PA$42,OT19&lt;&gt;""),AND(OY19&gt;=PA$38,OZ19&gt;=PA$42,OY19&lt;&gt;""),AND(PV19&gt;=QC$38,PW19&gt;=QC$42,PV19&lt;&gt;""),AND(QA19&gt;=QC$38,QB19&gt;=QC$42,QA19&lt;&gt;"")),"P","")</f>
        <v/>
      </c>
      <c r="I19" s="3" t="str">
        <f>IF(OR(AND(AQ19&gt;=AW$42,AQ19&lt;&gt;"",AO19=""),AND(AV19&gt;=AW$42,AV19&lt;&gt;"",AO19=""),AND(BT19&gt;=BZ$42,BT19&lt;&gt;"",BR19=""),AND(BY19&gt;=BZ$42,BY19&lt;&gt;"",BR19=""),AND(CW19&gt;=DC$42,CW19&lt;&gt;"",CU19=""),AND(DB19&gt;=DC$42,DB19&lt;&gt;"",CU19=""),AND(EA19&gt;=EG$42,EA19&lt;&gt;""),AND(EF19&gt;=EG$42,EF19&lt;&gt;""),AND(FC19&gt;=FI$42,FC19&lt;&gt;""),AND(FH19&gt;=FI$42,FH19&lt;&gt;""),AND(GE19&gt;=GK$42,GE19&lt;&gt;""),AND(GJ19&gt;=GK$42,GJ19&lt;&gt;""),AND(HG19&gt;=HM$42,HG19&lt;&gt;""),AND(HL19&gt;=HM$42,HL19&lt;&gt;""),AND(II19&gt;=IO$42,II19&lt;&gt;""),AND(IN19&gt;=IO$42,IN19&lt;&gt;""),AND(JK19&gt;=JQ$42,JK19&lt;&gt;""),AND(JP19&gt;=JQ$42,JP19&lt;&gt;""),AND(KM19&gt;=KS$42,KM19&lt;&gt;""),AND(KR19&gt;=KS$42,KR19&lt;&gt;""),AND(LO19&gt;=LU$42,LO19&lt;&gt;""),AND(LT19&gt;=LU$42,LT19&lt;&gt;""),AND(MQ19&gt;=MW$42,MQ19&lt;&gt;""),AND(MV19&gt;=MW$42,MV19&lt;&gt;""),AND(NS19&gt;=NY$42,NS19&lt;&gt;""),AND(NX19&gt;=NY$42,NX19&lt;&gt;""),AND(OU19&gt;=PA$42,OU19&lt;&gt;""),AND(OZ19&gt;=PA$42,OZ19&lt;&gt;""),AND(PW19&gt;=QC$42,PW19&lt;&gt;""),AND(QB19&gt;=QC$42,QB19&lt;&gt;"")),"P","")</f>
        <v/>
      </c>
      <c r="J19" s="36" t="str">
        <f>IF(AND(I19="P",H19=""),"No DD",IF(OR(AND(AS19&gt;=AW$41,AT19&gt;=AW$45,AS19&lt;&gt;"",AO19=""),AND(BV19&gt;=BZ$41,BW19&gt;=BZ$45,BV19&lt;&gt;"",BR19=""),AND(CY19&gt;=DC$41,CZ19&gt;=DC$45,CY19&lt;&gt;"",CU19=""),AND(EC19&gt;=EG$41,ED19&gt;=EG$45,EC19&lt;&gt;""),AND(FE19&gt;=FI$41,FF19&gt;=FI$45,FE19&lt;&gt;""),AND(GG19&gt;=GK$41,GH19&gt;=GK$45,GG19&lt;&gt;""),AND(HI19&gt;=HM$41,HJ19&gt;=HM$45,HI19&lt;&gt;""),AND(IK19&gt;=IO$41,IL19&gt;=IO$45,IK19&lt;&gt;""),AND(JM19&gt;=JQ$41,JN19&gt;=JQ$45,JM19&lt;&gt;""),AND(KO19&gt;=KS$41,KP19&gt;=KS$45,KO19&lt;&gt;""),AND(LQ19&gt;=LU$41,LR19&gt;=LU$45,LQ19&lt;&gt;""),AND(MS19&gt;=MW$41,MT19&gt;=MW$45,MS19&lt;&gt;""),AND(NU19&gt;=NY$41,NV19&gt;=NY$45,NU19&lt;&gt;""),AND(OW19&gt;=PA$41,OX19&gt;=PA$45,OW19&lt;&gt;""),AND(PY19&gt;=QC$41,PZ19&gt;=QC$45,PY19&lt;&gt;"")),"Merit",IF(OR(AND(AS19&gt;=AW$40,AT19&gt;=AW$44,AS19&lt;&gt;"",AO19=""),AND(BV19&gt;=BZ$40,BW19&gt;=BZ$44,BV19&lt;&gt;"",BR19=""),AND(CY19&gt;=DC$40,CZ19&gt;=DC$44,CY19&lt;&gt;"",CU19=""),AND(EC19&gt;=EG$40,ED19&gt;=EG$44,EC19&lt;&gt;""),AND(FE19&gt;=FI$40,FF19&gt;=FI$44,FE19&lt;&gt;""),AND(GG19&gt;=GK$40,GH19&gt;=GK$44,GG19&lt;&gt;""),AND(HI19&gt;=HM$40,HJ19&gt;=HM$44,HI19&lt;&gt;""),AND(IK19&gt;=IO$40,IL19&gt;=IO$44,IK19&lt;&gt;""),AND(JM19&gt;=JQ$40,JN19&gt;=JQ$44,JM19&lt;&gt;""),AND(KO19&gt;=KS$40,KP19&gt;=KS$44,KO19&lt;&gt;""),AND(LQ19&gt;=LU$40,LR19&gt;=LU$44,LQ19&lt;&gt;""),AND(MS19&gt;=MW$40,MT19&gt;=MW$44,MS19&lt;&gt;""),AND(NU19&gt;=NY$40,NV19&gt;=NY$44,NU19&lt;&gt;""),AND(OW19&gt;=PA$40,OX19&gt;=PA$44,OW19&lt;&gt;""),AND(PY19&gt;=QC$40,PZ19&gt;=QC$44,PY19&lt;&gt;"")),"Excellence",IF(K19="P","Worlds Team",IF(H19="P","National Team","")))))</f>
        <v/>
      </c>
      <c r="K19" s="3" t="str">
        <f>IF(OR(AND(AS19&gt;=AW$39,AT19&gt;=AW$43,AS19&lt;&gt;"",AO19=""),AND(BV19&gt;=BZ$39,BW19&gt;=BZ$43,BV19&lt;&gt;"",BR19=""),AND(CY19&gt;=DC$39,CZ19&gt;=DC$43,CY19&lt;&gt;"",CU19=""),AND(EC19&gt;=EG$39,ED19&gt;=EG$43,EC19&lt;&gt;""),AND(FE19&gt;=FI$39,FF19&gt;=FI$43,FE19&lt;&gt;""),AND(GG19&gt;=GK$39,GH19&gt;=GK$43,GG19&lt;&gt;""),AND(HI19&gt;=HM$39,HJ19&gt;=HM$43,HI19&lt;&gt;""),AND(IK19&gt;=IO$39,IL19&gt;=IO$43,IK19&lt;&gt;""),AND(JM19&gt;=JQ$39,JN19&gt;=JQ$43,JM19&lt;&gt;""),AND(KO19&gt;=KS$39,KP19&gt;=KS$43,KO19&lt;&gt;""),AND(LQ19&gt;=LU$39,LR19&gt;=LU$43,LQ19&lt;&gt;""),AND(MS19&gt;=MW$39,MT19&gt;=MW$43,MS19&lt;&gt;""),AND(NU19&gt;=NY$39,NV19&gt;=NY$43,NU19&lt;&gt;""),AND(OW19&gt;=PA$39,OX19&gt;=PA$43,OW19&lt;&gt;""),AND(PY19&gt;=QC$39,PZ19&gt;=QC$43,PY19&lt;&gt;"")),"P","")</f>
        <v/>
      </c>
      <c r="L19" s="8">
        <f>IF(COUNT(AQ19,BT19,CW19)&gt;0,LARGE((AQ19,BT19,CW19),1),0)</f>
        <v>44.2</v>
      </c>
      <c r="M19" s="8" t="str">
        <f>IF(L19=0,"",IF(L19=CW19,$CA$1,IF(L19=BT19,$AX$1,IF(L19=AQ19,$U$1,""))))</f>
        <v>2024 Nationals</v>
      </c>
      <c r="N19" s="8">
        <f>IF(COUNT(AQ19,BT19,CW19)&gt;1,LARGE((AQ19,BT19,CW19),2),0)</f>
        <v>0</v>
      </c>
      <c r="O19" s="8" t="str">
        <f>IF(N19=0,"",IF(AND(N19=L19,N19=AQ19,N19=BT19),$U$1,IF(AND(N19=L19,N19=AQ19,N19=CW19),$U$1,IF(AND(N19=L19,N19=BT19,N19=CW19),$AX$1,IF(N19=CW19,$CA$1,IF(N19=BT19,$AX$1,IF(N19=AQ19,$U$1,"")))))))</f>
        <v/>
      </c>
      <c r="P19" s="8">
        <f>IF(MAX(AV19,BY19,DB19)&gt;0,MAX(AV19,BY19,DB19),0)</f>
        <v>22.2</v>
      </c>
      <c r="Q19" s="8" t="str">
        <f>IF(P19=0,"",IF(P19=DB19,$CA$1,IF(P19=BY19,$AX$1,IF(P19=AV19,$U$1,""))))</f>
        <v>2024 Nationals</v>
      </c>
      <c r="R19" s="8">
        <f>IF(MAX(DD19:DE19)&gt;0,MAX(DD19:DE19),"")</f>
        <v>45</v>
      </c>
      <c r="S19" s="11" t="str">
        <f>IF(R19="","",IF(R19=DD19,"("&amp;DD$2&amp;")",IF(R19=DE19,"("&amp;DE$2&amp;")")))</f>
        <v>(Q1)</v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>2024 Coimbra Gym Fest (July 7)</v>
      </c>
      <c r="U19" s="19">
        <v>19</v>
      </c>
      <c r="V19" s="19">
        <v>3.5</v>
      </c>
      <c r="W19" s="19">
        <v>0</v>
      </c>
      <c r="X19" s="19">
        <v>0</v>
      </c>
      <c r="Y19" s="19">
        <v>18.600000000000001</v>
      </c>
      <c r="Z19" s="19">
        <v>3.7</v>
      </c>
      <c r="AA19" s="19">
        <v>0.6</v>
      </c>
      <c r="AB19" s="19">
        <v>0</v>
      </c>
      <c r="AC19" s="19">
        <v>18.2</v>
      </c>
      <c r="AD19" s="19">
        <v>4.4000000000000004</v>
      </c>
      <c r="AE19" s="19">
        <v>0.2</v>
      </c>
      <c r="AF19" s="19">
        <v>0</v>
      </c>
      <c r="AG19" s="19">
        <v>18.7</v>
      </c>
      <c r="AH19" s="19">
        <v>3.5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7"/>
      <c r="AP19" s="40">
        <f>IF(SUM(V19,Z19)&gt;0,SUM(V19,Z19),"")</f>
        <v>7.2</v>
      </c>
      <c r="AQ19" s="40">
        <f>IF(SUM(U19:V19,X19:Z19,AB19)-W19-AA19&gt;0,SUM(U19:V19,X19:Z19,AB19)-W19-AA19,"")</f>
        <v>44.2</v>
      </c>
      <c r="AR19" s="40">
        <f>IF(SUM(AC19:AD19,AF19)-AE19&gt;0,SUM(AC19:AD19,AF19)-AE19,"")</f>
        <v>22.400000000000002</v>
      </c>
      <c r="AS19" s="40">
        <f>IF(SUM(V19,Z19,AD19)&gt;0,SUM(V19,Z19,AD19),"")</f>
        <v>11.600000000000001</v>
      </c>
      <c r="AT19" s="40">
        <f>IF(SUM(AQ19,AR19)&gt;0,SUM(AQ19,AR19),"")</f>
        <v>66.600000000000009</v>
      </c>
      <c r="AU19" s="40">
        <f>IF(SUM(AH19,AL19)&gt;0,SUM(AH19,AL19),"")</f>
        <v>3.5</v>
      </c>
      <c r="AV19" s="40">
        <f>IF(SUM(AG19:AH19,AJ19:AL19,AN19)-SUM(AI19,AM19)&gt;0,SUM(AG19:AH19,AJ19:AL19,AN19)-SUM(AI19,AM19),"")</f>
        <v>22.2</v>
      </c>
      <c r="AW19" s="40">
        <f>IF(SUM(AQ19,AR19,AV19)&gt;0,SUM(AQ19,AR19,AV19),"")</f>
        <v>88.800000000000011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>
        <f>IF(MAX(EA19,FC19,GE19,HG19,II19,JK19,KM19,LO19,MQ19,NS19,OU19,PW19)-IF(N19="",0,N19)&gt;0.001,MAX(EA19,FC19,GE19,HG19,II19,JK19,KM19,LO19,MQ19,NS19,OU19,PW19)-IF(N19="",0,N19),"")</f>
        <v>45</v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>
        <v>18.3</v>
      </c>
      <c r="DG19" s="17">
        <v>4.4000000000000004</v>
      </c>
      <c r="DH19" s="17">
        <v>0.2</v>
      </c>
      <c r="DI19" s="17">
        <v>0</v>
      </c>
      <c r="DJ19" s="17">
        <v>19</v>
      </c>
      <c r="DK19" s="17">
        <v>3.5</v>
      </c>
      <c r="DL19" s="17">
        <v>0</v>
      </c>
      <c r="DM19" s="17">
        <v>0</v>
      </c>
      <c r="DN19" s="17"/>
      <c r="DO19" s="17"/>
      <c r="DP19" s="17"/>
      <c r="DQ19" s="17"/>
      <c r="DR19" s="17">
        <v>17.399999999999999</v>
      </c>
      <c r="DS19" s="17">
        <v>2.4</v>
      </c>
      <c r="DT19" s="17">
        <v>0</v>
      </c>
      <c r="DU19" s="17">
        <v>0</v>
      </c>
      <c r="DV19" s="17"/>
      <c r="DW19" s="17"/>
      <c r="DX19" s="17"/>
      <c r="DY19" s="17"/>
      <c r="DZ19" s="40">
        <f>IF(SUM(DG19,DK19)&gt;0,SUM(DG19,DK19),"")</f>
        <v>7.9</v>
      </c>
      <c r="EA19" s="40">
        <f>IF(SUM(DF19:DG19,DI19:DK19,DM19)-DH19-DL19&gt;0,SUM(DF19:DG19,DI19:DK19,DM19)-DH19-DL19,"")</f>
        <v>45</v>
      </c>
      <c r="EB19" s="40" t="str">
        <f>IF(SUM(DN19:DO19,DQ19)-DP19&gt;0,SUM(DN19:DO19,DQ19)-DP19,"")</f>
        <v/>
      </c>
      <c r="EC19" s="40">
        <f>IF(SUM(DG19,DK19,DO19)&gt;0,SUM(DG19,DK19,DO19),"")</f>
        <v>7.9</v>
      </c>
      <c r="ED19" s="40">
        <f>IF(SUM(EA19,EB19)&gt;0,SUM(EA19,EB19),"")</f>
        <v>45</v>
      </c>
      <c r="EE19" s="40">
        <f>IF(SUM(DS19,DW19)&gt;0,SUM(DS19,DW19),"")</f>
        <v>2.4</v>
      </c>
      <c r="EF19" s="40">
        <f>IF(SUM(DR19:DS19,DU19:DW19,DY19)-SUM(DT19,DX19)&gt;0,SUM(DR19:DS19,DU19:DW19,DY19)-SUM(DT19,DX19),"")</f>
        <v>19.799999999999997</v>
      </c>
      <c r="EG19" s="40">
        <f>IF(SUM(EA19,EB19,EF19)&gt;0,SUM(EA19,EB19,EF19),"")</f>
        <v>64.8</v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0</v>
      </c>
      <c r="QE19" s="22">
        <f>IF($CU19="P",CB19,(CB19+AY19)/2)</f>
        <v>0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0</v>
      </c>
      <c r="QI19" s="22">
        <f>IF($CU19="P",CF19,(CF19+BC19)/2)</f>
        <v>0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0</v>
      </c>
      <c r="QQ19" s="22">
        <f>IF($CU19="P",CN19,(CN19+BK19)/2)</f>
        <v>0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0</v>
      </c>
      <c r="QU19" s="22">
        <f>IF($CU19="P",CR19,(CR19+BO19)/2)</f>
        <v>0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 t="str">
        <f>IF(SUM(QE19,QI19)&gt;0,SUM(QE19,QI19),"")</f>
        <v/>
      </c>
      <c r="QZ19" s="40" t="str">
        <f>IF(SUM(QD19:QE19,QG19:QI19,QK19)-QF19-QJ19&gt;0,SUM(QD19:QE19,QG19:QI19,QK19)-QF19-QJ19,"")</f>
        <v/>
      </c>
      <c r="RA19" s="40" t="str">
        <f>IF(SUM(QL19:QM19,QO19)-QN19&gt;0,SUM(QL19:QM19,QO19)-QN19,"")</f>
        <v/>
      </c>
      <c r="RB19" s="40" t="str">
        <f>IF(SUM(QE19,QI19,QM19)&gt;0,SUM(QE19,QI19,QM19),"")</f>
        <v/>
      </c>
      <c r="RC19" s="40" t="str">
        <f>IF(SUM(QZ19,RA19)&gt;0,SUM(QZ19,RA19),"")</f>
        <v/>
      </c>
      <c r="RD19" s="40" t="str">
        <f>IF(SUM(QQ19,QU19)&gt;0,SUM(QQ19,QU19),"")</f>
        <v/>
      </c>
      <c r="RE19" s="40" t="str">
        <f>IF(SUM(QP19:QQ19,QS19:QU19,QW19)-SUM(QR19,QV19)&gt;0,SUM(QP19:QQ19,QS19:QU19,QW19)-SUM(QR19,QV19),"")</f>
        <v/>
      </c>
      <c r="RF19" s="40" t="str">
        <f>IF(SUM(QZ19,RA19,RE19)&gt;0,SUM(QZ19,RA19,RE19),"")</f>
        <v/>
      </c>
    </row>
    <row r="20" spans="1:474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226</v>
      </c>
      <c r="D20" s="4" t="s">
        <v>31</v>
      </c>
      <c r="E20" s="4">
        <v>2007</v>
      </c>
      <c r="F20" s="9">
        <f>SUM(L20:R20)+SUM(L20:O20)*0.0000001+SUM(L20)*0.0000000000001</f>
        <v>90.500004510004501</v>
      </c>
      <c r="G20" s="64"/>
      <c r="H20" s="3" t="str">
        <f>IF(OR(AND(AP20&gt;=AW$38,AQ20&gt;=AW$42,AP20&lt;&gt;"",AO20=""),AND(AU20&gt;=AW$38,AV20&gt;=AW$42,AU20&lt;&gt;"",AO20=""),AND(BS20&gt;=BZ$38,BT20&gt;=BZ$42,BS20&lt;&gt;"",BR20=""),AND(BX20&gt;=BZ$38,BY20&gt;=BZ$42,BX20&lt;&gt;"",BR20=""),AND(CV20&gt;=DC$38,CW20&gt;=DC$42,CV20&lt;&gt;"",CU20=""),AND(DA20&gt;=DC$38,DB20&gt;=DC$42,DA20&lt;&gt;""),AND(DZ20&gt;=EG$38,EA20&gt;=EG$42,DZ20&lt;&gt;""),AND(EE20&gt;=EG$38,EF20&gt;=EG$42,EE20&lt;&gt;""),AND(FB20&gt;=FI$38,FC20&gt;=FI$42,FB20&lt;&gt;""),AND(FG20&gt;=FI$38,FH20&gt;=FI$42,FG20&lt;&gt;""),AND(GD20&gt;=GK$38,GE20&gt;=GK$42,GD20&lt;&gt;""),AND(GI20&gt;=GK$38,GJ20&gt;=GK$42,GI20&lt;&gt;""),AND(HF20&gt;=HM$38,HG20&gt;=HM$42,HF20&lt;&gt;""),AND(HK20&gt;=HM$38,HL20&gt;=HM$42,HK20&lt;&gt;""),AND(IH20&gt;=IO$38,II20&gt;=IO$42,IH20&lt;&gt;""),AND(IM20&gt;=IO$38,IN20&gt;=IO$42,IM20&lt;&gt;""),AND(JJ20&gt;=JQ$38,JK20&gt;=JQ$42,JJ20&lt;&gt;""),AND(JO20&gt;=JQ$38,JP20&gt;=JQ$42,JO20&lt;&gt;""),AND(KL20&gt;=KS$38,KM20&gt;=KS$42,KL20&lt;&gt;""),AND(KQ20&gt;=KS$38,KR20&gt;=KS$42,KQ20&lt;&gt;""),AND(LN20&gt;=LU$38,LO20&gt;=LU$42,LN20&lt;&gt;""),AND(LS20&gt;=LU$38,LT20&gt;=LU$42,LS20&lt;&gt;""),AND(MP20&gt;=MW$38,MQ20&gt;=MW$42,MP20&lt;&gt;""),AND(MU20&gt;=MW$38,MV20&gt;=MW$42,MU20&lt;&gt;""),AND(NR20&gt;=NY$38,NS20&gt;=NY$42,NR20&lt;&gt;""),AND(NW20&gt;=NY$38,NX20&gt;=NY$42,NW20&lt;&gt;""),AND(OT20&gt;=PA$38,OU20&gt;=PA$42,OT20&lt;&gt;""),AND(OY20&gt;=PA$38,OZ20&gt;=PA$42,OY20&lt;&gt;""),AND(PV20&gt;=QC$38,PW20&gt;=QC$42,PV20&lt;&gt;""),AND(QA20&gt;=QC$38,QB20&gt;=QC$42,QA20&lt;&gt;"")),"P","")</f>
        <v/>
      </c>
      <c r="I20" s="3" t="str">
        <f>IF(OR(AND(AQ20&gt;=AW$42,AQ20&lt;&gt;"",AO20=""),AND(AV20&gt;=AW$42,AV20&lt;&gt;"",AO20=""),AND(BT20&gt;=BZ$42,BT20&lt;&gt;"",BR20=""),AND(BY20&gt;=BZ$42,BY20&lt;&gt;"",BR20=""),AND(CW20&gt;=DC$42,CW20&lt;&gt;"",CU20=""),AND(DB20&gt;=DC$42,DB20&lt;&gt;"",CU20=""),AND(EA20&gt;=EG$42,EA20&lt;&gt;""),AND(EF20&gt;=EG$42,EF20&lt;&gt;""),AND(FC20&gt;=FI$42,FC20&lt;&gt;""),AND(FH20&gt;=FI$42,FH20&lt;&gt;""),AND(GE20&gt;=GK$42,GE20&lt;&gt;""),AND(GJ20&gt;=GK$42,GJ20&lt;&gt;""),AND(HG20&gt;=HM$42,HG20&lt;&gt;""),AND(HL20&gt;=HM$42,HL20&lt;&gt;""),AND(II20&gt;=IO$42,II20&lt;&gt;""),AND(IN20&gt;=IO$42,IN20&lt;&gt;""),AND(JK20&gt;=JQ$42,JK20&lt;&gt;""),AND(JP20&gt;=JQ$42,JP20&lt;&gt;""),AND(KM20&gt;=KS$42,KM20&lt;&gt;""),AND(KR20&gt;=KS$42,KR20&lt;&gt;""),AND(LO20&gt;=LU$42,LO20&lt;&gt;""),AND(LT20&gt;=LU$42,LT20&lt;&gt;""),AND(MQ20&gt;=MW$42,MQ20&lt;&gt;""),AND(MV20&gt;=MW$42,MV20&lt;&gt;""),AND(NS20&gt;=NY$42,NS20&lt;&gt;""),AND(NX20&gt;=NY$42,NX20&lt;&gt;""),AND(OU20&gt;=PA$42,OU20&lt;&gt;""),AND(OZ20&gt;=PA$42,OZ20&lt;&gt;""),AND(PW20&gt;=QC$42,PW20&lt;&gt;""),AND(QB20&gt;=QC$42,QB20&lt;&gt;"")),"P","")</f>
        <v/>
      </c>
      <c r="J20" s="36" t="str">
        <f>IF(AND(I20="P",H20=""),"No DD",IF(OR(AND(AS20&gt;=AW$41,AT20&gt;=AW$45,AS20&lt;&gt;"",AO20=""),AND(BV20&gt;=BZ$41,BW20&gt;=BZ$45,BV20&lt;&gt;"",BR20=""),AND(CY20&gt;=DC$41,CZ20&gt;=DC$45,CY20&lt;&gt;"",CU20=""),AND(EC20&gt;=EG$41,ED20&gt;=EG$45,EC20&lt;&gt;""),AND(FE20&gt;=FI$41,FF20&gt;=FI$45,FE20&lt;&gt;""),AND(GG20&gt;=GK$41,GH20&gt;=GK$45,GG20&lt;&gt;""),AND(HI20&gt;=HM$41,HJ20&gt;=HM$45,HI20&lt;&gt;""),AND(IK20&gt;=IO$41,IL20&gt;=IO$45,IK20&lt;&gt;""),AND(JM20&gt;=JQ$41,JN20&gt;=JQ$45,JM20&lt;&gt;""),AND(KO20&gt;=KS$41,KP20&gt;=KS$45,KO20&lt;&gt;""),AND(LQ20&gt;=LU$41,LR20&gt;=LU$45,LQ20&lt;&gt;""),AND(MS20&gt;=MW$41,MT20&gt;=MW$45,MS20&lt;&gt;""),AND(NU20&gt;=NY$41,NV20&gt;=NY$45,NU20&lt;&gt;""),AND(OW20&gt;=PA$41,OX20&gt;=PA$45,OW20&lt;&gt;""),AND(PY20&gt;=QC$41,PZ20&gt;=QC$45,PY20&lt;&gt;"")),"Merit",IF(OR(AND(AS20&gt;=AW$40,AT20&gt;=AW$44,AS20&lt;&gt;"",AO20=""),AND(BV20&gt;=BZ$40,BW20&gt;=BZ$44,BV20&lt;&gt;"",BR20=""),AND(CY20&gt;=DC$40,CZ20&gt;=DC$44,CY20&lt;&gt;"",CU20=""),AND(EC20&gt;=EG$40,ED20&gt;=EG$44,EC20&lt;&gt;""),AND(FE20&gt;=FI$40,FF20&gt;=FI$44,FE20&lt;&gt;""),AND(GG20&gt;=GK$40,GH20&gt;=GK$44,GG20&lt;&gt;""),AND(HI20&gt;=HM$40,HJ20&gt;=HM$44,HI20&lt;&gt;""),AND(IK20&gt;=IO$40,IL20&gt;=IO$44,IK20&lt;&gt;""),AND(JM20&gt;=JQ$40,JN20&gt;=JQ$44,JM20&lt;&gt;""),AND(KO20&gt;=KS$40,KP20&gt;=KS$44,KO20&lt;&gt;""),AND(LQ20&gt;=LU$40,LR20&gt;=LU$44,LQ20&lt;&gt;""),AND(MS20&gt;=MW$40,MT20&gt;=MW$44,MS20&lt;&gt;""),AND(NU20&gt;=NY$40,NV20&gt;=NY$44,NU20&lt;&gt;""),AND(OW20&gt;=PA$40,OX20&gt;=PA$44,OW20&lt;&gt;""),AND(PY20&gt;=QC$40,PZ20&gt;=QC$44,PY20&lt;&gt;"")),"Excellence",IF(K20="P","Worlds Team",IF(H20="P","National Team","")))))</f>
        <v/>
      </c>
      <c r="K20" s="3" t="str">
        <f>IF(OR(AND(AS20&gt;=AW$39,AT20&gt;=AW$43,AS20&lt;&gt;"",AO20=""),AND(BV20&gt;=BZ$39,BW20&gt;=BZ$43,BV20&lt;&gt;"",BR20=""),AND(CY20&gt;=DC$39,CZ20&gt;=DC$43,CY20&lt;&gt;"",CU20=""),AND(EC20&gt;=EG$39,ED20&gt;=EG$43,EC20&lt;&gt;""),AND(FE20&gt;=FI$39,FF20&gt;=FI$43,FE20&lt;&gt;""),AND(GG20&gt;=GK$39,GH20&gt;=GK$43,GG20&lt;&gt;""),AND(HI20&gt;=HM$39,HJ20&gt;=HM$43,HI20&lt;&gt;""),AND(IK20&gt;=IO$39,IL20&gt;=IO$43,IK20&lt;&gt;""),AND(JM20&gt;=JQ$39,JN20&gt;=JQ$43,JM20&lt;&gt;""),AND(KO20&gt;=KS$39,KP20&gt;=KS$43,KO20&lt;&gt;""),AND(LQ20&gt;=LU$39,LR20&gt;=LU$43,LQ20&lt;&gt;""),AND(MS20&gt;=MW$39,MT20&gt;=MW$43,MS20&lt;&gt;""),AND(NU20&gt;=NY$39,NV20&gt;=NY$43,NU20&lt;&gt;""),AND(OW20&gt;=PA$39,OX20&gt;=PA$43,OW20&lt;&gt;""),AND(PY20&gt;=QC$39,PZ20&gt;=QC$43,PY20&lt;&gt;"")),"P","")</f>
        <v/>
      </c>
      <c r="L20" s="8">
        <f>IF(COUNT(AQ20,BT20,CW20)&gt;0,LARGE((AQ20,BT20,CW20),1),0)</f>
        <v>45.099999999999994</v>
      </c>
      <c r="M20" s="8" t="str">
        <f>IF(L20=0,"",IF(L20=CW20,$CA$1,IF(L20=BT20,$AX$1,IF(L20=AQ20,$U$1,""))))</f>
        <v>2025 Elite Canada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45.4</v>
      </c>
      <c r="Q20" s="8" t="str">
        <f>IF(P20=0,"",IF(P20=DB20,$CA$1,IF(P20=BY20,$AX$1,IF(P20=AV20,$U$1,""))))</f>
        <v>2025 Elite Canada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>
        <v>18.3</v>
      </c>
      <c r="CB20" s="19">
        <v>4.8</v>
      </c>
      <c r="CC20" s="19">
        <v>1</v>
      </c>
      <c r="CD20" s="19">
        <v>0.3</v>
      </c>
      <c r="CE20" s="19">
        <v>18.100000000000001</v>
      </c>
      <c r="CF20" s="19">
        <v>4.8</v>
      </c>
      <c r="CG20" s="19">
        <v>0.2</v>
      </c>
      <c r="CH20" s="19">
        <v>0</v>
      </c>
      <c r="CI20" s="19"/>
      <c r="CJ20" s="19"/>
      <c r="CK20" s="19"/>
      <c r="CL20" s="19"/>
      <c r="CM20" s="19">
        <v>18.3</v>
      </c>
      <c r="CN20" s="19">
        <v>5.2</v>
      </c>
      <c r="CO20" s="19">
        <v>0.8</v>
      </c>
      <c r="CP20" s="19">
        <v>0.3</v>
      </c>
      <c r="CQ20" s="19">
        <v>18.2</v>
      </c>
      <c r="CR20" s="19">
        <v>4.4000000000000004</v>
      </c>
      <c r="CS20" s="19">
        <v>0.2</v>
      </c>
      <c r="CT20" s="19">
        <v>0</v>
      </c>
      <c r="CU20" s="27"/>
      <c r="CV20" s="40">
        <f>IF(SUM(CB20,CF20)&gt;0,SUM(CB20,CF20),"")</f>
        <v>9.6</v>
      </c>
      <c r="CW20" s="40">
        <f>IF(SUM(CA20:CB20,CD20:CF20,CH20)-CC20-CG20&gt;0,SUM(CA20:CB20,CD20:CF20,CH20)-CC20-CG20,"")</f>
        <v>45.099999999999994</v>
      </c>
      <c r="CX20" s="40" t="str">
        <f>IF(SUM(CI20:CJ20,CL20)-CK20&gt;0,SUM(CI20:CJ20,CL20)-CK20,"")</f>
        <v/>
      </c>
      <c r="CY20" s="40">
        <f>IF(SUM(CB20,CF20,CJ20)&gt;0,SUM(CB20,CF20,CJ20),"")</f>
        <v>9.6</v>
      </c>
      <c r="CZ20" s="40">
        <f>IF(SUM(CW20,CX20)&gt;0,SUM(CW20,CX20),"")</f>
        <v>45.099999999999994</v>
      </c>
      <c r="DA20" s="40">
        <f>IF(SUM(CN20,CR20)&gt;0,SUM(CN20,CR20),"")</f>
        <v>9.6000000000000014</v>
      </c>
      <c r="DB20" s="40">
        <f>IF(SUM(CM20:CN20,CP20:CR20,CT20)-SUM(CO20,CS20)&gt;0,SUM(CM20:CN20,CP20:CR20,CT20)-SUM(CO20,CS20),"")</f>
        <v>45.4</v>
      </c>
      <c r="DC20" s="40">
        <f>IF(SUM(CW20,CX20,DB20)&gt;0,SUM(CW20,CX20,DB20),"")</f>
        <v>90.5</v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9.15</v>
      </c>
      <c r="QE20" s="22">
        <f>IF($CU20="P",CB20,(CB20+AY20)/2)</f>
        <v>2.4</v>
      </c>
      <c r="QF20" s="22">
        <f>IF($CU20="P",CC20,(CC20+AZ20)/2)</f>
        <v>0.5</v>
      </c>
      <c r="QG20" s="22">
        <f>IF($CU20="P",CD20,(CD20+BA20)/2)</f>
        <v>0.15</v>
      </c>
      <c r="QH20" s="22">
        <f>IF($CU20="P",CE20,(CE20+BB20)/2)</f>
        <v>9.0500000000000007</v>
      </c>
      <c r="QI20" s="22">
        <f>IF($CU20="P",CF20,(CF20+BC20)/2)</f>
        <v>2.4</v>
      </c>
      <c r="QJ20" s="22">
        <f>IF($CU20="P",CG20,(CG20+BD20)/2)</f>
        <v>0.1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9.15</v>
      </c>
      <c r="QQ20" s="22">
        <f>IF($CU20="P",CN20,(CN20+BK20)/2)</f>
        <v>2.6</v>
      </c>
      <c r="QR20" s="22">
        <f>IF($CU20="P",CO20,(CO20+BL20)/2)</f>
        <v>0.4</v>
      </c>
      <c r="QS20" s="22">
        <f>IF($CU20="P",CP20,(CP20+BM20)/2)</f>
        <v>0.15</v>
      </c>
      <c r="QT20" s="22">
        <f>IF($CU20="P",CQ20,(CQ20+BN20)/2)</f>
        <v>9.1</v>
      </c>
      <c r="QU20" s="22">
        <f>IF($CU20="P",CR20,(CR20+BO20)/2)</f>
        <v>2.2000000000000002</v>
      </c>
      <c r="QV20" s="22">
        <f>IF($CU20="P",CS20,(CS20+BP20)/2)</f>
        <v>0.1</v>
      </c>
      <c r="QW20" s="22">
        <f>IF($CU20="P",CT20,(CT20+BQ20)/2)</f>
        <v>0</v>
      </c>
      <c r="QX20" s="27" t="s">
        <v>46</v>
      </c>
      <c r="QY20" s="40">
        <f>IF(SUM(QE20,QI20)&gt;0,SUM(QE20,QI20),"")</f>
        <v>4.8</v>
      </c>
      <c r="QZ20" s="40">
        <f>IF(SUM(QD20:QE20,QG20:QI20,QK20)-QF20-QJ20&gt;0,SUM(QD20:QE20,QG20:QI20,QK20)-QF20-QJ20,"")</f>
        <v>22.549999999999997</v>
      </c>
      <c r="RA20" s="40" t="str">
        <f>IF(SUM(QL20:QM20,QO20)-QN20&gt;0,SUM(QL20:QM20,QO20)-QN20,"")</f>
        <v/>
      </c>
      <c r="RB20" s="40">
        <f>IF(SUM(QE20,QI20,QM20)&gt;0,SUM(QE20,QI20,QM20),"")</f>
        <v>4.8</v>
      </c>
      <c r="RC20" s="40">
        <f>IF(SUM(QZ20,RA20)&gt;0,SUM(QZ20,RA20),"")</f>
        <v>22.549999999999997</v>
      </c>
      <c r="RD20" s="40">
        <f>IF(SUM(QQ20,QU20)&gt;0,SUM(QQ20,QU20),"")</f>
        <v>4.8000000000000007</v>
      </c>
      <c r="RE20" s="40">
        <f>IF(SUM(QP20:QQ20,QS20:QU20,QW20)-SUM(QR20,QV20)&gt;0,SUM(QP20:QQ20,QS20:QU20,QW20)-SUM(QR20,QV20),"")</f>
        <v>22.7</v>
      </c>
      <c r="RF20" s="40">
        <f>IF(SUM(QZ20,RA20,RE20)&gt;0,SUM(QZ20,RA20,RE20),"")</f>
        <v>45.25</v>
      </c>
    </row>
    <row r="21" spans="1:474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228</v>
      </c>
      <c r="D21" s="4" t="s">
        <v>4</v>
      </c>
      <c r="E21" s="4">
        <v>2005</v>
      </c>
      <c r="F21" s="9">
        <f>SUM(L21:R21)+SUM(L21:O21)*0.0000001+SUM(L21)*0.0000000000001</f>
        <v>88.600004420004424</v>
      </c>
      <c r="G21" s="64"/>
      <c r="H21" s="3" t="str">
        <f>IF(OR(AND(AP21&gt;=AW$38,AQ21&gt;=AW$42,AP21&lt;&gt;"",AO21=""),AND(AU21&gt;=AW$38,AV21&gt;=AW$42,AU21&lt;&gt;"",AO21=""),AND(BS21&gt;=BZ$38,BT21&gt;=BZ$42,BS21&lt;&gt;"",BR21=""),AND(BX21&gt;=BZ$38,BY21&gt;=BZ$42,BX21&lt;&gt;"",BR21=""),AND(CV21&gt;=DC$38,CW21&gt;=DC$42,CV21&lt;&gt;"",CU21=""),AND(DA21&gt;=DC$38,DB21&gt;=DC$42,DA21&lt;&gt;""),AND(DZ21&gt;=EG$38,EA21&gt;=EG$42,DZ21&lt;&gt;""),AND(EE21&gt;=EG$38,EF21&gt;=EG$42,EE21&lt;&gt;""),AND(FB21&gt;=FI$38,FC21&gt;=FI$42,FB21&lt;&gt;""),AND(FG21&gt;=FI$38,FH21&gt;=FI$42,FG21&lt;&gt;""),AND(GD21&gt;=GK$38,GE21&gt;=GK$42,GD21&lt;&gt;""),AND(GI21&gt;=GK$38,GJ21&gt;=GK$42,GI21&lt;&gt;""),AND(HF21&gt;=HM$38,HG21&gt;=HM$42,HF21&lt;&gt;""),AND(HK21&gt;=HM$38,HL21&gt;=HM$42,HK21&lt;&gt;""),AND(IH21&gt;=IO$38,II21&gt;=IO$42,IH21&lt;&gt;""),AND(IM21&gt;=IO$38,IN21&gt;=IO$42,IM21&lt;&gt;""),AND(JJ21&gt;=JQ$38,JK21&gt;=JQ$42,JJ21&lt;&gt;""),AND(JO21&gt;=JQ$38,JP21&gt;=JQ$42,JO21&lt;&gt;""),AND(KL21&gt;=KS$38,KM21&gt;=KS$42,KL21&lt;&gt;""),AND(KQ21&gt;=KS$38,KR21&gt;=KS$42,KQ21&lt;&gt;""),AND(LN21&gt;=LU$38,LO21&gt;=LU$42,LN21&lt;&gt;""),AND(LS21&gt;=LU$38,LT21&gt;=LU$42,LS21&lt;&gt;""),AND(MP21&gt;=MW$38,MQ21&gt;=MW$42,MP21&lt;&gt;""),AND(MU21&gt;=MW$38,MV21&gt;=MW$42,MU21&lt;&gt;""),AND(NR21&gt;=NY$38,NS21&gt;=NY$42,NR21&lt;&gt;""),AND(NW21&gt;=NY$38,NX21&gt;=NY$42,NW21&lt;&gt;""),AND(OT21&gt;=PA$38,OU21&gt;=PA$42,OT21&lt;&gt;""),AND(OY21&gt;=PA$38,OZ21&gt;=PA$42,OY21&lt;&gt;""),AND(PV21&gt;=QC$38,PW21&gt;=QC$42,PV21&lt;&gt;""),AND(QA21&gt;=QC$38,QB21&gt;=QC$42,QA21&lt;&gt;"")),"P","")</f>
        <v/>
      </c>
      <c r="I21" s="3" t="str">
        <f>IF(OR(AND(AQ21&gt;=AW$42,AQ21&lt;&gt;"",AO21=""),AND(AV21&gt;=AW$42,AV21&lt;&gt;"",AO21=""),AND(BT21&gt;=BZ$42,BT21&lt;&gt;"",BR21=""),AND(BY21&gt;=BZ$42,BY21&lt;&gt;"",BR21=""),AND(CW21&gt;=DC$42,CW21&lt;&gt;"",CU21=""),AND(DB21&gt;=DC$42,DB21&lt;&gt;"",CU21=""),AND(EA21&gt;=EG$42,EA21&lt;&gt;""),AND(EF21&gt;=EG$42,EF21&lt;&gt;""),AND(FC21&gt;=FI$42,FC21&lt;&gt;""),AND(FH21&gt;=FI$42,FH21&lt;&gt;""),AND(GE21&gt;=GK$42,GE21&lt;&gt;""),AND(GJ21&gt;=GK$42,GJ21&lt;&gt;""),AND(HG21&gt;=HM$42,HG21&lt;&gt;""),AND(HL21&gt;=HM$42,HL21&lt;&gt;""),AND(II21&gt;=IO$42,II21&lt;&gt;""),AND(IN21&gt;=IO$42,IN21&lt;&gt;""),AND(JK21&gt;=JQ$42,JK21&lt;&gt;""),AND(JP21&gt;=JQ$42,JP21&lt;&gt;""),AND(KM21&gt;=KS$42,KM21&lt;&gt;""),AND(KR21&gt;=KS$42,KR21&lt;&gt;""),AND(LO21&gt;=LU$42,LO21&lt;&gt;""),AND(LT21&gt;=LU$42,LT21&lt;&gt;""),AND(MQ21&gt;=MW$42,MQ21&lt;&gt;""),AND(MV21&gt;=MW$42,MV21&lt;&gt;""),AND(NS21&gt;=NY$42,NS21&lt;&gt;""),AND(NX21&gt;=NY$42,NX21&lt;&gt;""),AND(OU21&gt;=PA$42,OU21&lt;&gt;""),AND(OZ21&gt;=PA$42,OZ21&lt;&gt;""),AND(PW21&gt;=QC$42,PW21&lt;&gt;""),AND(QB21&gt;=QC$42,QB21&lt;&gt;"")),"P","")</f>
        <v/>
      </c>
      <c r="J21" s="36" t="str">
        <f>IF(AND(I21="P",H21=""),"No DD",IF(OR(AND(AS21&gt;=AW$41,AT21&gt;=AW$45,AS21&lt;&gt;"",AO21=""),AND(BV21&gt;=BZ$41,BW21&gt;=BZ$45,BV21&lt;&gt;"",BR21=""),AND(CY21&gt;=DC$41,CZ21&gt;=DC$45,CY21&lt;&gt;"",CU21=""),AND(EC21&gt;=EG$41,ED21&gt;=EG$45,EC21&lt;&gt;""),AND(FE21&gt;=FI$41,FF21&gt;=FI$45,FE21&lt;&gt;""),AND(GG21&gt;=GK$41,GH21&gt;=GK$45,GG21&lt;&gt;""),AND(HI21&gt;=HM$41,HJ21&gt;=HM$45,HI21&lt;&gt;""),AND(IK21&gt;=IO$41,IL21&gt;=IO$45,IK21&lt;&gt;""),AND(JM21&gt;=JQ$41,JN21&gt;=JQ$45,JM21&lt;&gt;""),AND(KO21&gt;=KS$41,KP21&gt;=KS$45,KO21&lt;&gt;""),AND(LQ21&gt;=LU$41,LR21&gt;=LU$45,LQ21&lt;&gt;""),AND(MS21&gt;=MW$41,MT21&gt;=MW$45,MS21&lt;&gt;""),AND(NU21&gt;=NY$41,NV21&gt;=NY$45,NU21&lt;&gt;""),AND(OW21&gt;=PA$41,OX21&gt;=PA$45,OW21&lt;&gt;""),AND(PY21&gt;=QC$41,PZ21&gt;=QC$45,PY21&lt;&gt;"")),"Merit",IF(OR(AND(AS21&gt;=AW$40,AT21&gt;=AW$44,AS21&lt;&gt;"",AO21=""),AND(BV21&gt;=BZ$40,BW21&gt;=BZ$44,BV21&lt;&gt;"",BR21=""),AND(CY21&gt;=DC$40,CZ21&gt;=DC$44,CY21&lt;&gt;"",CU21=""),AND(EC21&gt;=EG$40,ED21&gt;=EG$44,EC21&lt;&gt;""),AND(FE21&gt;=FI$40,FF21&gt;=FI$44,FE21&lt;&gt;""),AND(GG21&gt;=GK$40,GH21&gt;=GK$44,GG21&lt;&gt;""),AND(HI21&gt;=HM$40,HJ21&gt;=HM$44,HI21&lt;&gt;""),AND(IK21&gt;=IO$40,IL21&gt;=IO$44,IK21&lt;&gt;""),AND(JM21&gt;=JQ$40,JN21&gt;=JQ$44,JM21&lt;&gt;""),AND(KO21&gt;=KS$40,KP21&gt;=KS$44,KO21&lt;&gt;""),AND(LQ21&gt;=LU$40,LR21&gt;=LU$44,LQ21&lt;&gt;""),AND(MS21&gt;=MW$40,MT21&gt;=MW$44,MS21&lt;&gt;""),AND(NU21&gt;=NY$40,NV21&gt;=NY$44,NU21&lt;&gt;""),AND(OW21&gt;=PA$40,OX21&gt;=PA$44,OW21&lt;&gt;""),AND(PY21&gt;=QC$40,PZ21&gt;=QC$44,PY21&lt;&gt;"")),"Excellence",IF(K21="P","Worlds Team",IF(H21="P","National Team","")))))</f>
        <v/>
      </c>
      <c r="K21" s="3" t="str">
        <f>IF(OR(AND(AS21&gt;=AW$39,AT21&gt;=AW$43,AS21&lt;&gt;"",AO21=""),AND(BV21&gt;=BZ$39,BW21&gt;=BZ$43,BV21&lt;&gt;"",BR21=""),AND(CY21&gt;=DC$39,CZ21&gt;=DC$43,CY21&lt;&gt;"",CU21=""),AND(EC21&gt;=EG$39,ED21&gt;=EG$43,EC21&lt;&gt;""),AND(FE21&gt;=FI$39,FF21&gt;=FI$43,FE21&lt;&gt;""),AND(GG21&gt;=GK$39,GH21&gt;=GK$43,GG21&lt;&gt;""),AND(HI21&gt;=HM$39,HJ21&gt;=HM$43,HI21&lt;&gt;""),AND(IK21&gt;=IO$39,IL21&gt;=IO$43,IK21&lt;&gt;""),AND(JM21&gt;=JQ$39,JN21&gt;=JQ$43,JM21&lt;&gt;""),AND(KO21&gt;=KS$39,KP21&gt;=KS$43,KO21&lt;&gt;""),AND(LQ21&gt;=LU$39,LR21&gt;=LU$43,LQ21&lt;&gt;""),AND(MS21&gt;=MW$39,MT21&gt;=MW$43,MS21&lt;&gt;""),AND(NU21&gt;=NY$39,NV21&gt;=NY$43,NU21&lt;&gt;""),AND(OW21&gt;=PA$39,OX21&gt;=PA$43,OW21&lt;&gt;""),AND(PY21&gt;=QC$39,PZ21&gt;=QC$43,PY21&lt;&gt;"")),"P","")</f>
        <v/>
      </c>
      <c r="L21" s="8">
        <f>IF(COUNT(AQ21,BT21,CW21)&gt;0,LARGE((AQ21,BT21,CW21),1),0)</f>
        <v>44.2</v>
      </c>
      <c r="M21" s="8" t="str">
        <f>IF(L21=0,"",IF(L21=CW21,$CA$1,IF(L21=BT21,$AX$1,IF(L21=AQ21,$U$1,""))))</f>
        <v>2025 Elite Canada</v>
      </c>
      <c r="N21" s="8">
        <f>IF(COUNT(AQ21,BT21,CW21)&gt;1,LARGE((AQ21,BT21,CW21),2),0)</f>
        <v>0</v>
      </c>
      <c r="O21" s="8" t="str">
        <f>IF(N21=0,"",IF(AND(N21=L21,N21=AQ21,N21=BT21),$U$1,IF(AND(N21=L21,N21=AQ21,N21=CW21),$U$1,IF(AND(N21=L21,N21=BT21,N21=CW21),$AX$1,IF(N21=CW21,$CA$1,IF(N21=BT21,$AX$1,IF(N21=AQ21,$U$1,"")))))))</f>
        <v/>
      </c>
      <c r="P21" s="8">
        <f>IF(MAX(AV21,BY21,DB21)&gt;0,MAX(AV21,BY21,DB21),0)</f>
        <v>44.400000000000006</v>
      </c>
      <c r="Q21" s="8" t="str">
        <f>IF(P21=0,"",IF(P21=DB21,$CA$1,IF(P21=BY21,$AX$1,IF(P21=AV21,$U$1,""))))</f>
        <v>2025 Elite Canada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18.3</v>
      </c>
      <c r="CB21" s="19">
        <v>3.5</v>
      </c>
      <c r="CC21" s="19">
        <v>0</v>
      </c>
      <c r="CD21" s="19">
        <v>0</v>
      </c>
      <c r="CE21" s="19">
        <v>18.899999999999999</v>
      </c>
      <c r="CF21" s="19">
        <v>3.5</v>
      </c>
      <c r="CG21" s="19">
        <v>0</v>
      </c>
      <c r="CH21" s="19">
        <v>0</v>
      </c>
      <c r="CI21" s="19"/>
      <c r="CJ21" s="19"/>
      <c r="CK21" s="19"/>
      <c r="CL21" s="19"/>
      <c r="CM21" s="19">
        <v>18.3</v>
      </c>
      <c r="CN21" s="19">
        <v>3.5</v>
      </c>
      <c r="CO21" s="19">
        <v>0</v>
      </c>
      <c r="CP21" s="19">
        <v>0</v>
      </c>
      <c r="CQ21" s="19">
        <v>19.100000000000001</v>
      </c>
      <c r="CR21" s="19">
        <v>3.5</v>
      </c>
      <c r="CS21" s="19">
        <v>0</v>
      </c>
      <c r="CT21" s="19">
        <v>0</v>
      </c>
      <c r="CU21" s="27"/>
      <c r="CV21" s="40">
        <f>IF(SUM(CB21,CF21)&gt;0,SUM(CB21,CF21),"")</f>
        <v>7</v>
      </c>
      <c r="CW21" s="40">
        <f>IF(SUM(CA21:CB21,CD21:CF21,CH21)-CC21-CG21&gt;0,SUM(CA21:CB21,CD21:CF21,CH21)-CC21-CG21,"")</f>
        <v>44.2</v>
      </c>
      <c r="CX21" s="40" t="str">
        <f>IF(SUM(CI21:CJ21,CL21)-CK21&gt;0,SUM(CI21:CJ21,CL21)-CK21,"")</f>
        <v/>
      </c>
      <c r="CY21" s="40">
        <f>IF(SUM(CB21,CF21,CJ21)&gt;0,SUM(CB21,CF21,CJ21),"")</f>
        <v>7</v>
      </c>
      <c r="CZ21" s="40">
        <f>IF(SUM(CW21,CX21)&gt;0,SUM(CW21,CX21),"")</f>
        <v>44.2</v>
      </c>
      <c r="DA21" s="40">
        <f>IF(SUM(CN21,CR21)&gt;0,SUM(CN21,CR21),"")</f>
        <v>7</v>
      </c>
      <c r="DB21" s="40">
        <f>IF(SUM(CM21:CN21,CP21:CR21,CT21)-SUM(CO21,CS21)&gt;0,SUM(CM21:CN21,CP21:CR21,CT21)-SUM(CO21,CS21),"")</f>
        <v>44.400000000000006</v>
      </c>
      <c r="DC21" s="40">
        <f>IF(SUM(CW21,CX21,DB21)&gt;0,SUM(CW21,CX21,DB21),"")</f>
        <v>88.600000000000009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9.15</v>
      </c>
      <c r="QE21" s="22">
        <f>IF($CU21="P",CB21,(CB21+AY21)/2)</f>
        <v>1.75</v>
      </c>
      <c r="QF21" s="22">
        <f>IF($CU21="P",CC21,(CC21+AZ21)/2)</f>
        <v>0</v>
      </c>
      <c r="QG21" s="22">
        <f>IF($CU21="P",CD21,(CD21+BA21)/2)</f>
        <v>0</v>
      </c>
      <c r="QH21" s="22">
        <f>IF($CU21="P",CE21,(CE21+BB21)/2)</f>
        <v>9.4499999999999993</v>
      </c>
      <c r="QI21" s="22">
        <f>IF($CU21="P",CF21,(CF21+BC21)/2)</f>
        <v>1.75</v>
      </c>
      <c r="QJ21" s="22">
        <f>IF($CU21="P",CG21,(CG21+BD21)/2)</f>
        <v>0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9.15</v>
      </c>
      <c r="QQ21" s="22">
        <f>IF($CU21="P",CN21,(CN21+BK21)/2)</f>
        <v>1.75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9.5500000000000007</v>
      </c>
      <c r="QU21" s="22">
        <f>IF($CU21="P",CR21,(CR21+BO21)/2)</f>
        <v>1.75</v>
      </c>
      <c r="QV21" s="22">
        <f>IF($CU21="P",CS21,(CS21+BP21)/2)</f>
        <v>0</v>
      </c>
      <c r="QW21" s="22">
        <f>IF($CU21="P",CT21,(CT21+BQ21)/2)</f>
        <v>0</v>
      </c>
      <c r="QX21" s="27" t="s">
        <v>46</v>
      </c>
      <c r="QY21" s="40">
        <f>IF(SUM(QE21,QI21)&gt;0,SUM(QE21,QI21),"")</f>
        <v>3.5</v>
      </c>
      <c r="QZ21" s="40">
        <f>IF(SUM(QD21:QE21,QG21:QI21,QK21)-QF21-QJ21&gt;0,SUM(QD21:QE21,QG21:QI21,QK21)-QF21-QJ21,"")</f>
        <v>22.1</v>
      </c>
      <c r="RA21" s="40" t="str">
        <f>IF(SUM(QL21:QM21,QO21)-QN21&gt;0,SUM(QL21:QM21,QO21)-QN21,"")</f>
        <v/>
      </c>
      <c r="RB21" s="40">
        <f>IF(SUM(QE21,QI21,QM21)&gt;0,SUM(QE21,QI21,QM21),"")</f>
        <v>3.5</v>
      </c>
      <c r="RC21" s="40">
        <f>IF(SUM(QZ21,RA21)&gt;0,SUM(QZ21,RA21),"")</f>
        <v>22.1</v>
      </c>
      <c r="RD21" s="40">
        <f>IF(SUM(QQ21,QU21)&gt;0,SUM(QQ21,QU21),"")</f>
        <v>3.5</v>
      </c>
      <c r="RE21" s="40">
        <f>IF(SUM(QP21:QQ21,QS21:QU21,QW21)-SUM(QR21,QV21)&gt;0,SUM(QP21:QQ21,QS21:QU21,QW21)-SUM(QR21,QV21),"")</f>
        <v>22.200000000000003</v>
      </c>
      <c r="RF21" s="40">
        <f>IF(SUM(QZ21,RA21,RE21)&gt;0,SUM(QZ21,RA21,RE21),"")</f>
        <v>44.300000000000004</v>
      </c>
    </row>
    <row r="22" spans="1:474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172</v>
      </c>
      <c r="D22" s="4" t="s">
        <v>3</v>
      </c>
      <c r="E22" s="4">
        <v>2006</v>
      </c>
      <c r="F22" s="9">
        <f>SUM(L22:R22)+SUM(L22:O22)*0.0000001+SUM(L22)*0.0000000000001</f>
        <v>87.40000427000426</v>
      </c>
      <c r="G22" s="64"/>
      <c r="H22" s="3" t="str">
        <f>IF(OR(AND(AP22&gt;=AW$38,AQ22&gt;=AW$42,AP22&lt;&gt;"",AO22=""),AND(AU22&gt;=AW$38,AV22&gt;=AW$42,AU22&lt;&gt;"",AO22=""),AND(BS22&gt;=BZ$38,BT22&gt;=BZ$42,BS22&lt;&gt;"",BR22=""),AND(BX22&gt;=BZ$38,BY22&gt;=BZ$42,BX22&lt;&gt;"",BR22=""),AND(CV22&gt;=DC$38,CW22&gt;=DC$42,CV22&lt;&gt;"",CU22=""),AND(DA22&gt;=DC$38,DB22&gt;=DC$42,DA22&lt;&gt;""),AND(DZ22&gt;=EG$38,EA22&gt;=EG$42,DZ22&lt;&gt;""),AND(EE22&gt;=EG$38,EF22&gt;=EG$42,EE22&lt;&gt;""),AND(FB22&gt;=FI$38,FC22&gt;=FI$42,FB22&lt;&gt;""),AND(FG22&gt;=FI$38,FH22&gt;=FI$42,FG22&lt;&gt;""),AND(GD22&gt;=GK$38,GE22&gt;=GK$42,GD22&lt;&gt;""),AND(GI22&gt;=GK$38,GJ22&gt;=GK$42,GI22&lt;&gt;""),AND(HF22&gt;=HM$38,HG22&gt;=HM$42,HF22&lt;&gt;""),AND(HK22&gt;=HM$38,HL22&gt;=HM$42,HK22&lt;&gt;""),AND(IH22&gt;=IO$38,II22&gt;=IO$42,IH22&lt;&gt;""),AND(IM22&gt;=IO$38,IN22&gt;=IO$42,IM22&lt;&gt;""),AND(JJ22&gt;=JQ$38,JK22&gt;=JQ$42,JJ22&lt;&gt;""),AND(JO22&gt;=JQ$38,JP22&gt;=JQ$42,JO22&lt;&gt;""),AND(KL22&gt;=KS$38,KM22&gt;=KS$42,KL22&lt;&gt;""),AND(KQ22&gt;=KS$38,KR22&gt;=KS$42,KQ22&lt;&gt;""),AND(LN22&gt;=LU$38,LO22&gt;=LU$42,LN22&lt;&gt;""),AND(LS22&gt;=LU$38,LT22&gt;=LU$42,LS22&lt;&gt;""),AND(MP22&gt;=MW$38,MQ22&gt;=MW$42,MP22&lt;&gt;""),AND(MU22&gt;=MW$38,MV22&gt;=MW$42,MU22&lt;&gt;""),AND(NR22&gt;=NY$38,NS22&gt;=NY$42,NR22&lt;&gt;""),AND(NW22&gt;=NY$38,NX22&gt;=NY$42,NW22&lt;&gt;""),AND(OT22&gt;=PA$38,OU22&gt;=PA$42,OT22&lt;&gt;""),AND(OY22&gt;=PA$38,OZ22&gt;=PA$42,OY22&lt;&gt;""),AND(PV22&gt;=QC$38,PW22&gt;=QC$42,PV22&lt;&gt;""),AND(QA22&gt;=QC$38,QB22&gt;=QC$42,QA22&lt;&gt;"")),"P","")</f>
        <v/>
      </c>
      <c r="I22" s="3" t="str">
        <f>IF(OR(AND(AQ22&gt;=AW$42,AQ22&lt;&gt;"",AO22=""),AND(AV22&gt;=AW$42,AV22&lt;&gt;"",AO22=""),AND(BT22&gt;=BZ$42,BT22&lt;&gt;"",BR22=""),AND(BY22&gt;=BZ$42,BY22&lt;&gt;"",BR22=""),AND(CW22&gt;=DC$42,CW22&lt;&gt;"",CU22=""),AND(DB22&gt;=DC$42,DB22&lt;&gt;"",CU22=""),AND(EA22&gt;=EG$42,EA22&lt;&gt;""),AND(EF22&gt;=EG$42,EF22&lt;&gt;""),AND(FC22&gt;=FI$42,FC22&lt;&gt;""),AND(FH22&gt;=FI$42,FH22&lt;&gt;""),AND(GE22&gt;=GK$42,GE22&lt;&gt;""),AND(GJ22&gt;=GK$42,GJ22&lt;&gt;""),AND(HG22&gt;=HM$42,HG22&lt;&gt;""),AND(HL22&gt;=HM$42,HL22&lt;&gt;""),AND(II22&gt;=IO$42,II22&lt;&gt;""),AND(IN22&gt;=IO$42,IN22&lt;&gt;""),AND(JK22&gt;=JQ$42,JK22&lt;&gt;""),AND(JP22&gt;=JQ$42,JP22&lt;&gt;""),AND(KM22&gt;=KS$42,KM22&lt;&gt;""),AND(KR22&gt;=KS$42,KR22&lt;&gt;""),AND(LO22&gt;=LU$42,LO22&lt;&gt;""),AND(LT22&gt;=LU$42,LT22&lt;&gt;""),AND(MQ22&gt;=MW$42,MQ22&lt;&gt;""),AND(MV22&gt;=MW$42,MV22&lt;&gt;""),AND(NS22&gt;=NY$42,NS22&lt;&gt;""),AND(NX22&gt;=NY$42,NX22&lt;&gt;""),AND(OU22&gt;=PA$42,OU22&lt;&gt;""),AND(OZ22&gt;=PA$42,OZ22&lt;&gt;""),AND(PW22&gt;=QC$42,PW22&lt;&gt;""),AND(QB22&gt;=QC$42,QB22&lt;&gt;"")),"P","")</f>
        <v/>
      </c>
      <c r="J22" s="36" t="str">
        <f>IF(AND(I22="P",H22=""),"No DD",IF(OR(AND(AS22&gt;=AW$41,AT22&gt;=AW$45,AS22&lt;&gt;"",AO22=""),AND(BV22&gt;=BZ$41,BW22&gt;=BZ$45,BV22&lt;&gt;"",BR22=""),AND(CY22&gt;=DC$41,CZ22&gt;=DC$45,CY22&lt;&gt;"",CU22=""),AND(EC22&gt;=EG$41,ED22&gt;=EG$45,EC22&lt;&gt;""),AND(FE22&gt;=FI$41,FF22&gt;=FI$45,FE22&lt;&gt;""),AND(GG22&gt;=GK$41,GH22&gt;=GK$45,GG22&lt;&gt;""),AND(HI22&gt;=HM$41,HJ22&gt;=HM$45,HI22&lt;&gt;""),AND(IK22&gt;=IO$41,IL22&gt;=IO$45,IK22&lt;&gt;""),AND(JM22&gt;=JQ$41,JN22&gt;=JQ$45,JM22&lt;&gt;""),AND(KO22&gt;=KS$41,KP22&gt;=KS$45,KO22&lt;&gt;""),AND(LQ22&gt;=LU$41,LR22&gt;=LU$45,LQ22&lt;&gt;""),AND(MS22&gt;=MW$41,MT22&gt;=MW$45,MS22&lt;&gt;""),AND(NU22&gt;=NY$41,NV22&gt;=NY$45,NU22&lt;&gt;""),AND(OW22&gt;=PA$41,OX22&gt;=PA$45,OW22&lt;&gt;""),AND(PY22&gt;=QC$41,PZ22&gt;=QC$45,PY22&lt;&gt;"")),"Merit",IF(OR(AND(AS22&gt;=AW$40,AT22&gt;=AW$44,AS22&lt;&gt;"",AO22=""),AND(BV22&gt;=BZ$40,BW22&gt;=BZ$44,BV22&lt;&gt;"",BR22=""),AND(CY22&gt;=DC$40,CZ22&gt;=DC$44,CY22&lt;&gt;"",CU22=""),AND(EC22&gt;=EG$40,ED22&gt;=EG$44,EC22&lt;&gt;""),AND(FE22&gt;=FI$40,FF22&gt;=FI$44,FE22&lt;&gt;""),AND(GG22&gt;=GK$40,GH22&gt;=GK$44,GG22&lt;&gt;""),AND(HI22&gt;=HM$40,HJ22&gt;=HM$44,HI22&lt;&gt;""),AND(IK22&gt;=IO$40,IL22&gt;=IO$44,IK22&lt;&gt;""),AND(JM22&gt;=JQ$40,JN22&gt;=JQ$44,JM22&lt;&gt;""),AND(KO22&gt;=KS$40,KP22&gt;=KS$44,KO22&lt;&gt;""),AND(LQ22&gt;=LU$40,LR22&gt;=LU$44,LQ22&lt;&gt;""),AND(MS22&gt;=MW$40,MT22&gt;=MW$44,MS22&lt;&gt;""),AND(NU22&gt;=NY$40,NV22&gt;=NY$44,NU22&lt;&gt;""),AND(OW22&gt;=PA$40,OX22&gt;=PA$44,OW22&lt;&gt;""),AND(PY22&gt;=QC$40,PZ22&gt;=QC$44,PY22&lt;&gt;"")),"Excellence",IF(K22="P","Worlds Team",IF(H22="P","National Team","")))))</f>
        <v/>
      </c>
      <c r="K22" s="3" t="str">
        <f>IF(OR(AND(AS22&gt;=AW$39,AT22&gt;=AW$43,AS22&lt;&gt;"",AO22=""),AND(BV22&gt;=BZ$39,BW22&gt;=BZ$43,BV22&lt;&gt;"",BR22=""),AND(CY22&gt;=DC$39,CZ22&gt;=DC$43,CY22&lt;&gt;"",CU22=""),AND(EC22&gt;=EG$39,ED22&gt;=EG$43,EC22&lt;&gt;""),AND(FE22&gt;=FI$39,FF22&gt;=FI$43,FE22&lt;&gt;""),AND(GG22&gt;=GK$39,GH22&gt;=GK$43,GG22&lt;&gt;""),AND(HI22&gt;=HM$39,HJ22&gt;=HM$43,HI22&lt;&gt;""),AND(IK22&gt;=IO$39,IL22&gt;=IO$43,IK22&lt;&gt;""),AND(JM22&gt;=JQ$39,JN22&gt;=JQ$43,JM22&lt;&gt;""),AND(KO22&gt;=KS$39,KP22&gt;=KS$43,KO22&lt;&gt;""),AND(LQ22&gt;=LU$39,LR22&gt;=LU$43,LQ22&lt;&gt;""),AND(MS22&gt;=MW$39,MT22&gt;=MW$43,MS22&lt;&gt;""),AND(NU22&gt;=NY$39,NV22&gt;=NY$43,NU22&lt;&gt;""),AND(OW22&gt;=PA$39,OX22&gt;=PA$43,OW22&lt;&gt;""),AND(PY22&gt;=QC$39,PZ22&gt;=QC$43,PY22&lt;&gt;"")),"P","")</f>
        <v/>
      </c>
      <c r="L22" s="8">
        <f>IF(COUNT(AQ22,BT22,CW22)&gt;0,LARGE((AQ22,BT22,CW22),1),0)</f>
        <v>42.699999999999996</v>
      </c>
      <c r="M22" s="8" t="str">
        <f>IF(L22=0,"",IF(L22=CW22,$CA$1,IF(L22=BT22,$AX$1,IF(L22=AQ22,$U$1,""))))</f>
        <v>2024 Nationals</v>
      </c>
      <c r="N22" s="8">
        <f>IF(COUNT(AQ22,BT22,CW22)&gt;1,LARGE((AQ22,BT22,CW22),2),0)</f>
        <v>0</v>
      </c>
      <c r="O22" s="8" t="str">
        <f>IF(N22=0,"",IF(AND(N22=L22,N22=AQ22,N22=BT22),$U$1,IF(AND(N22=L22,N22=AQ22,N22=CW22),$U$1,IF(AND(N22=L22,N22=BT22,N22=CW22),$AX$1,IF(N22=CW22,$CA$1,IF(N22=BT22,$AX$1,IF(N22=AQ22,$U$1,"")))))))</f>
        <v/>
      </c>
      <c r="P22" s="8">
        <f>IF(MAX(AV22,BY22,DB22)&gt;0,MAX(AV22,BY22,DB22),0)</f>
        <v>44.699999999999996</v>
      </c>
      <c r="Q22" s="8" t="str">
        <f>IF(P22=0,"",IF(P22=DB22,$CA$1,IF(P22=BY22,$AX$1,IF(P22=AV22,$U$1,""))))</f>
        <v>2024 Nationals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18.399999999999999</v>
      </c>
      <c r="V22" s="19">
        <v>4.8</v>
      </c>
      <c r="W22" s="19">
        <v>0.8</v>
      </c>
      <c r="X22" s="19">
        <v>0</v>
      </c>
      <c r="Y22" s="19">
        <v>17.2</v>
      </c>
      <c r="Z22" s="19">
        <v>2.8</v>
      </c>
      <c r="AA22" s="19">
        <v>0</v>
      </c>
      <c r="AB22" s="19">
        <v>0.3</v>
      </c>
      <c r="AC22" s="19">
        <v>17.8</v>
      </c>
      <c r="AD22" s="19">
        <v>3.2</v>
      </c>
      <c r="AE22" s="19">
        <v>0.8</v>
      </c>
      <c r="AF22" s="19">
        <v>0</v>
      </c>
      <c r="AG22" s="19">
        <v>18</v>
      </c>
      <c r="AH22" s="19">
        <v>5.2</v>
      </c>
      <c r="AI22" s="19">
        <v>0.6</v>
      </c>
      <c r="AJ22" s="19">
        <v>0</v>
      </c>
      <c r="AK22" s="19">
        <v>17.8</v>
      </c>
      <c r="AL22" s="19">
        <v>4.8</v>
      </c>
      <c r="AM22" s="19">
        <v>0.8</v>
      </c>
      <c r="AN22" s="19">
        <v>0.3</v>
      </c>
      <c r="AO22" s="27"/>
      <c r="AP22" s="40">
        <f>IF(SUM(V22,Z22)&gt;0,SUM(V22,Z22),"")</f>
        <v>7.6</v>
      </c>
      <c r="AQ22" s="40">
        <f>IF(SUM(U22:V22,X22:Z22,AB22)-W22-AA22&gt;0,SUM(U22:V22,X22:Z22,AB22)-W22-AA22,"")</f>
        <v>42.699999999999996</v>
      </c>
      <c r="AR22" s="40">
        <f>IF(SUM(AC22:AD22,AF22)-AE22&gt;0,SUM(AC22:AD22,AF22)-AE22,"")</f>
        <v>20.2</v>
      </c>
      <c r="AS22" s="40">
        <f>IF(SUM(V22,Z22,AD22)&gt;0,SUM(V22,Z22,AD22),"")</f>
        <v>10.8</v>
      </c>
      <c r="AT22" s="40">
        <f>IF(SUM(AQ22,AR22)&gt;0,SUM(AQ22,AR22),"")</f>
        <v>62.899999999999991</v>
      </c>
      <c r="AU22" s="40">
        <f>IF(SUM(AH22,AL22)&gt;0,SUM(AH22,AL22),"")</f>
        <v>10</v>
      </c>
      <c r="AV22" s="40">
        <f>IF(SUM(AG22:AH22,AJ22:AL22,AN22)-SUM(AI22,AM22)&gt;0,SUM(AG22:AH22,AJ22:AL22,AN22)-SUM(AI22,AM22),"")</f>
        <v>44.699999999999996</v>
      </c>
      <c r="AW22" s="40">
        <f>IF(SUM(AQ22,AR22,AV22)&gt;0,SUM(AQ22,AR22,AV22),"")</f>
        <v>107.6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IF(SUM(BT22,BU22,BY22)&gt;0,SUM(BT22,BU22,BY22),"")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0</v>
      </c>
      <c r="QE22" s="22">
        <f>IF($CU22="P",CB22,(CB22+AY22)/2)</f>
        <v>0</v>
      </c>
      <c r="QF22" s="22">
        <f>IF($CU22="P",CC22,(CC22+AZ22)/2)</f>
        <v>0</v>
      </c>
      <c r="QG22" s="22">
        <f>IF($CU22="P",CD22,(CD22+BA22)/2)</f>
        <v>0</v>
      </c>
      <c r="QH22" s="22">
        <f>IF($CU22="P",CE22,(CE22+BB22)/2)</f>
        <v>0</v>
      </c>
      <c r="QI22" s="22">
        <f>IF($CU22="P",CF22,(CF22+BC22)/2)</f>
        <v>0</v>
      </c>
      <c r="QJ22" s="22">
        <f>IF($CU22="P",CG22,(CG22+BD22)/2)</f>
        <v>0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0</v>
      </c>
      <c r="QQ22" s="22">
        <f>IF($CU22="P",CN22,(CN22+BK22)/2)</f>
        <v>0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0</v>
      </c>
      <c r="QU22" s="22">
        <f>IF($CU22="P",CR22,(CR22+BO22)/2)</f>
        <v>0</v>
      </c>
      <c r="QV22" s="22">
        <f>IF($CU22="P",CS22,(CS22+BP22)/2)</f>
        <v>0</v>
      </c>
      <c r="QW22" s="22">
        <f>IF($CU22="P",CT22,(CT22+BQ22)/2)</f>
        <v>0</v>
      </c>
      <c r="QX22" s="27" t="s">
        <v>46</v>
      </c>
      <c r="QY22" s="40" t="str">
        <f>IF(SUM(QE22,QI22)&gt;0,SUM(QE22,QI22),"")</f>
        <v/>
      </c>
      <c r="QZ22" s="40" t="str">
        <f>IF(SUM(QD22:QE22,QG22:QI22,QK22)-QF22-QJ22&gt;0,SUM(QD22:QE22,QG22:QI22,QK22)-QF22-QJ22,"")</f>
        <v/>
      </c>
      <c r="RA22" s="40" t="str">
        <f>IF(SUM(QL22:QM22,QO22)-QN22&gt;0,SUM(QL22:QM22,QO22)-QN22,"")</f>
        <v/>
      </c>
      <c r="RB22" s="40" t="str">
        <f>IF(SUM(QE22,QI22,QM22)&gt;0,SUM(QE22,QI22,QM22),"")</f>
        <v/>
      </c>
      <c r="RC22" s="40" t="str">
        <f>IF(SUM(QZ22,RA22)&gt;0,SUM(QZ22,RA22),"")</f>
        <v/>
      </c>
      <c r="RD22" s="40" t="str">
        <f>IF(SUM(QQ22,QU22)&gt;0,SUM(QQ22,QU22),"")</f>
        <v/>
      </c>
      <c r="RE22" s="40" t="str">
        <f>IF(SUM(QP22:QQ22,QS22:QU22,QW22)-SUM(QR22,QV22)&gt;0,SUM(QP22:QQ22,QS22:QU22,QW22)-SUM(QR22,QV22),"")</f>
        <v/>
      </c>
      <c r="RF22" s="40" t="str">
        <f>IF(SUM(QZ22,RA22,RE22)&gt;0,SUM(QZ22,RA22,RE22),"")</f>
        <v/>
      </c>
    </row>
    <row r="23" spans="1:474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173</v>
      </c>
      <c r="D23" s="4" t="s">
        <v>5</v>
      </c>
      <c r="E23" s="4">
        <v>2007</v>
      </c>
      <c r="F23" s="9">
        <f>SUM(L23:R23)+SUM(L23:O23)*0.0000001+SUM(L23)*0.0000000000001</f>
        <v>87.100004310004309</v>
      </c>
      <c r="G23" s="64"/>
      <c r="H23" s="3" t="str">
        <f>IF(OR(AND(AP23&gt;=AW$38,AQ23&gt;=AW$42,AP23&lt;&gt;"",AO23=""),AND(AU23&gt;=AW$38,AV23&gt;=AW$42,AU23&lt;&gt;"",AO23=""),AND(BS23&gt;=BZ$38,BT23&gt;=BZ$42,BS23&lt;&gt;"",BR23=""),AND(BX23&gt;=BZ$38,BY23&gt;=BZ$42,BX23&lt;&gt;"",BR23=""),AND(CV23&gt;=DC$38,CW23&gt;=DC$42,CV23&lt;&gt;"",CU23=""),AND(DA23&gt;=DC$38,DB23&gt;=DC$42,DA23&lt;&gt;""),AND(DZ23&gt;=EG$38,EA23&gt;=EG$42,DZ23&lt;&gt;""),AND(EE23&gt;=EG$38,EF23&gt;=EG$42,EE23&lt;&gt;""),AND(FB23&gt;=FI$38,FC23&gt;=FI$42,FB23&lt;&gt;""),AND(FG23&gt;=FI$38,FH23&gt;=FI$42,FG23&lt;&gt;""),AND(GD23&gt;=GK$38,GE23&gt;=GK$42,GD23&lt;&gt;""),AND(GI23&gt;=GK$38,GJ23&gt;=GK$42,GI23&lt;&gt;""),AND(HF23&gt;=HM$38,HG23&gt;=HM$42,HF23&lt;&gt;""),AND(HK23&gt;=HM$38,HL23&gt;=HM$42,HK23&lt;&gt;""),AND(IH23&gt;=IO$38,II23&gt;=IO$42,IH23&lt;&gt;""),AND(IM23&gt;=IO$38,IN23&gt;=IO$42,IM23&lt;&gt;""),AND(JJ23&gt;=JQ$38,JK23&gt;=JQ$42,JJ23&lt;&gt;""),AND(JO23&gt;=JQ$38,JP23&gt;=JQ$42,JO23&lt;&gt;""),AND(KL23&gt;=KS$38,KM23&gt;=KS$42,KL23&lt;&gt;""),AND(KQ23&gt;=KS$38,KR23&gt;=KS$42,KQ23&lt;&gt;""),AND(LN23&gt;=LU$38,LO23&gt;=LU$42,LN23&lt;&gt;""),AND(LS23&gt;=LU$38,LT23&gt;=LU$42,LS23&lt;&gt;""),AND(MP23&gt;=MW$38,MQ23&gt;=MW$42,MP23&lt;&gt;""),AND(MU23&gt;=MW$38,MV23&gt;=MW$42,MU23&lt;&gt;""),AND(NR23&gt;=NY$38,NS23&gt;=NY$42,NR23&lt;&gt;""),AND(NW23&gt;=NY$38,NX23&gt;=NY$42,NW23&lt;&gt;""),AND(OT23&gt;=PA$38,OU23&gt;=PA$42,OT23&lt;&gt;""),AND(OY23&gt;=PA$38,OZ23&gt;=PA$42,OY23&lt;&gt;""),AND(PV23&gt;=QC$38,PW23&gt;=QC$42,PV23&lt;&gt;""),AND(QA23&gt;=QC$38,QB23&gt;=QC$42,QA23&lt;&gt;"")),"P","")</f>
        <v/>
      </c>
      <c r="I23" s="3" t="str">
        <f>IF(OR(AND(AQ23&gt;=AW$42,AQ23&lt;&gt;"",AO23=""),AND(AV23&gt;=AW$42,AV23&lt;&gt;"",AO23=""),AND(BT23&gt;=BZ$42,BT23&lt;&gt;"",BR23=""),AND(BY23&gt;=BZ$42,BY23&lt;&gt;"",BR23=""),AND(CW23&gt;=DC$42,CW23&lt;&gt;"",CU23=""),AND(DB23&gt;=DC$42,DB23&lt;&gt;"",CU23=""),AND(EA23&gt;=EG$42,EA23&lt;&gt;""),AND(EF23&gt;=EG$42,EF23&lt;&gt;""),AND(FC23&gt;=FI$42,FC23&lt;&gt;""),AND(FH23&gt;=FI$42,FH23&lt;&gt;""),AND(GE23&gt;=GK$42,GE23&lt;&gt;""),AND(GJ23&gt;=GK$42,GJ23&lt;&gt;""),AND(HG23&gt;=HM$42,HG23&lt;&gt;""),AND(HL23&gt;=HM$42,HL23&lt;&gt;""),AND(II23&gt;=IO$42,II23&lt;&gt;""),AND(IN23&gt;=IO$42,IN23&lt;&gt;""),AND(JK23&gt;=JQ$42,JK23&lt;&gt;""),AND(JP23&gt;=JQ$42,JP23&lt;&gt;""),AND(KM23&gt;=KS$42,KM23&lt;&gt;""),AND(KR23&gt;=KS$42,KR23&lt;&gt;""),AND(LO23&gt;=LU$42,LO23&lt;&gt;""),AND(LT23&gt;=LU$42,LT23&lt;&gt;""),AND(MQ23&gt;=MW$42,MQ23&lt;&gt;""),AND(MV23&gt;=MW$42,MV23&lt;&gt;""),AND(NS23&gt;=NY$42,NS23&lt;&gt;""),AND(NX23&gt;=NY$42,NX23&lt;&gt;""),AND(OU23&gt;=PA$42,OU23&lt;&gt;""),AND(OZ23&gt;=PA$42,OZ23&lt;&gt;""),AND(PW23&gt;=QC$42,PW23&lt;&gt;""),AND(QB23&gt;=QC$42,QB23&lt;&gt;"")),"P","")</f>
        <v/>
      </c>
      <c r="J23" s="36" t="str">
        <f>IF(AND(I23="P",H23=""),"No DD",IF(OR(AND(AS23&gt;=AW$41,AT23&gt;=AW$45,AS23&lt;&gt;"",AO23=""),AND(BV23&gt;=BZ$41,BW23&gt;=BZ$45,BV23&lt;&gt;"",BR23=""),AND(CY23&gt;=DC$41,CZ23&gt;=DC$45,CY23&lt;&gt;"",CU23=""),AND(EC23&gt;=EG$41,ED23&gt;=EG$45,EC23&lt;&gt;""),AND(FE23&gt;=FI$41,FF23&gt;=FI$45,FE23&lt;&gt;""),AND(GG23&gt;=GK$41,GH23&gt;=GK$45,GG23&lt;&gt;""),AND(HI23&gt;=HM$41,HJ23&gt;=HM$45,HI23&lt;&gt;""),AND(IK23&gt;=IO$41,IL23&gt;=IO$45,IK23&lt;&gt;""),AND(JM23&gt;=JQ$41,JN23&gt;=JQ$45,JM23&lt;&gt;""),AND(KO23&gt;=KS$41,KP23&gt;=KS$45,KO23&lt;&gt;""),AND(LQ23&gt;=LU$41,LR23&gt;=LU$45,LQ23&lt;&gt;""),AND(MS23&gt;=MW$41,MT23&gt;=MW$45,MS23&lt;&gt;""),AND(NU23&gt;=NY$41,NV23&gt;=NY$45,NU23&lt;&gt;""),AND(OW23&gt;=PA$41,OX23&gt;=PA$45,OW23&lt;&gt;""),AND(PY23&gt;=QC$41,PZ23&gt;=QC$45,PY23&lt;&gt;"")),"Merit",IF(OR(AND(AS23&gt;=AW$40,AT23&gt;=AW$44,AS23&lt;&gt;"",AO23=""),AND(BV23&gt;=BZ$40,BW23&gt;=BZ$44,BV23&lt;&gt;"",BR23=""),AND(CY23&gt;=DC$40,CZ23&gt;=DC$44,CY23&lt;&gt;"",CU23=""),AND(EC23&gt;=EG$40,ED23&gt;=EG$44,EC23&lt;&gt;""),AND(FE23&gt;=FI$40,FF23&gt;=FI$44,FE23&lt;&gt;""),AND(GG23&gt;=GK$40,GH23&gt;=GK$44,GG23&lt;&gt;""),AND(HI23&gt;=HM$40,HJ23&gt;=HM$44,HI23&lt;&gt;""),AND(IK23&gt;=IO$40,IL23&gt;=IO$44,IK23&lt;&gt;""),AND(JM23&gt;=JQ$40,JN23&gt;=JQ$44,JM23&lt;&gt;""),AND(KO23&gt;=KS$40,KP23&gt;=KS$44,KO23&lt;&gt;""),AND(LQ23&gt;=LU$40,LR23&gt;=LU$44,LQ23&lt;&gt;""),AND(MS23&gt;=MW$40,MT23&gt;=MW$44,MS23&lt;&gt;""),AND(NU23&gt;=NY$40,NV23&gt;=NY$44,NU23&lt;&gt;""),AND(OW23&gt;=PA$40,OX23&gt;=PA$44,OW23&lt;&gt;""),AND(PY23&gt;=QC$40,PZ23&gt;=QC$44,PY23&lt;&gt;"")),"Excellence",IF(K23="P","Worlds Team",IF(H23="P","National Team","")))))</f>
        <v/>
      </c>
      <c r="K23" s="3" t="str">
        <f>IF(OR(AND(AS23&gt;=AW$39,AT23&gt;=AW$43,AS23&lt;&gt;"",AO23=""),AND(BV23&gt;=BZ$39,BW23&gt;=BZ$43,BV23&lt;&gt;"",BR23=""),AND(CY23&gt;=DC$39,CZ23&gt;=DC$43,CY23&lt;&gt;"",CU23=""),AND(EC23&gt;=EG$39,ED23&gt;=EG$43,EC23&lt;&gt;""),AND(FE23&gt;=FI$39,FF23&gt;=FI$43,FE23&lt;&gt;""),AND(GG23&gt;=GK$39,GH23&gt;=GK$43,GG23&lt;&gt;""),AND(HI23&gt;=HM$39,HJ23&gt;=HM$43,HI23&lt;&gt;""),AND(IK23&gt;=IO$39,IL23&gt;=IO$43,IK23&lt;&gt;""),AND(JM23&gt;=JQ$39,JN23&gt;=JQ$43,JM23&lt;&gt;""),AND(KO23&gt;=KS$39,KP23&gt;=KS$43,KO23&lt;&gt;""),AND(LQ23&gt;=LU$39,LR23&gt;=LU$43,LQ23&lt;&gt;""),AND(MS23&gt;=MW$39,MT23&gt;=MW$43,MS23&lt;&gt;""),AND(NU23&gt;=NY$39,NV23&gt;=NY$43,NU23&lt;&gt;""),AND(OW23&gt;=PA$39,OX23&gt;=PA$43,OW23&lt;&gt;""),AND(PY23&gt;=QC$39,PZ23&gt;=QC$43,PY23&lt;&gt;"")),"P","")</f>
        <v/>
      </c>
      <c r="L23" s="8">
        <f>IF(COUNT(AQ23,BT23,CW23)&gt;0,LARGE((AQ23,BT23,CW23),1),0)</f>
        <v>43.1</v>
      </c>
      <c r="M23" s="8" t="str">
        <f>IF(L23=0,"",IF(L23=CW23,$CA$1,IF(L23=BT23,$AX$1,IF(L23=AQ23,$U$1,""))))</f>
        <v>2024 Nationals</v>
      </c>
      <c r="N23" s="8">
        <f>IF(COUNT(AQ23,BT23,CW23)&gt;1,LARGE((AQ23,BT23,CW23),2),0)</f>
        <v>0</v>
      </c>
      <c r="O23" s="8" t="str">
        <f>IF(N23=0,"",IF(AND(N23=L23,N23=AQ23,N23=BT23),$U$1,IF(AND(N23=L23,N23=AQ23,N23=CW23),$U$1,IF(AND(N23=L23,N23=BT23,N23=CW23),$AX$1,IF(N23=CW23,$CA$1,IF(N23=BT23,$AX$1,IF(N23=AQ23,$U$1,"")))))))</f>
        <v/>
      </c>
      <c r="P23" s="8">
        <f>IF(MAX(AV23,BY23,DB23)&gt;0,MAX(AV23,BY23,DB23),0)</f>
        <v>44.000000000000007</v>
      </c>
      <c r="Q23" s="8" t="str">
        <f>IF(P23=0,"",IF(P23=DB23,$CA$1,IF(P23=BY23,$AX$1,IF(P23=AV23,$U$1,""))))</f>
        <v>2024 Nationals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>
        <v>18.7</v>
      </c>
      <c r="V23" s="19">
        <v>3.5</v>
      </c>
      <c r="W23" s="19">
        <v>0</v>
      </c>
      <c r="X23" s="19">
        <v>0</v>
      </c>
      <c r="Y23" s="19">
        <v>18.100000000000001</v>
      </c>
      <c r="Z23" s="19">
        <v>3.6</v>
      </c>
      <c r="AA23" s="19">
        <v>0.8</v>
      </c>
      <c r="AB23" s="19">
        <v>0</v>
      </c>
      <c r="AC23" s="19">
        <v>17.399999999999999</v>
      </c>
      <c r="AD23" s="19">
        <v>0.7</v>
      </c>
      <c r="AE23" s="19">
        <v>0</v>
      </c>
      <c r="AF23" s="19">
        <v>0</v>
      </c>
      <c r="AG23" s="19">
        <v>18.600000000000001</v>
      </c>
      <c r="AH23" s="19">
        <v>3.5</v>
      </c>
      <c r="AI23" s="19">
        <v>0</v>
      </c>
      <c r="AJ23" s="19">
        <v>0</v>
      </c>
      <c r="AK23" s="19">
        <v>18.3</v>
      </c>
      <c r="AL23" s="19">
        <v>3.6</v>
      </c>
      <c r="AM23" s="19">
        <v>0</v>
      </c>
      <c r="AN23" s="19">
        <v>0</v>
      </c>
      <c r="AO23" s="27"/>
      <c r="AP23" s="40">
        <f>IF(SUM(V23,Z23)&gt;0,SUM(V23,Z23),"")</f>
        <v>7.1</v>
      </c>
      <c r="AQ23" s="40">
        <f>IF(SUM(U23:V23,X23:Z23,AB23)-W23-AA23&gt;0,SUM(U23:V23,X23:Z23,AB23)-W23-AA23,"")</f>
        <v>43.1</v>
      </c>
      <c r="AR23" s="40">
        <f>IF(SUM(AC23:AD23,AF23)-AE23&gt;0,SUM(AC23:AD23,AF23)-AE23,"")</f>
        <v>18.099999999999998</v>
      </c>
      <c r="AS23" s="40">
        <f>IF(SUM(V23,Z23,AD23)&gt;0,SUM(V23,Z23,AD23),"")</f>
        <v>7.8</v>
      </c>
      <c r="AT23" s="40">
        <f>IF(SUM(AQ23,AR23)&gt;0,SUM(AQ23,AR23),"")</f>
        <v>61.2</v>
      </c>
      <c r="AU23" s="40">
        <f>IF(SUM(AH23,AL23)&gt;0,SUM(AH23,AL23),"")</f>
        <v>7.1</v>
      </c>
      <c r="AV23" s="40">
        <f>IF(SUM(AG23:AH23,AJ23:AL23,AN23)-SUM(AI23,AM23)&gt;0,SUM(AG23:AH23,AJ23:AL23,AN23)-SUM(AI23,AM23),"")</f>
        <v>44.000000000000007</v>
      </c>
      <c r="AW23" s="40">
        <f>IF(SUM(AQ23,AR23,AV23)&gt;0,SUM(AQ23,AR23,AV23),"")</f>
        <v>105.20000000000002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0</v>
      </c>
      <c r="QE23" s="22">
        <f>IF($CU23="P",CB23,(CB23+AY23)/2)</f>
        <v>0</v>
      </c>
      <c r="QF23" s="22">
        <f>IF($CU23="P",CC23,(CC23+AZ23)/2)</f>
        <v>0</v>
      </c>
      <c r="QG23" s="22">
        <f>IF($CU23="P",CD23,(CD23+BA23)/2)</f>
        <v>0</v>
      </c>
      <c r="QH23" s="22">
        <f>IF($CU23="P",CE23,(CE23+BB23)/2)</f>
        <v>0</v>
      </c>
      <c r="QI23" s="22">
        <f>IF($CU23="P",CF23,(CF23+BC23)/2)</f>
        <v>0</v>
      </c>
      <c r="QJ23" s="22">
        <f>IF($CU23="P",CG23,(CG23+BD23)/2)</f>
        <v>0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0</v>
      </c>
      <c r="QQ23" s="22">
        <f>IF($CU23="P",CN23,(CN23+BK23)/2)</f>
        <v>0</v>
      </c>
      <c r="QR23" s="22">
        <f>IF($CU23="P",CO23,(CO23+BL23)/2)</f>
        <v>0</v>
      </c>
      <c r="QS23" s="22">
        <f>IF($CU23="P",CP23,(CP23+BM23)/2)</f>
        <v>0</v>
      </c>
      <c r="QT23" s="22">
        <f>IF($CU23="P",CQ23,(CQ23+BN23)/2)</f>
        <v>0</v>
      </c>
      <c r="QU23" s="22">
        <f>IF($CU23="P",CR23,(CR23+BO23)/2)</f>
        <v>0</v>
      </c>
      <c r="QV23" s="22">
        <f>IF($CU23="P",CS23,(CS23+BP23)/2)</f>
        <v>0</v>
      </c>
      <c r="QW23" s="22">
        <f>IF($CU23="P",CT23,(CT23+BQ23)/2)</f>
        <v>0</v>
      </c>
      <c r="QX23" s="27" t="s">
        <v>46</v>
      </c>
      <c r="QY23" s="40" t="str">
        <f>IF(SUM(QE23,QI23)&gt;0,SUM(QE23,QI23),"")</f>
        <v/>
      </c>
      <c r="QZ23" s="40" t="str">
        <f>IF(SUM(QD23:QE23,QG23:QI23,QK23)-QF23-QJ23&gt;0,SUM(QD23:QE23,QG23:QI23,QK23)-QF23-QJ23,"")</f>
        <v/>
      </c>
      <c r="RA23" s="40" t="str">
        <f>IF(SUM(QL23:QM23,QO23)-QN23&gt;0,SUM(QL23:QM23,QO23)-QN23,"")</f>
        <v/>
      </c>
      <c r="RB23" s="40" t="str">
        <f>IF(SUM(QE23,QI23,QM23)&gt;0,SUM(QE23,QI23,QM23),"")</f>
        <v/>
      </c>
      <c r="RC23" s="40" t="str">
        <f>IF(SUM(QZ23,RA23)&gt;0,SUM(QZ23,RA23),"")</f>
        <v/>
      </c>
      <c r="RD23" s="40" t="str">
        <f>IF(SUM(QQ23,QU23)&gt;0,SUM(QQ23,QU23),"")</f>
        <v/>
      </c>
      <c r="RE23" s="40" t="str">
        <f>IF(SUM(QP23:QQ23,QS23:QU23,QW23)-SUM(QR23,QV23)&gt;0,SUM(QP23:QQ23,QS23:QU23,QW23)-SUM(QR23,QV23),"")</f>
        <v/>
      </c>
      <c r="RF23" s="40" t="str">
        <f>IF(SUM(QZ23,RA23,RE23)&gt;0,SUM(QZ23,RA23,RE23),"")</f>
        <v/>
      </c>
    </row>
    <row r="24" spans="1:474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138</v>
      </c>
      <c r="D24" s="4" t="s">
        <v>4</v>
      </c>
      <c r="E24" s="4">
        <v>2006</v>
      </c>
      <c r="F24" s="9">
        <f>SUM(L24:R24)+SUM(L24:O24)*0.0000001+SUM(L24)*0.0000000000001</f>
        <v>86.800004330004327</v>
      </c>
      <c r="G24" s="64"/>
      <c r="H24" s="3" t="str">
        <f>IF(OR(AND(AP24&gt;=AW$38,AQ24&gt;=AW$42,AP24&lt;&gt;"",AO24=""),AND(AU24&gt;=AW$38,AV24&gt;=AW$42,AU24&lt;&gt;"",AO24=""),AND(BS24&gt;=BZ$38,BT24&gt;=BZ$42,BS24&lt;&gt;"",BR24=""),AND(BX24&gt;=BZ$38,BY24&gt;=BZ$42,BX24&lt;&gt;"",BR24=""),AND(CV24&gt;=DC$38,CW24&gt;=DC$42,CV24&lt;&gt;"",CU24=""),AND(DA24&gt;=DC$38,DB24&gt;=DC$42,DA24&lt;&gt;""),AND(DZ24&gt;=EG$38,EA24&gt;=EG$42,DZ24&lt;&gt;""),AND(EE24&gt;=EG$38,EF24&gt;=EG$42,EE24&lt;&gt;""),AND(FB24&gt;=FI$38,FC24&gt;=FI$42,FB24&lt;&gt;""),AND(FG24&gt;=FI$38,FH24&gt;=FI$42,FG24&lt;&gt;""),AND(GD24&gt;=GK$38,GE24&gt;=GK$42,GD24&lt;&gt;""),AND(GI24&gt;=GK$38,GJ24&gt;=GK$42,GI24&lt;&gt;""),AND(HF24&gt;=HM$38,HG24&gt;=HM$42,HF24&lt;&gt;""),AND(HK24&gt;=HM$38,HL24&gt;=HM$42,HK24&lt;&gt;""),AND(IH24&gt;=IO$38,II24&gt;=IO$42,IH24&lt;&gt;""),AND(IM24&gt;=IO$38,IN24&gt;=IO$42,IM24&lt;&gt;""),AND(JJ24&gt;=JQ$38,JK24&gt;=JQ$42,JJ24&lt;&gt;""),AND(JO24&gt;=JQ$38,JP24&gt;=JQ$42,JO24&lt;&gt;""),AND(KL24&gt;=KS$38,KM24&gt;=KS$42,KL24&lt;&gt;""),AND(KQ24&gt;=KS$38,KR24&gt;=KS$42,KQ24&lt;&gt;""),AND(LN24&gt;=LU$38,LO24&gt;=LU$42,LN24&lt;&gt;""),AND(LS24&gt;=LU$38,LT24&gt;=LU$42,LS24&lt;&gt;""),AND(MP24&gt;=MW$38,MQ24&gt;=MW$42,MP24&lt;&gt;""),AND(MU24&gt;=MW$38,MV24&gt;=MW$42,MU24&lt;&gt;""),AND(NR24&gt;=NY$38,NS24&gt;=NY$42,NR24&lt;&gt;""),AND(NW24&gt;=NY$38,NX24&gt;=NY$42,NW24&lt;&gt;""),AND(OT24&gt;=PA$38,OU24&gt;=PA$42,OT24&lt;&gt;""),AND(OY24&gt;=PA$38,OZ24&gt;=PA$42,OY24&lt;&gt;""),AND(PV24&gt;=QC$38,PW24&gt;=QC$42,PV24&lt;&gt;""),AND(QA24&gt;=QC$38,QB24&gt;=QC$42,QA24&lt;&gt;"")),"P","")</f>
        <v/>
      </c>
      <c r="I24" s="3" t="str">
        <f>IF(OR(AND(AQ24&gt;=AW$42,AQ24&lt;&gt;"",AO24=""),AND(AV24&gt;=AW$42,AV24&lt;&gt;"",AO24=""),AND(BT24&gt;=BZ$42,BT24&lt;&gt;"",BR24=""),AND(BY24&gt;=BZ$42,BY24&lt;&gt;"",BR24=""),AND(CW24&gt;=DC$42,CW24&lt;&gt;"",CU24=""),AND(DB24&gt;=DC$42,DB24&lt;&gt;"",CU24=""),AND(EA24&gt;=EG$42,EA24&lt;&gt;""),AND(EF24&gt;=EG$42,EF24&lt;&gt;""),AND(FC24&gt;=FI$42,FC24&lt;&gt;""),AND(FH24&gt;=FI$42,FH24&lt;&gt;""),AND(GE24&gt;=GK$42,GE24&lt;&gt;""),AND(GJ24&gt;=GK$42,GJ24&lt;&gt;""),AND(HG24&gt;=HM$42,HG24&lt;&gt;""),AND(HL24&gt;=HM$42,HL24&lt;&gt;""),AND(II24&gt;=IO$42,II24&lt;&gt;""),AND(IN24&gt;=IO$42,IN24&lt;&gt;""),AND(JK24&gt;=JQ$42,JK24&lt;&gt;""),AND(JP24&gt;=JQ$42,JP24&lt;&gt;""),AND(KM24&gt;=KS$42,KM24&lt;&gt;""),AND(KR24&gt;=KS$42,KR24&lt;&gt;""),AND(LO24&gt;=LU$42,LO24&lt;&gt;""),AND(LT24&gt;=LU$42,LT24&lt;&gt;""),AND(MQ24&gt;=MW$42,MQ24&lt;&gt;""),AND(MV24&gt;=MW$42,MV24&lt;&gt;""),AND(NS24&gt;=NY$42,NS24&lt;&gt;""),AND(NX24&gt;=NY$42,NX24&lt;&gt;""),AND(OU24&gt;=PA$42,OU24&lt;&gt;""),AND(OZ24&gt;=PA$42,OZ24&lt;&gt;""),AND(PW24&gt;=QC$42,PW24&lt;&gt;""),AND(QB24&gt;=QC$42,QB24&lt;&gt;"")),"P","")</f>
        <v/>
      </c>
      <c r="J24" s="36" t="str">
        <f>IF(AND(I24="P",H24=""),"No DD",IF(OR(AND(AS24&gt;=AW$41,AT24&gt;=AW$45,AS24&lt;&gt;"",AO24=""),AND(BV24&gt;=BZ$41,BW24&gt;=BZ$45,BV24&lt;&gt;"",BR24=""),AND(CY24&gt;=DC$41,CZ24&gt;=DC$45,CY24&lt;&gt;"",CU24=""),AND(EC24&gt;=EG$41,ED24&gt;=EG$45,EC24&lt;&gt;""),AND(FE24&gt;=FI$41,FF24&gt;=FI$45,FE24&lt;&gt;""),AND(GG24&gt;=GK$41,GH24&gt;=GK$45,GG24&lt;&gt;""),AND(HI24&gt;=HM$41,HJ24&gt;=HM$45,HI24&lt;&gt;""),AND(IK24&gt;=IO$41,IL24&gt;=IO$45,IK24&lt;&gt;""),AND(JM24&gt;=JQ$41,JN24&gt;=JQ$45,JM24&lt;&gt;""),AND(KO24&gt;=KS$41,KP24&gt;=KS$45,KO24&lt;&gt;""),AND(LQ24&gt;=LU$41,LR24&gt;=LU$45,LQ24&lt;&gt;""),AND(MS24&gt;=MW$41,MT24&gt;=MW$45,MS24&lt;&gt;""),AND(NU24&gt;=NY$41,NV24&gt;=NY$45,NU24&lt;&gt;""),AND(OW24&gt;=PA$41,OX24&gt;=PA$45,OW24&lt;&gt;""),AND(PY24&gt;=QC$41,PZ24&gt;=QC$45,PY24&lt;&gt;"")),"Merit",IF(OR(AND(AS24&gt;=AW$40,AT24&gt;=AW$44,AS24&lt;&gt;"",AO24=""),AND(BV24&gt;=BZ$40,BW24&gt;=BZ$44,BV24&lt;&gt;"",BR24=""),AND(CY24&gt;=DC$40,CZ24&gt;=DC$44,CY24&lt;&gt;"",CU24=""),AND(EC24&gt;=EG$40,ED24&gt;=EG$44,EC24&lt;&gt;""),AND(FE24&gt;=FI$40,FF24&gt;=FI$44,FE24&lt;&gt;""),AND(GG24&gt;=GK$40,GH24&gt;=GK$44,GG24&lt;&gt;""),AND(HI24&gt;=HM$40,HJ24&gt;=HM$44,HI24&lt;&gt;""),AND(IK24&gt;=IO$40,IL24&gt;=IO$44,IK24&lt;&gt;""),AND(JM24&gt;=JQ$40,JN24&gt;=JQ$44,JM24&lt;&gt;""),AND(KO24&gt;=KS$40,KP24&gt;=KS$44,KO24&lt;&gt;""),AND(LQ24&gt;=LU$40,LR24&gt;=LU$44,LQ24&lt;&gt;""),AND(MS24&gt;=MW$40,MT24&gt;=MW$44,MS24&lt;&gt;""),AND(NU24&gt;=NY$40,NV24&gt;=NY$44,NU24&lt;&gt;""),AND(OW24&gt;=PA$40,OX24&gt;=PA$44,OW24&lt;&gt;""),AND(PY24&gt;=QC$40,PZ24&gt;=QC$44,PY24&lt;&gt;"")),"Excellence",IF(K24="P","Worlds Team",IF(H24="P","National Team","")))))</f>
        <v/>
      </c>
      <c r="K24" s="3" t="str">
        <f>IF(OR(AND(AS24&gt;=AW$39,AT24&gt;=AW$43,AS24&lt;&gt;"",AO24=""),AND(BV24&gt;=BZ$39,BW24&gt;=BZ$43,BV24&lt;&gt;"",BR24=""),AND(CY24&gt;=DC$39,CZ24&gt;=DC$43,CY24&lt;&gt;"",CU24=""),AND(EC24&gt;=EG$39,ED24&gt;=EG$43,EC24&lt;&gt;""),AND(FE24&gt;=FI$39,FF24&gt;=FI$43,FE24&lt;&gt;""),AND(GG24&gt;=GK$39,GH24&gt;=GK$43,GG24&lt;&gt;""),AND(HI24&gt;=HM$39,HJ24&gt;=HM$43,HI24&lt;&gt;""),AND(IK24&gt;=IO$39,IL24&gt;=IO$43,IK24&lt;&gt;""),AND(JM24&gt;=JQ$39,JN24&gt;=JQ$43,JM24&lt;&gt;""),AND(KO24&gt;=KS$39,KP24&gt;=KS$43,KO24&lt;&gt;""),AND(LQ24&gt;=LU$39,LR24&gt;=LU$43,LQ24&lt;&gt;""),AND(MS24&gt;=MW$39,MT24&gt;=MW$43,MS24&lt;&gt;""),AND(NU24&gt;=NY$39,NV24&gt;=NY$43,NU24&lt;&gt;""),AND(OW24&gt;=PA$39,OX24&gt;=PA$43,OW24&lt;&gt;""),AND(PY24&gt;=QC$39,PZ24&gt;=QC$43,PY24&lt;&gt;"")),"P","")</f>
        <v/>
      </c>
      <c r="L24" s="8">
        <f>IF(COUNT(AQ24,BT24,CW24)&gt;0,LARGE((AQ24,BT24,CW24),1),0)</f>
        <v>43.3</v>
      </c>
      <c r="M24" s="8" t="str">
        <f>IF(L24=0,"",IF(L24=CW24,$CA$1,IF(L24=BT24,$AX$1,IF(L24=AQ24,$U$1,""))))</f>
        <v>2025 Elite Canada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43.5</v>
      </c>
      <c r="Q24" s="8" t="str">
        <f>IF(P24=0,"",IF(P24=DB24,$CA$1,IF(P24=BY24,$AX$1,IF(P24=AV24,$U$1,""))))</f>
        <v>2025 Elite Canada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IF(SUM(BT24,BU24,BY24)&gt;0,SUM(BT24,BU24,BY24),"")</f>
        <v/>
      </c>
      <c r="CA24" s="19">
        <v>18.399999999999999</v>
      </c>
      <c r="CB24" s="19">
        <v>3.5</v>
      </c>
      <c r="CC24" s="19">
        <v>0.2</v>
      </c>
      <c r="CD24" s="19">
        <v>0</v>
      </c>
      <c r="CE24" s="19">
        <v>18</v>
      </c>
      <c r="CF24" s="19">
        <v>4.4000000000000004</v>
      </c>
      <c r="CG24" s="19">
        <v>0.8</v>
      </c>
      <c r="CH24" s="19">
        <v>0</v>
      </c>
      <c r="CI24" s="19"/>
      <c r="CJ24" s="19"/>
      <c r="CK24" s="19"/>
      <c r="CL24" s="19"/>
      <c r="CM24" s="19">
        <v>18.3</v>
      </c>
      <c r="CN24" s="19">
        <v>3.5</v>
      </c>
      <c r="CO24" s="19">
        <v>0.2</v>
      </c>
      <c r="CP24" s="19">
        <v>0</v>
      </c>
      <c r="CQ24" s="19">
        <v>17.7</v>
      </c>
      <c r="CR24" s="19">
        <v>4.4000000000000004</v>
      </c>
      <c r="CS24" s="19">
        <v>0.2</v>
      </c>
      <c r="CT24" s="19">
        <v>0</v>
      </c>
      <c r="CU24" s="27"/>
      <c r="CV24" s="40">
        <f>IF(SUM(CB24,CF24)&gt;0,SUM(CB24,CF24),"")</f>
        <v>7.9</v>
      </c>
      <c r="CW24" s="40">
        <f>IF(SUM(CA24:CB24,CD24:CF24,CH24)-CC24-CG24&gt;0,SUM(CA24:CB24,CD24:CF24,CH24)-CC24-CG24,"")</f>
        <v>43.3</v>
      </c>
      <c r="CX24" s="40" t="str">
        <f>IF(SUM(CI24:CJ24,CL24)-CK24&gt;0,SUM(CI24:CJ24,CL24)-CK24,"")</f>
        <v/>
      </c>
      <c r="CY24" s="40">
        <f>IF(SUM(CB24,CF24,CJ24)&gt;0,SUM(CB24,CF24,CJ24),"")</f>
        <v>7.9</v>
      </c>
      <c r="CZ24" s="40">
        <f>IF(SUM(CW24,CX24)&gt;0,SUM(CW24,CX24),"")</f>
        <v>43.3</v>
      </c>
      <c r="DA24" s="40">
        <f>IF(SUM(CN24,CR24)&gt;0,SUM(CN24,CR24),"")</f>
        <v>7.9</v>
      </c>
      <c r="DB24" s="40">
        <f>IF(SUM(CM24:CN24,CP24:CR24,CT24)-SUM(CO24,CS24)&gt;0,SUM(CM24:CN24,CP24:CR24,CT24)-SUM(CO24,CS24),"")</f>
        <v>43.5</v>
      </c>
      <c r="DC24" s="40">
        <f>IF(SUM(CW24,CX24,DB24)&gt;0,SUM(CW24,CX24,DB24),"")</f>
        <v>86.8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9.1999999999999993</v>
      </c>
      <c r="QE24" s="22">
        <f>IF($CU24="P",CB24,(CB24+AY24)/2)</f>
        <v>1.75</v>
      </c>
      <c r="QF24" s="22">
        <f>IF($CU24="P",CC24,(CC24+AZ24)/2)</f>
        <v>0.1</v>
      </c>
      <c r="QG24" s="22">
        <f>IF($CU24="P",CD24,(CD24+BA24)/2)</f>
        <v>0</v>
      </c>
      <c r="QH24" s="22">
        <f>IF($CU24="P",CE24,(CE24+BB24)/2)</f>
        <v>9</v>
      </c>
      <c r="QI24" s="22">
        <f>IF($CU24="P",CF24,(CF24+BC24)/2)</f>
        <v>2.2000000000000002</v>
      </c>
      <c r="QJ24" s="22">
        <f>IF($CU24="P",CG24,(CG24+BD24)/2)</f>
        <v>0.4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9.15</v>
      </c>
      <c r="QQ24" s="22">
        <f>IF($CU24="P",CN24,(CN24+BK24)/2)</f>
        <v>1.75</v>
      </c>
      <c r="QR24" s="22">
        <f>IF($CU24="P",CO24,(CO24+BL24)/2)</f>
        <v>0.1</v>
      </c>
      <c r="QS24" s="22">
        <f>IF($CU24="P",CP24,(CP24+BM24)/2)</f>
        <v>0</v>
      </c>
      <c r="QT24" s="22">
        <f>IF($CU24="P",CQ24,(CQ24+BN24)/2)</f>
        <v>8.85</v>
      </c>
      <c r="QU24" s="22">
        <f>IF($CU24="P",CR24,(CR24+BO24)/2)</f>
        <v>2.2000000000000002</v>
      </c>
      <c r="QV24" s="22">
        <f>IF($CU24="P",CS24,(CS24+BP24)/2)</f>
        <v>0.1</v>
      </c>
      <c r="QW24" s="22">
        <f>IF($CU24="P",CT24,(CT24+BQ24)/2)</f>
        <v>0</v>
      </c>
      <c r="QX24" s="27" t="s">
        <v>46</v>
      </c>
      <c r="QY24" s="40">
        <f>IF(SUM(QE24,QI24)&gt;0,SUM(QE24,QI24),"")</f>
        <v>3.95</v>
      </c>
      <c r="QZ24" s="40">
        <f>IF(SUM(QD24:QE24,QG24:QI24,QK24)-QF24-QJ24&gt;0,SUM(QD24:QE24,QG24:QI24,QK24)-QF24-QJ24,"")</f>
        <v>21.65</v>
      </c>
      <c r="RA24" s="40" t="str">
        <f>IF(SUM(QL24:QM24,QO24)-QN24&gt;0,SUM(QL24:QM24,QO24)-QN24,"")</f>
        <v/>
      </c>
      <c r="RB24" s="40">
        <f>IF(SUM(QE24,QI24,QM24)&gt;0,SUM(QE24,QI24,QM24),"")</f>
        <v>3.95</v>
      </c>
      <c r="RC24" s="40">
        <f>IF(SUM(QZ24,RA24)&gt;0,SUM(QZ24,RA24),"")</f>
        <v>21.65</v>
      </c>
      <c r="RD24" s="40">
        <f>IF(SUM(QQ24,QU24)&gt;0,SUM(QQ24,QU24),"")</f>
        <v>3.95</v>
      </c>
      <c r="RE24" s="40">
        <f>IF(SUM(QP24:QQ24,QS24:QU24,QW24)-SUM(QR24,QV24)&gt;0,SUM(QP24:QQ24,QS24:QU24,QW24)-SUM(QR24,QV24),"")</f>
        <v>21.75</v>
      </c>
      <c r="RF24" s="40">
        <f>IF(SUM(QZ24,RA24,RE24)&gt;0,SUM(QZ24,RA24,RE24),"")</f>
        <v>43.4</v>
      </c>
    </row>
    <row r="25" spans="1:474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196</v>
      </c>
      <c r="D25" s="4" t="s">
        <v>31</v>
      </c>
      <c r="E25" s="4">
        <v>2005</v>
      </c>
      <c r="F25" s="9">
        <f>SUM(L25:R25)+SUM(L25:O25)*0.0000001+SUM(L25)*0.0000000000001</f>
        <v>86.50000755000427</v>
      </c>
      <c r="G25" s="64"/>
      <c r="H25" s="3" t="str">
        <f>IF(OR(AND(AP25&gt;=AW$38,AQ25&gt;=AW$42,AP25&lt;&gt;"",AO25=""),AND(AU25&gt;=AW$38,AV25&gt;=AW$42,AU25&lt;&gt;"",AO25=""),AND(BS25&gt;=BZ$38,BT25&gt;=BZ$42,BS25&lt;&gt;"",BR25=""),AND(BX25&gt;=BZ$38,BY25&gt;=BZ$42,BX25&lt;&gt;"",BR25=""),AND(CV25&gt;=DC$38,CW25&gt;=DC$42,CV25&lt;&gt;"",CU25=""),AND(DA25&gt;=DC$38,DB25&gt;=DC$42,DA25&lt;&gt;""),AND(DZ25&gt;=EG$38,EA25&gt;=EG$42,DZ25&lt;&gt;""),AND(EE25&gt;=EG$38,EF25&gt;=EG$42,EE25&lt;&gt;""),AND(FB25&gt;=FI$38,FC25&gt;=FI$42,FB25&lt;&gt;""),AND(FG25&gt;=FI$38,FH25&gt;=FI$42,FG25&lt;&gt;""),AND(GD25&gt;=GK$38,GE25&gt;=GK$42,GD25&lt;&gt;""),AND(GI25&gt;=GK$38,GJ25&gt;=GK$42,GI25&lt;&gt;""),AND(HF25&gt;=HM$38,HG25&gt;=HM$42,HF25&lt;&gt;""),AND(HK25&gt;=HM$38,HL25&gt;=HM$42,HK25&lt;&gt;""),AND(IH25&gt;=IO$38,II25&gt;=IO$42,IH25&lt;&gt;""),AND(IM25&gt;=IO$38,IN25&gt;=IO$42,IM25&lt;&gt;""),AND(JJ25&gt;=JQ$38,JK25&gt;=JQ$42,JJ25&lt;&gt;""),AND(JO25&gt;=JQ$38,JP25&gt;=JQ$42,JO25&lt;&gt;""),AND(KL25&gt;=KS$38,KM25&gt;=KS$42,KL25&lt;&gt;""),AND(KQ25&gt;=KS$38,KR25&gt;=KS$42,KQ25&lt;&gt;""),AND(LN25&gt;=LU$38,LO25&gt;=LU$42,LN25&lt;&gt;""),AND(LS25&gt;=LU$38,LT25&gt;=LU$42,LS25&lt;&gt;""),AND(MP25&gt;=MW$38,MQ25&gt;=MW$42,MP25&lt;&gt;""),AND(MU25&gt;=MW$38,MV25&gt;=MW$42,MU25&lt;&gt;""),AND(NR25&gt;=NY$38,NS25&gt;=NY$42,NR25&lt;&gt;""),AND(NW25&gt;=NY$38,NX25&gt;=NY$42,NW25&lt;&gt;""),AND(OT25&gt;=PA$38,OU25&gt;=PA$42,OT25&lt;&gt;""),AND(OY25&gt;=PA$38,OZ25&gt;=PA$42,OY25&lt;&gt;""),AND(PV25&gt;=QC$38,PW25&gt;=QC$42,PV25&lt;&gt;""),AND(QA25&gt;=QC$38,QB25&gt;=QC$42,QA25&lt;&gt;"")),"P","")</f>
        <v/>
      </c>
      <c r="I25" s="3" t="str">
        <f>IF(OR(AND(AQ25&gt;=AW$42,AQ25&lt;&gt;"",AO25=""),AND(AV25&gt;=AW$42,AV25&lt;&gt;"",AO25=""),AND(BT25&gt;=BZ$42,BT25&lt;&gt;"",BR25=""),AND(BY25&gt;=BZ$42,BY25&lt;&gt;"",BR25=""),AND(CW25&gt;=DC$42,CW25&lt;&gt;"",CU25=""),AND(DB25&gt;=DC$42,DB25&lt;&gt;"",CU25=""),AND(EA25&gt;=EG$42,EA25&lt;&gt;""),AND(EF25&gt;=EG$42,EF25&lt;&gt;""),AND(FC25&gt;=FI$42,FC25&lt;&gt;""),AND(FH25&gt;=FI$42,FH25&lt;&gt;""),AND(GE25&gt;=GK$42,GE25&lt;&gt;""),AND(GJ25&gt;=GK$42,GJ25&lt;&gt;""),AND(HG25&gt;=HM$42,HG25&lt;&gt;""),AND(HL25&gt;=HM$42,HL25&lt;&gt;""),AND(II25&gt;=IO$42,II25&lt;&gt;""),AND(IN25&gt;=IO$42,IN25&lt;&gt;""),AND(JK25&gt;=JQ$42,JK25&lt;&gt;""),AND(JP25&gt;=JQ$42,JP25&lt;&gt;""),AND(KM25&gt;=KS$42,KM25&lt;&gt;""),AND(KR25&gt;=KS$42,KR25&lt;&gt;""),AND(LO25&gt;=LU$42,LO25&lt;&gt;""),AND(LT25&gt;=LU$42,LT25&lt;&gt;""),AND(MQ25&gt;=MW$42,MQ25&lt;&gt;""),AND(MV25&gt;=MW$42,MV25&lt;&gt;""),AND(NS25&gt;=NY$42,NS25&lt;&gt;""),AND(NX25&gt;=NY$42,NX25&lt;&gt;""),AND(OU25&gt;=PA$42,OU25&lt;&gt;""),AND(OZ25&gt;=PA$42,OZ25&lt;&gt;""),AND(PW25&gt;=QC$42,PW25&lt;&gt;""),AND(QB25&gt;=QC$42,QB25&lt;&gt;"")),"P","")</f>
        <v/>
      </c>
      <c r="J25" s="36" t="str">
        <f>IF(AND(I25="P",H25=""),"No DD",IF(OR(AND(AS25&gt;=AW$41,AT25&gt;=AW$45,AS25&lt;&gt;"",AO25=""),AND(BV25&gt;=BZ$41,BW25&gt;=BZ$45,BV25&lt;&gt;"",BR25=""),AND(CY25&gt;=DC$41,CZ25&gt;=DC$45,CY25&lt;&gt;"",CU25=""),AND(EC25&gt;=EG$41,ED25&gt;=EG$45,EC25&lt;&gt;""),AND(FE25&gt;=FI$41,FF25&gt;=FI$45,FE25&lt;&gt;""),AND(GG25&gt;=GK$41,GH25&gt;=GK$45,GG25&lt;&gt;""),AND(HI25&gt;=HM$41,HJ25&gt;=HM$45,HI25&lt;&gt;""),AND(IK25&gt;=IO$41,IL25&gt;=IO$45,IK25&lt;&gt;""),AND(JM25&gt;=JQ$41,JN25&gt;=JQ$45,JM25&lt;&gt;""),AND(KO25&gt;=KS$41,KP25&gt;=KS$45,KO25&lt;&gt;""),AND(LQ25&gt;=LU$41,LR25&gt;=LU$45,LQ25&lt;&gt;""),AND(MS25&gt;=MW$41,MT25&gt;=MW$45,MS25&lt;&gt;""),AND(NU25&gt;=NY$41,NV25&gt;=NY$45,NU25&lt;&gt;""),AND(OW25&gt;=PA$41,OX25&gt;=PA$45,OW25&lt;&gt;""),AND(PY25&gt;=QC$41,PZ25&gt;=QC$45,PY25&lt;&gt;"")),"Merit",IF(OR(AND(AS25&gt;=AW$40,AT25&gt;=AW$44,AS25&lt;&gt;"",AO25=""),AND(BV25&gt;=BZ$40,BW25&gt;=BZ$44,BV25&lt;&gt;"",BR25=""),AND(CY25&gt;=DC$40,CZ25&gt;=DC$44,CY25&lt;&gt;"",CU25=""),AND(EC25&gt;=EG$40,ED25&gt;=EG$44,EC25&lt;&gt;""),AND(FE25&gt;=FI$40,FF25&gt;=FI$44,FE25&lt;&gt;""),AND(GG25&gt;=GK$40,GH25&gt;=GK$44,GG25&lt;&gt;""),AND(HI25&gt;=HM$40,HJ25&gt;=HM$44,HI25&lt;&gt;""),AND(IK25&gt;=IO$40,IL25&gt;=IO$44,IK25&lt;&gt;""),AND(JM25&gt;=JQ$40,JN25&gt;=JQ$44,JM25&lt;&gt;""),AND(KO25&gt;=KS$40,KP25&gt;=KS$44,KO25&lt;&gt;""),AND(LQ25&gt;=LU$40,LR25&gt;=LU$44,LQ25&lt;&gt;""),AND(MS25&gt;=MW$40,MT25&gt;=MW$44,MS25&lt;&gt;""),AND(NU25&gt;=NY$40,NV25&gt;=NY$44,NU25&lt;&gt;""),AND(OW25&gt;=PA$40,OX25&gt;=PA$44,OW25&lt;&gt;""),AND(PY25&gt;=QC$40,PZ25&gt;=QC$44,PY25&lt;&gt;"")),"Excellence",IF(K25="P","Worlds Team",IF(H25="P","National Team","")))))</f>
        <v/>
      </c>
      <c r="K25" s="3" t="str">
        <f>IF(OR(AND(AS25&gt;=AW$39,AT25&gt;=AW$43,AS25&lt;&gt;"",AO25=""),AND(BV25&gt;=BZ$39,BW25&gt;=BZ$43,BV25&lt;&gt;"",BR25=""),AND(CY25&gt;=DC$39,CZ25&gt;=DC$43,CY25&lt;&gt;"",CU25=""),AND(EC25&gt;=EG$39,ED25&gt;=EG$43,EC25&lt;&gt;""),AND(FE25&gt;=FI$39,FF25&gt;=FI$43,FE25&lt;&gt;""),AND(GG25&gt;=GK$39,GH25&gt;=GK$43,GG25&lt;&gt;""),AND(HI25&gt;=HM$39,HJ25&gt;=HM$43,HI25&lt;&gt;""),AND(IK25&gt;=IO$39,IL25&gt;=IO$43,IK25&lt;&gt;""),AND(JM25&gt;=JQ$39,JN25&gt;=JQ$43,JM25&lt;&gt;""),AND(KO25&gt;=KS$39,KP25&gt;=KS$43,KO25&lt;&gt;""),AND(LQ25&gt;=LU$39,LR25&gt;=LU$43,LQ25&lt;&gt;""),AND(MS25&gt;=MW$39,MT25&gt;=MW$43,MS25&lt;&gt;""),AND(NU25&gt;=NY$39,NV25&gt;=NY$43,NU25&lt;&gt;""),AND(OW25&gt;=PA$39,OX25&gt;=PA$43,OW25&lt;&gt;""),AND(PY25&gt;=QC$39,PZ25&gt;=QC$43,PY25&lt;&gt;"")),"P","")</f>
        <v/>
      </c>
      <c r="L25" s="8">
        <f>IF(COUNT(AQ25,BT25,CW25)&gt;0,LARGE((AQ25,BT25,CW25),1),0)</f>
        <v>42.7</v>
      </c>
      <c r="M25" s="8" t="str">
        <f>IF(L25=0,"",IF(L25=CW25,$CA$1,IF(L25=BT25,$AX$1,IF(L25=AQ25,$U$1,""))))</f>
        <v>2024 Nationals</v>
      </c>
      <c r="N25" s="8">
        <f>IF(COUNT(AQ25,BT25,CW25)&gt;1,LARGE((AQ25,BT25,CW25),2),0)</f>
        <v>32.800000000000004</v>
      </c>
      <c r="O25" s="8" t="str">
        <f>IF(N25=0,"",IF(AND(N25=L25,N25=AQ25,N25=BT25),$U$1,IF(AND(N25=L25,N25=AQ25,N25=CW25),$U$1,IF(AND(N25=L25,N25=BT25,N25=CW25),$AX$1,IF(N25=CW25,$CA$1,IF(N25=BT25,$AX$1,IF(N25=AQ25,$U$1,"")))))))</f>
        <v>2025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>
        <f>IF(MAX(DD25:DE25)&gt;0,MAX(DD25:DE25),"")</f>
        <v>10.999999999999993</v>
      </c>
      <c r="S25" s="11" t="str">
        <f>IF(R25="","",IF(R25=DD25,"("&amp;DD$2&amp;")",IF(R25=DE25,"("&amp;DE$2&amp;")")))</f>
        <v>(Q1)</v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>2024 Coimbra Gym Fest (July 7)</v>
      </c>
      <c r="U25" s="19">
        <v>18.399999999999999</v>
      </c>
      <c r="V25" s="19">
        <v>3.2</v>
      </c>
      <c r="W25" s="19">
        <v>0.6</v>
      </c>
      <c r="X25" s="19">
        <v>0</v>
      </c>
      <c r="Y25" s="19">
        <v>18.600000000000001</v>
      </c>
      <c r="Z25" s="19">
        <v>3.1</v>
      </c>
      <c r="AA25" s="19">
        <v>0</v>
      </c>
      <c r="AB25" s="19">
        <v>0</v>
      </c>
      <c r="AC25" s="19">
        <v>17.600000000000001</v>
      </c>
      <c r="AD25" s="19">
        <v>0.7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6.3000000000000007</v>
      </c>
      <c r="AQ25" s="40">
        <f>IF(SUM(U25:V25,X25:Z25,AB25)-W25-AA25&gt;0,SUM(U25:V25,X25:Z25,AB25)-W25-AA25,"")</f>
        <v>42.7</v>
      </c>
      <c r="AR25" s="40">
        <f>IF(SUM(AC25:AD25,AF25)-AE25&gt;0,SUM(AC25:AD25,AF25)-AE25,"")</f>
        <v>18.3</v>
      </c>
      <c r="AS25" s="40">
        <f>IF(SUM(V25,Z25,AD25)&gt;0,SUM(V25,Z25,AD25),"")</f>
        <v>7.0000000000000009</v>
      </c>
      <c r="AT25" s="40">
        <f>IF(SUM(AQ25,AR25)&gt;0,SUM(AQ25,AR25),"")</f>
        <v>61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61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>
        <v>15.6</v>
      </c>
      <c r="CB25" s="19">
        <v>1.2</v>
      </c>
      <c r="CC25" s="19">
        <v>0</v>
      </c>
      <c r="CD25" s="19">
        <v>0</v>
      </c>
      <c r="CE25" s="19">
        <v>15.3</v>
      </c>
      <c r="CF25" s="19">
        <v>0.7</v>
      </c>
      <c r="CG25" s="19">
        <v>0</v>
      </c>
      <c r="CH25" s="19">
        <v>0</v>
      </c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1.9</v>
      </c>
      <c r="CW25" s="40">
        <f>IF(SUM(CA25:CB25,CD25:CF25,CH25)-CC25-CG25&gt;0,SUM(CA25:CB25,CD25:CF25,CH25)-CC25-CG25,"")</f>
        <v>32.800000000000004</v>
      </c>
      <c r="CX25" s="40" t="str">
        <f>IF(SUM(CI25:CJ25,CL25)-CK25&gt;0,SUM(CI25:CJ25,CL25)-CK25,"")</f>
        <v/>
      </c>
      <c r="CY25" s="40">
        <f>IF(SUM(CB25,CF25,CJ25)&gt;0,SUM(CB25,CF25,CJ25),"")</f>
        <v>1.9</v>
      </c>
      <c r="CZ25" s="40">
        <f>IF(SUM(CW25,CX25)&gt;0,SUM(CW25,CX25),"")</f>
        <v>32.800000000000004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IF(SUM(CW25,CX25,DB25)&gt;0,SUM(CW25,CX25,DB25),"")</f>
        <v>32.800000000000004</v>
      </c>
      <c r="DD25" s="50">
        <f>IF(MAX(EA25,FC25,GE25,HG25,II25,JK25,KM25,LO25,MQ25,NS25,OU25,PW25)-IF(N25="",0,N25)&gt;0.001,MAX(EA25,FC25,GE25,HG25,II25,JK25,KM25,LO25,MQ25,NS25,OU25,PW25)-IF(N25="",0,N25),"")</f>
        <v>10.999999999999993</v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>
        <v>19</v>
      </c>
      <c r="DG25" s="17">
        <v>3.5</v>
      </c>
      <c r="DH25" s="17">
        <v>0</v>
      </c>
      <c r="DI25" s="17">
        <v>0</v>
      </c>
      <c r="DJ25" s="17">
        <v>18.399999999999999</v>
      </c>
      <c r="DK25" s="17">
        <v>3.1</v>
      </c>
      <c r="DL25" s="17">
        <v>0.2</v>
      </c>
      <c r="DM25" s="17">
        <v>0</v>
      </c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>
        <f>IF(SUM(DG25,DK25)&gt;0,SUM(DG25,DK25),"")</f>
        <v>6.6</v>
      </c>
      <c r="EA25" s="40">
        <f>IF(SUM(DF25:DG25,DI25:DK25,DM25)-DH25-DL25&gt;0,SUM(DF25:DG25,DI25:DK25,DM25)-DH25-DL25,"")</f>
        <v>43.8</v>
      </c>
      <c r="EB25" s="40" t="str">
        <f>IF(SUM(DN25:DO25,DQ25)-DP25&gt;0,SUM(DN25:DO25,DQ25)-DP25,"")</f>
        <v/>
      </c>
      <c r="EC25" s="40">
        <f>IF(SUM(DG25,DK25,DO25)&gt;0,SUM(DG25,DK25,DO25),"")</f>
        <v>6.6</v>
      </c>
      <c r="ED25" s="40">
        <f>IF(SUM(EA25,EB25)&gt;0,SUM(EA25,EB25),"")</f>
        <v>43.8</v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>
        <f>IF(SUM(EA25,EB25,EF25)&gt;0,SUM(EA25,EB25,EF25),"")</f>
        <v>43.8</v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7.8</v>
      </c>
      <c r="QE25" s="22">
        <f>IF($CU25="P",CB25,(CB25+AY25)/2)</f>
        <v>0.6</v>
      </c>
      <c r="QF25" s="22">
        <f>IF($CU25="P",CC25,(CC25+AZ25)/2)</f>
        <v>0</v>
      </c>
      <c r="QG25" s="22">
        <f>IF($CU25="P",CD25,(CD25+BA25)/2)</f>
        <v>0</v>
      </c>
      <c r="QH25" s="22">
        <f>IF($CU25="P",CE25,(CE25+BB25)/2)</f>
        <v>7.65</v>
      </c>
      <c r="QI25" s="22">
        <f>IF($CU25="P",CF25,(CF25+BC25)/2)</f>
        <v>0.35</v>
      </c>
      <c r="QJ25" s="22">
        <f>IF($CU25="P",CG25,(CG25+BD25)/2)</f>
        <v>0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0</v>
      </c>
      <c r="QQ25" s="22">
        <f>IF($CU25="P",CN25,(CN25+BK25)/2)</f>
        <v>0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0</v>
      </c>
      <c r="QU25" s="22">
        <f>IF($CU25="P",CR25,(CR25+BO25)/2)</f>
        <v>0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0.95</v>
      </c>
      <c r="QZ25" s="40">
        <f>IF(SUM(QD25:QE25,QG25:QI25,QK25)-QF25-QJ25&gt;0,SUM(QD25:QE25,QG25:QI25,QK25)-QF25-QJ25,"")</f>
        <v>16.400000000000002</v>
      </c>
      <c r="RA25" s="40" t="str">
        <f>IF(SUM(QL25:QM25,QO25)-QN25&gt;0,SUM(QL25:QM25,QO25)-QN25,"")</f>
        <v/>
      </c>
      <c r="RB25" s="40">
        <f>IF(SUM(QE25,QI25,QM25)&gt;0,SUM(QE25,QI25,QM25),"")</f>
        <v>0.95</v>
      </c>
      <c r="RC25" s="40">
        <f>IF(SUM(QZ25,RA25)&gt;0,SUM(QZ25,RA25),"")</f>
        <v>16.400000000000002</v>
      </c>
      <c r="RD25" s="40" t="str">
        <f>IF(SUM(QQ25,QU25)&gt;0,SUM(QQ25,QU25),"")</f>
        <v/>
      </c>
      <c r="RE25" s="40" t="str">
        <f>IF(SUM(QP25:QQ25,QS25:QU25,QW25)-SUM(QR25,QV25)&gt;0,SUM(QP25:QQ25,QS25:QU25,QW25)-SUM(QR25,QV25),"")</f>
        <v/>
      </c>
      <c r="RF25" s="40">
        <f>IF(SUM(QZ25,RA25,RE25)&gt;0,SUM(QZ25,RA25,RE25),"")</f>
        <v>16.400000000000002</v>
      </c>
    </row>
    <row r="26" spans="1:474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165</v>
      </c>
      <c r="D26" s="4" t="s">
        <v>31</v>
      </c>
      <c r="E26" s="4">
        <v>2007</v>
      </c>
      <c r="F26" s="9">
        <f>SUM(L26:R26)+SUM(L26:O26)*0.0000001+SUM(L26)*0.0000000000001</f>
        <v>85.000004080004075</v>
      </c>
      <c r="G26" s="64"/>
      <c r="H26" s="3" t="str">
        <f>IF(OR(AND(AP26&gt;=AW$38,AQ26&gt;=AW$42,AP26&lt;&gt;"",AO26=""),AND(AU26&gt;=AW$38,AV26&gt;=AW$42,AU26&lt;&gt;"",AO26=""),AND(BS26&gt;=BZ$38,BT26&gt;=BZ$42,BS26&lt;&gt;"",BR26=""),AND(BX26&gt;=BZ$38,BY26&gt;=BZ$42,BX26&lt;&gt;"",BR26=""),AND(CV26&gt;=DC$38,CW26&gt;=DC$42,CV26&lt;&gt;"",CU26=""),AND(DA26&gt;=DC$38,DB26&gt;=DC$42,DA26&lt;&gt;""),AND(DZ26&gt;=EG$38,EA26&gt;=EG$42,DZ26&lt;&gt;""),AND(EE26&gt;=EG$38,EF26&gt;=EG$42,EE26&lt;&gt;""),AND(FB26&gt;=FI$38,FC26&gt;=FI$42,FB26&lt;&gt;""),AND(FG26&gt;=FI$38,FH26&gt;=FI$42,FG26&lt;&gt;""),AND(GD26&gt;=GK$38,GE26&gt;=GK$42,GD26&lt;&gt;""),AND(GI26&gt;=GK$38,GJ26&gt;=GK$42,GI26&lt;&gt;""),AND(HF26&gt;=HM$38,HG26&gt;=HM$42,HF26&lt;&gt;""),AND(HK26&gt;=HM$38,HL26&gt;=HM$42,HK26&lt;&gt;""),AND(IH26&gt;=IO$38,II26&gt;=IO$42,IH26&lt;&gt;""),AND(IM26&gt;=IO$38,IN26&gt;=IO$42,IM26&lt;&gt;""),AND(JJ26&gt;=JQ$38,JK26&gt;=JQ$42,JJ26&lt;&gt;""),AND(JO26&gt;=JQ$38,JP26&gt;=JQ$42,JO26&lt;&gt;""),AND(KL26&gt;=KS$38,KM26&gt;=KS$42,KL26&lt;&gt;""),AND(KQ26&gt;=KS$38,KR26&gt;=KS$42,KQ26&lt;&gt;""),AND(LN26&gt;=LU$38,LO26&gt;=LU$42,LN26&lt;&gt;""),AND(LS26&gt;=LU$38,LT26&gt;=LU$42,LS26&lt;&gt;""),AND(MP26&gt;=MW$38,MQ26&gt;=MW$42,MP26&lt;&gt;""),AND(MU26&gt;=MW$38,MV26&gt;=MW$42,MU26&lt;&gt;""),AND(NR26&gt;=NY$38,NS26&gt;=NY$42,NR26&lt;&gt;""),AND(NW26&gt;=NY$38,NX26&gt;=NY$42,NW26&lt;&gt;""),AND(OT26&gt;=PA$38,OU26&gt;=PA$42,OT26&lt;&gt;""),AND(OY26&gt;=PA$38,OZ26&gt;=PA$42,OY26&lt;&gt;""),AND(PV26&gt;=QC$38,PW26&gt;=QC$42,PV26&lt;&gt;""),AND(QA26&gt;=QC$38,QB26&gt;=QC$42,QA26&lt;&gt;"")),"P","")</f>
        <v/>
      </c>
      <c r="I26" s="3" t="str">
        <f>IF(OR(AND(AQ26&gt;=AW$42,AQ26&lt;&gt;"",AO26=""),AND(AV26&gt;=AW$42,AV26&lt;&gt;"",AO26=""),AND(BT26&gt;=BZ$42,BT26&lt;&gt;"",BR26=""),AND(BY26&gt;=BZ$42,BY26&lt;&gt;"",BR26=""),AND(CW26&gt;=DC$42,CW26&lt;&gt;"",CU26=""),AND(DB26&gt;=DC$42,DB26&lt;&gt;"",CU26=""),AND(EA26&gt;=EG$42,EA26&lt;&gt;""),AND(EF26&gt;=EG$42,EF26&lt;&gt;""),AND(FC26&gt;=FI$42,FC26&lt;&gt;""),AND(FH26&gt;=FI$42,FH26&lt;&gt;""),AND(GE26&gt;=GK$42,GE26&lt;&gt;""),AND(GJ26&gt;=GK$42,GJ26&lt;&gt;""),AND(HG26&gt;=HM$42,HG26&lt;&gt;""),AND(HL26&gt;=HM$42,HL26&lt;&gt;""),AND(II26&gt;=IO$42,II26&lt;&gt;""),AND(IN26&gt;=IO$42,IN26&lt;&gt;""),AND(JK26&gt;=JQ$42,JK26&lt;&gt;""),AND(JP26&gt;=JQ$42,JP26&lt;&gt;""),AND(KM26&gt;=KS$42,KM26&lt;&gt;""),AND(KR26&gt;=KS$42,KR26&lt;&gt;""),AND(LO26&gt;=LU$42,LO26&lt;&gt;""),AND(LT26&gt;=LU$42,LT26&lt;&gt;""),AND(MQ26&gt;=MW$42,MQ26&lt;&gt;""),AND(MV26&gt;=MW$42,MV26&lt;&gt;""),AND(NS26&gt;=NY$42,NS26&lt;&gt;""),AND(NX26&gt;=NY$42,NX26&lt;&gt;""),AND(OU26&gt;=PA$42,OU26&lt;&gt;""),AND(OZ26&gt;=PA$42,OZ26&lt;&gt;""),AND(PW26&gt;=QC$42,PW26&lt;&gt;""),AND(QB26&gt;=QC$42,QB26&lt;&gt;"")),"P","")</f>
        <v/>
      </c>
      <c r="J26" s="36" t="str">
        <f>IF(AND(I26="P",H26=""),"No DD",IF(OR(AND(AS26&gt;=AW$41,AT26&gt;=AW$45,AS26&lt;&gt;"",AO26=""),AND(BV26&gt;=BZ$41,BW26&gt;=BZ$45,BV26&lt;&gt;"",BR26=""),AND(CY26&gt;=DC$41,CZ26&gt;=DC$45,CY26&lt;&gt;"",CU26=""),AND(EC26&gt;=EG$41,ED26&gt;=EG$45,EC26&lt;&gt;""),AND(FE26&gt;=FI$41,FF26&gt;=FI$45,FE26&lt;&gt;""),AND(GG26&gt;=GK$41,GH26&gt;=GK$45,GG26&lt;&gt;""),AND(HI26&gt;=HM$41,HJ26&gt;=HM$45,HI26&lt;&gt;""),AND(IK26&gt;=IO$41,IL26&gt;=IO$45,IK26&lt;&gt;""),AND(JM26&gt;=JQ$41,JN26&gt;=JQ$45,JM26&lt;&gt;""),AND(KO26&gt;=KS$41,KP26&gt;=KS$45,KO26&lt;&gt;""),AND(LQ26&gt;=LU$41,LR26&gt;=LU$45,LQ26&lt;&gt;""),AND(MS26&gt;=MW$41,MT26&gt;=MW$45,MS26&lt;&gt;""),AND(NU26&gt;=NY$41,NV26&gt;=NY$45,NU26&lt;&gt;""),AND(OW26&gt;=PA$41,OX26&gt;=PA$45,OW26&lt;&gt;""),AND(PY26&gt;=QC$41,PZ26&gt;=QC$45,PY26&lt;&gt;"")),"Merit",IF(OR(AND(AS26&gt;=AW$40,AT26&gt;=AW$44,AS26&lt;&gt;"",AO26=""),AND(BV26&gt;=BZ$40,BW26&gt;=BZ$44,BV26&lt;&gt;"",BR26=""),AND(CY26&gt;=DC$40,CZ26&gt;=DC$44,CY26&lt;&gt;"",CU26=""),AND(EC26&gt;=EG$40,ED26&gt;=EG$44,EC26&lt;&gt;""),AND(FE26&gt;=FI$40,FF26&gt;=FI$44,FE26&lt;&gt;""),AND(GG26&gt;=GK$40,GH26&gt;=GK$44,GG26&lt;&gt;""),AND(HI26&gt;=HM$40,HJ26&gt;=HM$44,HI26&lt;&gt;""),AND(IK26&gt;=IO$40,IL26&gt;=IO$44,IK26&lt;&gt;""),AND(JM26&gt;=JQ$40,JN26&gt;=JQ$44,JM26&lt;&gt;""),AND(KO26&gt;=KS$40,KP26&gt;=KS$44,KO26&lt;&gt;""),AND(LQ26&gt;=LU$40,LR26&gt;=LU$44,LQ26&lt;&gt;""),AND(MS26&gt;=MW$40,MT26&gt;=MW$44,MS26&lt;&gt;""),AND(NU26&gt;=NY$40,NV26&gt;=NY$44,NU26&lt;&gt;""),AND(OW26&gt;=PA$40,OX26&gt;=PA$44,OW26&lt;&gt;""),AND(PY26&gt;=QC$40,PZ26&gt;=QC$44,PY26&lt;&gt;"")),"Excellence",IF(K26="P","Worlds Team",IF(H26="P","National Team","")))))</f>
        <v/>
      </c>
      <c r="K26" s="3" t="str">
        <f>IF(OR(AND(AS26&gt;=AW$39,AT26&gt;=AW$43,AS26&lt;&gt;"",AO26=""),AND(BV26&gt;=BZ$39,BW26&gt;=BZ$43,BV26&lt;&gt;"",BR26=""),AND(CY26&gt;=DC$39,CZ26&gt;=DC$43,CY26&lt;&gt;"",CU26=""),AND(EC26&gt;=EG$39,ED26&gt;=EG$43,EC26&lt;&gt;""),AND(FE26&gt;=FI$39,FF26&gt;=FI$43,FE26&lt;&gt;""),AND(GG26&gt;=GK$39,GH26&gt;=GK$43,GG26&lt;&gt;""),AND(HI26&gt;=HM$39,HJ26&gt;=HM$43,HI26&lt;&gt;""),AND(IK26&gt;=IO$39,IL26&gt;=IO$43,IK26&lt;&gt;""),AND(JM26&gt;=JQ$39,JN26&gt;=JQ$43,JM26&lt;&gt;""),AND(KO26&gt;=KS$39,KP26&gt;=KS$43,KO26&lt;&gt;""),AND(LQ26&gt;=LU$39,LR26&gt;=LU$43,LQ26&lt;&gt;""),AND(MS26&gt;=MW$39,MT26&gt;=MW$43,MS26&lt;&gt;""),AND(NU26&gt;=NY$39,NV26&gt;=NY$43,NU26&lt;&gt;""),AND(OW26&gt;=PA$39,OX26&gt;=PA$43,OW26&lt;&gt;""),AND(PY26&gt;=QC$39,PZ26&gt;=QC$43,PY26&lt;&gt;"")),"P","")</f>
        <v/>
      </c>
      <c r="L26" s="8">
        <f>IF(COUNT(AQ26,BT26,CW26)&gt;0,LARGE((AQ26,BT26,CW26),1),0)</f>
        <v>40.800000000000004</v>
      </c>
      <c r="M26" s="8" t="str">
        <f>IF(L26=0,"",IF(L26=CW26,$CA$1,IF(L26=BT26,$AX$1,IF(L26=AQ26,$U$1,""))))</f>
        <v>2024 Nationals</v>
      </c>
      <c r="N26" s="8">
        <f>IF(COUNT(AQ26,BT26,CW26)&gt;1,LARGE((AQ26,BT26,CW26),2),0)</f>
        <v>0</v>
      </c>
      <c r="O26" s="8" t="str">
        <f>IF(N26=0,"",IF(AND(N26=L26,N26=AQ26,N26=BT26),$U$1,IF(AND(N26=L26,N26=AQ26,N26=CW26),$U$1,IF(AND(N26=L26,N26=BT26,N26=CW26),$AX$1,IF(N26=CW26,$CA$1,IF(N26=BT26,$AX$1,IF(N26=AQ26,$U$1,"")))))))</f>
        <v/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>
        <f>IF(MAX(DD26:DE26)&gt;0,MAX(DD26:DE26),"")</f>
        <v>44.2</v>
      </c>
      <c r="S26" s="11" t="str">
        <f>IF(R26="","",IF(R26=DD26,"("&amp;DD$2&amp;")",IF(R26=DE26,"("&amp;DE$2&amp;")")))</f>
        <v>(Q1)</v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>2024 Coimbra Gym Fest (July 7)</v>
      </c>
      <c r="U26" s="19">
        <v>18.7</v>
      </c>
      <c r="V26" s="19">
        <v>3.6</v>
      </c>
      <c r="W26" s="19">
        <v>0</v>
      </c>
      <c r="X26" s="19">
        <v>0</v>
      </c>
      <c r="Y26" s="19">
        <v>17.8</v>
      </c>
      <c r="Z26" s="19">
        <v>0.7</v>
      </c>
      <c r="AA26" s="19">
        <v>0</v>
      </c>
      <c r="AB26" s="19">
        <v>0</v>
      </c>
      <c r="AC26" s="19">
        <v>18.2</v>
      </c>
      <c r="AD26" s="19">
        <v>2.7</v>
      </c>
      <c r="AE26" s="19">
        <v>0.9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4.3</v>
      </c>
      <c r="AQ26" s="40">
        <f>IF(SUM(U26:V26,X26:Z26,AB26)-W26-AA26&gt;0,SUM(U26:V26,X26:Z26,AB26)-W26-AA26,"")</f>
        <v>40.800000000000004</v>
      </c>
      <c r="AR26" s="40">
        <f>IF(SUM(AC26:AD26,AF26)-AE26&gt;0,SUM(AC26:AD26,AF26)-AE26,"")</f>
        <v>20</v>
      </c>
      <c r="AS26" s="40">
        <f>IF(SUM(V26,Z26,AD26)&gt;0,SUM(V26,Z26,AD26),"")</f>
        <v>7</v>
      </c>
      <c r="AT26" s="40">
        <f>IF(SUM(AQ26,AR26)&gt;0,SUM(AQ26,AR26),"")</f>
        <v>60.800000000000004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60.800000000000004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>
        <f>IF(MAX(EA26,FC26,GE26,HG26,II26,JK26,KM26,LO26,MQ26,NS26,OU26,PW26)-IF(N26="",0,N26)&gt;0.001,MAX(EA26,FC26,GE26,HG26,II26,JK26,KM26,LO26,MQ26,NS26,OU26,PW26)-IF(N26="",0,N26),"")</f>
        <v>44.2</v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>
        <v>18.5</v>
      </c>
      <c r="DG26" s="17">
        <v>3.6</v>
      </c>
      <c r="DH26" s="17">
        <v>0.2</v>
      </c>
      <c r="DI26" s="17">
        <v>0</v>
      </c>
      <c r="DJ26" s="17">
        <v>18.8</v>
      </c>
      <c r="DK26" s="17">
        <v>3.5</v>
      </c>
      <c r="DL26" s="17">
        <v>0</v>
      </c>
      <c r="DM26" s="17">
        <v>0</v>
      </c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>
        <f>IF(SUM(DG26,DK26)&gt;0,SUM(DG26,DK26),"")</f>
        <v>7.1</v>
      </c>
      <c r="EA26" s="40">
        <f>IF(SUM(DF26:DG26,DI26:DK26,DM26)-DH26-DL26&gt;0,SUM(DF26:DG26,DI26:DK26,DM26)-DH26-DL26,"")</f>
        <v>44.2</v>
      </c>
      <c r="EB26" s="40" t="str">
        <f>IF(SUM(DN26:DO26,DQ26)-DP26&gt;0,SUM(DN26:DO26,DQ26)-DP26,"")</f>
        <v/>
      </c>
      <c r="EC26" s="40">
        <f>IF(SUM(DG26,DK26,DO26)&gt;0,SUM(DG26,DK26,DO26),"")</f>
        <v>7.1</v>
      </c>
      <c r="ED26" s="40">
        <f>IF(SUM(EA26,EB26)&gt;0,SUM(EA26,EB26),"")</f>
        <v>44.2</v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>
        <f>IF(SUM(EA26,EB26,EF26)&gt;0,SUM(EA26,EB26,EF26),"")</f>
        <v>44.2</v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0</v>
      </c>
      <c r="QE26" s="22">
        <f>IF($CU26="P",CB26,(CB26+AY26)/2)</f>
        <v>0</v>
      </c>
      <c r="QF26" s="22">
        <f>IF($CU26="P",CC26,(CC26+AZ26)/2)</f>
        <v>0</v>
      </c>
      <c r="QG26" s="22">
        <f>IF($CU26="P",CD26,(CD26+BA26)/2)</f>
        <v>0</v>
      </c>
      <c r="QH26" s="22">
        <f>IF($CU26="P",CE26,(CE26+BB26)/2)</f>
        <v>0</v>
      </c>
      <c r="QI26" s="22">
        <f>IF($CU26="P",CF26,(CF26+BC26)/2)</f>
        <v>0</v>
      </c>
      <c r="QJ26" s="22">
        <f>IF($CU26="P",CG26,(CG26+BD26)/2)</f>
        <v>0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 t="str">
        <f>IF(SUM(QE26,QI26)&gt;0,SUM(QE26,QI26),"")</f>
        <v/>
      </c>
      <c r="QZ26" s="40" t="str">
        <f>IF(SUM(QD26:QE26,QG26:QI26,QK26)-QF26-QJ26&gt;0,SUM(QD26:QE26,QG26:QI26,QK26)-QF26-QJ26,"")</f>
        <v/>
      </c>
      <c r="RA26" s="40" t="str">
        <f>IF(SUM(QL26:QM26,QO26)-QN26&gt;0,SUM(QL26:QM26,QO26)-QN26,"")</f>
        <v/>
      </c>
      <c r="RB26" s="40" t="str">
        <f>IF(SUM(QE26,QI26,QM26)&gt;0,SUM(QE26,QI26,QM26),"")</f>
        <v/>
      </c>
      <c r="RC26" s="40" t="str">
        <f>IF(SUM(QZ26,RA26)&gt;0,SUM(QZ26,RA26),"")</f>
        <v/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 t="str">
        <f>IF(SUM(QZ26,RA26,RE26)&gt;0,SUM(QZ26,RA26,RE26),"")</f>
        <v/>
      </c>
    </row>
    <row r="27" spans="1:474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227</v>
      </c>
      <c r="D27" s="4" t="s">
        <v>4</v>
      </c>
      <c r="E27" s="4">
        <v>2008</v>
      </c>
      <c r="F27" s="9">
        <f>SUM(L27:R27)+SUM(L27:O27)*0.0000001+SUM(L27)*0.0000000000001</f>
        <v>83.000003800003796</v>
      </c>
      <c r="G27" s="64"/>
      <c r="H27" s="3" t="str">
        <f>IF(OR(AND(AP27&gt;=AW$38,AQ27&gt;=AW$42,AP27&lt;&gt;"",AO27=""),AND(AU27&gt;=AW$38,AV27&gt;=AW$42,AU27&lt;&gt;"",AO27=""),AND(BS27&gt;=BZ$38,BT27&gt;=BZ$42,BS27&lt;&gt;"",BR27=""),AND(BX27&gt;=BZ$38,BY27&gt;=BZ$42,BX27&lt;&gt;"",BR27=""),AND(CV27&gt;=DC$38,CW27&gt;=DC$42,CV27&lt;&gt;"",CU27=""),AND(DA27&gt;=DC$38,DB27&gt;=DC$42,DA27&lt;&gt;""),AND(DZ27&gt;=EG$38,EA27&gt;=EG$42,DZ27&lt;&gt;""),AND(EE27&gt;=EG$38,EF27&gt;=EG$42,EE27&lt;&gt;""),AND(FB27&gt;=FI$38,FC27&gt;=FI$42,FB27&lt;&gt;""),AND(FG27&gt;=FI$38,FH27&gt;=FI$42,FG27&lt;&gt;""),AND(GD27&gt;=GK$38,GE27&gt;=GK$42,GD27&lt;&gt;""),AND(GI27&gt;=GK$38,GJ27&gt;=GK$42,GI27&lt;&gt;""),AND(HF27&gt;=HM$38,HG27&gt;=HM$42,HF27&lt;&gt;""),AND(HK27&gt;=HM$38,HL27&gt;=HM$42,HK27&lt;&gt;""),AND(IH27&gt;=IO$38,II27&gt;=IO$42,IH27&lt;&gt;""),AND(IM27&gt;=IO$38,IN27&gt;=IO$42,IM27&lt;&gt;""),AND(JJ27&gt;=JQ$38,JK27&gt;=JQ$42,JJ27&lt;&gt;""),AND(JO27&gt;=JQ$38,JP27&gt;=JQ$42,JO27&lt;&gt;""),AND(KL27&gt;=KS$38,KM27&gt;=KS$42,KL27&lt;&gt;""),AND(KQ27&gt;=KS$38,KR27&gt;=KS$42,KQ27&lt;&gt;""),AND(LN27&gt;=LU$38,LO27&gt;=LU$42,LN27&lt;&gt;""),AND(LS27&gt;=LU$38,LT27&gt;=LU$42,LS27&lt;&gt;""),AND(MP27&gt;=MW$38,MQ27&gt;=MW$42,MP27&lt;&gt;""),AND(MU27&gt;=MW$38,MV27&gt;=MW$42,MU27&lt;&gt;""),AND(NR27&gt;=NY$38,NS27&gt;=NY$42,NR27&lt;&gt;""),AND(NW27&gt;=NY$38,NX27&gt;=NY$42,NW27&lt;&gt;""),AND(OT27&gt;=PA$38,OU27&gt;=PA$42,OT27&lt;&gt;""),AND(OY27&gt;=PA$38,OZ27&gt;=PA$42,OY27&lt;&gt;""),AND(PV27&gt;=QC$38,PW27&gt;=QC$42,PV27&lt;&gt;""),AND(QA27&gt;=QC$38,QB27&gt;=QC$42,QA27&lt;&gt;"")),"P","")</f>
        <v/>
      </c>
      <c r="I27" s="3" t="str">
        <f>IF(OR(AND(AQ27&gt;=AW$42,AQ27&lt;&gt;"",AO27=""),AND(AV27&gt;=AW$42,AV27&lt;&gt;"",AO27=""),AND(BT27&gt;=BZ$42,BT27&lt;&gt;"",BR27=""),AND(BY27&gt;=BZ$42,BY27&lt;&gt;"",BR27=""),AND(CW27&gt;=DC$42,CW27&lt;&gt;"",CU27=""),AND(DB27&gt;=DC$42,DB27&lt;&gt;"",CU27=""),AND(EA27&gt;=EG$42,EA27&lt;&gt;""),AND(EF27&gt;=EG$42,EF27&lt;&gt;""),AND(FC27&gt;=FI$42,FC27&lt;&gt;""),AND(FH27&gt;=FI$42,FH27&lt;&gt;""),AND(GE27&gt;=GK$42,GE27&lt;&gt;""),AND(GJ27&gt;=GK$42,GJ27&lt;&gt;""),AND(HG27&gt;=HM$42,HG27&lt;&gt;""),AND(HL27&gt;=HM$42,HL27&lt;&gt;""),AND(II27&gt;=IO$42,II27&lt;&gt;""),AND(IN27&gt;=IO$42,IN27&lt;&gt;""),AND(JK27&gt;=JQ$42,JK27&lt;&gt;""),AND(JP27&gt;=JQ$42,JP27&lt;&gt;""),AND(KM27&gt;=KS$42,KM27&lt;&gt;""),AND(KR27&gt;=KS$42,KR27&lt;&gt;""),AND(LO27&gt;=LU$42,LO27&lt;&gt;""),AND(LT27&gt;=LU$42,LT27&lt;&gt;""),AND(MQ27&gt;=MW$42,MQ27&lt;&gt;""),AND(MV27&gt;=MW$42,MV27&lt;&gt;""),AND(NS27&gt;=NY$42,NS27&lt;&gt;""),AND(NX27&gt;=NY$42,NX27&lt;&gt;""),AND(OU27&gt;=PA$42,OU27&lt;&gt;""),AND(OZ27&gt;=PA$42,OZ27&lt;&gt;""),AND(PW27&gt;=QC$42,PW27&lt;&gt;""),AND(QB27&gt;=QC$42,QB27&lt;&gt;"")),"P","")</f>
        <v/>
      </c>
      <c r="J27" s="36" t="str">
        <f>IF(AND(I27="P",H27=""),"No DD",IF(OR(AND(AS27&gt;=AW$41,AT27&gt;=AW$45,AS27&lt;&gt;"",AO27=""),AND(BV27&gt;=BZ$41,BW27&gt;=BZ$45,BV27&lt;&gt;"",BR27=""),AND(CY27&gt;=DC$41,CZ27&gt;=DC$45,CY27&lt;&gt;"",CU27=""),AND(EC27&gt;=EG$41,ED27&gt;=EG$45,EC27&lt;&gt;""),AND(FE27&gt;=FI$41,FF27&gt;=FI$45,FE27&lt;&gt;""),AND(GG27&gt;=GK$41,GH27&gt;=GK$45,GG27&lt;&gt;""),AND(HI27&gt;=HM$41,HJ27&gt;=HM$45,HI27&lt;&gt;""),AND(IK27&gt;=IO$41,IL27&gt;=IO$45,IK27&lt;&gt;""),AND(JM27&gt;=JQ$41,JN27&gt;=JQ$45,JM27&lt;&gt;""),AND(KO27&gt;=KS$41,KP27&gt;=KS$45,KO27&lt;&gt;""),AND(LQ27&gt;=LU$41,LR27&gt;=LU$45,LQ27&lt;&gt;""),AND(MS27&gt;=MW$41,MT27&gt;=MW$45,MS27&lt;&gt;""),AND(NU27&gt;=NY$41,NV27&gt;=NY$45,NU27&lt;&gt;""),AND(OW27&gt;=PA$41,OX27&gt;=PA$45,OW27&lt;&gt;""),AND(PY27&gt;=QC$41,PZ27&gt;=QC$45,PY27&lt;&gt;"")),"Merit",IF(OR(AND(AS27&gt;=AW$40,AT27&gt;=AW$44,AS27&lt;&gt;"",AO27=""),AND(BV27&gt;=BZ$40,BW27&gt;=BZ$44,BV27&lt;&gt;"",BR27=""),AND(CY27&gt;=DC$40,CZ27&gt;=DC$44,CY27&lt;&gt;"",CU27=""),AND(EC27&gt;=EG$40,ED27&gt;=EG$44,EC27&lt;&gt;""),AND(FE27&gt;=FI$40,FF27&gt;=FI$44,FE27&lt;&gt;""),AND(GG27&gt;=GK$40,GH27&gt;=GK$44,GG27&lt;&gt;""),AND(HI27&gt;=HM$40,HJ27&gt;=HM$44,HI27&lt;&gt;""),AND(IK27&gt;=IO$40,IL27&gt;=IO$44,IK27&lt;&gt;""),AND(JM27&gt;=JQ$40,JN27&gt;=JQ$44,JM27&lt;&gt;""),AND(KO27&gt;=KS$40,KP27&gt;=KS$44,KO27&lt;&gt;""),AND(LQ27&gt;=LU$40,LR27&gt;=LU$44,LQ27&lt;&gt;""),AND(MS27&gt;=MW$40,MT27&gt;=MW$44,MS27&lt;&gt;""),AND(NU27&gt;=NY$40,NV27&gt;=NY$44,NU27&lt;&gt;""),AND(OW27&gt;=PA$40,OX27&gt;=PA$44,OW27&lt;&gt;""),AND(PY27&gt;=QC$40,PZ27&gt;=QC$44,PY27&lt;&gt;"")),"Excellence",IF(K27="P","Worlds Team",IF(H27="P","National Team","")))))</f>
        <v/>
      </c>
      <c r="K27" s="3" t="str">
        <f>IF(OR(AND(AS27&gt;=AW$39,AT27&gt;=AW$43,AS27&lt;&gt;"",AO27=""),AND(BV27&gt;=BZ$39,BW27&gt;=BZ$43,BV27&lt;&gt;"",BR27=""),AND(CY27&gt;=DC$39,CZ27&gt;=DC$43,CY27&lt;&gt;"",CU27=""),AND(EC27&gt;=EG$39,ED27&gt;=EG$43,EC27&lt;&gt;""),AND(FE27&gt;=FI$39,FF27&gt;=FI$43,FE27&lt;&gt;""),AND(GG27&gt;=GK$39,GH27&gt;=GK$43,GG27&lt;&gt;""),AND(HI27&gt;=HM$39,HJ27&gt;=HM$43,HI27&lt;&gt;""),AND(IK27&gt;=IO$39,IL27&gt;=IO$43,IK27&lt;&gt;""),AND(JM27&gt;=JQ$39,JN27&gt;=JQ$43,JM27&lt;&gt;""),AND(KO27&gt;=KS$39,KP27&gt;=KS$43,KO27&lt;&gt;""),AND(LQ27&gt;=LU$39,LR27&gt;=LU$43,LQ27&lt;&gt;""),AND(MS27&gt;=MW$39,MT27&gt;=MW$43,MS27&lt;&gt;""),AND(NU27&gt;=NY$39,NV27&gt;=NY$43,NU27&lt;&gt;""),AND(OW27&gt;=PA$39,OX27&gt;=PA$43,OW27&lt;&gt;""),AND(PY27&gt;=QC$39,PZ27&gt;=QC$43,PY27&lt;&gt;"")),"P","")</f>
        <v/>
      </c>
      <c r="L27" s="8">
        <f>IF(COUNT(AQ27,BT27,CW27)&gt;0,LARGE((AQ27,BT27,CW27),1),0)</f>
        <v>38</v>
      </c>
      <c r="M27" s="8" t="str">
        <f>IF(L27=0,"",IF(L27=CW27,$CA$1,IF(L27=BT27,$AX$1,IF(L27=AQ27,$U$1,""))))</f>
        <v>2025 Elite Canada</v>
      </c>
      <c r="N27" s="8">
        <f>IF(COUNT(AQ27,BT27,CW27)&gt;1,LARGE((AQ27,BT27,CW27),2),0)</f>
        <v>0</v>
      </c>
      <c r="O27" s="8" t="str">
        <f>IF(N27=0,"",IF(AND(N27=L27,N27=AQ27,N27=BT27),$U$1,IF(AND(N27=L27,N27=AQ27,N27=CW27),$U$1,IF(AND(N27=L27,N27=BT27,N27=CW27),$AX$1,IF(N27=CW27,$CA$1,IF(N27=BT27,$AX$1,IF(N27=AQ27,$U$1,"")))))))</f>
        <v/>
      </c>
      <c r="P27" s="8">
        <f>IF(MAX(AV27,BY27,DB27)&gt;0,MAX(AV27,BY27,DB27),0)</f>
        <v>45</v>
      </c>
      <c r="Q27" s="8" t="str">
        <f>IF(P27=0,"",IF(P27=DB27,$CA$1,IF(P27=BY27,$AX$1,IF(P27=AV27,$U$1,""))))</f>
        <v>2025 Elite Canada</v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IF(SUM(AQ27,AR27,AV27)&gt;0,SUM(AQ27,AR27,AV27),"")</f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IF(SUM(BT27,BU27,BY27)&gt;0,SUM(BT27,BU27,BY27),"")</f>
        <v/>
      </c>
      <c r="CA27" s="19">
        <v>18.5</v>
      </c>
      <c r="CB27" s="19">
        <v>3.1</v>
      </c>
      <c r="CC27" s="19">
        <v>1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>
        <v>18.7</v>
      </c>
      <c r="CN27" s="19">
        <v>3.5</v>
      </c>
      <c r="CO27" s="19">
        <v>0</v>
      </c>
      <c r="CP27" s="19">
        <v>0</v>
      </c>
      <c r="CQ27" s="19">
        <v>18</v>
      </c>
      <c r="CR27" s="19">
        <v>4.8</v>
      </c>
      <c r="CS27" s="19">
        <v>0</v>
      </c>
      <c r="CT27" s="19">
        <v>0</v>
      </c>
      <c r="CU27" s="27"/>
      <c r="CV27" s="40">
        <f>IF(SUM(CB27,CF27)&gt;0,SUM(CB27,CF27),"")</f>
        <v>5.5</v>
      </c>
      <c r="CW27" s="40">
        <f>IF(SUM(CA27:CB27,CD27:CF27,CH27)-CC27-CG27&gt;0,SUM(CA27:CB27,CD27:CF27,CH27)-CC27-CG27,"")</f>
        <v>38</v>
      </c>
      <c r="CX27" s="40" t="str">
        <f>IF(SUM(CI27:CJ27,CL27)-CK27&gt;0,SUM(CI27:CJ27,CL27)-CK27,"")</f>
        <v/>
      </c>
      <c r="CY27" s="40">
        <f>IF(SUM(CB27,CF27,CJ27)&gt;0,SUM(CB27,CF27,CJ27),"")</f>
        <v>5.5</v>
      </c>
      <c r="CZ27" s="40">
        <f>IF(SUM(CW27,CX27)&gt;0,SUM(CW27,CX27),"")</f>
        <v>38</v>
      </c>
      <c r="DA27" s="40">
        <f>IF(SUM(CN27,CR27)&gt;0,SUM(CN27,CR27),"")</f>
        <v>8.3000000000000007</v>
      </c>
      <c r="DB27" s="40">
        <f>IF(SUM(CM27:CN27,CP27:CR27,CT27)-SUM(CO27,CS27)&gt;0,SUM(CM27:CN27,CP27:CR27,CT27)-SUM(CO27,CS27),"")</f>
        <v>45</v>
      </c>
      <c r="DC27" s="40">
        <f>IF(SUM(CW27,CX27,DB27)&gt;0,SUM(CW27,CX27,DB27),"")</f>
        <v>83</v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9.25</v>
      </c>
      <c r="QE27" s="22">
        <f>IF($CU27="P",CB27,(CB27+AY27)/2)</f>
        <v>1.55</v>
      </c>
      <c r="QF27" s="22">
        <f>IF($CU27="P",CC27,(CC27+AZ27)/2)</f>
        <v>0.5</v>
      </c>
      <c r="QG27" s="22">
        <f>IF($CU27="P",CD27,(CD27+BA27)/2)</f>
        <v>0</v>
      </c>
      <c r="QH27" s="22">
        <f>IF($CU27="P",CE27,(CE27+BB27)/2)</f>
        <v>7.5</v>
      </c>
      <c r="QI27" s="22">
        <f>IF($CU27="P",CF27,(CF27+BC27)/2)</f>
        <v>1.2</v>
      </c>
      <c r="QJ27" s="22">
        <f>IF($CU27="P",CG27,(CG27+BD27)/2)</f>
        <v>0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9.35</v>
      </c>
      <c r="QQ27" s="22">
        <f>IF($CU27="P",CN27,(CN27+BK27)/2)</f>
        <v>1.75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9</v>
      </c>
      <c r="QU27" s="22">
        <f>IF($CU27="P",CR27,(CR27+BO27)/2)</f>
        <v>2.4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>
        <f>IF(SUM(QE27,QI27)&gt;0,SUM(QE27,QI27),"")</f>
        <v>2.75</v>
      </c>
      <c r="QZ27" s="40">
        <f>IF(SUM(QD27:QE27,QG27:QI27,QK27)-QF27-QJ27&gt;0,SUM(QD27:QE27,QG27:QI27,QK27)-QF27-QJ27,"")</f>
        <v>19</v>
      </c>
      <c r="RA27" s="40" t="str">
        <f>IF(SUM(QL27:QM27,QO27)-QN27&gt;0,SUM(QL27:QM27,QO27)-QN27,"")</f>
        <v/>
      </c>
      <c r="RB27" s="40">
        <f>IF(SUM(QE27,QI27,QM27)&gt;0,SUM(QE27,QI27,QM27),"")</f>
        <v>2.75</v>
      </c>
      <c r="RC27" s="40">
        <f>IF(SUM(QZ27,RA27)&gt;0,SUM(QZ27,RA27),"")</f>
        <v>19</v>
      </c>
      <c r="RD27" s="40">
        <f>IF(SUM(QQ27,QU27)&gt;0,SUM(QQ27,QU27),"")</f>
        <v>4.1500000000000004</v>
      </c>
      <c r="RE27" s="40">
        <f>IF(SUM(QP27:QQ27,QS27:QU27,QW27)-SUM(QR27,QV27)&gt;0,SUM(QP27:QQ27,QS27:QU27,QW27)-SUM(QR27,QV27),"")</f>
        <v>22.5</v>
      </c>
      <c r="RF27" s="40">
        <f>IF(SUM(QZ27,RA27,RE27)&gt;0,SUM(QZ27,RA27,RE27),"")</f>
        <v>41.5</v>
      </c>
    </row>
    <row r="28" spans="1:474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179</v>
      </c>
      <c r="D28" s="4" t="s">
        <v>4</v>
      </c>
      <c r="E28" s="4">
        <v>2007</v>
      </c>
      <c r="F28" s="9">
        <f>SUM(L28:R28)+SUM(L28:O28)*0.0000001+SUM(L28)*0.0000000000001</f>
        <v>76.800007680003901</v>
      </c>
      <c r="G28" s="64"/>
      <c r="H28" s="3" t="str">
        <f>IF(OR(AND(AP28&gt;=AW$38,AQ28&gt;=AW$42,AP28&lt;&gt;"",AO28=""),AND(AU28&gt;=AW$38,AV28&gt;=AW$42,AU28&lt;&gt;"",AO28=""),AND(BS28&gt;=BZ$38,BT28&gt;=BZ$42,BS28&lt;&gt;"",BR28=""),AND(BX28&gt;=BZ$38,BY28&gt;=BZ$42,BX28&lt;&gt;"",BR28=""),AND(CV28&gt;=DC$38,CW28&gt;=DC$42,CV28&lt;&gt;"",CU28=""),AND(DA28&gt;=DC$38,DB28&gt;=DC$42,DA28&lt;&gt;""),AND(DZ28&gt;=EG$38,EA28&gt;=EG$42,DZ28&lt;&gt;""),AND(EE28&gt;=EG$38,EF28&gt;=EG$42,EE28&lt;&gt;""),AND(FB28&gt;=FI$38,FC28&gt;=FI$42,FB28&lt;&gt;""),AND(FG28&gt;=FI$38,FH28&gt;=FI$42,FG28&lt;&gt;""),AND(GD28&gt;=GK$38,GE28&gt;=GK$42,GD28&lt;&gt;""),AND(GI28&gt;=GK$38,GJ28&gt;=GK$42,GI28&lt;&gt;""),AND(HF28&gt;=HM$38,HG28&gt;=HM$42,HF28&lt;&gt;""),AND(HK28&gt;=HM$38,HL28&gt;=HM$42,HK28&lt;&gt;""),AND(IH28&gt;=IO$38,II28&gt;=IO$42,IH28&lt;&gt;""),AND(IM28&gt;=IO$38,IN28&gt;=IO$42,IM28&lt;&gt;""),AND(JJ28&gt;=JQ$38,JK28&gt;=JQ$42,JJ28&lt;&gt;""),AND(JO28&gt;=JQ$38,JP28&gt;=JQ$42,JO28&lt;&gt;""),AND(KL28&gt;=KS$38,KM28&gt;=KS$42,KL28&lt;&gt;""),AND(KQ28&gt;=KS$38,KR28&gt;=KS$42,KQ28&lt;&gt;""),AND(LN28&gt;=LU$38,LO28&gt;=LU$42,LN28&lt;&gt;""),AND(LS28&gt;=LU$38,LT28&gt;=LU$42,LS28&lt;&gt;""),AND(MP28&gt;=MW$38,MQ28&gt;=MW$42,MP28&lt;&gt;""),AND(MU28&gt;=MW$38,MV28&gt;=MW$42,MU28&lt;&gt;""),AND(NR28&gt;=NY$38,NS28&gt;=NY$42,NR28&lt;&gt;""),AND(NW28&gt;=NY$38,NX28&gt;=NY$42,NW28&lt;&gt;""),AND(OT28&gt;=PA$38,OU28&gt;=PA$42,OT28&lt;&gt;""),AND(OY28&gt;=PA$38,OZ28&gt;=PA$42,OY28&lt;&gt;""),AND(PV28&gt;=QC$38,PW28&gt;=QC$42,PV28&lt;&gt;""),AND(QA28&gt;=QC$38,QB28&gt;=QC$42,QA28&lt;&gt;"")),"P","")</f>
        <v/>
      </c>
      <c r="I28" s="3" t="str">
        <f>IF(OR(AND(AQ28&gt;=AW$42,AQ28&lt;&gt;"",AO28=""),AND(AV28&gt;=AW$42,AV28&lt;&gt;"",AO28=""),AND(BT28&gt;=BZ$42,BT28&lt;&gt;"",BR28=""),AND(BY28&gt;=BZ$42,BY28&lt;&gt;"",BR28=""),AND(CW28&gt;=DC$42,CW28&lt;&gt;"",CU28=""),AND(DB28&gt;=DC$42,DB28&lt;&gt;"",CU28=""),AND(EA28&gt;=EG$42,EA28&lt;&gt;""),AND(EF28&gt;=EG$42,EF28&lt;&gt;""),AND(FC28&gt;=FI$42,FC28&lt;&gt;""),AND(FH28&gt;=FI$42,FH28&lt;&gt;""),AND(GE28&gt;=GK$42,GE28&lt;&gt;""),AND(GJ28&gt;=GK$42,GJ28&lt;&gt;""),AND(HG28&gt;=HM$42,HG28&lt;&gt;""),AND(HL28&gt;=HM$42,HL28&lt;&gt;""),AND(II28&gt;=IO$42,II28&lt;&gt;""),AND(IN28&gt;=IO$42,IN28&lt;&gt;""),AND(JK28&gt;=JQ$42,JK28&lt;&gt;""),AND(JP28&gt;=JQ$42,JP28&lt;&gt;""),AND(KM28&gt;=KS$42,KM28&lt;&gt;""),AND(KR28&gt;=KS$42,KR28&lt;&gt;""),AND(LO28&gt;=LU$42,LO28&lt;&gt;""),AND(LT28&gt;=LU$42,LT28&lt;&gt;""),AND(MQ28&gt;=MW$42,MQ28&lt;&gt;""),AND(MV28&gt;=MW$42,MV28&lt;&gt;""),AND(NS28&gt;=NY$42,NS28&lt;&gt;""),AND(NX28&gt;=NY$42,NX28&lt;&gt;""),AND(OU28&gt;=PA$42,OU28&lt;&gt;""),AND(OZ28&gt;=PA$42,OZ28&lt;&gt;""),AND(PW28&gt;=QC$42,PW28&lt;&gt;""),AND(QB28&gt;=QC$42,QB28&lt;&gt;"")),"P","")</f>
        <v/>
      </c>
      <c r="J28" s="36" t="str">
        <f>IF(AND(I28="P",H28=""),"No DD",IF(OR(AND(AS28&gt;=AW$41,AT28&gt;=AW$45,AS28&lt;&gt;"",AO28=""),AND(BV28&gt;=BZ$41,BW28&gt;=BZ$45,BV28&lt;&gt;"",BR28=""),AND(CY28&gt;=DC$41,CZ28&gt;=DC$45,CY28&lt;&gt;"",CU28=""),AND(EC28&gt;=EG$41,ED28&gt;=EG$45,EC28&lt;&gt;""),AND(FE28&gt;=FI$41,FF28&gt;=FI$45,FE28&lt;&gt;""),AND(GG28&gt;=GK$41,GH28&gt;=GK$45,GG28&lt;&gt;""),AND(HI28&gt;=HM$41,HJ28&gt;=HM$45,HI28&lt;&gt;""),AND(IK28&gt;=IO$41,IL28&gt;=IO$45,IK28&lt;&gt;""),AND(JM28&gt;=JQ$41,JN28&gt;=JQ$45,JM28&lt;&gt;""),AND(KO28&gt;=KS$41,KP28&gt;=KS$45,KO28&lt;&gt;""),AND(LQ28&gt;=LU$41,LR28&gt;=LU$45,LQ28&lt;&gt;""),AND(MS28&gt;=MW$41,MT28&gt;=MW$45,MS28&lt;&gt;""),AND(NU28&gt;=NY$41,NV28&gt;=NY$45,NU28&lt;&gt;""),AND(OW28&gt;=PA$41,OX28&gt;=PA$45,OW28&lt;&gt;""),AND(PY28&gt;=QC$41,PZ28&gt;=QC$45,PY28&lt;&gt;"")),"Merit",IF(OR(AND(AS28&gt;=AW$40,AT28&gt;=AW$44,AS28&lt;&gt;"",AO28=""),AND(BV28&gt;=BZ$40,BW28&gt;=BZ$44,BV28&lt;&gt;"",BR28=""),AND(CY28&gt;=DC$40,CZ28&gt;=DC$44,CY28&lt;&gt;"",CU28=""),AND(EC28&gt;=EG$40,ED28&gt;=EG$44,EC28&lt;&gt;""),AND(FE28&gt;=FI$40,FF28&gt;=FI$44,FE28&lt;&gt;""),AND(GG28&gt;=GK$40,GH28&gt;=GK$44,GG28&lt;&gt;""),AND(HI28&gt;=HM$40,HJ28&gt;=HM$44,HI28&lt;&gt;""),AND(IK28&gt;=IO$40,IL28&gt;=IO$44,IK28&lt;&gt;""),AND(JM28&gt;=JQ$40,JN28&gt;=JQ$44,JM28&lt;&gt;""),AND(KO28&gt;=KS$40,KP28&gt;=KS$44,KO28&lt;&gt;""),AND(LQ28&gt;=LU$40,LR28&gt;=LU$44,LQ28&lt;&gt;""),AND(MS28&gt;=MW$40,MT28&gt;=MW$44,MS28&lt;&gt;""),AND(NU28&gt;=NY$40,NV28&gt;=NY$44,NU28&lt;&gt;""),AND(OW28&gt;=PA$40,OX28&gt;=PA$44,OW28&lt;&gt;""),AND(PY28&gt;=QC$40,PZ28&gt;=QC$44,PY28&lt;&gt;"")),"Excellence",IF(K28="P","Worlds Team",IF(H28="P","National Team","")))))</f>
        <v/>
      </c>
      <c r="K28" s="3" t="str">
        <f>IF(OR(AND(AS28&gt;=AW$39,AT28&gt;=AW$43,AS28&lt;&gt;"",AO28=""),AND(BV28&gt;=BZ$39,BW28&gt;=BZ$43,BV28&lt;&gt;"",BR28=""),AND(CY28&gt;=DC$39,CZ28&gt;=DC$43,CY28&lt;&gt;"",CU28=""),AND(EC28&gt;=EG$39,ED28&gt;=EG$43,EC28&lt;&gt;""),AND(FE28&gt;=FI$39,FF28&gt;=FI$43,FE28&lt;&gt;""),AND(GG28&gt;=GK$39,GH28&gt;=GK$43,GG28&lt;&gt;""),AND(HI28&gt;=HM$39,HJ28&gt;=HM$43,HI28&lt;&gt;""),AND(IK28&gt;=IO$39,IL28&gt;=IO$43,IK28&lt;&gt;""),AND(JM28&gt;=JQ$39,JN28&gt;=JQ$43,JM28&lt;&gt;""),AND(KO28&gt;=KS$39,KP28&gt;=KS$43,KO28&lt;&gt;""),AND(LQ28&gt;=LU$39,LR28&gt;=LU$43,LQ28&lt;&gt;""),AND(MS28&gt;=MW$39,MT28&gt;=MW$43,MS28&lt;&gt;""),AND(NU28&gt;=NY$39,NV28&gt;=NY$43,NU28&lt;&gt;""),AND(OW28&gt;=PA$39,OX28&gt;=PA$43,OW28&lt;&gt;""),AND(PY28&gt;=QC$39,PZ28&gt;=QC$43,PY28&lt;&gt;"")),"P","")</f>
        <v/>
      </c>
      <c r="L28" s="8">
        <f>IF(COUNT(AQ28,BT28,CW28)&gt;0,LARGE((AQ28,BT28,CW28),1),0)</f>
        <v>39.000000000000007</v>
      </c>
      <c r="M28" s="8" t="str">
        <f>IF(L28=0,"",IF(L28=CW28,$CA$1,IF(L28=BT28,$AX$1,IF(L28=AQ28,$U$1,""))))</f>
        <v>2024 Nationals</v>
      </c>
      <c r="N28" s="8">
        <f>IF(COUNT(AQ28,BT28,CW28)&gt;1,LARGE((AQ28,BT28,CW28),2),0)</f>
        <v>37.800000000000004</v>
      </c>
      <c r="O28" s="8" t="str">
        <f>IF(N28=0,"",IF(AND(N28=L28,N28=AQ28,N28=BT28),$U$1,IF(AND(N28=L28,N28=AQ28,N28=CW28),$U$1,IF(AND(N28=L28,N28=BT28,N28=CW28),$AX$1,IF(N28=CW28,$CA$1,IF(N28=BT28,$AX$1,IF(N28=AQ28,$U$1,"")))))))</f>
        <v>2025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>
        <v>18.399999999999999</v>
      </c>
      <c r="V28" s="19">
        <v>2.7</v>
      </c>
      <c r="W28" s="19">
        <v>0.9</v>
      </c>
      <c r="X28" s="19">
        <v>0</v>
      </c>
      <c r="Y28" s="19">
        <v>18.600000000000001</v>
      </c>
      <c r="Z28" s="19">
        <v>1.2</v>
      </c>
      <c r="AA28" s="19">
        <v>1</v>
      </c>
      <c r="AB28" s="19">
        <v>0</v>
      </c>
      <c r="AC28" s="19">
        <v>18.600000000000001</v>
      </c>
      <c r="AD28" s="19">
        <v>3.4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>IF(SUM(V28,Z28)&gt;0,SUM(V28,Z28),"")</f>
        <v>3.9000000000000004</v>
      </c>
      <c r="AQ28" s="40">
        <f>IF(SUM(U28:V28,X28:Z28,AB28)-W28-AA28&gt;0,SUM(U28:V28,X28:Z28,AB28)-W28-AA28,"")</f>
        <v>39.000000000000007</v>
      </c>
      <c r="AR28" s="40">
        <f>IF(SUM(AC28:AD28,AF28)-AE28&gt;0,SUM(AC28:AD28,AF28)-AE28,"")</f>
        <v>21.4</v>
      </c>
      <c r="AS28" s="40">
        <f>IF(SUM(V28,Z28,AD28)&gt;0,SUM(V28,Z28,AD28),"")</f>
        <v>7.3000000000000007</v>
      </c>
      <c r="AT28" s="40">
        <f>IF(SUM(AQ28,AR28)&gt;0,SUM(AQ28,AR28),"")</f>
        <v>60.400000000000006</v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>
        <f>IF(SUM(AQ28,AR28,AV28)&gt;0,SUM(AQ28,AR28,AV28),"")</f>
        <v>60.400000000000006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>
        <v>18.399999999999999</v>
      </c>
      <c r="CB28" s="19">
        <v>3.2</v>
      </c>
      <c r="CC28" s="19">
        <v>0.3</v>
      </c>
      <c r="CD28" s="19">
        <v>0</v>
      </c>
      <c r="CE28" s="19">
        <v>15.8</v>
      </c>
      <c r="CF28" s="19">
        <v>0.7</v>
      </c>
      <c r="CG28" s="19">
        <v>0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>IF(SUM(CB28,CF28)&gt;0,SUM(CB28,CF28),"")</f>
        <v>3.9000000000000004</v>
      </c>
      <c r="CW28" s="40">
        <f>IF(SUM(CA28:CB28,CD28:CF28,CH28)-CC28-CG28&gt;0,SUM(CA28:CB28,CD28:CF28,CH28)-CC28-CG28,"")</f>
        <v>37.800000000000004</v>
      </c>
      <c r="CX28" s="40" t="str">
        <f>IF(SUM(CI28:CJ28,CL28)-CK28&gt;0,SUM(CI28:CJ28,CL28)-CK28,"")</f>
        <v/>
      </c>
      <c r="CY28" s="40">
        <f>IF(SUM(CB28,CF28,CJ28)&gt;0,SUM(CB28,CF28,CJ28),"")</f>
        <v>3.9000000000000004</v>
      </c>
      <c r="CZ28" s="40">
        <f>IF(SUM(CW28,CX28)&gt;0,SUM(CW28,CX28),"")</f>
        <v>37.800000000000004</v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>
        <f>IF(SUM(CW28,CX28,DB28)&gt;0,SUM(CW28,CX28,DB28),"")</f>
        <v>37.800000000000004</v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9.1999999999999993</v>
      </c>
      <c r="QE28" s="22">
        <f>IF($CU28="P",CB28,(CB28+AY28)/2)</f>
        <v>1.6</v>
      </c>
      <c r="QF28" s="22">
        <f>IF($CU28="P",CC28,(CC28+AZ28)/2)</f>
        <v>0.15</v>
      </c>
      <c r="QG28" s="22">
        <f>IF($CU28="P",CD28,(CD28+BA28)/2)</f>
        <v>0</v>
      </c>
      <c r="QH28" s="22">
        <f>IF($CU28="P",CE28,(CE28+BB28)/2)</f>
        <v>7.9</v>
      </c>
      <c r="QI28" s="22">
        <f>IF($CU28="P",CF28,(CF28+BC28)/2)</f>
        <v>0.35</v>
      </c>
      <c r="QJ28" s="22">
        <f>IF($CU28="P",CG28,(CG28+BD28)/2)</f>
        <v>0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1.9500000000000002</v>
      </c>
      <c r="QZ28" s="40">
        <f>IF(SUM(QD28:QE28,QG28:QI28,QK28)-QF28-QJ28&gt;0,SUM(QD28:QE28,QG28:QI28,QK28)-QF28-QJ28,"")</f>
        <v>18.900000000000002</v>
      </c>
      <c r="RA28" s="40" t="str">
        <f>IF(SUM(QL28:QM28,QO28)-QN28&gt;0,SUM(QL28:QM28,QO28)-QN28,"")</f>
        <v/>
      </c>
      <c r="RB28" s="40">
        <f>IF(SUM(QE28,QI28,QM28)&gt;0,SUM(QE28,QI28,QM28),"")</f>
        <v>1.9500000000000002</v>
      </c>
      <c r="RC28" s="40">
        <f>IF(SUM(QZ28,RA28)&gt;0,SUM(QZ28,RA28),"")</f>
        <v>18.900000000000002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18.900000000000002</v>
      </c>
    </row>
    <row r="29" spans="1:474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110</v>
      </c>
      <c r="D29" s="4" t="s">
        <v>4</v>
      </c>
      <c r="E29" s="4">
        <v>2005</v>
      </c>
      <c r="F29" s="9">
        <f>SUM(L29:R29)+SUM(L29:O29)*0.0000001+SUM(L29)*0.0000000000001</f>
        <v>72.200007220003883</v>
      </c>
      <c r="G29" s="64"/>
      <c r="H29" s="3" t="str">
        <f>IF(OR(AND(AP29&gt;=AW$38,AQ29&gt;=AW$42,AP29&lt;&gt;"",AO29=""),AND(AU29&gt;=AW$38,AV29&gt;=AW$42,AU29&lt;&gt;"",AO29=""),AND(BS29&gt;=BZ$38,BT29&gt;=BZ$42,BS29&lt;&gt;"",BR29=""),AND(BX29&gt;=BZ$38,BY29&gt;=BZ$42,BX29&lt;&gt;"",BR29=""),AND(CV29&gt;=DC$38,CW29&gt;=DC$42,CV29&lt;&gt;"",CU29=""),AND(DA29&gt;=DC$38,DB29&gt;=DC$42,DA29&lt;&gt;""),AND(DZ29&gt;=EG$38,EA29&gt;=EG$42,DZ29&lt;&gt;""),AND(EE29&gt;=EG$38,EF29&gt;=EG$42,EE29&lt;&gt;""),AND(FB29&gt;=FI$38,FC29&gt;=FI$42,FB29&lt;&gt;""),AND(FG29&gt;=FI$38,FH29&gt;=FI$42,FG29&lt;&gt;""),AND(GD29&gt;=GK$38,GE29&gt;=GK$42,GD29&lt;&gt;""),AND(GI29&gt;=GK$38,GJ29&gt;=GK$42,GI29&lt;&gt;""),AND(HF29&gt;=HM$38,HG29&gt;=HM$42,HF29&lt;&gt;""),AND(HK29&gt;=HM$38,HL29&gt;=HM$42,HK29&lt;&gt;""),AND(IH29&gt;=IO$38,II29&gt;=IO$42,IH29&lt;&gt;""),AND(IM29&gt;=IO$38,IN29&gt;=IO$42,IM29&lt;&gt;""),AND(JJ29&gt;=JQ$38,JK29&gt;=JQ$42,JJ29&lt;&gt;""),AND(JO29&gt;=JQ$38,JP29&gt;=JQ$42,JO29&lt;&gt;""),AND(KL29&gt;=KS$38,KM29&gt;=KS$42,KL29&lt;&gt;""),AND(KQ29&gt;=KS$38,KR29&gt;=KS$42,KQ29&lt;&gt;""),AND(LN29&gt;=LU$38,LO29&gt;=LU$42,LN29&lt;&gt;""),AND(LS29&gt;=LU$38,LT29&gt;=LU$42,LS29&lt;&gt;""),AND(MP29&gt;=MW$38,MQ29&gt;=MW$42,MP29&lt;&gt;""),AND(MU29&gt;=MW$38,MV29&gt;=MW$42,MU29&lt;&gt;""),AND(NR29&gt;=NY$38,NS29&gt;=NY$42,NR29&lt;&gt;""),AND(NW29&gt;=NY$38,NX29&gt;=NY$42,NW29&lt;&gt;""),AND(OT29&gt;=PA$38,OU29&gt;=PA$42,OT29&lt;&gt;""),AND(OY29&gt;=PA$38,OZ29&gt;=PA$42,OY29&lt;&gt;""),AND(PV29&gt;=QC$38,PW29&gt;=QC$42,PV29&lt;&gt;""),AND(QA29&gt;=QC$38,QB29&gt;=QC$42,QA29&lt;&gt;"")),"P","")</f>
        <v/>
      </c>
      <c r="I29" s="3" t="str">
        <f>IF(OR(AND(AQ29&gt;=AW$42,AQ29&lt;&gt;"",AO29=""),AND(AV29&gt;=AW$42,AV29&lt;&gt;"",AO29=""),AND(BT29&gt;=BZ$42,BT29&lt;&gt;"",BR29=""),AND(BY29&gt;=BZ$42,BY29&lt;&gt;"",BR29=""),AND(CW29&gt;=DC$42,CW29&lt;&gt;"",CU29=""),AND(DB29&gt;=DC$42,DB29&lt;&gt;"",CU29=""),AND(EA29&gt;=EG$42,EA29&lt;&gt;""),AND(EF29&gt;=EG$42,EF29&lt;&gt;""),AND(FC29&gt;=FI$42,FC29&lt;&gt;""),AND(FH29&gt;=FI$42,FH29&lt;&gt;""),AND(GE29&gt;=GK$42,GE29&lt;&gt;""),AND(GJ29&gt;=GK$42,GJ29&lt;&gt;""),AND(HG29&gt;=HM$42,HG29&lt;&gt;""),AND(HL29&gt;=HM$42,HL29&lt;&gt;""),AND(II29&gt;=IO$42,II29&lt;&gt;""),AND(IN29&gt;=IO$42,IN29&lt;&gt;""),AND(JK29&gt;=JQ$42,JK29&lt;&gt;""),AND(JP29&gt;=JQ$42,JP29&lt;&gt;""),AND(KM29&gt;=KS$42,KM29&lt;&gt;""),AND(KR29&gt;=KS$42,KR29&lt;&gt;""),AND(LO29&gt;=LU$42,LO29&lt;&gt;""),AND(LT29&gt;=LU$42,LT29&lt;&gt;""),AND(MQ29&gt;=MW$42,MQ29&lt;&gt;""),AND(MV29&gt;=MW$42,MV29&lt;&gt;""),AND(NS29&gt;=NY$42,NS29&lt;&gt;""),AND(NX29&gt;=NY$42,NX29&lt;&gt;""),AND(OU29&gt;=PA$42,OU29&lt;&gt;""),AND(OZ29&gt;=PA$42,OZ29&lt;&gt;""),AND(PW29&gt;=QC$42,PW29&lt;&gt;""),AND(QB29&gt;=QC$42,QB29&lt;&gt;"")),"P","")</f>
        <v/>
      </c>
      <c r="J29" s="36" t="str">
        <f>IF(AND(I29="P",H29=""),"No DD",IF(OR(AND(AS29&gt;=AW$41,AT29&gt;=AW$45,AS29&lt;&gt;"",AO29=""),AND(BV29&gt;=BZ$41,BW29&gt;=BZ$45,BV29&lt;&gt;"",BR29=""),AND(CY29&gt;=DC$41,CZ29&gt;=DC$45,CY29&lt;&gt;"",CU29=""),AND(EC29&gt;=EG$41,ED29&gt;=EG$45,EC29&lt;&gt;""),AND(FE29&gt;=FI$41,FF29&gt;=FI$45,FE29&lt;&gt;""),AND(GG29&gt;=GK$41,GH29&gt;=GK$45,GG29&lt;&gt;""),AND(HI29&gt;=HM$41,HJ29&gt;=HM$45,HI29&lt;&gt;""),AND(IK29&gt;=IO$41,IL29&gt;=IO$45,IK29&lt;&gt;""),AND(JM29&gt;=JQ$41,JN29&gt;=JQ$45,JM29&lt;&gt;""),AND(KO29&gt;=KS$41,KP29&gt;=KS$45,KO29&lt;&gt;""),AND(LQ29&gt;=LU$41,LR29&gt;=LU$45,LQ29&lt;&gt;""),AND(MS29&gt;=MW$41,MT29&gt;=MW$45,MS29&lt;&gt;""),AND(NU29&gt;=NY$41,NV29&gt;=NY$45,NU29&lt;&gt;""),AND(OW29&gt;=PA$41,OX29&gt;=PA$45,OW29&lt;&gt;""),AND(PY29&gt;=QC$41,PZ29&gt;=QC$45,PY29&lt;&gt;"")),"Merit",IF(OR(AND(AS29&gt;=AW$40,AT29&gt;=AW$44,AS29&lt;&gt;"",AO29=""),AND(BV29&gt;=BZ$40,BW29&gt;=BZ$44,BV29&lt;&gt;"",BR29=""),AND(CY29&gt;=DC$40,CZ29&gt;=DC$44,CY29&lt;&gt;"",CU29=""),AND(EC29&gt;=EG$40,ED29&gt;=EG$44,EC29&lt;&gt;""),AND(FE29&gt;=FI$40,FF29&gt;=FI$44,FE29&lt;&gt;""),AND(GG29&gt;=GK$40,GH29&gt;=GK$44,GG29&lt;&gt;""),AND(HI29&gt;=HM$40,HJ29&gt;=HM$44,HI29&lt;&gt;""),AND(IK29&gt;=IO$40,IL29&gt;=IO$44,IK29&lt;&gt;""),AND(JM29&gt;=JQ$40,JN29&gt;=JQ$44,JM29&lt;&gt;""),AND(KO29&gt;=KS$40,KP29&gt;=KS$44,KO29&lt;&gt;""),AND(LQ29&gt;=LU$40,LR29&gt;=LU$44,LQ29&lt;&gt;""),AND(MS29&gt;=MW$40,MT29&gt;=MW$44,MS29&lt;&gt;""),AND(NU29&gt;=NY$40,NV29&gt;=NY$44,NU29&lt;&gt;""),AND(OW29&gt;=PA$40,OX29&gt;=PA$44,OW29&lt;&gt;""),AND(PY29&gt;=QC$40,PZ29&gt;=QC$44,PY29&lt;&gt;"")),"Excellence",IF(K29="P","Worlds Team",IF(H29="P","National Team","")))))</f>
        <v/>
      </c>
      <c r="K29" s="3" t="str">
        <f>IF(OR(AND(AS29&gt;=AW$39,AT29&gt;=AW$43,AS29&lt;&gt;"",AO29=""),AND(BV29&gt;=BZ$39,BW29&gt;=BZ$43,BV29&lt;&gt;"",BR29=""),AND(CY29&gt;=DC$39,CZ29&gt;=DC$43,CY29&lt;&gt;"",CU29=""),AND(EC29&gt;=EG$39,ED29&gt;=EG$43,EC29&lt;&gt;""),AND(FE29&gt;=FI$39,FF29&gt;=FI$43,FE29&lt;&gt;""),AND(GG29&gt;=GK$39,GH29&gt;=GK$43,GG29&lt;&gt;""),AND(HI29&gt;=HM$39,HJ29&gt;=HM$43,HI29&lt;&gt;""),AND(IK29&gt;=IO$39,IL29&gt;=IO$43,IK29&lt;&gt;""),AND(JM29&gt;=JQ$39,JN29&gt;=JQ$43,JM29&lt;&gt;""),AND(KO29&gt;=KS$39,KP29&gt;=KS$43,KO29&lt;&gt;""),AND(LQ29&gt;=LU$39,LR29&gt;=LU$43,LQ29&lt;&gt;""),AND(MS29&gt;=MW$39,MT29&gt;=MW$43,MS29&lt;&gt;""),AND(NU29&gt;=NY$39,NV29&gt;=NY$43,NU29&lt;&gt;""),AND(OW29&gt;=PA$39,OX29&gt;=PA$43,OW29&lt;&gt;""),AND(PY29&gt;=QC$39,PZ29&gt;=QC$43,PY29&lt;&gt;"")),"P","")</f>
        <v/>
      </c>
      <c r="L29" s="8">
        <f>IF(COUNT(AQ29,BT29,CW29)&gt;0,LARGE((AQ29,BT29,CW29),1),0)</f>
        <v>38.899999999999991</v>
      </c>
      <c r="M29" s="8" t="str">
        <f>IF(L29=0,"",IF(L29=CW29,$CA$1,IF(L29=BT29,$AX$1,IF(L29=AQ29,$U$1,""))))</f>
        <v>2024 Nationals</v>
      </c>
      <c r="N29" s="8">
        <f>IF(COUNT(AQ29,BT29,CW29)&gt;1,LARGE((AQ29,BT29,CW29),2),0)</f>
        <v>33.299999999999997</v>
      </c>
      <c r="O29" s="8" t="str">
        <f>IF(N29=0,"",IF(AND(N29=L29,N29=AQ29,N29=BT29),$U$1,IF(AND(N29=L29,N29=AQ29,N29=CW29),$U$1,IF(AND(N29=L29,N29=BT29,N29=CW29),$AX$1,IF(N29=CW29,$CA$1,IF(N29=BT29,$AX$1,IF(N29=AQ29,$U$1,"")))))))</f>
        <v>2025 Elite Canada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>
        <v>17.8</v>
      </c>
      <c r="V29" s="19">
        <v>2.9</v>
      </c>
      <c r="W29" s="19">
        <v>0.1</v>
      </c>
      <c r="X29" s="19">
        <v>0</v>
      </c>
      <c r="Y29" s="19">
        <v>17.399999999999999</v>
      </c>
      <c r="Z29" s="19">
        <v>0.9</v>
      </c>
      <c r="AA29" s="19">
        <v>0</v>
      </c>
      <c r="AB29" s="19">
        <v>0</v>
      </c>
      <c r="AC29" s="19">
        <v>18.399999999999999</v>
      </c>
      <c r="AD29" s="19">
        <v>3.5</v>
      </c>
      <c r="AE29" s="19">
        <v>0.2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>IF(SUM(V29,Z29)&gt;0,SUM(V29,Z29),"")</f>
        <v>3.8</v>
      </c>
      <c r="AQ29" s="40">
        <f>IF(SUM(U29:V29,X29:Z29,AB29)-W29-AA29&gt;0,SUM(U29:V29,X29:Z29,AB29)-W29-AA29,"")</f>
        <v>38.899999999999991</v>
      </c>
      <c r="AR29" s="40">
        <f>IF(SUM(AC29:AD29,AF29)-AE29&gt;0,SUM(AC29:AD29,AF29)-AE29,"")</f>
        <v>21.7</v>
      </c>
      <c r="AS29" s="40">
        <f>IF(SUM(V29,Z29,AD29)&gt;0,SUM(V29,Z29,AD29),"")</f>
        <v>7.3</v>
      </c>
      <c r="AT29" s="40">
        <f>IF(SUM(AQ29,AR29)&gt;0,SUM(AQ29,AR29),"")</f>
        <v>60.599999999999994</v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>
        <f>IF(SUM(AQ29,AR29,AV29)&gt;0,SUM(AQ29,AR29,AV29),"")</f>
        <v>60.599999999999994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15.2</v>
      </c>
      <c r="CB29" s="19">
        <v>2</v>
      </c>
      <c r="CC29" s="19">
        <v>0</v>
      </c>
      <c r="CD29" s="19">
        <v>0</v>
      </c>
      <c r="CE29" s="19">
        <v>15.2</v>
      </c>
      <c r="CF29" s="19">
        <v>0.9</v>
      </c>
      <c r="CG29" s="19">
        <v>0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2.9</v>
      </c>
      <c r="CW29" s="40">
        <f>IF(SUM(CA29:CB29,CD29:CF29,CH29)-CC29-CG29&gt;0,SUM(CA29:CB29,CD29:CF29,CH29)-CC29-CG29,"")</f>
        <v>33.299999999999997</v>
      </c>
      <c r="CX29" s="40" t="str">
        <f>IF(SUM(CI29:CJ29,CL29)-CK29&gt;0,SUM(CI29:CJ29,CL29)-CK29,"")</f>
        <v/>
      </c>
      <c r="CY29" s="40">
        <f>IF(SUM(CB29,CF29,CJ29)&gt;0,SUM(CB29,CF29,CJ29),"")</f>
        <v>2.9</v>
      </c>
      <c r="CZ29" s="40">
        <f>IF(SUM(CW29,CX29)&gt;0,SUM(CW29,CX29),"")</f>
        <v>33.299999999999997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33.299999999999997</v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7.6</v>
      </c>
      <c r="QE29" s="22">
        <f>IF($CU29="P",CB29,(CB29+AY29)/2)</f>
        <v>1</v>
      </c>
      <c r="QF29" s="22">
        <f>IF($CU29="P",CC29,(CC29+AZ29)/2)</f>
        <v>0</v>
      </c>
      <c r="QG29" s="22">
        <f>IF($CU29="P",CD29,(CD29+BA29)/2)</f>
        <v>0</v>
      </c>
      <c r="QH29" s="22">
        <f>IF($CU29="P",CE29,(CE29+BB29)/2)</f>
        <v>7.6</v>
      </c>
      <c r="QI29" s="22">
        <f>IF($CU29="P",CF29,(CF29+BC29)/2)</f>
        <v>0.45</v>
      </c>
      <c r="QJ29" s="22">
        <f>IF($CU29="P",CG29,(CG29+BD29)/2)</f>
        <v>0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1.45</v>
      </c>
      <c r="QZ29" s="40">
        <f>IF(SUM(QD29:QE29,QG29:QI29,QK29)-QF29-QJ29&gt;0,SUM(QD29:QE29,QG29:QI29,QK29)-QF29-QJ29,"")</f>
        <v>16.649999999999999</v>
      </c>
      <c r="RA29" s="40" t="str">
        <f>IF(SUM(QL29:QM29,QO29)-QN29&gt;0,SUM(QL29:QM29,QO29)-QN29,"")</f>
        <v/>
      </c>
      <c r="RB29" s="40">
        <f>IF(SUM(QE29,QI29,QM29)&gt;0,SUM(QE29,QI29,QM29),"")</f>
        <v>1.45</v>
      </c>
      <c r="RC29" s="40">
        <f>IF(SUM(QZ29,RA29)&gt;0,SUM(QZ29,RA29),"")</f>
        <v>16.649999999999999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16.649999999999999</v>
      </c>
    </row>
    <row r="30" spans="1:474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198</v>
      </c>
      <c r="D30" s="4" t="s">
        <v>4</v>
      </c>
      <c r="E30" s="4">
        <v>2006</v>
      </c>
      <c r="F30" s="9">
        <f>SUM(L30:R30)+SUM(L30:O30)*0.0000001+SUM(L30)*0.0000000000001</f>
        <v>45.10000451000451</v>
      </c>
      <c r="G30" s="64"/>
      <c r="H30" s="3" t="str">
        <f>IF(OR(AND(AP30&gt;=AW$38,AQ30&gt;=AW$42,AP30&lt;&gt;"",AO30=""),AND(AU30&gt;=AW$38,AV30&gt;=AW$42,AU30&lt;&gt;"",AO30=""),AND(BS30&gt;=BZ$38,BT30&gt;=BZ$42,BS30&lt;&gt;"",BR30=""),AND(BX30&gt;=BZ$38,BY30&gt;=BZ$42,BX30&lt;&gt;"",BR30=""),AND(CV30&gt;=DC$38,CW30&gt;=DC$42,CV30&lt;&gt;"",CU30=""),AND(DA30&gt;=DC$38,DB30&gt;=DC$42,DA30&lt;&gt;""),AND(DZ30&gt;=EG$38,EA30&gt;=EG$42,DZ30&lt;&gt;""),AND(EE30&gt;=EG$38,EF30&gt;=EG$42,EE30&lt;&gt;""),AND(FB30&gt;=FI$38,FC30&gt;=FI$42,FB30&lt;&gt;""),AND(FG30&gt;=FI$38,FH30&gt;=FI$42,FG30&lt;&gt;""),AND(GD30&gt;=GK$38,GE30&gt;=GK$42,GD30&lt;&gt;""),AND(GI30&gt;=GK$38,GJ30&gt;=GK$42,GI30&lt;&gt;""),AND(HF30&gt;=HM$38,HG30&gt;=HM$42,HF30&lt;&gt;""),AND(HK30&gt;=HM$38,HL30&gt;=HM$42,HK30&lt;&gt;""),AND(IH30&gt;=IO$38,II30&gt;=IO$42,IH30&lt;&gt;""),AND(IM30&gt;=IO$38,IN30&gt;=IO$42,IM30&lt;&gt;""),AND(JJ30&gt;=JQ$38,JK30&gt;=JQ$42,JJ30&lt;&gt;""),AND(JO30&gt;=JQ$38,JP30&gt;=JQ$42,JO30&lt;&gt;""),AND(KL30&gt;=KS$38,KM30&gt;=KS$42,KL30&lt;&gt;""),AND(KQ30&gt;=KS$38,KR30&gt;=KS$42,KQ30&lt;&gt;""),AND(LN30&gt;=LU$38,LO30&gt;=LU$42,LN30&lt;&gt;""),AND(LS30&gt;=LU$38,LT30&gt;=LU$42,LS30&lt;&gt;""),AND(MP30&gt;=MW$38,MQ30&gt;=MW$42,MP30&lt;&gt;""),AND(MU30&gt;=MW$38,MV30&gt;=MW$42,MU30&lt;&gt;""),AND(NR30&gt;=NY$38,NS30&gt;=NY$42,NR30&lt;&gt;""),AND(NW30&gt;=NY$38,NX30&gt;=NY$42,NW30&lt;&gt;""),AND(OT30&gt;=PA$38,OU30&gt;=PA$42,OT30&lt;&gt;""),AND(OY30&gt;=PA$38,OZ30&gt;=PA$42,OY30&lt;&gt;""),AND(PV30&gt;=QC$38,PW30&gt;=QC$42,PV30&lt;&gt;""),AND(QA30&gt;=QC$38,QB30&gt;=QC$42,QA30&lt;&gt;"")),"P","")</f>
        <v/>
      </c>
      <c r="I30" s="3" t="str">
        <f>IF(OR(AND(AQ30&gt;=AW$42,AQ30&lt;&gt;"",AO30=""),AND(AV30&gt;=AW$42,AV30&lt;&gt;"",AO30=""),AND(BT30&gt;=BZ$42,BT30&lt;&gt;"",BR30=""),AND(BY30&gt;=BZ$42,BY30&lt;&gt;"",BR30=""),AND(CW30&gt;=DC$42,CW30&lt;&gt;"",CU30=""),AND(DB30&gt;=DC$42,DB30&lt;&gt;"",CU30=""),AND(EA30&gt;=EG$42,EA30&lt;&gt;""),AND(EF30&gt;=EG$42,EF30&lt;&gt;""),AND(FC30&gt;=FI$42,FC30&lt;&gt;""),AND(FH30&gt;=FI$42,FH30&lt;&gt;""),AND(GE30&gt;=GK$42,GE30&lt;&gt;""),AND(GJ30&gt;=GK$42,GJ30&lt;&gt;""),AND(HG30&gt;=HM$42,HG30&lt;&gt;""),AND(HL30&gt;=HM$42,HL30&lt;&gt;""),AND(II30&gt;=IO$42,II30&lt;&gt;""),AND(IN30&gt;=IO$42,IN30&lt;&gt;""),AND(JK30&gt;=JQ$42,JK30&lt;&gt;""),AND(JP30&gt;=JQ$42,JP30&lt;&gt;""),AND(KM30&gt;=KS$42,KM30&lt;&gt;""),AND(KR30&gt;=KS$42,KR30&lt;&gt;""),AND(LO30&gt;=LU$42,LO30&lt;&gt;""),AND(LT30&gt;=LU$42,LT30&lt;&gt;""),AND(MQ30&gt;=MW$42,MQ30&lt;&gt;""),AND(MV30&gt;=MW$42,MV30&lt;&gt;""),AND(NS30&gt;=NY$42,NS30&lt;&gt;""),AND(NX30&gt;=NY$42,NX30&lt;&gt;""),AND(OU30&gt;=PA$42,OU30&lt;&gt;""),AND(OZ30&gt;=PA$42,OZ30&lt;&gt;""),AND(PW30&gt;=QC$42,PW30&lt;&gt;""),AND(QB30&gt;=QC$42,QB30&lt;&gt;"")),"P","")</f>
        <v/>
      </c>
      <c r="J30" s="36" t="str">
        <f>IF(AND(I30="P",H30=""),"No DD",IF(OR(AND(AS30&gt;=AW$41,AT30&gt;=AW$45,AS30&lt;&gt;"",AO30=""),AND(BV30&gt;=BZ$41,BW30&gt;=BZ$45,BV30&lt;&gt;"",BR30=""),AND(CY30&gt;=DC$41,CZ30&gt;=DC$45,CY30&lt;&gt;"",CU30=""),AND(EC30&gt;=EG$41,ED30&gt;=EG$45,EC30&lt;&gt;""),AND(FE30&gt;=FI$41,FF30&gt;=FI$45,FE30&lt;&gt;""),AND(GG30&gt;=GK$41,GH30&gt;=GK$45,GG30&lt;&gt;""),AND(HI30&gt;=HM$41,HJ30&gt;=HM$45,HI30&lt;&gt;""),AND(IK30&gt;=IO$41,IL30&gt;=IO$45,IK30&lt;&gt;""),AND(JM30&gt;=JQ$41,JN30&gt;=JQ$45,JM30&lt;&gt;""),AND(KO30&gt;=KS$41,KP30&gt;=KS$45,KO30&lt;&gt;""),AND(LQ30&gt;=LU$41,LR30&gt;=LU$45,LQ30&lt;&gt;""),AND(MS30&gt;=MW$41,MT30&gt;=MW$45,MS30&lt;&gt;""),AND(NU30&gt;=NY$41,NV30&gt;=NY$45,NU30&lt;&gt;""),AND(OW30&gt;=PA$41,OX30&gt;=PA$45,OW30&lt;&gt;""),AND(PY30&gt;=QC$41,PZ30&gt;=QC$45,PY30&lt;&gt;"")),"Merit",IF(OR(AND(AS30&gt;=AW$40,AT30&gt;=AW$44,AS30&lt;&gt;"",AO30=""),AND(BV30&gt;=BZ$40,BW30&gt;=BZ$44,BV30&lt;&gt;"",BR30=""),AND(CY30&gt;=DC$40,CZ30&gt;=DC$44,CY30&lt;&gt;"",CU30=""),AND(EC30&gt;=EG$40,ED30&gt;=EG$44,EC30&lt;&gt;""),AND(FE30&gt;=FI$40,FF30&gt;=FI$44,FE30&lt;&gt;""),AND(GG30&gt;=GK$40,GH30&gt;=GK$44,GG30&lt;&gt;""),AND(HI30&gt;=HM$40,HJ30&gt;=HM$44,HI30&lt;&gt;""),AND(IK30&gt;=IO$40,IL30&gt;=IO$44,IK30&lt;&gt;""),AND(JM30&gt;=JQ$40,JN30&gt;=JQ$44,JM30&lt;&gt;""),AND(KO30&gt;=KS$40,KP30&gt;=KS$44,KO30&lt;&gt;""),AND(LQ30&gt;=LU$40,LR30&gt;=LU$44,LQ30&lt;&gt;""),AND(MS30&gt;=MW$40,MT30&gt;=MW$44,MS30&lt;&gt;""),AND(NU30&gt;=NY$40,NV30&gt;=NY$44,NU30&lt;&gt;""),AND(OW30&gt;=PA$40,OX30&gt;=PA$44,OW30&lt;&gt;""),AND(PY30&gt;=QC$40,PZ30&gt;=QC$44,PY30&lt;&gt;"")),"Excellence",IF(K30="P","Worlds Team",IF(H30="P","National Team","")))))</f>
        <v/>
      </c>
      <c r="K30" s="3" t="str">
        <f>IF(OR(AND(AS30&gt;=AW$39,AT30&gt;=AW$43,AS30&lt;&gt;"",AO30=""),AND(BV30&gt;=BZ$39,BW30&gt;=BZ$43,BV30&lt;&gt;"",BR30=""),AND(CY30&gt;=DC$39,CZ30&gt;=DC$43,CY30&lt;&gt;"",CU30=""),AND(EC30&gt;=EG$39,ED30&gt;=EG$43,EC30&lt;&gt;""),AND(FE30&gt;=FI$39,FF30&gt;=FI$43,FE30&lt;&gt;""),AND(GG30&gt;=GK$39,GH30&gt;=GK$43,GG30&lt;&gt;""),AND(HI30&gt;=HM$39,HJ30&gt;=HM$43,HI30&lt;&gt;""),AND(IK30&gt;=IO$39,IL30&gt;=IO$43,IK30&lt;&gt;""),AND(JM30&gt;=JQ$39,JN30&gt;=JQ$43,JM30&lt;&gt;""),AND(KO30&gt;=KS$39,KP30&gt;=KS$43,KO30&lt;&gt;""),AND(LQ30&gt;=LU$39,LR30&gt;=LU$43,LQ30&lt;&gt;""),AND(MS30&gt;=MW$39,MT30&gt;=MW$43,MS30&lt;&gt;""),AND(NU30&gt;=NY$39,NV30&gt;=NY$43,NU30&lt;&gt;""),AND(OW30&gt;=PA$39,OX30&gt;=PA$43,OW30&lt;&gt;""),AND(PY30&gt;=QC$39,PZ30&gt;=QC$43,PY30&lt;&gt;"")),"P","")</f>
        <v/>
      </c>
      <c r="L30" s="8">
        <f>IF(COUNT(AQ30,BT30,CW30)&gt;0,LARGE((AQ30,BT30,CW30),1),0)</f>
        <v>45.1</v>
      </c>
      <c r="M30" s="8" t="str">
        <f>IF(L30=0,"",IF(L30=CW30,$CA$1,IF(L30=BT30,$AX$1,IF(L30=AQ30,$U$1,""))))</f>
        <v>2024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>
        <v>18.7</v>
      </c>
      <c r="V30" s="19">
        <v>3.6</v>
      </c>
      <c r="W30" s="19">
        <v>0</v>
      </c>
      <c r="X30" s="19">
        <v>0</v>
      </c>
      <c r="Y30" s="19">
        <v>18.399999999999999</v>
      </c>
      <c r="Z30" s="19">
        <v>4.4000000000000004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>IF(SUM(V30,Z30)&gt;0,SUM(V30,Z30),"")</f>
        <v>8</v>
      </c>
      <c r="AQ30" s="40">
        <f>IF(SUM(U30:V30,X30:Z30,AB30)-W30-AA30&gt;0,SUM(U30:V30,X30:Z30,AB30)-W30-AA30,"")</f>
        <v>45.1</v>
      </c>
      <c r="AR30" s="40" t="str">
        <f>IF(SUM(AC30:AD30,AF30)-AE30&gt;0,SUM(AC30:AD30,AF30)-AE30,"")</f>
        <v/>
      </c>
      <c r="AS30" s="40">
        <f>IF(SUM(V30,Z30,AD30)&gt;0,SUM(V30,Z30,AD30),"")</f>
        <v>8</v>
      </c>
      <c r="AT30" s="40">
        <f>IF(SUM(AQ30,AR30)&gt;0,SUM(AQ30,AR30),"")</f>
        <v>45.1</v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>
        <f>IF(SUM(AQ30,AR30,AV30)&gt;0,SUM(AQ30,AR30,AV30),"")</f>
        <v>45.1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0</v>
      </c>
      <c r="QE30" s="22">
        <f>IF($CU30="P",CB30,(CB30+AY30)/2)</f>
        <v>0</v>
      </c>
      <c r="QF30" s="22">
        <f>IF($CU30="P",CC30,(CC30+AZ30)/2)</f>
        <v>0</v>
      </c>
      <c r="QG30" s="22">
        <f>IF($CU30="P",CD30,(CD30+BA30)/2)</f>
        <v>0</v>
      </c>
      <c r="QH30" s="22">
        <f>IF($CU30="P",CE30,(CE30+BB30)/2)</f>
        <v>0</v>
      </c>
      <c r="QI30" s="22">
        <f>IF($CU30="P",CF30,(CF30+BC30)/2)</f>
        <v>0</v>
      </c>
      <c r="QJ30" s="22">
        <f>IF($CU30="P",CG30,(CG30+BD30)/2)</f>
        <v>0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0</v>
      </c>
      <c r="QQ30" s="22">
        <f>IF($CU30="P",CN30,(CN30+BK30)/2)</f>
        <v>0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0</v>
      </c>
      <c r="QU30" s="22">
        <f>IF($CU30="P",CR30,(CR30+BO30)/2)</f>
        <v>0</v>
      </c>
      <c r="QV30" s="22">
        <f>IF($CU30="P",CS30,(CS30+BP30)/2)</f>
        <v>0</v>
      </c>
      <c r="QW30" s="22">
        <f>IF($CU30="P",CT30,(CT30+BQ30)/2)</f>
        <v>0</v>
      </c>
      <c r="QX30" s="27" t="s">
        <v>46</v>
      </c>
      <c r="QY30" s="40" t="str">
        <f>IF(SUM(QE30,QI30)&gt;0,SUM(QE30,QI30),"")</f>
        <v/>
      </c>
      <c r="QZ30" s="40" t="str">
        <f>IF(SUM(QD30:QE30,QG30:QI30,QK30)-QF30-QJ30&gt;0,SUM(QD30:QE30,QG30:QI30,QK30)-QF30-QJ30,"")</f>
        <v/>
      </c>
      <c r="RA30" s="40" t="str">
        <f>IF(SUM(QL30:QM30,QO30)-QN30&gt;0,SUM(QL30:QM30,QO30)-QN30,"")</f>
        <v/>
      </c>
      <c r="RB30" s="40" t="str">
        <f>IF(SUM(QE30,QI30,QM30)&gt;0,SUM(QE30,QI30,QM30),"")</f>
        <v/>
      </c>
      <c r="RC30" s="40" t="str">
        <f>IF(SUM(QZ30,RA30)&gt;0,SUM(QZ30,RA30),"")</f>
        <v/>
      </c>
      <c r="RD30" s="40" t="str">
        <f>IF(SUM(QQ30,QU30)&gt;0,SUM(QQ30,QU30),"")</f>
        <v/>
      </c>
      <c r="RE30" s="40" t="str">
        <f>IF(SUM(QP30:QQ30,QS30:QU30,QW30)-SUM(QR30,QV30)&gt;0,SUM(QP30:QQ30,QS30:QU30,QW30)-SUM(QR30,QV30),"")</f>
        <v/>
      </c>
      <c r="RF30" s="40" t="str">
        <f>IF(SUM(QZ30,RA30,RE30)&gt;0,SUM(QZ30,RA30,RE30),"")</f>
        <v/>
      </c>
    </row>
    <row r="31" spans="1:474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197</v>
      </c>
      <c r="D31" s="4" t="s">
        <v>3</v>
      </c>
      <c r="E31" s="4">
        <v>2006</v>
      </c>
      <c r="F31" s="9">
        <f>SUM(L31:R31)+SUM(L31:O31)*0.0000001+SUM(L31)*0.0000000000001</f>
        <v>40.200004020004023</v>
      </c>
      <c r="G31" s="64"/>
      <c r="H31" s="3" t="str">
        <f>IF(OR(AND(AP31&gt;=AW$38,AQ31&gt;=AW$42,AP31&lt;&gt;"",AO31=""),AND(AU31&gt;=AW$38,AV31&gt;=AW$42,AU31&lt;&gt;"",AO31=""),AND(BS31&gt;=BZ$38,BT31&gt;=BZ$42,BS31&lt;&gt;"",BR31=""),AND(BX31&gt;=BZ$38,BY31&gt;=BZ$42,BX31&lt;&gt;"",BR31=""),AND(CV31&gt;=DC$38,CW31&gt;=DC$42,CV31&lt;&gt;"",CU31=""),AND(DA31&gt;=DC$38,DB31&gt;=DC$42,DA31&lt;&gt;""),AND(DZ31&gt;=EG$38,EA31&gt;=EG$42,DZ31&lt;&gt;""),AND(EE31&gt;=EG$38,EF31&gt;=EG$42,EE31&lt;&gt;""),AND(FB31&gt;=FI$38,FC31&gt;=FI$42,FB31&lt;&gt;""),AND(FG31&gt;=FI$38,FH31&gt;=FI$42,FG31&lt;&gt;""),AND(GD31&gt;=GK$38,GE31&gt;=GK$42,GD31&lt;&gt;""),AND(GI31&gt;=GK$38,GJ31&gt;=GK$42,GI31&lt;&gt;""),AND(HF31&gt;=HM$38,HG31&gt;=HM$42,HF31&lt;&gt;""),AND(HK31&gt;=HM$38,HL31&gt;=HM$42,HK31&lt;&gt;""),AND(IH31&gt;=IO$38,II31&gt;=IO$42,IH31&lt;&gt;""),AND(IM31&gt;=IO$38,IN31&gt;=IO$42,IM31&lt;&gt;""),AND(JJ31&gt;=JQ$38,JK31&gt;=JQ$42,JJ31&lt;&gt;""),AND(JO31&gt;=JQ$38,JP31&gt;=JQ$42,JO31&lt;&gt;""),AND(KL31&gt;=KS$38,KM31&gt;=KS$42,KL31&lt;&gt;""),AND(KQ31&gt;=KS$38,KR31&gt;=KS$42,KQ31&lt;&gt;""),AND(LN31&gt;=LU$38,LO31&gt;=LU$42,LN31&lt;&gt;""),AND(LS31&gt;=LU$38,LT31&gt;=LU$42,LS31&lt;&gt;""),AND(MP31&gt;=MW$38,MQ31&gt;=MW$42,MP31&lt;&gt;""),AND(MU31&gt;=MW$38,MV31&gt;=MW$42,MU31&lt;&gt;""),AND(NR31&gt;=NY$38,NS31&gt;=NY$42,NR31&lt;&gt;""),AND(NW31&gt;=NY$38,NX31&gt;=NY$42,NW31&lt;&gt;""),AND(OT31&gt;=PA$38,OU31&gt;=PA$42,OT31&lt;&gt;""),AND(OY31&gt;=PA$38,OZ31&gt;=PA$42,OY31&lt;&gt;""),AND(PV31&gt;=QC$38,PW31&gt;=QC$42,PV31&lt;&gt;""),AND(QA31&gt;=QC$38,QB31&gt;=QC$42,QA31&lt;&gt;"")),"P","")</f>
        <v/>
      </c>
      <c r="I31" s="3" t="str">
        <f>IF(OR(AND(AQ31&gt;=AW$42,AQ31&lt;&gt;"",AO31=""),AND(AV31&gt;=AW$42,AV31&lt;&gt;"",AO31=""),AND(BT31&gt;=BZ$42,BT31&lt;&gt;"",BR31=""),AND(BY31&gt;=BZ$42,BY31&lt;&gt;"",BR31=""),AND(CW31&gt;=DC$42,CW31&lt;&gt;"",CU31=""),AND(DB31&gt;=DC$42,DB31&lt;&gt;"",CU31=""),AND(EA31&gt;=EG$42,EA31&lt;&gt;""),AND(EF31&gt;=EG$42,EF31&lt;&gt;""),AND(FC31&gt;=FI$42,FC31&lt;&gt;""),AND(FH31&gt;=FI$42,FH31&lt;&gt;""),AND(GE31&gt;=GK$42,GE31&lt;&gt;""),AND(GJ31&gt;=GK$42,GJ31&lt;&gt;""),AND(HG31&gt;=HM$42,HG31&lt;&gt;""),AND(HL31&gt;=HM$42,HL31&lt;&gt;""),AND(II31&gt;=IO$42,II31&lt;&gt;""),AND(IN31&gt;=IO$42,IN31&lt;&gt;""),AND(JK31&gt;=JQ$42,JK31&lt;&gt;""),AND(JP31&gt;=JQ$42,JP31&lt;&gt;""),AND(KM31&gt;=KS$42,KM31&lt;&gt;""),AND(KR31&gt;=KS$42,KR31&lt;&gt;""),AND(LO31&gt;=LU$42,LO31&lt;&gt;""),AND(LT31&gt;=LU$42,LT31&lt;&gt;""),AND(MQ31&gt;=MW$42,MQ31&lt;&gt;""),AND(MV31&gt;=MW$42,MV31&lt;&gt;""),AND(NS31&gt;=NY$42,NS31&lt;&gt;""),AND(NX31&gt;=NY$42,NX31&lt;&gt;""),AND(OU31&gt;=PA$42,OU31&lt;&gt;""),AND(OZ31&gt;=PA$42,OZ31&lt;&gt;""),AND(PW31&gt;=QC$42,PW31&lt;&gt;""),AND(QB31&gt;=QC$42,QB31&lt;&gt;"")),"P","")</f>
        <v/>
      </c>
      <c r="J31" s="36" t="str">
        <f>IF(AND(I31="P",H31=""),"No DD",IF(OR(AND(AS31&gt;=AW$41,AT31&gt;=AW$45,AS31&lt;&gt;"",AO31=""),AND(BV31&gt;=BZ$41,BW31&gt;=BZ$45,BV31&lt;&gt;"",BR31=""),AND(CY31&gt;=DC$41,CZ31&gt;=DC$45,CY31&lt;&gt;"",CU31=""),AND(EC31&gt;=EG$41,ED31&gt;=EG$45,EC31&lt;&gt;""),AND(FE31&gt;=FI$41,FF31&gt;=FI$45,FE31&lt;&gt;""),AND(GG31&gt;=GK$41,GH31&gt;=GK$45,GG31&lt;&gt;""),AND(HI31&gt;=HM$41,HJ31&gt;=HM$45,HI31&lt;&gt;""),AND(IK31&gt;=IO$41,IL31&gt;=IO$45,IK31&lt;&gt;""),AND(JM31&gt;=JQ$41,JN31&gt;=JQ$45,JM31&lt;&gt;""),AND(KO31&gt;=KS$41,KP31&gt;=KS$45,KO31&lt;&gt;""),AND(LQ31&gt;=LU$41,LR31&gt;=LU$45,LQ31&lt;&gt;""),AND(MS31&gt;=MW$41,MT31&gt;=MW$45,MS31&lt;&gt;""),AND(NU31&gt;=NY$41,NV31&gt;=NY$45,NU31&lt;&gt;""),AND(OW31&gt;=PA$41,OX31&gt;=PA$45,OW31&lt;&gt;""),AND(PY31&gt;=QC$41,PZ31&gt;=QC$45,PY31&lt;&gt;"")),"Merit",IF(OR(AND(AS31&gt;=AW$40,AT31&gt;=AW$44,AS31&lt;&gt;"",AO31=""),AND(BV31&gt;=BZ$40,BW31&gt;=BZ$44,BV31&lt;&gt;"",BR31=""),AND(CY31&gt;=DC$40,CZ31&gt;=DC$44,CY31&lt;&gt;"",CU31=""),AND(EC31&gt;=EG$40,ED31&gt;=EG$44,EC31&lt;&gt;""),AND(FE31&gt;=FI$40,FF31&gt;=FI$44,FE31&lt;&gt;""),AND(GG31&gt;=GK$40,GH31&gt;=GK$44,GG31&lt;&gt;""),AND(HI31&gt;=HM$40,HJ31&gt;=HM$44,HI31&lt;&gt;""),AND(IK31&gt;=IO$40,IL31&gt;=IO$44,IK31&lt;&gt;""),AND(JM31&gt;=JQ$40,JN31&gt;=JQ$44,JM31&lt;&gt;""),AND(KO31&gt;=KS$40,KP31&gt;=KS$44,KO31&lt;&gt;""),AND(LQ31&gt;=LU$40,LR31&gt;=LU$44,LQ31&lt;&gt;""),AND(MS31&gt;=MW$40,MT31&gt;=MW$44,MS31&lt;&gt;""),AND(NU31&gt;=NY$40,NV31&gt;=NY$44,NU31&lt;&gt;""),AND(OW31&gt;=PA$40,OX31&gt;=PA$44,OW31&lt;&gt;""),AND(PY31&gt;=QC$40,PZ31&gt;=QC$44,PY31&lt;&gt;"")),"Excellence",IF(K31="P","Worlds Team",IF(H31="P","National Team","")))))</f>
        <v/>
      </c>
      <c r="K31" s="3" t="str">
        <f>IF(OR(AND(AS31&gt;=AW$39,AT31&gt;=AW$43,AS31&lt;&gt;"",AO31=""),AND(BV31&gt;=BZ$39,BW31&gt;=BZ$43,BV31&lt;&gt;"",BR31=""),AND(CY31&gt;=DC$39,CZ31&gt;=DC$43,CY31&lt;&gt;"",CU31=""),AND(EC31&gt;=EG$39,ED31&gt;=EG$43,EC31&lt;&gt;""),AND(FE31&gt;=FI$39,FF31&gt;=FI$43,FE31&lt;&gt;""),AND(GG31&gt;=GK$39,GH31&gt;=GK$43,GG31&lt;&gt;""),AND(HI31&gt;=HM$39,HJ31&gt;=HM$43,HI31&lt;&gt;""),AND(IK31&gt;=IO$39,IL31&gt;=IO$43,IK31&lt;&gt;""),AND(JM31&gt;=JQ$39,JN31&gt;=JQ$43,JM31&lt;&gt;""),AND(KO31&gt;=KS$39,KP31&gt;=KS$43,KO31&lt;&gt;""),AND(LQ31&gt;=LU$39,LR31&gt;=LU$43,LQ31&lt;&gt;""),AND(MS31&gt;=MW$39,MT31&gt;=MW$43,MS31&lt;&gt;""),AND(NU31&gt;=NY$39,NV31&gt;=NY$43,NU31&lt;&gt;""),AND(OW31&gt;=PA$39,OX31&gt;=PA$43,OW31&lt;&gt;""),AND(PY31&gt;=QC$39,PZ31&gt;=QC$43,PY31&lt;&gt;"")),"P","")</f>
        <v/>
      </c>
      <c r="L31" s="8">
        <f>IF(COUNT(AQ31,BT31,CW31)&gt;0,LARGE((AQ31,BT31,CW31),1),0)</f>
        <v>40.200000000000003</v>
      </c>
      <c r="M31" s="8" t="str">
        <f>IF(L31=0,"",IF(L31=CW31,$CA$1,IF(L31=BT31,$AX$1,IF(L31=AQ31,$U$1,""))))</f>
        <v>2024 Nationals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>
        <v>18.600000000000001</v>
      </c>
      <c r="V31" s="19">
        <v>3.1</v>
      </c>
      <c r="W31" s="19">
        <v>0</v>
      </c>
      <c r="X31" s="19">
        <v>0</v>
      </c>
      <c r="Y31" s="19">
        <v>17.8</v>
      </c>
      <c r="Z31" s="19">
        <v>0.7</v>
      </c>
      <c r="AA31" s="19">
        <v>0</v>
      </c>
      <c r="AB31" s="19">
        <v>0</v>
      </c>
      <c r="AC31" s="19">
        <v>18.8</v>
      </c>
      <c r="AD31" s="19">
        <v>1.2</v>
      </c>
      <c r="AE31" s="19">
        <v>1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3.8</v>
      </c>
      <c r="AQ31" s="40">
        <f>IF(SUM(U31:V31,X31:Z31,AB31)-W31-AA31&gt;0,SUM(U31:V31,X31:Z31,AB31)-W31-AA31,"")</f>
        <v>40.200000000000003</v>
      </c>
      <c r="AR31" s="40">
        <f>IF(SUM(AC31:AD31,AF31)-AE31&gt;0,SUM(AC31:AD31,AF31)-AE31,"")</f>
        <v>19</v>
      </c>
      <c r="AS31" s="40">
        <f>IF(SUM(V31,Z31,AD31)&gt;0,SUM(V31,Z31,AD31),"")</f>
        <v>5</v>
      </c>
      <c r="AT31" s="40">
        <f>IF(SUM(AQ31,AR31)&gt;0,SUM(AQ31,AR31),"")</f>
        <v>59.2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IF(SUM(AQ31,AR31,AV31)&gt;0,SUM(AQ31,AR31,AV31),"")</f>
        <v>59.2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0</v>
      </c>
      <c r="QE31" s="22">
        <f>IF($CU31="P",CB31,(CB31+AY31)/2)</f>
        <v>0</v>
      </c>
      <c r="QF31" s="22">
        <f>IF($CU31="P",CC31,(CC31+AZ31)/2)</f>
        <v>0</v>
      </c>
      <c r="QG31" s="22">
        <f>IF($CU31="P",CD31,(CD31+BA31)/2)</f>
        <v>0</v>
      </c>
      <c r="QH31" s="22">
        <f>IF($CU31="P",CE31,(CE31+BB31)/2)</f>
        <v>0</v>
      </c>
      <c r="QI31" s="22">
        <f>IF($CU31="P",CF31,(CF31+BC31)/2)</f>
        <v>0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0</v>
      </c>
      <c r="QQ31" s="22">
        <f>IF($CU31="P",CN31,(CN31+BK31)/2)</f>
        <v>0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0</v>
      </c>
      <c r="QU31" s="22">
        <f>IF($CU31="P",CR31,(CR31+BO31)/2)</f>
        <v>0</v>
      </c>
      <c r="QV31" s="22">
        <f>IF($CU31="P",CS31,(CS31+BP31)/2)</f>
        <v>0</v>
      </c>
      <c r="QW31" s="22">
        <f>IF($CU31="P",CT31,(CT31+BQ31)/2)</f>
        <v>0</v>
      </c>
      <c r="QX31" s="27" t="s">
        <v>46</v>
      </c>
      <c r="QY31" s="40" t="str">
        <f>IF(SUM(QE31,QI31)&gt;0,SUM(QE31,QI31),"")</f>
        <v/>
      </c>
      <c r="QZ31" s="40" t="str">
        <f>IF(SUM(QD31:QE31,QG31:QI31,QK31)-QF31-QJ31&gt;0,SUM(QD31:QE31,QG31:QI31,QK31)-QF31-QJ31,"")</f>
        <v/>
      </c>
      <c r="RA31" s="40" t="str">
        <f>IF(SUM(QL31:QM31,QO31)-QN31&gt;0,SUM(QL31:QM31,QO31)-QN31,"")</f>
        <v/>
      </c>
      <c r="RB31" s="40" t="str">
        <f>IF(SUM(QE31,QI31,QM31)&gt;0,SUM(QE31,QI31,QM31),"")</f>
        <v/>
      </c>
      <c r="RC31" s="40" t="str">
        <f>IF(SUM(QZ31,RA31)&gt;0,SUM(QZ31,RA31),"")</f>
        <v/>
      </c>
      <c r="RD31" s="40" t="str">
        <f>IF(SUM(QQ31,QU31)&gt;0,SUM(QQ31,QU31),"")</f>
        <v/>
      </c>
      <c r="RE31" s="40" t="str">
        <f>IF(SUM(QP31:QQ31,QS31:QU31,QW31)-SUM(QR31,QV31)&gt;0,SUM(QP31:QQ31,QS31:QU31,QW31)-SUM(QR31,QV31),"")</f>
        <v/>
      </c>
      <c r="RF31" s="40" t="str">
        <f>IF(SUM(QZ31,RA31,RE31)&gt;0,SUM(QZ31,RA31,RE31),"")</f>
        <v/>
      </c>
    </row>
    <row r="32" spans="1:474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180</v>
      </c>
      <c r="D32" s="4" t="s">
        <v>5</v>
      </c>
      <c r="E32" s="4">
        <v>2006</v>
      </c>
      <c r="F32" s="9">
        <f>SUM(L32:R32)+SUM(L32:O32)*0.0000001+SUM(L32)*0.0000000000001</f>
        <v>39.700003970003976</v>
      </c>
      <c r="G32" s="64"/>
      <c r="H32" s="3" t="str">
        <f>IF(OR(AND(AP32&gt;=AW$38,AQ32&gt;=AW$42,AP32&lt;&gt;"",AO32=""),AND(AU32&gt;=AW$38,AV32&gt;=AW$42,AU32&lt;&gt;"",AO32=""),AND(BS32&gt;=BZ$38,BT32&gt;=BZ$42,BS32&lt;&gt;"",BR32=""),AND(BX32&gt;=BZ$38,BY32&gt;=BZ$42,BX32&lt;&gt;"",BR32=""),AND(CV32&gt;=DC$38,CW32&gt;=DC$42,CV32&lt;&gt;"",CU32=""),AND(DA32&gt;=DC$38,DB32&gt;=DC$42,DA32&lt;&gt;""),AND(DZ32&gt;=EG$38,EA32&gt;=EG$42,DZ32&lt;&gt;""),AND(EE32&gt;=EG$38,EF32&gt;=EG$42,EE32&lt;&gt;""),AND(FB32&gt;=FI$38,FC32&gt;=FI$42,FB32&lt;&gt;""),AND(FG32&gt;=FI$38,FH32&gt;=FI$42,FG32&lt;&gt;""),AND(GD32&gt;=GK$38,GE32&gt;=GK$42,GD32&lt;&gt;""),AND(GI32&gt;=GK$38,GJ32&gt;=GK$42,GI32&lt;&gt;""),AND(HF32&gt;=HM$38,HG32&gt;=HM$42,HF32&lt;&gt;""),AND(HK32&gt;=HM$38,HL32&gt;=HM$42,HK32&lt;&gt;""),AND(IH32&gt;=IO$38,II32&gt;=IO$42,IH32&lt;&gt;""),AND(IM32&gt;=IO$38,IN32&gt;=IO$42,IM32&lt;&gt;""),AND(JJ32&gt;=JQ$38,JK32&gt;=JQ$42,JJ32&lt;&gt;""),AND(JO32&gt;=JQ$38,JP32&gt;=JQ$42,JO32&lt;&gt;""),AND(KL32&gt;=KS$38,KM32&gt;=KS$42,KL32&lt;&gt;""),AND(KQ32&gt;=KS$38,KR32&gt;=KS$42,KQ32&lt;&gt;""),AND(LN32&gt;=LU$38,LO32&gt;=LU$42,LN32&lt;&gt;""),AND(LS32&gt;=LU$38,LT32&gt;=LU$42,LS32&lt;&gt;""),AND(MP32&gt;=MW$38,MQ32&gt;=MW$42,MP32&lt;&gt;""),AND(MU32&gt;=MW$38,MV32&gt;=MW$42,MU32&lt;&gt;""),AND(NR32&gt;=NY$38,NS32&gt;=NY$42,NR32&lt;&gt;""),AND(NW32&gt;=NY$38,NX32&gt;=NY$42,NW32&lt;&gt;""),AND(OT32&gt;=PA$38,OU32&gt;=PA$42,OT32&lt;&gt;""),AND(OY32&gt;=PA$38,OZ32&gt;=PA$42,OY32&lt;&gt;""),AND(PV32&gt;=QC$38,PW32&gt;=QC$42,PV32&lt;&gt;""),AND(QA32&gt;=QC$38,QB32&gt;=QC$42,QA32&lt;&gt;"")),"P","")</f>
        <v/>
      </c>
      <c r="I32" s="3" t="str">
        <f>IF(OR(AND(AQ32&gt;=AW$42,AQ32&lt;&gt;"",AO32=""),AND(AV32&gt;=AW$42,AV32&lt;&gt;"",AO32=""),AND(BT32&gt;=BZ$42,BT32&lt;&gt;"",BR32=""),AND(BY32&gt;=BZ$42,BY32&lt;&gt;"",BR32=""),AND(CW32&gt;=DC$42,CW32&lt;&gt;"",CU32=""),AND(DB32&gt;=DC$42,DB32&lt;&gt;"",CU32=""),AND(EA32&gt;=EG$42,EA32&lt;&gt;""),AND(EF32&gt;=EG$42,EF32&lt;&gt;""),AND(FC32&gt;=FI$42,FC32&lt;&gt;""),AND(FH32&gt;=FI$42,FH32&lt;&gt;""),AND(GE32&gt;=GK$42,GE32&lt;&gt;""),AND(GJ32&gt;=GK$42,GJ32&lt;&gt;""),AND(HG32&gt;=HM$42,HG32&lt;&gt;""),AND(HL32&gt;=HM$42,HL32&lt;&gt;""),AND(II32&gt;=IO$42,II32&lt;&gt;""),AND(IN32&gt;=IO$42,IN32&lt;&gt;""),AND(JK32&gt;=JQ$42,JK32&lt;&gt;""),AND(JP32&gt;=JQ$42,JP32&lt;&gt;""),AND(KM32&gt;=KS$42,KM32&lt;&gt;""),AND(KR32&gt;=KS$42,KR32&lt;&gt;""),AND(LO32&gt;=LU$42,LO32&lt;&gt;""),AND(LT32&gt;=LU$42,LT32&lt;&gt;""),AND(MQ32&gt;=MW$42,MQ32&lt;&gt;""),AND(MV32&gt;=MW$42,MV32&lt;&gt;""),AND(NS32&gt;=NY$42,NS32&lt;&gt;""),AND(NX32&gt;=NY$42,NX32&lt;&gt;""),AND(OU32&gt;=PA$42,OU32&lt;&gt;""),AND(OZ32&gt;=PA$42,OZ32&lt;&gt;""),AND(PW32&gt;=QC$42,PW32&lt;&gt;""),AND(QB32&gt;=QC$42,QB32&lt;&gt;"")),"P","")</f>
        <v/>
      </c>
      <c r="J32" s="36" t="str">
        <f>IF(AND(I32="P",H32=""),"No DD",IF(OR(AND(AS32&gt;=AW$41,AT32&gt;=AW$45,AS32&lt;&gt;"",AO32=""),AND(BV32&gt;=BZ$41,BW32&gt;=BZ$45,BV32&lt;&gt;"",BR32=""),AND(CY32&gt;=DC$41,CZ32&gt;=DC$45,CY32&lt;&gt;"",CU32=""),AND(EC32&gt;=EG$41,ED32&gt;=EG$45,EC32&lt;&gt;""),AND(FE32&gt;=FI$41,FF32&gt;=FI$45,FE32&lt;&gt;""),AND(GG32&gt;=GK$41,GH32&gt;=GK$45,GG32&lt;&gt;""),AND(HI32&gt;=HM$41,HJ32&gt;=HM$45,HI32&lt;&gt;""),AND(IK32&gt;=IO$41,IL32&gt;=IO$45,IK32&lt;&gt;""),AND(JM32&gt;=JQ$41,JN32&gt;=JQ$45,JM32&lt;&gt;""),AND(KO32&gt;=KS$41,KP32&gt;=KS$45,KO32&lt;&gt;""),AND(LQ32&gt;=LU$41,LR32&gt;=LU$45,LQ32&lt;&gt;""),AND(MS32&gt;=MW$41,MT32&gt;=MW$45,MS32&lt;&gt;""),AND(NU32&gt;=NY$41,NV32&gt;=NY$45,NU32&lt;&gt;""),AND(OW32&gt;=PA$41,OX32&gt;=PA$45,OW32&lt;&gt;""),AND(PY32&gt;=QC$41,PZ32&gt;=QC$45,PY32&lt;&gt;"")),"Merit",IF(OR(AND(AS32&gt;=AW$40,AT32&gt;=AW$44,AS32&lt;&gt;"",AO32=""),AND(BV32&gt;=BZ$40,BW32&gt;=BZ$44,BV32&lt;&gt;"",BR32=""),AND(CY32&gt;=DC$40,CZ32&gt;=DC$44,CY32&lt;&gt;"",CU32=""),AND(EC32&gt;=EG$40,ED32&gt;=EG$44,EC32&lt;&gt;""),AND(FE32&gt;=FI$40,FF32&gt;=FI$44,FE32&lt;&gt;""),AND(GG32&gt;=GK$40,GH32&gt;=GK$44,GG32&lt;&gt;""),AND(HI32&gt;=HM$40,HJ32&gt;=HM$44,HI32&lt;&gt;""),AND(IK32&gt;=IO$40,IL32&gt;=IO$44,IK32&lt;&gt;""),AND(JM32&gt;=JQ$40,JN32&gt;=JQ$44,JM32&lt;&gt;""),AND(KO32&gt;=KS$40,KP32&gt;=KS$44,KO32&lt;&gt;""),AND(LQ32&gt;=LU$40,LR32&gt;=LU$44,LQ32&lt;&gt;""),AND(MS32&gt;=MW$40,MT32&gt;=MW$44,MS32&lt;&gt;""),AND(NU32&gt;=NY$40,NV32&gt;=NY$44,NU32&lt;&gt;""),AND(OW32&gt;=PA$40,OX32&gt;=PA$44,OW32&lt;&gt;""),AND(PY32&gt;=QC$40,PZ32&gt;=QC$44,PY32&lt;&gt;"")),"Excellence",IF(K32="P","Worlds Team",IF(H32="P","National Team","")))))</f>
        <v/>
      </c>
      <c r="K32" s="3" t="str">
        <f>IF(OR(AND(AS32&gt;=AW$39,AT32&gt;=AW$43,AS32&lt;&gt;"",AO32=""),AND(BV32&gt;=BZ$39,BW32&gt;=BZ$43,BV32&lt;&gt;"",BR32=""),AND(CY32&gt;=DC$39,CZ32&gt;=DC$43,CY32&lt;&gt;"",CU32=""),AND(EC32&gt;=EG$39,ED32&gt;=EG$43,EC32&lt;&gt;""),AND(FE32&gt;=FI$39,FF32&gt;=FI$43,FE32&lt;&gt;""),AND(GG32&gt;=GK$39,GH32&gt;=GK$43,GG32&lt;&gt;""),AND(HI32&gt;=HM$39,HJ32&gt;=HM$43,HI32&lt;&gt;""),AND(IK32&gt;=IO$39,IL32&gt;=IO$43,IK32&lt;&gt;""),AND(JM32&gt;=JQ$39,JN32&gt;=JQ$43,JM32&lt;&gt;""),AND(KO32&gt;=KS$39,KP32&gt;=KS$43,KO32&lt;&gt;""),AND(LQ32&gt;=LU$39,LR32&gt;=LU$43,LQ32&lt;&gt;""),AND(MS32&gt;=MW$39,MT32&gt;=MW$43,MS32&lt;&gt;""),AND(NU32&gt;=NY$39,NV32&gt;=NY$43,NU32&lt;&gt;""),AND(OW32&gt;=PA$39,OX32&gt;=PA$43,OW32&lt;&gt;""),AND(PY32&gt;=QC$39,PZ32&gt;=QC$43,PY32&lt;&gt;"")),"P","")</f>
        <v/>
      </c>
      <c r="L32" s="8">
        <f>IF(COUNT(AQ32,BT32,CW32)&gt;0,LARGE((AQ32,BT32,CW32),1),0)</f>
        <v>39.700000000000003</v>
      </c>
      <c r="M32" s="8" t="str">
        <f>IF(L32=0,"",IF(L32=CW32,$CA$1,IF(L32=BT32,$AX$1,IF(L32=AQ32,$U$1,""))))</f>
        <v>2025 Elite Canada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IF(SUM(AQ32,AR32,AV32)&gt;0,SUM(AQ32,AR32,AV32),"")</f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>
        <v>18.2</v>
      </c>
      <c r="CB32" s="19">
        <v>5.2</v>
      </c>
      <c r="CC32" s="19">
        <v>0.2</v>
      </c>
      <c r="CD32" s="19">
        <v>0</v>
      </c>
      <c r="CE32" s="19">
        <v>15.8</v>
      </c>
      <c r="CF32" s="19">
        <v>0.7</v>
      </c>
      <c r="CG32" s="19">
        <v>0</v>
      </c>
      <c r="CH32" s="19">
        <v>0</v>
      </c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>IF(SUM(CB32,CF32)&gt;0,SUM(CB32,CF32),"")</f>
        <v>5.9</v>
      </c>
      <c r="CW32" s="40">
        <f>IF(SUM(CA32:CB32,CD32:CF32,CH32)-CC32-CG32&gt;0,SUM(CA32:CB32,CD32:CF32,CH32)-CC32-CG32,"")</f>
        <v>39.700000000000003</v>
      </c>
      <c r="CX32" s="40" t="str">
        <f>IF(SUM(CI32:CJ32,CL32)-CK32&gt;0,SUM(CI32:CJ32,CL32)-CK32,"")</f>
        <v/>
      </c>
      <c r="CY32" s="40">
        <f>IF(SUM(CB32,CF32,CJ32)&gt;0,SUM(CB32,CF32,CJ32),"")</f>
        <v>5.9</v>
      </c>
      <c r="CZ32" s="40">
        <f>IF(SUM(CW32,CX32)&gt;0,SUM(CW32,CX32),"")</f>
        <v>39.700000000000003</v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>
        <f>IF(SUM(CW32,CX32,DB32)&gt;0,SUM(CW32,CX32,DB32),"")</f>
        <v>39.700000000000003</v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9.1</v>
      </c>
      <c r="QE32" s="22">
        <f>IF($CU32="P",CB32,(CB32+AY32)/2)</f>
        <v>2.6</v>
      </c>
      <c r="QF32" s="22">
        <f>IF($CU32="P",CC32,(CC32+AZ32)/2)</f>
        <v>0.1</v>
      </c>
      <c r="QG32" s="22">
        <f>IF($CU32="P",CD32,(CD32+BA32)/2)</f>
        <v>0</v>
      </c>
      <c r="QH32" s="22">
        <f>IF($CU32="P",CE32,(CE32+BB32)/2)</f>
        <v>7.9</v>
      </c>
      <c r="QI32" s="22">
        <f>IF($CU32="P",CF32,(CF32+BC32)/2)</f>
        <v>0.35</v>
      </c>
      <c r="QJ32" s="22">
        <f>IF($CU32="P",CG32,(CG32+BD32)/2)</f>
        <v>0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0</v>
      </c>
      <c r="QQ32" s="22">
        <f>IF($CU32="P",CN32,(CN32+BK32)/2)</f>
        <v>0</v>
      </c>
      <c r="QR32" s="22">
        <f>IF($CU32="P",CO32,(CO32+BL32)/2)</f>
        <v>0</v>
      </c>
      <c r="QS32" s="22">
        <f>IF($CU32="P",CP32,(CP32+BM32)/2)</f>
        <v>0</v>
      </c>
      <c r="QT32" s="22">
        <f>IF($CU32="P",CQ32,(CQ32+BN32)/2)</f>
        <v>0</v>
      </c>
      <c r="QU32" s="22">
        <f>IF($CU32="P",CR32,(CR32+BO32)/2)</f>
        <v>0</v>
      </c>
      <c r="QV32" s="22">
        <f>IF($CU32="P",CS32,(CS32+BP32)/2)</f>
        <v>0</v>
      </c>
      <c r="QW32" s="22">
        <f>IF($CU32="P",CT32,(CT32+BQ32)/2)</f>
        <v>0</v>
      </c>
      <c r="QX32" s="27" t="s">
        <v>46</v>
      </c>
      <c r="QY32" s="40">
        <f>IF(SUM(QE32,QI32)&gt;0,SUM(QE32,QI32),"")</f>
        <v>2.95</v>
      </c>
      <c r="QZ32" s="40">
        <f>IF(SUM(QD32:QE32,QG32:QI32,QK32)-QF32-QJ32&gt;0,SUM(QD32:QE32,QG32:QI32,QK32)-QF32-QJ32,"")</f>
        <v>19.850000000000001</v>
      </c>
      <c r="RA32" s="40" t="str">
        <f>IF(SUM(QL32:QM32,QO32)-QN32&gt;0,SUM(QL32:QM32,QO32)-QN32,"")</f>
        <v/>
      </c>
      <c r="RB32" s="40">
        <f>IF(SUM(QE32,QI32,QM32)&gt;0,SUM(QE32,QI32,QM32),"")</f>
        <v>2.95</v>
      </c>
      <c r="RC32" s="40">
        <f>IF(SUM(QZ32,RA32)&gt;0,SUM(QZ32,RA32),"")</f>
        <v>19.850000000000001</v>
      </c>
      <c r="RD32" s="40" t="str">
        <f>IF(SUM(QQ32,QU32)&gt;0,SUM(QQ32,QU32),"")</f>
        <v/>
      </c>
      <c r="RE32" s="40" t="str">
        <f>IF(SUM(QP32:QQ32,QS32:QU32,QW32)-SUM(QR32,QV32)&gt;0,SUM(QP32:QQ32,QS32:QU32,QW32)-SUM(QR32,QV32),"")</f>
        <v/>
      </c>
      <c r="RF32" s="40">
        <f>IF(SUM(QZ32,RA32,RE32)&gt;0,SUM(QZ32,RA32,RE32),"")</f>
        <v>19.850000000000001</v>
      </c>
    </row>
    <row r="33" spans="1:47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108</v>
      </c>
      <c r="D33" s="4" t="s">
        <v>5</v>
      </c>
      <c r="E33" s="4">
        <v>2004</v>
      </c>
      <c r="F33" s="9">
        <f>SUM(L33:R33)+SUM(L33:O33)*0.0000001+SUM(L33)*0.0000000000001</f>
        <v>38.000003800003803</v>
      </c>
      <c r="G33" s="64"/>
      <c r="H33" s="3" t="str">
        <f>IF(OR(AND(AP33&gt;=AW$38,AQ33&gt;=AW$42,AP33&lt;&gt;"",AO33=""),AND(AU33&gt;=AW$38,AV33&gt;=AW$42,AU33&lt;&gt;"",AO33=""),AND(BS33&gt;=BZ$38,BT33&gt;=BZ$42,BS33&lt;&gt;"",BR33=""),AND(BX33&gt;=BZ$38,BY33&gt;=BZ$42,BX33&lt;&gt;"",BR33=""),AND(CV33&gt;=DC$38,CW33&gt;=DC$42,CV33&lt;&gt;"",CU33=""),AND(DA33&gt;=DC$38,DB33&gt;=DC$42,DA33&lt;&gt;""),AND(DZ33&gt;=EG$38,EA33&gt;=EG$42,DZ33&lt;&gt;""),AND(EE33&gt;=EG$38,EF33&gt;=EG$42,EE33&lt;&gt;""),AND(FB33&gt;=FI$38,FC33&gt;=FI$42,FB33&lt;&gt;""),AND(FG33&gt;=FI$38,FH33&gt;=FI$42,FG33&lt;&gt;""),AND(GD33&gt;=GK$38,GE33&gt;=GK$42,GD33&lt;&gt;""),AND(GI33&gt;=GK$38,GJ33&gt;=GK$42,GI33&lt;&gt;""),AND(HF33&gt;=HM$38,HG33&gt;=HM$42,HF33&lt;&gt;""),AND(HK33&gt;=HM$38,HL33&gt;=HM$42,HK33&lt;&gt;""),AND(IH33&gt;=IO$38,II33&gt;=IO$42,IH33&lt;&gt;""),AND(IM33&gt;=IO$38,IN33&gt;=IO$42,IM33&lt;&gt;""),AND(JJ33&gt;=JQ$38,JK33&gt;=JQ$42,JJ33&lt;&gt;""),AND(JO33&gt;=JQ$38,JP33&gt;=JQ$42,JO33&lt;&gt;""),AND(KL33&gt;=KS$38,KM33&gt;=KS$42,KL33&lt;&gt;""),AND(KQ33&gt;=KS$38,KR33&gt;=KS$42,KQ33&lt;&gt;""),AND(LN33&gt;=LU$38,LO33&gt;=LU$42,LN33&lt;&gt;""),AND(LS33&gt;=LU$38,LT33&gt;=LU$42,LS33&lt;&gt;""),AND(MP33&gt;=MW$38,MQ33&gt;=MW$42,MP33&lt;&gt;""),AND(MU33&gt;=MW$38,MV33&gt;=MW$42,MU33&lt;&gt;""),AND(NR33&gt;=NY$38,NS33&gt;=NY$42,NR33&lt;&gt;""),AND(NW33&gt;=NY$38,NX33&gt;=NY$42,NW33&lt;&gt;""),AND(OT33&gt;=PA$38,OU33&gt;=PA$42,OT33&lt;&gt;""),AND(OY33&gt;=PA$38,OZ33&gt;=PA$42,OY33&lt;&gt;""),AND(PV33&gt;=QC$38,PW33&gt;=QC$42,PV33&lt;&gt;""),AND(QA33&gt;=QC$38,QB33&gt;=QC$42,QA33&lt;&gt;"")),"P","")</f>
        <v/>
      </c>
      <c r="I33" s="3" t="str">
        <f>IF(OR(AND(AQ33&gt;=AW$42,AQ33&lt;&gt;"",AO33=""),AND(AV33&gt;=AW$42,AV33&lt;&gt;"",AO33=""),AND(BT33&gt;=BZ$42,BT33&lt;&gt;"",BR33=""),AND(BY33&gt;=BZ$42,BY33&lt;&gt;"",BR33=""),AND(CW33&gt;=DC$42,CW33&lt;&gt;"",CU33=""),AND(DB33&gt;=DC$42,DB33&lt;&gt;"",CU33=""),AND(EA33&gt;=EG$42,EA33&lt;&gt;""),AND(EF33&gt;=EG$42,EF33&lt;&gt;""),AND(FC33&gt;=FI$42,FC33&lt;&gt;""),AND(FH33&gt;=FI$42,FH33&lt;&gt;""),AND(GE33&gt;=GK$42,GE33&lt;&gt;""),AND(GJ33&gt;=GK$42,GJ33&lt;&gt;""),AND(HG33&gt;=HM$42,HG33&lt;&gt;""),AND(HL33&gt;=HM$42,HL33&lt;&gt;""),AND(II33&gt;=IO$42,II33&lt;&gt;""),AND(IN33&gt;=IO$42,IN33&lt;&gt;""),AND(JK33&gt;=JQ$42,JK33&lt;&gt;""),AND(JP33&gt;=JQ$42,JP33&lt;&gt;""),AND(KM33&gt;=KS$42,KM33&lt;&gt;""),AND(KR33&gt;=KS$42,KR33&lt;&gt;""),AND(LO33&gt;=LU$42,LO33&lt;&gt;""),AND(LT33&gt;=LU$42,LT33&lt;&gt;""),AND(MQ33&gt;=MW$42,MQ33&lt;&gt;""),AND(MV33&gt;=MW$42,MV33&lt;&gt;""),AND(NS33&gt;=NY$42,NS33&lt;&gt;""),AND(NX33&gt;=NY$42,NX33&lt;&gt;""),AND(OU33&gt;=PA$42,OU33&lt;&gt;""),AND(OZ33&gt;=PA$42,OZ33&lt;&gt;""),AND(PW33&gt;=QC$42,PW33&lt;&gt;""),AND(QB33&gt;=QC$42,QB33&lt;&gt;"")),"P","")</f>
        <v/>
      </c>
      <c r="J33" s="36" t="str">
        <f>IF(AND(I33="P",H33=""),"No DD",IF(OR(AND(AS33&gt;=AW$41,AT33&gt;=AW$45,AS33&lt;&gt;"",AO33=""),AND(BV33&gt;=BZ$41,BW33&gt;=BZ$45,BV33&lt;&gt;"",BR33=""),AND(CY33&gt;=DC$41,CZ33&gt;=DC$45,CY33&lt;&gt;"",CU33=""),AND(EC33&gt;=EG$41,ED33&gt;=EG$45,EC33&lt;&gt;""),AND(FE33&gt;=FI$41,FF33&gt;=FI$45,FE33&lt;&gt;""),AND(GG33&gt;=GK$41,GH33&gt;=GK$45,GG33&lt;&gt;""),AND(HI33&gt;=HM$41,HJ33&gt;=HM$45,HI33&lt;&gt;""),AND(IK33&gt;=IO$41,IL33&gt;=IO$45,IK33&lt;&gt;""),AND(JM33&gt;=JQ$41,JN33&gt;=JQ$45,JM33&lt;&gt;""),AND(KO33&gt;=KS$41,KP33&gt;=KS$45,KO33&lt;&gt;""),AND(LQ33&gt;=LU$41,LR33&gt;=LU$45,LQ33&lt;&gt;""),AND(MS33&gt;=MW$41,MT33&gt;=MW$45,MS33&lt;&gt;""),AND(NU33&gt;=NY$41,NV33&gt;=NY$45,NU33&lt;&gt;""),AND(OW33&gt;=PA$41,OX33&gt;=PA$45,OW33&lt;&gt;""),AND(PY33&gt;=QC$41,PZ33&gt;=QC$45,PY33&lt;&gt;"")),"Merit",IF(OR(AND(AS33&gt;=AW$40,AT33&gt;=AW$44,AS33&lt;&gt;"",AO33=""),AND(BV33&gt;=BZ$40,BW33&gt;=BZ$44,BV33&lt;&gt;"",BR33=""),AND(CY33&gt;=DC$40,CZ33&gt;=DC$44,CY33&lt;&gt;"",CU33=""),AND(EC33&gt;=EG$40,ED33&gt;=EG$44,EC33&lt;&gt;""),AND(FE33&gt;=FI$40,FF33&gt;=FI$44,FE33&lt;&gt;""),AND(GG33&gt;=GK$40,GH33&gt;=GK$44,GG33&lt;&gt;""),AND(HI33&gt;=HM$40,HJ33&gt;=HM$44,HI33&lt;&gt;""),AND(IK33&gt;=IO$40,IL33&gt;=IO$44,IK33&lt;&gt;""),AND(JM33&gt;=JQ$40,JN33&gt;=JQ$44,JM33&lt;&gt;""),AND(KO33&gt;=KS$40,KP33&gt;=KS$44,KO33&lt;&gt;""),AND(LQ33&gt;=LU$40,LR33&gt;=LU$44,LQ33&lt;&gt;""),AND(MS33&gt;=MW$40,MT33&gt;=MW$44,MS33&lt;&gt;""),AND(NU33&gt;=NY$40,NV33&gt;=NY$44,NU33&lt;&gt;""),AND(OW33&gt;=PA$40,OX33&gt;=PA$44,OW33&lt;&gt;""),AND(PY33&gt;=QC$40,PZ33&gt;=QC$44,PY33&lt;&gt;"")),"Excellence",IF(K33="P","Worlds Team",IF(H33="P","National Team","")))))</f>
        <v/>
      </c>
      <c r="K33" s="3" t="str">
        <f>IF(OR(AND(AS33&gt;=AW$39,AT33&gt;=AW$43,AS33&lt;&gt;"",AO33=""),AND(BV33&gt;=BZ$39,BW33&gt;=BZ$43,BV33&lt;&gt;"",BR33=""),AND(CY33&gt;=DC$39,CZ33&gt;=DC$43,CY33&lt;&gt;"",CU33=""),AND(EC33&gt;=EG$39,ED33&gt;=EG$43,EC33&lt;&gt;""),AND(FE33&gt;=FI$39,FF33&gt;=FI$43,FE33&lt;&gt;""),AND(GG33&gt;=GK$39,GH33&gt;=GK$43,GG33&lt;&gt;""),AND(HI33&gt;=HM$39,HJ33&gt;=HM$43,HI33&lt;&gt;""),AND(IK33&gt;=IO$39,IL33&gt;=IO$43,IK33&lt;&gt;""),AND(JM33&gt;=JQ$39,JN33&gt;=JQ$43,JM33&lt;&gt;""),AND(KO33&gt;=KS$39,KP33&gt;=KS$43,KO33&lt;&gt;""),AND(LQ33&gt;=LU$39,LR33&gt;=LU$43,LQ33&lt;&gt;""),AND(MS33&gt;=MW$39,MT33&gt;=MW$43,MS33&lt;&gt;""),AND(NU33&gt;=NY$39,NV33&gt;=NY$43,NU33&lt;&gt;""),AND(OW33&gt;=PA$39,OX33&gt;=PA$43,OW33&lt;&gt;""),AND(PY33&gt;=QC$39,PZ33&gt;=QC$43,PY33&lt;&gt;"")),"P","")</f>
        <v/>
      </c>
      <c r="L33" s="8">
        <f>IF(COUNT(AQ33,BT33,CW33)&gt;0,LARGE((AQ33,BT33,CW33),1),0)</f>
        <v>38</v>
      </c>
      <c r="M33" s="8" t="str">
        <f>IF(L33=0,"",IF(L33=CW33,$CA$1,IF(L33=BT33,$AX$1,IF(L33=AQ33,$U$1,""))))</f>
        <v>2024 Nationals</v>
      </c>
      <c r="N33" s="8">
        <f>IF(COUNT(AQ33,BT33,CW33)&gt;1,LARGE((AQ33,BT33,CW33),2),0)</f>
        <v>0</v>
      </c>
      <c r="O33" s="8" t="str">
        <f>IF(N33=0,"",IF(AND(N33=L33,N33=AQ33,N33=BT33),$U$1,IF(AND(N33=L33,N33=AQ33,N33=CW33),$U$1,IF(AND(N33=L33,N33=BT33,N33=CW33),$AX$1,IF(N33=CW33,$CA$1,IF(N33=BT33,$AX$1,IF(N33=AQ33,$U$1,"")))))))</f>
        <v/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>
        <v>17.5</v>
      </c>
      <c r="V33" s="19">
        <v>0.7</v>
      </c>
      <c r="W33" s="19">
        <v>0</v>
      </c>
      <c r="X33" s="19">
        <v>0</v>
      </c>
      <c r="Y33" s="19">
        <v>19</v>
      </c>
      <c r="Z33" s="19">
        <v>1.8</v>
      </c>
      <c r="AA33" s="19">
        <v>1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2.5</v>
      </c>
      <c r="AQ33" s="40">
        <f>IF(SUM(U33:V33,X33:Z33,AB33)-W33-AA33&gt;0,SUM(U33:V33,X33:Z33,AB33)-W33-AA33,"")</f>
        <v>38</v>
      </c>
      <c r="AR33" s="40" t="str">
        <f>IF(SUM(AC33:AD33,AF33)-AE33&gt;0,SUM(AC33:AD33,AF33)-AE33,"")</f>
        <v/>
      </c>
      <c r="AS33" s="40">
        <f>IF(SUM(V33,Z33,AD33)&gt;0,SUM(V33,Z33,AD33),"")</f>
        <v>2.5</v>
      </c>
      <c r="AT33" s="40">
        <f>IF(SUM(AQ33,AR33)&gt;0,SUM(AQ33,AR33),"")</f>
        <v>38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38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>IF(SUM(AY33,BC33)&gt;0,SUM(AY33,BC33),"")</f>
        <v/>
      </c>
      <c r="BT33" s="11" t="str">
        <f>IF(SUM(AX33:AY33,BA33:BC33,BE33)-AZ33-BD33&gt;0,SUM(AX33:AY33,BA33:BC33,BE33)-AZ33-BD33,"")</f>
        <v/>
      </c>
      <c r="BU33" s="11" t="str">
        <f>IF(SUM(BF33:BG33,BI33)-BH33&gt;0,SUM(BF33:BG33,BI33)-BH33,"")</f>
        <v/>
      </c>
      <c r="BV33" s="11" t="str">
        <f>IF(SUM(AY33,BC33,BG33)&gt;0,SUM(AY33,BC33,BG33),"")</f>
        <v/>
      </c>
      <c r="BW33" s="11" t="str">
        <f>IF(SUM(BT33,BU33)&gt;0,SUM(BT33,BU33),"")</f>
        <v/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 t="str">
        <f>IF(SUM(BT33,BU33,BY33)&gt;0,SUM(BT33,BU33,BY33),"")</f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0</v>
      </c>
      <c r="QE33" s="22">
        <f>IF($CU33="P",CB33,(CB33+AY33)/2)</f>
        <v>0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0</v>
      </c>
      <c r="QI33" s="22">
        <f>IF($CU33="P",CF33,(CF33+BC33)/2)</f>
        <v>0</v>
      </c>
      <c r="QJ33" s="22">
        <f>IF($CU33="P",CG33,(CG33+BD33)/2)</f>
        <v>0</v>
      </c>
      <c r="QK33" s="22">
        <f>IF($CU33="P",CH33,(CH33+BE33)/2)</f>
        <v>0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>
        <f>IF($CU33="P",CM33,(CM33+BJ33)/2)</f>
        <v>0</v>
      </c>
      <c r="QQ33" s="22">
        <f>IF($CU33="P",CN33,(CN33+BK33)/2)</f>
        <v>0</v>
      </c>
      <c r="QR33" s="22">
        <f>IF($CU33="P",CO33,(CO33+BL33)/2)</f>
        <v>0</v>
      </c>
      <c r="QS33" s="22">
        <f>IF($CU33="P",CP33,(CP33+BM33)/2)</f>
        <v>0</v>
      </c>
      <c r="QT33" s="22">
        <f>IF($CU33="P",CQ33,(CQ33+BN33)/2)</f>
        <v>0</v>
      </c>
      <c r="QU33" s="22">
        <f>IF($CU33="P",CR33,(CR33+BO33)/2)</f>
        <v>0</v>
      </c>
      <c r="QV33" s="22">
        <f>IF($CU33="P",CS33,(CS33+BP33)/2)</f>
        <v>0</v>
      </c>
      <c r="QW33" s="22">
        <f>IF($CU33="P",CT33,(CT33+BQ33)/2)</f>
        <v>0</v>
      </c>
      <c r="QX33" s="27" t="s">
        <v>46</v>
      </c>
      <c r="QY33" s="40" t="str">
        <f>IF(SUM(QE33,QI33)&gt;0,SUM(QE33,QI33),"")</f>
        <v/>
      </c>
      <c r="QZ33" s="40" t="str">
        <f>IF(SUM(QD33:QE33,QG33:QI33,QK33)-QF33-QJ33&gt;0,SUM(QD33:QE33,QG33:QI33,QK33)-QF33-QJ33,"")</f>
        <v/>
      </c>
      <c r="RA33" s="40" t="str">
        <f>IF(SUM(QL33:QM33,QO33)-QN33&gt;0,SUM(QL33:QM33,QO33)-QN33,"")</f>
        <v/>
      </c>
      <c r="RB33" s="40" t="str">
        <f>IF(SUM(QE33,QI33,QM33)&gt;0,SUM(QE33,QI33,QM33),"")</f>
        <v/>
      </c>
      <c r="RC33" s="40" t="str">
        <f>IF(SUM(QZ33,RA33)&gt;0,SUM(QZ33,RA33),"")</f>
        <v/>
      </c>
      <c r="RD33" s="40" t="str">
        <f>IF(SUM(QQ33,QU33)&gt;0,SUM(QQ33,QU33),"")</f>
        <v/>
      </c>
      <c r="RE33" s="40" t="str">
        <f>IF(SUM(QP33:QQ33,QS33:QU33,QW33)-SUM(QR33,QV33)&gt;0,SUM(QP33:QQ33,QS33:QU33,QW33)-SUM(QR33,QV33),"")</f>
        <v/>
      </c>
      <c r="RF33" s="40" t="str">
        <f>IF(SUM(QZ33,RA33,RE33)&gt;0,SUM(QZ33,RA33,RE33),"")</f>
        <v/>
      </c>
    </row>
    <row r="34" spans="1:47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181</v>
      </c>
      <c r="D34" s="4" t="s">
        <v>5</v>
      </c>
      <c r="E34" s="4">
        <v>2005</v>
      </c>
      <c r="F34" s="9">
        <f>SUM(L34:R34)+SUM(L34:O34)*0.0000001+SUM(L34)*0.0000000000001</f>
        <v>36.300003630003637</v>
      </c>
      <c r="G34" s="64"/>
      <c r="H34" s="3" t="str">
        <f>IF(OR(AND(AP34&gt;=AW$38,AQ34&gt;=AW$42,AP34&lt;&gt;"",AO34=""),AND(AU34&gt;=AW$38,AV34&gt;=AW$42,AU34&lt;&gt;"",AO34=""),AND(BS34&gt;=BZ$38,BT34&gt;=BZ$42,BS34&lt;&gt;"",BR34=""),AND(BX34&gt;=BZ$38,BY34&gt;=BZ$42,BX34&lt;&gt;"",BR34=""),AND(CV34&gt;=DC$38,CW34&gt;=DC$42,CV34&lt;&gt;"",CU34=""),AND(DA34&gt;=DC$38,DB34&gt;=DC$42,DA34&lt;&gt;""),AND(DZ34&gt;=EG$38,EA34&gt;=EG$42,DZ34&lt;&gt;""),AND(EE34&gt;=EG$38,EF34&gt;=EG$42,EE34&lt;&gt;""),AND(FB34&gt;=FI$38,FC34&gt;=FI$42,FB34&lt;&gt;""),AND(FG34&gt;=FI$38,FH34&gt;=FI$42,FG34&lt;&gt;""),AND(GD34&gt;=GK$38,GE34&gt;=GK$42,GD34&lt;&gt;""),AND(GI34&gt;=GK$38,GJ34&gt;=GK$42,GI34&lt;&gt;""),AND(HF34&gt;=HM$38,HG34&gt;=HM$42,HF34&lt;&gt;""),AND(HK34&gt;=HM$38,HL34&gt;=HM$42,HK34&lt;&gt;""),AND(IH34&gt;=IO$38,II34&gt;=IO$42,IH34&lt;&gt;""),AND(IM34&gt;=IO$38,IN34&gt;=IO$42,IM34&lt;&gt;""),AND(JJ34&gt;=JQ$38,JK34&gt;=JQ$42,JJ34&lt;&gt;""),AND(JO34&gt;=JQ$38,JP34&gt;=JQ$42,JO34&lt;&gt;""),AND(KL34&gt;=KS$38,KM34&gt;=KS$42,KL34&lt;&gt;""),AND(KQ34&gt;=KS$38,KR34&gt;=KS$42,KQ34&lt;&gt;""),AND(LN34&gt;=LU$38,LO34&gt;=LU$42,LN34&lt;&gt;""),AND(LS34&gt;=LU$38,LT34&gt;=LU$42,LS34&lt;&gt;""),AND(MP34&gt;=MW$38,MQ34&gt;=MW$42,MP34&lt;&gt;""),AND(MU34&gt;=MW$38,MV34&gt;=MW$42,MU34&lt;&gt;""),AND(NR34&gt;=NY$38,NS34&gt;=NY$42,NR34&lt;&gt;""),AND(NW34&gt;=NY$38,NX34&gt;=NY$42,NW34&lt;&gt;""),AND(OT34&gt;=PA$38,OU34&gt;=PA$42,OT34&lt;&gt;""),AND(OY34&gt;=PA$38,OZ34&gt;=PA$42,OY34&lt;&gt;""),AND(PV34&gt;=QC$38,PW34&gt;=QC$42,PV34&lt;&gt;""),AND(QA34&gt;=QC$38,QB34&gt;=QC$42,QA34&lt;&gt;"")),"P","")</f>
        <v/>
      </c>
      <c r="I34" s="3" t="str">
        <f>IF(OR(AND(AQ34&gt;=AW$42,AQ34&lt;&gt;"",AO34=""),AND(AV34&gt;=AW$42,AV34&lt;&gt;"",AO34=""),AND(BT34&gt;=BZ$42,BT34&lt;&gt;"",BR34=""),AND(BY34&gt;=BZ$42,BY34&lt;&gt;"",BR34=""),AND(CW34&gt;=DC$42,CW34&lt;&gt;"",CU34=""),AND(DB34&gt;=DC$42,DB34&lt;&gt;"",CU34=""),AND(EA34&gt;=EG$42,EA34&lt;&gt;""),AND(EF34&gt;=EG$42,EF34&lt;&gt;""),AND(FC34&gt;=FI$42,FC34&lt;&gt;""),AND(FH34&gt;=FI$42,FH34&lt;&gt;""),AND(GE34&gt;=GK$42,GE34&lt;&gt;""),AND(GJ34&gt;=GK$42,GJ34&lt;&gt;""),AND(HG34&gt;=HM$42,HG34&lt;&gt;""),AND(HL34&gt;=HM$42,HL34&lt;&gt;""),AND(II34&gt;=IO$42,II34&lt;&gt;""),AND(IN34&gt;=IO$42,IN34&lt;&gt;""),AND(JK34&gt;=JQ$42,JK34&lt;&gt;""),AND(JP34&gt;=JQ$42,JP34&lt;&gt;""),AND(KM34&gt;=KS$42,KM34&lt;&gt;""),AND(KR34&gt;=KS$42,KR34&lt;&gt;""),AND(LO34&gt;=LU$42,LO34&lt;&gt;""),AND(LT34&gt;=LU$42,LT34&lt;&gt;""),AND(MQ34&gt;=MW$42,MQ34&lt;&gt;""),AND(MV34&gt;=MW$42,MV34&lt;&gt;""),AND(NS34&gt;=NY$42,NS34&lt;&gt;""),AND(NX34&gt;=NY$42,NX34&lt;&gt;""),AND(OU34&gt;=PA$42,OU34&lt;&gt;""),AND(OZ34&gt;=PA$42,OZ34&lt;&gt;""),AND(PW34&gt;=QC$42,PW34&lt;&gt;""),AND(QB34&gt;=QC$42,QB34&lt;&gt;"")),"P","")</f>
        <v/>
      </c>
      <c r="J34" s="36" t="str">
        <f>IF(AND(I34="P",H34=""),"No DD",IF(OR(AND(AS34&gt;=AW$41,AT34&gt;=AW$45,AS34&lt;&gt;"",AO34=""),AND(BV34&gt;=BZ$41,BW34&gt;=BZ$45,BV34&lt;&gt;"",BR34=""),AND(CY34&gt;=DC$41,CZ34&gt;=DC$45,CY34&lt;&gt;"",CU34=""),AND(EC34&gt;=EG$41,ED34&gt;=EG$45,EC34&lt;&gt;""),AND(FE34&gt;=FI$41,FF34&gt;=FI$45,FE34&lt;&gt;""),AND(GG34&gt;=GK$41,GH34&gt;=GK$45,GG34&lt;&gt;""),AND(HI34&gt;=HM$41,HJ34&gt;=HM$45,HI34&lt;&gt;""),AND(IK34&gt;=IO$41,IL34&gt;=IO$45,IK34&lt;&gt;""),AND(JM34&gt;=JQ$41,JN34&gt;=JQ$45,JM34&lt;&gt;""),AND(KO34&gt;=KS$41,KP34&gt;=KS$45,KO34&lt;&gt;""),AND(LQ34&gt;=LU$41,LR34&gt;=LU$45,LQ34&lt;&gt;""),AND(MS34&gt;=MW$41,MT34&gt;=MW$45,MS34&lt;&gt;""),AND(NU34&gt;=NY$41,NV34&gt;=NY$45,NU34&lt;&gt;""),AND(OW34&gt;=PA$41,OX34&gt;=PA$45,OW34&lt;&gt;""),AND(PY34&gt;=QC$41,PZ34&gt;=QC$45,PY34&lt;&gt;"")),"Merit",IF(OR(AND(AS34&gt;=AW$40,AT34&gt;=AW$44,AS34&lt;&gt;"",AO34=""),AND(BV34&gt;=BZ$40,BW34&gt;=BZ$44,BV34&lt;&gt;"",BR34=""),AND(CY34&gt;=DC$40,CZ34&gt;=DC$44,CY34&lt;&gt;"",CU34=""),AND(EC34&gt;=EG$40,ED34&gt;=EG$44,EC34&lt;&gt;""),AND(FE34&gt;=FI$40,FF34&gt;=FI$44,FE34&lt;&gt;""),AND(GG34&gt;=GK$40,GH34&gt;=GK$44,GG34&lt;&gt;""),AND(HI34&gt;=HM$40,HJ34&gt;=HM$44,HI34&lt;&gt;""),AND(IK34&gt;=IO$40,IL34&gt;=IO$44,IK34&lt;&gt;""),AND(JM34&gt;=JQ$40,JN34&gt;=JQ$44,JM34&lt;&gt;""),AND(KO34&gt;=KS$40,KP34&gt;=KS$44,KO34&lt;&gt;""),AND(LQ34&gt;=LU$40,LR34&gt;=LU$44,LQ34&lt;&gt;""),AND(MS34&gt;=MW$40,MT34&gt;=MW$44,MS34&lt;&gt;""),AND(NU34&gt;=NY$40,NV34&gt;=NY$44,NU34&lt;&gt;""),AND(OW34&gt;=PA$40,OX34&gt;=PA$44,OW34&lt;&gt;""),AND(PY34&gt;=QC$40,PZ34&gt;=QC$44,PY34&lt;&gt;"")),"Excellence",IF(K34="P","Worlds Team",IF(H34="P","National Team","")))))</f>
        <v/>
      </c>
      <c r="K34" s="3" t="str">
        <f>IF(OR(AND(AS34&gt;=AW$39,AT34&gt;=AW$43,AS34&lt;&gt;"",AO34=""),AND(BV34&gt;=BZ$39,BW34&gt;=BZ$43,BV34&lt;&gt;"",BR34=""),AND(CY34&gt;=DC$39,CZ34&gt;=DC$43,CY34&lt;&gt;"",CU34=""),AND(EC34&gt;=EG$39,ED34&gt;=EG$43,EC34&lt;&gt;""),AND(FE34&gt;=FI$39,FF34&gt;=FI$43,FE34&lt;&gt;""),AND(GG34&gt;=GK$39,GH34&gt;=GK$43,GG34&lt;&gt;""),AND(HI34&gt;=HM$39,HJ34&gt;=HM$43,HI34&lt;&gt;""),AND(IK34&gt;=IO$39,IL34&gt;=IO$43,IK34&lt;&gt;""),AND(JM34&gt;=JQ$39,JN34&gt;=JQ$43,JM34&lt;&gt;""),AND(KO34&gt;=KS$39,KP34&gt;=KS$43,KO34&lt;&gt;""),AND(LQ34&gt;=LU$39,LR34&gt;=LU$43,LQ34&lt;&gt;""),AND(MS34&gt;=MW$39,MT34&gt;=MW$43,MS34&lt;&gt;""),AND(NU34&gt;=NY$39,NV34&gt;=NY$43,NU34&lt;&gt;""),AND(OW34&gt;=PA$39,OX34&gt;=PA$43,OW34&lt;&gt;""),AND(PY34&gt;=QC$39,PZ34&gt;=QC$43,PY34&lt;&gt;"")),"P","")</f>
        <v/>
      </c>
      <c r="L34" s="8">
        <f>IF(COUNT(AQ34,BT34,CW34)&gt;0,LARGE((AQ34,BT34,CW34),1),0)</f>
        <v>36.300000000000004</v>
      </c>
      <c r="M34" s="8" t="str">
        <f>IF(L34=0,"",IF(L34=CW34,$CA$1,IF(L34=BT34,$AX$1,IF(L34=AQ34,$U$1,""))))</f>
        <v>2025 Elite Canada</v>
      </c>
      <c r="N34" s="8">
        <f>IF(COUNT(AQ34,BT34,CW34)&gt;1,LARGE((AQ34,BT34,CW34),2),0)</f>
        <v>0</v>
      </c>
      <c r="O34" s="8" t="str">
        <f>IF(N34=0,"",IF(AND(N34=L34,N34=AQ34,N34=BT34),$U$1,IF(AND(N34=L34,N34=AQ34,N34=CW34),$U$1,IF(AND(N34=L34,N34=BT34,N34=CW34),$AX$1,IF(N34=CW34,$CA$1,IF(N34=BT34,$AX$1,IF(N34=AQ34,$U$1,"")))))))</f>
        <v/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IF(MAX(DD34:DE34)&gt;0,MAX(DD34:DE34),"")</f>
        <v/>
      </c>
      <c r="S34" s="11" t="str">
        <f>IF(R34="","",IF(R34=DD34,"("&amp;DD$2&amp;")",IF(R34=DE34,"("&amp;DE$2&amp;")")))</f>
        <v/>
      </c>
      <c r="T34" s="8" t="str">
        <f>IF(R34="","",IF(R34=DD34,IF(R34+IF(N34="",0,N34)=PW34,$PB$1,IF(R34+IF(N34="",0,N34)=OU34,$NZ$1,IF(R34+IF(N34="",0,N34)=NS34,$MX$1,IF(R34+IF(N34="",0,N34)=MQ34,$LV$1,IF(R34+IF(N34="",0,N34)=LO34,$KT$1,IF(R34+IF(N34="",0,N34)=KM34,$JR$1,IF(R34+IF(N34="",0,N34)=JK34,$IP$1,IF(R34+IF(N34="",0,N34)=II34,$HN$1,IF(R34+IF(N34="",0,N34)=HG34,$GL$1,IF(R34+IF(N34="",0,N34)=GE34,$FJ$1,IF(R34+IF(N34="",0,N34)=FC34,$EH$1,IF(R34+IF(N34="",0,N34)=EA34,$DF$1)))))))))))),IF(R34=DE34,IF(R34+IF(P34="",0,P34)=QB34,$PB$1,IF(R34+IF(P34="",0,P34)=OZ34,$NZ$1,IF(R34+IF(P34="",0,P34)=NX34,$MX$1,IF(R34+IF(P34="",0,P34)=MV34,$LV$1,IF(R34+IF(P34="",0,P34)=LT34,$KT$1,IF(R34+IF(P34="",0,P34)=KR34,$JR$1,IF(R34+IF(P34="",0,P34)=JP34,$IP$1,IF(R34+IF(P34="",0,P34)=IN34,$HN$1,IF(R34+IF(P34="",0,P34)=HL34,$GL$1,IF(R34+IF(P34="",0,P34)=GJ34,$FJ$1,IF(R34+IF(P34="",0,P34)=FH34,$EH$1,IF(R34+IF(P34="",0,P34)=EF34,$DF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IF(SUM(BT34,BU34,BY34)&gt;0,SUM(BT34,BU34,BY34),"")</f>
        <v/>
      </c>
      <c r="CA34" s="19">
        <v>18</v>
      </c>
      <c r="CB34" s="19">
        <v>2.7</v>
      </c>
      <c r="CC34" s="19">
        <v>1</v>
      </c>
      <c r="CD34" s="19">
        <v>0</v>
      </c>
      <c r="CE34" s="19">
        <v>15.4</v>
      </c>
      <c r="CF34" s="19">
        <v>1.2</v>
      </c>
      <c r="CG34" s="19">
        <v>0</v>
      </c>
      <c r="CH34" s="19">
        <v>0</v>
      </c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3.9000000000000004</v>
      </c>
      <c r="CW34" s="40">
        <f>IF(SUM(CA34:CB34,CD34:CF34,CH34)-CC34-CG34&gt;0,SUM(CA34:CB34,CD34:CF34,CH34)-CC34-CG34,"")</f>
        <v>36.300000000000004</v>
      </c>
      <c r="CX34" s="40" t="str">
        <f>IF(SUM(CI34:CJ34,CL34)-CK34&gt;0,SUM(CI34:CJ34,CL34)-CK34,"")</f>
        <v/>
      </c>
      <c r="CY34" s="40">
        <f>IF(SUM(CB34,CF34,CJ34)&gt;0,SUM(CB34,CF34,CJ34),"")</f>
        <v>3.9000000000000004</v>
      </c>
      <c r="CZ34" s="40">
        <f>IF(SUM(CW34,CX34)&gt;0,SUM(CW34,CX34),"")</f>
        <v>36.300000000000004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IF(SUM(CW34,CX34,DB34)&gt;0,SUM(CW34,CX34,DB34),"")</f>
        <v>36.300000000000004</v>
      </c>
      <c r="DD34" s="50" t="str">
        <f>IF(MAX(EA34,FC34,GE34,HG34,II34,JK34,KM34,LO34,MQ34,NS34,OU34,PW34)-IF(N34="",0,N34)&gt;0.001,MAX(EA34,FC34,GE34,HG34,II34,JK34,KM34,LO34,MQ34,NS34,OU34,PW34)-IF(N34="",0,N34),"")</f>
        <v/>
      </c>
      <c r="DE34" s="50" t="str">
        <f>IF(MAX(EF34,FH34,GJ34,HL34,IN34,JP34,KR34,LT34,MV34,NX34,OZ34,QB34)-IF(P34="",0,P34)&gt;0.001,MAX(EF34,FH34,GJ34,HL34,IN34,JP34,KR34,LT34,MV34,NX34,OZ34,QB34)-IF(P34="",0,P34),"")</f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>IF(SUM(DG34,DK34)&gt;0,SUM(DG34,DK34),"")</f>
        <v/>
      </c>
      <c r="EA34" s="40" t="str">
        <f>IF(SUM(DF34:DG34,DI34:DK34,DM34)-DH34-DL34&gt;0,SUM(DF34:DG34,DI34:DK34,DM34)-DH34-DL34,"")</f>
        <v/>
      </c>
      <c r="EB34" s="40" t="str">
        <f>IF(SUM(DN34:DO34,DQ34)-DP34&gt;0,SUM(DN34:DO34,DQ34)-DP34,"")</f>
        <v/>
      </c>
      <c r="EC34" s="40" t="str">
        <f>IF(SUM(DG34,DK34,DO34)&gt;0,SUM(DG34,DK34,DO34),"")</f>
        <v/>
      </c>
      <c r="ED34" s="40" t="str">
        <f>IF(SUM(EA34,EB34)&gt;0,SUM(EA34,EB34),"")</f>
        <v/>
      </c>
      <c r="EE34" s="40" t="str">
        <f>IF(SUM(DS34,DW34)&gt;0,SUM(DS34,DW34),"")</f>
        <v/>
      </c>
      <c r="EF34" s="40" t="str">
        <f>IF(SUM(DR34:DS34,DU34:DW34,DY34)-SUM(DT34,DX34)&gt;0,SUM(DR34:DS34,DU34:DW34,DY34)-SUM(DT34,DX34),"")</f>
        <v/>
      </c>
      <c r="EG34" s="40" t="str">
        <f>IF(SUM(EA34,EB34,EF34)&gt;0,SUM(EA34,EB34,EF34),"")</f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>IF(SUM(EI34,EM34)&gt;0,SUM(EI34,EM34),"")</f>
        <v/>
      </c>
      <c r="FC34" s="11" t="str">
        <f>IF(SUM(EH34:EI34,EK34:EM34,EO34)-EJ34-EN34&gt;0,SUM(EH34:EI34,EK34:EM34,EO34)-EJ34-EN34,"")</f>
        <v/>
      </c>
      <c r="FD34" s="11" t="str">
        <f>IF(SUM(EP34:EQ34,ES34)-ER34&gt;0,SUM(EP34:EQ34,ES34)-ER34,"")</f>
        <v/>
      </c>
      <c r="FE34" s="11" t="str">
        <f>IF(SUM(EI34,EM34,EQ34)&gt;0,SUM(EI34,EM34,EQ34),"")</f>
        <v/>
      </c>
      <c r="FF34" s="11" t="str">
        <f>IF(SUM(FC34,FD34)&gt;0,SUM(FC34,FD34),"")</f>
        <v/>
      </c>
      <c r="FG34" s="11" t="str">
        <f>IF(SUM(EU34,EY34)&gt;0,SUM(EU34,EY34),"")</f>
        <v/>
      </c>
      <c r="FH34" s="11" t="str">
        <f>IF(SUM(ET34:EU34,EW34:EY34,FA34)-SUM(EV34,EZ34)&gt;0,SUM(ET34:EU34,EW34:EY34,FA34)-SUM(EV34,EZ34),"")</f>
        <v/>
      </c>
      <c r="FI34" s="11" t="str">
        <f>IF(SUM(FC34,FD34,FH34)&gt;0,SUM(FC34,FD34,FH34),"")</f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>IF(SUM(FK34,FO34)&gt;0,SUM(FK34,FO34),"")</f>
        <v/>
      </c>
      <c r="GE34" s="40" t="str">
        <f>IF(SUM(FJ34:FK34,FM34:FO34,FQ34)-FL34-FP34&gt;0,SUM(FJ34:FK34,FM34:FO34,FQ34)-FL34-FP34,"")</f>
        <v/>
      </c>
      <c r="GF34" s="40" t="str">
        <f>IF(SUM(FR34:FS34,FU34)-FT34&gt;0,SUM(FR34:FS34,FU34)-FT34,"")</f>
        <v/>
      </c>
      <c r="GG34" s="40" t="str">
        <f>IF(SUM(FK34,FO34,FS34)&gt;0,SUM(FK34,FO34,FS34),"")</f>
        <v/>
      </c>
      <c r="GH34" s="40" t="str">
        <f>IF(SUM(GE34,GF34)&gt;0,SUM(GE34,GF34),"")</f>
        <v/>
      </c>
      <c r="GI34" s="40" t="str">
        <f>IF(SUM(FW34,GA34)&gt;0,SUM(FW34,GA34),"")</f>
        <v/>
      </c>
      <c r="GJ34" s="40" t="str">
        <f>IF(SUM(FV34:FW34,FY34:GA34,GC34)-SUM(FX34,GB34)&gt;0,SUM(FV34:FW34,FY34:GA34,GC34)-SUM(FX34,GB34),"")</f>
        <v/>
      </c>
      <c r="GK34" s="40" t="str">
        <f>IF(SUM(GE34,GF34,GJ34)&gt;0,SUM(GE34,GF34,GJ34),"")</f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>IF(SUM(GM34,GQ34)&gt;0,SUM(GM34,GQ34),"")</f>
        <v/>
      </c>
      <c r="HG34" s="11" t="str">
        <f>IF(SUM(GL34:GM34,GO34:GQ34,GS34)-GN34-GR34&gt;0,SUM(GL34:GM34,GO34:GQ34,GS34)-GN34-GR34,"")</f>
        <v/>
      </c>
      <c r="HH34" s="11" t="str">
        <f>IF(SUM(GT34:GU34,GW34)-GV34&gt;0,SUM(GT34:GU34,GW34)-GV34,"")</f>
        <v/>
      </c>
      <c r="HI34" s="11" t="str">
        <f>IF(SUM(GM34,GQ34,GU34)&gt;0,SUM(GM34,GQ34,GU34),"")</f>
        <v/>
      </c>
      <c r="HJ34" s="11" t="str">
        <f>IF(SUM(HG34,HH34)&gt;0,SUM(HG34,HH34),"")</f>
        <v/>
      </c>
      <c r="HK34" s="11" t="str">
        <f>IF(SUM(GY34,HC34)&gt;0,SUM(GY34,HC34),"")</f>
        <v/>
      </c>
      <c r="HL34" s="11" t="str">
        <f>IF(SUM(GX34:GY34,HA34:HC34,HE34)-SUM(GZ34,HD34)&gt;0,SUM(GX34:GY34,HA34:HC34,HE34)-SUM(GZ34,HD34),"")</f>
        <v/>
      </c>
      <c r="HM34" s="11" t="str">
        <f>IF(SUM(HG34,HH34,HL34)&gt;0,SUM(HG34,HH34,HL34),"")</f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>IF(SUM(HO34,HS34)&gt;0,SUM(HO34,HS34),"")</f>
        <v/>
      </c>
      <c r="II34" s="40" t="str">
        <f>IF(SUM(HN34:HO34,HQ34:HS34,HU34)-HP34-HT34&gt;0,SUM(HN34:HO34,HQ34:HS34,HU34)-HP34-HT34,"")</f>
        <v/>
      </c>
      <c r="IJ34" s="40" t="str">
        <f>IF(SUM(HV34:HW34,HY34)-HX34&gt;0,SUM(HV34:HW34,HY34)-HX34,"")</f>
        <v/>
      </c>
      <c r="IK34" s="40" t="str">
        <f>IF(SUM(HO34,HS34,HW34)&gt;0,SUM(HO34,HS34,HW34),"")</f>
        <v/>
      </c>
      <c r="IL34" s="40" t="str">
        <f>IF(SUM(II34,IJ34)&gt;0,SUM(II34,IJ34),"")</f>
        <v/>
      </c>
      <c r="IM34" s="40" t="str">
        <f>IF(SUM(IA34,IE34)&gt;0,SUM(IA34,IE34),"")</f>
        <v/>
      </c>
      <c r="IN34" s="40" t="str">
        <f>IF(SUM(HZ34:IA34,IC34:IE34,IG34)-SUM(IB34,IF34)&gt;0,SUM(HZ34:IA34,IC34:IE34,IG34)-SUM(IB34,IF34),"")</f>
        <v/>
      </c>
      <c r="IO34" s="40" t="str">
        <f>IF(SUM(II34,IJ34,IN34)&gt;0,SUM(II34,IJ34,IN34),"")</f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>IF(SUM(IQ34,IU34)&gt;0,SUM(IQ34,IU34),"")</f>
        <v/>
      </c>
      <c r="JK34" s="11" t="str">
        <f>IF(SUM(IP34:IQ34,IS34:IU34,IW34)-IR34-IV34&gt;0,SUM(IP34:IQ34,IS34:IU34,IW34)-IR34-IV34,"")</f>
        <v/>
      </c>
      <c r="JL34" s="11" t="str">
        <f>IF(SUM(IX34:IY34,JA34)-IZ34&gt;0,SUM(IX34:IY34,JA34)-IZ34,"")</f>
        <v/>
      </c>
      <c r="JM34" s="11" t="str">
        <f>IF(SUM(IQ34,IU34,IY34)&gt;0,SUM(IQ34,IU34,IY34),"")</f>
        <v/>
      </c>
      <c r="JN34" s="11" t="str">
        <f>IF(SUM(JK34,JL34)&gt;0,SUM(JK34,JL34),"")</f>
        <v/>
      </c>
      <c r="JO34" s="11" t="str">
        <f>IF(SUM(JC34,JG34)&gt;0,SUM(JC34,JG34),"")</f>
        <v/>
      </c>
      <c r="JP34" s="11" t="str">
        <f>IF(SUM(JB34:JC34,JE34:JG34,JI34)-SUM(JD34,JH34)&gt;0,SUM(JB34:JC34,JE34:JG34,JI34)-SUM(JD34,JH34),"")</f>
        <v/>
      </c>
      <c r="JQ34" s="11" t="str">
        <f>IF(SUM(JK34,JL34,JP34)&gt;0,SUM(JK34,JL34,JP34),"")</f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>IF(SUM(JS34,JW34)&gt;0,SUM(JS34,JW34),"")</f>
        <v/>
      </c>
      <c r="KM34" s="40" t="str">
        <f>IF(SUM(JR34:JS34,JU34:JW34,JY34)-JT34-JX34&gt;0,SUM(JR34:JS34,JU34:JW34,JY34)-JT34-JX34,"")</f>
        <v/>
      </c>
      <c r="KN34" s="40" t="str">
        <f>IF(SUM(JZ34:KA34,KC34)-KB34&gt;0,SUM(JZ34:KA34,KC34)-KB34,"")</f>
        <v/>
      </c>
      <c r="KO34" s="40" t="str">
        <f>IF(SUM(JS34,JW34,KA34)&gt;0,SUM(JS34,JW34,KA34),"")</f>
        <v/>
      </c>
      <c r="KP34" s="40" t="str">
        <f>IF(SUM(KM34,KN34)&gt;0,SUM(KM34,KN34),"")</f>
        <v/>
      </c>
      <c r="KQ34" s="40" t="str">
        <f>IF(SUM(KE34,KI34)&gt;0,SUM(KE34,KI34),"")</f>
        <v/>
      </c>
      <c r="KR34" s="40" t="str">
        <f>IF(SUM(KD34:KE34,KG34:KI34,KK34)-SUM(KF34,KJ34)&gt;0,SUM(KD34:KE34,KG34:KI34,KK34)-SUM(KF34,KJ34),"")</f>
        <v/>
      </c>
      <c r="KS34" s="40" t="str">
        <f>IF(SUM(KM34,KN34,KR34)&gt;0,SUM(KM34,KN34,KR34),"")</f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>IF(SUM(KU34,KY34)&gt;0,SUM(KU34,KY34),"")</f>
        <v/>
      </c>
      <c r="LO34" s="11" t="str">
        <f>IF(SUM(KT34:KU34,KW34:KY34,LA34)-KV34-KZ34&gt;0,SUM(KT34:KU34,KW34:KY34,LA34)-KV34-KZ34,"")</f>
        <v/>
      </c>
      <c r="LP34" s="11" t="str">
        <f>IF(SUM(LB34:LC34,LE34)-LD34&gt;0,SUM(LB34:LC34,LE34)-LD34,"")</f>
        <v/>
      </c>
      <c r="LQ34" s="11" t="str">
        <f>IF(SUM(KU34,KY34,LC34)&gt;0,SUM(KU34,KY34,LC34),"")</f>
        <v/>
      </c>
      <c r="LR34" s="11" t="str">
        <f>IF(SUM(LO34,LP34)&gt;0,SUM(LO34,LP34),"")</f>
        <v/>
      </c>
      <c r="LS34" s="11" t="str">
        <f>IF(SUM(LG34,LK34)&gt;0,SUM(LG34,LK34),"")</f>
        <v/>
      </c>
      <c r="LT34" s="11" t="str">
        <f>IF(SUM(LF34:LG34,LI34:LK34,LM34)-SUM(LH34,LL34)&gt;0,SUM(LF34:LG34,LI34:LK34,LM34)-SUM(LH34,LL34),"")</f>
        <v/>
      </c>
      <c r="LU34" s="11" t="str">
        <f>IF(SUM(LO34,LP34,LT34)&gt;0,SUM(LO34,LP34,LT34),"")</f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>IF(SUM(LW34,MA34)&gt;0,SUM(LW34,MA34),"")</f>
        <v/>
      </c>
      <c r="MQ34" s="40" t="str">
        <f>IF(SUM(LV34:LW34,LY34:MA34,MC34)-LX34-MB34&gt;0,SUM(LV34:LW34,LY34:MA34,MC34)-LX34-MB34,"")</f>
        <v/>
      </c>
      <c r="MR34" s="40" t="str">
        <f>IF(SUM(MD34:ME34,MG34)-MF34&gt;0,SUM(MD34:ME34,MG34)-MF34,"")</f>
        <v/>
      </c>
      <c r="MS34" s="40" t="str">
        <f>IF(SUM(LW34,MA34,ME34)&gt;0,SUM(LW34,MA34,ME34),"")</f>
        <v/>
      </c>
      <c r="MT34" s="40" t="str">
        <f>IF(SUM(MQ34,MR34)&gt;0,SUM(MQ34,MR34),"")</f>
        <v/>
      </c>
      <c r="MU34" s="40" t="str">
        <f>IF(SUM(MI34,MM34)&gt;0,SUM(MI34,MM34),"")</f>
        <v/>
      </c>
      <c r="MV34" s="40" t="str">
        <f>IF(SUM(MH34:MI34,MK34:MM34,MO34)-SUM(MJ34,MN34)&gt;0,SUM(MH34:MI34,MK34:MM34,MO34)-SUM(MJ34,MN34),"")</f>
        <v/>
      </c>
      <c r="MW34" s="40" t="str">
        <f>IF(SUM(MQ34,MR34,MV34)&gt;0,SUM(MQ34,MR34,MV34),"")</f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>IF(SUM(MY34,NC34)&gt;0,SUM(MY34,NC34),"")</f>
        <v/>
      </c>
      <c r="NS34" s="11" t="str">
        <f>IF(SUM(MX34:MY34,NA34:NC34,NE34)-MZ34-ND34&gt;0,SUM(MX34:MY34,NA34:NC34,NE34)-MZ34-ND34,"")</f>
        <v/>
      </c>
      <c r="NT34" s="11" t="str">
        <f>IF(SUM(NF34:NG34,NI34)-NH34&gt;0,SUM(NF34:NG34,NI34)-NH34,"")</f>
        <v/>
      </c>
      <c r="NU34" s="11" t="str">
        <f>IF(SUM(MY34,NC34,NG34)&gt;0,SUM(MY34,NC34,NG34),"")</f>
        <v/>
      </c>
      <c r="NV34" s="11" t="str">
        <f>IF(SUM(NS34,NT34)&gt;0,SUM(NS34,NT34),"")</f>
        <v/>
      </c>
      <c r="NW34" s="11" t="str">
        <f>IF(SUM(NK34,NO34)&gt;0,SUM(NK34,NO34),"")</f>
        <v/>
      </c>
      <c r="NX34" s="11" t="str">
        <f>IF(SUM(NJ34:NK34,NM34:NO34,NQ34)-SUM(NL34,NP34)&gt;0,SUM(NJ34:NK34,NM34:NO34,NQ34)-SUM(NL34,NP34),"")</f>
        <v/>
      </c>
      <c r="NY34" s="11" t="str">
        <f>IF(SUM(NS34,NT34,NX34)&gt;0,SUM(NS34,NT34,NX34),"")</f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>IF(SUM(OA34,OE34)&gt;0,SUM(OA34,OE34),"")</f>
        <v/>
      </c>
      <c r="OU34" s="40" t="str">
        <f>IF(SUM(NZ34:OA34,OC34:OE34,OG34)-OB34-OF34&gt;0,SUM(NZ34:OA34,OC34:OE34,OG34)-OB34-OF34,"")</f>
        <v/>
      </c>
      <c r="OV34" s="40" t="str">
        <f>IF(SUM(OH34:OI34,OK34)-OJ34&gt;0,SUM(OH34:OI34,OK34)-OJ34,"")</f>
        <v/>
      </c>
      <c r="OW34" s="40" t="str">
        <f>IF(SUM(OA34,OE34,OI34)&gt;0,SUM(OA34,OE34,OI34),"")</f>
        <v/>
      </c>
      <c r="OX34" s="40" t="str">
        <f>IF(SUM(OU34,OV34)&gt;0,SUM(OU34,OV34),"")</f>
        <v/>
      </c>
      <c r="OY34" s="40" t="str">
        <f>IF(SUM(OM34,OQ34)&gt;0,SUM(OM34,OQ34),"")</f>
        <v/>
      </c>
      <c r="OZ34" s="40" t="str">
        <f>IF(SUM(OL34:OM34,OO34:OQ34,OS34)-SUM(ON34,OR34)&gt;0,SUM(OL34:OM34,OO34:OQ34,OS34)-SUM(ON34,OR34),"")</f>
        <v/>
      </c>
      <c r="PA34" s="40" t="str">
        <f>IF(SUM(OU34,OV34,OZ34)&gt;0,SUM(OU34,OV34,OZ34),"")</f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>IF(SUM(PC34,PG34)&gt;0,SUM(PC34,PG34),"")</f>
        <v/>
      </c>
      <c r="PW34" s="11" t="str">
        <f>IF(SUM(PB34:PC34,PE34:PG34,PI34)-PD34-PH34&gt;0,SUM(PB34:PC34,PE34:PG34,PI34)-PD34-PH34,"")</f>
        <v/>
      </c>
      <c r="PX34" s="11" t="str">
        <f>IF(SUM(PJ34:PK34,PM34)-PL34&gt;0,SUM(PJ34:PK34,PM34)-PL34,"")</f>
        <v/>
      </c>
      <c r="PY34" s="11" t="str">
        <f>IF(SUM(PC34,PG34,PK34)&gt;0,SUM(PC34,PG34,PK34),"")</f>
        <v/>
      </c>
      <c r="PZ34" s="11" t="str">
        <f>IF(SUM(PW34,PX34)&gt;0,SUM(PW34,PX34),"")</f>
        <v/>
      </c>
      <c r="QA34" s="11" t="str">
        <f>IF(SUM(PO34,PS34)&gt;0,SUM(PO34,PS34),"")</f>
        <v/>
      </c>
      <c r="QB34" s="11" t="str">
        <f>IF(SUM(PN34:PO34,PQ34:PS34,PU34)-SUM(PP34,PT34)&gt;0,SUM(PN34:PO34,PQ34:PS34,PU34)-SUM(PP34,PT34),"")</f>
        <v/>
      </c>
      <c r="QC34" s="11" t="str">
        <f>IF(SUM(PW34,PX34,QB34)&gt;0,SUM(PW34,PX34,QB34),"")</f>
        <v/>
      </c>
      <c r="QD34" s="22">
        <f>IF($CU34="P",CA34,(CA34+AX34)/2)</f>
        <v>9</v>
      </c>
      <c r="QE34" s="22">
        <f>IF($CU34="P",CB34,(CB34+AY34)/2)</f>
        <v>1.35</v>
      </c>
      <c r="QF34" s="22">
        <f>IF($CU34="P",CC34,(CC34+AZ34)/2)</f>
        <v>0.5</v>
      </c>
      <c r="QG34" s="22">
        <f>IF($CU34="P",CD34,(CD34+BA34)/2)</f>
        <v>0</v>
      </c>
      <c r="QH34" s="22">
        <f>IF($CU34="P",CE34,(CE34+BB34)/2)</f>
        <v>7.7</v>
      </c>
      <c r="QI34" s="22">
        <f>IF($CU34="P",CF34,(CF34+BC34)/2)</f>
        <v>0.6</v>
      </c>
      <c r="QJ34" s="22">
        <f>IF($CU34="P",CG34,(CG34+BD34)/2)</f>
        <v>0</v>
      </c>
      <c r="QK34" s="22">
        <f>IF($CU34="P",CH34,(CH34+BE34)/2)</f>
        <v>0</v>
      </c>
      <c r="QL34" s="22">
        <f>IF($CU34="P",CI34,(CI34+BF34)/2)</f>
        <v>0</v>
      </c>
      <c r="QM34" s="22">
        <f>IF($CU34="P",CJ34,(CJ34+BG34)/2)</f>
        <v>0</v>
      </c>
      <c r="QN34" s="22">
        <f>IF($CU34="P",CK34,(CK34+BH34)/2)</f>
        <v>0</v>
      </c>
      <c r="QO34" s="22">
        <f>IF($CU34="P",CL34,(CL34+BI34)/2)</f>
        <v>0</v>
      </c>
      <c r="QP34" s="22">
        <f>IF($CU34="P",CM34,(CM34+BJ34)/2)</f>
        <v>0</v>
      </c>
      <c r="QQ34" s="22">
        <f>IF($CU34="P",CN34,(CN34+BK34)/2)</f>
        <v>0</v>
      </c>
      <c r="QR34" s="22">
        <f>IF($CU34="P",CO34,(CO34+BL34)/2)</f>
        <v>0</v>
      </c>
      <c r="QS34" s="22">
        <f>IF($CU34="P",CP34,(CP34+BM34)/2)</f>
        <v>0</v>
      </c>
      <c r="QT34" s="22">
        <f>IF($CU34="P",CQ34,(CQ34+BN34)/2)</f>
        <v>0</v>
      </c>
      <c r="QU34" s="22">
        <f>IF($CU34="P",CR34,(CR34+BO34)/2)</f>
        <v>0</v>
      </c>
      <c r="QV34" s="22">
        <f>IF($CU34="P",CS34,(CS34+BP34)/2)</f>
        <v>0</v>
      </c>
      <c r="QW34" s="22">
        <f>IF($CU34="P",CT34,(CT34+BQ34)/2)</f>
        <v>0</v>
      </c>
      <c r="QX34" s="27" t="s">
        <v>46</v>
      </c>
      <c r="QY34" s="40">
        <f>IF(SUM(QE34,QI34)&gt;0,SUM(QE34,QI34),"")</f>
        <v>1.9500000000000002</v>
      </c>
      <c r="QZ34" s="40">
        <f>IF(SUM(QD34:QE34,QG34:QI34,QK34)-QF34-QJ34&gt;0,SUM(QD34:QE34,QG34:QI34,QK34)-QF34-QJ34,"")</f>
        <v>18.150000000000002</v>
      </c>
      <c r="RA34" s="40" t="str">
        <f>IF(SUM(QL34:QM34,QO34)-QN34&gt;0,SUM(QL34:QM34,QO34)-QN34,"")</f>
        <v/>
      </c>
      <c r="RB34" s="40">
        <f>IF(SUM(QE34,QI34,QM34)&gt;0,SUM(QE34,QI34,QM34),"")</f>
        <v>1.9500000000000002</v>
      </c>
      <c r="RC34" s="40">
        <f>IF(SUM(QZ34,RA34)&gt;0,SUM(QZ34,RA34),"")</f>
        <v>18.150000000000002</v>
      </c>
      <c r="RD34" s="40" t="str">
        <f>IF(SUM(QQ34,QU34)&gt;0,SUM(QQ34,QU34),"")</f>
        <v/>
      </c>
      <c r="RE34" s="40" t="str">
        <f>IF(SUM(QP34:QQ34,QS34:QU34,QW34)-SUM(QR34,QV34)&gt;0,SUM(QP34:QQ34,QS34:QU34,QW34)-SUM(QR34,QV34),"")</f>
        <v/>
      </c>
      <c r="RF34" s="40">
        <f>IF(SUM(QZ34,RA34,RE34)&gt;0,SUM(QZ34,RA34,RE34),"")</f>
        <v>18.150000000000002</v>
      </c>
    </row>
    <row r="35" spans="1:47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229</v>
      </c>
      <c r="D35" s="4" t="s">
        <v>3</v>
      </c>
      <c r="E35" s="4">
        <v>2008</v>
      </c>
      <c r="F35" s="9">
        <f>SUM(L35:R35)+SUM(L35:O35)*0.0000001+SUM(L35)*0.0000000000001</f>
        <v>16.600001660001659</v>
      </c>
      <c r="G35" s="64"/>
      <c r="H35" s="3" t="str">
        <f>IF(OR(AND(AP35&gt;=AW$38,AQ35&gt;=AW$42,AP35&lt;&gt;"",AO35=""),AND(AU35&gt;=AW$38,AV35&gt;=AW$42,AU35&lt;&gt;"",AO35=""),AND(BS35&gt;=BZ$38,BT35&gt;=BZ$42,BS35&lt;&gt;"",BR35=""),AND(BX35&gt;=BZ$38,BY35&gt;=BZ$42,BX35&lt;&gt;"",BR35=""),AND(CV35&gt;=DC$38,CW35&gt;=DC$42,CV35&lt;&gt;"",CU35=""),AND(DA35&gt;=DC$38,DB35&gt;=DC$42,DA35&lt;&gt;""),AND(DZ35&gt;=EG$38,EA35&gt;=EG$42,DZ35&lt;&gt;""),AND(EE35&gt;=EG$38,EF35&gt;=EG$42,EE35&lt;&gt;""),AND(FB35&gt;=FI$38,FC35&gt;=FI$42,FB35&lt;&gt;""),AND(FG35&gt;=FI$38,FH35&gt;=FI$42,FG35&lt;&gt;""),AND(GD35&gt;=GK$38,GE35&gt;=GK$42,GD35&lt;&gt;""),AND(GI35&gt;=GK$38,GJ35&gt;=GK$42,GI35&lt;&gt;""),AND(HF35&gt;=HM$38,HG35&gt;=HM$42,HF35&lt;&gt;""),AND(HK35&gt;=HM$38,HL35&gt;=HM$42,HK35&lt;&gt;""),AND(IH35&gt;=IO$38,II35&gt;=IO$42,IH35&lt;&gt;""),AND(IM35&gt;=IO$38,IN35&gt;=IO$42,IM35&lt;&gt;""),AND(JJ35&gt;=JQ$38,JK35&gt;=JQ$42,JJ35&lt;&gt;""),AND(JO35&gt;=JQ$38,JP35&gt;=JQ$42,JO35&lt;&gt;""),AND(KL35&gt;=KS$38,KM35&gt;=KS$42,KL35&lt;&gt;""),AND(KQ35&gt;=KS$38,KR35&gt;=KS$42,KQ35&lt;&gt;""),AND(LN35&gt;=LU$38,LO35&gt;=LU$42,LN35&lt;&gt;""),AND(LS35&gt;=LU$38,LT35&gt;=LU$42,LS35&lt;&gt;""),AND(MP35&gt;=MW$38,MQ35&gt;=MW$42,MP35&lt;&gt;""),AND(MU35&gt;=MW$38,MV35&gt;=MW$42,MU35&lt;&gt;""),AND(NR35&gt;=NY$38,NS35&gt;=NY$42,NR35&lt;&gt;""),AND(NW35&gt;=NY$38,NX35&gt;=NY$42,NW35&lt;&gt;""),AND(OT35&gt;=PA$38,OU35&gt;=PA$42,OT35&lt;&gt;""),AND(OY35&gt;=PA$38,OZ35&gt;=PA$42,OY35&lt;&gt;""),AND(PV35&gt;=QC$38,PW35&gt;=QC$42,PV35&lt;&gt;""),AND(QA35&gt;=QC$38,QB35&gt;=QC$42,QA35&lt;&gt;"")),"P","")</f>
        <v/>
      </c>
      <c r="I35" s="3" t="str">
        <f>IF(OR(AND(AQ35&gt;=AW$42,AQ35&lt;&gt;"",AO35=""),AND(AV35&gt;=AW$42,AV35&lt;&gt;"",AO35=""),AND(BT35&gt;=BZ$42,BT35&lt;&gt;"",BR35=""),AND(BY35&gt;=BZ$42,BY35&lt;&gt;"",BR35=""),AND(CW35&gt;=DC$42,CW35&lt;&gt;"",CU35=""),AND(DB35&gt;=DC$42,DB35&lt;&gt;"",CU35=""),AND(EA35&gt;=EG$42,EA35&lt;&gt;""),AND(EF35&gt;=EG$42,EF35&lt;&gt;""),AND(FC35&gt;=FI$42,FC35&lt;&gt;""),AND(FH35&gt;=FI$42,FH35&lt;&gt;""),AND(GE35&gt;=GK$42,GE35&lt;&gt;""),AND(GJ35&gt;=GK$42,GJ35&lt;&gt;""),AND(HG35&gt;=HM$42,HG35&lt;&gt;""),AND(HL35&gt;=HM$42,HL35&lt;&gt;""),AND(II35&gt;=IO$42,II35&lt;&gt;""),AND(IN35&gt;=IO$42,IN35&lt;&gt;""),AND(JK35&gt;=JQ$42,JK35&lt;&gt;""),AND(JP35&gt;=JQ$42,JP35&lt;&gt;""),AND(KM35&gt;=KS$42,KM35&lt;&gt;""),AND(KR35&gt;=KS$42,KR35&lt;&gt;""),AND(LO35&gt;=LU$42,LO35&lt;&gt;""),AND(LT35&gt;=LU$42,LT35&lt;&gt;""),AND(MQ35&gt;=MW$42,MQ35&lt;&gt;""),AND(MV35&gt;=MW$42,MV35&lt;&gt;""),AND(NS35&gt;=NY$42,NS35&lt;&gt;""),AND(NX35&gt;=NY$42,NX35&lt;&gt;""),AND(OU35&gt;=PA$42,OU35&lt;&gt;""),AND(OZ35&gt;=PA$42,OZ35&lt;&gt;""),AND(PW35&gt;=QC$42,PW35&lt;&gt;""),AND(QB35&gt;=QC$42,QB35&lt;&gt;"")),"P","")</f>
        <v/>
      </c>
      <c r="J35" s="36" t="str">
        <f>IF(AND(I35="P",H35=""),"No DD",IF(OR(AND(AS35&gt;=AW$41,AT35&gt;=AW$45,AS35&lt;&gt;"",AO35=""),AND(BV35&gt;=BZ$41,BW35&gt;=BZ$45,BV35&lt;&gt;"",BR35=""),AND(CY35&gt;=DC$41,CZ35&gt;=DC$45,CY35&lt;&gt;"",CU35=""),AND(EC35&gt;=EG$41,ED35&gt;=EG$45,EC35&lt;&gt;""),AND(FE35&gt;=FI$41,FF35&gt;=FI$45,FE35&lt;&gt;""),AND(GG35&gt;=GK$41,GH35&gt;=GK$45,GG35&lt;&gt;""),AND(HI35&gt;=HM$41,HJ35&gt;=HM$45,HI35&lt;&gt;""),AND(IK35&gt;=IO$41,IL35&gt;=IO$45,IK35&lt;&gt;""),AND(JM35&gt;=JQ$41,JN35&gt;=JQ$45,JM35&lt;&gt;""),AND(KO35&gt;=KS$41,KP35&gt;=KS$45,KO35&lt;&gt;""),AND(LQ35&gt;=LU$41,LR35&gt;=LU$45,LQ35&lt;&gt;""),AND(MS35&gt;=MW$41,MT35&gt;=MW$45,MS35&lt;&gt;""),AND(NU35&gt;=NY$41,NV35&gt;=NY$45,NU35&lt;&gt;""),AND(OW35&gt;=PA$41,OX35&gt;=PA$45,OW35&lt;&gt;""),AND(PY35&gt;=QC$41,PZ35&gt;=QC$45,PY35&lt;&gt;"")),"Merit",IF(OR(AND(AS35&gt;=AW$40,AT35&gt;=AW$44,AS35&lt;&gt;"",AO35=""),AND(BV35&gt;=BZ$40,BW35&gt;=BZ$44,BV35&lt;&gt;"",BR35=""),AND(CY35&gt;=DC$40,CZ35&gt;=DC$44,CY35&lt;&gt;"",CU35=""),AND(EC35&gt;=EG$40,ED35&gt;=EG$44,EC35&lt;&gt;""),AND(FE35&gt;=FI$40,FF35&gt;=FI$44,FE35&lt;&gt;""),AND(GG35&gt;=GK$40,GH35&gt;=GK$44,GG35&lt;&gt;""),AND(HI35&gt;=HM$40,HJ35&gt;=HM$44,HI35&lt;&gt;""),AND(IK35&gt;=IO$40,IL35&gt;=IO$44,IK35&lt;&gt;""),AND(JM35&gt;=JQ$40,JN35&gt;=JQ$44,JM35&lt;&gt;""),AND(KO35&gt;=KS$40,KP35&gt;=KS$44,KO35&lt;&gt;""),AND(LQ35&gt;=LU$40,LR35&gt;=LU$44,LQ35&lt;&gt;""),AND(MS35&gt;=MW$40,MT35&gt;=MW$44,MS35&lt;&gt;""),AND(NU35&gt;=NY$40,NV35&gt;=NY$44,NU35&lt;&gt;""),AND(OW35&gt;=PA$40,OX35&gt;=PA$44,OW35&lt;&gt;""),AND(PY35&gt;=QC$40,PZ35&gt;=QC$44,PY35&lt;&gt;"")),"Excellence",IF(K35="P","Worlds Team",IF(H35="P","National Team","")))))</f>
        <v/>
      </c>
      <c r="K35" s="3" t="str">
        <f>IF(OR(AND(AS35&gt;=AW$39,AT35&gt;=AW$43,AS35&lt;&gt;"",AO35=""),AND(BV35&gt;=BZ$39,BW35&gt;=BZ$43,BV35&lt;&gt;"",BR35=""),AND(CY35&gt;=DC$39,CZ35&gt;=DC$43,CY35&lt;&gt;"",CU35=""),AND(EC35&gt;=EG$39,ED35&gt;=EG$43,EC35&lt;&gt;""),AND(FE35&gt;=FI$39,FF35&gt;=FI$43,FE35&lt;&gt;""),AND(GG35&gt;=GK$39,GH35&gt;=GK$43,GG35&lt;&gt;""),AND(HI35&gt;=HM$39,HJ35&gt;=HM$43,HI35&lt;&gt;""),AND(IK35&gt;=IO$39,IL35&gt;=IO$43,IK35&lt;&gt;""),AND(JM35&gt;=JQ$39,JN35&gt;=JQ$43,JM35&lt;&gt;""),AND(KO35&gt;=KS$39,KP35&gt;=KS$43,KO35&lt;&gt;""),AND(LQ35&gt;=LU$39,LR35&gt;=LU$43,LQ35&lt;&gt;""),AND(MS35&gt;=MW$39,MT35&gt;=MW$43,MS35&lt;&gt;""),AND(NU35&gt;=NY$39,NV35&gt;=NY$43,NU35&lt;&gt;""),AND(OW35&gt;=PA$39,OX35&gt;=PA$43,OW35&lt;&gt;""),AND(PY35&gt;=QC$39,PZ35&gt;=QC$43,PY35&lt;&gt;"")),"P","")</f>
        <v/>
      </c>
      <c r="L35" s="8">
        <f>IF(COUNT(AQ35,BT35,CW35)&gt;0,LARGE((AQ35,BT35,CW35),1),0)</f>
        <v>16.600000000000001</v>
      </c>
      <c r="M35" s="8" t="str">
        <f>IF(L35=0,"",IF(L35=CW35,$CA$1,IF(L35=BT35,$AX$1,IF(L35=AQ35,$U$1,""))))</f>
        <v>2025 Elite Canada</v>
      </c>
      <c r="N35" s="8">
        <f>IF(COUNT(AQ35,BT35,CW35)&gt;1,LARGE((AQ35,BT35,CW35),2),0)</f>
        <v>0</v>
      </c>
      <c r="O35" s="8" t="str">
        <f>IF(N35=0,"",IF(AND(N35=L35,N35=AQ35,N35=BT35),$U$1,IF(AND(N35=L35,N35=AQ35,N35=CW35),$U$1,IF(AND(N35=L35,N35=BT35,N35=CW35),$AX$1,IF(N35=CW35,$CA$1,IF(N35=BT35,$AX$1,IF(N35=AQ35,$U$1,"")))))))</f>
        <v/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IF(MAX(DD35:DE35)&gt;0,MAX(DD35:DE35),"")</f>
        <v/>
      </c>
      <c r="S35" s="11" t="str">
        <f>IF(R35="","",IF(R35=DD35,"("&amp;DD$2&amp;")",IF(R35=DE35,"("&amp;DE$2&amp;")")))</f>
        <v/>
      </c>
      <c r="T35" s="8" t="str">
        <f>IF(R35="","",IF(R35=DD35,IF(R35+IF(N35="",0,N35)=PW35,$PB$1,IF(R35+IF(N35="",0,N35)=OU35,$NZ$1,IF(R35+IF(N35="",0,N35)=NS35,$MX$1,IF(R35+IF(N35="",0,N35)=MQ35,$LV$1,IF(R35+IF(N35="",0,N35)=LO35,$KT$1,IF(R35+IF(N35="",0,N35)=KM35,$JR$1,IF(R35+IF(N35="",0,N35)=JK35,$IP$1,IF(R35+IF(N35="",0,N35)=II35,$HN$1,IF(R35+IF(N35="",0,N35)=HG35,$GL$1,IF(R35+IF(N35="",0,N35)=GE35,$FJ$1,IF(R35+IF(N35="",0,N35)=FC35,$EH$1,IF(R35+IF(N35="",0,N35)=EA35,$DF$1)))))))))))),IF(R35=DE35,IF(R35+IF(P35="",0,P35)=QB35,$PB$1,IF(R35+IF(P35="",0,P35)=OZ35,$NZ$1,IF(R35+IF(P35="",0,P35)=NX35,$MX$1,IF(R35+IF(P35="",0,P35)=MV35,$LV$1,IF(R35+IF(P35="",0,P35)=LT35,$KT$1,IF(R35+IF(P35="",0,P35)=KR35,$JR$1,IF(R35+IF(P35="",0,P35)=JP35,$IP$1,IF(R35+IF(P35="",0,P35)=IN35,$HN$1,IF(R35+IF(P35="",0,P35)=HL35,$GL$1,IF(R35+IF(P35="",0,P35)=GJ35,$FJ$1,IF(R35+IF(P35="",0,P35)=FH35,$EH$1,IF(R35+IF(P35="",0,P35)=EF35,$DF$1)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IF(SUM(AQ35,AR35,AV35)&gt;0,SUM(AQ35,AR35,AV35),"")</f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IF(SUM(BT35,BU35,BY35)&gt;0,SUM(BT35,BU35,BY35),"")</f>
        <v/>
      </c>
      <c r="CA35" s="19">
        <v>15.4</v>
      </c>
      <c r="CB35" s="19">
        <v>1.2</v>
      </c>
      <c r="CC35" s="19">
        <v>0</v>
      </c>
      <c r="CD35" s="19">
        <v>0</v>
      </c>
      <c r="CE35" s="19">
        <v>0</v>
      </c>
      <c r="CF35" s="19">
        <v>0</v>
      </c>
      <c r="CG35" s="19">
        <v>0</v>
      </c>
      <c r="CH35" s="19">
        <v>0</v>
      </c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>IF(SUM(CB35,CF35)&gt;0,SUM(CB35,CF35),"")</f>
        <v>1.2</v>
      </c>
      <c r="CW35" s="40">
        <f>IF(SUM(CA35:CB35,CD35:CF35,CH35)-CC35-CG35&gt;0,SUM(CA35:CB35,CD35:CF35,CH35)-CC35-CG35,"")</f>
        <v>16.600000000000001</v>
      </c>
      <c r="CX35" s="40" t="str">
        <f>IF(SUM(CI35:CJ35,CL35)-CK35&gt;0,SUM(CI35:CJ35,CL35)-CK35,"")</f>
        <v/>
      </c>
      <c r="CY35" s="40">
        <f>IF(SUM(CB35,CF35,CJ35)&gt;0,SUM(CB35,CF35,CJ35),"")</f>
        <v>1.2</v>
      </c>
      <c r="CZ35" s="40">
        <f>IF(SUM(CW35,CX35)&gt;0,SUM(CW35,CX35),"")</f>
        <v>16.600000000000001</v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>
        <f>IF(SUM(CW35,CX35,DB35)&gt;0,SUM(CW35,CX35,DB35),"")</f>
        <v>16.600000000000001</v>
      </c>
      <c r="DD35" s="50" t="str">
        <f>IF(MAX(EA35,FC35,GE35,HG35,II35,JK35,KM35,LO35,MQ35,NS35,OU35,PW35)-IF(N35="",0,N35)&gt;0.001,MAX(EA35,FC35,GE35,HG35,II35,JK35,KM35,LO35,MQ35,NS35,OU35,PW35)-IF(N35="",0,N35),"")</f>
        <v/>
      </c>
      <c r="DE35" s="50" t="str">
        <f>IF(MAX(EF35,FH35,GJ35,HL35,IN35,JP35,KR35,LT35,MV35,NX35,OZ35,QB35)-IF(P35="",0,P35)&gt;0.001,MAX(EF35,FH35,GJ35,HL35,IN35,JP35,KR35,LT35,MV35,NX35,OZ35,QB35)-IF(P35="",0,P35),"")</f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>IF(SUM(DG35,DK35)&gt;0,SUM(DG35,DK35),"")</f>
        <v/>
      </c>
      <c r="EA35" s="40" t="str">
        <f>IF(SUM(DF35:DG35,DI35:DK35,DM35)-DH35-DL35&gt;0,SUM(DF35:DG35,DI35:DK35,DM35)-DH35-DL35,"")</f>
        <v/>
      </c>
      <c r="EB35" s="40" t="str">
        <f>IF(SUM(DN35:DO35,DQ35)-DP35&gt;0,SUM(DN35:DO35,DQ35)-DP35,"")</f>
        <v/>
      </c>
      <c r="EC35" s="40" t="str">
        <f>IF(SUM(DG35,DK35,DO35)&gt;0,SUM(DG35,DK35,DO35),"")</f>
        <v/>
      </c>
      <c r="ED35" s="40" t="str">
        <f>IF(SUM(EA35,EB35)&gt;0,SUM(EA35,EB35),"")</f>
        <v/>
      </c>
      <c r="EE35" s="40" t="str">
        <f>IF(SUM(DS35,DW35)&gt;0,SUM(DS35,DW35),"")</f>
        <v/>
      </c>
      <c r="EF35" s="40" t="str">
        <f>IF(SUM(DR35:DS35,DU35:DW35,DY35)-SUM(DT35,DX35)&gt;0,SUM(DR35:DS35,DU35:DW35,DY35)-SUM(DT35,DX35),"")</f>
        <v/>
      </c>
      <c r="EG35" s="40" t="str">
        <f>IF(SUM(EA35,EB35,EF35)&gt;0,SUM(EA35,EB35,EF35),"")</f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>IF(SUM(EI35,EM35)&gt;0,SUM(EI35,EM35),"")</f>
        <v/>
      </c>
      <c r="FC35" s="11" t="str">
        <f>IF(SUM(EH35:EI35,EK35:EM35,EO35)-EJ35-EN35&gt;0,SUM(EH35:EI35,EK35:EM35,EO35)-EJ35-EN35,"")</f>
        <v/>
      </c>
      <c r="FD35" s="11" t="str">
        <f>IF(SUM(EP35:EQ35,ES35)-ER35&gt;0,SUM(EP35:EQ35,ES35)-ER35,"")</f>
        <v/>
      </c>
      <c r="FE35" s="11" t="str">
        <f>IF(SUM(EI35,EM35,EQ35)&gt;0,SUM(EI35,EM35,EQ35),"")</f>
        <v/>
      </c>
      <c r="FF35" s="11" t="str">
        <f>IF(SUM(FC35,FD35)&gt;0,SUM(FC35,FD35),"")</f>
        <v/>
      </c>
      <c r="FG35" s="11" t="str">
        <f>IF(SUM(EU35,EY35)&gt;0,SUM(EU35,EY35),"")</f>
        <v/>
      </c>
      <c r="FH35" s="11" t="str">
        <f>IF(SUM(ET35:EU35,EW35:EY35,FA35)-SUM(EV35,EZ35)&gt;0,SUM(ET35:EU35,EW35:EY35,FA35)-SUM(EV35,EZ35),"")</f>
        <v/>
      </c>
      <c r="FI35" s="11" t="str">
        <f>IF(SUM(FC35,FD35,FH35)&gt;0,SUM(FC35,FD35,FH35),"")</f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>IF(SUM(FK35,FO35)&gt;0,SUM(FK35,FO35),"")</f>
        <v/>
      </c>
      <c r="GE35" s="40" t="str">
        <f>IF(SUM(FJ35:FK35,FM35:FO35,FQ35)-FL35-FP35&gt;0,SUM(FJ35:FK35,FM35:FO35,FQ35)-FL35-FP35,"")</f>
        <v/>
      </c>
      <c r="GF35" s="40" t="str">
        <f>IF(SUM(FR35:FS35,FU35)-FT35&gt;0,SUM(FR35:FS35,FU35)-FT35,"")</f>
        <v/>
      </c>
      <c r="GG35" s="40" t="str">
        <f>IF(SUM(FK35,FO35,FS35)&gt;0,SUM(FK35,FO35,FS35),"")</f>
        <v/>
      </c>
      <c r="GH35" s="40" t="str">
        <f>IF(SUM(GE35,GF35)&gt;0,SUM(GE35,GF35),"")</f>
        <v/>
      </c>
      <c r="GI35" s="40" t="str">
        <f>IF(SUM(FW35,GA35)&gt;0,SUM(FW35,GA35),"")</f>
        <v/>
      </c>
      <c r="GJ35" s="40" t="str">
        <f>IF(SUM(FV35:FW35,FY35:GA35,GC35)-SUM(FX35,GB35)&gt;0,SUM(FV35:FW35,FY35:GA35,GC35)-SUM(FX35,GB35),"")</f>
        <v/>
      </c>
      <c r="GK35" s="40" t="str">
        <f>IF(SUM(GE35,GF35,GJ35)&gt;0,SUM(GE35,GF35,GJ35),"")</f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>IF(SUM(GM35,GQ35)&gt;0,SUM(GM35,GQ35),"")</f>
        <v/>
      </c>
      <c r="HG35" s="11" t="str">
        <f>IF(SUM(GL35:GM35,GO35:GQ35,GS35)-GN35-GR35&gt;0,SUM(GL35:GM35,GO35:GQ35,GS35)-GN35-GR35,"")</f>
        <v/>
      </c>
      <c r="HH35" s="11" t="str">
        <f>IF(SUM(GT35:GU35,GW35)-GV35&gt;0,SUM(GT35:GU35,GW35)-GV35,"")</f>
        <v/>
      </c>
      <c r="HI35" s="11" t="str">
        <f>IF(SUM(GM35,GQ35,GU35)&gt;0,SUM(GM35,GQ35,GU35),"")</f>
        <v/>
      </c>
      <c r="HJ35" s="11" t="str">
        <f>IF(SUM(HG35,HH35)&gt;0,SUM(HG35,HH35),"")</f>
        <v/>
      </c>
      <c r="HK35" s="11" t="str">
        <f>IF(SUM(GY35,HC35)&gt;0,SUM(GY35,HC35),"")</f>
        <v/>
      </c>
      <c r="HL35" s="11" t="str">
        <f>IF(SUM(GX35:GY35,HA35:HC35,HE35)-SUM(GZ35,HD35)&gt;0,SUM(GX35:GY35,HA35:HC35,HE35)-SUM(GZ35,HD35),"")</f>
        <v/>
      </c>
      <c r="HM35" s="11" t="str">
        <f>IF(SUM(HG35,HH35,HL35)&gt;0,SUM(HG35,HH35,HL35),"")</f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>IF(SUM(HO35,HS35)&gt;0,SUM(HO35,HS35),"")</f>
        <v/>
      </c>
      <c r="II35" s="40" t="str">
        <f>IF(SUM(HN35:HO35,HQ35:HS35,HU35)-HP35-HT35&gt;0,SUM(HN35:HO35,HQ35:HS35,HU35)-HP35-HT35,"")</f>
        <v/>
      </c>
      <c r="IJ35" s="40" t="str">
        <f>IF(SUM(HV35:HW35,HY35)-HX35&gt;0,SUM(HV35:HW35,HY35)-HX35,"")</f>
        <v/>
      </c>
      <c r="IK35" s="40" t="str">
        <f>IF(SUM(HO35,HS35,HW35)&gt;0,SUM(HO35,HS35,HW35),"")</f>
        <v/>
      </c>
      <c r="IL35" s="40" t="str">
        <f>IF(SUM(II35,IJ35)&gt;0,SUM(II35,IJ35),"")</f>
        <v/>
      </c>
      <c r="IM35" s="40" t="str">
        <f>IF(SUM(IA35,IE35)&gt;0,SUM(IA35,IE35),"")</f>
        <v/>
      </c>
      <c r="IN35" s="40" t="str">
        <f>IF(SUM(HZ35:IA35,IC35:IE35,IG35)-SUM(IB35,IF35)&gt;0,SUM(HZ35:IA35,IC35:IE35,IG35)-SUM(IB35,IF35),"")</f>
        <v/>
      </c>
      <c r="IO35" s="40" t="str">
        <f>IF(SUM(II35,IJ35,IN35)&gt;0,SUM(II35,IJ35,IN35),"")</f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>IF(SUM(IQ35,IU35)&gt;0,SUM(IQ35,IU35),"")</f>
        <v/>
      </c>
      <c r="JK35" s="11" t="str">
        <f>IF(SUM(IP35:IQ35,IS35:IU35,IW35)-IR35-IV35&gt;0,SUM(IP35:IQ35,IS35:IU35,IW35)-IR35-IV35,"")</f>
        <v/>
      </c>
      <c r="JL35" s="11" t="str">
        <f>IF(SUM(IX35:IY35,JA35)-IZ35&gt;0,SUM(IX35:IY35,JA35)-IZ35,"")</f>
        <v/>
      </c>
      <c r="JM35" s="11" t="str">
        <f>IF(SUM(IQ35,IU35,IY35)&gt;0,SUM(IQ35,IU35,IY35),"")</f>
        <v/>
      </c>
      <c r="JN35" s="11" t="str">
        <f>IF(SUM(JK35,JL35)&gt;0,SUM(JK35,JL35),"")</f>
        <v/>
      </c>
      <c r="JO35" s="11" t="str">
        <f>IF(SUM(JC35,JG35)&gt;0,SUM(JC35,JG35),"")</f>
        <v/>
      </c>
      <c r="JP35" s="11" t="str">
        <f>IF(SUM(JB35:JC35,JE35:JG35,JI35)-SUM(JD35,JH35)&gt;0,SUM(JB35:JC35,JE35:JG35,JI35)-SUM(JD35,JH35),"")</f>
        <v/>
      </c>
      <c r="JQ35" s="11" t="str">
        <f>IF(SUM(JK35,JL35,JP35)&gt;0,SUM(JK35,JL35,JP35),"")</f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>IF(SUM(JS35,JW35)&gt;0,SUM(JS35,JW35),"")</f>
        <v/>
      </c>
      <c r="KM35" s="40" t="str">
        <f>IF(SUM(JR35:JS35,JU35:JW35,JY35)-JT35-JX35&gt;0,SUM(JR35:JS35,JU35:JW35,JY35)-JT35-JX35,"")</f>
        <v/>
      </c>
      <c r="KN35" s="40" t="str">
        <f>IF(SUM(JZ35:KA35,KC35)-KB35&gt;0,SUM(JZ35:KA35,KC35)-KB35,"")</f>
        <v/>
      </c>
      <c r="KO35" s="40" t="str">
        <f>IF(SUM(JS35,JW35,KA35)&gt;0,SUM(JS35,JW35,KA35),"")</f>
        <v/>
      </c>
      <c r="KP35" s="40" t="str">
        <f>IF(SUM(KM35,KN35)&gt;0,SUM(KM35,KN35),"")</f>
        <v/>
      </c>
      <c r="KQ35" s="40" t="str">
        <f>IF(SUM(KE35,KI35)&gt;0,SUM(KE35,KI35),"")</f>
        <v/>
      </c>
      <c r="KR35" s="40" t="str">
        <f>IF(SUM(KD35:KE35,KG35:KI35,KK35)-SUM(KF35,KJ35)&gt;0,SUM(KD35:KE35,KG35:KI35,KK35)-SUM(KF35,KJ35),"")</f>
        <v/>
      </c>
      <c r="KS35" s="40" t="str">
        <f>IF(SUM(KM35,KN35,KR35)&gt;0,SUM(KM35,KN35,KR35),"")</f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>IF(SUM(KU35,KY35)&gt;0,SUM(KU35,KY35),"")</f>
        <v/>
      </c>
      <c r="LO35" s="11" t="str">
        <f>IF(SUM(KT35:KU35,KW35:KY35,LA35)-KV35-KZ35&gt;0,SUM(KT35:KU35,KW35:KY35,LA35)-KV35-KZ35,"")</f>
        <v/>
      </c>
      <c r="LP35" s="11" t="str">
        <f>IF(SUM(LB35:LC35,LE35)-LD35&gt;0,SUM(LB35:LC35,LE35)-LD35,"")</f>
        <v/>
      </c>
      <c r="LQ35" s="11" t="str">
        <f>IF(SUM(KU35,KY35,LC35)&gt;0,SUM(KU35,KY35,LC35),"")</f>
        <v/>
      </c>
      <c r="LR35" s="11" t="str">
        <f>IF(SUM(LO35,LP35)&gt;0,SUM(LO35,LP35),"")</f>
        <v/>
      </c>
      <c r="LS35" s="11" t="str">
        <f>IF(SUM(LG35,LK35)&gt;0,SUM(LG35,LK35),"")</f>
        <v/>
      </c>
      <c r="LT35" s="11" t="str">
        <f>IF(SUM(LF35:LG35,LI35:LK35,LM35)-SUM(LH35,LL35)&gt;0,SUM(LF35:LG35,LI35:LK35,LM35)-SUM(LH35,LL35),"")</f>
        <v/>
      </c>
      <c r="LU35" s="11" t="str">
        <f>IF(SUM(LO35,LP35,LT35)&gt;0,SUM(LO35,LP35,LT35),"")</f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>IF(SUM(LW35,MA35)&gt;0,SUM(LW35,MA35),"")</f>
        <v/>
      </c>
      <c r="MQ35" s="40" t="str">
        <f>IF(SUM(LV35:LW35,LY35:MA35,MC35)-LX35-MB35&gt;0,SUM(LV35:LW35,LY35:MA35,MC35)-LX35-MB35,"")</f>
        <v/>
      </c>
      <c r="MR35" s="40" t="str">
        <f>IF(SUM(MD35:ME35,MG35)-MF35&gt;0,SUM(MD35:ME35,MG35)-MF35,"")</f>
        <v/>
      </c>
      <c r="MS35" s="40" t="str">
        <f>IF(SUM(LW35,MA35,ME35)&gt;0,SUM(LW35,MA35,ME35),"")</f>
        <v/>
      </c>
      <c r="MT35" s="40" t="str">
        <f>IF(SUM(MQ35,MR35)&gt;0,SUM(MQ35,MR35),"")</f>
        <v/>
      </c>
      <c r="MU35" s="40" t="str">
        <f>IF(SUM(MI35,MM35)&gt;0,SUM(MI35,MM35),"")</f>
        <v/>
      </c>
      <c r="MV35" s="40" t="str">
        <f>IF(SUM(MH35:MI35,MK35:MM35,MO35)-SUM(MJ35,MN35)&gt;0,SUM(MH35:MI35,MK35:MM35,MO35)-SUM(MJ35,MN35),"")</f>
        <v/>
      </c>
      <c r="MW35" s="40" t="str">
        <f>IF(SUM(MQ35,MR35,MV35)&gt;0,SUM(MQ35,MR35,MV35),"")</f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>IF(SUM(MY35,NC35)&gt;0,SUM(MY35,NC35),"")</f>
        <v/>
      </c>
      <c r="NS35" s="11" t="str">
        <f>IF(SUM(MX35:MY35,NA35:NC35,NE35)-MZ35-ND35&gt;0,SUM(MX35:MY35,NA35:NC35,NE35)-MZ35-ND35,"")</f>
        <v/>
      </c>
      <c r="NT35" s="11" t="str">
        <f>IF(SUM(NF35:NG35,NI35)-NH35&gt;0,SUM(NF35:NG35,NI35)-NH35,"")</f>
        <v/>
      </c>
      <c r="NU35" s="11" t="str">
        <f>IF(SUM(MY35,NC35,NG35)&gt;0,SUM(MY35,NC35,NG35),"")</f>
        <v/>
      </c>
      <c r="NV35" s="11" t="str">
        <f>IF(SUM(NS35,NT35)&gt;0,SUM(NS35,NT35),"")</f>
        <v/>
      </c>
      <c r="NW35" s="11" t="str">
        <f>IF(SUM(NK35,NO35)&gt;0,SUM(NK35,NO35),"")</f>
        <v/>
      </c>
      <c r="NX35" s="11" t="str">
        <f>IF(SUM(NJ35:NK35,NM35:NO35,NQ35)-SUM(NL35,NP35)&gt;0,SUM(NJ35:NK35,NM35:NO35,NQ35)-SUM(NL35,NP35),"")</f>
        <v/>
      </c>
      <c r="NY35" s="11" t="str">
        <f>IF(SUM(NS35,NT35,NX35)&gt;0,SUM(NS35,NT35,NX35),"")</f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>IF(SUM(OA35,OE35)&gt;0,SUM(OA35,OE35),"")</f>
        <v/>
      </c>
      <c r="OU35" s="40" t="str">
        <f>IF(SUM(NZ35:OA35,OC35:OE35,OG35)-OB35-OF35&gt;0,SUM(NZ35:OA35,OC35:OE35,OG35)-OB35-OF35,"")</f>
        <v/>
      </c>
      <c r="OV35" s="40" t="str">
        <f>IF(SUM(OH35:OI35,OK35)-OJ35&gt;0,SUM(OH35:OI35,OK35)-OJ35,"")</f>
        <v/>
      </c>
      <c r="OW35" s="40" t="str">
        <f>IF(SUM(OA35,OE35,OI35)&gt;0,SUM(OA35,OE35,OI35),"")</f>
        <v/>
      </c>
      <c r="OX35" s="40" t="str">
        <f>IF(SUM(OU35,OV35)&gt;0,SUM(OU35,OV35),"")</f>
        <v/>
      </c>
      <c r="OY35" s="40" t="str">
        <f>IF(SUM(OM35,OQ35)&gt;0,SUM(OM35,OQ35),"")</f>
        <v/>
      </c>
      <c r="OZ35" s="40" t="str">
        <f>IF(SUM(OL35:OM35,OO35:OQ35,OS35)-SUM(ON35,OR35)&gt;0,SUM(OL35:OM35,OO35:OQ35,OS35)-SUM(ON35,OR35),"")</f>
        <v/>
      </c>
      <c r="PA35" s="40" t="str">
        <f>IF(SUM(OU35,OV35,OZ35)&gt;0,SUM(OU35,OV35,OZ35),"")</f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>IF(SUM(PC35,PG35)&gt;0,SUM(PC35,PG35),"")</f>
        <v/>
      </c>
      <c r="PW35" s="11" t="str">
        <f>IF(SUM(PB35:PC35,PE35:PG35,PI35)-PD35-PH35&gt;0,SUM(PB35:PC35,PE35:PG35,PI35)-PD35-PH35,"")</f>
        <v/>
      </c>
      <c r="PX35" s="11" t="str">
        <f>IF(SUM(PJ35:PK35,PM35)-PL35&gt;0,SUM(PJ35:PK35,PM35)-PL35,"")</f>
        <v/>
      </c>
      <c r="PY35" s="11" t="str">
        <f>IF(SUM(PC35,PG35,PK35)&gt;0,SUM(PC35,PG35,PK35),"")</f>
        <v/>
      </c>
      <c r="PZ35" s="11" t="str">
        <f>IF(SUM(PW35,PX35)&gt;0,SUM(PW35,PX35),"")</f>
        <v/>
      </c>
      <c r="QA35" s="11" t="str">
        <f>IF(SUM(PO35,PS35)&gt;0,SUM(PO35,PS35),"")</f>
        <v/>
      </c>
      <c r="QB35" s="11" t="str">
        <f>IF(SUM(PN35:PO35,PQ35:PS35,PU35)-SUM(PP35,PT35)&gt;0,SUM(PN35:PO35,PQ35:PS35,PU35)-SUM(PP35,PT35),"")</f>
        <v/>
      </c>
      <c r="QC35" s="11" t="str">
        <f>IF(SUM(PW35,PX35,QB35)&gt;0,SUM(PW35,PX35,QB35),"")</f>
        <v/>
      </c>
      <c r="QD35" s="22">
        <f>IF($CU35="P",CA35,(CA35+AX35)/2)</f>
        <v>7.7</v>
      </c>
      <c r="QE35" s="22">
        <f>IF($CU35="P",CB35,(CB35+AY35)/2)</f>
        <v>0.6</v>
      </c>
      <c r="QF35" s="22">
        <f>IF($CU35="P",CC35,(CC35+AZ35)/2)</f>
        <v>0</v>
      </c>
      <c r="QG35" s="22">
        <f>IF($CU35="P",CD35,(CD35+BA35)/2)</f>
        <v>0</v>
      </c>
      <c r="QH35" s="22">
        <f>IF($CU35="P",CE35,(CE35+BB35)/2)</f>
        <v>0</v>
      </c>
      <c r="QI35" s="22">
        <f>IF($CU35="P",CF35,(CF35+BC35)/2)</f>
        <v>0</v>
      </c>
      <c r="QJ35" s="22">
        <f>IF($CU35="P",CG35,(CG35+BD35)/2)</f>
        <v>0</v>
      </c>
      <c r="QK35" s="22">
        <f>IF($CU35="P",CH35,(CH35+BE35)/2)</f>
        <v>0</v>
      </c>
      <c r="QL35" s="22">
        <f>IF($CU35="P",CI35,(CI35+BF35)/2)</f>
        <v>0</v>
      </c>
      <c r="QM35" s="22">
        <f>IF($CU35="P",CJ35,(CJ35+BG35)/2)</f>
        <v>0</v>
      </c>
      <c r="QN35" s="22">
        <f>IF($CU35="P",CK35,(CK35+BH35)/2)</f>
        <v>0</v>
      </c>
      <c r="QO35" s="22">
        <f>IF($CU35="P",CL35,(CL35+BI35)/2)</f>
        <v>0</v>
      </c>
      <c r="QP35" s="22">
        <f>IF($CU35="P",CM35,(CM35+BJ35)/2)</f>
        <v>0</v>
      </c>
      <c r="QQ35" s="22">
        <f>IF($CU35="P",CN35,(CN35+BK35)/2)</f>
        <v>0</v>
      </c>
      <c r="QR35" s="22">
        <f>IF($CU35="P",CO35,(CO35+BL35)/2)</f>
        <v>0</v>
      </c>
      <c r="QS35" s="22">
        <f>IF($CU35="P",CP35,(CP35+BM35)/2)</f>
        <v>0</v>
      </c>
      <c r="QT35" s="22">
        <f>IF($CU35="P",CQ35,(CQ35+BN35)/2)</f>
        <v>0</v>
      </c>
      <c r="QU35" s="22">
        <f>IF($CU35="P",CR35,(CR35+BO35)/2)</f>
        <v>0</v>
      </c>
      <c r="QV35" s="22">
        <f>IF($CU35="P",CS35,(CS35+BP35)/2)</f>
        <v>0</v>
      </c>
      <c r="QW35" s="22">
        <f>IF($CU35="P",CT35,(CT35+BQ35)/2)</f>
        <v>0</v>
      </c>
      <c r="QX35" s="27" t="s">
        <v>46</v>
      </c>
      <c r="QY35" s="40">
        <f>IF(SUM(QE35,QI35)&gt;0,SUM(QE35,QI35),"")</f>
        <v>0.6</v>
      </c>
      <c r="QZ35" s="40">
        <f>IF(SUM(QD35:QE35,QG35:QI35,QK35)-QF35-QJ35&gt;0,SUM(QD35:QE35,QG35:QI35,QK35)-QF35-QJ35,"")</f>
        <v>8.3000000000000007</v>
      </c>
      <c r="RA35" s="40" t="str">
        <f>IF(SUM(QL35:QM35,QO35)-QN35&gt;0,SUM(QL35:QM35,QO35)-QN35,"")</f>
        <v/>
      </c>
      <c r="RB35" s="40">
        <f>IF(SUM(QE35,QI35,QM35)&gt;0,SUM(QE35,QI35,QM35),"")</f>
        <v>0.6</v>
      </c>
      <c r="RC35" s="40">
        <f>IF(SUM(QZ35,RA35)&gt;0,SUM(QZ35,RA35),"")</f>
        <v>8.3000000000000007</v>
      </c>
      <c r="RD35" s="40" t="str">
        <f>IF(SUM(QQ35,QU35)&gt;0,SUM(QQ35,QU35),"")</f>
        <v/>
      </c>
      <c r="RE35" s="40" t="str">
        <f>IF(SUM(QP35:QQ35,QS35:QU35,QW35)-SUM(QR35,QV35)&gt;0,SUM(QP35:QQ35,QS35:QU35,QW35)-SUM(QR35,QV35),"")</f>
        <v/>
      </c>
      <c r="RF35" s="40">
        <f>IF(SUM(QZ35,RA35,RE35)&gt;0,SUM(QZ35,RA35,RE35),"")</f>
        <v>8.3000000000000007</v>
      </c>
    </row>
    <row r="36" spans="1:474" ht="17" x14ac:dyDescent="0.2">
      <c r="G36" s="64"/>
      <c r="R36" s="10"/>
      <c r="S36" s="10"/>
      <c r="T36" s="10"/>
    </row>
    <row r="37" spans="1:474" ht="17" x14ac:dyDescent="0.2">
      <c r="G37" s="64"/>
      <c r="R37" s="10"/>
      <c r="S37" s="10"/>
      <c r="T37" s="10"/>
    </row>
    <row r="38" spans="1:474" ht="17" x14ac:dyDescent="0.2">
      <c r="C38" s="23" t="s">
        <v>44</v>
      </c>
      <c r="G38" s="64"/>
      <c r="R38" s="10"/>
      <c r="S38" s="10"/>
      <c r="T38" s="10"/>
      <c r="AP38" s="4"/>
      <c r="AW38" s="42">
        <v>9.6</v>
      </c>
      <c r="BS38" s="4"/>
      <c r="BZ38" s="42">
        <v>9.6</v>
      </c>
      <c r="CV38" s="4"/>
      <c r="DC38" s="42">
        <v>10.4</v>
      </c>
      <c r="DZ38" s="4"/>
      <c r="EG38" s="42">
        <v>9.6</v>
      </c>
      <c r="FB38" s="4"/>
      <c r="FI38" s="42">
        <v>9.6</v>
      </c>
      <c r="GD38" s="4"/>
      <c r="GK38" s="42">
        <v>10.4</v>
      </c>
      <c r="HF38" s="4"/>
      <c r="HM38" s="42">
        <v>10.4</v>
      </c>
      <c r="IH38" s="4"/>
      <c r="IO38" s="42">
        <v>10.4</v>
      </c>
      <c r="JJ38" s="4"/>
      <c r="JQ38" s="42">
        <v>10.4</v>
      </c>
      <c r="KL38" s="4"/>
      <c r="KS38" s="42">
        <v>10.4</v>
      </c>
      <c r="LN38" s="4"/>
      <c r="LU38" s="42">
        <v>10.4</v>
      </c>
      <c r="MP38" s="4"/>
      <c r="MW38" s="42">
        <v>10.4</v>
      </c>
      <c r="NR38" s="4"/>
      <c r="NY38" s="42">
        <v>10.4</v>
      </c>
      <c r="OT38" s="4"/>
      <c r="PA38" s="42">
        <v>10.4</v>
      </c>
      <c r="PV38" s="4"/>
      <c r="QC38" s="42">
        <v>10.4</v>
      </c>
    </row>
    <row r="39" spans="1:474" ht="17" hidden="1" x14ac:dyDescent="0.2">
      <c r="C39" s="30" t="s">
        <v>43</v>
      </c>
      <c r="G39" s="64"/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DZ39" s="4"/>
      <c r="EG39" s="51">
        <v>1000</v>
      </c>
      <c r="FB39" s="4"/>
      <c r="FI39" s="51">
        <v>1000</v>
      </c>
      <c r="GD39" s="4"/>
      <c r="GK39" s="51">
        <v>1000</v>
      </c>
      <c r="HF39" s="4"/>
      <c r="HM39" s="51">
        <v>1000</v>
      </c>
      <c r="IH39" s="4"/>
      <c r="IO39" s="51">
        <v>1000</v>
      </c>
      <c r="JJ39" s="4"/>
      <c r="JQ39" s="51">
        <v>1000</v>
      </c>
      <c r="KL39" s="4"/>
      <c r="KS39" s="51">
        <v>1000</v>
      </c>
      <c r="LN39" s="4"/>
      <c r="LU39" s="51">
        <v>1000</v>
      </c>
      <c r="MP39" s="4"/>
      <c r="MW39" s="51">
        <v>1000</v>
      </c>
      <c r="NR39" s="4"/>
      <c r="NY39" s="51">
        <v>1000</v>
      </c>
      <c r="OT39" s="4"/>
      <c r="PA39" s="51">
        <v>1000</v>
      </c>
      <c r="PV39" s="4"/>
      <c r="QC39" s="51">
        <v>1000</v>
      </c>
    </row>
    <row r="40" spans="1:474" ht="17" hidden="1" x14ac:dyDescent="0.2">
      <c r="A40" s="5"/>
      <c r="B40" s="5"/>
      <c r="C40" s="31" t="s">
        <v>55</v>
      </c>
      <c r="D40" s="20"/>
      <c r="G40" s="64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DZ40" s="4"/>
      <c r="EG40" s="43">
        <v>1000</v>
      </c>
      <c r="FB40" s="4"/>
      <c r="FI40" s="43">
        <v>1000</v>
      </c>
      <c r="GD40" s="4"/>
      <c r="GK40" s="43">
        <v>1000</v>
      </c>
      <c r="HF40" s="4"/>
      <c r="HM40" s="43">
        <v>1000</v>
      </c>
      <c r="IH40" s="4"/>
      <c r="IO40" s="43">
        <v>1000</v>
      </c>
      <c r="JJ40" s="4"/>
      <c r="JQ40" s="43">
        <v>1000</v>
      </c>
      <c r="KL40" s="4"/>
      <c r="KS40" s="43">
        <v>1000</v>
      </c>
      <c r="LN40" s="4"/>
      <c r="LU40" s="43">
        <v>1000</v>
      </c>
      <c r="MP40" s="4"/>
      <c r="MW40" s="43">
        <v>1000</v>
      </c>
      <c r="NR40" s="4"/>
      <c r="NY40" s="43">
        <v>1000</v>
      </c>
      <c r="OT40" s="4"/>
      <c r="PA40" s="43">
        <v>1000</v>
      </c>
      <c r="PV40" s="4"/>
      <c r="QC40" s="43">
        <v>1000</v>
      </c>
    </row>
    <row r="41" spans="1:474" ht="17" hidden="1" x14ac:dyDescent="0.2">
      <c r="A41" s="5"/>
      <c r="B41" s="5"/>
      <c r="C41" s="35" t="s">
        <v>60</v>
      </c>
      <c r="D41" s="20"/>
      <c r="G41" s="64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DZ41" s="4"/>
      <c r="EG41" s="62">
        <v>1000</v>
      </c>
      <c r="FB41" s="4"/>
      <c r="FI41" s="62">
        <v>1000</v>
      </c>
      <c r="GD41" s="4"/>
      <c r="GK41" s="62">
        <v>1000</v>
      </c>
      <c r="HF41" s="4"/>
      <c r="HM41" s="62">
        <v>1000</v>
      </c>
      <c r="IH41" s="4"/>
      <c r="IO41" s="62">
        <v>1000</v>
      </c>
      <c r="JJ41" s="4"/>
      <c r="JQ41" s="62">
        <v>1000</v>
      </c>
      <c r="KL41" s="4"/>
      <c r="KS41" s="62">
        <v>1000</v>
      </c>
      <c r="LN41" s="4"/>
      <c r="LU41" s="62">
        <v>1000</v>
      </c>
      <c r="MP41" s="4"/>
      <c r="MW41" s="62">
        <v>1000</v>
      </c>
      <c r="NR41" s="4"/>
      <c r="NY41" s="62">
        <v>1000</v>
      </c>
      <c r="OT41" s="4"/>
      <c r="PA41" s="62">
        <v>1000</v>
      </c>
      <c r="PV41" s="4"/>
      <c r="QC41" s="62">
        <v>1000</v>
      </c>
    </row>
    <row r="42" spans="1:474" ht="17" x14ac:dyDescent="0.2">
      <c r="A42" s="5"/>
      <c r="B42" s="5"/>
      <c r="C42" s="34" t="s">
        <v>41</v>
      </c>
      <c r="D42" s="20"/>
      <c r="G42" s="64"/>
      <c r="R42" s="10"/>
      <c r="S42" s="10"/>
      <c r="T42" s="10"/>
      <c r="AP42" s="4"/>
      <c r="AW42" s="63">
        <v>46.5</v>
      </c>
      <c r="BS42" s="4"/>
      <c r="BZ42" s="63">
        <v>46.5</v>
      </c>
      <c r="CV42" s="4"/>
      <c r="DC42" s="63">
        <v>46.8</v>
      </c>
      <c r="DZ42" s="4"/>
      <c r="EG42" s="63">
        <v>46.5</v>
      </c>
      <c r="FB42" s="4"/>
      <c r="FI42" s="63">
        <v>46.5</v>
      </c>
      <c r="GD42" s="4"/>
      <c r="GK42" s="63">
        <v>46.8</v>
      </c>
      <c r="HF42" s="4"/>
      <c r="HM42" s="63">
        <v>46.8</v>
      </c>
      <c r="IH42" s="4"/>
      <c r="IO42" s="63">
        <v>46.8</v>
      </c>
      <c r="JJ42" s="4"/>
      <c r="JQ42" s="63">
        <v>46.8</v>
      </c>
      <c r="KL42" s="4"/>
      <c r="KS42" s="63">
        <v>46.8</v>
      </c>
      <c r="LN42" s="4"/>
      <c r="LU42" s="63">
        <v>46.8</v>
      </c>
      <c r="MP42" s="4"/>
      <c r="MW42" s="63">
        <v>46.8</v>
      </c>
      <c r="NR42" s="4"/>
      <c r="NY42" s="63">
        <v>46.8</v>
      </c>
      <c r="OT42" s="4"/>
      <c r="PA42" s="63">
        <v>46.8</v>
      </c>
      <c r="PV42" s="4"/>
      <c r="QC42" s="63">
        <v>46.8</v>
      </c>
    </row>
    <row r="43" spans="1:474" ht="17" hidden="1" x14ac:dyDescent="0.2">
      <c r="A43" s="5"/>
      <c r="B43" s="5"/>
      <c r="C43" s="24" t="s">
        <v>42</v>
      </c>
      <c r="D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DZ43" s="4"/>
      <c r="EG43" s="46">
        <v>1000</v>
      </c>
      <c r="FB43" s="4"/>
      <c r="FI43" s="46">
        <v>1000</v>
      </c>
      <c r="GD43" s="4"/>
      <c r="GK43" s="46">
        <v>1000</v>
      </c>
      <c r="HF43" s="4"/>
      <c r="HM43" s="46">
        <v>1000</v>
      </c>
      <c r="IH43" s="4"/>
      <c r="IO43" s="46">
        <v>1000</v>
      </c>
      <c r="JJ43" s="4"/>
      <c r="JQ43" s="46">
        <v>1000</v>
      </c>
      <c r="KL43" s="4"/>
      <c r="KS43" s="46">
        <v>1000</v>
      </c>
      <c r="LN43" s="4"/>
      <c r="LU43" s="46">
        <v>1000</v>
      </c>
      <c r="MP43" s="4"/>
      <c r="MW43" s="46">
        <v>1000</v>
      </c>
      <c r="NR43" s="4"/>
      <c r="NY43" s="46">
        <v>1000</v>
      </c>
      <c r="OT43" s="4"/>
      <c r="PA43" s="46">
        <v>1000</v>
      </c>
      <c r="PV43" s="4"/>
      <c r="QC43" s="46">
        <v>1000</v>
      </c>
    </row>
    <row r="44" spans="1:474" ht="17" hidden="1" x14ac:dyDescent="0.2">
      <c r="A44" s="5"/>
      <c r="B44" s="5"/>
      <c r="C44" s="33" t="s">
        <v>54</v>
      </c>
      <c r="D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DZ44" s="4"/>
      <c r="EG44" s="47">
        <v>1000</v>
      </c>
      <c r="FB44" s="4"/>
      <c r="FI44" s="47">
        <v>1000</v>
      </c>
      <c r="GD44" s="4"/>
      <c r="GK44" s="47">
        <v>1000</v>
      </c>
      <c r="HF44" s="4"/>
      <c r="HM44" s="47">
        <v>1000</v>
      </c>
      <c r="IH44" s="4"/>
      <c r="IO44" s="47">
        <v>1000</v>
      </c>
      <c r="JJ44" s="4"/>
      <c r="JQ44" s="47">
        <v>1000</v>
      </c>
      <c r="KL44" s="4"/>
      <c r="KS44" s="47">
        <v>1000</v>
      </c>
      <c r="LN44" s="4"/>
      <c r="LU44" s="47">
        <v>1000</v>
      </c>
      <c r="MP44" s="4"/>
      <c r="MW44" s="47">
        <v>1000</v>
      </c>
      <c r="NR44" s="4"/>
      <c r="NY44" s="47">
        <v>1000</v>
      </c>
      <c r="OT44" s="4"/>
      <c r="PA44" s="47">
        <v>1000</v>
      </c>
      <c r="PV44" s="4"/>
      <c r="QC44" s="47">
        <v>1000</v>
      </c>
    </row>
    <row r="45" spans="1:474" ht="17" hidden="1" x14ac:dyDescent="0.2">
      <c r="A45" s="5"/>
      <c r="B45" s="5"/>
      <c r="C45" s="25" t="s">
        <v>27</v>
      </c>
      <c r="D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DZ45" s="4"/>
      <c r="EG45" s="48">
        <v>1000</v>
      </c>
      <c r="FB45" s="4"/>
      <c r="FI45" s="48">
        <v>1000</v>
      </c>
      <c r="GD45" s="4"/>
      <c r="GK45" s="48">
        <v>1000</v>
      </c>
      <c r="HF45" s="4"/>
      <c r="HM45" s="48">
        <v>1000</v>
      </c>
      <c r="IH45" s="4"/>
      <c r="IO45" s="48">
        <v>1000</v>
      </c>
      <c r="JJ45" s="4"/>
      <c r="JQ45" s="48">
        <v>1000</v>
      </c>
      <c r="KL45" s="4"/>
      <c r="KS45" s="48">
        <v>1000</v>
      </c>
      <c r="LN45" s="4"/>
      <c r="LU45" s="48">
        <v>1000</v>
      </c>
      <c r="MP45" s="4"/>
      <c r="MW45" s="48">
        <v>1000</v>
      </c>
      <c r="NR45" s="4"/>
      <c r="NY45" s="48">
        <v>1000</v>
      </c>
      <c r="OT45" s="4"/>
      <c r="PA45" s="48">
        <v>1000</v>
      </c>
      <c r="PV45" s="4"/>
      <c r="QC45" s="48">
        <v>1000</v>
      </c>
    </row>
    <row r="46" spans="1:474" x14ac:dyDescent="0.2">
      <c r="C46" s="29" t="s">
        <v>47</v>
      </c>
      <c r="D46" s="2"/>
    </row>
    <row r="47" spans="1:474" x14ac:dyDescent="0.2">
      <c r="A47" s="5"/>
      <c r="B47" s="5"/>
      <c r="C47" s="5"/>
      <c r="D47" s="20"/>
      <c r="G47" s="64"/>
      <c r="QE47" s="2"/>
      <c r="QF47" s="2"/>
      <c r="QG47" s="2"/>
      <c r="QH47" s="2"/>
      <c r="QI47" s="2"/>
      <c r="QJ47" s="2"/>
      <c r="QK47" s="2"/>
      <c r="QL47" s="2"/>
      <c r="QM47" s="2"/>
    </row>
    <row r="48" spans="1:474" x14ac:dyDescent="0.2">
      <c r="A48" s="5"/>
      <c r="B48" s="5"/>
      <c r="C48" s="5"/>
      <c r="D48" s="20"/>
      <c r="G48" s="64"/>
    </row>
    <row r="49" spans="1:8" x14ac:dyDescent="0.2">
      <c r="A49" s="5"/>
      <c r="B49" s="5"/>
      <c r="C49" s="5"/>
      <c r="D49" s="20"/>
    </row>
    <row r="50" spans="1:8" x14ac:dyDescent="0.2">
      <c r="A50" s="5"/>
      <c r="B50" s="5"/>
      <c r="C50" s="5"/>
      <c r="D50" s="5"/>
    </row>
    <row r="52" spans="1:8" x14ac:dyDescent="0.2">
      <c r="H52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5">
      <sortCondition descending="1" ref="H1:H36"/>
    </sortState>
  </autoFilter>
  <mergeCells count="117"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35">
    <cfRule type="expression" dxfId="29" priority="7" stopIfTrue="1">
      <formula>IF($AO4&lt;&gt;"",1,0)</formula>
    </cfRule>
  </conditionalFormatting>
  <conditionalFormatting sqref="AX4:BZ35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5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6:AT1048576 BW46:BW1048576 ED46:ED1048576 BW1:BW44 CZ1:CZ1048576 ED1:ED44 FF1:FF1048576 GH1:GH1048576 HJ1:HJ1048576 IL1:IL1048576 JN1:JN1048576 KP1:KP1048576 LR1:LR1048576 MT1:MT1048576 NV1:NV1048576 OX1:OX1048576 PZ1:PZ1048576 AT1:AT44">
    <cfRule type="cellIs" dxfId="16" priority="60354" operator="between">
      <formula>AW$45</formula>
      <formula>1000</formula>
    </cfRule>
    <cfRule type="cellIs" dxfId="15" priority="60355" operator="between">
      <formula>AW$44</formula>
      <formula>AW$45</formula>
    </cfRule>
    <cfRule type="cellIs" dxfId="14" priority="60356" operator="between">
      <formula>AW$43</formula>
      <formula>AW$44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199333" operator="between">
      <formula>AW$38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199378" operator="between">
      <formula>AW$42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199423" operator="between">
      <formula>AW$38</formula>
      <formula>AW$39</formula>
    </cfRule>
    <cfRule type="cellIs" dxfId="9" priority="199424" operator="between">
      <formula>AW$39</formula>
      <formula>AW$40</formula>
    </cfRule>
    <cfRule type="cellIs" dxfId="8" priority="199425" operator="between">
      <formula>AW$40</formula>
      <formula>AW$41</formula>
    </cfRule>
    <cfRule type="cellIs" dxfId="7" priority="199426" operator="between">
      <formula>AW$41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199603" operator="between">
      <formula>AW$42</formula>
      <formula>AW$43</formula>
    </cfRule>
    <cfRule type="cellIs" dxfId="5" priority="199604" operator="between">
      <formula>AW$43</formula>
      <formula>AW$44</formula>
    </cfRule>
    <cfRule type="cellIs" dxfId="4" priority="199605" operator="between">
      <formula>AW$44</formula>
      <formula>AW$45</formula>
    </cfRule>
    <cfRule type="cellIs" dxfId="3" priority="199606" operator="between">
      <formula>AW$45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199783" operator="between">
      <formula>AW$41</formula>
      <formula>1000</formula>
    </cfRule>
    <cfRule type="cellIs" dxfId="1" priority="199784" operator="between">
      <formula>AW$40</formula>
      <formula>AW$41</formula>
    </cfRule>
    <cfRule type="cellIs" dxfId="0" priority="199785" operator="between">
      <formula>AW$39</formula>
      <formula>AW$40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2025-04-07T21:53:23Z</dcterms:modified>
</cp:coreProperties>
</file>