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611D3F1-8C34-C246-81E4-C26B38F37F25}" xr6:coauthVersionLast="47" xr6:coauthVersionMax="47" xr10:uidLastSave="{00000000-0000-0000-0000-000000000000}"/>
  <bookViews>
    <workbookView xWindow="33600" yWindow="-9680" windowWidth="38400" windowHeight="211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9" i="24" l="1"/>
  <c r="AH9" i="24"/>
  <c r="AI9" i="24"/>
  <c r="AJ9" i="24"/>
  <c r="AK9" i="24"/>
  <c r="AL9" i="24"/>
  <c r="AM9" i="24"/>
  <c r="AQ9" i="24" s="1"/>
  <c r="AN9" i="24"/>
  <c r="AO9" i="24"/>
  <c r="AP9" i="24"/>
  <c r="BH9" i="24"/>
  <c r="BI9" i="24"/>
  <c r="BJ9" i="24"/>
  <c r="BN9" i="24" s="1"/>
  <c r="BR9" i="24" s="1"/>
  <c r="BK9" i="24"/>
  <c r="BL9" i="24"/>
  <c r="BM9" i="24"/>
  <c r="BO9" i="24"/>
  <c r="BP9" i="24"/>
  <c r="BQ9" i="24"/>
  <c r="CI9" i="24"/>
  <c r="CJ9" i="24"/>
  <c r="CK9" i="24"/>
  <c r="CO9" i="24" s="1"/>
  <c r="CS9" i="24" s="1"/>
  <c r="CL9" i="24"/>
  <c r="CM9" i="24"/>
  <c r="CN9" i="24"/>
  <c r="CP9" i="24"/>
  <c r="CQ9" i="24"/>
  <c r="CR9" i="24"/>
  <c r="DP9" i="24"/>
  <c r="DQ9" i="24"/>
  <c r="DR9" i="24"/>
  <c r="DV9" i="24" s="1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D9" i="24" s="1"/>
  <c r="FK9" i="24" s="1"/>
  <c r="FE9" i="24"/>
  <c r="FF9" i="24"/>
  <c r="FG9" i="24"/>
  <c r="FH9" i="24"/>
  <c r="FI9" i="24"/>
  <c r="FJ9" i="24"/>
  <c r="GF9" i="24"/>
  <c r="GG9" i="24"/>
  <c r="GH9" i="24"/>
  <c r="GL9" i="24" s="1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JB9" i="24" s="1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SV9" i="24"/>
  <c r="TH9" i="24" s="1"/>
  <c r="SW9" i="24"/>
  <c r="SX9" i="24"/>
  <c r="SY9" i="24"/>
  <c r="SZ9" i="24"/>
  <c r="TK9" i="24" s="1"/>
  <c r="TA9" i="24"/>
  <c r="TL9" i="24" s="1"/>
  <c r="TB9" i="24"/>
  <c r="TG9" i="24"/>
  <c r="AG11" i="23"/>
  <c r="AH11" i="23"/>
  <c r="AI11" i="23"/>
  <c r="AM11" i="23" s="1"/>
  <c r="AQ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SV11" i="23"/>
  <c r="TH11" i="23" s="1"/>
  <c r="SW11" i="23"/>
  <c r="SX11" i="23"/>
  <c r="SY11" i="23"/>
  <c r="SZ11" i="23"/>
  <c r="TK11" i="23" s="1"/>
  <c r="TA11" i="23"/>
  <c r="TL11" i="23" s="1"/>
  <c r="TB11" i="23"/>
  <c r="TG11" i="23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NW4" i="19" l="1"/>
  <c r="JI9" i="24"/>
  <c r="GS9" i="24"/>
  <c r="LR11" i="23"/>
  <c r="GL11" i="23"/>
  <c r="DV11" i="23"/>
  <c r="EC11" i="23" s="1"/>
  <c r="TI11" i="23"/>
  <c r="PP11" i="23"/>
  <c r="PW11" i="23" s="1"/>
  <c r="KJ11" i="23"/>
  <c r="KQ11" i="23" s="1"/>
  <c r="FD11" i="23"/>
  <c r="FK11" i="23" s="1"/>
  <c r="BR11" i="23"/>
  <c r="EC9" i="24"/>
  <c r="SF9" i="24"/>
  <c r="SM9" i="24" s="1"/>
  <c r="PP9" i="24"/>
  <c r="PW9" i="24" s="1"/>
  <c r="KJ9" i="24"/>
  <c r="KQ9" i="24" s="1"/>
  <c r="TF9" i="24"/>
  <c r="QX11" i="23"/>
  <c r="RE11" i="23" s="1"/>
  <c r="CS11" i="23"/>
  <c r="GS11" i="23"/>
  <c r="OH9" i="24"/>
  <c r="OO9" i="24" s="1"/>
  <c r="QX9" i="24"/>
  <c r="RE9" i="24" s="1"/>
  <c r="MZ9" i="24"/>
  <c r="NG9" i="24" s="1"/>
  <c r="LR9" i="24"/>
  <c r="LY9" i="24" s="1"/>
  <c r="HT9" i="24"/>
  <c r="IA9" i="24" s="1"/>
  <c r="L9" i="24"/>
  <c r="M9" i="24" s="1"/>
  <c r="TM9" i="24"/>
  <c r="TI9" i="24"/>
  <c r="J9" i="24"/>
  <c r="I9" i="24"/>
  <c r="K9" i="24"/>
  <c r="G9" i="24"/>
  <c r="F9" i="24"/>
  <c r="MZ11" i="23"/>
  <c r="NG11" i="23" s="1"/>
  <c r="SF11" i="23"/>
  <c r="SM11" i="23" s="1"/>
  <c r="OH11" i="23"/>
  <c r="OO11" i="23" s="1"/>
  <c r="LY11" i="23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JR18" i="21"/>
  <c r="KT7" i="21"/>
  <c r="KT11" i="21"/>
  <c r="KT15" i="21"/>
  <c r="LV4" i="21"/>
  <c r="LV8" i="21"/>
  <c r="LV12" i="21"/>
  <c r="G15" i="21"/>
  <c r="F15" i="21"/>
  <c r="G14" i="21"/>
  <c r="F14" i="21"/>
  <c r="RE15" i="21"/>
  <c r="EH6" i="21"/>
  <c r="EH10" i="21"/>
  <c r="EH14" i="21"/>
  <c r="EH18" i="21"/>
  <c r="G17" i="19"/>
  <c r="F17" i="19"/>
  <c r="FJ13" i="27"/>
  <c r="GL7" i="27"/>
  <c r="NZ5" i="27"/>
  <c r="NZ9" i="27"/>
  <c r="FJ9" i="27"/>
  <c r="NZ6" i="26"/>
  <c r="PB10" i="26"/>
  <c r="FJ9" i="21"/>
  <c r="MX4" i="21"/>
  <c r="MX8" i="21"/>
  <c r="MX12" i="21"/>
  <c r="MX16" i="21"/>
  <c r="NZ5" i="21"/>
  <c r="NZ9" i="21"/>
  <c r="NZ13" i="21"/>
  <c r="NZ17" i="21"/>
  <c r="PB6" i="21"/>
  <c r="PB10" i="21"/>
  <c r="PB14" i="21"/>
  <c r="PB18" i="21"/>
  <c r="FG4" i="21"/>
  <c r="FG8" i="21"/>
  <c r="FG12" i="21"/>
  <c r="FG16" i="21"/>
  <c r="JO4" i="21"/>
  <c r="JO12" i="21"/>
  <c r="NZ10" i="27"/>
  <c r="PB4" i="27"/>
  <c r="PB8" i="27"/>
  <c r="PB12" i="27"/>
  <c r="NZ13" i="27"/>
  <c r="HN4" i="26"/>
  <c r="HN9" i="26"/>
  <c r="IP5" i="26"/>
  <c r="IP6" i="26"/>
  <c r="JR7" i="26"/>
  <c r="JR10" i="26"/>
  <c r="KT8" i="26"/>
  <c r="LV4" i="26"/>
  <c r="LV9" i="26"/>
  <c r="MX5" i="26"/>
  <c r="MX6" i="26"/>
  <c r="EH5" i="26"/>
  <c r="EH6" i="26"/>
  <c r="FJ7" i="26"/>
  <c r="FJ10" i="26"/>
  <c r="GL8" i="26"/>
  <c r="NZ7" i="26"/>
  <c r="FG5" i="21"/>
  <c r="JO5" i="21"/>
  <c r="JR9" i="21"/>
  <c r="JR17" i="21"/>
  <c r="KT6" i="21"/>
  <c r="KT10" i="21"/>
  <c r="KT14" i="21"/>
  <c r="KT18" i="21"/>
  <c r="LV7" i="21"/>
  <c r="LV11" i="21"/>
  <c r="LV15" i="21"/>
  <c r="NZ7" i="19"/>
  <c r="NZ11" i="19"/>
  <c r="NZ15" i="19"/>
  <c r="NZ19" i="19"/>
  <c r="NZ23" i="19"/>
  <c r="NZ27" i="19"/>
  <c r="PB7" i="19"/>
  <c r="PB11" i="19"/>
  <c r="PB15" i="19"/>
  <c r="PB19" i="19"/>
  <c r="PB23" i="19"/>
  <c r="NZ6" i="19"/>
  <c r="NZ10" i="19"/>
  <c r="NZ14" i="19"/>
  <c r="NZ18" i="19"/>
  <c r="NZ22" i="19"/>
  <c r="NZ26" i="19"/>
  <c r="PB6" i="19"/>
  <c r="PB10" i="19"/>
  <c r="PB14" i="19"/>
  <c r="PB18" i="19"/>
  <c r="PB22" i="19"/>
  <c r="PB26" i="19"/>
  <c r="EH5" i="27"/>
  <c r="EH9" i="27"/>
  <c r="EH13" i="27"/>
  <c r="MX5" i="27"/>
  <c r="MX9" i="27"/>
  <c r="MX13" i="27"/>
  <c r="NZ7" i="27"/>
  <c r="NZ11" i="27"/>
  <c r="PB13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4" i="27"/>
  <c r="MX8" i="27"/>
  <c r="MX12" i="27"/>
  <c r="NZ6" i="27"/>
  <c r="EH4" i="26"/>
  <c r="EH9" i="26"/>
  <c r="FJ5" i="26"/>
  <c r="FJ6" i="26"/>
  <c r="GL7" i="26"/>
  <c r="GL10" i="26"/>
  <c r="HN8" i="26"/>
  <c r="IP4" i="26"/>
  <c r="IP9" i="26"/>
  <c r="JR5" i="26"/>
  <c r="JR6" i="26"/>
  <c r="KT7" i="26"/>
  <c r="KT10" i="26"/>
  <c r="LV8" i="26"/>
  <c r="MX4" i="26"/>
  <c r="MX9" i="26"/>
  <c r="NZ5" i="26"/>
  <c r="PB7" i="26"/>
  <c r="NZ10" i="26"/>
  <c r="JO13" i="21"/>
  <c r="EH7" i="21"/>
  <c r="EH11" i="21"/>
  <c r="EH15" i="21"/>
  <c r="FJ6" i="21"/>
  <c r="FJ10" i="21"/>
  <c r="FJ14" i="21"/>
  <c r="JR8" i="21"/>
  <c r="RC15" i="21"/>
  <c r="FG7" i="21"/>
  <c r="FG11" i="21"/>
  <c r="FG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FJ8" i="21"/>
  <c r="FG10" i="21"/>
  <c r="FJ16" i="21"/>
  <c r="FJ18" i="21"/>
  <c r="GL7" i="21"/>
  <c r="GL11" i="21"/>
  <c r="GL15" i="21"/>
  <c r="HN4" i="21"/>
  <c r="HN8" i="21"/>
  <c r="HN12" i="21"/>
  <c r="HN16" i="21"/>
  <c r="IP5" i="21"/>
  <c r="IP9" i="21"/>
  <c r="IP13" i="21"/>
  <c r="IP17" i="21"/>
  <c r="JR16" i="21"/>
  <c r="FJ7" i="21"/>
  <c r="JO11" i="21"/>
  <c r="FG13" i="21"/>
  <c r="FJ15" i="21"/>
  <c r="JR10" i="21"/>
  <c r="EH5" i="19"/>
  <c r="EH13" i="19"/>
  <c r="EH21" i="19"/>
  <c r="EH25" i="19"/>
  <c r="FJ5" i="19"/>
  <c r="FJ9" i="19"/>
  <c r="FJ13" i="19"/>
  <c r="FJ17" i="19"/>
  <c r="FJ21" i="19"/>
  <c r="FJ25" i="19"/>
  <c r="GL5" i="19"/>
  <c r="GL9" i="19"/>
  <c r="GL13" i="19"/>
  <c r="GL17" i="19"/>
  <c r="GL21" i="19"/>
  <c r="GL25" i="19"/>
  <c r="HN5" i="19"/>
  <c r="HN9" i="19"/>
  <c r="HN13" i="19"/>
  <c r="HN17" i="19"/>
  <c r="HN21" i="19"/>
  <c r="HN25" i="19"/>
  <c r="IP5" i="19"/>
  <c r="IP9" i="19"/>
  <c r="IP13" i="19"/>
  <c r="IP17" i="19"/>
  <c r="IP21" i="19"/>
  <c r="IP25" i="19"/>
  <c r="JR5" i="19"/>
  <c r="JR9" i="19"/>
  <c r="JR13" i="19"/>
  <c r="JR17" i="19"/>
  <c r="JR21" i="19"/>
  <c r="JR25" i="19"/>
  <c r="KT5" i="19"/>
  <c r="KT9" i="19"/>
  <c r="KT13" i="19"/>
  <c r="KT17" i="19"/>
  <c r="KT21" i="19"/>
  <c r="KT25" i="19"/>
  <c r="LV5" i="19"/>
  <c r="LV9" i="19"/>
  <c r="LV13" i="19"/>
  <c r="LV17" i="19"/>
  <c r="LV21" i="19"/>
  <c r="LV25" i="19"/>
  <c r="MX5" i="19"/>
  <c r="MX9" i="19"/>
  <c r="MX13" i="19"/>
  <c r="MX17" i="19"/>
  <c r="MX21" i="19"/>
  <c r="MX25" i="19"/>
  <c r="EH9" i="19"/>
  <c r="EH17" i="19"/>
  <c r="NW5" i="19"/>
  <c r="PB5" i="19"/>
  <c r="PB9" i="19"/>
  <c r="PB13" i="19"/>
  <c r="PB17" i="19"/>
  <c r="PB21" i="19"/>
  <c r="PB25" i="19"/>
  <c r="EH8" i="19"/>
  <c r="EH16" i="19"/>
  <c r="EH20" i="19"/>
  <c r="EH24" i="19"/>
  <c r="FJ4" i="19"/>
  <c r="FJ8" i="19"/>
  <c r="FJ12" i="19"/>
  <c r="FJ16" i="19"/>
  <c r="FJ20" i="19"/>
  <c r="FJ24" i="19"/>
  <c r="GL4" i="19"/>
  <c r="GL8" i="19"/>
  <c r="GL12" i="19"/>
  <c r="GL16" i="19"/>
  <c r="GL20" i="19"/>
  <c r="GL24" i="19"/>
  <c r="HN4" i="19"/>
  <c r="HN8" i="19"/>
  <c r="HN12" i="19"/>
  <c r="HN16" i="19"/>
  <c r="HN20" i="19"/>
  <c r="HN24" i="19"/>
  <c r="IP4" i="19"/>
  <c r="IP8" i="19"/>
  <c r="IP12" i="19"/>
  <c r="IP16" i="19"/>
  <c r="IP20" i="19"/>
  <c r="IP24" i="19"/>
  <c r="JR4" i="19"/>
  <c r="JR8" i="19"/>
  <c r="JR12" i="19"/>
  <c r="JR16" i="19"/>
  <c r="JR20" i="19"/>
  <c r="JR24" i="19"/>
  <c r="KT4" i="19"/>
  <c r="KT8" i="19"/>
  <c r="KT12" i="19"/>
  <c r="KT16" i="19"/>
  <c r="KT20" i="19"/>
  <c r="KT24" i="19"/>
  <c r="LV4" i="19"/>
  <c r="LV8" i="19"/>
  <c r="LV12" i="19"/>
  <c r="LV16" i="19"/>
  <c r="LV20" i="19"/>
  <c r="LV24" i="19"/>
  <c r="MX4" i="19"/>
  <c r="MX8" i="19"/>
  <c r="MX12" i="19"/>
  <c r="MX16" i="19"/>
  <c r="MX20" i="19"/>
  <c r="MX24" i="19"/>
  <c r="EH4" i="19"/>
  <c r="EH12" i="19"/>
  <c r="FJ5" i="27"/>
  <c r="GL11" i="27"/>
  <c r="HN5" i="27"/>
  <c r="HN9" i="27"/>
  <c r="HN13" i="27"/>
  <c r="IP7" i="27"/>
  <c r="IP11" i="27"/>
  <c r="JR5" i="27"/>
  <c r="JR9" i="27"/>
  <c r="JR13" i="27"/>
  <c r="KT7" i="27"/>
  <c r="KT11" i="27"/>
  <c r="LV5" i="27"/>
  <c r="LV9" i="27"/>
  <c r="LV13" i="27"/>
  <c r="MX7" i="27"/>
  <c r="MX11" i="27"/>
  <c r="PB7" i="27"/>
  <c r="PB5" i="27"/>
  <c r="PB11" i="27"/>
  <c r="EH7" i="27"/>
  <c r="EH11" i="27"/>
  <c r="EH6" i="27"/>
  <c r="FJ4" i="27"/>
  <c r="FJ8" i="27"/>
  <c r="FJ12" i="27"/>
  <c r="GL6" i="27"/>
  <c r="GL10" i="27"/>
  <c r="HN4" i="27"/>
  <c r="HN8" i="27"/>
  <c r="HN12" i="27"/>
  <c r="IP6" i="27"/>
  <c r="IP10" i="27"/>
  <c r="JR4" i="27"/>
  <c r="JR8" i="27"/>
  <c r="JR12" i="27"/>
  <c r="KT6" i="27"/>
  <c r="KT10" i="27"/>
  <c r="LV4" i="27"/>
  <c r="LV8" i="27"/>
  <c r="LV12" i="27"/>
  <c r="MX6" i="27"/>
  <c r="MX10" i="27"/>
  <c r="NZ4" i="27"/>
  <c r="NZ8" i="27"/>
  <c r="NZ12" i="27"/>
  <c r="PB6" i="27"/>
  <c r="PB10" i="27"/>
  <c r="EH10" i="27"/>
  <c r="FJ7" i="27"/>
  <c r="FJ11" i="27"/>
  <c r="GL5" i="27"/>
  <c r="GL9" i="27"/>
  <c r="GL13" i="27"/>
  <c r="HN7" i="27"/>
  <c r="HN11" i="27"/>
  <c r="IP5" i="27"/>
  <c r="IP9" i="27"/>
  <c r="IP13" i="27"/>
  <c r="JR7" i="27"/>
  <c r="JR11" i="27"/>
  <c r="KT5" i="27"/>
  <c r="KT9" i="27"/>
  <c r="KT13" i="27"/>
  <c r="LV7" i="27"/>
  <c r="LV11" i="27"/>
  <c r="PB9" i="27"/>
  <c r="GL6" i="26"/>
  <c r="NZ9" i="26"/>
  <c r="PB6" i="26"/>
  <c r="EH10" i="26"/>
  <c r="GL4" i="26"/>
  <c r="GL9" i="26"/>
  <c r="PB8" i="26"/>
  <c r="EH8" i="26"/>
  <c r="FJ4" i="26"/>
  <c r="FJ9" i="26"/>
  <c r="GL5" i="26"/>
  <c r="HN7" i="26"/>
  <c r="HN10" i="26"/>
  <c r="IP8" i="26"/>
  <c r="JR4" i="26"/>
  <c r="JR9" i="26"/>
  <c r="KT5" i="26"/>
  <c r="KT6" i="26"/>
  <c r="LV7" i="26"/>
  <c r="LV10" i="26"/>
  <c r="MX8" i="26"/>
  <c r="NZ4" i="26"/>
  <c r="PB5" i="26"/>
  <c r="EH7" i="26"/>
  <c r="FJ8" i="26"/>
  <c r="HN5" i="26"/>
  <c r="HN6" i="26"/>
  <c r="IP7" i="26"/>
  <c r="IP10" i="26"/>
  <c r="JR8" i="26"/>
  <c r="KT4" i="26"/>
  <c r="KT9" i="26"/>
  <c r="LV5" i="26"/>
  <c r="LV6" i="26"/>
  <c r="MX7" i="26"/>
  <c r="MX10" i="26"/>
  <c r="NZ8" i="26"/>
  <c r="PB4" i="26"/>
  <c r="PB9" i="26"/>
  <c r="JR15" i="21"/>
  <c r="JO18" i="21"/>
  <c r="FG9" i="21"/>
  <c r="FJ17" i="21"/>
  <c r="GL6" i="21"/>
  <c r="GL10" i="21"/>
  <c r="GL14" i="21"/>
  <c r="GL18" i="21"/>
  <c r="HN7" i="21"/>
  <c r="HN11" i="21"/>
  <c r="HN15" i="21"/>
  <c r="IP4" i="21"/>
  <c r="IP8" i="21"/>
  <c r="IP12" i="21"/>
  <c r="IP16" i="21"/>
  <c r="JR6" i="21"/>
  <c r="JO9" i="21"/>
  <c r="JR14" i="21"/>
  <c r="JO17" i="21"/>
  <c r="JR7" i="21"/>
  <c r="JO10" i="21"/>
  <c r="RE14" i="21"/>
  <c r="RC14" i="21"/>
  <c r="DC14" i="21"/>
  <c r="EH5" i="21"/>
  <c r="EH9" i="21"/>
  <c r="EH13" i="21"/>
  <c r="EH17" i="21"/>
  <c r="FJ5" i="21"/>
  <c r="FJ13" i="21"/>
  <c r="JR5" i="21"/>
  <c r="JO8" i="21"/>
  <c r="JR13" i="21"/>
  <c r="JO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FJ4" i="21"/>
  <c r="FJ12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O7" i="21"/>
  <c r="JR12" i="21"/>
  <c r="JO15" i="21"/>
  <c r="BZ15" i="21"/>
  <c r="EH4" i="21"/>
  <c r="EH8" i="21"/>
  <c r="EH12" i="21"/>
  <c r="EH16" i="21"/>
  <c r="FG6" i="21"/>
  <c r="FJ11" i="21"/>
  <c r="FG14" i="21"/>
  <c r="JO6" i="21"/>
  <c r="JR11" i="21"/>
  <c r="JO14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NZ9" i="19"/>
  <c r="NZ13" i="19"/>
  <c r="NZ17" i="19"/>
  <c r="NZ21" i="19"/>
  <c r="NZ25" i="19"/>
  <c r="EH7" i="19"/>
  <c r="EH11" i="19"/>
  <c r="EH15" i="19"/>
  <c r="EH19" i="19"/>
  <c r="EH23" i="19"/>
  <c r="EH27" i="19"/>
  <c r="FJ7" i="19"/>
  <c r="FJ11" i="19"/>
  <c r="FJ15" i="19"/>
  <c r="FJ19" i="19"/>
  <c r="FJ23" i="19"/>
  <c r="FJ27" i="19"/>
  <c r="GL7" i="19"/>
  <c r="GL11" i="19"/>
  <c r="GL15" i="19"/>
  <c r="GL19" i="19"/>
  <c r="GL23" i="19"/>
  <c r="GL27" i="19"/>
  <c r="HN7" i="19"/>
  <c r="HN11" i="19"/>
  <c r="HN15" i="19"/>
  <c r="HN19" i="19"/>
  <c r="HN23" i="19"/>
  <c r="HN27" i="19"/>
  <c r="IP7" i="19"/>
  <c r="IP11" i="19"/>
  <c r="IP15" i="19"/>
  <c r="IP19" i="19"/>
  <c r="IP23" i="19"/>
  <c r="IP27" i="19"/>
  <c r="JR7" i="19"/>
  <c r="JR11" i="19"/>
  <c r="JR15" i="19"/>
  <c r="JR19" i="19"/>
  <c r="JR23" i="19"/>
  <c r="JR27" i="19"/>
  <c r="KT7" i="19"/>
  <c r="KT11" i="19"/>
  <c r="KT15" i="19"/>
  <c r="KT19" i="19"/>
  <c r="KT23" i="19"/>
  <c r="KT27" i="19"/>
  <c r="LV7" i="19"/>
  <c r="LV11" i="19"/>
  <c r="LV15" i="19"/>
  <c r="LV19" i="19"/>
  <c r="LV23" i="19"/>
  <c r="LV27" i="19"/>
  <c r="MX7" i="19"/>
  <c r="MX11" i="19"/>
  <c r="MX15" i="19"/>
  <c r="MX19" i="19"/>
  <c r="MX23" i="19"/>
  <c r="MX27" i="19"/>
  <c r="NZ8" i="19"/>
  <c r="NZ12" i="19"/>
  <c r="NZ16" i="19"/>
  <c r="NZ20" i="19"/>
  <c r="NZ24" i="19"/>
  <c r="PB4" i="19"/>
  <c r="PB8" i="19"/>
  <c r="PB12" i="19"/>
  <c r="PB16" i="19"/>
  <c r="PB20" i="19"/>
  <c r="PB24" i="19"/>
  <c r="EH6" i="19"/>
  <c r="EH10" i="19"/>
  <c r="EH14" i="19"/>
  <c r="EH18" i="19"/>
  <c r="EH22" i="19"/>
  <c r="EH26" i="19"/>
  <c r="FJ6" i="19"/>
  <c r="FJ10" i="19"/>
  <c r="FJ14" i="19"/>
  <c r="FJ18" i="19"/>
  <c r="FJ22" i="19"/>
  <c r="FJ26" i="19"/>
  <c r="GL6" i="19"/>
  <c r="GL10" i="19"/>
  <c r="GL14" i="19"/>
  <c r="GL18" i="19"/>
  <c r="GL22" i="19"/>
  <c r="GL26" i="19"/>
  <c r="HN6" i="19"/>
  <c r="HN10" i="19"/>
  <c r="HN14" i="19"/>
  <c r="HN18" i="19"/>
  <c r="HN22" i="19"/>
  <c r="HN26" i="19"/>
  <c r="IP6" i="19"/>
  <c r="IP10" i="19"/>
  <c r="IP14" i="19"/>
  <c r="IP18" i="19"/>
  <c r="IP22" i="19"/>
  <c r="IP26" i="19"/>
  <c r="JR6" i="19"/>
  <c r="JR10" i="19"/>
  <c r="JR14" i="19"/>
  <c r="JR18" i="19"/>
  <c r="JR22" i="19"/>
  <c r="JR26" i="19"/>
  <c r="KT6" i="19"/>
  <c r="KT10" i="19"/>
  <c r="KT14" i="19"/>
  <c r="KT18" i="19"/>
  <c r="KT22" i="19"/>
  <c r="KT26" i="19"/>
  <c r="LV6" i="19"/>
  <c r="LV10" i="19"/>
  <c r="LV14" i="19"/>
  <c r="LV18" i="19"/>
  <c r="LV22" i="19"/>
  <c r="LV26" i="19"/>
  <c r="MX6" i="19"/>
  <c r="MX10" i="19"/>
  <c r="MX14" i="19"/>
  <c r="MX18" i="19"/>
  <c r="MX22" i="19"/>
  <c r="MX26" i="19"/>
  <c r="NZ5" i="19"/>
  <c r="NZ4" i="19"/>
  <c r="PB27" i="19"/>
  <c r="NW6" i="19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8" i="27"/>
  <c r="OY9" i="27"/>
  <c r="OY10" i="27"/>
  <c r="OY11" i="27"/>
  <c r="OY12" i="27"/>
  <c r="OY13" i="27"/>
  <c r="NW4" i="27"/>
  <c r="NW5" i="27"/>
  <c r="NW6" i="27"/>
  <c r="NW7" i="27"/>
  <c r="NW8" i="27"/>
  <c r="NW9" i="27"/>
  <c r="NW10" i="27"/>
  <c r="NW11" i="27"/>
  <c r="NW12" i="27"/>
  <c r="NW13" i="27"/>
  <c r="MU4" i="27"/>
  <c r="MU5" i="27"/>
  <c r="MU6" i="27"/>
  <c r="MU7" i="27"/>
  <c r="MU8" i="27"/>
  <c r="MU9" i="27"/>
  <c r="MU10" i="27"/>
  <c r="MU11" i="27"/>
  <c r="MU12" i="27"/>
  <c r="MU13" i="27"/>
  <c r="LS4" i="27"/>
  <c r="LS5" i="27"/>
  <c r="LS6" i="27"/>
  <c r="LS7" i="27"/>
  <c r="LS8" i="27"/>
  <c r="LS9" i="27"/>
  <c r="LS10" i="27"/>
  <c r="LS11" i="27"/>
  <c r="LS12" i="27"/>
  <c r="LS13" i="27"/>
  <c r="KQ4" i="27"/>
  <c r="KQ5" i="27"/>
  <c r="KQ6" i="27"/>
  <c r="KQ7" i="27"/>
  <c r="KQ8" i="27"/>
  <c r="KQ9" i="27"/>
  <c r="KQ10" i="27"/>
  <c r="KQ11" i="27"/>
  <c r="KQ12" i="27"/>
  <c r="KQ13" i="27"/>
  <c r="JO4" i="27"/>
  <c r="JO5" i="27"/>
  <c r="JO6" i="27"/>
  <c r="JO7" i="27"/>
  <c r="JO8" i="27"/>
  <c r="JO9" i="27"/>
  <c r="JO10" i="27"/>
  <c r="JO11" i="27"/>
  <c r="JO12" i="27"/>
  <c r="JO13" i="27"/>
  <c r="IM4" i="27"/>
  <c r="IM5" i="27"/>
  <c r="IM6" i="27"/>
  <c r="IM7" i="27"/>
  <c r="IM8" i="27"/>
  <c r="IM9" i="27"/>
  <c r="IM10" i="27"/>
  <c r="IM11" i="27"/>
  <c r="IM12" i="27"/>
  <c r="IM13" i="27"/>
  <c r="HK4" i="27"/>
  <c r="HK5" i="27"/>
  <c r="HK6" i="27"/>
  <c r="HK7" i="27"/>
  <c r="HK8" i="27"/>
  <c r="HK9" i="27"/>
  <c r="HK10" i="27"/>
  <c r="HK11" i="27"/>
  <c r="HK12" i="27"/>
  <c r="HK13" i="27"/>
  <c r="GI4" i="27"/>
  <c r="GI5" i="27"/>
  <c r="GI6" i="27"/>
  <c r="GI7" i="27"/>
  <c r="GI8" i="27"/>
  <c r="GI9" i="27"/>
  <c r="GI10" i="27"/>
  <c r="GI11" i="27"/>
  <c r="GI12" i="27"/>
  <c r="GI13" i="27"/>
  <c r="FG4" i="27"/>
  <c r="FG5" i="27"/>
  <c r="FG6" i="27"/>
  <c r="FG7" i="27"/>
  <c r="FG8" i="27"/>
  <c r="FG9" i="27"/>
  <c r="FG10" i="27"/>
  <c r="FG11" i="27"/>
  <c r="FG12" i="27"/>
  <c r="FG13" i="27"/>
  <c r="EE4" i="27"/>
  <c r="EE5" i="27"/>
  <c r="EE6" i="27"/>
  <c r="EE7" i="27"/>
  <c r="EE8" i="27"/>
  <c r="EE9" i="27"/>
  <c r="EE10" i="27"/>
  <c r="EE11" i="27"/>
  <c r="EE12" i="27"/>
  <c r="EE13" i="27"/>
  <c r="OY4" i="26"/>
  <c r="OY5" i="26"/>
  <c r="OY7" i="26"/>
  <c r="OY8" i="26"/>
  <c r="OY9" i="26"/>
  <c r="OY6" i="26"/>
  <c r="OY10" i="26"/>
  <c r="NW4" i="26"/>
  <c r="NW5" i="26"/>
  <c r="NW7" i="26"/>
  <c r="NW8" i="26"/>
  <c r="NW9" i="26"/>
  <c r="NW6" i="26"/>
  <c r="NW10" i="26"/>
  <c r="MU4" i="26"/>
  <c r="MU5" i="26"/>
  <c r="MU7" i="26"/>
  <c r="MU8" i="26"/>
  <c r="MU9" i="26"/>
  <c r="MU6" i="26"/>
  <c r="MU10" i="26"/>
  <c r="LS4" i="26"/>
  <c r="LS5" i="26"/>
  <c r="LS7" i="26"/>
  <c r="LS8" i="26"/>
  <c r="LS9" i="26"/>
  <c r="LS6" i="26"/>
  <c r="LS10" i="26"/>
  <c r="KQ4" i="26"/>
  <c r="KQ5" i="26"/>
  <c r="KQ7" i="26"/>
  <c r="KQ8" i="26"/>
  <c r="KQ9" i="26"/>
  <c r="KQ6" i="26"/>
  <c r="KQ10" i="26"/>
  <c r="JO4" i="26"/>
  <c r="JO5" i="26"/>
  <c r="JO7" i="26"/>
  <c r="JO8" i="26"/>
  <c r="JO9" i="26"/>
  <c r="JO6" i="26"/>
  <c r="JO10" i="26"/>
  <c r="IM4" i="26"/>
  <c r="IM5" i="26"/>
  <c r="IM7" i="26"/>
  <c r="IM8" i="26"/>
  <c r="IM9" i="26"/>
  <c r="IM6" i="26"/>
  <c r="IM10" i="26"/>
  <c r="HK4" i="26"/>
  <c r="HK5" i="26"/>
  <c r="HK7" i="26"/>
  <c r="HK8" i="26"/>
  <c r="HK9" i="26"/>
  <c r="HK6" i="26"/>
  <c r="HK10" i="26"/>
  <c r="GI4" i="26"/>
  <c r="GI5" i="26"/>
  <c r="GI7" i="26"/>
  <c r="GI8" i="26"/>
  <c r="GI9" i="26"/>
  <c r="GI6" i="26"/>
  <c r="GI10" i="26"/>
  <c r="FG4" i="26"/>
  <c r="FG5" i="26"/>
  <c r="FG7" i="26"/>
  <c r="FG8" i="26"/>
  <c r="FG9" i="26"/>
  <c r="FG6" i="26"/>
  <c r="FG10" i="26"/>
  <c r="EE4" i="26"/>
  <c r="EE5" i="26"/>
  <c r="EE7" i="26"/>
  <c r="EE8" i="26"/>
  <c r="EE9" i="26"/>
  <c r="EE6" i="26"/>
  <c r="EE10" i="26"/>
  <c r="BZ14" i="21"/>
  <c r="DC17" i="19"/>
  <c r="P14" i="21"/>
  <c r="DF14" i="21" s="1"/>
  <c r="P15" i="21"/>
  <c r="DF15" i="21" s="1"/>
  <c r="DC15" i="21"/>
  <c r="QA14" i="21"/>
  <c r="N14" i="21"/>
  <c r="O14" i="21" s="1"/>
  <c r="RA14" i="21"/>
  <c r="RF14" i="21"/>
  <c r="RB14" i="21"/>
  <c r="L14" i="21"/>
  <c r="DD14" i="21" s="1"/>
  <c r="QZ14" i="21"/>
  <c r="J14" i="21"/>
  <c r="K14" i="21" s="1"/>
  <c r="CZ14" i="21"/>
  <c r="BW14" i="21"/>
  <c r="AT14" i="21"/>
  <c r="QD14" i="21"/>
  <c r="AW14" i="21"/>
  <c r="QA15" i="21"/>
  <c r="RA15" i="21"/>
  <c r="RF15" i="21"/>
  <c r="RB15" i="21"/>
  <c r="N15" i="21"/>
  <c r="O15" i="21" s="1"/>
  <c r="L15" i="21"/>
  <c r="M15" i="21" s="1"/>
  <c r="QZ15" i="21"/>
  <c r="J15" i="21"/>
  <c r="K15" i="21" s="1"/>
  <c r="CZ15" i="21"/>
  <c r="BW15" i="21"/>
  <c r="AT15" i="21"/>
  <c r="QD15" i="21"/>
  <c r="AW15" i="21"/>
  <c r="QZ17" i="19"/>
  <c r="BZ17" i="19"/>
  <c r="QA17" i="19"/>
  <c r="RF17" i="19"/>
  <c r="N17" i="19"/>
  <c r="O17" i="19" s="1"/>
  <c r="RE17" i="19"/>
  <c r="CZ17" i="19"/>
  <c r="RB17" i="19"/>
  <c r="RA17" i="19"/>
  <c r="BW17" i="19"/>
  <c r="L17" i="19"/>
  <c r="M17" i="19" s="1"/>
  <c r="AT17" i="19"/>
  <c r="J17" i="19"/>
  <c r="K17" i="19" s="1"/>
  <c r="P17" i="19"/>
  <c r="RC17" i="19"/>
  <c r="QD17" i="19"/>
  <c r="AW17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G9" i="27" l="1"/>
  <c r="TJ11" i="23"/>
  <c r="TN11" i="23" s="1"/>
  <c r="M11" i="23"/>
  <c r="CT9" i="24"/>
  <c r="CU9" i="24"/>
  <c r="TJ9" i="24"/>
  <c r="TN9" i="24" s="1"/>
  <c r="CT11" i="23"/>
  <c r="N11" i="23" s="1"/>
  <c r="H9" i="24"/>
  <c r="N9" i="24"/>
  <c r="H11" i="23"/>
  <c r="A11" i="23" s="1" a="1"/>
  <c r="A11" i="23" s="1"/>
  <c r="K11" i="23"/>
  <c r="Q15" i="21"/>
  <c r="F9" i="27"/>
  <c r="DE17" i="19"/>
  <c r="QA9" i="27"/>
  <c r="QZ9" i="27"/>
  <c r="DC9" i="27"/>
  <c r="P9" i="27"/>
  <c r="DF9" i="27" s="1"/>
  <c r="RD15" i="21"/>
  <c r="Q14" i="21"/>
  <c r="RG15" i="21"/>
  <c r="AT9" i="27"/>
  <c r="RG14" i="21"/>
  <c r="DE14" i="21"/>
  <c r="R14" i="21" s="1"/>
  <c r="DE15" i="21"/>
  <c r="RD14" i="21"/>
  <c r="M14" i="21"/>
  <c r="I14" i="21"/>
  <c r="DD15" i="21"/>
  <c r="I15" i="21"/>
  <c r="RD17" i="19"/>
  <c r="I17" i="19"/>
  <c r="DD17" i="19"/>
  <c r="RG17" i="19"/>
  <c r="Q17" i="19"/>
  <c r="DF17" i="19"/>
  <c r="BW9" i="27"/>
  <c r="N9" i="27"/>
  <c r="O9" i="27" s="1"/>
  <c r="RB9" i="27"/>
  <c r="RA9" i="27"/>
  <c r="RE9" i="27"/>
  <c r="CZ9" i="27"/>
  <c r="L9" i="27"/>
  <c r="DD9" i="27" s="1"/>
  <c r="RF9" i="27"/>
  <c r="BZ9" i="27"/>
  <c r="J9" i="27"/>
  <c r="K9" i="27" s="1"/>
  <c r="RC9" i="27"/>
  <c r="QD9" i="27"/>
  <c r="AW9" i="27"/>
  <c r="P9" i="24" l="1"/>
  <c r="O9" i="24"/>
  <c r="E9" i="24"/>
  <c r="O11" i="23"/>
  <c r="P11" i="23"/>
  <c r="E11" i="23"/>
  <c r="Q9" i="27"/>
  <c r="RG9" i="27"/>
  <c r="I9" i="27"/>
  <c r="R17" i="19"/>
  <c r="E17" i="19" s="1"/>
  <c r="DE9" i="27"/>
  <c r="R9" i="27" s="1"/>
  <c r="S9" i="27" s="1"/>
  <c r="R15" i="21"/>
  <c r="E15" i="21" s="1"/>
  <c r="T14" i="21"/>
  <c r="S14" i="21"/>
  <c r="E14" i="21"/>
  <c r="M9" i="27"/>
  <c r="RD9" i="27"/>
  <c r="H15" i="21" l="1"/>
  <c r="A15" i="21" s="1" a="1"/>
  <c r="A15" i="21" s="1"/>
  <c r="H14" i="21"/>
  <c r="A14" i="21" s="1" a="1"/>
  <c r="A14" i="21" s="1"/>
  <c r="H17" i="19"/>
  <c r="A17" i="19" s="1" a="1"/>
  <c r="A17" i="19" s="1"/>
  <c r="S15" i="21"/>
  <c r="T17" i="19"/>
  <c r="S17" i="19"/>
  <c r="T15" i="21"/>
  <c r="E9" i="27"/>
  <c r="T9" i="27"/>
  <c r="H9" i="27" l="1"/>
  <c r="A9" i="27" s="1" a="1"/>
  <c r="A9" i="27" s="1"/>
  <c r="AG13" i="24"/>
  <c r="AH13" i="24"/>
  <c r="AI13" i="24"/>
  <c r="AJ13" i="24"/>
  <c r="AK13" i="24"/>
  <c r="AL13" i="24"/>
  <c r="AN13" i="24"/>
  <c r="AO13" i="24"/>
  <c r="AP13" i="24"/>
  <c r="BH13" i="24"/>
  <c r="BI13" i="24"/>
  <c r="BJ13" i="24"/>
  <c r="BN13" i="24" s="1"/>
  <c r="BK13" i="24"/>
  <c r="BL13" i="24"/>
  <c r="BM13" i="24"/>
  <c r="BO13" i="24"/>
  <c r="BP13" i="24"/>
  <c r="BQ13" i="24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JB13" i="24" s="1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R13" i="24" s="1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H13" i="24" s="1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AG13" i="23"/>
  <c r="AH13" i="23"/>
  <c r="AI13" i="23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9" i="23"/>
  <c r="AH9" i="23"/>
  <c r="AI9" i="23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AG4" i="23"/>
  <c r="AH4" i="23"/>
  <c r="AI4" i="23"/>
  <c r="AJ4" i="23"/>
  <c r="AK4" i="23"/>
  <c r="AL4" i="23"/>
  <c r="AN4" i="23"/>
  <c r="AO4" i="23"/>
  <c r="AP4" i="23"/>
  <c r="BH4" i="23"/>
  <c r="BI4" i="23"/>
  <c r="BJ4" i="23"/>
  <c r="BN4" i="23" s="1"/>
  <c r="BK4" i="23"/>
  <c r="BL4" i="23"/>
  <c r="BM4" i="23"/>
  <c r="BO4" i="23"/>
  <c r="BP4" i="23"/>
  <c r="BQ4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SW4" i="23"/>
  <c r="SX4" i="23"/>
  <c r="SY4" i="23"/>
  <c r="SZ4" i="23"/>
  <c r="TK4" i="23" s="1"/>
  <c r="TA4" i="23"/>
  <c r="TL4" i="23" s="1"/>
  <c r="TB4" i="23"/>
  <c r="TG4" i="23"/>
  <c r="TH4" i="23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8" i="21"/>
  <c r="BX18" i="21"/>
  <c r="BV18" i="21"/>
  <c r="BU18" i="21"/>
  <c r="BT18" i="21"/>
  <c r="BS18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18" i="21"/>
  <c r="AU18" i="21"/>
  <c r="AS18" i="21"/>
  <c r="AR18" i="21"/>
  <c r="AQ18" i="21"/>
  <c r="AP18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20" i="19"/>
  <c r="BX20" i="19"/>
  <c r="BV20" i="19"/>
  <c r="BU20" i="19"/>
  <c r="BT20" i="19"/>
  <c r="BS20" i="19"/>
  <c r="BY13" i="19"/>
  <c r="BX13" i="19"/>
  <c r="BV13" i="19"/>
  <c r="BU13" i="19"/>
  <c r="BT13" i="19"/>
  <c r="BS13" i="19"/>
  <c r="BY11" i="19"/>
  <c r="BX11" i="19"/>
  <c r="BV11" i="19"/>
  <c r="BU11" i="19"/>
  <c r="BT11" i="19"/>
  <c r="BS11" i="19"/>
  <c r="BY14" i="19"/>
  <c r="BX14" i="19"/>
  <c r="BV14" i="19"/>
  <c r="BU14" i="19"/>
  <c r="BT14" i="19"/>
  <c r="BS14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2" i="19"/>
  <c r="BX12" i="19"/>
  <c r="BV12" i="19"/>
  <c r="BU12" i="19"/>
  <c r="BT12" i="19"/>
  <c r="BS12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16" i="19"/>
  <c r="AU16" i="19"/>
  <c r="AS16" i="19"/>
  <c r="AR16" i="19"/>
  <c r="AQ16" i="19"/>
  <c r="AP16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20" i="19"/>
  <c r="AU20" i="19"/>
  <c r="AS20" i="19"/>
  <c r="AR20" i="19"/>
  <c r="AQ20" i="19"/>
  <c r="AP20" i="19"/>
  <c r="AV13" i="19"/>
  <c r="AU13" i="19"/>
  <c r="AS13" i="19"/>
  <c r="AR13" i="19"/>
  <c r="AQ13" i="19"/>
  <c r="AP13" i="19"/>
  <c r="AV11" i="19"/>
  <c r="AU11" i="19"/>
  <c r="AS11" i="19"/>
  <c r="AR11" i="19"/>
  <c r="AQ11" i="19"/>
  <c r="AP11" i="19"/>
  <c r="AV14" i="19"/>
  <c r="AU14" i="19"/>
  <c r="AS14" i="19"/>
  <c r="AR14" i="19"/>
  <c r="AQ14" i="19"/>
  <c r="AP14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2" i="19"/>
  <c r="AU12" i="19"/>
  <c r="AS12" i="19"/>
  <c r="AR12" i="19"/>
  <c r="AQ12" i="19"/>
  <c r="AP12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7" i="27"/>
  <c r="BX7" i="27"/>
  <c r="BV7" i="27"/>
  <c r="BU7" i="27"/>
  <c r="BT7" i="27"/>
  <c r="BS7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7" i="27"/>
  <c r="AU7" i="27"/>
  <c r="AS7" i="27"/>
  <c r="AR7" i="27"/>
  <c r="AQ7" i="27"/>
  <c r="AP7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12" i="24"/>
  <c r="BP12" i="24"/>
  <c r="BO12" i="24"/>
  <c r="BM12" i="24"/>
  <c r="BL12" i="24"/>
  <c r="BK12" i="24"/>
  <c r="BJ12" i="24"/>
  <c r="BN12" i="24" s="1"/>
  <c r="BI12" i="24"/>
  <c r="BH12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BQ8" i="24"/>
  <c r="BP8" i="24"/>
  <c r="BO8" i="24"/>
  <c r="BM8" i="24"/>
  <c r="BL8" i="24"/>
  <c r="BK8" i="24"/>
  <c r="BJ8" i="24"/>
  <c r="BN8" i="24" s="1"/>
  <c r="BI8" i="24"/>
  <c r="BH8" i="24"/>
  <c r="AP15" i="24"/>
  <c r="AO15" i="24"/>
  <c r="AN15" i="24"/>
  <c r="AL15" i="24"/>
  <c r="AK15" i="24"/>
  <c r="AJ15" i="24"/>
  <c r="AI15" i="24"/>
  <c r="AH15" i="24"/>
  <c r="AG15" i="24"/>
  <c r="AP14" i="24"/>
  <c r="AO14" i="24"/>
  <c r="AN14" i="24"/>
  <c r="AL14" i="24"/>
  <c r="AK14" i="24"/>
  <c r="AJ14" i="24"/>
  <c r="AI14" i="24"/>
  <c r="AH14" i="24"/>
  <c r="AG14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12" i="24"/>
  <c r="AO12" i="24"/>
  <c r="AN12" i="24"/>
  <c r="AL12" i="24"/>
  <c r="AK12" i="24"/>
  <c r="AJ12" i="24"/>
  <c r="AI12" i="24"/>
  <c r="AH12" i="24"/>
  <c r="AG12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AP8" i="24"/>
  <c r="AO8" i="24"/>
  <c r="AN8" i="24"/>
  <c r="AL8" i="24"/>
  <c r="AK8" i="24"/>
  <c r="AJ8" i="24"/>
  <c r="AI8" i="24"/>
  <c r="AH8" i="24"/>
  <c r="AG8" i="24"/>
  <c r="BQ15" i="23"/>
  <c r="BP15" i="23"/>
  <c r="BO15" i="23"/>
  <c r="BM15" i="23"/>
  <c r="BL15" i="23"/>
  <c r="BK15" i="23"/>
  <c r="BJ15" i="23"/>
  <c r="BN15" i="23" s="1"/>
  <c r="BI15" i="23"/>
  <c r="BH15" i="23"/>
  <c r="BQ10" i="23"/>
  <c r="BP10" i="23"/>
  <c r="BO10" i="23"/>
  <c r="BM10" i="23"/>
  <c r="BL10" i="23"/>
  <c r="BK10" i="23"/>
  <c r="BJ10" i="23"/>
  <c r="BN10" i="23" s="1"/>
  <c r="BI10" i="23"/>
  <c r="BH10" i="23"/>
  <c r="BQ14" i="23"/>
  <c r="BP14" i="23"/>
  <c r="BO14" i="23"/>
  <c r="BM14" i="23"/>
  <c r="BL14" i="23"/>
  <c r="BK14" i="23"/>
  <c r="BJ14" i="23"/>
  <c r="BN14" i="23" s="1"/>
  <c r="BI14" i="23"/>
  <c r="BH14" i="23"/>
  <c r="BQ12" i="23"/>
  <c r="BP12" i="23"/>
  <c r="BO12" i="23"/>
  <c r="BM12" i="23"/>
  <c r="BL12" i="23"/>
  <c r="BK12" i="23"/>
  <c r="BJ12" i="23"/>
  <c r="BN12" i="23" s="1"/>
  <c r="BI12" i="23"/>
  <c r="BH12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AP15" i="23"/>
  <c r="AO15" i="23"/>
  <c r="AN15" i="23"/>
  <c r="AL15" i="23"/>
  <c r="AK15" i="23"/>
  <c r="AJ15" i="23"/>
  <c r="AI15" i="23"/>
  <c r="AH15" i="23"/>
  <c r="AG15" i="23"/>
  <c r="AP10" i="23"/>
  <c r="AO10" i="23"/>
  <c r="AN10" i="23"/>
  <c r="AL10" i="23"/>
  <c r="AK10" i="23"/>
  <c r="AJ10" i="23"/>
  <c r="AI10" i="23"/>
  <c r="AH10" i="23"/>
  <c r="AG10" i="23"/>
  <c r="AP14" i="23"/>
  <c r="AO14" i="23"/>
  <c r="AN14" i="23"/>
  <c r="AL14" i="23"/>
  <c r="AK14" i="23"/>
  <c r="AJ14" i="23"/>
  <c r="AI14" i="23"/>
  <c r="AH14" i="23"/>
  <c r="AG14" i="23"/>
  <c r="AP12" i="23"/>
  <c r="AO12" i="23"/>
  <c r="AN12" i="23"/>
  <c r="AL12" i="23"/>
  <c r="AK12" i="23"/>
  <c r="AJ12" i="23"/>
  <c r="AI12" i="23"/>
  <c r="AH12" i="23"/>
  <c r="AG12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BY15" i="22"/>
  <c r="BX15" i="22"/>
  <c r="BW15" i="22"/>
  <c r="BU15" i="22"/>
  <c r="BT15" i="22"/>
  <c r="BS15" i="22"/>
  <c r="BR15" i="22"/>
  <c r="BV15" i="22" s="1"/>
  <c r="BQ15" i="22"/>
  <c r="BP15" i="22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4" i="22"/>
  <c r="BX14" i="22"/>
  <c r="BW14" i="22"/>
  <c r="BU14" i="22"/>
  <c r="BT14" i="22"/>
  <c r="BS14" i="22"/>
  <c r="BR14" i="22"/>
  <c r="BQ14" i="22"/>
  <c r="BP14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Q13" i="22"/>
  <c r="BP13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19" i="4"/>
  <c r="BX19" i="4"/>
  <c r="BW19" i="4"/>
  <c r="BU19" i="4"/>
  <c r="BT19" i="4"/>
  <c r="BS19" i="4"/>
  <c r="BR19" i="4"/>
  <c r="BV19" i="4" s="1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P21" i="4"/>
  <c r="AO21" i="4"/>
  <c r="AX19" i="4"/>
  <c r="AW19" i="4"/>
  <c r="AV19" i="4"/>
  <c r="AT19" i="4"/>
  <c r="AS19" i="4"/>
  <c r="AR19" i="4"/>
  <c r="AQ19" i="4"/>
  <c r="AP19" i="4"/>
  <c r="AO19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P8" i="23" s="1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H15" i="23" s="1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Z8" i="23" s="1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J8" i="23" s="1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GL13" i="24" l="1"/>
  <c r="DV13" i="24"/>
  <c r="KJ13" i="24"/>
  <c r="BR13" i="24"/>
  <c r="F9" i="23"/>
  <c r="AM12" i="24"/>
  <c r="AQ12" i="24" s="1"/>
  <c r="AM6" i="24"/>
  <c r="AQ6" i="24" s="1"/>
  <c r="F10" i="24"/>
  <c r="AM7" i="24"/>
  <c r="AQ7" i="24" s="1"/>
  <c r="AM5" i="24"/>
  <c r="AQ5" i="24" s="1"/>
  <c r="AM10" i="24"/>
  <c r="AQ10" i="24" s="1"/>
  <c r="G10" i="24"/>
  <c r="F14" i="24"/>
  <c r="AM13" i="24"/>
  <c r="AQ13" i="24" s="1"/>
  <c r="G13" i="24"/>
  <c r="AM11" i="24"/>
  <c r="AQ11" i="24" s="1"/>
  <c r="F15" i="24"/>
  <c r="AM8" i="24"/>
  <c r="AQ8" i="24" s="1"/>
  <c r="AM14" i="24"/>
  <c r="AQ14" i="24" s="1"/>
  <c r="G14" i="24"/>
  <c r="F13" i="24"/>
  <c r="AM4" i="24"/>
  <c r="AQ4" i="24" s="1"/>
  <c r="AM15" i="24"/>
  <c r="AQ15" i="24" s="1"/>
  <c r="G15" i="24"/>
  <c r="PP9" i="23"/>
  <c r="PW9" i="23" s="1"/>
  <c r="AM7" i="23"/>
  <c r="AQ7" i="23" s="1"/>
  <c r="AM8" i="23"/>
  <c r="AQ8" i="23" s="1"/>
  <c r="AM12" i="23"/>
  <c r="AQ12" i="23" s="1"/>
  <c r="F10" i="23"/>
  <c r="F13" i="23"/>
  <c r="AM14" i="23"/>
  <c r="AM10" i="23"/>
  <c r="AQ10" i="23" s="1"/>
  <c r="G10" i="23"/>
  <c r="AM4" i="23"/>
  <c r="AQ4" i="23" s="1"/>
  <c r="G4" i="23"/>
  <c r="F6" i="23"/>
  <c r="AM15" i="23"/>
  <c r="AQ15" i="23" s="1"/>
  <c r="AM5" i="23"/>
  <c r="F4" i="23"/>
  <c r="G9" i="23"/>
  <c r="AM13" i="23"/>
  <c r="G13" i="23"/>
  <c r="AM6" i="23"/>
  <c r="AQ6" i="23" s="1"/>
  <c r="G6" i="23"/>
  <c r="AU10" i="22"/>
  <c r="AU14" i="22"/>
  <c r="AU12" i="22"/>
  <c r="AU9" i="22"/>
  <c r="AY9" i="22" s="1"/>
  <c r="AU17" i="22"/>
  <c r="AY17" i="22" s="1"/>
  <c r="AU21" i="4"/>
  <c r="AU18" i="4"/>
  <c r="AY18" i="4" s="1"/>
  <c r="G18" i="4"/>
  <c r="AU12" i="4"/>
  <c r="F18" i="4"/>
  <c r="AU16" i="4"/>
  <c r="AU20" i="4"/>
  <c r="AY20" i="4" s="1"/>
  <c r="AU19" i="4"/>
  <c r="AY19" i="4" s="1"/>
  <c r="BZ8" i="26"/>
  <c r="OO13" i="24"/>
  <c r="LY13" i="24"/>
  <c r="JI13" i="24"/>
  <c r="EC13" i="24"/>
  <c r="BR13" i="23"/>
  <c r="OP18" i="4"/>
  <c r="OW18" i="4" s="1"/>
  <c r="LZ18" i="4"/>
  <c r="MG18" i="4" s="1"/>
  <c r="JJ18" i="4"/>
  <c r="JQ18" i="4" s="1"/>
  <c r="GT18" i="4"/>
  <c r="HA18" i="4" s="1"/>
  <c r="ED18" i="4"/>
  <c r="EK18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KQ13" i="24"/>
  <c r="FD13" i="24"/>
  <c r="FK13" i="24" s="1"/>
  <c r="BR12" i="23"/>
  <c r="KJ14" i="23"/>
  <c r="KQ14" i="23" s="1"/>
  <c r="KJ15" i="23"/>
  <c r="KQ15" i="23" s="1"/>
  <c r="LR5" i="23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5" i="4"/>
  <c r="QE15" i="4" s="1"/>
  <c r="PX16" i="4"/>
  <c r="QE16" i="4" s="1"/>
  <c r="RF21" i="4"/>
  <c r="RM21" i="4" s="1"/>
  <c r="AW5" i="19"/>
  <c r="AW10" i="19"/>
  <c r="AW11" i="19"/>
  <c r="AW22" i="19"/>
  <c r="AW21" i="19"/>
  <c r="AW16" i="19"/>
  <c r="BZ5" i="19"/>
  <c r="BZ10" i="19"/>
  <c r="BZ11" i="19"/>
  <c r="BZ21" i="19"/>
  <c r="CO13" i="24"/>
  <c r="CS13" i="24" s="1"/>
  <c r="FD12" i="24"/>
  <c r="FK12" i="24" s="1"/>
  <c r="AQ13" i="23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1" i="4"/>
  <c r="QE21" i="4" s="1"/>
  <c r="RF5" i="4"/>
  <c r="RM5" i="4" s="1"/>
  <c r="RF9" i="4"/>
  <c r="RM9" i="4" s="1"/>
  <c r="RF15" i="4"/>
  <c r="RM15" i="4" s="1"/>
  <c r="RF16" i="4"/>
  <c r="RM16" i="4" s="1"/>
  <c r="RF19" i="4"/>
  <c r="RM19" i="4" s="1"/>
  <c r="PX18" i="4"/>
  <c r="QE18" i="4" s="1"/>
  <c r="KR18" i="4"/>
  <c r="KY18" i="4" s="1"/>
  <c r="FL18" i="4"/>
  <c r="FS18" i="4" s="1"/>
  <c r="PP13" i="24"/>
  <c r="PW13" i="24" s="1"/>
  <c r="QX13" i="24"/>
  <c r="RE13" i="24" s="1"/>
  <c r="FD9" i="23"/>
  <c r="FK9" i="23" s="1"/>
  <c r="BR9" i="23"/>
  <c r="GL9" i="23"/>
  <c r="GS9" i="23" s="1"/>
  <c r="TM13" i="23"/>
  <c r="MZ13" i="23"/>
  <c r="NG13" i="23" s="1"/>
  <c r="KJ9" i="23"/>
  <c r="KQ9" i="23" s="1"/>
  <c r="DV9" i="23"/>
  <c r="EC9" i="23" s="1"/>
  <c r="AU5" i="22"/>
  <c r="AY5" i="22" s="1"/>
  <c r="PX5" i="22"/>
  <c r="QE5" i="22" s="1"/>
  <c r="PX7" i="22"/>
  <c r="QE7" i="22" s="1"/>
  <c r="PX8" i="22"/>
  <c r="QE8" i="22" s="1"/>
  <c r="PX11" i="22"/>
  <c r="QE11" i="22" s="1"/>
  <c r="PX14" i="22"/>
  <c r="QE14" i="22" s="1"/>
  <c r="PX16" i="22"/>
  <c r="QE16" i="22" s="1"/>
  <c r="PX15" i="22"/>
  <c r="QE15" i="22" s="1"/>
  <c r="RF5" i="22"/>
  <c r="RM5" i="22" s="1"/>
  <c r="RF7" i="22"/>
  <c r="RM7" i="22" s="1"/>
  <c r="RF8" i="22"/>
  <c r="RM8" i="22" s="1"/>
  <c r="RF15" i="22"/>
  <c r="RM15" i="22" s="1"/>
  <c r="AU7" i="22"/>
  <c r="AY7" i="22" s="1"/>
  <c r="BZ16" i="19"/>
  <c r="SF13" i="24"/>
  <c r="SM13" i="24" s="1"/>
  <c r="MZ13" i="24"/>
  <c r="NG13" i="24" s="1"/>
  <c r="HT13" i="24"/>
  <c r="IA13" i="24" s="1"/>
  <c r="GS13" i="24"/>
  <c r="TF13" i="24"/>
  <c r="L13" i="24"/>
  <c r="CU13" i="24" s="1"/>
  <c r="TM13" i="24"/>
  <c r="TI13" i="24"/>
  <c r="J13" i="24"/>
  <c r="K13" i="24" s="1"/>
  <c r="I13" i="24"/>
  <c r="QX10" i="24"/>
  <c r="RE10" i="24" s="1"/>
  <c r="OH10" i="24"/>
  <c r="OO10" i="24" s="1"/>
  <c r="LR10" i="24"/>
  <c r="LY10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OO15" i="23"/>
  <c r="PW5" i="23"/>
  <c r="PW8" i="23"/>
  <c r="RE15" i="23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AM9" i="23"/>
  <c r="AQ9" i="23" s="1"/>
  <c r="PP4" i="23"/>
  <c r="PW4" i="23" s="1"/>
  <c r="KJ4" i="23"/>
  <c r="KQ4" i="23" s="1"/>
  <c r="BR4" i="23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AW6" i="27"/>
  <c r="AW11" i="27"/>
  <c r="BZ4" i="27"/>
  <c r="BZ10" i="27"/>
  <c r="BZ7" i="27"/>
  <c r="AW6" i="26"/>
  <c r="GL10" i="24"/>
  <c r="GS10" i="24" s="1"/>
  <c r="BR15" i="24"/>
  <c r="BN7" i="24"/>
  <c r="BR7" i="24" s="1"/>
  <c r="BR5" i="23"/>
  <c r="BR15" i="23"/>
  <c r="BV12" i="22"/>
  <c r="BZ12" i="22" s="1"/>
  <c r="AU15" i="22"/>
  <c r="AY15" i="22" s="1"/>
  <c r="RF11" i="4"/>
  <c r="RM11" i="4" s="1"/>
  <c r="RF10" i="4"/>
  <c r="RM10" i="4" s="1"/>
  <c r="CW18" i="4"/>
  <c r="DA18" i="4" s="1"/>
  <c r="BV14" i="4"/>
  <c r="BZ14" i="4" s="1"/>
  <c r="BV5" i="4"/>
  <c r="BZ5" i="4" s="1"/>
  <c r="BV10" i="4"/>
  <c r="BZ10" i="4" s="1"/>
  <c r="BZ13" i="21"/>
  <c r="AW7" i="21"/>
  <c r="AW11" i="21"/>
  <c r="AW17" i="21"/>
  <c r="BZ5" i="21"/>
  <c r="BZ8" i="21"/>
  <c r="BZ12" i="21"/>
  <c r="AW4" i="19"/>
  <c r="AW12" i="19"/>
  <c r="AW14" i="19"/>
  <c r="AW18" i="19"/>
  <c r="AW15" i="19"/>
  <c r="AW26" i="19"/>
  <c r="BZ4" i="19"/>
  <c r="BZ12" i="19"/>
  <c r="BZ14" i="19"/>
  <c r="BZ18" i="19"/>
  <c r="BZ15" i="19"/>
  <c r="BZ26" i="19"/>
  <c r="BZ25" i="19"/>
  <c r="BZ27" i="19"/>
  <c r="AW5" i="27"/>
  <c r="AW13" i="27"/>
  <c r="BZ6" i="27"/>
  <c r="BZ11" i="27"/>
  <c r="AW4" i="26"/>
  <c r="AW7" i="26"/>
  <c r="BZ5" i="26"/>
  <c r="BZ10" i="26"/>
  <c r="BZ4" i="26"/>
  <c r="BR14" i="24"/>
  <c r="JB10" i="24"/>
  <c r="JI10" i="24" s="1"/>
  <c r="BR12" i="24"/>
  <c r="PP10" i="24"/>
  <c r="PW10" i="24" s="1"/>
  <c r="KJ10" i="24"/>
  <c r="KQ10" i="24" s="1"/>
  <c r="FD10" i="24"/>
  <c r="FK10" i="24" s="1"/>
  <c r="BN4" i="24"/>
  <c r="BR4" i="24" s="1"/>
  <c r="BN6" i="24"/>
  <c r="BR6" i="24" s="1"/>
  <c r="BN5" i="24"/>
  <c r="BR5" i="24" s="1"/>
  <c r="BR10" i="23"/>
  <c r="BN7" i="23"/>
  <c r="BR7" i="23" s="1"/>
  <c r="BR14" i="23"/>
  <c r="BR6" i="23"/>
  <c r="BV9" i="22"/>
  <c r="BZ9" i="22" s="1"/>
  <c r="BV17" i="22"/>
  <c r="BZ17" i="22" s="1"/>
  <c r="BV5" i="22"/>
  <c r="BZ5" i="22" s="1"/>
  <c r="BV14" i="22"/>
  <c r="BZ14" i="22" s="1"/>
  <c r="BZ15" i="22"/>
  <c r="BV13" i="22"/>
  <c r="BZ13" i="22" s="1"/>
  <c r="BV4" i="22"/>
  <c r="BZ4" i="22" s="1"/>
  <c r="BV8" i="22"/>
  <c r="BZ8" i="22" s="1"/>
  <c r="BV10" i="22"/>
  <c r="BZ10" i="22" s="1"/>
  <c r="AY10" i="22"/>
  <c r="BV6" i="4"/>
  <c r="BZ6" i="4" s="1"/>
  <c r="BZ21" i="4"/>
  <c r="KR7" i="4"/>
  <c r="KY7" i="4" s="1"/>
  <c r="KR9" i="4"/>
  <c r="KY9" i="4" s="1"/>
  <c r="AY16" i="4"/>
  <c r="BV18" i="4"/>
  <c r="BZ18" i="4" s="1"/>
  <c r="TN18" i="4"/>
  <c r="SN18" i="4"/>
  <c r="SU18" i="4" s="1"/>
  <c r="RF18" i="4"/>
  <c r="RM18" i="4" s="1"/>
  <c r="NH18" i="4"/>
  <c r="NO18" i="4" s="1"/>
  <c r="IB18" i="4"/>
  <c r="II18" i="4" s="1"/>
  <c r="L18" i="4"/>
  <c r="M18" i="4" s="1"/>
  <c r="J18" i="4"/>
  <c r="K18" i="4" s="1"/>
  <c r="TU18" i="4"/>
  <c r="TQ18" i="4"/>
  <c r="T18" i="4"/>
  <c r="U18" i="4" s="1"/>
  <c r="R18" i="4"/>
  <c r="S18" i="4" s="1"/>
  <c r="I18" i="4"/>
  <c r="P18" i="4"/>
  <c r="N18" i="4"/>
  <c r="AU9" i="4"/>
  <c r="AY9" i="4" s="1"/>
  <c r="AU5" i="4"/>
  <c r="AY5" i="4" s="1"/>
  <c r="AU10" i="4"/>
  <c r="AY10" i="4" s="1"/>
  <c r="AU13" i="4"/>
  <c r="AY13" i="4" s="1"/>
  <c r="AU11" i="4"/>
  <c r="AY11" i="4" s="1"/>
  <c r="AY12" i="4"/>
  <c r="BV15" i="4"/>
  <c r="BZ15" i="4" s="1"/>
  <c r="AU7" i="4"/>
  <c r="AY7" i="4" s="1"/>
  <c r="AU15" i="4"/>
  <c r="AY15" i="4" s="1"/>
  <c r="AW6" i="21"/>
  <c r="AW9" i="21"/>
  <c r="AW13" i="21"/>
  <c r="BZ4" i="21"/>
  <c r="BZ10" i="21"/>
  <c r="BZ18" i="21"/>
  <c r="BZ16" i="21"/>
  <c r="AW4" i="21"/>
  <c r="AW10" i="21"/>
  <c r="AW18" i="21"/>
  <c r="AW16" i="21"/>
  <c r="BZ6" i="21"/>
  <c r="BZ9" i="21"/>
  <c r="AW5" i="21"/>
  <c r="AW8" i="21"/>
  <c r="AW12" i="21"/>
  <c r="BZ7" i="21"/>
  <c r="BZ11" i="21"/>
  <c r="BZ17" i="21"/>
  <c r="BZ20" i="19"/>
  <c r="BZ19" i="19"/>
  <c r="BZ22" i="19"/>
  <c r="AW8" i="19"/>
  <c r="AW7" i="19"/>
  <c r="AW20" i="19"/>
  <c r="AW25" i="19"/>
  <c r="AW19" i="19"/>
  <c r="AW27" i="19"/>
  <c r="BZ8" i="19"/>
  <c r="BZ7" i="19"/>
  <c r="AW6" i="19"/>
  <c r="AW9" i="19"/>
  <c r="AW13" i="19"/>
  <c r="AW24" i="19"/>
  <c r="AW23" i="19"/>
  <c r="BZ6" i="19"/>
  <c r="BZ9" i="19"/>
  <c r="BZ13" i="19"/>
  <c r="BZ24" i="19"/>
  <c r="BZ23" i="19"/>
  <c r="AW4" i="27"/>
  <c r="AW10" i="27"/>
  <c r="AW7" i="27"/>
  <c r="BZ8" i="27"/>
  <c r="BZ12" i="27"/>
  <c r="AW8" i="27"/>
  <c r="AW12" i="27"/>
  <c r="BZ5" i="27"/>
  <c r="BZ13" i="27"/>
  <c r="BZ7" i="26"/>
  <c r="AW9" i="26"/>
  <c r="AW8" i="26"/>
  <c r="BZ6" i="26"/>
  <c r="AW5" i="26"/>
  <c r="AW10" i="26"/>
  <c r="BZ9" i="26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BR8" i="24"/>
  <c r="BR10" i="24"/>
  <c r="BN11" i="24"/>
  <c r="BR11" i="24" s="1"/>
  <c r="BN8" i="23"/>
  <c r="BR8" i="23" s="1"/>
  <c r="SF6" i="23"/>
  <c r="SM6" i="23" s="1"/>
  <c r="AQ5" i="23"/>
  <c r="AQ14" i="23"/>
  <c r="AY14" i="22"/>
  <c r="AU11" i="22"/>
  <c r="AY11" i="22" s="1"/>
  <c r="AU16" i="22"/>
  <c r="AY16" i="22" s="1"/>
  <c r="AU8" i="22"/>
  <c r="AY8" i="22" s="1"/>
  <c r="BV6" i="22"/>
  <c r="BZ6" i="22" s="1"/>
  <c r="AU6" i="22"/>
  <c r="AY6" i="22" s="1"/>
  <c r="BZ7" i="22"/>
  <c r="BV11" i="22"/>
  <c r="BZ11" i="22" s="1"/>
  <c r="BV16" i="22"/>
  <c r="BZ16" i="22" s="1"/>
  <c r="AU4" i="22"/>
  <c r="AY4" i="22" s="1"/>
  <c r="AU13" i="22"/>
  <c r="AY13" i="22" s="1"/>
  <c r="AY12" i="22"/>
  <c r="AU8" i="4"/>
  <c r="AY8" i="4" s="1"/>
  <c r="BZ19" i="4"/>
  <c r="BV4" i="4"/>
  <c r="BZ4" i="4" s="1"/>
  <c r="BV12" i="4"/>
  <c r="BZ12" i="4" s="1"/>
  <c r="AU14" i="4"/>
  <c r="AY14" i="4" s="1"/>
  <c r="BV8" i="4"/>
  <c r="BZ8" i="4" s="1"/>
  <c r="PX13" i="4"/>
  <c r="QE13" i="4" s="1"/>
  <c r="RF14" i="4"/>
  <c r="RM14" i="4" s="1"/>
  <c r="IB9" i="4"/>
  <c r="II9" i="4" s="1"/>
  <c r="KR10" i="4"/>
  <c r="KY10" i="4" s="1"/>
  <c r="KR16" i="4"/>
  <c r="KY16" i="4" s="1"/>
  <c r="KR19" i="4"/>
  <c r="KY19" i="4" s="1"/>
  <c r="KR21" i="4"/>
  <c r="KY21" i="4" s="1"/>
  <c r="NH9" i="4"/>
  <c r="NO9" i="4" s="1"/>
  <c r="NH10" i="4"/>
  <c r="NO10" i="4" s="1"/>
  <c r="NH15" i="4"/>
  <c r="NO15" i="4" s="1"/>
  <c r="NH16" i="4"/>
  <c r="NO16" i="4" s="1"/>
  <c r="AU6" i="4"/>
  <c r="AY6" i="4" s="1"/>
  <c r="AY21" i="4"/>
  <c r="BV9" i="4"/>
  <c r="BZ9" i="4" s="1"/>
  <c r="BV7" i="4"/>
  <c r="BZ7" i="4" s="1"/>
  <c r="BV17" i="4"/>
  <c r="BZ17" i="4" s="1"/>
  <c r="BV13" i="4"/>
  <c r="BZ13" i="4" s="1"/>
  <c r="AU17" i="4"/>
  <c r="AY17" i="4" s="1"/>
  <c r="BV11" i="4"/>
  <c r="BZ11" i="4" s="1"/>
  <c r="BV16" i="4"/>
  <c r="BZ16" i="4" s="1"/>
  <c r="AU4" i="4"/>
  <c r="AY4" i="4" s="1"/>
  <c r="BV20" i="4"/>
  <c r="BZ20" i="4" s="1"/>
  <c r="BW4" i="21"/>
  <c r="BW5" i="21"/>
  <c r="BW6" i="21"/>
  <c r="BW7" i="21"/>
  <c r="BW10" i="21"/>
  <c r="BW8" i="21"/>
  <c r="BW9" i="21"/>
  <c r="BW11" i="21"/>
  <c r="BW18" i="21"/>
  <c r="BW12" i="21"/>
  <c r="BW13" i="21"/>
  <c r="BW17" i="21"/>
  <c r="BW16" i="21"/>
  <c r="AT4" i="21"/>
  <c r="AT5" i="21"/>
  <c r="AT6" i="21"/>
  <c r="AT7" i="21"/>
  <c r="AT10" i="21"/>
  <c r="AT8" i="21"/>
  <c r="AT9" i="21"/>
  <c r="AT11" i="21"/>
  <c r="AT18" i="21"/>
  <c r="AT12" i="21"/>
  <c r="AT13" i="21"/>
  <c r="AT17" i="21"/>
  <c r="AT16" i="21"/>
  <c r="BW4" i="19"/>
  <c r="BW5" i="19"/>
  <c r="BW6" i="19"/>
  <c r="BW8" i="19"/>
  <c r="BW12" i="19"/>
  <c r="BW10" i="19"/>
  <c r="BW9" i="19"/>
  <c r="BW7" i="19"/>
  <c r="BW14" i="19"/>
  <c r="BW11" i="19"/>
  <c r="BW13" i="19"/>
  <c r="BW20" i="19"/>
  <c r="BW18" i="19"/>
  <c r="BW22" i="19"/>
  <c r="BW24" i="19"/>
  <c r="BW25" i="19"/>
  <c r="BW15" i="19"/>
  <c r="BW21" i="19"/>
  <c r="BW19" i="19"/>
  <c r="BW26" i="19"/>
  <c r="BW16" i="19"/>
  <c r="BW23" i="19"/>
  <c r="BW27" i="19"/>
  <c r="AT4" i="19"/>
  <c r="AT5" i="19"/>
  <c r="AT6" i="19"/>
  <c r="AT8" i="19"/>
  <c r="AT12" i="19"/>
  <c r="AT10" i="19"/>
  <c r="AT9" i="19"/>
  <c r="AT7" i="19"/>
  <c r="AT14" i="19"/>
  <c r="AT11" i="19"/>
  <c r="AT13" i="19"/>
  <c r="AT20" i="19"/>
  <c r="AT18" i="19"/>
  <c r="AT22" i="19"/>
  <c r="AT24" i="19"/>
  <c r="AT25" i="19"/>
  <c r="AT15" i="19"/>
  <c r="AT21" i="19"/>
  <c r="AT19" i="19"/>
  <c r="AT26" i="19"/>
  <c r="AT16" i="19"/>
  <c r="AT23" i="19"/>
  <c r="AT27" i="19"/>
  <c r="BW4" i="27"/>
  <c r="BW6" i="27"/>
  <c r="BW5" i="27"/>
  <c r="BW8" i="27"/>
  <c r="BW10" i="27"/>
  <c r="BW11" i="27"/>
  <c r="BW13" i="27"/>
  <c r="BW12" i="27"/>
  <c r="BW7" i="27"/>
  <c r="AT4" i="27"/>
  <c r="AT6" i="27"/>
  <c r="AT5" i="27"/>
  <c r="AT8" i="27"/>
  <c r="AT10" i="27"/>
  <c r="AT11" i="27"/>
  <c r="AT13" i="27"/>
  <c r="AT12" i="27"/>
  <c r="AT7" i="27"/>
  <c r="BW4" i="26"/>
  <c r="BW5" i="26"/>
  <c r="BW9" i="26"/>
  <c r="BW6" i="26"/>
  <c r="BW7" i="26"/>
  <c r="BW10" i="26"/>
  <c r="BW8" i="26"/>
  <c r="AT4" i="26"/>
  <c r="AT5" i="26"/>
  <c r="AT9" i="26"/>
  <c r="AT6" i="26"/>
  <c r="AT7" i="26"/>
  <c r="AT10" i="26"/>
  <c r="AT8" i="26"/>
  <c r="OH6" i="23"/>
  <c r="OO6" i="23" s="1"/>
  <c r="NH11" i="22"/>
  <c r="NO11" i="22" s="1"/>
  <c r="NH14" i="22"/>
  <c r="NO14" i="22" s="1"/>
  <c r="NH16" i="22"/>
  <c r="NO16" i="22" s="1"/>
  <c r="NH15" i="22"/>
  <c r="NO15" i="22" s="1"/>
  <c r="LZ14" i="4"/>
  <c r="MG14" i="4" s="1"/>
  <c r="KR13" i="4"/>
  <c r="KY13" i="4" s="1"/>
  <c r="QX4" i="24"/>
  <c r="RE4" i="24" s="1"/>
  <c r="CS10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3" i="22"/>
  <c r="EK13" i="22" s="1"/>
  <c r="GT13" i="22"/>
  <c r="HA13" i="22" s="1"/>
  <c r="IB4" i="22"/>
  <c r="II4" i="22" s="1"/>
  <c r="IB6" i="22"/>
  <c r="II6" i="22" s="1"/>
  <c r="RF6" i="22"/>
  <c r="RM6" i="22" s="1"/>
  <c r="RF13" i="22"/>
  <c r="RM13" i="22" s="1"/>
  <c r="RF12" i="22"/>
  <c r="RM12" i="22" s="1"/>
  <c r="IB9" i="22"/>
  <c r="II9" i="22" s="1"/>
  <c r="LZ13" i="4"/>
  <c r="MG13" i="4" s="1"/>
  <c r="ED6" i="4"/>
  <c r="EK6" i="4" s="1"/>
  <c r="GT4" i="4"/>
  <c r="HA4" i="4" s="1"/>
  <c r="GT6" i="4"/>
  <c r="HA6" i="4" s="1"/>
  <c r="GT12" i="4"/>
  <c r="HA12" i="4" s="1"/>
  <c r="IB4" i="4"/>
  <c r="II4" i="4" s="1"/>
  <c r="IB6" i="4"/>
  <c r="II6" i="4" s="1"/>
  <c r="ED8" i="4"/>
  <c r="EK8" i="4" s="1"/>
  <c r="ED17" i="4"/>
  <c r="EK17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2" i="22"/>
  <c r="II12" i="22" s="1"/>
  <c r="JJ17" i="22"/>
  <c r="JQ17" i="22" s="1"/>
  <c r="KR4" i="22"/>
  <c r="KY4" i="22" s="1"/>
  <c r="LZ17" i="22"/>
  <c r="MG17" i="22" s="1"/>
  <c r="ED5" i="22"/>
  <c r="EK5" i="22" s="1"/>
  <c r="ED7" i="22"/>
  <c r="EK7" i="22" s="1"/>
  <c r="ED8" i="22"/>
  <c r="EK8" i="22" s="1"/>
  <c r="ED11" i="22"/>
  <c r="EK11" i="22" s="1"/>
  <c r="ED14" i="22"/>
  <c r="EK14" i="22" s="1"/>
  <c r="ED15" i="22"/>
  <c r="EK15" i="22" s="1"/>
  <c r="FL11" i="22"/>
  <c r="FS11" i="22" s="1"/>
  <c r="FL14" i="22"/>
  <c r="FS14" i="22" s="1"/>
  <c r="FL16" i="22"/>
  <c r="FS16" i="22" s="1"/>
  <c r="FL15" i="22"/>
  <c r="FS15" i="22" s="1"/>
  <c r="GT5" i="22"/>
  <c r="HA5" i="22" s="1"/>
  <c r="GT7" i="22"/>
  <c r="HA7" i="22" s="1"/>
  <c r="GT8" i="22"/>
  <c r="HA8" i="22" s="1"/>
  <c r="GT11" i="22"/>
  <c r="HA11" i="22" s="1"/>
  <c r="GT14" i="22"/>
  <c r="HA14" i="22" s="1"/>
  <c r="IB7" i="22"/>
  <c r="II7" i="22" s="1"/>
  <c r="IB8" i="22"/>
  <c r="II8" i="22" s="1"/>
  <c r="JJ5" i="22"/>
  <c r="JQ5" i="22" s="1"/>
  <c r="LZ5" i="22"/>
  <c r="MG5" i="22" s="1"/>
  <c r="LZ15" i="22"/>
  <c r="MG15" i="22" s="1"/>
  <c r="NH7" i="22"/>
  <c r="NO7" i="22" s="1"/>
  <c r="OP8" i="22"/>
  <c r="OW8" i="22" s="1"/>
  <c r="FL10" i="22"/>
  <c r="FS10" i="22" s="1"/>
  <c r="FL17" i="22"/>
  <c r="FS17" i="22" s="1"/>
  <c r="GT4" i="22"/>
  <c r="HA4" i="22" s="1"/>
  <c r="NH9" i="22"/>
  <c r="NO9" i="22" s="1"/>
  <c r="NH10" i="22"/>
  <c r="NO10" i="22" s="1"/>
  <c r="NH17" i="22"/>
  <c r="NO17" i="22" s="1"/>
  <c r="PX4" i="22"/>
  <c r="QE4" i="22" s="1"/>
  <c r="PX9" i="22"/>
  <c r="QE9" i="22" s="1"/>
  <c r="PX10" i="22"/>
  <c r="QE10" i="22" s="1"/>
  <c r="PX17" i="22"/>
  <c r="QE17" i="22" s="1"/>
  <c r="RF4" i="22"/>
  <c r="RM4" i="22" s="1"/>
  <c r="GT15" i="22"/>
  <c r="HA15" i="22" s="1"/>
  <c r="IB15" i="22"/>
  <c r="II15" i="22" s="1"/>
  <c r="IB13" i="22"/>
  <c r="II13" i="22" s="1"/>
  <c r="JJ8" i="22"/>
  <c r="JQ8" i="22" s="1"/>
  <c r="JJ14" i="22"/>
  <c r="JQ14" i="22" s="1"/>
  <c r="KR15" i="22"/>
  <c r="KY15" i="22" s="1"/>
  <c r="IB8" i="4"/>
  <c r="II8" i="4" s="1"/>
  <c r="ED9" i="4"/>
  <c r="EK9" i="4" s="1"/>
  <c r="FL6" i="4"/>
  <c r="FS6" i="4" s="1"/>
  <c r="IB21" i="4"/>
  <c r="II21" i="4" s="1"/>
  <c r="JJ5" i="4"/>
  <c r="JQ5" i="4" s="1"/>
  <c r="JJ9" i="4"/>
  <c r="JQ9" i="4" s="1"/>
  <c r="IB17" i="4"/>
  <c r="II17" i="4" s="1"/>
  <c r="IB12" i="4"/>
  <c r="II12" i="4" s="1"/>
  <c r="IB13" i="4"/>
  <c r="II13" i="4" s="1"/>
  <c r="JJ6" i="4"/>
  <c r="JQ6" i="4" s="1"/>
  <c r="KR4" i="4"/>
  <c r="KY4" i="4" s="1"/>
  <c r="KR6" i="4"/>
  <c r="KY6" i="4" s="1"/>
  <c r="NH12" i="4"/>
  <c r="NO12" i="4" s="1"/>
  <c r="DV10" i="24"/>
  <c r="EC10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10" i="24"/>
  <c r="NG10" i="24" s="1"/>
  <c r="HT10" i="24"/>
  <c r="IA10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10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KQ8" i="23"/>
  <c r="LY5" i="23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2" i="22"/>
  <c r="EK12" i="22" s="1"/>
  <c r="FL5" i="22"/>
  <c r="FS5" i="22" s="1"/>
  <c r="FL8" i="22"/>
  <c r="FS8" i="22" s="1"/>
  <c r="IB11" i="22"/>
  <c r="II11" i="22" s="1"/>
  <c r="IB14" i="22"/>
  <c r="II14" i="22" s="1"/>
  <c r="LZ6" i="22"/>
  <c r="MG6" i="22" s="1"/>
  <c r="LZ13" i="22"/>
  <c r="MG13" i="22" s="1"/>
  <c r="OP6" i="22"/>
  <c r="OW6" i="22" s="1"/>
  <c r="OP14" i="22"/>
  <c r="OW14" i="22" s="1"/>
  <c r="OP15" i="22"/>
  <c r="OW15" i="22" s="1"/>
  <c r="FL6" i="22"/>
  <c r="FS6" i="22" s="1"/>
  <c r="KR9" i="22"/>
  <c r="KY9" i="22" s="1"/>
  <c r="KR10" i="22"/>
  <c r="KY10" i="22" s="1"/>
  <c r="KR17" i="22"/>
  <c r="KY17" i="22" s="1"/>
  <c r="OP13" i="22"/>
  <c r="OW13" i="22" s="1"/>
  <c r="OP12" i="22"/>
  <c r="OW12" i="22" s="1"/>
  <c r="ED4" i="22"/>
  <c r="EK4" i="22" s="1"/>
  <c r="ED9" i="22"/>
  <c r="EK9" i="22" s="1"/>
  <c r="GT12" i="22"/>
  <c r="HA12" i="22" s="1"/>
  <c r="IB5" i="22"/>
  <c r="II5" i="22" s="1"/>
  <c r="JJ15" i="22"/>
  <c r="JQ15" i="22" s="1"/>
  <c r="KR5" i="22"/>
  <c r="KY5" i="22" s="1"/>
  <c r="KR7" i="22"/>
  <c r="KY7" i="22" s="1"/>
  <c r="KR8" i="22"/>
  <c r="KY8" i="22" s="1"/>
  <c r="KR11" i="22"/>
  <c r="KY11" i="22" s="1"/>
  <c r="KR14" i="22"/>
  <c r="KY14" i="22" s="1"/>
  <c r="RF14" i="22"/>
  <c r="RM14" i="22" s="1"/>
  <c r="GT9" i="22"/>
  <c r="HA9" i="22" s="1"/>
  <c r="IB17" i="22"/>
  <c r="II17" i="22" s="1"/>
  <c r="JJ6" i="22"/>
  <c r="JQ6" i="22" s="1"/>
  <c r="JJ13" i="22"/>
  <c r="JQ13" i="22" s="1"/>
  <c r="LZ8" i="22"/>
  <c r="MG8" i="22" s="1"/>
  <c r="LZ14" i="22"/>
  <c r="MG14" i="22" s="1"/>
  <c r="ED10" i="22"/>
  <c r="EK10" i="22" s="1"/>
  <c r="GT10" i="22"/>
  <c r="HA10" i="22" s="1"/>
  <c r="ED17" i="22"/>
  <c r="EK17" i="22" s="1"/>
  <c r="FL13" i="22"/>
  <c r="FS13" i="22" s="1"/>
  <c r="GT17" i="22"/>
  <c r="HA17" i="22" s="1"/>
  <c r="IB16" i="22"/>
  <c r="II16" i="22" s="1"/>
  <c r="JJ4" i="22"/>
  <c r="JQ4" i="22" s="1"/>
  <c r="JJ12" i="22"/>
  <c r="JQ12" i="22" s="1"/>
  <c r="KR16" i="22"/>
  <c r="KY16" i="22" s="1"/>
  <c r="LZ4" i="22"/>
  <c r="MG4" i="22" s="1"/>
  <c r="LZ12" i="22"/>
  <c r="MG12" i="22" s="1"/>
  <c r="OP9" i="22"/>
  <c r="OW9" i="22" s="1"/>
  <c r="RF9" i="22"/>
  <c r="RM9" i="22" s="1"/>
  <c r="ED16" i="22"/>
  <c r="EK16" i="22" s="1"/>
  <c r="FL4" i="22"/>
  <c r="FS4" i="22" s="1"/>
  <c r="FL12" i="22"/>
  <c r="FS12" i="22" s="1"/>
  <c r="GT16" i="22"/>
  <c r="HA16" i="22" s="1"/>
  <c r="JJ9" i="22"/>
  <c r="JQ9" i="22" s="1"/>
  <c r="LZ9" i="22"/>
  <c r="MG9" i="22" s="1"/>
  <c r="NH13" i="22"/>
  <c r="NO13" i="22" s="1"/>
  <c r="OP7" i="22"/>
  <c r="OW7" i="22" s="1"/>
  <c r="OP10" i="22"/>
  <c r="OW10" i="22" s="1"/>
  <c r="PX6" i="22"/>
  <c r="QE6" i="22" s="1"/>
  <c r="RF10" i="22"/>
  <c r="RM10" i="22" s="1"/>
  <c r="FL9" i="22"/>
  <c r="FS9" i="22" s="1"/>
  <c r="IB10" i="22"/>
  <c r="II10" i="22" s="1"/>
  <c r="JJ7" i="22"/>
  <c r="JQ7" i="22" s="1"/>
  <c r="JJ10" i="22"/>
  <c r="JQ10" i="22" s="1"/>
  <c r="KR6" i="22"/>
  <c r="KY6" i="22" s="1"/>
  <c r="LZ7" i="22"/>
  <c r="MG7" i="22" s="1"/>
  <c r="LZ10" i="22"/>
  <c r="MG10" i="22" s="1"/>
  <c r="NH12" i="22"/>
  <c r="NO12" i="22" s="1"/>
  <c r="OP11" i="22"/>
  <c r="OW11" i="22" s="1"/>
  <c r="OP17" i="22"/>
  <c r="OW17" i="22" s="1"/>
  <c r="PX13" i="22"/>
  <c r="QE13" i="22" s="1"/>
  <c r="RF11" i="22"/>
  <c r="RM11" i="22" s="1"/>
  <c r="RF17" i="22"/>
  <c r="RM17" i="22" s="1"/>
  <c r="ED6" i="22"/>
  <c r="EK6" i="22" s="1"/>
  <c r="FL7" i="22"/>
  <c r="FS7" i="22" s="1"/>
  <c r="GT6" i="22"/>
  <c r="HA6" i="22" s="1"/>
  <c r="JJ11" i="22"/>
  <c r="JQ11" i="22" s="1"/>
  <c r="KR13" i="22"/>
  <c r="KY13" i="22" s="1"/>
  <c r="LZ11" i="22"/>
  <c r="MG11" i="22" s="1"/>
  <c r="OP4" i="22"/>
  <c r="OW4" i="22" s="1"/>
  <c r="OP16" i="22"/>
  <c r="OW16" i="22" s="1"/>
  <c r="PX12" i="22"/>
  <c r="QE12" i="22" s="1"/>
  <c r="RF16" i="22"/>
  <c r="RM16" i="22" s="1"/>
  <c r="JJ16" i="22"/>
  <c r="JQ16" i="22" s="1"/>
  <c r="KR12" i="22"/>
  <c r="KY12" i="22" s="1"/>
  <c r="LZ16" i="22"/>
  <c r="MG16" i="22" s="1"/>
  <c r="LZ5" i="4"/>
  <c r="MG5" i="4" s="1"/>
  <c r="LZ9" i="4"/>
  <c r="MG9" i="4" s="1"/>
  <c r="LZ16" i="4"/>
  <c r="MG16" i="4" s="1"/>
  <c r="NH5" i="4"/>
  <c r="NO5" i="4" s="1"/>
  <c r="ED16" i="4"/>
  <c r="EK16" i="4" s="1"/>
  <c r="ED21" i="4"/>
  <c r="EK21" i="4" s="1"/>
  <c r="FL13" i="4"/>
  <c r="FS13" i="4" s="1"/>
  <c r="NH21" i="4"/>
  <c r="NO21" i="4" s="1"/>
  <c r="OP9" i="4"/>
  <c r="OW9" i="4" s="1"/>
  <c r="OP21" i="4"/>
  <c r="OW21" i="4" s="1"/>
  <c r="FL7" i="4"/>
  <c r="FS7" i="4" s="1"/>
  <c r="FL9" i="4"/>
  <c r="FS9" i="4" s="1"/>
  <c r="FL10" i="4"/>
  <c r="FS10" i="4" s="1"/>
  <c r="FL16" i="4"/>
  <c r="FS16" i="4" s="1"/>
  <c r="FL19" i="4"/>
  <c r="FS19" i="4" s="1"/>
  <c r="FL21" i="4"/>
  <c r="FS21" i="4" s="1"/>
  <c r="GT7" i="4"/>
  <c r="HA7" i="4" s="1"/>
  <c r="GT9" i="4"/>
  <c r="HA9" i="4" s="1"/>
  <c r="GT15" i="4"/>
  <c r="HA15" i="4" s="1"/>
  <c r="GT16" i="4"/>
  <c r="HA16" i="4" s="1"/>
  <c r="GT19" i="4"/>
  <c r="HA19" i="4" s="1"/>
  <c r="GT21" i="4"/>
  <c r="HA21" i="4" s="1"/>
  <c r="IB7" i="4"/>
  <c r="II7" i="4" s="1"/>
  <c r="NH20" i="4"/>
  <c r="NO20" i="4" s="1"/>
  <c r="OP6" i="4"/>
  <c r="OW6" i="4" s="1"/>
  <c r="OP17" i="4"/>
  <c r="OW17" i="4" s="1"/>
  <c r="OP20" i="4"/>
  <c r="OW20" i="4" s="1"/>
  <c r="PX14" i="4"/>
  <c r="QE14" i="4" s="1"/>
  <c r="PX12" i="4"/>
  <c r="QE12" i="4" s="1"/>
  <c r="JJ15" i="4"/>
  <c r="JQ15" i="4" s="1"/>
  <c r="JJ16" i="4"/>
  <c r="JQ16" i="4" s="1"/>
  <c r="NH6" i="4"/>
  <c r="NO6" i="4" s="1"/>
  <c r="ED10" i="4"/>
  <c r="EK10" i="4" s="1"/>
  <c r="GT14" i="4"/>
  <c r="HA14" i="4" s="1"/>
  <c r="JJ8" i="4"/>
  <c r="JQ8" i="4" s="1"/>
  <c r="JJ10" i="4"/>
  <c r="JQ10" i="4" s="1"/>
  <c r="JJ21" i="4"/>
  <c r="JQ21" i="4" s="1"/>
  <c r="LZ11" i="4"/>
  <c r="MG11" i="4" s="1"/>
  <c r="LZ10" i="4"/>
  <c r="MG10" i="4" s="1"/>
  <c r="LZ19" i="4"/>
  <c r="MG19" i="4" s="1"/>
  <c r="LZ21" i="4"/>
  <c r="MG21" i="4" s="1"/>
  <c r="NH14" i="4"/>
  <c r="NO14" i="4" s="1"/>
  <c r="PX6" i="4"/>
  <c r="QE6" i="4" s="1"/>
  <c r="PX10" i="4"/>
  <c r="QE10" i="4" s="1"/>
  <c r="IB20" i="4"/>
  <c r="II20" i="4" s="1"/>
  <c r="FL4" i="4"/>
  <c r="FS4" i="4" s="1"/>
  <c r="IB11" i="4"/>
  <c r="II11" i="4" s="1"/>
  <c r="IB10" i="4"/>
  <c r="II10" i="4" s="1"/>
  <c r="IB15" i="4"/>
  <c r="II15" i="4" s="1"/>
  <c r="IB16" i="4"/>
  <c r="II16" i="4" s="1"/>
  <c r="KR17" i="4"/>
  <c r="KY17" i="4" s="1"/>
  <c r="OP5" i="4"/>
  <c r="OW5" i="4" s="1"/>
  <c r="OP13" i="4"/>
  <c r="OW13" i="4" s="1"/>
  <c r="KR20" i="4"/>
  <c r="KY20" i="4" s="1"/>
  <c r="OP11" i="4"/>
  <c r="OW11" i="4" s="1"/>
  <c r="OP10" i="4"/>
  <c r="OW10" i="4" s="1"/>
  <c r="OP15" i="4"/>
  <c r="OW15" i="4" s="1"/>
  <c r="OP16" i="4"/>
  <c r="OW16" i="4" s="1"/>
  <c r="PX20" i="4"/>
  <c r="QE20" i="4" s="1"/>
  <c r="RF4" i="4"/>
  <c r="RM4" i="4" s="1"/>
  <c r="RF6" i="4"/>
  <c r="RM6" i="4" s="1"/>
  <c r="RF8" i="4"/>
  <c r="RM8" i="4" s="1"/>
  <c r="RF20" i="4"/>
  <c r="RM20" i="4" s="1"/>
  <c r="FL17" i="4"/>
  <c r="FS17" i="4" s="1"/>
  <c r="ED7" i="4"/>
  <c r="EK7" i="4" s="1"/>
  <c r="ED13" i="4"/>
  <c r="EK13" i="4" s="1"/>
  <c r="FL20" i="4"/>
  <c r="FS20" i="4" s="1"/>
  <c r="GT5" i="4"/>
  <c r="HA5" i="4" s="1"/>
  <c r="GT10" i="4"/>
  <c r="HA10" i="4" s="1"/>
  <c r="JJ7" i="4"/>
  <c r="JQ7" i="4" s="1"/>
  <c r="JJ14" i="4"/>
  <c r="JQ14" i="4" s="1"/>
  <c r="JJ13" i="4"/>
  <c r="JQ13" i="4" s="1"/>
  <c r="LZ20" i="4"/>
  <c r="MG20" i="4" s="1"/>
  <c r="NH8" i="4"/>
  <c r="NO8" i="4" s="1"/>
  <c r="PX5" i="4"/>
  <c r="QE5" i="4" s="1"/>
  <c r="PX9" i="4"/>
  <c r="QE9" i="4" s="1"/>
  <c r="PX11" i="4"/>
  <c r="QE11" i="4" s="1"/>
  <c r="FL14" i="4"/>
  <c r="FS14" i="4" s="1"/>
  <c r="JJ17" i="4"/>
  <c r="JQ17" i="4" s="1"/>
  <c r="KR14" i="4"/>
  <c r="KY14" i="4" s="1"/>
  <c r="LZ8" i="4"/>
  <c r="MG8" i="4" s="1"/>
  <c r="PX8" i="4"/>
  <c r="QE8" i="4" s="1"/>
  <c r="ED12" i="4"/>
  <c r="EK12" i="4" s="1"/>
  <c r="FL11" i="4"/>
  <c r="FS11" i="4" s="1"/>
  <c r="GT8" i="4"/>
  <c r="HA8" i="4" s="1"/>
  <c r="IB5" i="4"/>
  <c r="II5" i="4" s="1"/>
  <c r="IB14" i="4"/>
  <c r="II14" i="4" s="1"/>
  <c r="IB19" i="4"/>
  <c r="II19" i="4" s="1"/>
  <c r="JJ12" i="4"/>
  <c r="JQ12" i="4" s="1"/>
  <c r="KR11" i="4"/>
  <c r="KY11" i="4" s="1"/>
  <c r="LZ17" i="4"/>
  <c r="MG17" i="4" s="1"/>
  <c r="NH7" i="4"/>
  <c r="NO7" i="4" s="1"/>
  <c r="OP4" i="4"/>
  <c r="OW4" i="4" s="1"/>
  <c r="OP19" i="4"/>
  <c r="OW19" i="4" s="1"/>
  <c r="PX17" i="4"/>
  <c r="QE17" i="4" s="1"/>
  <c r="PX19" i="4"/>
  <c r="QE19" i="4" s="1"/>
  <c r="RF17" i="4"/>
  <c r="RM17" i="4" s="1"/>
  <c r="ED20" i="4"/>
  <c r="EK20" i="4" s="1"/>
  <c r="FL5" i="4"/>
  <c r="FS5" i="4" s="1"/>
  <c r="FL15" i="4"/>
  <c r="FS15" i="4" s="1"/>
  <c r="GT17" i="4"/>
  <c r="HA17" i="4" s="1"/>
  <c r="JJ20" i="4"/>
  <c r="JQ20" i="4" s="1"/>
  <c r="KR5" i="4"/>
  <c r="KY5" i="4" s="1"/>
  <c r="KR15" i="4"/>
  <c r="KY15" i="4" s="1"/>
  <c r="LZ12" i="4"/>
  <c r="MG12" i="4" s="1"/>
  <c r="NH11" i="4"/>
  <c r="NO11" i="4" s="1"/>
  <c r="NH13" i="4"/>
  <c r="NO13" i="4" s="1"/>
  <c r="OP8" i="4"/>
  <c r="OW8" i="4" s="1"/>
  <c r="RF12" i="4"/>
  <c r="RM12" i="4" s="1"/>
  <c r="ED14" i="4"/>
  <c r="EK14" i="4" s="1"/>
  <c r="ED11" i="4"/>
  <c r="EK11" i="4" s="1"/>
  <c r="FL8" i="4"/>
  <c r="FS8" i="4" s="1"/>
  <c r="GT20" i="4"/>
  <c r="HA20" i="4" s="1"/>
  <c r="JJ11" i="4"/>
  <c r="JQ11" i="4" s="1"/>
  <c r="KR8" i="4"/>
  <c r="KY8" i="4" s="1"/>
  <c r="NH4" i="4"/>
  <c r="NO4" i="4" s="1"/>
  <c r="NH19" i="4"/>
  <c r="NO19" i="4" s="1"/>
  <c r="OP12" i="4"/>
  <c r="OW12" i="4" s="1"/>
  <c r="PX7" i="4"/>
  <c r="QE7" i="4" s="1"/>
  <c r="RF7" i="4"/>
  <c r="RM7" i="4" s="1"/>
  <c r="ED15" i="4"/>
  <c r="EK15" i="4" s="1"/>
  <c r="RF13" i="4"/>
  <c r="RM13" i="4" s="1"/>
  <c r="ED5" i="4"/>
  <c r="EK5" i="4" s="1"/>
  <c r="ED4" i="4"/>
  <c r="EK4" i="4" s="1"/>
  <c r="ED19" i="4"/>
  <c r="EK19" i="4" s="1"/>
  <c r="FL12" i="4"/>
  <c r="FS12" i="4" s="1"/>
  <c r="GT11" i="4"/>
  <c r="HA11" i="4" s="1"/>
  <c r="GT13" i="4"/>
  <c r="HA13" i="4" s="1"/>
  <c r="JJ4" i="4"/>
  <c r="JQ4" i="4" s="1"/>
  <c r="JJ19" i="4"/>
  <c r="JQ19" i="4" s="1"/>
  <c r="KR12" i="4"/>
  <c r="KY12" i="4" s="1"/>
  <c r="LZ15" i="4"/>
  <c r="MG15" i="4" s="1"/>
  <c r="NH17" i="4"/>
  <c r="NO17" i="4" s="1"/>
  <c r="OP7" i="4"/>
  <c r="OW7" i="4" s="1"/>
  <c r="OP14" i="4"/>
  <c r="OW14" i="4" s="1"/>
  <c r="PX4" i="4"/>
  <c r="QE4" i="4" s="1"/>
  <c r="LR4" i="24"/>
  <c r="LY4" i="24" s="1"/>
  <c r="SF10" i="24"/>
  <c r="SM10" i="24" s="1"/>
  <c r="L10" i="24"/>
  <c r="J10" i="24"/>
  <c r="K10" i="24" s="1"/>
  <c r="TM10" i="24"/>
  <c r="TI10" i="24"/>
  <c r="I10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RE14" i="23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NG8" i="23"/>
  <c r="OO14" i="23"/>
  <c r="PP7" i="23"/>
  <c r="PW7" i="23" s="1"/>
  <c r="NH6" i="22"/>
  <c r="NO6" i="22" s="1"/>
  <c r="NH8" i="22"/>
  <c r="NO8" i="22" s="1"/>
  <c r="NH4" i="22"/>
  <c r="NO4" i="22" s="1"/>
  <c r="NH5" i="22"/>
  <c r="NO5" i="22" s="1"/>
  <c r="LZ7" i="4"/>
  <c r="MG7" i="4" s="1"/>
  <c r="LZ6" i="4"/>
  <c r="MG6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8" i="4"/>
  <c r="TV18" i="4" s="1"/>
  <c r="O18" i="4"/>
  <c r="DB18" i="4"/>
  <c r="DC18" i="4"/>
  <c r="Q18" i="4"/>
  <c r="TJ10" i="24"/>
  <c r="TN10" i="24" s="1"/>
  <c r="CT10" i="24"/>
  <c r="TJ10" i="23"/>
  <c r="TN10" i="23" s="1"/>
  <c r="CU6" i="23"/>
  <c r="M10" i="24"/>
  <c r="CU10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10" i="24" l="1"/>
  <c r="H15" i="24"/>
  <c r="A15" i="24" s="1" a="1"/>
  <c r="A15" i="24" s="1"/>
  <c r="H4" i="23"/>
  <c r="H9" i="23"/>
  <c r="A9" i="23" s="1" a="1"/>
  <c r="A9" i="23" s="1"/>
  <c r="H18" i="4"/>
  <c r="A18" i="4" s="1" a="1"/>
  <c r="A18" i="4" s="1"/>
  <c r="N10" i="24"/>
  <c r="E10" i="24" s="1"/>
  <c r="P13" i="24"/>
  <c r="O13" i="24"/>
  <c r="O13" i="23"/>
  <c r="P13" i="23"/>
  <c r="E13" i="23"/>
  <c r="N4" i="23"/>
  <c r="P4" i="23" s="1"/>
  <c r="P9" i="23"/>
  <c r="O9" i="23"/>
  <c r="V18" i="4"/>
  <c r="E18" i="4" s="1"/>
  <c r="N6" i="23"/>
  <c r="E6" i="23" s="1"/>
  <c r="N10" i="23"/>
  <c r="P10" i="23" s="1"/>
  <c r="O15" i="24"/>
  <c r="P15" i="24"/>
  <c r="P14" i="24"/>
  <c r="O14" i="24"/>
  <c r="P10" i="24" l="1"/>
  <c r="O10" i="24"/>
  <c r="E4" i="23"/>
  <c r="O4" i="23"/>
  <c r="O6" i="23"/>
  <c r="P6" i="23"/>
  <c r="W18" i="4"/>
  <c r="X18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F7" i="24" s="1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G11" i="24" l="1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G13" i="21" l="1"/>
  <c r="G17" i="21"/>
  <c r="F13" i="21"/>
  <c r="F17" i="21"/>
  <c r="G25" i="19"/>
  <c r="G18" i="19"/>
  <c r="G19" i="19"/>
  <c r="G21" i="19"/>
  <c r="G23" i="19"/>
  <c r="F18" i="19"/>
  <c r="F19" i="19"/>
  <c r="F21" i="19"/>
  <c r="F23" i="19"/>
  <c r="F25" i="19"/>
  <c r="G10" i="27"/>
  <c r="F10" i="27"/>
  <c r="F12" i="27"/>
  <c r="G12" i="27"/>
  <c r="G5" i="26"/>
  <c r="G10" i="26"/>
  <c r="F10" i="26"/>
  <c r="F5" i="26"/>
  <c r="G17" i="22"/>
  <c r="F17" i="22"/>
  <c r="H11" i="24"/>
  <c r="H7" i="24"/>
  <c r="H8" i="23"/>
  <c r="A8" i="23" s="1" a="1"/>
  <c r="A8" i="23" s="1"/>
  <c r="RE12" i="27"/>
  <c r="N7" i="24"/>
  <c r="E7" i="24" s="1"/>
  <c r="DC23" i="19"/>
  <c r="DC13" i="21"/>
  <c r="RE23" i="19"/>
  <c r="O8" i="23"/>
  <c r="P8" i="23"/>
  <c r="E8" i="23"/>
  <c r="DC17" i="21"/>
  <c r="QZ5" i="26"/>
  <c r="RE5" i="26"/>
  <c r="SN17" i="22"/>
  <c r="SU17" i="22" s="1"/>
  <c r="CW17" i="22"/>
  <c r="DA17" i="22" s="1"/>
  <c r="QA13" i="21"/>
  <c r="P17" i="21"/>
  <c r="Q17" i="21" s="1"/>
  <c r="QZ17" i="21"/>
  <c r="RE21" i="19"/>
  <c r="QZ21" i="19"/>
  <c r="CZ23" i="19"/>
  <c r="DC21" i="19"/>
  <c r="CZ19" i="19"/>
  <c r="DC12" i="27"/>
  <c r="QA12" i="27"/>
  <c r="RB12" i="27"/>
  <c r="RA12" i="27"/>
  <c r="QA10" i="27"/>
  <c r="DC10" i="27"/>
  <c r="P10" i="27"/>
  <c r="DF10" i="27" s="1"/>
  <c r="DC10" i="26"/>
  <c r="P10" i="26"/>
  <c r="Q10" i="26" s="1"/>
  <c r="DC5" i="26"/>
  <c r="T17" i="22"/>
  <c r="U17" i="22" s="1"/>
  <c r="E11" i="24"/>
  <c r="P11" i="24"/>
  <c r="QA17" i="21"/>
  <c r="RB17" i="21"/>
  <c r="RA17" i="21"/>
  <c r="QZ13" i="21"/>
  <c r="N13" i="21"/>
  <c r="DE13" i="21" s="1"/>
  <c r="RE17" i="21"/>
  <c r="CZ17" i="21"/>
  <c r="N17" i="21"/>
  <c r="DE17" i="21" s="1"/>
  <c r="L17" i="21"/>
  <c r="M17" i="21" s="1"/>
  <c r="RF17" i="21"/>
  <c r="J17" i="21"/>
  <c r="K17" i="21" s="1"/>
  <c r="RC17" i="21"/>
  <c r="QD17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D13" i="21"/>
  <c r="QA23" i="19"/>
  <c r="N23" i="19"/>
  <c r="DE23" i="19" s="1"/>
  <c r="QZ23" i="19"/>
  <c r="RF23" i="19"/>
  <c r="RB23" i="19"/>
  <c r="L23" i="19"/>
  <c r="M23" i="19" s="1"/>
  <c r="RA23" i="19"/>
  <c r="J23" i="19"/>
  <c r="K23" i="19" s="1"/>
  <c r="P23" i="19"/>
  <c r="RC23" i="19"/>
  <c r="QD23" i="19"/>
  <c r="DC19" i="19"/>
  <c r="QA18" i="19"/>
  <c r="DC18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QD21" i="19"/>
  <c r="RF19" i="19"/>
  <c r="DC25" i="19"/>
  <c r="QZ18" i="19"/>
  <c r="QZ19" i="19"/>
  <c r="QA19" i="19"/>
  <c r="N19" i="19"/>
  <c r="DE19" i="19" s="1"/>
  <c r="RE19" i="19"/>
  <c r="RB19" i="19"/>
  <c r="RA19" i="19"/>
  <c r="L19" i="19"/>
  <c r="M19" i="19" s="1"/>
  <c r="J19" i="19"/>
  <c r="K19" i="19" s="1"/>
  <c r="P19" i="19"/>
  <c r="RC19" i="19"/>
  <c r="QD19" i="19"/>
  <c r="QZ25" i="19"/>
  <c r="RB18" i="19"/>
  <c r="RA18" i="19"/>
  <c r="P18" i="19"/>
  <c r="Q18" i="19" s="1"/>
  <c r="N18" i="19"/>
  <c r="O18" i="19" s="1"/>
  <c r="RE18" i="19"/>
  <c r="CZ18" i="19"/>
  <c r="L18" i="19"/>
  <c r="M18" i="19" s="1"/>
  <c r="RF18" i="19"/>
  <c r="J18" i="19"/>
  <c r="K18" i="19" s="1"/>
  <c r="RC18" i="19"/>
  <c r="QD18" i="19"/>
  <c r="QA25" i="19"/>
  <c r="RB25" i="19"/>
  <c r="RA25" i="19"/>
  <c r="P25" i="19"/>
  <c r="DF25" i="19" s="1"/>
  <c r="N25" i="19"/>
  <c r="O25" i="19" s="1"/>
  <c r="RE25" i="19"/>
  <c r="CZ25" i="19"/>
  <c r="L25" i="19"/>
  <c r="M25" i="19" s="1"/>
  <c r="RF25" i="19"/>
  <c r="J25" i="19"/>
  <c r="K25" i="19" s="1"/>
  <c r="RC25" i="19"/>
  <c r="QD25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QD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QD10" i="27"/>
  <c r="RE10" i="26"/>
  <c r="QZ10" i="26"/>
  <c r="QA10" i="26"/>
  <c r="CZ10" i="26"/>
  <c r="L10" i="26"/>
  <c r="M10" i="26" s="1"/>
  <c r="RB10" i="26"/>
  <c r="N10" i="26"/>
  <c r="DE10" i="26" s="1"/>
  <c r="RF10" i="26"/>
  <c r="J10" i="26"/>
  <c r="RC10" i="26"/>
  <c r="QD10" i="26"/>
  <c r="RA10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QD5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D12" i="27" l="1"/>
  <c r="P7" i="24"/>
  <c r="O7" i="24"/>
  <c r="RD17" i="21"/>
  <c r="RG25" i="19"/>
  <c r="RD23" i="19"/>
  <c r="RG12" i="27"/>
  <c r="RG13" i="21"/>
  <c r="RD10" i="27"/>
  <c r="O23" i="19"/>
  <c r="RD21" i="19"/>
  <c r="DD5" i="26"/>
  <c r="DF10" i="26"/>
  <c r="DD13" i="21"/>
  <c r="R13" i="21" s="1"/>
  <c r="T13" i="21" s="1"/>
  <c r="DF17" i="21"/>
  <c r="RD13" i="21"/>
  <c r="RG17" i="21"/>
  <c r="O13" i="21"/>
  <c r="RG19" i="19"/>
  <c r="DF18" i="19"/>
  <c r="DD23" i="19"/>
  <c r="M21" i="19"/>
  <c r="RG18" i="19"/>
  <c r="RD19" i="19"/>
  <c r="O19" i="19"/>
  <c r="RD18" i="19"/>
  <c r="I12" i="27"/>
  <c r="RG10" i="27"/>
  <c r="M10" i="27"/>
  <c r="DD12" i="27"/>
  <c r="O10" i="27"/>
  <c r="I10" i="27"/>
  <c r="Q10" i="27"/>
  <c r="O12" i="27"/>
  <c r="I10" i="26"/>
  <c r="I5" i="26"/>
  <c r="Q13" i="21"/>
  <c r="I17" i="21"/>
  <c r="O17" i="21"/>
  <c r="DD17" i="21"/>
  <c r="I13" i="21"/>
  <c r="RG23" i="19"/>
  <c r="I23" i="19"/>
  <c r="DF23" i="19"/>
  <c r="Q23" i="19"/>
  <c r="RD25" i="19"/>
  <c r="I21" i="19"/>
  <c r="RG21" i="19"/>
  <c r="O21" i="19"/>
  <c r="DF21" i="19"/>
  <c r="R21" i="19" s="1"/>
  <c r="DD19" i="19"/>
  <c r="I25" i="19"/>
  <c r="Q25" i="19"/>
  <c r="I18" i="19"/>
  <c r="I19" i="19"/>
  <c r="DF19" i="19"/>
  <c r="Q19" i="19"/>
  <c r="DE25" i="19"/>
  <c r="DE18" i="19"/>
  <c r="DD18" i="19"/>
  <c r="DD25" i="19"/>
  <c r="Q12" i="27"/>
  <c r="DF12" i="27"/>
  <c r="R10" i="27"/>
  <c r="O10" i="26"/>
  <c r="DD10" i="26"/>
  <c r="RD10" i="26"/>
  <c r="RG10" i="26"/>
  <c r="K10" i="26"/>
  <c r="RD5" i="26"/>
  <c r="RG5" i="26"/>
  <c r="O5" i="26"/>
  <c r="DF5" i="26"/>
  <c r="Q5" i="26"/>
  <c r="DB17" i="22"/>
  <c r="TR17" i="22"/>
  <c r="TV17" i="22" s="1"/>
  <c r="DC17" i="22"/>
  <c r="Q17" i="22"/>
  <c r="H17" i="21" l="1"/>
  <c r="A17" i="21" s="1" a="1"/>
  <c r="A17" i="21" s="1"/>
  <c r="H25" i="19"/>
  <c r="A25" i="19" s="1" a="1"/>
  <c r="A25" i="19" s="1"/>
  <c r="H5" i="26"/>
  <c r="H17" i="22"/>
  <c r="A17" i="22" s="1" a="1"/>
  <c r="A17" i="22" s="1"/>
  <c r="R5" i="26"/>
  <c r="T5" i="26" s="1"/>
  <c r="R23" i="19"/>
  <c r="E23" i="19" s="1"/>
  <c r="R10" i="26"/>
  <c r="S10" i="26" s="1"/>
  <c r="R17" i="21"/>
  <c r="T17" i="21" s="1"/>
  <c r="R12" i="27"/>
  <c r="S12" i="27" s="1"/>
  <c r="E13" i="21"/>
  <c r="S13" i="21"/>
  <c r="R19" i="19"/>
  <c r="T19" i="19" s="1"/>
  <c r="E21" i="19"/>
  <c r="S21" i="19"/>
  <c r="T21" i="19"/>
  <c r="R25" i="19"/>
  <c r="S25" i="19" s="1"/>
  <c r="R18" i="19"/>
  <c r="T18" i="19" s="1"/>
  <c r="T10" i="27"/>
  <c r="S10" i="27"/>
  <c r="E10" i="27"/>
  <c r="V17" i="22"/>
  <c r="W17" i="22" s="1"/>
  <c r="H13" i="21" l="1"/>
  <c r="A13" i="21" s="1" a="1"/>
  <c r="A13" i="21" s="1"/>
  <c r="H21" i="19"/>
  <c r="A21" i="19" s="1" a="1"/>
  <c r="A21" i="19" s="1"/>
  <c r="H19" i="19"/>
  <c r="A19" i="19" s="1" a="1"/>
  <c r="A19" i="19" s="1"/>
  <c r="H18" i="19"/>
  <c r="A18" i="19" s="1" a="1"/>
  <c r="A18" i="19" s="1"/>
  <c r="H23" i="19"/>
  <c r="A23" i="19" s="1" a="1"/>
  <c r="A23" i="19" s="1"/>
  <c r="H10" i="27"/>
  <c r="A10" i="27" s="1" a="1"/>
  <c r="A10" i="27" s="1"/>
  <c r="H12" i="27"/>
  <c r="A12" i="27" s="1" a="1"/>
  <c r="A12" i="27" s="1"/>
  <c r="H10" i="26"/>
  <c r="A10" i="26" s="1" a="1"/>
  <c r="A10" i="26" s="1"/>
  <c r="E5" i="26"/>
  <c r="S5" i="26"/>
  <c r="S17" i="21"/>
  <c r="E17" i="21"/>
  <c r="S23" i="19"/>
  <c r="T23" i="19"/>
  <c r="T10" i="26"/>
  <c r="E10" i="26"/>
  <c r="S19" i="19"/>
  <c r="T12" i="27"/>
  <c r="E12" i="27"/>
  <c r="E19" i="19"/>
  <c r="E18" i="19"/>
  <c r="S18" i="19"/>
  <c r="E25" i="19"/>
  <c r="T25" i="19"/>
  <c r="E17" i="22"/>
  <c r="X17" i="22"/>
  <c r="CQ14" i="22" l="1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G12" i="22" s="1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G14" i="22" l="1"/>
  <c r="F12" i="22"/>
  <c r="F14" i="22"/>
  <c r="CW12" i="22"/>
  <c r="CW14" i="22"/>
  <c r="DA14" i="22" s="1"/>
  <c r="SN12" i="22"/>
  <c r="SU12" i="22" s="1"/>
  <c r="TN14" i="22"/>
  <c r="T12" i="22"/>
  <c r="U12" i="22" s="1"/>
  <c r="T14" i="22"/>
  <c r="U14" i="22" s="1"/>
  <c r="DA12" i="22"/>
  <c r="SN14" i="22"/>
  <c r="SU14" i="22" s="1"/>
  <c r="TU14" i="22"/>
  <c r="R14" i="22"/>
  <c r="S14" i="22" s="1"/>
  <c r="TQ14" i="22"/>
  <c r="L14" i="22"/>
  <c r="M14" i="22" s="1"/>
  <c r="J14" i="22"/>
  <c r="K14" i="22" s="1"/>
  <c r="I14" i="22"/>
  <c r="P14" i="22"/>
  <c r="N14" i="22"/>
  <c r="TQ12" i="22"/>
  <c r="TN12" i="22"/>
  <c r="L12" i="22"/>
  <c r="M12" i="22" s="1"/>
  <c r="J12" i="22"/>
  <c r="K12" i="22" s="1"/>
  <c r="TU12" i="22"/>
  <c r="P12" i="22"/>
  <c r="Q12" i="22" s="1"/>
  <c r="R12" i="22"/>
  <c r="S12" i="22" s="1"/>
  <c r="I12" i="22"/>
  <c r="N12" i="22"/>
  <c r="H14" i="22" l="1"/>
  <c r="TR14" i="22"/>
  <c r="TV14" i="22" s="1"/>
  <c r="TR12" i="22"/>
  <c r="TV12" i="22" s="1"/>
  <c r="DC14" i="22"/>
  <c r="Q14" i="22"/>
  <c r="O14" i="22"/>
  <c r="DB14" i="22"/>
  <c r="DC12" i="22"/>
  <c r="O12" i="22"/>
  <c r="DB12" i="22"/>
  <c r="H12" i="22" l="1"/>
  <c r="V14" i="22"/>
  <c r="W14" i="22" s="1"/>
  <c r="V12" i="22"/>
  <c r="X12" i="22" s="1"/>
  <c r="E14" i="22" l="1"/>
  <c r="X14" i="22"/>
  <c r="E12" i="22"/>
  <c r="W12" i="22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F7" i="27" l="1"/>
  <c r="F5" i="27"/>
  <c r="F6" i="27"/>
  <c r="F4" i="27"/>
  <c r="F11" i="27"/>
  <c r="F8" i="27"/>
  <c r="F13" i="27"/>
  <c r="G4" i="27"/>
  <c r="G11" i="27"/>
  <c r="G8" i="27"/>
  <c r="G13" i="27"/>
  <c r="G7" i="27"/>
  <c r="G6" i="27"/>
  <c r="G5" i="27"/>
  <c r="G4" i="26"/>
  <c r="G9" i="26"/>
  <c r="G7" i="26"/>
  <c r="F4" i="26"/>
  <c r="F9" i="26"/>
  <c r="F7" i="26"/>
  <c r="F6" i="26"/>
  <c r="F8" i="26"/>
  <c r="G6" i="26"/>
  <c r="G8" i="26"/>
  <c r="CO15" i="23"/>
  <c r="G15" i="23"/>
  <c r="F15" i="23"/>
  <c r="G12" i="4"/>
  <c r="F12" i="4"/>
  <c r="P9" i="26"/>
  <c r="Q9" i="26" s="1"/>
  <c r="CW12" i="4"/>
  <c r="DA12" i="4" s="1"/>
  <c r="QD7" i="27"/>
  <c r="QD8" i="27"/>
  <c r="J12" i="4"/>
  <c r="K12" i="4" s="1"/>
  <c r="T12" i="4"/>
  <c r="U12" i="4" s="1"/>
  <c r="RC8" i="27"/>
  <c r="RE8" i="27"/>
  <c r="QA6" i="27"/>
  <c r="CZ8" i="27"/>
  <c r="QA13" i="27"/>
  <c r="QA7" i="26"/>
  <c r="TU12" i="4"/>
  <c r="SN12" i="4"/>
  <c r="SU12" i="4" s="1"/>
  <c r="TQ12" i="4"/>
  <c r="TN12" i="4"/>
  <c r="N12" i="4"/>
  <c r="P12" i="4"/>
  <c r="DC12" i="4" s="1"/>
  <c r="L12" i="4"/>
  <c r="M12" i="4" s="1"/>
  <c r="R12" i="4"/>
  <c r="S12" i="4" s="1"/>
  <c r="I12" i="4"/>
  <c r="QZ4" i="26"/>
  <c r="QZ8" i="26"/>
  <c r="P8" i="27"/>
  <c r="Q8" i="27" s="1"/>
  <c r="QD6" i="27"/>
  <c r="QD5" i="27"/>
  <c r="QD11" i="27"/>
  <c r="P4" i="27"/>
  <c r="Q4" i="27" s="1"/>
  <c r="DC4" i="27"/>
  <c r="QD4" i="27"/>
  <c r="QA8" i="27"/>
  <c r="RB8" i="27"/>
  <c r="RB13" i="27"/>
  <c r="QZ5" i="27"/>
  <c r="RE5" i="27"/>
  <c r="RB8" i="26"/>
  <c r="N7" i="26"/>
  <c r="O7" i="26" s="1"/>
  <c r="QA4" i="26"/>
  <c r="QD9" i="26"/>
  <c r="QZ6" i="26"/>
  <c r="QA8" i="26"/>
  <c r="QD4" i="26"/>
  <c r="CZ6" i="26"/>
  <c r="QA6" i="26"/>
  <c r="L15" i="23"/>
  <c r="M15" i="23" s="1"/>
  <c r="RB11" i="27"/>
  <c r="QZ8" i="27"/>
  <c r="CZ13" i="27"/>
  <c r="RA5" i="27"/>
  <c r="RB5" i="27"/>
  <c r="DC6" i="27"/>
  <c r="N6" i="27"/>
  <c r="O6" i="27" s="1"/>
  <c r="P11" i="27"/>
  <c r="DF11" i="27" s="1"/>
  <c r="QZ13" i="27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1" i="27"/>
  <c r="N8" i="27"/>
  <c r="DE8" i="27" s="1"/>
  <c r="J7" i="27"/>
  <c r="K7" i="27" s="1"/>
  <c r="P5" i="27"/>
  <c r="Q5" i="27" s="1"/>
  <c r="RA8" i="27"/>
  <c r="RA13" i="27"/>
  <c r="RF13" i="27"/>
  <c r="QA11" i="27"/>
  <c r="RC13" i="27"/>
  <c r="RE13" i="27"/>
  <c r="RA7" i="27"/>
  <c r="RB7" i="27"/>
  <c r="J4" i="27"/>
  <c r="K4" i="27" s="1"/>
  <c r="QA4" i="27"/>
  <c r="N11" i="27"/>
  <c r="O11" i="27" s="1"/>
  <c r="QZ11" i="27"/>
  <c r="RE11" i="27"/>
  <c r="P13" i="27"/>
  <c r="Q13" i="27" s="1"/>
  <c r="J6" i="27"/>
  <c r="K6" i="27" s="1"/>
  <c r="N4" i="27"/>
  <c r="DE4" i="27" s="1"/>
  <c r="QZ4" i="27"/>
  <c r="RE4" i="27"/>
  <c r="QD13" i="27"/>
  <c r="RC7" i="27"/>
  <c r="RE7" i="27"/>
  <c r="J5" i="27"/>
  <c r="K5" i="27" s="1"/>
  <c r="N5" i="27"/>
  <c r="O5" i="27" s="1"/>
  <c r="QA5" i="27"/>
  <c r="N13" i="27"/>
  <c r="DE13" i="27" s="1"/>
  <c r="DC6" i="26"/>
  <c r="DC8" i="26"/>
  <c r="RB4" i="26"/>
  <c r="N8" i="26"/>
  <c r="DE8" i="26" s="1"/>
  <c r="RB7" i="26"/>
  <c r="P4" i="26"/>
  <c r="Q4" i="26" s="1"/>
  <c r="RB6" i="26"/>
  <c r="RA9" i="26"/>
  <c r="N9" i="26"/>
  <c r="DE9" i="26" s="1"/>
  <c r="RC9" i="26"/>
  <c r="N6" i="26"/>
  <c r="DE6" i="26" s="1"/>
  <c r="RA4" i="26"/>
  <c r="RB9" i="26"/>
  <c r="P6" i="26"/>
  <c r="Q6" i="26" s="1"/>
  <c r="RA6" i="26"/>
  <c r="RF6" i="26"/>
  <c r="RC6" i="26"/>
  <c r="RE6" i="26"/>
  <c r="P8" i="26"/>
  <c r="Q8" i="26" s="1"/>
  <c r="RA8" i="26"/>
  <c r="RF8" i="26"/>
  <c r="P7" i="26"/>
  <c r="Q7" i="26" s="1"/>
  <c r="QZ7" i="26"/>
  <c r="RE7" i="26"/>
  <c r="L8" i="26"/>
  <c r="M8" i="26" s="1"/>
  <c r="RC8" i="26"/>
  <c r="RE8" i="26"/>
  <c r="N4" i="26"/>
  <c r="O4" i="26" s="1"/>
  <c r="RC4" i="26"/>
  <c r="QA9" i="26"/>
  <c r="QD6" i="26"/>
  <c r="QZ9" i="26"/>
  <c r="CZ7" i="26"/>
  <c r="QD7" i="26"/>
  <c r="QD8" i="26"/>
  <c r="RA11" i="27"/>
  <c r="DC7" i="27"/>
  <c r="CZ7" i="27"/>
  <c r="RA6" i="27"/>
  <c r="RC5" i="27"/>
  <c r="L6" i="27"/>
  <c r="RC6" i="27"/>
  <c r="RC4" i="27"/>
  <c r="RC11" i="27"/>
  <c r="DC8" i="27"/>
  <c r="L13" i="27"/>
  <c r="J13" i="27"/>
  <c r="DC5" i="27"/>
  <c r="CZ5" i="27"/>
  <c r="L5" i="27"/>
  <c r="RF5" i="27"/>
  <c r="CZ6" i="27"/>
  <c r="CZ4" i="27"/>
  <c r="L11" i="27"/>
  <c r="J11" i="27"/>
  <c r="L7" i="27"/>
  <c r="RF7" i="27"/>
  <c r="DC13" i="27"/>
  <c r="QZ7" i="27"/>
  <c r="QA7" i="27"/>
  <c r="RF6" i="27"/>
  <c r="RF4" i="27"/>
  <c r="DC11" i="27"/>
  <c r="RF11" i="27"/>
  <c r="L8" i="27"/>
  <c r="J8" i="27"/>
  <c r="RA7" i="26"/>
  <c r="L4" i="26"/>
  <c r="J4" i="26"/>
  <c r="L9" i="26"/>
  <c r="J9" i="26"/>
  <c r="J7" i="26"/>
  <c r="CZ8" i="26"/>
  <c r="DC4" i="26"/>
  <c r="CZ4" i="26"/>
  <c r="J6" i="26"/>
  <c r="RF4" i="26"/>
  <c r="RE4" i="26"/>
  <c r="DC9" i="26"/>
  <c r="CZ9" i="26"/>
  <c r="L7" i="26"/>
  <c r="J8" i="26"/>
  <c r="RC7" i="26"/>
  <c r="RF9" i="26"/>
  <c r="RE9" i="26"/>
  <c r="DC7" i="26"/>
  <c r="RF7" i="26"/>
  <c r="L6" i="26"/>
  <c r="SF15" i="23"/>
  <c r="SM15" i="23" s="1"/>
  <c r="CS15" i="23"/>
  <c r="TM15" i="23"/>
  <c r="TI15" i="23"/>
  <c r="TF15" i="23"/>
  <c r="J15" i="23"/>
  <c r="I15" i="23"/>
  <c r="I7" i="26" l="1"/>
  <c r="DF9" i="26"/>
  <c r="DF4" i="27"/>
  <c r="RG13" i="27"/>
  <c r="I13" i="27"/>
  <c r="RG5" i="27"/>
  <c r="CU15" i="23"/>
  <c r="DB12" i="4"/>
  <c r="V12" i="4" s="1"/>
  <c r="TR12" i="4"/>
  <c r="TV12" i="4" s="1"/>
  <c r="O7" i="27"/>
  <c r="O9" i="26"/>
  <c r="O12" i="4"/>
  <c r="Q12" i="4"/>
  <c r="RD13" i="27"/>
  <c r="RD5" i="27"/>
  <c r="DF8" i="27"/>
  <c r="RG4" i="27"/>
  <c r="RD4" i="26"/>
  <c r="RD8" i="26"/>
  <c r="RG8" i="26"/>
  <c r="O6" i="26"/>
  <c r="DE7" i="26"/>
  <c r="RG8" i="27"/>
  <c r="RD4" i="27"/>
  <c r="Q11" i="27"/>
  <c r="DF8" i="26"/>
  <c r="RG9" i="26"/>
  <c r="DF4" i="26"/>
  <c r="RD9" i="26"/>
  <c r="RG6" i="26"/>
  <c r="O8" i="26"/>
  <c r="CT15" i="23"/>
  <c r="RD8" i="27"/>
  <c r="DE6" i="27"/>
  <c r="RG7" i="27"/>
  <c r="DF5" i="27"/>
  <c r="O13" i="27"/>
  <c r="DF6" i="27"/>
  <c r="RD7" i="27"/>
  <c r="I5" i="27"/>
  <c r="O4" i="27"/>
  <c r="DF7" i="27"/>
  <c r="O8" i="27"/>
  <c r="DE5" i="27"/>
  <c r="I11" i="27"/>
  <c r="I6" i="27"/>
  <c r="DE11" i="27"/>
  <c r="DF13" i="27"/>
  <c r="I7" i="27"/>
  <c r="DD4" i="27"/>
  <c r="RG4" i="26"/>
  <c r="RD6" i="26"/>
  <c r="DE4" i="26"/>
  <c r="DF7" i="26"/>
  <c r="I4" i="26"/>
  <c r="DF6" i="26"/>
  <c r="DD8" i="26"/>
  <c r="I9" i="26"/>
  <c r="DD6" i="27"/>
  <c r="M6" i="27"/>
  <c r="DD5" i="27"/>
  <c r="M5" i="27"/>
  <c r="K13" i="27"/>
  <c r="RG6" i="27"/>
  <c r="RD6" i="27"/>
  <c r="I4" i="27"/>
  <c r="DD7" i="27"/>
  <c r="M7" i="27"/>
  <c r="K11" i="27"/>
  <c r="DD13" i="27"/>
  <c r="M13" i="27"/>
  <c r="RG11" i="27"/>
  <c r="RD11" i="27"/>
  <c r="DD11" i="27"/>
  <c r="M11" i="27"/>
  <c r="K8" i="27"/>
  <c r="DD8" i="27"/>
  <c r="M8" i="27"/>
  <c r="I8" i="27"/>
  <c r="M6" i="26"/>
  <c r="DD6" i="26"/>
  <c r="M7" i="26"/>
  <c r="DD7" i="26"/>
  <c r="M9" i="26"/>
  <c r="DD9" i="26"/>
  <c r="K7" i="26"/>
  <c r="RG7" i="26"/>
  <c r="RD7" i="26"/>
  <c r="K6" i="26"/>
  <c r="K8" i="26"/>
  <c r="DD4" i="26"/>
  <c r="M4" i="26"/>
  <c r="K9" i="26"/>
  <c r="I8" i="26"/>
  <c r="I6" i="26"/>
  <c r="K4" i="26"/>
  <c r="TJ15" i="23"/>
  <c r="TN15" i="23" s="1"/>
  <c r="K15" i="23"/>
  <c r="H4" i="27" l="1"/>
  <c r="H6" i="27"/>
  <c r="H11" i="27"/>
  <c r="A11" i="27" s="1" a="1"/>
  <c r="A11" i="27" s="1"/>
  <c r="H6" i="26"/>
  <c r="H9" i="26"/>
  <c r="H15" i="23"/>
  <c r="A15" i="23" s="1" a="1"/>
  <c r="A15" i="23" s="1"/>
  <c r="H12" i="4"/>
  <c r="R9" i="26"/>
  <c r="S9" i="26" s="1"/>
  <c r="R4" i="27"/>
  <c r="T4" i="27" s="1"/>
  <c r="E12" i="4"/>
  <c r="R8" i="27"/>
  <c r="E8" i="27" s="1"/>
  <c r="W12" i="4"/>
  <c r="X12" i="4"/>
  <c r="R8" i="26"/>
  <c r="S8" i="26" s="1"/>
  <c r="R11" i="27"/>
  <c r="E11" i="27" s="1"/>
  <c r="R7" i="27"/>
  <c r="R13" i="27"/>
  <c r="R6" i="27"/>
  <c r="R5" i="27"/>
  <c r="R4" i="26"/>
  <c r="R7" i="26"/>
  <c r="R6" i="26"/>
  <c r="N15" i="23"/>
  <c r="H8" i="27" l="1"/>
  <c r="H7" i="27"/>
  <c r="H5" i="27"/>
  <c r="H13" i="27"/>
  <c r="A13" i="27" s="1" a="1"/>
  <c r="A13" i="27" s="1"/>
  <c r="H8" i="26"/>
  <c r="H4" i="26"/>
  <c r="H7" i="26"/>
  <c r="S4" i="27"/>
  <c r="E4" i="27"/>
  <c r="T9" i="26"/>
  <c r="E9" i="26"/>
  <c r="S8" i="27"/>
  <c r="T8" i="27"/>
  <c r="E8" i="26"/>
  <c r="E5" i="27"/>
  <c r="S5" i="27"/>
  <c r="T5" i="27"/>
  <c r="T13" i="27"/>
  <c r="S13" i="27"/>
  <c r="E6" i="27"/>
  <c r="T6" i="27"/>
  <c r="S6" i="27"/>
  <c r="E7" i="27"/>
  <c r="S7" i="27"/>
  <c r="T7" i="27"/>
  <c r="S11" i="27"/>
  <c r="T11" i="27"/>
  <c r="T8" i="26"/>
  <c r="S6" i="26"/>
  <c r="T6" i="26"/>
  <c r="S4" i="26"/>
  <c r="T4" i="26"/>
  <c r="E7" i="26"/>
  <c r="S7" i="26"/>
  <c r="T7" i="26"/>
  <c r="E4" i="26"/>
  <c r="E15" i="23"/>
  <c r="O15" i="23"/>
  <c r="P15" i="23"/>
  <c r="E13" i="27"/>
  <c r="E6" i="26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A6" i="27" l="1" a="1"/>
  <c r="A6" i="27" s="1"/>
  <c r="A6" i="26" a="1"/>
  <c r="A6" i="26" s="1"/>
  <c r="G10" i="19"/>
  <c r="F10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9" i="26" a="1"/>
  <c r="A9" i="26" s="1"/>
  <c r="A7" i="26" a="1"/>
  <c r="A7" i="26" s="1"/>
  <c r="A8" i="26" a="1"/>
  <c r="A8" i="26" s="1"/>
  <c r="QA10" i="19"/>
  <c r="QZ10" i="19"/>
  <c r="DC10" i="19"/>
  <c r="P10" i="19"/>
  <c r="N10" i="19"/>
  <c r="DE10" i="19" s="1"/>
  <c r="RE10" i="19"/>
  <c r="CZ10" i="19"/>
  <c r="RB10" i="19"/>
  <c r="RF10" i="19"/>
  <c r="RA10" i="19"/>
  <c r="L10" i="19"/>
  <c r="J10" i="19"/>
  <c r="RC10" i="19"/>
  <c r="QD10" i="19"/>
  <c r="M10" i="19" l="1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0" i="19"/>
  <c r="RG10" i="19"/>
  <c r="I10" i="19"/>
  <c r="RD10" i="19"/>
  <c r="K10" i="19"/>
  <c r="R10" i="19" l="1"/>
  <c r="H10" i="19" l="1"/>
  <c r="S10" i="19"/>
  <c r="T10" i="19"/>
  <c r="E10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G16" i="19" l="1"/>
  <c r="G15" i="19"/>
  <c r="G8" i="19"/>
  <c r="G20" i="19"/>
  <c r="F16" i="19"/>
  <c r="F15" i="19"/>
  <c r="F8" i="19"/>
  <c r="F20" i="19"/>
  <c r="DC20" i="19"/>
  <c r="CZ8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D20" i="19"/>
  <c r="QZ8" i="19"/>
  <c r="DC16" i="19"/>
  <c r="RE15" i="19"/>
  <c r="QA8" i="19"/>
  <c r="RB8" i="19"/>
  <c r="RA8" i="19"/>
  <c r="P8" i="19"/>
  <c r="DF8" i="19" s="1"/>
  <c r="RF8" i="19"/>
  <c r="N8" i="19"/>
  <c r="DE8" i="19" s="1"/>
  <c r="RE8" i="19"/>
  <c r="L8" i="19"/>
  <c r="DD8" i="19" s="1"/>
  <c r="J8" i="19"/>
  <c r="RC8" i="19"/>
  <c r="QD8" i="19"/>
  <c r="DC8" i="19"/>
  <c r="DC15" i="19"/>
  <c r="QZ15" i="19"/>
  <c r="QA15" i="19"/>
  <c r="P15" i="19"/>
  <c r="DF15" i="19" s="1"/>
  <c r="N15" i="19"/>
  <c r="DE15" i="19" s="1"/>
  <c r="CZ15" i="19"/>
  <c r="RA15" i="19"/>
  <c r="RB15" i="19"/>
  <c r="RF15" i="19"/>
  <c r="L15" i="19"/>
  <c r="DD15" i="19" s="1"/>
  <c r="J15" i="19"/>
  <c r="K15" i="19" s="1"/>
  <c r="QD15" i="19"/>
  <c r="RC15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J16" i="19"/>
  <c r="RC16" i="19"/>
  <c r="QD16" i="19"/>
  <c r="Q20" i="19" l="1"/>
  <c r="DF20" i="19"/>
  <c r="M20" i="19"/>
  <c r="DD20" i="19"/>
  <c r="O8" i="19"/>
  <c r="O20" i="19"/>
  <c r="O16" i="19"/>
  <c r="R16" i="19"/>
  <c r="O15" i="19"/>
  <c r="R15" i="19"/>
  <c r="RD8" i="19"/>
  <c r="I8" i="19"/>
  <c r="I20" i="19"/>
  <c r="RG8" i="19"/>
  <c r="Q15" i="19"/>
  <c r="RG15" i="19"/>
  <c r="RG20" i="19"/>
  <c r="RD16" i="19"/>
  <c r="RD20" i="19"/>
  <c r="K20" i="19"/>
  <c r="Q8" i="19"/>
  <c r="M8" i="19"/>
  <c r="R8" i="19"/>
  <c r="K8" i="19"/>
  <c r="Q16" i="19"/>
  <c r="I15" i="19"/>
  <c r="RD15" i="19"/>
  <c r="RG16" i="19"/>
  <c r="M15" i="19"/>
  <c r="I16" i="19"/>
  <c r="M16" i="19"/>
  <c r="K16" i="19"/>
  <c r="H16" i="19" l="1"/>
  <c r="H20" i="19"/>
  <c r="A20" i="19" s="1" a="1"/>
  <c r="A20" i="19" s="1"/>
  <c r="H15" i="19"/>
  <c r="S16" i="19"/>
  <c r="T16" i="19"/>
  <c r="T8" i="19"/>
  <c r="S8" i="19"/>
  <c r="T15" i="19"/>
  <c r="S15" i="19"/>
  <c r="R20" i="19"/>
  <c r="E8" i="19"/>
  <c r="E15" i="19"/>
  <c r="E16" i="19"/>
  <c r="H8" i="19" l="1"/>
  <c r="S20" i="19"/>
  <c r="T20" i="19"/>
  <c r="E20" i="19"/>
  <c r="CI12" i="24"/>
  <c r="CJ12" i="24"/>
  <c r="CK12" i="24"/>
  <c r="G12" i="24" s="1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22"/>
  <c r="CR15" i="22"/>
  <c r="CS15" i="22"/>
  <c r="G15" i="22" s="1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7" i="4" l="1"/>
  <c r="G14" i="23"/>
  <c r="F12" i="24"/>
  <c r="F14" i="23"/>
  <c r="G9" i="22"/>
  <c r="G13" i="22"/>
  <c r="F15" i="22"/>
  <c r="F13" i="22"/>
  <c r="F9" i="22"/>
  <c r="F17" i="4"/>
  <c r="G20" i="4"/>
  <c r="F20" i="4"/>
  <c r="T17" i="4"/>
  <c r="U17" i="4" s="1"/>
  <c r="T9" i="22"/>
  <c r="U9" i="22" s="1"/>
  <c r="T15" i="22"/>
  <c r="U15" i="22" s="1"/>
  <c r="T13" i="22"/>
  <c r="U13" i="22" s="1"/>
  <c r="T20" i="4"/>
  <c r="U20" i="4" s="1"/>
  <c r="L12" i="24"/>
  <c r="L14" i="23"/>
  <c r="CO14" i="23"/>
  <c r="CS14" i="23" s="1"/>
  <c r="CW13" i="22"/>
  <c r="DA13" i="22" s="1"/>
  <c r="SN20" i="4"/>
  <c r="SU20" i="4" s="1"/>
  <c r="SF12" i="24"/>
  <c r="SM12" i="24" s="1"/>
  <c r="SF14" i="23"/>
  <c r="SM14" i="23" s="1"/>
  <c r="CW9" i="22"/>
  <c r="DA9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3" i="22"/>
  <c r="K13" i="22" s="1"/>
  <c r="SN13" i="22"/>
  <c r="SU13" i="22" s="1"/>
  <c r="R13" i="22"/>
  <c r="S13" i="22" s="1"/>
  <c r="TU13" i="22"/>
  <c r="TQ13" i="22"/>
  <c r="TN13" i="22"/>
  <c r="L13" i="22"/>
  <c r="M13" i="22" s="1"/>
  <c r="I13" i="22"/>
  <c r="P13" i="22"/>
  <c r="DC13" i="22" s="1"/>
  <c r="N13" i="22"/>
  <c r="CW15" i="22"/>
  <c r="DA15" i="22" s="1"/>
  <c r="J9" i="22"/>
  <c r="K9" i="22" s="1"/>
  <c r="TQ9" i="22"/>
  <c r="TN9" i="22"/>
  <c r="SN9" i="22"/>
  <c r="SU9" i="22" s="1"/>
  <c r="R9" i="22"/>
  <c r="S9" i="22" s="1"/>
  <c r="TU9" i="22"/>
  <c r="L9" i="22"/>
  <c r="M9" i="22" s="1"/>
  <c r="I9" i="22"/>
  <c r="P9" i="22"/>
  <c r="DC9" i="22" s="1"/>
  <c r="N9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0" i="4"/>
  <c r="DA20" i="4" s="1"/>
  <c r="TQ20" i="4"/>
  <c r="J20" i="4"/>
  <c r="K20" i="4" s="1"/>
  <c r="TN20" i="4"/>
  <c r="CW17" i="4"/>
  <c r="DA17" i="4" s="1"/>
  <c r="R20" i="4"/>
  <c r="S20" i="4" s="1"/>
  <c r="TU20" i="4"/>
  <c r="L20" i="4"/>
  <c r="M20" i="4" s="1"/>
  <c r="I20" i="4"/>
  <c r="P20" i="4"/>
  <c r="DC20" i="4" s="1"/>
  <c r="N20" i="4"/>
  <c r="SN17" i="4"/>
  <c r="SU17" i="4" s="1"/>
  <c r="TN17" i="4"/>
  <c r="L17" i="4"/>
  <c r="M17" i="4" s="1"/>
  <c r="TU17" i="4"/>
  <c r="TQ17" i="4"/>
  <c r="P17" i="4"/>
  <c r="DC17" i="4" s="1"/>
  <c r="N17" i="4"/>
  <c r="R17" i="4"/>
  <c r="S17" i="4" s="1"/>
  <c r="J17" i="4"/>
  <c r="K17" i="4" s="1"/>
  <c r="I17" i="4"/>
  <c r="H14" i="23" l="1"/>
  <c r="A14" i="23" s="1" a="1"/>
  <c r="A14" i="23" s="1"/>
  <c r="H13" i="22"/>
  <c r="A13" i="22" s="1" a="1"/>
  <c r="A13" i="22" s="1"/>
  <c r="H15" i="22"/>
  <c r="A15" i="22" s="1" a="1"/>
  <c r="A15" i="22" s="1"/>
  <c r="DB9" i="22"/>
  <c r="CT12" i="24"/>
  <c r="M12" i="24"/>
  <c r="CU12" i="24"/>
  <c r="M14" i="23"/>
  <c r="CT14" i="23"/>
  <c r="CU14" i="23"/>
  <c r="DB15" i="22"/>
  <c r="DB13" i="22"/>
  <c r="DB17" i="4"/>
  <c r="V17" i="4" s="1"/>
  <c r="DB20" i="4"/>
  <c r="TR13" i="22"/>
  <c r="TV13" i="22" s="1"/>
  <c r="TR9" i="22"/>
  <c r="TV9" i="22" s="1"/>
  <c r="TJ12" i="24"/>
  <c r="TN12" i="24" s="1"/>
  <c r="K12" i="24"/>
  <c r="TJ14" i="23"/>
  <c r="TN14" i="23" s="1"/>
  <c r="K14" i="23"/>
  <c r="O13" i="22"/>
  <c r="Q13" i="22"/>
  <c r="TR15" i="22"/>
  <c r="TV15" i="22" s="1"/>
  <c r="Q9" i="22"/>
  <c r="H9" i="22"/>
  <c r="O9" i="22"/>
  <c r="O15" i="22"/>
  <c r="Q15" i="22"/>
  <c r="TR20" i="4"/>
  <c r="TV20" i="4" s="1"/>
  <c r="O20" i="4"/>
  <c r="Q20" i="4"/>
  <c r="TR17" i="4"/>
  <c r="TV17" i="4" s="1"/>
  <c r="O17" i="4"/>
  <c r="Q17" i="4"/>
  <c r="H12" i="24" l="1"/>
  <c r="H17" i="4"/>
  <c r="H20" i="4"/>
  <c r="A20" i="4" s="1" a="1"/>
  <c r="A20" i="4" s="1"/>
  <c r="N12" i="24"/>
  <c r="N14" i="23"/>
  <c r="V13" i="22"/>
  <c r="W13" i="22" s="1"/>
  <c r="V9" i="22"/>
  <c r="W9" i="22" s="1"/>
  <c r="V15" i="22"/>
  <c r="W15" i="22" s="1"/>
  <c r="E17" i="4"/>
  <c r="V20" i="4"/>
  <c r="X17" i="4"/>
  <c r="W17" i="4"/>
  <c r="E12" i="24" l="1"/>
  <c r="P12" i="24"/>
  <c r="O14" i="23"/>
  <c r="P14" i="23"/>
  <c r="E14" i="23"/>
  <c r="O12" i="24"/>
  <c r="X13" i="22"/>
  <c r="E13" i="22"/>
  <c r="E9" i="22"/>
  <c r="X9" i="22"/>
  <c r="X15" i="22"/>
  <c r="E15" i="22"/>
  <c r="W20" i="4"/>
  <c r="X20" i="4"/>
  <c r="E20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F11" i="21" l="1"/>
  <c r="G11" i="21"/>
  <c r="F9" i="19"/>
  <c r="G9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DC9" i="19"/>
  <c r="QA9" i="19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J11" i="21"/>
  <c r="QD11" i="21"/>
  <c r="RC11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QD9" i="19"/>
  <c r="RC9" i="19"/>
  <c r="H8" i="4" l="1"/>
  <c r="M11" i="21"/>
  <c r="DD11" i="21"/>
  <c r="Q9" i="19"/>
  <c r="DF9" i="19"/>
  <c r="M9" i="19"/>
  <c r="DD9" i="19"/>
  <c r="O11" i="21"/>
  <c r="K11" i="21"/>
  <c r="O9" i="19"/>
  <c r="RD9" i="19"/>
  <c r="V8" i="4"/>
  <c r="E8" i="4" s="1"/>
  <c r="N5" i="24"/>
  <c r="RG11" i="21"/>
  <c r="RD11" i="21"/>
  <c r="I11" i="21"/>
  <c r="Q11" i="21"/>
  <c r="RG9" i="19"/>
  <c r="I9" i="19"/>
  <c r="H11" i="21" l="1"/>
  <c r="E5" i="24"/>
  <c r="P5" i="24"/>
  <c r="W8" i="4"/>
  <c r="X8" i="4"/>
  <c r="R11" i="21"/>
  <c r="O5" i="24"/>
  <c r="R9" i="19"/>
  <c r="H9" i="19" l="1"/>
  <c r="S11" i="21"/>
  <c r="T11" i="21"/>
  <c r="T9" i="19"/>
  <c r="S9" i="19"/>
  <c r="E11" i="21"/>
  <c r="E9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0" i="22"/>
  <c r="TI10" i="22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F8" i="22" s="1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F4" i="24" l="1"/>
  <c r="F10" i="22"/>
  <c r="G12" i="23"/>
  <c r="F5" i="22"/>
  <c r="G24" i="19"/>
  <c r="F24" i="19"/>
  <c r="F6" i="24"/>
  <c r="G6" i="24"/>
  <c r="G8" i="24"/>
  <c r="G4" i="24"/>
  <c r="F8" i="24"/>
  <c r="G7" i="23"/>
  <c r="G5" i="23"/>
  <c r="F7" i="23"/>
  <c r="F5" i="23"/>
  <c r="F12" i="23"/>
  <c r="F6" i="22"/>
  <c r="F7" i="22"/>
  <c r="G4" i="22"/>
  <c r="G5" i="22"/>
  <c r="G8" i="22"/>
  <c r="G10" i="22"/>
  <c r="F11" i="22"/>
  <c r="F16" i="22"/>
  <c r="G7" i="22"/>
  <c r="G11" i="22"/>
  <c r="G16" i="22"/>
  <c r="G6" i="22"/>
  <c r="T6" i="22"/>
  <c r="U6" i="22" s="1"/>
  <c r="T7" i="22"/>
  <c r="U7" i="22" s="1"/>
  <c r="T11" i="22"/>
  <c r="U11" i="22" s="1"/>
  <c r="T16" i="22"/>
  <c r="U16" i="22" s="1"/>
  <c r="T5" i="22"/>
  <c r="U5" i="22" s="1"/>
  <c r="T8" i="22"/>
  <c r="U8" i="22" s="1"/>
  <c r="T10" i="22"/>
  <c r="U10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7" i="22"/>
  <c r="DA7" i="22" s="1"/>
  <c r="SF8" i="24"/>
  <c r="SM8" i="24" s="1"/>
  <c r="CW16" i="22"/>
  <c r="DA16" i="22" s="1"/>
  <c r="TU16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10" i="22"/>
  <c r="SU10" i="22" s="1"/>
  <c r="P16" i="22"/>
  <c r="I6" i="24"/>
  <c r="I4" i="24"/>
  <c r="J4" i="24"/>
  <c r="TI6" i="24"/>
  <c r="J6" i="24"/>
  <c r="K6" i="24" s="1"/>
  <c r="P8" i="22"/>
  <c r="SN11" i="22"/>
  <c r="SU11" i="22" s="1"/>
  <c r="SN8" i="22"/>
  <c r="SU8" i="22" s="1"/>
  <c r="CW5" i="22"/>
  <c r="DA5" i="22" s="1"/>
  <c r="SN5" i="22"/>
  <c r="SU5" i="22" s="1"/>
  <c r="P11" i="22"/>
  <c r="DC11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1" i="22"/>
  <c r="CW4" i="22"/>
  <c r="DA4" i="22" s="1"/>
  <c r="L7" i="22"/>
  <c r="M7" i="22" s="1"/>
  <c r="TQ5" i="22"/>
  <c r="TN7" i="22"/>
  <c r="TU4" i="22"/>
  <c r="TN11" i="22"/>
  <c r="L8" i="22"/>
  <c r="M8" i="22" s="1"/>
  <c r="R5" i="22"/>
  <c r="S5" i="22" s="1"/>
  <c r="L11" i="22"/>
  <c r="M11" i="22" s="1"/>
  <c r="I6" i="22"/>
  <c r="TU5" i="22"/>
  <c r="TQ7" i="22"/>
  <c r="TN8" i="22"/>
  <c r="N11" i="22"/>
  <c r="TQ8" i="22"/>
  <c r="P6" i="22"/>
  <c r="TN6" i="22"/>
  <c r="TQ6" i="22"/>
  <c r="N8" i="22"/>
  <c r="P10" i="22"/>
  <c r="DC10" i="22" s="1"/>
  <c r="L4" i="22"/>
  <c r="M4" i="22" s="1"/>
  <c r="J5" i="22"/>
  <c r="K5" i="22" s="1"/>
  <c r="TU8" i="22"/>
  <c r="TQ11" i="22"/>
  <c r="TN10" i="22"/>
  <c r="N4" i="22"/>
  <c r="TQ4" i="22"/>
  <c r="CW6" i="22"/>
  <c r="DA6" i="22" s="1"/>
  <c r="N5" i="22"/>
  <c r="J7" i="22"/>
  <c r="K7" i="22" s="1"/>
  <c r="TQ10" i="22"/>
  <c r="P4" i="22"/>
  <c r="DC4" i="22" s="1"/>
  <c r="I4" i="22"/>
  <c r="SN7" i="22"/>
  <c r="SU7" i="22" s="1"/>
  <c r="TU7" i="22"/>
  <c r="CW8" i="22"/>
  <c r="DA8" i="22" s="1"/>
  <c r="CW10" i="22"/>
  <c r="DA10" i="22" s="1"/>
  <c r="TN16" i="22"/>
  <c r="TN5" i="22"/>
  <c r="SN16" i="22"/>
  <c r="SU16" i="22" s="1"/>
  <c r="TQ16" i="22"/>
  <c r="I8" i="22"/>
  <c r="R11" i="22"/>
  <c r="S11" i="22" s="1"/>
  <c r="R7" i="22"/>
  <c r="S7" i="22" s="1"/>
  <c r="R4" i="22"/>
  <c r="S4" i="22" s="1"/>
  <c r="TN4" i="22"/>
  <c r="L6" i="22"/>
  <c r="I5" i="22"/>
  <c r="R6" i="22"/>
  <c r="S6" i="22" s="1"/>
  <c r="SN6" i="22"/>
  <c r="SU6" i="22" s="1"/>
  <c r="P7" i="22"/>
  <c r="DC7" i="22" s="1"/>
  <c r="I11" i="22"/>
  <c r="I10" i="22"/>
  <c r="J6" i="22"/>
  <c r="N6" i="22"/>
  <c r="CW11" i="22"/>
  <c r="DA11" i="22" s="1"/>
  <c r="I16" i="22"/>
  <c r="N16" i="22"/>
  <c r="J11" i="22"/>
  <c r="TU6" i="22"/>
  <c r="N7" i="22"/>
  <c r="J10" i="22"/>
  <c r="TU10" i="22"/>
  <c r="TT10" i="22"/>
  <c r="J8" i="22"/>
  <c r="R8" i="22"/>
  <c r="S8" i="22" s="1"/>
  <c r="L5" i="22"/>
  <c r="I7" i="22"/>
  <c r="N10" i="22"/>
  <c r="L10" i="22"/>
  <c r="L16" i="22"/>
  <c r="R10" i="22"/>
  <c r="S10" i="22" s="1"/>
  <c r="J16" i="22"/>
  <c r="R16" i="22"/>
  <c r="S16" i="22" s="1"/>
  <c r="QA24" i="19"/>
  <c r="CZ24" i="19"/>
  <c r="P24" i="19"/>
  <c r="DF24" i="19" s="1"/>
  <c r="RB24" i="19"/>
  <c r="RF24" i="19"/>
  <c r="RE24" i="19"/>
  <c r="N24" i="19"/>
  <c r="DE24" i="19" s="1"/>
  <c r="L24" i="19"/>
  <c r="DD24" i="19" s="1"/>
  <c r="RA24" i="19"/>
  <c r="DC24" i="19"/>
  <c r="QZ24" i="19"/>
  <c r="J24" i="19"/>
  <c r="K24" i="19" s="1"/>
  <c r="RC24" i="19"/>
  <c r="QD24" i="19"/>
  <c r="H7" i="23" l="1"/>
  <c r="DB6" i="22"/>
  <c r="H10" i="22"/>
  <c r="H7" i="22"/>
  <c r="H6" i="22"/>
  <c r="H5" i="22"/>
  <c r="DB4" i="22"/>
  <c r="DB5" i="22"/>
  <c r="V5" i="22" s="1"/>
  <c r="X5" i="22" s="1"/>
  <c r="DB10" i="22"/>
  <c r="V10" i="22" s="1"/>
  <c r="X10" i="22" s="1"/>
  <c r="M7" i="23"/>
  <c r="DB8" i="22"/>
  <c r="DB11" i="22"/>
  <c r="V11" i="22" s="1"/>
  <c r="X11" i="22" s="1"/>
  <c r="DB16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7" i="22"/>
  <c r="Q16" i="22"/>
  <c r="DC16" i="22"/>
  <c r="Q6" i="22"/>
  <c r="DC6" i="22"/>
  <c r="Q8" i="22"/>
  <c r="DC8" i="22"/>
  <c r="O24" i="19"/>
  <c r="TR8" i="22"/>
  <c r="TV8" i="22" s="1"/>
  <c r="TR7" i="22"/>
  <c r="TV7" i="22" s="1"/>
  <c r="Q5" i="22"/>
  <c r="TR4" i="22"/>
  <c r="TV4" i="22" s="1"/>
  <c r="Q10" i="22"/>
  <c r="Q11" i="22"/>
  <c r="O8" i="22"/>
  <c r="O10" i="22"/>
  <c r="O7" i="22"/>
  <c r="O4" i="22"/>
  <c r="O11" i="22"/>
  <c r="O6" i="22"/>
  <c r="O16" i="22"/>
  <c r="Q4" i="22"/>
  <c r="O5" i="22"/>
  <c r="TR11" i="22"/>
  <c r="TV11" i="22" s="1"/>
  <c r="TR5" i="22"/>
  <c r="TV5" i="22" s="1"/>
  <c r="H8" i="22"/>
  <c r="TR16" i="22"/>
  <c r="TV16" i="22" s="1"/>
  <c r="TR10" i="22"/>
  <c r="TV10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8" i="22"/>
  <c r="M16" i="22"/>
  <c r="M5" i="22"/>
  <c r="K6" i="22"/>
  <c r="K16" i="22"/>
  <c r="K11" i="22"/>
  <c r="M6" i="22"/>
  <c r="M10" i="22"/>
  <c r="Q7" i="22"/>
  <c r="K10" i="22"/>
  <c r="Q24" i="19"/>
  <c r="M24" i="19"/>
  <c r="RD24" i="19"/>
  <c r="I24" i="19"/>
  <c r="RG24" i="19"/>
  <c r="H24" i="19" l="1"/>
  <c r="A24" i="19" s="1" a="1"/>
  <c r="A24" i="19" s="1"/>
  <c r="H6" i="24"/>
  <c r="H12" i="23"/>
  <c r="A12" i="23" s="1" a="1"/>
  <c r="A12" i="23" s="1"/>
  <c r="H11" i="22"/>
  <c r="H16" i="22"/>
  <c r="A16" i="22" s="1" a="1"/>
  <c r="A16" i="22" s="1"/>
  <c r="V16" i="22"/>
  <c r="X16" i="22" s="1"/>
  <c r="N12" i="23"/>
  <c r="V8" i="22"/>
  <c r="X8" i="22" s="1"/>
  <c r="V7" i="22"/>
  <c r="X7" i="22" s="1"/>
  <c r="R24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1" i="22"/>
  <c r="E10" i="22"/>
  <c r="W11" i="22"/>
  <c r="W10" i="22"/>
  <c r="W5" i="22"/>
  <c r="E16" i="22" l="1"/>
  <c r="W16" i="22"/>
  <c r="S24" i="19"/>
  <c r="T24" i="19"/>
  <c r="E4" i="24"/>
  <c r="A9" i="24" s="1" a="1"/>
  <c r="A9" i="24" s="1"/>
  <c r="P4" i="24"/>
  <c r="E7" i="23"/>
  <c r="O7" i="23"/>
  <c r="P7" i="23"/>
  <c r="E5" i="23"/>
  <c r="O5" i="23"/>
  <c r="P5" i="23"/>
  <c r="P12" i="23"/>
  <c r="O12" i="23"/>
  <c r="E8" i="24"/>
  <c r="E12" i="23"/>
  <c r="E6" i="24"/>
  <c r="W8" i="22"/>
  <c r="E8" i="22"/>
  <c r="W6" i="22"/>
  <c r="E4" i="22"/>
  <c r="E24" i="19"/>
  <c r="O8" i="24"/>
  <c r="E7" i="22"/>
  <c r="W7" i="22"/>
  <c r="O4" i="24"/>
  <c r="O6" i="24"/>
  <c r="W4" i="22"/>
  <c r="E6" i="22"/>
  <c r="CV22" i="19"/>
  <c r="CW22" i="19"/>
  <c r="G22" i="19" s="1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14" i="22" l="1" a="1"/>
  <c r="A14" i="22" s="1"/>
  <c r="A11" i="22" a="1"/>
  <c r="A11" i="22" s="1"/>
  <c r="A12" i="24" a="1"/>
  <c r="A12" i="24" s="1"/>
  <c r="A6" i="24" a="1"/>
  <c r="A6" i="24" s="1"/>
  <c r="A6" i="23" a="1"/>
  <c r="A6" i="23" s="1"/>
  <c r="A7" i="23" a="1"/>
  <c r="A7" i="23" s="1"/>
  <c r="F22" i="19"/>
  <c r="A5" i="24" a="1"/>
  <c r="A5" i="24" s="1"/>
  <c r="A8" i="24" a="1"/>
  <c r="A8" i="24" s="1"/>
  <c r="A7" i="24" a="1"/>
  <c r="A7" i="24" s="1"/>
  <c r="A10" i="24" a="1"/>
  <c r="A10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7" i="22" a="1"/>
  <c r="A7" i="22" s="1"/>
  <c r="A4" i="22" a="1"/>
  <c r="A4" i="22" s="1"/>
  <c r="A6" i="22" a="1"/>
  <c r="A6" i="22" s="1"/>
  <c r="A8" i="22" a="1"/>
  <c r="A8" i="22" s="1"/>
  <c r="A9" i="22" a="1"/>
  <c r="A9" i="22" s="1"/>
  <c r="A10" i="22" a="1"/>
  <c r="A10" i="22" s="1"/>
  <c r="A5" i="22" a="1"/>
  <c r="A5" i="22" s="1"/>
  <c r="A12" i="22" a="1"/>
  <c r="A12" i="22" s="1"/>
  <c r="DC22" i="19"/>
  <c r="QA22" i="19"/>
  <c r="N22" i="19"/>
  <c r="DE22" i="19" s="1"/>
  <c r="RE22" i="19"/>
  <c r="CZ22" i="19"/>
  <c r="L22" i="19"/>
  <c r="DD22" i="19" s="1"/>
  <c r="RF22" i="19"/>
  <c r="RB22" i="19"/>
  <c r="RA22" i="19"/>
  <c r="QZ22" i="19"/>
  <c r="P22" i="19"/>
  <c r="DF22" i="19" s="1"/>
  <c r="J22" i="19"/>
  <c r="K22" i="19" s="1"/>
  <c r="RC22" i="19"/>
  <c r="QD22" i="19"/>
  <c r="O22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Q22" i="19"/>
  <c r="I22" i="19"/>
  <c r="RG22" i="19"/>
  <c r="RD22" i="19"/>
  <c r="H22" i="19" l="1"/>
  <c r="A22" i="19" s="1" a="1"/>
  <c r="A22" i="19" s="1"/>
  <c r="R22" i="19"/>
  <c r="T22" i="19" l="1"/>
  <c r="S22" i="19"/>
  <c r="E22" i="19"/>
  <c r="CQ11" i="4"/>
  <c r="F11" i="4" s="1"/>
  <c r="CR11" i="4"/>
  <c r="CS11" i="4"/>
  <c r="G11" i="4" s="1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J11" i="4"/>
  <c r="I11" i="4"/>
  <c r="TN11" i="4"/>
  <c r="N11" i="4"/>
  <c r="DB11" i="4" l="1"/>
  <c r="V11" i="4" s="1"/>
  <c r="X11" i="4" s="1"/>
  <c r="O11" i="4"/>
  <c r="M11" i="4"/>
  <c r="TR11" i="4"/>
  <c r="TV11" i="4" s="1"/>
  <c r="Q11" i="4"/>
  <c r="K11" i="4"/>
  <c r="H11" i="4" l="1"/>
  <c r="W11" i="4"/>
  <c r="E11" i="4"/>
  <c r="QX8" i="21" l="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4" i="19"/>
  <c r="PZ12" i="19"/>
  <c r="PZ26" i="19"/>
  <c r="PZ27" i="19"/>
  <c r="PZ7" i="19"/>
  <c r="PZ11" i="19"/>
  <c r="PZ6" i="19"/>
  <c r="PZ13" i="19"/>
  <c r="PZ4" i="19"/>
  <c r="PZ5" i="19"/>
  <c r="CY14" i="19"/>
  <c r="CY12" i="19"/>
  <c r="CY26" i="19"/>
  <c r="CY27" i="19"/>
  <c r="CY7" i="19"/>
  <c r="CY11" i="19"/>
  <c r="CY6" i="19"/>
  <c r="CY13" i="19"/>
  <c r="CY4" i="19"/>
  <c r="CY5" i="19"/>
  <c r="PY4" i="19"/>
  <c r="PY13" i="19"/>
  <c r="PY6" i="19"/>
  <c r="PY11" i="19"/>
  <c r="PY7" i="19"/>
  <c r="PY27" i="19"/>
  <c r="PY26" i="19"/>
  <c r="PY12" i="19"/>
  <c r="PY14" i="19"/>
  <c r="PY5" i="19"/>
  <c r="CX5" i="19"/>
  <c r="CX4" i="19"/>
  <c r="CX13" i="19"/>
  <c r="CX6" i="19"/>
  <c r="CX11" i="19"/>
  <c r="CX7" i="19"/>
  <c r="CX27" i="19"/>
  <c r="CX26" i="19"/>
  <c r="CX12" i="19"/>
  <c r="CX14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DA26" i="19"/>
  <c r="DB26" i="19"/>
  <c r="PW26" i="19"/>
  <c r="PX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F6" i="21" l="1"/>
  <c r="F4" i="21"/>
  <c r="F7" i="21"/>
  <c r="F10" i="21"/>
  <c r="F12" i="21"/>
  <c r="F16" i="21"/>
  <c r="F18" i="21"/>
  <c r="F9" i="21"/>
  <c r="F8" i="21"/>
  <c r="G4" i="21"/>
  <c r="G7" i="21"/>
  <c r="G10" i="21"/>
  <c r="G12" i="21"/>
  <c r="G16" i="21"/>
  <c r="G18" i="21"/>
  <c r="G9" i="21"/>
  <c r="G8" i="21"/>
  <c r="F5" i="21"/>
  <c r="G5" i="21"/>
  <c r="G6" i="21"/>
  <c r="G5" i="19"/>
  <c r="F4" i="19"/>
  <c r="G6" i="19"/>
  <c r="G4" i="19"/>
  <c r="G27" i="19"/>
  <c r="G11" i="19"/>
  <c r="G12" i="19"/>
  <c r="F13" i="19"/>
  <c r="F5" i="19"/>
  <c r="G13" i="19"/>
  <c r="G14" i="19"/>
  <c r="G26" i="19"/>
  <c r="G7" i="19"/>
  <c r="F14" i="19"/>
  <c r="F26" i="19"/>
  <c r="F7" i="19"/>
  <c r="F6" i="19"/>
  <c r="F12" i="19"/>
  <c r="F27" i="19"/>
  <c r="F11" i="19"/>
  <c r="QA27" i="19"/>
  <c r="CZ6" i="19"/>
  <c r="CZ11" i="19"/>
  <c r="QA11" i="19"/>
  <c r="QA7" i="19"/>
  <c r="QA12" i="19"/>
  <c r="CZ26" i="19"/>
  <c r="CZ4" i="19"/>
  <c r="QA4" i="19"/>
  <c r="QA13" i="19"/>
  <c r="N14" i="19"/>
  <c r="DE14" i="19" s="1"/>
  <c r="CZ14" i="19"/>
  <c r="QA5" i="19"/>
  <c r="QZ18" i="21"/>
  <c r="P9" i="21"/>
  <c r="DF9" i="21" s="1"/>
  <c r="QZ8" i="21"/>
  <c r="RE8" i="21"/>
  <c r="QA26" i="19"/>
  <c r="QD6" i="21"/>
  <c r="QD9" i="21"/>
  <c r="CZ9" i="21"/>
  <c r="RE18" i="21"/>
  <c r="RF8" i="21"/>
  <c r="QA5" i="21"/>
  <c r="QA9" i="21"/>
  <c r="L8" i="21"/>
  <c r="DD8" i="21" s="1"/>
  <c r="RB7" i="21"/>
  <c r="QZ5" i="21"/>
  <c r="RE5" i="21"/>
  <c r="P4" i="21"/>
  <c r="DF4" i="21" s="1"/>
  <c r="QA4" i="21"/>
  <c r="DC12" i="21"/>
  <c r="RC16" i="21"/>
  <c r="P18" i="21"/>
  <c r="DF18" i="21" s="1"/>
  <c r="DC18" i="21"/>
  <c r="L9" i="21"/>
  <c r="DD9" i="21" s="1"/>
  <c r="P16" i="21"/>
  <c r="DF16" i="21" s="1"/>
  <c r="DC16" i="21"/>
  <c r="QD16" i="21"/>
  <c r="P8" i="21"/>
  <c r="DF8" i="21" s="1"/>
  <c r="RB8" i="21"/>
  <c r="N6" i="21"/>
  <c r="DE6" i="21" s="1"/>
  <c r="QZ4" i="21"/>
  <c r="RC7" i="21"/>
  <c r="QA14" i="19"/>
  <c r="CZ12" i="19"/>
  <c r="CZ13" i="19"/>
  <c r="QA6" i="19"/>
  <c r="QD7" i="21"/>
  <c r="QZ10" i="21"/>
  <c r="P12" i="21"/>
  <c r="DF12" i="21" s="1"/>
  <c r="CZ12" i="21"/>
  <c r="P6" i="21"/>
  <c r="DF6" i="21" s="1"/>
  <c r="QD10" i="21"/>
  <c r="N18" i="21"/>
  <c r="DE18" i="21" s="1"/>
  <c r="QZ6" i="21"/>
  <c r="CZ5" i="21"/>
  <c r="RC9" i="21"/>
  <c r="CZ8" i="21"/>
  <c r="RE16" i="21"/>
  <c r="RA18" i="21"/>
  <c r="RB18" i="21"/>
  <c r="CZ4" i="21"/>
  <c r="RA16" i="21"/>
  <c r="RB16" i="21"/>
  <c r="RF16" i="21"/>
  <c r="QA18" i="21"/>
  <c r="QA8" i="21"/>
  <c r="RB10" i="21"/>
  <c r="RF9" i="21"/>
  <c r="RB5" i="21"/>
  <c r="N7" i="21"/>
  <c r="DE7" i="21" s="1"/>
  <c r="P7" i="21"/>
  <c r="DF7" i="21" s="1"/>
  <c r="QA7" i="21"/>
  <c r="N10" i="21"/>
  <c r="DE10" i="21" s="1"/>
  <c r="N9" i="21"/>
  <c r="DE9" i="21" s="1"/>
  <c r="QZ9" i="21"/>
  <c r="RE9" i="21"/>
  <c r="DC6" i="21"/>
  <c r="RE7" i="21"/>
  <c r="L10" i="21"/>
  <c r="DD10" i="21" s="1"/>
  <c r="QA10" i="21"/>
  <c r="RF10" i="21"/>
  <c r="L12" i="21"/>
  <c r="DD12" i="21" s="1"/>
  <c r="RC12" i="21"/>
  <c r="RE12" i="21"/>
  <c r="CZ16" i="21"/>
  <c r="N8" i="21"/>
  <c r="DE8" i="21" s="1"/>
  <c r="QD8" i="21"/>
  <c r="RF6" i="21"/>
  <c r="N5" i="21"/>
  <c r="DE5" i="21" s="1"/>
  <c r="RE10" i="21"/>
  <c r="N12" i="21"/>
  <c r="DE12" i="21" s="1"/>
  <c r="RB12" i="21"/>
  <c r="QD4" i="21"/>
  <c r="QD12" i="21"/>
  <c r="RF18" i="21"/>
  <c r="RB9" i="21"/>
  <c r="RC8" i="21"/>
  <c r="RE6" i="21"/>
  <c r="QD5" i="21"/>
  <c r="RA4" i="21"/>
  <c r="RB4" i="21"/>
  <c r="CZ10" i="21"/>
  <c r="RF12" i="21"/>
  <c r="QA6" i="21"/>
  <c r="RB6" i="21"/>
  <c r="RC5" i="19"/>
  <c r="RC6" i="19"/>
  <c r="CZ27" i="19"/>
  <c r="CZ7" i="19"/>
  <c r="RC11" i="19"/>
  <c r="RC14" i="19"/>
  <c r="RC4" i="19"/>
  <c r="RC12" i="19"/>
  <c r="RC26" i="19"/>
  <c r="RC13" i="19"/>
  <c r="RC27" i="19"/>
  <c r="RC7" i="19"/>
  <c r="CZ5" i="19"/>
  <c r="DC10" i="21"/>
  <c r="L5" i="21"/>
  <c r="DD5" i="21" s="1"/>
  <c r="RA12" i="21"/>
  <c r="RC5" i="21"/>
  <c r="RA10" i="21"/>
  <c r="RA6" i="21"/>
  <c r="RC4" i="21"/>
  <c r="QZ7" i="21"/>
  <c r="J10" i="21"/>
  <c r="RC6" i="21"/>
  <c r="RC10" i="21"/>
  <c r="J12" i="21"/>
  <c r="RA8" i="21"/>
  <c r="L6" i="21"/>
  <c r="DD6" i="21" s="1"/>
  <c r="J5" i="21"/>
  <c r="J16" i="21"/>
  <c r="J18" i="21"/>
  <c r="L16" i="21"/>
  <c r="DD16" i="21" s="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CZ7" i="21"/>
  <c r="DC7" i="21"/>
  <c r="P10" i="21"/>
  <c r="DF10" i="21" s="1"/>
  <c r="DC5" i="21"/>
  <c r="RF4" i="21"/>
  <c r="RE4" i="21"/>
  <c r="RA5" i="21"/>
  <c r="RF7" i="21"/>
  <c r="L7" i="21"/>
  <c r="DD7" i="21" s="1"/>
  <c r="J7" i="21"/>
  <c r="QD18" i="21"/>
  <c r="RC18" i="21"/>
  <c r="DC9" i="21"/>
  <c r="RA9" i="21"/>
  <c r="DC8" i="21"/>
  <c r="QA12" i="21"/>
  <c r="QZ12" i="21"/>
  <c r="CZ18" i="21"/>
  <c r="QA16" i="21"/>
  <c r="QZ16" i="21"/>
  <c r="L18" i="21"/>
  <c r="DD18" i="21" s="1"/>
  <c r="J9" i="21"/>
  <c r="N16" i="21"/>
  <c r="DE16" i="21" s="1"/>
  <c r="J8" i="21"/>
  <c r="J5" i="19"/>
  <c r="N12" i="19"/>
  <c r="DE12" i="19" s="1"/>
  <c r="N5" i="19"/>
  <c r="DE5" i="19" s="1"/>
  <c r="DC14" i="19"/>
  <c r="QD14" i="19"/>
  <c r="QD26" i="19"/>
  <c r="N26" i="19"/>
  <c r="DE26" i="19" s="1"/>
  <c r="N13" i="19"/>
  <c r="DE13" i="19" s="1"/>
  <c r="N11" i="19"/>
  <c r="DE11" i="19" s="1"/>
  <c r="N6" i="19"/>
  <c r="DE6" i="19" s="1"/>
  <c r="N27" i="19"/>
  <c r="DE27" i="19" s="1"/>
  <c r="N7" i="19"/>
  <c r="DE7" i="19" s="1"/>
  <c r="QD11" i="19"/>
  <c r="QD12" i="19"/>
  <c r="RE26" i="19"/>
  <c r="DC7" i="19"/>
  <c r="RB26" i="19"/>
  <c r="J12" i="19"/>
  <c r="K12" i="19" s="1"/>
  <c r="DC11" i="19"/>
  <c r="QZ26" i="19"/>
  <c r="P7" i="19"/>
  <c r="DF7" i="19" s="1"/>
  <c r="RE14" i="19"/>
  <c r="QZ14" i="19"/>
  <c r="RA7" i="19"/>
  <c r="RE12" i="19"/>
  <c r="P26" i="19"/>
  <c r="DF26" i="19" s="1"/>
  <c r="RB27" i="19"/>
  <c r="DC26" i="19"/>
  <c r="RB7" i="19"/>
  <c r="RA26" i="19"/>
  <c r="RF14" i="19"/>
  <c r="RB14" i="19"/>
  <c r="P14" i="19"/>
  <c r="DF14" i="19" s="1"/>
  <c r="P11" i="19"/>
  <c r="DF11" i="19" s="1"/>
  <c r="RF12" i="19"/>
  <c r="RB12" i="19"/>
  <c r="RA12" i="19"/>
  <c r="RF26" i="19"/>
  <c r="J26" i="19"/>
  <c r="RA27" i="19"/>
  <c r="DC27" i="19"/>
  <c r="RA14" i="19"/>
  <c r="RE27" i="19"/>
  <c r="QZ27" i="19"/>
  <c r="QD27" i="19"/>
  <c r="L14" i="19"/>
  <c r="DD14" i="19" s="1"/>
  <c r="P12" i="19"/>
  <c r="DF12" i="19" s="1"/>
  <c r="RF27" i="19"/>
  <c r="RE7" i="19"/>
  <c r="QZ7" i="19"/>
  <c r="QD7" i="19"/>
  <c r="QZ12" i="19"/>
  <c r="DC12" i="19"/>
  <c r="RF7" i="19"/>
  <c r="RB11" i="19"/>
  <c r="RA11" i="19"/>
  <c r="RE11" i="19"/>
  <c r="QZ11" i="19"/>
  <c r="L11" i="19"/>
  <c r="DD11" i="19" s="1"/>
  <c r="P27" i="19"/>
  <c r="DF27" i="19" s="1"/>
  <c r="J14" i="19"/>
  <c r="L7" i="19"/>
  <c r="DD7" i="19" s="1"/>
  <c r="J11" i="19"/>
  <c r="L27" i="19"/>
  <c r="DD27" i="19" s="1"/>
  <c r="RF11" i="19"/>
  <c r="L26" i="19"/>
  <c r="DD26" i="19" s="1"/>
  <c r="J7" i="19"/>
  <c r="L12" i="19"/>
  <c r="DD12" i="19" s="1"/>
  <c r="J27" i="19"/>
  <c r="QD6" i="19"/>
  <c r="DC13" i="19"/>
  <c r="QD13" i="19"/>
  <c r="RF6" i="19"/>
  <c r="RE6" i="19"/>
  <c r="P13" i="19"/>
  <c r="DF13" i="19" s="1"/>
  <c r="QZ4" i="19"/>
  <c r="QD5" i="19"/>
  <c r="RE5" i="19"/>
  <c r="L5" i="19"/>
  <c r="DD5" i="19" s="1"/>
  <c r="QZ13" i="19"/>
  <c r="RF4" i="19"/>
  <c r="P5" i="19"/>
  <c r="DF5" i="19" s="1"/>
  <c r="DC5" i="19"/>
  <c r="RA13" i="19"/>
  <c r="RF5" i="19"/>
  <c r="RF13" i="19"/>
  <c r="L6" i="19"/>
  <c r="DD6" i="19" s="1"/>
  <c r="RA4" i="19"/>
  <c r="RB4" i="19"/>
  <c r="RE13" i="19"/>
  <c r="P6" i="19"/>
  <c r="DF6" i="19" s="1"/>
  <c r="QZ5" i="19"/>
  <c r="J6" i="19"/>
  <c r="QZ6" i="19"/>
  <c r="RA5" i="19"/>
  <c r="RB5" i="19"/>
  <c r="J13" i="19"/>
  <c r="DC6" i="19"/>
  <c r="RA6" i="19"/>
  <c r="RB6" i="19"/>
  <c r="RB13" i="19"/>
  <c r="DC4" i="19"/>
  <c r="QD4" i="19"/>
  <c r="RE4" i="19"/>
  <c r="L13" i="19"/>
  <c r="DD13" i="19" s="1"/>
  <c r="O16" i="21" l="1"/>
  <c r="O4" i="21"/>
  <c r="O5" i="21"/>
  <c r="O9" i="21"/>
  <c r="O10" i="21"/>
  <c r="K12" i="21"/>
  <c r="O8" i="21"/>
  <c r="O6" i="21"/>
  <c r="O7" i="21"/>
  <c r="O12" i="21"/>
  <c r="O18" i="21"/>
  <c r="O27" i="19"/>
  <c r="O6" i="19"/>
  <c r="O11" i="19"/>
  <c r="R11" i="19"/>
  <c r="O5" i="19"/>
  <c r="O12" i="19"/>
  <c r="O13" i="19"/>
  <c r="O26" i="19"/>
  <c r="O7" i="19"/>
  <c r="O14" i="19"/>
  <c r="RG16" i="21"/>
  <c r="RD8" i="21"/>
  <c r="Q12" i="21"/>
  <c r="Q8" i="21"/>
  <c r="Q4" i="21"/>
  <c r="M8" i="21"/>
  <c r="Q9" i="21"/>
  <c r="R10" i="21"/>
  <c r="M5" i="21"/>
  <c r="R16" i="21"/>
  <c r="Q7" i="21"/>
  <c r="Q6" i="21"/>
  <c r="R12" i="21"/>
  <c r="Q18" i="21"/>
  <c r="Q13" i="19"/>
  <c r="M5" i="19"/>
  <c r="R14" i="19"/>
  <c r="M6" i="19"/>
  <c r="Q26" i="19"/>
  <c r="Q12" i="19"/>
  <c r="Q7" i="19"/>
  <c r="Q6" i="19"/>
  <c r="M9" i="21"/>
  <c r="M12" i="21"/>
  <c r="I8" i="21"/>
  <c r="RD12" i="21"/>
  <c r="RD16" i="21"/>
  <c r="I9" i="21"/>
  <c r="RG6" i="21"/>
  <c r="RG18" i="21"/>
  <c r="I12" i="19"/>
  <c r="I26" i="19"/>
  <c r="I11" i="19"/>
  <c r="RD18" i="21"/>
  <c r="RD12" i="19"/>
  <c r="RD6" i="19"/>
  <c r="RG4" i="21"/>
  <c r="RG12" i="21"/>
  <c r="RD4" i="21"/>
  <c r="RG10" i="21"/>
  <c r="RD6" i="21"/>
  <c r="Q16" i="21"/>
  <c r="K5" i="21"/>
  <c r="K10" i="21"/>
  <c r="K18" i="21"/>
  <c r="K16" i="21"/>
  <c r="I7" i="19"/>
  <c r="K6" i="19"/>
  <c r="K13" i="19"/>
  <c r="K26" i="19"/>
  <c r="I14" i="19"/>
  <c r="RD10" i="21"/>
  <c r="M16" i="21"/>
  <c r="RD11" i="19"/>
  <c r="I13" i="19"/>
  <c r="I27" i="19"/>
  <c r="I6" i="19"/>
  <c r="M10" i="21"/>
  <c r="I10" i="21"/>
  <c r="I4" i="21"/>
  <c r="I12" i="21"/>
  <c r="I16" i="21"/>
  <c r="RG8" i="21"/>
  <c r="RD4" i="19"/>
  <c r="RD27" i="19"/>
  <c r="RD13" i="19"/>
  <c r="I5" i="19"/>
  <c r="RD7" i="19"/>
  <c r="RG5" i="19"/>
  <c r="RD5" i="19"/>
  <c r="RG14" i="19"/>
  <c r="RD14" i="19"/>
  <c r="RD26" i="19"/>
  <c r="I6" i="21"/>
  <c r="I7" i="21"/>
  <c r="M6" i="21"/>
  <c r="M4" i="21"/>
  <c r="I5" i="21"/>
  <c r="K4" i="21"/>
  <c r="RG5" i="21"/>
  <c r="RD5" i="21"/>
  <c r="I18" i="21"/>
  <c r="RG9" i="21"/>
  <c r="RD9" i="21"/>
  <c r="K7" i="21"/>
  <c r="Q10" i="21"/>
  <c r="RG7" i="21"/>
  <c r="RD7" i="21"/>
  <c r="K8" i="21"/>
  <c r="M7" i="21"/>
  <c r="Q5" i="21"/>
  <c r="M18" i="21"/>
  <c r="K9" i="21"/>
  <c r="K6" i="21"/>
  <c r="Q11" i="19"/>
  <c r="RG12" i="19"/>
  <c r="RG11" i="19"/>
  <c r="M14" i="19"/>
  <c r="RG27" i="19"/>
  <c r="Q14" i="19"/>
  <c r="RG7" i="19"/>
  <c r="RG26" i="19"/>
  <c r="M7" i="19"/>
  <c r="M12" i="19"/>
  <c r="M11" i="19"/>
  <c r="M26" i="19"/>
  <c r="K11" i="19"/>
  <c r="Q27" i="19"/>
  <c r="M27" i="19"/>
  <c r="K27" i="19"/>
  <c r="K14" i="19"/>
  <c r="K7" i="19"/>
  <c r="Q5" i="19"/>
  <c r="RG6" i="19"/>
  <c r="RG4" i="19"/>
  <c r="RG13" i="19"/>
  <c r="M13" i="19"/>
  <c r="K5" i="19"/>
  <c r="H18" i="21" l="1"/>
  <c r="A18" i="21" s="1" a="1"/>
  <c r="A18" i="21" s="1"/>
  <c r="H8" i="21"/>
  <c r="H5" i="21"/>
  <c r="H4" i="21"/>
  <c r="H6" i="19"/>
  <c r="H27" i="19"/>
  <c r="A27" i="19" s="1" a="1"/>
  <c r="A27" i="19" s="1"/>
  <c r="H11" i="19"/>
  <c r="H7" i="19"/>
  <c r="H13" i="19"/>
  <c r="H12" i="19"/>
  <c r="H5" i="19"/>
  <c r="T10" i="21"/>
  <c r="S10" i="21"/>
  <c r="T12" i="21"/>
  <c r="S12" i="21"/>
  <c r="T16" i="21"/>
  <c r="S16" i="21"/>
  <c r="S11" i="19"/>
  <c r="T11" i="19"/>
  <c r="T14" i="19"/>
  <c r="S14" i="19"/>
  <c r="E12" i="21"/>
  <c r="E16" i="21"/>
  <c r="E10" i="21"/>
  <c r="R5" i="21"/>
  <c r="R9" i="21"/>
  <c r="R6" i="21"/>
  <c r="R18" i="21"/>
  <c r="R5" i="19"/>
  <c r="R8" i="21"/>
  <c r="R7" i="21"/>
  <c r="R4" i="21"/>
  <c r="E14" i="19"/>
  <c r="E11" i="19"/>
  <c r="R7" i="19"/>
  <c r="R26" i="19"/>
  <c r="R12" i="19"/>
  <c r="R27" i="19"/>
  <c r="R13" i="19"/>
  <c r="R6" i="19"/>
  <c r="H7" i="21" l="1"/>
  <c r="H12" i="21"/>
  <c r="A12" i="21" s="1" a="1"/>
  <c r="A12" i="21" s="1"/>
  <c r="H6" i="21"/>
  <c r="H9" i="21"/>
  <c r="H10" i="21"/>
  <c r="H16" i="21"/>
  <c r="A16" i="21" s="1" a="1"/>
  <c r="A16" i="21" s="1"/>
  <c r="H26" i="19"/>
  <c r="A26" i="19" s="1" a="1"/>
  <c r="A26" i="19" s="1"/>
  <c r="H14" i="19"/>
  <c r="S6" i="21"/>
  <c r="T6" i="21"/>
  <c r="S5" i="21"/>
  <c r="T5" i="21"/>
  <c r="E4" i="21"/>
  <c r="T4" i="21"/>
  <c r="S4" i="21"/>
  <c r="S7" i="21"/>
  <c r="T7" i="21"/>
  <c r="S9" i="21"/>
  <c r="T9" i="21"/>
  <c r="S8" i="21"/>
  <c r="T8" i="21"/>
  <c r="E18" i="21"/>
  <c r="S18" i="21"/>
  <c r="T18" i="21"/>
  <c r="S12" i="19"/>
  <c r="T12" i="19"/>
  <c r="S13" i="19"/>
  <c r="T13" i="19"/>
  <c r="E27" i="19"/>
  <c r="S27" i="19"/>
  <c r="T27" i="19"/>
  <c r="E26" i="19"/>
  <c r="S26" i="19"/>
  <c r="T26" i="19"/>
  <c r="S7" i="19"/>
  <c r="T7" i="19"/>
  <c r="S5" i="19"/>
  <c r="T5" i="19"/>
  <c r="E6" i="19"/>
  <c r="S6" i="19"/>
  <c r="T6" i="19"/>
  <c r="E6" i="21"/>
  <c r="E9" i="21"/>
  <c r="E5" i="21"/>
  <c r="E8" i="21"/>
  <c r="E7" i="21"/>
  <c r="E5" i="19"/>
  <c r="E7" i="19"/>
  <c r="E13" i="19"/>
  <c r="E12" i="19"/>
  <c r="A9" i="21" l="1" a="1"/>
  <c r="A9" i="21" s="1"/>
  <c r="A4" i="21" a="1"/>
  <c r="A4" i="21" s="1"/>
  <c r="A5" i="21" a="1"/>
  <c r="A5" i="21" s="1"/>
  <c r="A8" i="21" a="1"/>
  <c r="A8" i="21" s="1"/>
  <c r="A7" i="21" a="1"/>
  <c r="A7" i="21" s="1"/>
  <c r="A11" i="21" a="1"/>
  <c r="A11" i="21" s="1"/>
  <c r="A6" i="21" a="1"/>
  <c r="A6" i="21" s="1"/>
  <c r="A10" i="21" a="1"/>
  <c r="A10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9" i="4"/>
  <c r="SS9" i="4"/>
  <c r="SR9" i="4"/>
  <c r="SQ9" i="4"/>
  <c r="SP9" i="4"/>
  <c r="SO9" i="4"/>
  <c r="SM9" i="4"/>
  <c r="SL9" i="4"/>
  <c r="SK9" i="4"/>
  <c r="SJ9" i="4"/>
  <c r="SI9" i="4"/>
  <c r="SH9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9" i="4"/>
  <c r="CY9" i="4"/>
  <c r="CY21" i="4"/>
  <c r="CY13" i="4"/>
  <c r="CY16" i="4"/>
  <c r="CY15" i="4"/>
  <c r="CY14" i="4"/>
  <c r="CY10" i="4"/>
  <c r="CY6" i="4"/>
  <c r="CX6" i="4"/>
  <c r="CU6" i="4"/>
  <c r="CU5" i="4"/>
  <c r="CU7" i="4"/>
  <c r="CU19" i="4"/>
  <c r="CU9" i="4"/>
  <c r="CU21" i="4"/>
  <c r="CU13" i="4"/>
  <c r="CU16" i="4"/>
  <c r="CU15" i="4"/>
  <c r="CU14" i="4"/>
  <c r="CU10" i="4"/>
  <c r="CU4" i="4"/>
  <c r="CT4" i="4"/>
  <c r="CR6" i="4"/>
  <c r="CR5" i="4"/>
  <c r="CR7" i="4"/>
  <c r="CR19" i="4"/>
  <c r="CR9" i="4"/>
  <c r="CR21" i="4"/>
  <c r="CR13" i="4"/>
  <c r="CR16" i="4"/>
  <c r="CR15" i="4"/>
  <c r="CR14" i="4"/>
  <c r="CR10" i="4"/>
  <c r="CR4" i="4"/>
  <c r="CQ4" i="4"/>
  <c r="CQ6" i="4"/>
  <c r="CQ5" i="4"/>
  <c r="CQ7" i="4"/>
  <c r="CQ19" i="4"/>
  <c r="CQ9" i="4"/>
  <c r="CQ21" i="4"/>
  <c r="CQ13" i="4"/>
  <c r="CQ16" i="4"/>
  <c r="CQ15" i="4"/>
  <c r="CQ14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4" i="4"/>
  <c r="SU14" i="4" s="1"/>
  <c r="SN21" i="4"/>
  <c r="SU21" i="4" s="1"/>
  <c r="SN4" i="4"/>
  <c r="SU4" i="4" s="1"/>
  <c r="SN6" i="4"/>
  <c r="SU6" i="4" s="1"/>
  <c r="SN5" i="4"/>
  <c r="SU5" i="4" s="1"/>
  <c r="SN19" i="4"/>
  <c r="SU19" i="4" s="1"/>
  <c r="SN9" i="4"/>
  <c r="SU9" i="4" s="1"/>
  <c r="SN13" i="4"/>
  <c r="SU13" i="4" s="1"/>
  <c r="SN16" i="4"/>
  <c r="SU16" i="4" s="1"/>
  <c r="SN15" i="4"/>
  <c r="SU15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9" i="4" l="1"/>
  <c r="F19" i="4"/>
  <c r="G14" i="4"/>
  <c r="F14" i="4"/>
  <c r="G15" i="4"/>
  <c r="F15" i="4"/>
  <c r="T19" i="4"/>
  <c r="U19" i="4" s="1"/>
  <c r="T14" i="4"/>
  <c r="U14" i="4" s="1"/>
  <c r="T15" i="4"/>
  <c r="U15" i="4" s="1"/>
  <c r="O10" i="4"/>
  <c r="V10" i="4"/>
  <c r="X10" i="4" s="1"/>
  <c r="R15" i="4"/>
  <c r="S15" i="4" s="1"/>
  <c r="R14" i="4"/>
  <c r="S14" i="4" s="1"/>
  <c r="R19" i="4"/>
  <c r="S19" i="4" s="1"/>
  <c r="N14" i="4"/>
  <c r="DB14" i="4" s="1"/>
  <c r="N19" i="4"/>
  <c r="DB19" i="4" s="1"/>
  <c r="N15" i="4"/>
  <c r="DB15" i="4" s="1"/>
  <c r="K10" i="4"/>
  <c r="L19" i="4"/>
  <c r="J15" i="4"/>
  <c r="K15" i="4" s="1"/>
  <c r="I19" i="4"/>
  <c r="J19" i="4"/>
  <c r="I15" i="4"/>
  <c r="L14" i="4"/>
  <c r="L15" i="4"/>
  <c r="J14" i="4"/>
  <c r="TR10" i="4"/>
  <c r="TV10" i="4" s="1"/>
  <c r="I14" i="4"/>
  <c r="TU19" i="4"/>
  <c r="TN19" i="4"/>
  <c r="H10" i="4"/>
  <c r="A10" i="4" s="1" a="1"/>
  <c r="A10" i="4" s="1"/>
  <c r="Q14" i="4"/>
  <c r="Q15" i="4"/>
  <c r="TQ14" i="4"/>
  <c r="TQ15" i="4"/>
  <c r="Q19" i="4"/>
  <c r="M10" i="4"/>
  <c r="TU14" i="4"/>
  <c r="TU15" i="4"/>
  <c r="TQ19" i="4"/>
  <c r="TN14" i="4"/>
  <c r="TN15" i="4"/>
  <c r="Q10" i="4"/>
  <c r="CW19" i="4"/>
  <c r="DA19" i="4" s="1"/>
  <c r="CW14" i="4"/>
  <c r="DA14" i="4" s="1"/>
  <c r="CW15" i="4"/>
  <c r="DA15" i="4" s="1"/>
  <c r="H14" i="4" l="1"/>
  <c r="A14" i="4" s="1" a="1"/>
  <c r="A14" i="4" s="1"/>
  <c r="H15" i="4"/>
  <c r="A15" i="4" s="1" a="1"/>
  <c r="A15" i="4" s="1"/>
  <c r="O15" i="4"/>
  <c r="V15" i="4"/>
  <c r="X15" i="4" s="1"/>
  <c r="O19" i="4"/>
  <c r="V19" i="4"/>
  <c r="O14" i="4"/>
  <c r="V14" i="4"/>
  <c r="W10" i="4"/>
  <c r="TR15" i="4"/>
  <c r="TV15" i="4" s="1"/>
  <c r="K19" i="4"/>
  <c r="K14" i="4"/>
  <c r="TR14" i="4"/>
  <c r="TV14" i="4" s="1"/>
  <c r="TR19" i="4"/>
  <c r="TV19" i="4" s="1"/>
  <c r="M14" i="4"/>
  <c r="M15" i="4"/>
  <c r="M19" i="4"/>
  <c r="H19" i="4" l="1"/>
  <c r="A19" i="4" s="1" a="1"/>
  <c r="A19" i="4" s="1"/>
  <c r="X14" i="4"/>
  <c r="W14" i="4"/>
  <c r="X19" i="4"/>
  <c r="W19" i="4"/>
  <c r="W15" i="4"/>
  <c r="E14" i="4" l="1"/>
  <c r="E10" i="4"/>
  <c r="E15" i="4"/>
  <c r="E19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6" i="4"/>
  <c r="CT16" i="4"/>
  <c r="CV16" i="4"/>
  <c r="CX16" i="4"/>
  <c r="CZ16" i="4"/>
  <c r="P16" i="4" s="1"/>
  <c r="DC16" i="4" s="1"/>
  <c r="CS13" i="4"/>
  <c r="CT13" i="4"/>
  <c r="CV13" i="4"/>
  <c r="CX13" i="4"/>
  <c r="CZ13" i="4"/>
  <c r="P13" i="4" s="1"/>
  <c r="DC13" i="4" s="1"/>
  <c r="CV4" i="4"/>
  <c r="CS4" i="4"/>
  <c r="G6" i="4" l="1"/>
  <c r="F6" i="4"/>
  <c r="G16" i="4"/>
  <c r="F16" i="4"/>
  <c r="G13" i="4"/>
  <c r="F13" i="4"/>
  <c r="G7" i="4"/>
  <c r="F7" i="4"/>
  <c r="G21" i="4"/>
  <c r="F21" i="4"/>
  <c r="G9" i="4"/>
  <c r="F9" i="4"/>
  <c r="G5" i="4"/>
  <c r="F5" i="4"/>
  <c r="T21" i="4"/>
  <c r="U21" i="4" s="1"/>
  <c r="T7" i="4"/>
  <c r="U7" i="4" s="1"/>
  <c r="T16" i="4"/>
  <c r="U16" i="4" s="1"/>
  <c r="T9" i="4"/>
  <c r="U9" i="4" s="1"/>
  <c r="T13" i="4"/>
  <c r="U13" i="4" s="1"/>
  <c r="T5" i="4"/>
  <c r="U5" i="4" s="1"/>
  <c r="L4" i="4"/>
  <c r="R5" i="4"/>
  <c r="S5" i="4" s="1"/>
  <c r="R9" i="4"/>
  <c r="S9" i="4" s="1"/>
  <c r="R16" i="4"/>
  <c r="S16" i="4" s="1"/>
  <c r="R13" i="4"/>
  <c r="S13" i="4" s="1"/>
  <c r="R7" i="4"/>
  <c r="S7" i="4" s="1"/>
  <c r="R21" i="4"/>
  <c r="S21" i="4" s="1"/>
  <c r="N9" i="4"/>
  <c r="DB9" i="4" s="1"/>
  <c r="N16" i="4"/>
  <c r="DB16" i="4" s="1"/>
  <c r="N5" i="4"/>
  <c r="DB5" i="4" s="1"/>
  <c r="N13" i="4"/>
  <c r="DB13" i="4" s="1"/>
  <c r="N4" i="4"/>
  <c r="DB4" i="4" s="1"/>
  <c r="N21" i="4"/>
  <c r="DB21" i="4" s="1"/>
  <c r="N7" i="4"/>
  <c r="DB7" i="4" s="1"/>
  <c r="L6" i="4"/>
  <c r="M6" i="4" s="1"/>
  <c r="N6" i="4"/>
  <c r="DB6" i="4" s="1"/>
  <c r="J13" i="4"/>
  <c r="K13" i="4" s="1"/>
  <c r="L13" i="4"/>
  <c r="J4" i="4"/>
  <c r="L21" i="4"/>
  <c r="J21" i="4"/>
  <c r="K21" i="4" s="1"/>
  <c r="L7" i="4"/>
  <c r="J7" i="4"/>
  <c r="L5" i="4"/>
  <c r="J5" i="4"/>
  <c r="K5" i="4" s="1"/>
  <c r="J16" i="4"/>
  <c r="K16" i="4" s="1"/>
  <c r="L16" i="4"/>
  <c r="J9" i="4"/>
  <c r="K9" i="4" s="1"/>
  <c r="L9" i="4"/>
  <c r="J6" i="4"/>
  <c r="K6" i="4" s="1"/>
  <c r="I21" i="4"/>
  <c r="I7" i="4"/>
  <c r="I5" i="4"/>
  <c r="I16" i="4"/>
  <c r="I9" i="4"/>
  <c r="I13" i="4"/>
  <c r="TQ9" i="4"/>
  <c r="TU6" i="4"/>
  <c r="TU13" i="4"/>
  <c r="TQ16" i="4"/>
  <c r="TQ5" i="4"/>
  <c r="Q13" i="4"/>
  <c r="TU9" i="4"/>
  <c r="TQ7" i="4"/>
  <c r="TQ21" i="4"/>
  <c r="TU5" i="4"/>
  <c r="Q21" i="4"/>
  <c r="TQ4" i="4"/>
  <c r="Q6" i="4"/>
  <c r="TU16" i="4"/>
  <c r="Q5" i="4"/>
  <c r="TQ13" i="4"/>
  <c r="TU7" i="4"/>
  <c r="Q7" i="4"/>
  <c r="Q16" i="4"/>
  <c r="Q9" i="4"/>
  <c r="TU4" i="4"/>
  <c r="TU21" i="4"/>
  <c r="TQ6" i="4"/>
  <c r="CW21" i="4"/>
  <c r="DA21" i="4" s="1"/>
  <c r="CW7" i="4"/>
  <c r="DA7" i="4" s="1"/>
  <c r="CW5" i="4"/>
  <c r="DA5" i="4" s="1"/>
  <c r="CW4" i="4"/>
  <c r="CW6" i="4"/>
  <c r="DA6" i="4" s="1"/>
  <c r="CW16" i="4"/>
  <c r="DA16" i="4" s="1"/>
  <c r="CW9" i="4"/>
  <c r="DA9" i="4" s="1"/>
  <c r="CW13" i="4"/>
  <c r="DA13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6" i="4"/>
  <c r="SX16" i="4"/>
  <c r="TL16" i="4" s="1"/>
  <c r="SY16" i="4"/>
  <c r="TM16" i="4" s="1"/>
  <c r="SW13" i="4"/>
  <c r="SX13" i="4"/>
  <c r="TL13" i="4" s="1"/>
  <c r="SY13" i="4"/>
  <c r="TM13" i="4" s="1"/>
  <c r="SV5" i="4"/>
  <c r="SV7" i="4"/>
  <c r="SV9" i="4"/>
  <c r="SV6" i="4"/>
  <c r="SV21" i="4"/>
  <c r="SV16" i="4"/>
  <c r="SV13" i="4"/>
  <c r="H16" i="4" l="1"/>
  <c r="A16" i="4" s="1" a="1"/>
  <c r="A16" i="4" s="1"/>
  <c r="O6" i="4"/>
  <c r="O13" i="4"/>
  <c r="V13" i="4"/>
  <c r="O5" i="4"/>
  <c r="V5" i="4"/>
  <c r="O16" i="4"/>
  <c r="V16" i="4"/>
  <c r="X16" i="4" s="1"/>
  <c r="O7" i="4"/>
  <c r="V7" i="4"/>
  <c r="X7" i="4" s="1"/>
  <c r="O9" i="4"/>
  <c r="V9" i="4"/>
  <c r="X9" i="4" s="1"/>
  <c r="O21" i="4"/>
  <c r="V21" i="4"/>
  <c r="O4" i="4"/>
  <c r="K7" i="4"/>
  <c r="H7" i="4"/>
  <c r="H5" i="4"/>
  <c r="H21" i="4"/>
  <c r="A21" i="4" s="1" a="1"/>
  <c r="A21" i="4" s="1"/>
  <c r="TN7" i="4"/>
  <c r="TR7" i="4" s="1"/>
  <c r="TV7" i="4" s="1"/>
  <c r="M13" i="4"/>
  <c r="M4" i="4"/>
  <c r="M7" i="4"/>
  <c r="TN9" i="4"/>
  <c r="TR9" i="4" s="1"/>
  <c r="TV9" i="4" s="1"/>
  <c r="M9" i="4"/>
  <c r="TN6" i="4"/>
  <c r="TR6" i="4" s="1"/>
  <c r="TV6" i="4" s="1"/>
  <c r="TN13" i="4"/>
  <c r="TR13" i="4" s="1"/>
  <c r="TV13" i="4" s="1"/>
  <c r="TN5" i="4"/>
  <c r="TR5" i="4" s="1"/>
  <c r="TV5" i="4" s="1"/>
  <c r="M16" i="4"/>
  <c r="M5" i="4"/>
  <c r="M21" i="4"/>
  <c r="TN16" i="4"/>
  <c r="TR16" i="4" s="1"/>
  <c r="TV16" i="4" s="1"/>
  <c r="TN4" i="4"/>
  <c r="TR4" i="4" s="1"/>
  <c r="TV4" i="4" s="1"/>
  <c r="TN21" i="4"/>
  <c r="TR21" i="4" s="1"/>
  <c r="TV21" i="4" s="1"/>
  <c r="K4" i="4"/>
  <c r="CZ4" i="4"/>
  <c r="G4" i="4" s="1"/>
  <c r="CX4" i="4"/>
  <c r="T4" i="4" l="1"/>
  <c r="U4" i="4" s="1"/>
  <c r="F4" i="4"/>
  <c r="H9" i="4"/>
  <c r="H13" i="4"/>
  <c r="A13" i="4" s="1" a="1"/>
  <c r="A13" i="4" s="1"/>
  <c r="X13" i="4"/>
  <c r="W13" i="4"/>
  <c r="X5" i="4"/>
  <c r="W5" i="4"/>
  <c r="X21" i="4"/>
  <c r="W21" i="4"/>
  <c r="W9" i="4"/>
  <c r="W16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13" i="4"/>
  <c r="E21" i="4" l="1"/>
  <c r="E4" i="4" l="1"/>
  <c r="E16" i="4" l="1"/>
  <c r="E9" i="4" l="1"/>
  <c r="E7" i="4" l="1"/>
  <c r="E5" i="4" l="1"/>
  <c r="U6" i="4" l="1"/>
  <c r="R6" i="4"/>
  <c r="S6" i="4" s="1"/>
  <c r="I6" i="4"/>
  <c r="H6" i="4" l="1"/>
  <c r="V6" i="4"/>
  <c r="X6" i="4" s="1"/>
  <c r="W6" i="4" l="1"/>
  <c r="E6" i="4"/>
  <c r="A11" i="4" s="1" a="1"/>
  <c r="A11" i="4" s="1"/>
  <c r="A8" i="4" l="1" a="1"/>
  <c r="A8" i="4" s="1"/>
  <c r="A17" i="4" a="1"/>
  <c r="A17" i="4" s="1"/>
  <c r="A4" i="4" a="1"/>
  <c r="A4" i="4" s="1"/>
  <c r="A12" i="4" a="1"/>
  <c r="A12" i="4" s="1"/>
  <c r="A7" i="4" a="1"/>
  <c r="A7" i="4" s="1"/>
  <c r="A6" i="4" a="1"/>
  <c r="A6" i="4" s="1"/>
  <c r="A5" i="4" a="1"/>
  <c r="A5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4" i="19" l="1" a="1"/>
  <c r="A4" i="19" s="1"/>
  <c r="A10" i="19" a="1"/>
  <c r="A10" i="19" s="1"/>
  <c r="A15" i="19" a="1"/>
  <c r="A15" i="19" s="1"/>
  <c r="A16" i="19" a="1"/>
  <c r="A16" i="19" s="1"/>
  <c r="A8" i="19" a="1"/>
  <c r="A8" i="19" s="1"/>
  <c r="A9" i="19" a="1"/>
  <c r="A9" i="19" s="1"/>
  <c r="A11" i="19" a="1"/>
  <c r="A11" i="19" s="1"/>
  <c r="A5" i="19" a="1"/>
  <c r="A5" i="19" s="1"/>
  <c r="A7" i="19" a="1"/>
  <c r="A7" i="19" s="1"/>
  <c r="A6" i="19" a="1"/>
  <c r="A6" i="19" s="1"/>
  <c r="A12" i="19" a="1"/>
  <c r="A12" i="19" s="1"/>
  <c r="A13" i="19" a="1"/>
  <c r="A13" i="19" s="1"/>
  <c r="A14" i="19" a="1"/>
  <c r="A14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<sst xmlns="http://schemas.openxmlformats.org/spreadsheetml/2006/main" count="5182" uniqueCount="249">
  <si>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</si>
  <si>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</si>
  <si>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</si>
  <si>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</si>
  <si>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</si>
  <si>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</si>
  <si>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</si>
  <si>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</si>
  <si>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</si>
  <si>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</si>
  <si>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</si>
  <si>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</si>
  <si>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</si>
  <si>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</si>
  <si>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</si>
  <si>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</si>
  <si>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</si>
  <si>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</si>
  <si>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</si>
  <si>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</si>
  <si>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</si>
  <si>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</si>
  <si>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</si>
  <si>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</si>
  <si>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</si>
  <si>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</si>
  <si>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</si>
  <si>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</si>
  <si>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</si>
  <si>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</si>
  <si>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</si>
  <si>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</si>
  <si>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</si>
  <si>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</si>
  <si>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</si>
  <si>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</si>
  <si>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</si>
  <si>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</si>
  <si>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</si>
  <si>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</si>
  <si>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</si>
  <si>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</si>
  <si>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</si>
  <si>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</si>
  <si>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</si>
  <si>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</si>
  <si>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</si>
  <si>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</si>
  <si>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</si>
  <si>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</si>
  <si>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</si>
  <si>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</si>
  <si>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</si>
  <si>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</si>
  <si>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</si>
  <si>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</si>
  <si>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</si>
  <si>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</si>
  <si>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</si>
  <si>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</si>
  <si>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</si>
  <si>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</si>
  <si>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</si>
  <si>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</si>
  <si>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</si>
  <si>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</si>
  <si>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</si>
  <si>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</si>
  <si>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</si>
  <si>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</si>
  <si>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</si>
  <si>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</si>
  <si>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</si>
  <si>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</si>
  <si>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</si>
  <si>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</si>
  <si>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</si>
  <si>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</si>
  <si>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</si>
  <si>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</si>
  <si>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</si>
  <si>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</si>
  <si>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</si>
  <si>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</si>
  <si>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</si>
  <si>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</si>
  <si>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</si>
  <si>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</si>
  <si>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</si>
  <si>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</si>
  <si>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</si>
  <si>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</si>
  <si>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</si>
  <si>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</si>
  <si>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</si>
  <si>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</si>
  <si>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</si>
  <si>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</si>
  <si>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</si>
  <si>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</si>
  <si>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</si>
  <si>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</si>
  <si>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</si>
  <si>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</si>
  <si>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</si>
  <si>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</si>
  <si>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</si>
  <si>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</si>
  <si>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</si>
  <si>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</si>
  <si>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</si>
  <si>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</si>
  <si>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</si>
  <si>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</si>
  <si>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</si>
  <si>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</si>
  <si>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</si>
  <si>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</si>
  <si>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</si>
  <si>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</si>
  <si>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</si>
  <si>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</si>
  <si>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</si>
  <si>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</si>
  <si>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</si>
  <si>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</si>
  <si>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</si>
  <si>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</si>
  <si>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</si>
  <si>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</si>
  <si>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</si>
  <si>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</si>
  <si>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</si>
  <si>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</si>
  <si>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</si>
  <si>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</si>
  <si>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</si>
  <si>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</si>
  <si>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</si>
  <si>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</si>
  <si>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</si>
  <si>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</si>
  <si>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</si>
  <si>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</si>
  <si>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</si>
  <si>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</si>
  <si>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</si>
  <si>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</si>
  <si>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</si>
  <si>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</si>
  <si>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</si>
  <si>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</si>
  <si>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</si>
  <si>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</si>
  <si>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</si>
  <si>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</si>
  <si>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</si>
  <si>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</si>
  <si>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</si>
  <si>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</si>
  <si>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</si>
  <si>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</si>
  <si>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</si>
  <si>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</si>
  <si>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</si>
  <si>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</si>
  <si>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</si>
  <si>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</si>
  <si>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</si>
  <si>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</si>
  <si>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</si>
  <si>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</si>
  <si>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</si>
  <si>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</si>
  <si>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</si>
  <si>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</si>
  <si>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</si>
  <si>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</si>
  <si>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</si>
  <si>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</si>
  <si>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</si>
  <si>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</si>
  <si>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</si>
  <si>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</si>
  <si>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</si>
  <si>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</si>
  <si>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</si>
  <si>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</si>
  <si>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</si>
  <si>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</si>
  <si>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</si>
  <si>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</si>
  <si>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</si>
  <si>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</si>
  <si>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</si>
  <si>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</si>
  <si>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</si>
  <si>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</si>
  <si>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</si>
  <si>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</si>
  <si>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</si>
  <si>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</si>
  <si>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</si>
  <si>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</si>
  <si>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</si>
  <si>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</si>
  <si>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</si>
  <si>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</si>
  <si>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</si>
  <si>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</si>
  <si>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</si>
  <si>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</si>
  <si>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</si>
  <si>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</si>
  <si>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</si>
  <si>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</si>
  <si>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</si>
  <si>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</si>
  <si>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</si>
  <si>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</si>
  <si>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</si>
  <si>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</si>
  <si>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</si>
  <si>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</si>
  <si>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</si>
  <si>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</si>
  <si>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</si>
  <si>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</si>
  <si>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</si>
  <si>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</si>
  <si>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</si>
  <si>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</si>
  <si>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</si>
  <si>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</si>
  <si>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</si>
  <si>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</si>
  <si>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</si>
  <si>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</si>
  <si>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</si>
  <si>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</si>
  <si>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</si>
  <si>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</si>
  <si>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</si>
  <si>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</si>
  <si>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</si>
  <si>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</si>
  <si>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</si>
  <si>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</si>
  <si>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World Cup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</si>
</sst>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Merit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ADJEMIAN, Alexan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BONNE, Rielle</v>
      </c>
      <c r="D15" s="13" t="str">
        <f>IF(B7&gt;MAX('TRA-W'!A:A),"",INDEX('TRA-W'!H:H,MATCH(B7,'TRA-W'!A:A,0)))</f>
        <v>Excellence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NOGA-BARD, Kasha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PEDERSEN, Mitchel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NEUFELD, Simon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MALEK, Philo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STANNARD, Adam</v>
      </c>
      <c r="D31" s="14" t="str">
        <f ca="1"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BLAKELY, Zach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Worlds Team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ANAKA, Ashley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SOEHN, Kalena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HOWELL, 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45151</v>
      </c>
      <c r="C66" s="62"/>
    </row>
    <row r="67" spans="1:3" x14ac:dyDescent="0.2">
      <c r="B67" t="s">
        <v>248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178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215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214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216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223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230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243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270.63002347200603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59.8</v>
      </c>
      <c r="M4" s="8" t="str">
        <f>IF(L4="","",IF(OR(L4=CS4,L4=CV4),$CA$1,IF(OR(L4=BR4,L4=BU4),$AZ$1,IF(OR(L4=AQ4,L4=AT4),$Y$1,""))))</f>
        <v>2022 3rd Domestic Trial</v>
      </c>
      <c r="N4" s="8">
        <f>IF(COUNT(AQ4,AT4,BR4,BU4,CS4,CV4)&gt;2,LARGE((AQ4,AT4,BR4,BU4,CS4,CV4),3),0)</f>
        <v>24.25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55.730000000000004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35.910000000000004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16.399999999999999</v>
      </c>
      <c r="Z4" s="23">
        <v>9</v>
      </c>
      <c r="AA4" s="23">
        <v>17.100000000000001</v>
      </c>
      <c r="AB4" s="23">
        <v>17.3</v>
      </c>
      <c r="AC4" s="23">
        <v>0</v>
      </c>
      <c r="AD4" s="23">
        <v>6.3</v>
      </c>
      <c r="AE4" s="23">
        <v>3.4</v>
      </c>
      <c r="AF4" s="23">
        <v>7.4</v>
      </c>
      <c r="AG4" s="23">
        <v>7.15</v>
      </c>
      <c r="AH4" s="23">
        <v>0</v>
      </c>
      <c r="AI4" s="23">
        <v>14.3</v>
      </c>
      <c r="AJ4" s="23">
        <v>7.6</v>
      </c>
      <c r="AK4" s="23">
        <v>15.3</v>
      </c>
      <c r="AL4" s="23">
        <v>15.73</v>
      </c>
      <c r="AM4" s="23">
        <v>0</v>
      </c>
      <c r="AN4" s="28"/>
      <c r="AO4" s="39">
        <f>IF(AA4&gt;0,AA4,"")</f>
        <v>17.100000000000001</v>
      </c>
      <c r="AP4" s="39">
        <f>IF(AB4&gt;0,AB4,"")</f>
        <v>17.3</v>
      </c>
      <c r="AQ4" s="41">
        <f>IF(SUM(Y4:AB4)-AC4&gt;0,SUM(Y4:AB4)-AC4,"")</f>
        <v>59.8</v>
      </c>
      <c r="AR4" s="41">
        <f>IF(AF4&gt;0,AF4,"")</f>
        <v>7.4</v>
      </c>
      <c r="AS4" s="41">
        <f>IF(AG4&gt;0,AG4,"")</f>
        <v>7.15</v>
      </c>
      <c r="AT4" s="41">
        <f>IF(SUM(AD4:AG4)-AH4&gt;0,SUM(AD4:AG4)-AH4,"")</f>
        <v>24.25</v>
      </c>
      <c r="AU4" s="41">
        <f>IF(AQ4="","",MAX(AQ4,AT4))</f>
        <v>59.8</v>
      </c>
      <c r="AV4" s="41">
        <f>IF(AK4&gt;0,AK4,"")</f>
        <v>15.3</v>
      </c>
      <c r="AW4" s="41">
        <f>IF(AL4&gt;0,AL4,"")</f>
        <v>15.73</v>
      </c>
      <c r="AX4" s="41">
        <f>IF(SUM(AI4:AL4)-AM4&gt;0,SUM(AI4:AL4)-AM4,"")</f>
        <v>52.930000000000007</v>
      </c>
      <c r="AY4" s="41">
        <f>IF(SUM(AU4,AX4)&gt;0,SUM(AU4,AX4),"")</f>
        <v>112.73</v>
      </c>
      <c r="AZ4" s="27">
        <v>16.75</v>
      </c>
      <c r="BA4" s="27">
        <v>9.3000000000000007</v>
      </c>
      <c r="BB4" s="27">
        <v>16.649999999999999</v>
      </c>
      <c r="BC4" s="27">
        <v>17.14</v>
      </c>
      <c r="BD4" s="27">
        <v>0</v>
      </c>
      <c r="BE4" s="27">
        <v>5.8</v>
      </c>
      <c r="BF4" s="27">
        <v>3.05</v>
      </c>
      <c r="BG4" s="27">
        <v>6.5</v>
      </c>
      <c r="BH4" s="27">
        <v>6.27</v>
      </c>
      <c r="BI4" s="27">
        <v>0</v>
      </c>
      <c r="BJ4" s="27">
        <v>15.4</v>
      </c>
      <c r="BK4" s="27">
        <v>8.3000000000000007</v>
      </c>
      <c r="BL4" s="27">
        <v>15.75</v>
      </c>
      <c r="BM4" s="27">
        <v>16.28</v>
      </c>
      <c r="BN4" s="27">
        <v>0</v>
      </c>
      <c r="BO4" s="29" t="s">
        <v>57</v>
      </c>
      <c r="BP4" s="40">
        <f>IF(BB4&gt;0,BB4,"")</f>
        <v>16.649999999999999</v>
      </c>
      <c r="BQ4" s="40">
        <f>IF(BC4&gt;0,BC4,"")</f>
        <v>17.14</v>
      </c>
      <c r="BR4" s="11">
        <f>IF(SUM(AZ4:BC4)-BD4&gt;0,SUM(AZ4:BC4)-BD4,"")</f>
        <v>59.84</v>
      </c>
      <c r="BS4" s="11">
        <f>IF(BG4&gt;0,BG4,"")</f>
        <v>6.5</v>
      </c>
      <c r="BT4" s="11">
        <f>IF(BH4&gt;0,BH4,"")</f>
        <v>6.27</v>
      </c>
      <c r="BU4" s="11">
        <f>IF(SUM(BE4:BH4)-BI4&gt;0,SUM(BE4:BH4)-BI4,"")</f>
        <v>21.619999999999997</v>
      </c>
      <c r="BV4" s="11">
        <f>IF(BR4="","",MAX(BR4,BU4))</f>
        <v>59.84</v>
      </c>
      <c r="BW4" s="11">
        <f>IF(BL4&gt;0,BL4,"")</f>
        <v>15.75</v>
      </c>
      <c r="BX4" s="11">
        <f>IF(BM4&gt;0,BM4,"")</f>
        <v>16.28</v>
      </c>
      <c r="BY4" s="11">
        <f>IF(SUM(BJ4:BM4)-BN4&gt;0,SUM(BJ4:BM4)-BN4,"")</f>
        <v>55.730000000000004</v>
      </c>
      <c r="BZ4" s="11">
        <f>IF(SUM(BV4,BY4)&gt;0,SUM(BV4,BY4),"")</f>
        <v>115.57000000000001</v>
      </c>
      <c r="CA4" s="23">
        <v>1.8</v>
      </c>
      <c r="CB4" s="23">
        <v>1</v>
      </c>
      <c r="CC4" s="23">
        <v>2</v>
      </c>
      <c r="CD4" s="23">
        <v>1.78</v>
      </c>
      <c r="CE4" s="23">
        <v>0</v>
      </c>
      <c r="CF4" s="23">
        <v>1.7</v>
      </c>
      <c r="CG4" s="23">
        <v>1</v>
      </c>
      <c r="CH4" s="23">
        <v>2</v>
      </c>
      <c r="CI4" s="23">
        <v>1.78</v>
      </c>
      <c r="CJ4" s="23">
        <v>0</v>
      </c>
      <c r="CK4" s="23"/>
      <c r="CL4" s="23"/>
      <c r="CM4" s="23"/>
      <c r="CN4" s="23"/>
      <c r="CO4" s="23"/>
      <c r="CP4" s="28"/>
      <c r="CQ4" s="39">
        <f>IF(CC4&gt;0,CC4,"")</f>
        <v>2</v>
      </c>
      <c r="CR4" s="39">
        <f>IF(CD4&gt;0,CD4,"")</f>
        <v>1.78</v>
      </c>
      <c r="CS4" s="41">
        <f>IF(SUM(CA4:CD4)-CE4&gt;0,SUM(CA4:CD4)-CE4,"")</f>
        <v>6.58</v>
      </c>
      <c r="CT4" s="41">
        <f>IF(CH4&gt;0,CH4,"")</f>
        <v>2</v>
      </c>
      <c r="CU4" s="41">
        <f>IF(CI4&gt;0,CI4,"")</f>
        <v>1.78</v>
      </c>
      <c r="CV4" s="41">
        <f>IF(SUM(CF4:CI4)-CJ4&gt;0,SUM(CF4:CI4)-CJ4,"")</f>
        <v>6.48</v>
      </c>
      <c r="CW4" s="41">
        <f>IF(CS4="","",MAX(CS4,CV4))</f>
        <v>6.58</v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>
        <f>IF(SUM(CW4,CZ4)&gt;0,SUM(CW4,CZ4),"")</f>
        <v>6.58</v>
      </c>
      <c r="DB4" s="52">
        <f>IF(MAX(ED4,FL4,GT4,IB4,JJ4,KR4,LZ4,NH4,OP4,PX4,RF4,SN4)-IF(N4="",0,N4)&gt;0.001,MAX(ED4,FL4,GT4,IB4,JJ4,KR4,LZ4,NH4,OP4,PX4,RF4,SN4)-IF(N4="",0,N4),"")</f>
        <v>35.910000000000004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4.9099999999999966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9.2750000000000004</v>
      </c>
      <c r="SW4" s="23">
        <f>IF($CP4="P",CB4,(CB4+BA4)/2)</f>
        <v>5.15</v>
      </c>
      <c r="SX4" s="23">
        <f>IF($CP4="P",CC4,(CC4+BB4)/2)</f>
        <v>9.3249999999999993</v>
      </c>
      <c r="SY4" s="23">
        <f>IF($CP4="P",CD4,(CD4+BC4)/2)</f>
        <v>9.4600000000000009</v>
      </c>
      <c r="SZ4" s="23">
        <f>IF($CP4="P",CE4,(CE4+BD4)/2)</f>
        <v>0</v>
      </c>
      <c r="TA4" s="23">
        <f>IF($CP4="P",CF4,(CF4+BE4)/2)</f>
        <v>3.75</v>
      </c>
      <c r="TB4" s="23">
        <f>IF($CP4="P",CG4,(CG4+BF4)/2)</f>
        <v>2.0249999999999999</v>
      </c>
      <c r="TC4" s="23">
        <f>IF($CP4="P",CH4,(CH4+BG4)/2)</f>
        <v>4.25</v>
      </c>
      <c r="TD4" s="23">
        <f>IF($CP4="P",CI4,(CI4+BH4)/2)</f>
        <v>4.0249999999999995</v>
      </c>
      <c r="TE4" s="23">
        <f>IF($CP4="P",CJ4,(CJ4+BI4)/2)</f>
        <v>0</v>
      </c>
      <c r="TF4" s="23">
        <f>IF($CP4="P",CK4,(CK4+BJ4)/2)</f>
        <v>7.7</v>
      </c>
      <c r="TG4" s="23">
        <f>IF($CP4="P",CL4,(CL4+BK4)/2)</f>
        <v>4.1500000000000004</v>
      </c>
      <c r="TH4" s="23">
        <f>IF($CP4="P",CM4,(CM4+BL4)/2)</f>
        <v>7.875</v>
      </c>
      <c r="TI4" s="23">
        <f>IF($CP4="P",CN4,(CN4+BM4)/2)</f>
        <v>8.14</v>
      </c>
      <c r="TJ4" s="23">
        <f>IF($CP4="P",CO4,(CO4+BN4)/2)</f>
        <v>0</v>
      </c>
      <c r="TK4" s="28" t="s">
        <v>57</v>
      </c>
      <c r="TL4" s="41">
        <f>IF(SX4&gt;0,SX4,"")</f>
        <v>9.3249999999999993</v>
      </c>
      <c r="TM4" s="41">
        <f>IF(SY4&gt;0,SY4,"")</f>
        <v>9.4600000000000009</v>
      </c>
      <c r="TN4" s="41">
        <f>IF(SUM(SV4:SY4)-SZ4&gt;0,SUM(SV4:SY4)-SZ4,"")</f>
        <v>33.21</v>
      </c>
      <c r="TO4" s="41">
        <f>IF(TC4&gt;0,TC4,"")</f>
        <v>4.25</v>
      </c>
      <c r="TP4" s="41">
        <f>IF(TD4&gt;0,TD4,"")</f>
        <v>4.0249999999999995</v>
      </c>
      <c r="TQ4" s="41">
        <f>IF(SUM(TA4:TD4)-TE4&gt;0,SUM(TA4:TD4)-TE4,"")</f>
        <v>14.05</v>
      </c>
      <c r="TR4" s="41">
        <f>IF(MAX(TN4,TQ4)&gt;0,MAX(TN4,TQ4),"")</f>
        <v>33.21</v>
      </c>
      <c r="TS4" s="41">
        <f>IF(TH4&gt;0,TH4,"")</f>
        <v>7.875</v>
      </c>
      <c r="TT4" s="41">
        <f>IF(TI4&gt;0,TI4,"")</f>
        <v>8.14</v>
      </c>
      <c r="TU4" s="41">
        <f>IF(SUM(TF4:TI4)-TJ4&gt;0,SUM(TF4:TI4)-TJ4,"")</f>
        <v>27.865000000000002</v>
      </c>
      <c r="TV4" s="41">
        <f>IF(SUM(TR4,TU4)&gt;0,SUM(TR4,TU4),"")</f>
        <v>61.075000000000003</v>
      </c>
    </row>
    <row r="5" spans="1:542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267.71002677100591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58.295000000000002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16.745000000000001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15.4</v>
      </c>
      <c r="Z5" s="23">
        <v>9.1999999999999993</v>
      </c>
      <c r="AA5" s="23">
        <v>16.899999999999999</v>
      </c>
      <c r="AB5" s="23">
        <v>16.53</v>
      </c>
      <c r="AC5" s="23">
        <v>0</v>
      </c>
      <c r="AD5" s="23">
        <v>15.9</v>
      </c>
      <c r="AE5" s="23">
        <v>9.4</v>
      </c>
      <c r="AF5" s="23">
        <v>17.100000000000001</v>
      </c>
      <c r="AG5" s="23">
        <v>16.5</v>
      </c>
      <c r="AH5" s="23">
        <v>0</v>
      </c>
      <c r="AI5" s="23">
        <v>15.7</v>
      </c>
      <c r="AJ5" s="23">
        <v>9.4</v>
      </c>
      <c r="AK5" s="23">
        <v>17.100000000000001</v>
      </c>
      <c r="AL5" s="23">
        <v>16.22</v>
      </c>
      <c r="AM5" s="23">
        <v>0</v>
      </c>
      <c r="AN5" s="28"/>
      <c r="AO5" s="39">
        <f>IF(AA5&gt;0,AA5,"")</f>
        <v>16.899999999999999</v>
      </c>
      <c r="AP5" s="39">
        <f>IF(AB5&gt;0,AB5,"")</f>
        <v>16.53</v>
      </c>
      <c r="AQ5" s="41">
        <f>IF(SUM(Y5:AB5)-AC5&gt;0,SUM(Y5:AB5)-AC5,"")</f>
        <v>58.03</v>
      </c>
      <c r="AR5" s="41">
        <f>IF(AF5&gt;0,AF5,"")</f>
        <v>17.100000000000001</v>
      </c>
      <c r="AS5" s="41">
        <f>IF(AG5&gt;0,AG5,"")</f>
        <v>16.5</v>
      </c>
      <c r="AT5" s="41">
        <f>IF(SUM(AD5:AG5)-AH5&gt;0,SUM(AD5:AG5)-AH5,"")</f>
        <v>58.900000000000006</v>
      </c>
      <c r="AU5" s="41">
        <f>IF(AQ5="","",MAX(AQ5,AT5))</f>
        <v>58.900000000000006</v>
      </c>
      <c r="AV5" s="41">
        <f>IF(AK5&gt;0,AK5,"")</f>
        <v>17.100000000000001</v>
      </c>
      <c r="AW5" s="41">
        <f>IF(AL5&gt;0,AL5,"")</f>
        <v>16.22</v>
      </c>
      <c r="AX5" s="41">
        <f>IF(SUM(AI5:AL5)-AM5&gt;0,SUM(AI5:AL5)-AM5,"")</f>
        <v>58.42</v>
      </c>
      <c r="AY5" s="41">
        <f>IF(SUM(AU5,AX5)&gt;0,SUM(AU5,AX5),"")</f>
        <v>117.32000000000001</v>
      </c>
      <c r="AZ5" s="27">
        <v>16.149999999999999</v>
      </c>
      <c r="BA5" s="27">
        <v>9.25</v>
      </c>
      <c r="BB5" s="27">
        <v>16.149999999999999</v>
      </c>
      <c r="BC5" s="27">
        <v>16.745000000000001</v>
      </c>
      <c r="BD5" s="27">
        <v>0</v>
      </c>
      <c r="BE5" s="27">
        <v>15.65</v>
      </c>
      <c r="BF5" s="27">
        <v>9</v>
      </c>
      <c r="BG5" s="27">
        <v>16.3</v>
      </c>
      <c r="BH5" s="27">
        <v>16.125</v>
      </c>
      <c r="BI5" s="27">
        <v>0</v>
      </c>
      <c r="BJ5" s="27">
        <v>16.350000000000001</v>
      </c>
      <c r="BK5" s="27">
        <v>9.3000000000000007</v>
      </c>
      <c r="BL5" s="27">
        <v>16.25</v>
      </c>
      <c r="BM5" s="27">
        <v>16.259999999999998</v>
      </c>
      <c r="BN5" s="27">
        <v>0</v>
      </c>
      <c r="BO5" s="29" t="s">
        <v>57</v>
      </c>
      <c r="BP5" s="40">
        <f>IF(BB5&gt;0,BB5,"")</f>
        <v>16.149999999999999</v>
      </c>
      <c r="BQ5" s="40">
        <f>IF(BC5&gt;0,BC5,"")</f>
        <v>16.745000000000001</v>
      </c>
      <c r="BR5" s="11">
        <f>IF(SUM(AZ5:BC5)-BD5&gt;0,SUM(AZ5:BC5)-BD5,"")</f>
        <v>58.295000000000002</v>
      </c>
      <c r="BS5" s="11">
        <f>IF(BG5&gt;0,BG5,"")</f>
        <v>16.3</v>
      </c>
      <c r="BT5" s="11">
        <f>IF(BH5&gt;0,BH5,"")</f>
        <v>16.125</v>
      </c>
      <c r="BU5" s="11">
        <f>IF(SUM(BE5:BH5)-BI5&gt;0,SUM(BE5:BH5)-BI5,"")</f>
        <v>57.075000000000003</v>
      </c>
      <c r="BV5" s="11">
        <f>IF(BR5="","",MAX(BR5,BU5))</f>
        <v>58.295000000000002</v>
      </c>
      <c r="BW5" s="11">
        <f>IF(BL5&gt;0,BL5,"")</f>
        <v>16.25</v>
      </c>
      <c r="BX5" s="11">
        <f>IF(BM5&gt;0,BM5,"")</f>
        <v>16.259999999999998</v>
      </c>
      <c r="BY5" s="11">
        <f>IF(SUM(BJ5:BM5)-BN5&gt;0,SUM(BJ5:BM5)-BN5,"")</f>
        <v>58.160000000000004</v>
      </c>
      <c r="BZ5" s="11">
        <f>IF(SUM(BV5,BY5)&gt;0,SUM(BV5,BY5),"")</f>
        <v>116.45500000000001</v>
      </c>
      <c r="CA5" s="23">
        <v>8.8000000000000007</v>
      </c>
      <c r="CB5" s="23">
        <v>4.8</v>
      </c>
      <c r="CC5" s="23">
        <v>8</v>
      </c>
      <c r="CD5" s="23">
        <v>8.58</v>
      </c>
      <c r="CE5" s="23">
        <v>0</v>
      </c>
      <c r="CF5" s="23">
        <v>17.2</v>
      </c>
      <c r="CG5" s="23">
        <v>9.4</v>
      </c>
      <c r="CH5" s="23">
        <v>15.2</v>
      </c>
      <c r="CI5" s="23">
        <v>16.45</v>
      </c>
      <c r="CJ5" s="23">
        <v>0</v>
      </c>
      <c r="CK5" s="23">
        <v>1.9</v>
      </c>
      <c r="CL5" s="23">
        <v>1</v>
      </c>
      <c r="CM5" s="23">
        <v>2</v>
      </c>
      <c r="CN5" s="23">
        <v>1.82</v>
      </c>
      <c r="CO5" s="23">
        <v>0</v>
      </c>
      <c r="CP5" s="28"/>
      <c r="CQ5" s="39">
        <f>IF(CC5&gt;0,CC5,"")</f>
        <v>8</v>
      </c>
      <c r="CR5" s="39">
        <f>IF(CD5&gt;0,CD5,"")</f>
        <v>8.58</v>
      </c>
      <c r="CS5" s="41">
        <f>IF(SUM(CA5:CD5)-CE5&gt;0,SUM(CA5:CD5)-CE5,"")</f>
        <v>30.18</v>
      </c>
      <c r="CT5" s="41">
        <f>IF(CH5&gt;0,CH5,"")</f>
        <v>15.2</v>
      </c>
      <c r="CU5" s="41">
        <f>IF(CI5&gt;0,CI5,"")</f>
        <v>16.45</v>
      </c>
      <c r="CV5" s="41">
        <f>IF(SUM(CF5:CI5)-CJ5&gt;0,SUM(CF5:CI5)-CJ5,"")</f>
        <v>58.25</v>
      </c>
      <c r="CW5" s="41">
        <f>IF(CS5="","",MAX(CS5,CV5))</f>
        <v>58.25</v>
      </c>
      <c r="CX5" s="41">
        <f>IF(CM5&gt;0,CM5,"")</f>
        <v>2</v>
      </c>
      <c r="CY5" s="41">
        <f>IF(CN5&gt;0,CN5,"")</f>
        <v>1.82</v>
      </c>
      <c r="CZ5" s="41">
        <f>IF(SUM(CK5:CN5)-CO5&gt;0,SUM(CK5:CN5)-CO5,"")</f>
        <v>6.7200000000000006</v>
      </c>
      <c r="DA5" s="41">
        <f>IF(SUM(CW5,CZ5)&gt;0,SUM(CW5,CZ5),"")</f>
        <v>64.97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>
        <v>9.4</v>
      </c>
      <c r="MI5" s="18">
        <v>5.5</v>
      </c>
      <c r="MJ5" s="18">
        <v>10.1</v>
      </c>
      <c r="MK5" s="18">
        <v>9.9600000000000009</v>
      </c>
      <c r="ML5" s="18">
        <v>0</v>
      </c>
      <c r="MM5" s="18">
        <v>12.7</v>
      </c>
      <c r="MN5" s="18">
        <v>7.5</v>
      </c>
      <c r="MO5" s="18">
        <v>13</v>
      </c>
      <c r="MP5" s="18">
        <v>13.39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10.1</v>
      </c>
      <c r="NC5" s="11">
        <f>IF(MK5&gt;0,MK5,"")</f>
        <v>9.9600000000000009</v>
      </c>
      <c r="ND5" s="11">
        <f>IF(SUM(MH5:MK5)-ML5&gt;0,SUM(MH5:MK5)-ML5,"")</f>
        <v>34.96</v>
      </c>
      <c r="NE5" s="11">
        <f>IF(MO5&gt;0,MO5,"")</f>
        <v>13</v>
      </c>
      <c r="NF5" s="11">
        <f>IF(MP5&gt;0,MP5,"")</f>
        <v>13.39</v>
      </c>
      <c r="NG5" s="11">
        <f>IF(SUM(MM5:MP5)-MQ5&gt;0,SUM(MM5:MP5)-MQ5,"")</f>
        <v>46.59</v>
      </c>
      <c r="NH5" s="11">
        <f>IF(MAX(ND5,NG5)&gt;0,MAX(ND5,NG5),"")</f>
        <v>46.59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IF(SUM(NH5,NN5)&gt;0,SUM(NH5,NN5),"")</f>
        <v>46.59</v>
      </c>
      <c r="NP5" s="17">
        <v>11.2</v>
      </c>
      <c r="NQ5" s="17">
        <v>7.1</v>
      </c>
      <c r="NR5" s="17">
        <v>12.6</v>
      </c>
      <c r="NS5" s="17">
        <v>13.01</v>
      </c>
      <c r="NT5" s="17">
        <v>0</v>
      </c>
      <c r="NU5" s="17">
        <v>14.3</v>
      </c>
      <c r="NV5" s="17">
        <v>9.3000000000000007</v>
      </c>
      <c r="NW5" s="17">
        <v>16.100000000000001</v>
      </c>
      <c r="NX5" s="17">
        <v>16.12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12.6</v>
      </c>
      <c r="OK5" s="41">
        <f>IF(NS5&gt;0,NS5,"")</f>
        <v>13.01</v>
      </c>
      <c r="OL5" s="41">
        <f>IF(SUM(NP5:NS5)-NT5&gt;0,SUM(NP5:NS5)-NT5,"")</f>
        <v>43.91</v>
      </c>
      <c r="OM5" s="41">
        <f>IF(NW5&gt;0,NW5,"")</f>
        <v>16.100000000000001</v>
      </c>
      <c r="ON5" s="41">
        <f>IF(NX5&gt;0,NX5,"")</f>
        <v>16.12</v>
      </c>
      <c r="OO5" s="41">
        <f>IF(SUM(NU5:NX5)-NY5&gt;0,SUM(NU5:NX5)-NY5,"")</f>
        <v>55.820000000000007</v>
      </c>
      <c r="OP5" s="41">
        <f>IF(MAX(OL5,OO5)&gt;0,MAX(OL5,OO5),"")</f>
        <v>55.820000000000007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IF(SUM(OP5,OV5)&gt;0,SUM(OP5,OV5),"")</f>
        <v>55.820000000000007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12.475</v>
      </c>
      <c r="SW5" s="23">
        <f>IF($CP5="P",CB5,(CB5+BA5)/2)</f>
        <v>7.0250000000000004</v>
      </c>
      <c r="SX5" s="23">
        <f>IF($CP5="P",CC5,(CC5+BB5)/2)</f>
        <v>12.074999999999999</v>
      </c>
      <c r="SY5" s="23">
        <f>IF($CP5="P",CD5,(CD5+BC5)/2)</f>
        <v>12.662500000000001</v>
      </c>
      <c r="SZ5" s="23">
        <f>IF($CP5="P",CE5,(CE5+BD5)/2)</f>
        <v>0</v>
      </c>
      <c r="TA5" s="23">
        <f>IF($CP5="P",CF5,(CF5+BE5)/2)</f>
        <v>16.425000000000001</v>
      </c>
      <c r="TB5" s="23">
        <f>IF($CP5="P",CG5,(CG5+BF5)/2)</f>
        <v>9.1999999999999993</v>
      </c>
      <c r="TC5" s="23">
        <f>IF($CP5="P",CH5,(CH5+BG5)/2)</f>
        <v>15.75</v>
      </c>
      <c r="TD5" s="23">
        <f>IF($CP5="P",CI5,(CI5+BH5)/2)</f>
        <v>16.287500000000001</v>
      </c>
      <c r="TE5" s="23">
        <f>IF($CP5="P",CJ5,(CJ5+BI5)/2)</f>
        <v>0</v>
      </c>
      <c r="TF5" s="23">
        <f>IF($CP5="P",CK5,(CK5+BJ5)/2)</f>
        <v>9.125</v>
      </c>
      <c r="TG5" s="23">
        <f>IF($CP5="P",CL5,(CL5+BK5)/2)</f>
        <v>5.15</v>
      </c>
      <c r="TH5" s="23">
        <f>IF($CP5="P",CM5,(CM5+BL5)/2)</f>
        <v>9.125</v>
      </c>
      <c r="TI5" s="23">
        <f>IF($CP5="P",CN5,(CN5+BM5)/2)</f>
        <v>9.0399999999999991</v>
      </c>
      <c r="TJ5" s="23">
        <f>IF($CP5="P",CO5,(CO5+BN5)/2)</f>
        <v>0</v>
      </c>
      <c r="TK5" s="28" t="s">
        <v>57</v>
      </c>
      <c r="TL5" s="41">
        <f>IF(SX5&gt;0,SX5,"")</f>
        <v>12.074999999999999</v>
      </c>
      <c r="TM5" s="41">
        <f>IF(SY5&gt;0,SY5,"")</f>
        <v>12.662500000000001</v>
      </c>
      <c r="TN5" s="41">
        <f>IF(SUM(SV5:SY5)-SZ5&gt;0,SUM(SV5:SY5)-SZ5,"")</f>
        <v>44.237499999999997</v>
      </c>
      <c r="TO5" s="41">
        <f>IF(TC5&gt;0,TC5,"")</f>
        <v>15.75</v>
      </c>
      <c r="TP5" s="41">
        <f>IF(TD5&gt;0,TD5,"")</f>
        <v>16.287500000000001</v>
      </c>
      <c r="TQ5" s="41">
        <f>IF(SUM(TA5:TD5)-TE5&gt;0,SUM(TA5:TD5)-TE5,"")</f>
        <v>57.662500000000001</v>
      </c>
      <c r="TR5" s="41">
        <f>IF(MAX(TN5,TQ5)&gt;0,MAX(TN5,TQ5),"")</f>
        <v>57.662500000000001</v>
      </c>
      <c r="TS5" s="41">
        <f>IF(TH5&gt;0,TH5,"")</f>
        <v>9.125</v>
      </c>
      <c r="TT5" s="41">
        <f>IF(TI5&gt;0,TI5,"")</f>
        <v>9.0399999999999991</v>
      </c>
      <c r="TU5" s="41">
        <f>IF(SUM(TF5:TI5)-TJ5&gt;0,SUM(TF5:TI5)-TJ5,"")</f>
        <v>32.44</v>
      </c>
      <c r="TV5" s="41">
        <f>IF(SUM(TR5,TU5)&gt;0,SUM(TR5,TU5),"")</f>
        <v>90.102499999999992</v>
      </c>
    </row>
    <row r="6" spans="1:542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265.83002621400567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Merit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56.63000000000001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56.45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54.76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59.42</v>
      </c>
      <c r="Q6" s="8" t="str">
        <f>IF(P6="","",IF(P6=CZ6,$CA$1,IF(P6=BY6,$AZ$1,IF(P6=AX6,$Y$1,""))))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3.6900000000000048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USA (Aug 5)</v>
      </c>
      <c r="Y6" s="23">
        <v>4.5</v>
      </c>
      <c r="Z6" s="23">
        <v>2.9</v>
      </c>
      <c r="AA6" s="23">
        <v>5.5</v>
      </c>
      <c r="AB6" s="23">
        <v>5.5</v>
      </c>
      <c r="AC6" s="23">
        <v>0</v>
      </c>
      <c r="AD6" s="23">
        <v>14.1</v>
      </c>
      <c r="AE6" s="23">
        <v>8.8000000000000007</v>
      </c>
      <c r="AF6" s="23">
        <v>14.5</v>
      </c>
      <c r="AG6" s="23">
        <v>17.36</v>
      </c>
      <c r="AH6" s="23">
        <v>0</v>
      </c>
      <c r="AI6" s="23">
        <v>15.2</v>
      </c>
      <c r="AJ6" s="23">
        <v>9.4</v>
      </c>
      <c r="AK6" s="23">
        <v>16.2</v>
      </c>
      <c r="AL6" s="23">
        <v>17.78</v>
      </c>
      <c r="AM6" s="23">
        <v>0</v>
      </c>
      <c r="AN6" s="28"/>
      <c r="AO6" s="39">
        <f>IF(AA6&gt;0,AA6,"")</f>
        <v>5.5</v>
      </c>
      <c r="AP6" s="39">
        <f>IF(AB6&gt;0,AB6,"")</f>
        <v>5.5</v>
      </c>
      <c r="AQ6" s="41">
        <f>IF(SUM(Y6:AB6)-AC6&gt;0,SUM(Y6:AB6)-AC6,"")</f>
        <v>18.399999999999999</v>
      </c>
      <c r="AR6" s="41">
        <f>IF(AF6&gt;0,AF6,"")</f>
        <v>14.5</v>
      </c>
      <c r="AS6" s="41">
        <f>IF(AG6&gt;0,AG6,"")</f>
        <v>17.36</v>
      </c>
      <c r="AT6" s="41">
        <f>IF(SUM(AD6:AG6)-AH6&gt;0,SUM(AD6:AG6)-AH6,"")</f>
        <v>54.76</v>
      </c>
      <c r="AU6" s="41">
        <f>IF(AQ6="","",MAX(AQ6,AT6))</f>
        <v>54.76</v>
      </c>
      <c r="AV6" s="41">
        <f>IF(AK6&gt;0,AK6,"")</f>
        <v>16.2</v>
      </c>
      <c r="AW6" s="41">
        <f>IF(AL6&gt;0,AL6,"")</f>
        <v>17.78</v>
      </c>
      <c r="AX6" s="41">
        <f>IF(SUM(AI6:AL6)-AM6&gt;0,SUM(AI6:AL6)-AM6,"")</f>
        <v>58.58</v>
      </c>
      <c r="AY6" s="41">
        <f>IF(SUM(AU6,AX6)&gt;0,SUM(AU6,AX6),"")</f>
        <v>113.34</v>
      </c>
      <c r="AZ6" s="27">
        <v>10.199999999999999</v>
      </c>
      <c r="BA6" s="27">
        <v>6.1000000000000005</v>
      </c>
      <c r="BB6" s="27">
        <v>10.85</v>
      </c>
      <c r="BC6" s="27">
        <v>11.115</v>
      </c>
      <c r="BD6" s="27">
        <v>0</v>
      </c>
      <c r="BE6" s="27">
        <v>14.95</v>
      </c>
      <c r="BF6" s="27">
        <v>8.9</v>
      </c>
      <c r="BG6" s="27">
        <v>15.35</v>
      </c>
      <c r="BH6" s="27">
        <v>17.25</v>
      </c>
      <c r="BI6" s="27">
        <v>0</v>
      </c>
      <c r="BJ6" s="27">
        <v>15.45</v>
      </c>
      <c r="BK6" s="27">
        <v>9.4</v>
      </c>
      <c r="BL6" s="27">
        <v>16.2</v>
      </c>
      <c r="BM6" s="27">
        <v>17.36</v>
      </c>
      <c r="BN6" s="27">
        <v>0</v>
      </c>
      <c r="BO6" s="29" t="s">
        <v>57</v>
      </c>
      <c r="BP6" s="40">
        <f>IF(BB6&gt;0,BB6,"")</f>
        <v>10.85</v>
      </c>
      <c r="BQ6" s="40">
        <f>IF(BC6&gt;0,BC6,"")</f>
        <v>11.115</v>
      </c>
      <c r="BR6" s="11">
        <f>IF(SUM(AZ6:BC6)-BD6&gt;0,SUM(AZ6:BC6)-BD6,"")</f>
        <v>38.265000000000001</v>
      </c>
      <c r="BS6" s="11">
        <f>IF(BG6&gt;0,BG6,"")</f>
        <v>15.35</v>
      </c>
      <c r="BT6" s="11">
        <f>IF(BH6&gt;0,BH6,"")</f>
        <v>17.25</v>
      </c>
      <c r="BU6" s="11">
        <f>IF(SUM(BE6:BH6)-BI6&gt;0,SUM(BE6:BH6)-BI6,"")</f>
        <v>56.45</v>
      </c>
      <c r="BV6" s="11">
        <f>IF(BR6="","",MAX(BR6,BU6))</f>
        <v>56.45</v>
      </c>
      <c r="BW6" s="11">
        <f>IF(BL6&gt;0,BL6,"")</f>
        <v>16.2</v>
      </c>
      <c r="BX6" s="11">
        <f>IF(BM6&gt;0,BM6,"")</f>
        <v>17.36</v>
      </c>
      <c r="BY6" s="11">
        <f>IF(SUM(BJ6:BM6)-BN6&gt;0,SUM(BJ6:BM6)-BN6,"")</f>
        <v>58.41</v>
      </c>
      <c r="BZ6" s="11">
        <f>IF(SUM(BV6,BY6)&gt;0,SUM(BV6,BY6),"")</f>
        <v>114.86</v>
      </c>
      <c r="CA6" s="23">
        <v>1.6</v>
      </c>
      <c r="CB6" s="23">
        <v>1</v>
      </c>
      <c r="CC6" s="23">
        <v>2.2000000000000002</v>
      </c>
      <c r="CD6" s="23">
        <v>1.83</v>
      </c>
      <c r="CE6" s="23">
        <v>0</v>
      </c>
      <c r="CF6" s="23">
        <v>15.1</v>
      </c>
      <c r="CG6" s="23">
        <v>9</v>
      </c>
      <c r="CH6" s="23">
        <v>16.3</v>
      </c>
      <c r="CI6" s="23">
        <v>16.23</v>
      </c>
      <c r="CJ6" s="23">
        <v>0</v>
      </c>
      <c r="CK6" s="23">
        <v>16.100000000000001</v>
      </c>
      <c r="CL6" s="23">
        <v>9.6</v>
      </c>
      <c r="CM6" s="23">
        <v>17.100000000000001</v>
      </c>
      <c r="CN6" s="23">
        <v>16.62</v>
      </c>
      <c r="CO6" s="23">
        <v>0</v>
      </c>
      <c r="CP6" s="28"/>
      <c r="CQ6" s="39">
        <f>IF(CC6&gt;0,CC6,"")</f>
        <v>2.2000000000000002</v>
      </c>
      <c r="CR6" s="39">
        <f>IF(CD6&gt;0,CD6,"")</f>
        <v>1.83</v>
      </c>
      <c r="CS6" s="41">
        <f>IF(SUM(CA6:CD6)-CE6&gt;0,SUM(CA6:CD6)-CE6,"")</f>
        <v>6.6300000000000008</v>
      </c>
      <c r="CT6" s="41">
        <f>IF(CH6&gt;0,CH6,"")</f>
        <v>16.3</v>
      </c>
      <c r="CU6" s="41">
        <f>IF(CI6&gt;0,CI6,"")</f>
        <v>16.23</v>
      </c>
      <c r="CV6" s="41">
        <f>IF(SUM(CF6:CI6)-CJ6&gt;0,SUM(CF6:CI6)-CJ6,"")</f>
        <v>56.63000000000001</v>
      </c>
      <c r="CW6" s="41">
        <f>IF(CS6="","",MAX(CS6,CV6))</f>
        <v>56.63000000000001</v>
      </c>
      <c r="CX6" s="41">
        <f>IF(CM6&gt;0,CM6,"")</f>
        <v>17.100000000000001</v>
      </c>
      <c r="CY6" s="41">
        <f>IF(CN6&gt;0,CN6,"")</f>
        <v>16.62</v>
      </c>
      <c r="CZ6" s="41">
        <f>IF(SUM(CK6:CN6)-CO6&gt;0,SUM(CK6:CN6)-CO6,"")</f>
        <v>59.42</v>
      </c>
      <c r="DA6" s="41">
        <f>IF(SUM(CW6,CZ6)&gt;0,SUM(CW6,CZ6),"")</f>
        <v>116.05000000000001</v>
      </c>
      <c r="DB6" s="52">
        <f>IF(MAX(ED6,FL6,GT6,IB6,JJ6,KR6,LZ6,NH6,OP6,PX6,RF6,SN6)-IF(N6="",0,N6)&gt;0.001,MAX(ED6,FL6,GT6,IB6,JJ6,KR6,LZ6,NH6,OP6,PX6,RF6,SN6)-IF(N6="",0,N6),"")</f>
        <v>3.6900000000000048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>
        <v>14.6</v>
      </c>
      <c r="MI6" s="18">
        <v>9.3000000000000007</v>
      </c>
      <c r="MJ6" s="18">
        <v>17.100000000000001</v>
      </c>
      <c r="MK6" s="18">
        <v>17.100000000000001</v>
      </c>
      <c r="ML6" s="18">
        <v>0</v>
      </c>
      <c r="MM6" s="18">
        <v>14.4</v>
      </c>
      <c r="MN6" s="18">
        <v>9.1</v>
      </c>
      <c r="MO6" s="18">
        <v>16.100000000000001</v>
      </c>
      <c r="MP6" s="18">
        <v>16.760000000000002</v>
      </c>
      <c r="MQ6" s="18">
        <v>0</v>
      </c>
      <c r="MR6" s="18">
        <v>1.6</v>
      </c>
      <c r="MS6" s="18">
        <v>0.9</v>
      </c>
      <c r="MT6" s="18">
        <v>2.2000000000000002</v>
      </c>
      <c r="MU6" s="18">
        <v>1.77</v>
      </c>
      <c r="MV6" s="18">
        <v>0</v>
      </c>
      <c r="MW6" s="18"/>
      <c r="MX6" s="18"/>
      <c r="MY6" s="18"/>
      <c r="MZ6" s="18"/>
      <c r="NA6" s="18"/>
      <c r="NB6" s="11">
        <f>IF(MJ6&gt;0,MJ6,"")</f>
        <v>17.100000000000001</v>
      </c>
      <c r="NC6" s="11">
        <f>IF(MK6&gt;0,MK6,"")</f>
        <v>17.100000000000001</v>
      </c>
      <c r="ND6" s="11">
        <f>IF(SUM(MH6:MK6)-ML6&gt;0,SUM(MH6:MK6)-ML6,"")</f>
        <v>58.1</v>
      </c>
      <c r="NE6" s="11">
        <f>IF(MO6&gt;0,MO6,"")</f>
        <v>16.100000000000001</v>
      </c>
      <c r="NF6" s="11">
        <f>IF(MP6&gt;0,MP6,"")</f>
        <v>16.760000000000002</v>
      </c>
      <c r="NG6" s="11">
        <f>IF(SUM(MM6:MP6)-MQ6&gt;0,SUM(MM6:MP6)-MQ6,"")</f>
        <v>56.36</v>
      </c>
      <c r="NH6" s="11">
        <f>IF(MAX(ND6,NG6)&gt;0,MAX(ND6,NG6),"")</f>
        <v>58.1</v>
      </c>
      <c r="NI6" s="11">
        <f>IF(MT6&gt;0,MT6,"")</f>
        <v>2.2000000000000002</v>
      </c>
      <c r="NJ6" s="11">
        <f>IF(MU6&gt;0,MU6,"")</f>
        <v>1.77</v>
      </c>
      <c r="NK6" s="11">
        <f>IF(SUM(MR6:MU6)-MV6&gt;0,SUM(MR6:MU6)-MV6,"")</f>
        <v>6.4700000000000006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58.1</v>
      </c>
      <c r="NP6" s="17">
        <v>15.1</v>
      </c>
      <c r="NQ6" s="17">
        <v>9.5</v>
      </c>
      <c r="NR6" s="17">
        <v>17.100000000000001</v>
      </c>
      <c r="NS6" s="17">
        <v>16.75</v>
      </c>
      <c r="NT6" s="17">
        <v>0</v>
      </c>
      <c r="NU6" s="17">
        <v>1.6</v>
      </c>
      <c r="NV6" s="17">
        <v>1</v>
      </c>
      <c r="NW6" s="17">
        <v>2.2000000000000002</v>
      </c>
      <c r="NX6" s="17">
        <v>1.8</v>
      </c>
      <c r="NY6" s="17">
        <v>0</v>
      </c>
      <c r="NZ6" s="17">
        <v>14.3</v>
      </c>
      <c r="OA6" s="17">
        <v>9</v>
      </c>
      <c r="OB6" s="17">
        <v>16.100000000000001</v>
      </c>
      <c r="OC6" s="17">
        <v>16.579999999999998</v>
      </c>
      <c r="OD6" s="17"/>
      <c r="OE6" s="17"/>
      <c r="OF6" s="17"/>
      <c r="OG6" s="17"/>
      <c r="OH6" s="17"/>
      <c r="OI6" s="17"/>
      <c r="OJ6" s="41">
        <f>IF(NR6&gt;0,NR6,"")</f>
        <v>17.100000000000001</v>
      </c>
      <c r="OK6" s="41">
        <f>IF(NS6&gt;0,NS6,"")</f>
        <v>16.75</v>
      </c>
      <c r="OL6" s="41">
        <f>IF(SUM(NP6:NS6)-NT6&gt;0,SUM(NP6:NS6)-NT6,"")</f>
        <v>58.45</v>
      </c>
      <c r="OM6" s="41">
        <f>IF(NW6&gt;0,NW6,"")</f>
        <v>2.2000000000000002</v>
      </c>
      <c r="ON6" s="41">
        <f>IF(NX6&gt;0,NX6,"")</f>
        <v>1.8</v>
      </c>
      <c r="OO6" s="41">
        <f>IF(SUM(NU6:NX6)-NY6&gt;0,SUM(NU6:NX6)-NY6,"")</f>
        <v>6.6000000000000005</v>
      </c>
      <c r="OP6" s="41">
        <f>IF(MAX(OL6,OO6)&gt;0,MAX(OL6,OO6),"")</f>
        <v>58.45</v>
      </c>
      <c r="OQ6" s="41">
        <f>IF(OB6&gt;0,OB6,"")</f>
        <v>16.100000000000001</v>
      </c>
      <c r="OR6" s="41">
        <f>IF(OC6&gt;0,OC6,"")</f>
        <v>16.579999999999998</v>
      </c>
      <c r="OS6" s="41">
        <f>IF(SUM(NZ6:OC6)-OD6&gt;0,SUM(NZ6:OC6)-OD6,"")</f>
        <v>55.980000000000004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58.45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5.8999999999999995</v>
      </c>
      <c r="SW6" s="23">
        <f>IF($CP6="P",CB6,(CB6+BA6)/2)</f>
        <v>3.5500000000000003</v>
      </c>
      <c r="SX6" s="23">
        <f>IF($CP6="P",CC6,(CC6+BB6)/2)</f>
        <v>6.5250000000000004</v>
      </c>
      <c r="SY6" s="23">
        <f>IF($CP6="P",CD6,(CD6+BC6)/2)</f>
        <v>6.4725000000000001</v>
      </c>
      <c r="SZ6" s="23">
        <f>IF($CP6="P",CE6,(CE6+BD6)/2)</f>
        <v>0</v>
      </c>
      <c r="TA6" s="23">
        <f>IF($CP6="P",CF6,(CF6+BE6)/2)</f>
        <v>15.024999999999999</v>
      </c>
      <c r="TB6" s="23">
        <f>IF($CP6="P",CG6,(CG6+BF6)/2)</f>
        <v>8.9499999999999993</v>
      </c>
      <c r="TC6" s="23">
        <f>IF($CP6="P",CH6,(CH6+BG6)/2)</f>
        <v>15.824999999999999</v>
      </c>
      <c r="TD6" s="23">
        <f>IF($CP6="P",CI6,(CI6+BH6)/2)</f>
        <v>16.740000000000002</v>
      </c>
      <c r="TE6" s="23">
        <f>IF($CP6="P",CJ6,(CJ6+BI6)/2)</f>
        <v>0</v>
      </c>
      <c r="TF6" s="23">
        <f>IF($CP6="P",CK6,(CK6+BJ6)/2)</f>
        <v>15.775</v>
      </c>
      <c r="TG6" s="23">
        <f>IF($CP6="P",CL6,(CL6+BK6)/2)</f>
        <v>9.5</v>
      </c>
      <c r="TH6" s="23">
        <f>IF($CP6="P",CM6,(CM6+BL6)/2)</f>
        <v>16.649999999999999</v>
      </c>
      <c r="TI6" s="23">
        <f>IF($CP6="P",CN6,(CN6+BM6)/2)</f>
        <v>16.990000000000002</v>
      </c>
      <c r="TJ6" s="23">
        <f>IF($CP6="P",CO6,(CO6+BN6)/2)</f>
        <v>0</v>
      </c>
      <c r="TK6" s="28" t="s">
        <v>57</v>
      </c>
      <c r="TL6" s="41">
        <f>IF(SX6&gt;0,SX6,"")</f>
        <v>6.5250000000000004</v>
      </c>
      <c r="TM6" s="41">
        <f>IF(SY6&gt;0,SY6,"")</f>
        <v>6.4725000000000001</v>
      </c>
      <c r="TN6" s="41">
        <f>IF(SUM(SV6:SY6)-SZ6&gt;0,SUM(SV6:SY6)-SZ6,"")</f>
        <v>22.447499999999998</v>
      </c>
      <c r="TO6" s="41">
        <f>IF(TC6&gt;0,TC6,"")</f>
        <v>15.824999999999999</v>
      </c>
      <c r="TP6" s="41">
        <f>IF(TD6&gt;0,TD6,"")</f>
        <v>16.740000000000002</v>
      </c>
      <c r="TQ6" s="41">
        <f>IF(SUM(TA6:TD6)-TE6&gt;0,SUM(TA6:TD6)-TE6,"")</f>
        <v>56.54</v>
      </c>
      <c r="TR6" s="41">
        <f>IF(MAX(TN6,TQ6)&gt;0,MAX(TN6,TQ6),"")</f>
        <v>56.54</v>
      </c>
      <c r="TS6" s="41">
        <f>IF(TH6&gt;0,TH6,"")</f>
        <v>16.649999999999999</v>
      </c>
      <c r="TT6" s="41">
        <f>IF(TI6&gt;0,TI6,"")</f>
        <v>16.990000000000002</v>
      </c>
      <c r="TU6" s="41">
        <f>IF(SUM(TF6:TI6)-TJ6&gt;0,SUM(TF6:TI6)-TJ6,"")</f>
        <v>58.914999999999999</v>
      </c>
      <c r="TV6" s="41">
        <f>IF(SUM(TR6,TU6)&gt;0,SUM(TR6,TU6),"")</f>
        <v>115.455</v>
      </c>
    </row>
    <row r="7" spans="1:542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258.16002561700566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55.5</v>
      </c>
      <c r="M7" s="8" t="str">
        <f>IF(L7="","",IF(OR(L7=CS7,L7=CV7),$CA$1,IF(OR(L7=BR7,L7=BU7),$AZ$1,IF(OR(L7=AQ7,L7=AT7),$Y$1,""))))</f>
        <v>2023 Nationals</v>
      </c>
      <c r="N7" s="8">
        <f>IF(COUNT(AQ7,AT7,BR7,BU7,CS7,CV7)&gt;2,LARGE((AQ7,AT7,BR7,BU7,CS7,CV7),3),0)</f>
        <v>54.080000000000005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1.9899999999999949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</v>
      </c>
      <c r="Z7" s="23">
        <v>9.1</v>
      </c>
      <c r="AA7" s="23">
        <v>17.100000000000001</v>
      </c>
      <c r="AB7" s="23">
        <v>16.21</v>
      </c>
      <c r="AC7" s="23">
        <v>0</v>
      </c>
      <c r="AD7" s="23">
        <v>8.3000000000000007</v>
      </c>
      <c r="AE7" s="23">
        <v>5.7</v>
      </c>
      <c r="AF7" s="23">
        <v>10.7</v>
      </c>
      <c r="AG7" s="23">
        <v>10.32</v>
      </c>
      <c r="AH7" s="23">
        <v>0</v>
      </c>
      <c r="AI7" s="23">
        <v>14</v>
      </c>
      <c r="AJ7" s="23">
        <v>9.4</v>
      </c>
      <c r="AK7" s="23">
        <v>17.100000000000001</v>
      </c>
      <c r="AL7" s="23">
        <v>16.29</v>
      </c>
      <c r="AM7" s="23">
        <v>0</v>
      </c>
      <c r="AN7" s="28"/>
      <c r="AO7" s="39">
        <f>IF(AA7&gt;0,AA7,"")</f>
        <v>17.100000000000001</v>
      </c>
      <c r="AP7" s="39">
        <f>IF(AB7&gt;0,AB7,"")</f>
        <v>16.21</v>
      </c>
      <c r="AQ7" s="41">
        <f>IF(SUM(Y7:AB7)-AC7&gt;0,SUM(Y7:AB7)-AC7,"")</f>
        <v>56.410000000000004</v>
      </c>
      <c r="AR7" s="41">
        <f>IF(AF7&gt;0,AF7,"")</f>
        <v>10.7</v>
      </c>
      <c r="AS7" s="41">
        <f>IF(AG7&gt;0,AG7,"")</f>
        <v>10.32</v>
      </c>
      <c r="AT7" s="41">
        <f>IF(SUM(AD7:AG7)-AH7&gt;0,SUM(AD7:AG7)-AH7,"")</f>
        <v>35.019999999999996</v>
      </c>
      <c r="AU7" s="41">
        <f>IF(AQ7="","",MAX(AQ7,AT7))</f>
        <v>56.410000000000004</v>
      </c>
      <c r="AV7" s="41">
        <f>IF(AK7&gt;0,AK7,"")</f>
        <v>17.100000000000001</v>
      </c>
      <c r="AW7" s="41">
        <f>IF(AL7&gt;0,AL7,"")</f>
        <v>16.29</v>
      </c>
      <c r="AX7" s="41">
        <f>IF(SUM(AI7:AL7)-AM7&gt;0,SUM(AI7:AL7)-AM7,"")</f>
        <v>56.79</v>
      </c>
      <c r="AY7" s="41">
        <f>IF(SUM(AU7,AX7)&gt;0,SUM(AU7,AX7),"")</f>
        <v>113.2</v>
      </c>
      <c r="AZ7" s="27">
        <v>14.3</v>
      </c>
      <c r="BA7" s="27">
        <v>8.8000000000000007</v>
      </c>
      <c r="BB7" s="27">
        <v>15.6</v>
      </c>
      <c r="BC7" s="27">
        <v>15.38</v>
      </c>
      <c r="BD7" s="27">
        <v>0</v>
      </c>
      <c r="BE7" s="27">
        <v>18.899999999999999</v>
      </c>
      <c r="BF7" s="27">
        <v>1.7</v>
      </c>
      <c r="BG7" s="27">
        <v>3.8</v>
      </c>
      <c r="BH7" s="27">
        <v>3.38</v>
      </c>
      <c r="BI7" s="27">
        <v>0</v>
      </c>
      <c r="BJ7" s="27">
        <v>14.9</v>
      </c>
      <c r="BK7" s="27">
        <v>9.6</v>
      </c>
      <c r="BL7" s="27">
        <v>16.2</v>
      </c>
      <c r="BM7" s="27">
        <v>15.88</v>
      </c>
      <c r="BN7" s="27">
        <v>0</v>
      </c>
      <c r="BO7" s="29"/>
      <c r="BP7" s="40">
        <f>IF(BB7&gt;0,BB7,"")</f>
        <v>15.6</v>
      </c>
      <c r="BQ7" s="40">
        <f>IF(BC7&gt;0,BC7,"")</f>
        <v>15.38</v>
      </c>
      <c r="BR7" s="11">
        <f>IF(SUM(AZ7:BC7)-BD7&gt;0,SUM(AZ7:BC7)-BD7,"")</f>
        <v>54.080000000000005</v>
      </c>
      <c r="BS7" s="11">
        <f>IF(BG7&gt;0,BG7,"")</f>
        <v>3.8</v>
      </c>
      <c r="BT7" s="11">
        <f>IF(BH7&gt;0,BH7,"")</f>
        <v>3.38</v>
      </c>
      <c r="BU7" s="11">
        <f>IF(SUM(BE7:BH7)-BI7&gt;0,SUM(BE7:BH7)-BI7,"")</f>
        <v>27.779999999999998</v>
      </c>
      <c r="BV7" s="11">
        <f>IF(BR7="","",MAX(BR7,BU7))</f>
        <v>54.080000000000005</v>
      </c>
      <c r="BW7" s="11">
        <f>IF(BL7&gt;0,BL7,"")</f>
        <v>16.2</v>
      </c>
      <c r="BX7" s="11">
        <f>IF(BM7&gt;0,BM7,"")</f>
        <v>15.88</v>
      </c>
      <c r="BY7" s="11">
        <f>IF(SUM(BJ7:BM7)-BN7&gt;0,SUM(BJ7:BM7)-BN7,"")</f>
        <v>56.580000000000005</v>
      </c>
      <c r="BZ7" s="11">
        <f>IF(SUM(BV7,BY7)&gt;0,SUM(BV7,BY7),"")</f>
        <v>110.66000000000001</v>
      </c>
      <c r="CA7" s="23">
        <v>14.1</v>
      </c>
      <c r="CB7" s="23">
        <v>9.4</v>
      </c>
      <c r="CC7" s="23">
        <v>16.2</v>
      </c>
      <c r="CD7" s="23">
        <v>15.8</v>
      </c>
      <c r="CE7" s="23">
        <v>0</v>
      </c>
      <c r="CF7" s="23">
        <v>1.6</v>
      </c>
      <c r="CG7" s="23">
        <v>1</v>
      </c>
      <c r="CH7" s="23">
        <v>2</v>
      </c>
      <c r="CI7" s="23">
        <v>1.76</v>
      </c>
      <c r="CJ7" s="23">
        <v>0.4</v>
      </c>
      <c r="CK7" s="23"/>
      <c r="CL7" s="23"/>
      <c r="CM7" s="23"/>
      <c r="CN7" s="23"/>
      <c r="CO7" s="23"/>
      <c r="CP7" s="28"/>
      <c r="CQ7" s="39">
        <f>IF(CC7&gt;0,CC7,"")</f>
        <v>16.2</v>
      </c>
      <c r="CR7" s="39">
        <f>IF(CD7&gt;0,CD7,"")</f>
        <v>15.8</v>
      </c>
      <c r="CS7" s="41">
        <f>IF(SUM(CA7:CD7)-CE7&gt;0,SUM(CA7:CD7)-CE7,"")</f>
        <v>55.5</v>
      </c>
      <c r="CT7" s="41">
        <f>IF(CH7&gt;0,CH7,"")</f>
        <v>2</v>
      </c>
      <c r="CU7" s="41">
        <f>IF(CI7&gt;0,CI7,"")</f>
        <v>1.76</v>
      </c>
      <c r="CV7" s="41">
        <f>IF(SUM(CF7:CI7)-CJ7&gt;0,SUM(CF7:CI7)-CJ7,"")</f>
        <v>5.9599999999999991</v>
      </c>
      <c r="CW7" s="41">
        <f>IF(CS7="","",MAX(CS7,CV7))</f>
        <v>55.5</v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>
        <f>IF(SUM(CW7,CZ7)&gt;0,SUM(CW7,CZ7),"")</f>
        <v>55.5</v>
      </c>
      <c r="DB7" s="52">
        <f>IF(MAX(ED7,FL7,GT7,IB7,JJ7,KR7,LZ7,NH7,OP7,PX7,RF7,SN7)-IF(N7="",0,N7)&gt;0.001,MAX(ED7,FL7,GT7,IB7,JJ7,KR7,LZ7,NH7,OP7,PX7,RF7,SN7)-IF(N7="",0,N7),"")</f>
        <v>1.9899999999999949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IF(SUM(NH7,NN7)&gt;0,SUM(NH7,NN7),"")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14.2</v>
      </c>
      <c r="SW7" s="23">
        <f>IF($CP7="P",CB7,(CB7+BA7)/2)</f>
        <v>9.1000000000000014</v>
      </c>
      <c r="SX7" s="23">
        <f>IF($CP7="P",CC7,(CC7+BB7)/2)</f>
        <v>15.899999999999999</v>
      </c>
      <c r="SY7" s="23">
        <f>IF($CP7="P",CD7,(CD7+BC7)/2)</f>
        <v>15.59</v>
      </c>
      <c r="SZ7" s="23">
        <f>IF($CP7="P",CE7,(CE7+BD7)/2)</f>
        <v>0</v>
      </c>
      <c r="TA7" s="23">
        <f>IF($CP7="P",CF7,(CF7+BE7)/2)</f>
        <v>10.25</v>
      </c>
      <c r="TB7" s="23">
        <f>IF($CP7="P",CG7,(CG7+BF7)/2)</f>
        <v>1.35</v>
      </c>
      <c r="TC7" s="23">
        <f>IF($CP7="P",CH7,(CH7+BG7)/2)</f>
        <v>2.9</v>
      </c>
      <c r="TD7" s="23">
        <f>IF($CP7="P",CI7,(CI7+BH7)/2)</f>
        <v>2.57</v>
      </c>
      <c r="TE7" s="23">
        <f>IF($CP7="P",CJ7,(CJ7+BI7)/2)</f>
        <v>0.2</v>
      </c>
      <c r="TF7" s="23">
        <f>IF($CP7="P",CK7,(CK7+BJ7)/2)</f>
        <v>7.45</v>
      </c>
      <c r="TG7" s="23">
        <f>IF($CP7="P",CL7,(CL7+BK7)/2)</f>
        <v>4.8</v>
      </c>
      <c r="TH7" s="23">
        <f>IF($CP7="P",CM7,(CM7+BL7)/2)</f>
        <v>8.1</v>
      </c>
      <c r="TI7" s="23">
        <f>IF($CP7="P",CN7,(CN7+BM7)/2)</f>
        <v>7.94</v>
      </c>
      <c r="TJ7" s="23">
        <f>IF($CP7="P",CO7,(CO7+BN7)/2)</f>
        <v>0</v>
      </c>
      <c r="TK7" s="28" t="s">
        <v>57</v>
      </c>
      <c r="TL7" s="41">
        <f>IF(SX7&gt;0,SX7,"")</f>
        <v>15.899999999999999</v>
      </c>
      <c r="TM7" s="41">
        <f>IF(SY7&gt;0,SY7,"")</f>
        <v>15.59</v>
      </c>
      <c r="TN7" s="41">
        <f>IF(SUM(SV7:SY7)-SZ7&gt;0,SUM(SV7:SY7)-SZ7,"")</f>
        <v>54.790000000000006</v>
      </c>
      <c r="TO7" s="41">
        <f>IF(TC7&gt;0,TC7,"")</f>
        <v>2.9</v>
      </c>
      <c r="TP7" s="41">
        <f>IF(TD7&gt;0,TD7,"")</f>
        <v>2.57</v>
      </c>
      <c r="TQ7" s="41">
        <f>IF(SUM(TA7:TD7)-TE7&gt;0,SUM(TA7:TD7)-TE7,"")</f>
        <v>16.87</v>
      </c>
      <c r="TR7" s="41">
        <f>IF(MAX(TN7,TQ7)&gt;0,MAX(TN7,TQ7),"")</f>
        <v>54.790000000000006</v>
      </c>
      <c r="TS7" s="41">
        <f>IF(TH7&gt;0,TH7,"")</f>
        <v>8.1</v>
      </c>
      <c r="TT7" s="41">
        <f>IF(TI7&gt;0,TI7,"")</f>
        <v>7.94</v>
      </c>
      <c r="TU7" s="41">
        <f>IF(SUM(TF7:TI7)-TJ7&gt;0,SUM(TF7:TI7)-TJ7,"")</f>
        <v>28.290000000000003</v>
      </c>
      <c r="TV7" s="41">
        <f>IF(SUM(TR7,TU7)&gt;0,SUM(TR7,TU7),"")</f>
        <v>83.080000000000013</v>
      </c>
    </row>
    <row r="8" spans="1:542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252.21002522100554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54.739999999999995</v>
      </c>
      <c r="O8" s="8" t="str">
        <f>IF(N8="","",IF(OR(N8=CS8,N8=CV8),$CA$1,IF(OR(N8=BR8,N8=BU8),$AZ$1,IF(OR(N8=AQ8,N8=AT8),$Y$1,""))))</f>
        <v>2022 3rd Domestic Trial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16.38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14.02</v>
      </c>
      <c r="Z8" s="23">
        <v>9</v>
      </c>
      <c r="AA8" s="23">
        <v>15.8</v>
      </c>
      <c r="AB8" s="23">
        <v>16.12</v>
      </c>
      <c r="AC8" s="23">
        <v>0.2</v>
      </c>
      <c r="AD8" s="23">
        <v>6.6</v>
      </c>
      <c r="AE8" s="23">
        <v>4.8</v>
      </c>
      <c r="AF8" s="23">
        <v>8.6</v>
      </c>
      <c r="AG8" s="23">
        <v>8.41</v>
      </c>
      <c r="AH8" s="23">
        <v>0</v>
      </c>
      <c r="AI8" s="23">
        <v>14</v>
      </c>
      <c r="AJ8" s="23">
        <v>8.8000000000000007</v>
      </c>
      <c r="AK8" s="23">
        <v>15.8</v>
      </c>
      <c r="AL8" s="23">
        <v>16.27</v>
      </c>
      <c r="AM8" s="23">
        <v>0</v>
      </c>
      <c r="AN8" s="28"/>
      <c r="AO8" s="39">
        <f>IF(AA8&gt;0,AA8,"")</f>
        <v>15.8</v>
      </c>
      <c r="AP8" s="39">
        <f>IF(AB8&gt;0,AB8,"")</f>
        <v>16.12</v>
      </c>
      <c r="AQ8" s="41">
        <f>IF(SUM(Y8:AB8)-AC8&gt;0,SUM(Y8:AB8)-AC8,"")</f>
        <v>54.739999999999995</v>
      </c>
      <c r="AR8" s="41">
        <f>IF(AF8&gt;0,AF8,"")</f>
        <v>8.6</v>
      </c>
      <c r="AS8" s="41">
        <f>IF(AG8&gt;0,AG8,"")</f>
        <v>8.41</v>
      </c>
      <c r="AT8" s="41">
        <f>IF(SUM(AD8:AG8)-AH8&gt;0,SUM(AD8:AG8)-AH8,"")</f>
        <v>28.41</v>
      </c>
      <c r="AU8" s="41">
        <f>IF(AQ8="","",MAX(AQ8,AT8))</f>
        <v>54.739999999999995</v>
      </c>
      <c r="AV8" s="41">
        <f>IF(AK8&gt;0,AK8,"")</f>
        <v>15.8</v>
      </c>
      <c r="AW8" s="41">
        <f>IF(AL8&gt;0,AL8,"")</f>
        <v>16.27</v>
      </c>
      <c r="AX8" s="41">
        <f>IF(SUM(AI8:AL8)-AM8&gt;0,SUM(AI8:AL8)-AM8,"")</f>
        <v>54.870000000000005</v>
      </c>
      <c r="AY8" s="41">
        <f>IF(SUM(AU8,AX8)&gt;0,SUM(AU8,AX8),"")</f>
        <v>109.61</v>
      </c>
      <c r="AZ8" s="27">
        <v>14.6</v>
      </c>
      <c r="BA8" s="27">
        <v>9</v>
      </c>
      <c r="BB8" s="27">
        <v>14.8</v>
      </c>
      <c r="BC8" s="27">
        <v>15.62</v>
      </c>
      <c r="BD8" s="27">
        <v>0</v>
      </c>
      <c r="BE8" s="27">
        <v>14.9</v>
      </c>
      <c r="BF8" s="27">
        <v>9</v>
      </c>
      <c r="BG8" s="27">
        <v>15.8</v>
      </c>
      <c r="BH8" s="27">
        <v>15.84</v>
      </c>
      <c r="BI8" s="27">
        <v>0</v>
      </c>
      <c r="BJ8" s="27">
        <v>14.7</v>
      </c>
      <c r="BK8" s="27">
        <v>9</v>
      </c>
      <c r="BL8" s="27">
        <v>14.8</v>
      </c>
      <c r="BM8" s="27">
        <v>15.82</v>
      </c>
      <c r="BN8" s="27">
        <v>0</v>
      </c>
      <c r="BO8" s="29"/>
      <c r="BP8" s="40">
        <f>IF(BB8&gt;0,BB8,"")</f>
        <v>14.8</v>
      </c>
      <c r="BQ8" s="40">
        <f>IF(BC8&gt;0,BC8,"")</f>
        <v>15.62</v>
      </c>
      <c r="BR8" s="11">
        <f>IF(SUM(AZ8:BC8)-BD8&gt;0,SUM(AZ8:BC8)-BD8,"")</f>
        <v>54.02</v>
      </c>
      <c r="BS8" s="11">
        <f>IF(BG8&gt;0,BG8,"")</f>
        <v>15.8</v>
      </c>
      <c r="BT8" s="11">
        <f>IF(BH8&gt;0,BH8,"")</f>
        <v>15.84</v>
      </c>
      <c r="BU8" s="11">
        <f>IF(SUM(BE8:BH8)-BI8&gt;0,SUM(BE8:BH8)-BI8,"")</f>
        <v>55.540000000000006</v>
      </c>
      <c r="BV8" s="11">
        <f>IF(BR8="","",MAX(BR8,BU8))</f>
        <v>55.540000000000006</v>
      </c>
      <c r="BW8" s="11">
        <f>IF(BL8&gt;0,BL8,"")</f>
        <v>14.8</v>
      </c>
      <c r="BX8" s="11">
        <f>IF(BM8&gt;0,BM8,"")</f>
        <v>15.82</v>
      </c>
      <c r="BY8" s="11">
        <f>IF(SUM(BJ8:BM8)-BN8&gt;0,SUM(BJ8:BM8)-BN8,"")</f>
        <v>54.32</v>
      </c>
      <c r="BZ8" s="11">
        <f>IF(SUM(BV8,BY8)&gt;0,SUM(BV8,BY8),"")</f>
        <v>109.86000000000001</v>
      </c>
      <c r="CA8" s="23">
        <v>14.1</v>
      </c>
      <c r="CB8" s="23">
        <v>9</v>
      </c>
      <c r="CC8" s="23">
        <v>15.4</v>
      </c>
      <c r="CD8" s="23">
        <v>16.38</v>
      </c>
      <c r="CE8" s="23">
        <v>0</v>
      </c>
      <c r="CF8" s="23">
        <v>1.8</v>
      </c>
      <c r="CG8" s="23">
        <v>0.9</v>
      </c>
      <c r="CH8" s="23">
        <v>2</v>
      </c>
      <c r="CI8" s="23">
        <v>1.75</v>
      </c>
      <c r="CJ8" s="23">
        <v>0</v>
      </c>
      <c r="CK8" s="23">
        <v>1.7</v>
      </c>
      <c r="CL8" s="23">
        <v>0.8</v>
      </c>
      <c r="CM8" s="23">
        <v>2</v>
      </c>
      <c r="CN8" s="23">
        <v>1.76</v>
      </c>
      <c r="CO8" s="23">
        <v>0</v>
      </c>
      <c r="CP8" s="28"/>
      <c r="CQ8" s="39">
        <f>IF(CC8&gt;0,CC8,"")</f>
        <v>15.4</v>
      </c>
      <c r="CR8" s="39">
        <f>IF(CD8&gt;0,CD8,"")</f>
        <v>16.38</v>
      </c>
      <c r="CS8" s="41">
        <f>IF(SUM(CA8:CD8)-CE8&gt;0,SUM(CA8:CD8)-CE8,"")</f>
        <v>54.879999999999995</v>
      </c>
      <c r="CT8" s="41">
        <f>IF(CH8&gt;0,CH8,"")</f>
        <v>2</v>
      </c>
      <c r="CU8" s="41">
        <f>IF(CI8&gt;0,CI8,"")</f>
        <v>1.75</v>
      </c>
      <c r="CV8" s="41">
        <f>IF(SUM(CF8:CI8)-CJ8&gt;0,SUM(CF8:CI8)-CJ8,"")</f>
        <v>6.45</v>
      </c>
      <c r="CW8" s="41">
        <f>IF(CS8="","",MAX(CS8,CV8))</f>
        <v>54.879999999999995</v>
      </c>
      <c r="CX8" s="41">
        <f>IF(CM8&gt;0,CM8,"")</f>
        <v>2</v>
      </c>
      <c r="CY8" s="41">
        <f>IF(CN8&gt;0,CN8,"")</f>
        <v>1.76</v>
      </c>
      <c r="CZ8" s="41">
        <f>IF(SUM(CK8:CN8)-CO8&gt;0,SUM(CK8:CN8)-CO8,"")</f>
        <v>6.26</v>
      </c>
      <c r="DA8" s="41">
        <f>IF(SUM(CW8,CZ8)&gt;0,SUM(CW8,CZ8),"")</f>
        <v>61.139999999999993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14.35</v>
      </c>
      <c r="SW8" s="23">
        <f>IF($CP8="P",CB8,(CB8+BA8)/2)</f>
        <v>9</v>
      </c>
      <c r="SX8" s="23">
        <f>IF($CP8="P",CC8,(CC8+BB8)/2)</f>
        <v>15.100000000000001</v>
      </c>
      <c r="SY8" s="23">
        <f>IF($CP8="P",CD8,(CD8+BC8)/2)</f>
        <v>16</v>
      </c>
      <c r="SZ8" s="23">
        <f>IF($CP8="P",CE8,(CE8+BD8)/2)</f>
        <v>0</v>
      </c>
      <c r="TA8" s="23">
        <f>IF($CP8="P",CF8,(CF8+BE8)/2)</f>
        <v>8.35</v>
      </c>
      <c r="TB8" s="23">
        <f>IF($CP8="P",CG8,(CG8+BF8)/2)</f>
        <v>4.95</v>
      </c>
      <c r="TC8" s="23">
        <f>IF($CP8="P",CH8,(CH8+BG8)/2)</f>
        <v>8.9</v>
      </c>
      <c r="TD8" s="23">
        <f>IF($CP8="P",CI8,(CI8+BH8)/2)</f>
        <v>8.7949999999999999</v>
      </c>
      <c r="TE8" s="23">
        <f>IF($CP8="P",CJ8,(CJ8+BI8)/2)</f>
        <v>0</v>
      </c>
      <c r="TF8" s="23">
        <f>IF($CP8="P",CK8,(CK8+BJ8)/2)</f>
        <v>8.1999999999999993</v>
      </c>
      <c r="TG8" s="23">
        <f>IF($CP8="P",CL8,(CL8+BK8)/2)</f>
        <v>4.9000000000000004</v>
      </c>
      <c r="TH8" s="23">
        <f>IF($CP8="P",CM8,(CM8+BL8)/2)</f>
        <v>8.4</v>
      </c>
      <c r="TI8" s="23">
        <f>IF($CP8="P",CN8,(CN8+BM8)/2)</f>
        <v>8.7900000000000009</v>
      </c>
      <c r="TJ8" s="23">
        <f>IF($CP8="P",CO8,(CO8+BN8)/2)</f>
        <v>0</v>
      </c>
      <c r="TK8" s="28" t="s">
        <v>57</v>
      </c>
      <c r="TL8" s="41">
        <f>IF(SX8&gt;0,SX8,"")</f>
        <v>15.100000000000001</v>
      </c>
      <c r="TM8" s="41">
        <f>IF(SY8&gt;0,SY8,"")</f>
        <v>16</v>
      </c>
      <c r="TN8" s="41">
        <f>IF(SUM(SV8:SY8)-SZ8&gt;0,SUM(SV8:SY8)-SZ8,"")</f>
        <v>54.45</v>
      </c>
      <c r="TO8" s="41">
        <f>IF(TC8&gt;0,TC8,"")</f>
        <v>8.9</v>
      </c>
      <c r="TP8" s="41">
        <f>IF(TD8&gt;0,TD8,"")</f>
        <v>8.7949999999999999</v>
      </c>
      <c r="TQ8" s="41">
        <f>IF(SUM(TA8:TD8)-TE8&gt;0,SUM(TA8:TD8)-TE8,"")</f>
        <v>30.995000000000005</v>
      </c>
      <c r="TR8" s="41">
        <f>IF(MAX(TN8,TQ8)&gt;0,MAX(TN8,TQ8),"")</f>
        <v>54.45</v>
      </c>
      <c r="TS8" s="41">
        <f>IF(TH8&gt;0,TH8,"")</f>
        <v>8.4</v>
      </c>
      <c r="TT8" s="41">
        <f>IF(TI8&gt;0,TI8,"")</f>
        <v>8.7900000000000009</v>
      </c>
      <c r="TU8" s="41">
        <f>IF(SUM(TF8:TI8)-TJ8&gt;0,SUM(TF8:TI8)-TJ8,"")</f>
        <v>30.29</v>
      </c>
      <c r="TV8" s="41">
        <f>IF(SUM(TR8,TU8)&gt;0,SUM(TR8,TU8),"")</f>
        <v>84.740000000000009</v>
      </c>
    </row>
    <row r="9" spans="1:542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13.55</v>
      </c>
      <c r="Z9" s="23">
        <v>9</v>
      </c>
      <c r="AA9" s="23">
        <v>15.100000000000001</v>
      </c>
      <c r="AB9" s="23">
        <v>15.425000000000001</v>
      </c>
      <c r="AC9" s="23">
        <v>0</v>
      </c>
      <c r="AD9" s="23">
        <v>12.8</v>
      </c>
      <c r="AE9" s="23">
        <v>7.8000000000000007</v>
      </c>
      <c r="AF9" s="23">
        <v>11.8</v>
      </c>
      <c r="AG9" s="23">
        <v>15.079999999999998</v>
      </c>
      <c r="AH9" s="23">
        <v>0.4</v>
      </c>
      <c r="AI9" s="23">
        <v>12</v>
      </c>
      <c r="AJ9" s="23">
        <v>7.25</v>
      </c>
      <c r="AK9" s="23">
        <v>11.8</v>
      </c>
      <c r="AL9" s="23">
        <v>12.68</v>
      </c>
      <c r="AM9" s="23">
        <v>0</v>
      </c>
      <c r="AN9" s="28" t="s">
        <v>57</v>
      </c>
      <c r="AO9" s="39">
        <f>IF(AA9&gt;0,AA9,"")</f>
        <v>15.100000000000001</v>
      </c>
      <c r="AP9" s="39">
        <f>IF(AB9&gt;0,AB9,"")</f>
        <v>15.425000000000001</v>
      </c>
      <c r="AQ9" s="41">
        <f>IF(SUM(Y9:AB9)-AC9&gt;0,SUM(Y9:AB9)-AC9,"")</f>
        <v>53.075000000000003</v>
      </c>
      <c r="AR9" s="41">
        <f>IF(AF9&gt;0,AF9,"")</f>
        <v>11.8</v>
      </c>
      <c r="AS9" s="41">
        <f>IF(AG9&gt;0,AG9,"")</f>
        <v>15.079999999999998</v>
      </c>
      <c r="AT9" s="41">
        <f>IF(SUM(AD9:AG9)-AH9&gt;0,SUM(AD9:AG9)-AH9,"")</f>
        <v>47.080000000000005</v>
      </c>
      <c r="AU9" s="41">
        <f>IF(AQ9="","",MAX(AQ9,AT9))</f>
        <v>53.075000000000003</v>
      </c>
      <c r="AV9" s="41">
        <f>IF(AK9&gt;0,AK9,"")</f>
        <v>11.8</v>
      </c>
      <c r="AW9" s="41">
        <f>IF(AL9&gt;0,AL9,"")</f>
        <v>12.68</v>
      </c>
      <c r="AX9" s="41">
        <f>IF(SUM(AI9:AL9)-AM9&gt;0,SUM(AI9:AL9)-AM9,"")</f>
        <v>43.730000000000004</v>
      </c>
      <c r="AY9" s="41">
        <f>IF(SUM(AU9,AX9)&gt;0,SUM(AU9,AX9),"")</f>
        <v>96.805000000000007</v>
      </c>
      <c r="AZ9" s="27">
        <v>14.7</v>
      </c>
      <c r="BA9" s="27">
        <v>9</v>
      </c>
      <c r="BB9" s="27">
        <v>14.8</v>
      </c>
      <c r="BC9" s="27">
        <v>14.79</v>
      </c>
      <c r="BD9" s="27">
        <v>0</v>
      </c>
      <c r="BE9" s="27">
        <v>14.1</v>
      </c>
      <c r="BF9" s="27">
        <v>8.9</v>
      </c>
      <c r="BG9" s="27">
        <v>15.4</v>
      </c>
      <c r="BH9" s="27">
        <v>14.95</v>
      </c>
      <c r="BI9" s="27">
        <v>0</v>
      </c>
      <c r="BJ9" s="27">
        <v>15.7</v>
      </c>
      <c r="BK9" s="27">
        <v>9.6</v>
      </c>
      <c r="BL9" s="27">
        <v>14</v>
      </c>
      <c r="BM9" s="27">
        <v>15.31</v>
      </c>
      <c r="BN9" s="27">
        <v>0</v>
      </c>
      <c r="BO9" s="29"/>
      <c r="BP9" s="40">
        <f>IF(BB9&gt;0,BB9,"")</f>
        <v>14.8</v>
      </c>
      <c r="BQ9" s="40">
        <f>IF(BC9&gt;0,BC9,"")</f>
        <v>14.79</v>
      </c>
      <c r="BR9" s="11">
        <f>IF(SUM(AZ9:BC9)-BD9&gt;0,SUM(AZ9:BC9)-BD9,"")</f>
        <v>53.29</v>
      </c>
      <c r="BS9" s="11">
        <f>IF(BG9&gt;0,BG9,"")</f>
        <v>15.4</v>
      </c>
      <c r="BT9" s="11">
        <f>IF(BH9&gt;0,BH9,"")</f>
        <v>14.95</v>
      </c>
      <c r="BU9" s="11">
        <f>IF(SUM(BE9:BH9)-BI9&gt;0,SUM(BE9:BH9)-BI9,"")</f>
        <v>53.349999999999994</v>
      </c>
      <c r="BV9" s="11">
        <f>IF(BR9="","",MAX(BR9,BU9))</f>
        <v>53.349999999999994</v>
      </c>
      <c r="BW9" s="11">
        <f>IF(BL9&gt;0,BL9,"")</f>
        <v>14</v>
      </c>
      <c r="BX9" s="11">
        <f>IF(BM9&gt;0,BM9,"")</f>
        <v>15.31</v>
      </c>
      <c r="BY9" s="11">
        <f>IF(SUM(BJ9:BM9)-BN9&gt;0,SUM(BJ9:BM9)-BN9,"")</f>
        <v>54.61</v>
      </c>
      <c r="BZ9" s="11">
        <f>IF(SUM(BV9,BY9)&gt;0,SUM(BV9,BY9),"")</f>
        <v>107.96</v>
      </c>
      <c r="CA9" s="23">
        <v>14.125</v>
      </c>
      <c r="CB9" s="23">
        <v>9</v>
      </c>
      <c r="CC9" s="23">
        <v>14.950000000000001</v>
      </c>
      <c r="CD9" s="23">
        <v>15.1075</v>
      </c>
      <c r="CE9" s="23">
        <v>0</v>
      </c>
      <c r="CF9" s="23">
        <v>13.45</v>
      </c>
      <c r="CG9" s="23">
        <v>8.3500000000000014</v>
      </c>
      <c r="CH9" s="23">
        <v>13.600000000000001</v>
      </c>
      <c r="CI9" s="23">
        <v>15.014999999999999</v>
      </c>
      <c r="CJ9" s="23">
        <v>0.2</v>
      </c>
      <c r="CK9" s="23">
        <v>13.85</v>
      </c>
      <c r="CL9" s="23">
        <v>8.4250000000000007</v>
      </c>
      <c r="CM9" s="23">
        <v>12.9</v>
      </c>
      <c r="CN9" s="23">
        <v>13.995000000000001</v>
      </c>
      <c r="CO9" s="23">
        <v>0</v>
      </c>
      <c r="CP9" s="28" t="s">
        <v>57</v>
      </c>
      <c r="CQ9" s="39">
        <f>IF(CC9&gt;0,CC9,"")</f>
        <v>14.950000000000001</v>
      </c>
      <c r="CR9" s="39">
        <f>IF(CD9&gt;0,CD9,"")</f>
        <v>15.1075</v>
      </c>
      <c r="CS9" s="41">
        <f>IF(SUM(CA9:CD9)-CE9&gt;0,SUM(CA9:CD9)-CE9,"")</f>
        <v>53.182500000000005</v>
      </c>
      <c r="CT9" s="41">
        <f>IF(CH9&gt;0,CH9,"")</f>
        <v>13.600000000000001</v>
      </c>
      <c r="CU9" s="41">
        <f>IF(CI9&gt;0,CI9,"")</f>
        <v>15.014999999999999</v>
      </c>
      <c r="CV9" s="41">
        <f>IF(SUM(CF9:CI9)-CJ9&gt;0,SUM(CF9:CI9)-CJ9,"")</f>
        <v>50.215000000000003</v>
      </c>
      <c r="CW9" s="41">
        <f>IF(CS9="","",MAX(CS9,CV9))</f>
        <v>53.182500000000005</v>
      </c>
      <c r="CX9" s="41">
        <f>IF(CM9&gt;0,CM9,"")</f>
        <v>12.9</v>
      </c>
      <c r="CY9" s="41">
        <f>IF(CN9&gt;0,CN9,"")</f>
        <v>13.995000000000001</v>
      </c>
      <c r="CZ9" s="41">
        <f>IF(SUM(CK9:CN9)-CO9&gt;0,SUM(CK9:CN9)-CO9,"")</f>
        <v>49.17</v>
      </c>
      <c r="DA9" s="41">
        <f>IF(SUM(CW9,CZ9)&gt;0,SUM(CW9,CZ9),"")</f>
        <v>102.35250000000001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240.96002409600538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/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/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51.78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51.47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4.2</v>
      </c>
      <c r="Z10" s="23">
        <v>2.6</v>
      </c>
      <c r="AA10" s="23">
        <v>4</v>
      </c>
      <c r="AB10" s="23">
        <v>4.93</v>
      </c>
      <c r="AC10" s="23">
        <v>0</v>
      </c>
      <c r="AD10" s="23">
        <v>13.9</v>
      </c>
      <c r="AE10" s="23">
        <v>9.5</v>
      </c>
      <c r="AF10" s="23">
        <v>13.1</v>
      </c>
      <c r="AG10" s="23">
        <v>15.37</v>
      </c>
      <c r="AH10" s="23">
        <v>0.4</v>
      </c>
      <c r="AI10" s="23">
        <v>12.8</v>
      </c>
      <c r="AJ10" s="23">
        <v>8.6</v>
      </c>
      <c r="AK10" s="23">
        <v>13.9</v>
      </c>
      <c r="AL10" s="23">
        <v>15.41</v>
      </c>
      <c r="AM10" s="23">
        <v>0.4</v>
      </c>
      <c r="AN10" s="28"/>
      <c r="AO10" s="39">
        <f>IF(AA10&gt;0,AA10,"")</f>
        <v>4</v>
      </c>
      <c r="AP10" s="39">
        <f>IF(AB10&gt;0,AB10,"")</f>
        <v>4.93</v>
      </c>
      <c r="AQ10" s="41">
        <f>IF(SUM(Y10:AB10)-AC10&gt;0,SUM(Y10:AB10)-AC10,"")</f>
        <v>15.73</v>
      </c>
      <c r="AR10" s="41">
        <f>IF(AF10&gt;0,AF10,"")</f>
        <v>13.1</v>
      </c>
      <c r="AS10" s="41">
        <f>IF(AG10&gt;0,AG10,"")</f>
        <v>15.37</v>
      </c>
      <c r="AT10" s="41">
        <f>IF(SUM(AD10:AG10)-AH10&gt;0,SUM(AD10:AG10)-AH10,"")</f>
        <v>51.47</v>
      </c>
      <c r="AU10" s="41">
        <f>IF(AQ10="","",MAX(AQ10,AT10))</f>
        <v>51.47</v>
      </c>
      <c r="AV10" s="41">
        <f>IF(AK10&gt;0,AK10,"")</f>
        <v>13.9</v>
      </c>
      <c r="AW10" s="41">
        <f>IF(AL10&gt;0,AL10,"")</f>
        <v>15.41</v>
      </c>
      <c r="AX10" s="41">
        <f>IF(SUM(AI10:AL10)-AM10&gt;0,SUM(AI10:AL10)-AM10,"")</f>
        <v>50.309999999999995</v>
      </c>
      <c r="AY10" s="41">
        <f>IF(SUM(AU10,AX10)&gt;0,SUM(AU10,AX10),"")</f>
        <v>101.78</v>
      </c>
      <c r="AZ10" s="27">
        <v>13.9</v>
      </c>
      <c r="BA10" s="27">
        <v>9.1999999999999993</v>
      </c>
      <c r="BB10" s="27">
        <v>13.5</v>
      </c>
      <c r="BC10" s="27">
        <v>14.79</v>
      </c>
      <c r="BD10" s="27">
        <v>0</v>
      </c>
      <c r="BE10" s="27">
        <v>13.1</v>
      </c>
      <c r="BF10" s="27">
        <v>9.1</v>
      </c>
      <c r="BG10" s="27">
        <v>14.5</v>
      </c>
      <c r="BH10" s="27">
        <v>15.08</v>
      </c>
      <c r="BI10" s="27">
        <v>0</v>
      </c>
      <c r="BJ10" s="27">
        <v>14.5</v>
      </c>
      <c r="BK10" s="27">
        <v>9.1</v>
      </c>
      <c r="BL10" s="27">
        <v>14.5</v>
      </c>
      <c r="BM10" s="27">
        <v>15.07</v>
      </c>
      <c r="BN10" s="27">
        <v>0</v>
      </c>
      <c r="BO10" s="29"/>
      <c r="BP10" s="40">
        <f>IF(BB10&gt;0,BB10,"")</f>
        <v>13.5</v>
      </c>
      <c r="BQ10" s="40">
        <f>IF(BC10&gt;0,BC10,"")</f>
        <v>14.79</v>
      </c>
      <c r="BR10" s="11">
        <f>IF(SUM(AZ10:BC10)-BD10&gt;0,SUM(AZ10:BC10)-BD10,"")</f>
        <v>51.39</v>
      </c>
      <c r="BS10" s="11">
        <f>IF(BG10&gt;0,BG10,"")</f>
        <v>14.5</v>
      </c>
      <c r="BT10" s="11">
        <f>IF(BH10&gt;0,BH10,"")</f>
        <v>15.08</v>
      </c>
      <c r="BU10" s="11">
        <f>IF(SUM(BE10:BH10)-BI10&gt;0,SUM(BE10:BH10)-BI10,"")</f>
        <v>51.78</v>
      </c>
      <c r="BV10" s="11">
        <f>IF(BR10="","",MAX(BR10,BU10))</f>
        <v>51.78</v>
      </c>
      <c r="BW10" s="11">
        <f>IF(BL10&gt;0,BL10,"")</f>
        <v>14.5</v>
      </c>
      <c r="BX10" s="11">
        <f>IF(BM10&gt;0,BM10,"")</f>
        <v>15.07</v>
      </c>
      <c r="BY10" s="11">
        <f>IF(SUM(BJ10:BM10)-BN10&gt;0,SUM(BJ10:BM10)-BN10,"")</f>
        <v>53.17</v>
      </c>
      <c r="BZ10" s="11">
        <f>IF(SUM(BV10,BY10)&gt;0,SUM(BV10,BY10),"")</f>
        <v>104.95</v>
      </c>
      <c r="CA10" s="23">
        <v>4.5999999999999996</v>
      </c>
      <c r="CB10" s="23">
        <v>2.6</v>
      </c>
      <c r="CC10" s="23">
        <v>5.5</v>
      </c>
      <c r="CD10" s="23">
        <v>4.95</v>
      </c>
      <c r="CE10" s="23">
        <v>0</v>
      </c>
      <c r="CF10" s="23">
        <v>13.9</v>
      </c>
      <c r="CG10" s="23">
        <v>9.5</v>
      </c>
      <c r="CH10" s="23">
        <v>15.6</v>
      </c>
      <c r="CI10" s="23">
        <v>14.97</v>
      </c>
      <c r="CJ10" s="23">
        <v>0</v>
      </c>
      <c r="CK10" s="23">
        <v>4.3</v>
      </c>
      <c r="CL10" s="23">
        <v>2.7</v>
      </c>
      <c r="CM10" s="23">
        <v>5.5</v>
      </c>
      <c r="CN10" s="23">
        <v>4.8899999999999997</v>
      </c>
      <c r="CO10" s="23">
        <v>0</v>
      </c>
      <c r="CP10" s="28"/>
      <c r="CQ10" s="39">
        <f>IF(CC10&gt;0,CC10,"")</f>
        <v>5.5</v>
      </c>
      <c r="CR10" s="39">
        <f>IF(CD10&gt;0,CD10,"")</f>
        <v>4.95</v>
      </c>
      <c r="CS10" s="41">
        <f>IF(SUM(CA10:CD10)-CE10&gt;0,SUM(CA10:CD10)-CE10,"")</f>
        <v>17.649999999999999</v>
      </c>
      <c r="CT10" s="41">
        <f>IF(CH10&gt;0,CH10,"")</f>
        <v>15.6</v>
      </c>
      <c r="CU10" s="41">
        <f>IF(CI10&gt;0,CI10,"")</f>
        <v>14.97</v>
      </c>
      <c r="CV10" s="41">
        <f>IF(SUM(CF10:CI10)-CJ10&gt;0,SUM(CF10:CI10)-CJ10,"")</f>
        <v>53.97</v>
      </c>
      <c r="CW10" s="41">
        <f>IF(CS10="","",MAX(CS10,CV10))</f>
        <v>53.97</v>
      </c>
      <c r="CX10" s="41">
        <f>IF(CM10&gt;0,CM10,"")</f>
        <v>5.5</v>
      </c>
      <c r="CY10" s="41">
        <f>IF(CN10&gt;0,CN10,"")</f>
        <v>4.8899999999999997</v>
      </c>
      <c r="CZ10" s="41">
        <f>IF(SUM(CK10:CN10)-CO10&gt;0,SUM(CK10:CN10)-CO10,"")</f>
        <v>17.39</v>
      </c>
      <c r="DA10" s="41">
        <f>IF(SUM(CW10,CZ10)&gt;0,SUM(CW10,CZ10),"")</f>
        <v>71.36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9.25</v>
      </c>
      <c r="SW10" s="23">
        <f>IF($CP10="P",CB10,(CB10+BA10)/2)</f>
        <v>5.8999999999999995</v>
      </c>
      <c r="SX10" s="23">
        <f>IF($CP10="P",CC10,(CC10+BB10)/2)</f>
        <v>9.5</v>
      </c>
      <c r="SY10" s="23">
        <f>IF($CP10="P",CD10,(CD10+BC10)/2)</f>
        <v>9.8699999999999992</v>
      </c>
      <c r="SZ10" s="23">
        <f>IF($CP10="P",CE10,(CE10+BD10)/2)</f>
        <v>0</v>
      </c>
      <c r="TA10" s="23">
        <f>IF($CP10="P",CF10,(CF10+BE10)/2)</f>
        <v>13.5</v>
      </c>
      <c r="TB10" s="23">
        <f>IF($CP10="P",CG10,(CG10+BF10)/2)</f>
        <v>9.3000000000000007</v>
      </c>
      <c r="TC10" s="23">
        <f>IF($CP10="P",CH10,(CH10+BG10)/2)</f>
        <v>15.05</v>
      </c>
      <c r="TD10" s="23">
        <f>IF($CP10="P",CI10,(CI10+BH10)/2)</f>
        <v>15.025</v>
      </c>
      <c r="TE10" s="23">
        <f>IF($CP10="P",CJ10,(CJ10+BI10)/2)</f>
        <v>0</v>
      </c>
      <c r="TF10" s="23">
        <f>IF($CP10="P",CK10,(CK10+BJ10)/2)</f>
        <v>9.4</v>
      </c>
      <c r="TG10" s="23">
        <f>IF($CP10="P",CL10,(CL10+BK10)/2)</f>
        <v>5.9</v>
      </c>
      <c r="TH10" s="23">
        <f>IF($CP10="P",CM10,(CM10+BL10)/2)</f>
        <v>10</v>
      </c>
      <c r="TI10" s="23">
        <f>IF($CP10="P",CN10,(CN10+BM10)/2)</f>
        <v>9.98</v>
      </c>
      <c r="TJ10" s="23">
        <f>IF($CP10="P",CO10,(CO10+BN10)/2)</f>
        <v>0</v>
      </c>
      <c r="TK10" s="28" t="s">
        <v>57</v>
      </c>
      <c r="TL10" s="41">
        <f>IF(SX10&gt;0,SX10,"")</f>
        <v>9.5</v>
      </c>
      <c r="TM10" s="41">
        <f>IF(SY10&gt;0,SY10,"")</f>
        <v>9.8699999999999992</v>
      </c>
      <c r="TN10" s="41">
        <f>IF(SUM(SV10:SY10)-SZ10&gt;0,SUM(SV10:SY10)-SZ10,"")</f>
        <v>34.519999999999996</v>
      </c>
      <c r="TO10" s="41">
        <f>IF(TC10&gt;0,TC10,"")</f>
        <v>15.05</v>
      </c>
      <c r="TP10" s="41">
        <f>IF(TD10&gt;0,TD10,"")</f>
        <v>15.025</v>
      </c>
      <c r="TQ10" s="41">
        <f>IF(SUM(TA10:TD10)-TE10&gt;0,SUM(TA10:TD10)-TE10,"")</f>
        <v>52.875</v>
      </c>
      <c r="TR10" s="41">
        <f>IF(MAX(TN10,TQ10)&gt;0,MAX(TN10,TQ10),"")</f>
        <v>52.875</v>
      </c>
      <c r="TS10" s="41">
        <f>IF(TH10&gt;0,TH10,"")</f>
        <v>10</v>
      </c>
      <c r="TT10" s="41">
        <f>IF(TI10&gt;0,TI10,"")</f>
        <v>9.98</v>
      </c>
      <c r="TU10" s="41">
        <f>IF(SUM(TF10:TI10)-TJ10&gt;0,SUM(TF10:TI10)-TJ10,"")</f>
        <v>35.28</v>
      </c>
      <c r="TV10" s="41">
        <f>IF(SUM(TR10,TU10)&gt;0,SUM(TR10,TU10),"")</f>
        <v>88.155000000000001</v>
      </c>
    </row>
    <row r="11" spans="1:542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7</v>
      </c>
      <c r="B11" s="5" t="s">
        <v>128</v>
      </c>
      <c r="C11" s="4" t="s">
        <v>8</v>
      </c>
      <c r="D11" s="4">
        <v>2005</v>
      </c>
      <c r="E11" s="9">
        <f>SUM(J11:V11)+SUM(J11:T11)*0.0000001+SUM(J11)*0.0000000000001</f>
        <v>232.17002319800551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55.14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54.33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53.98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54.13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15.4</v>
      </c>
      <c r="Z11" s="23">
        <v>9.1999999999999993</v>
      </c>
      <c r="AA11" s="23">
        <v>13.5</v>
      </c>
      <c r="AB11" s="23">
        <v>15.05</v>
      </c>
      <c r="AC11" s="23">
        <v>0</v>
      </c>
      <c r="AD11" s="23">
        <v>13.7</v>
      </c>
      <c r="AE11" s="23">
        <v>9.3000000000000007</v>
      </c>
      <c r="AF11" s="23">
        <v>12.3</v>
      </c>
      <c r="AG11" s="23">
        <v>14.56</v>
      </c>
      <c r="AH11" s="23">
        <v>1.2</v>
      </c>
      <c r="AI11" s="23">
        <v>6.1</v>
      </c>
      <c r="AJ11" s="23">
        <v>3.6</v>
      </c>
      <c r="AK11" s="23">
        <v>5.8</v>
      </c>
      <c r="AL11" s="23">
        <v>6</v>
      </c>
      <c r="AM11" s="23">
        <v>0</v>
      </c>
      <c r="AN11" s="28"/>
      <c r="AO11" s="39">
        <f>IF(AA11&gt;0,AA11,"")</f>
        <v>13.5</v>
      </c>
      <c r="AP11" s="39">
        <f>IF(AB11&gt;0,AB11,"")</f>
        <v>15.05</v>
      </c>
      <c r="AQ11" s="41">
        <f>IF(SUM(Y11:AB11)-AC11&gt;0,SUM(Y11:AB11)-AC11,"")</f>
        <v>53.150000000000006</v>
      </c>
      <c r="AR11" s="41">
        <f>IF(AF11&gt;0,AF11,"")</f>
        <v>12.3</v>
      </c>
      <c r="AS11" s="41">
        <f>IF(AG11&gt;0,AG11,"")</f>
        <v>14.56</v>
      </c>
      <c r="AT11" s="41">
        <f>IF(SUM(AD11:AG11)-AH11&gt;0,SUM(AD11:AG11)-AH11,"")</f>
        <v>48.66</v>
      </c>
      <c r="AU11" s="41">
        <f>IF(AQ11="","",MAX(AQ11,AT11))</f>
        <v>53.150000000000006</v>
      </c>
      <c r="AV11" s="41">
        <f>IF(AK11&gt;0,AK11,"")</f>
        <v>5.8</v>
      </c>
      <c r="AW11" s="41">
        <f>IF(AL11&gt;0,AL11,"")</f>
        <v>6</v>
      </c>
      <c r="AX11" s="41">
        <f>IF(SUM(AI11:AL11)-AM11&gt;0,SUM(AI11:AL11)-AM11,"")</f>
        <v>21.5</v>
      </c>
      <c r="AY11" s="41">
        <f>IF(SUM(AU11,AX11)&gt;0,SUM(AU11,AX11),"")</f>
        <v>74.650000000000006</v>
      </c>
      <c r="AZ11" s="27">
        <v>15.7</v>
      </c>
      <c r="BA11" s="27">
        <v>9.1</v>
      </c>
      <c r="BB11" s="27">
        <v>14.4</v>
      </c>
      <c r="BC11" s="27">
        <v>14.78</v>
      </c>
      <c r="BD11" s="27">
        <v>0</v>
      </c>
      <c r="BE11" s="27">
        <v>15.3</v>
      </c>
      <c r="BF11" s="27">
        <v>9.1999999999999993</v>
      </c>
      <c r="BG11" s="27">
        <v>14.2</v>
      </c>
      <c r="BH11" s="27">
        <v>14.51</v>
      </c>
      <c r="BI11" s="27">
        <v>0</v>
      </c>
      <c r="BJ11" s="27">
        <v>6.5</v>
      </c>
      <c r="BK11" s="27">
        <v>3.7</v>
      </c>
      <c r="BL11" s="27">
        <v>6.1</v>
      </c>
      <c r="BM11" s="27">
        <v>6.26</v>
      </c>
      <c r="BN11" s="27">
        <v>0</v>
      </c>
      <c r="BO11" s="29"/>
      <c r="BP11" s="40">
        <f>IF(BB11&gt;0,BB11,"")</f>
        <v>14.4</v>
      </c>
      <c r="BQ11" s="40">
        <f>IF(BC11&gt;0,BC11,"")</f>
        <v>14.78</v>
      </c>
      <c r="BR11" s="11">
        <f>IF(SUM(AZ11:BC11)-BD11&gt;0,SUM(AZ11:BC11)-BD11,"")</f>
        <v>53.98</v>
      </c>
      <c r="BS11" s="11">
        <f>IF(BG11&gt;0,BG11,"")</f>
        <v>14.2</v>
      </c>
      <c r="BT11" s="11">
        <f>IF(BH11&gt;0,BH11,"")</f>
        <v>14.51</v>
      </c>
      <c r="BU11" s="11">
        <f>IF(SUM(BE11:BH11)-BI11&gt;0,SUM(BE11:BH11)-BI11,"")</f>
        <v>53.21</v>
      </c>
      <c r="BV11" s="11">
        <f>IF(BR11="","",MAX(BR11,BU11))</f>
        <v>53.98</v>
      </c>
      <c r="BW11" s="11">
        <f>IF(BL11&gt;0,BL11,"")</f>
        <v>6.1</v>
      </c>
      <c r="BX11" s="11">
        <f>IF(BM11&gt;0,BM11,"")</f>
        <v>6.26</v>
      </c>
      <c r="BY11" s="11">
        <f>IF(SUM(BJ11:BM11)-BN11&gt;0,SUM(BJ11:BM11)-BN11,"")</f>
        <v>22.559999999999995</v>
      </c>
      <c r="BZ11" s="11">
        <f>IF(SUM(BV11,BY11)&gt;0,SUM(BV11,BY11),"")</f>
        <v>76.539999999999992</v>
      </c>
      <c r="CA11" s="23">
        <v>15.9</v>
      </c>
      <c r="CB11" s="23">
        <v>9.1</v>
      </c>
      <c r="CC11" s="23">
        <v>14.4</v>
      </c>
      <c r="CD11" s="23">
        <v>14.93</v>
      </c>
      <c r="CE11" s="23">
        <v>0</v>
      </c>
      <c r="CF11" s="23">
        <v>16.399999999999999</v>
      </c>
      <c r="CG11" s="23">
        <v>9.1999999999999993</v>
      </c>
      <c r="CH11" s="23">
        <v>14.4</v>
      </c>
      <c r="CI11" s="23">
        <v>15.14</v>
      </c>
      <c r="CJ11" s="23">
        <v>0</v>
      </c>
      <c r="CK11" s="23">
        <v>15.3</v>
      </c>
      <c r="CL11" s="23">
        <v>9.4</v>
      </c>
      <c r="CM11" s="23">
        <v>14.4</v>
      </c>
      <c r="CN11" s="23">
        <v>15.03</v>
      </c>
      <c r="CO11" s="23">
        <v>0</v>
      </c>
      <c r="CP11" s="28"/>
      <c r="CQ11" s="39">
        <f>IF(CC11&gt;0,CC11,"")</f>
        <v>14.4</v>
      </c>
      <c r="CR11" s="39">
        <f>IF(CD11&gt;0,CD11,"")</f>
        <v>14.93</v>
      </c>
      <c r="CS11" s="41">
        <f>IF(SUM(CA11:CD11)-CE11&gt;0,SUM(CA11:CD11)-CE11,"")</f>
        <v>54.33</v>
      </c>
      <c r="CT11" s="41">
        <f>IF(CH11&gt;0,CH11,"")</f>
        <v>14.4</v>
      </c>
      <c r="CU11" s="41">
        <f>IF(CI11&gt;0,CI11,"")</f>
        <v>15.14</v>
      </c>
      <c r="CV11" s="41">
        <f>IF(SUM(CF11:CI11)-CJ11&gt;0,SUM(CF11:CI11)-CJ11,"")</f>
        <v>55.14</v>
      </c>
      <c r="CW11" s="41">
        <f>IF(CS11="","",MAX(CS11,CV11))</f>
        <v>55.14</v>
      </c>
      <c r="CX11" s="41">
        <f>IF(CM11&gt;0,CM11,"")</f>
        <v>14.4</v>
      </c>
      <c r="CY11" s="41">
        <f>IF(CN11&gt;0,CN11,"")</f>
        <v>15.03</v>
      </c>
      <c r="CZ11" s="41">
        <f>IF(SUM(CK11:CN11)-CO11&gt;0,SUM(CK11:CN11)-CO11,"")</f>
        <v>54.13</v>
      </c>
      <c r="DA11" s="41">
        <f>IF(SUM(CW11,CZ11)&gt;0,SUM(CW11,CZ11),"")</f>
        <v>109.27000000000001</v>
      </c>
      <c r="DB11" s="52">
        <f>IF(MAX(ED11,FL11,GT11,IB11,JJ11,KR11,LZ11,NH11,OP11,PX11,RF11,SN11)-IF(N11="",0,N11)&gt;0.001,MAX(ED11,FL11,GT11,IB11,JJ11,KR11,LZ11,NH11,OP11,PX11,RF11,SN11)-IF(N11="",0,N11),"")</f>
        <v>0.18999999999999773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15.8</v>
      </c>
      <c r="SW11" s="23">
        <f>IF($CP11="P",CB11,(CB11+BA11)/2)</f>
        <v>9.1</v>
      </c>
      <c r="SX11" s="23">
        <f>IF($CP11="P",CC11,(CC11+BB11)/2)</f>
        <v>14.4</v>
      </c>
      <c r="SY11" s="23">
        <f>IF($CP11="P",CD11,(CD11+BC11)/2)</f>
        <v>14.855</v>
      </c>
      <c r="SZ11" s="23">
        <f>IF($CP11="P",CE11,(CE11+BD11)/2)</f>
        <v>0</v>
      </c>
      <c r="TA11" s="23">
        <f>IF($CP11="P",CF11,(CF11+BE11)/2)</f>
        <v>15.85</v>
      </c>
      <c r="TB11" s="23">
        <f>IF($CP11="P",CG11,(CG11+BF11)/2)</f>
        <v>9.1999999999999993</v>
      </c>
      <c r="TC11" s="23">
        <f>IF($CP11="P",CH11,(CH11+BG11)/2)</f>
        <v>14.3</v>
      </c>
      <c r="TD11" s="23">
        <f>IF($CP11="P",CI11,(CI11+BH11)/2)</f>
        <v>14.824999999999999</v>
      </c>
      <c r="TE11" s="23">
        <f>IF($CP11="P",CJ11,(CJ11+BI11)/2)</f>
        <v>0</v>
      </c>
      <c r="TF11" s="23">
        <f>IF($CP11="P",CK11,(CK11+BJ11)/2)</f>
        <v>10.9</v>
      </c>
      <c r="TG11" s="23">
        <f>IF($CP11="P",CL11,(CL11+BK11)/2)</f>
        <v>6.5500000000000007</v>
      </c>
      <c r="TH11" s="23">
        <f>IF($CP11="P",CM11,(CM11+BL11)/2)</f>
        <v>10.25</v>
      </c>
      <c r="TI11" s="23">
        <f>IF($CP11="P",CN11,(CN11+BM11)/2)</f>
        <v>10.645</v>
      </c>
      <c r="TJ11" s="23">
        <f>IF($CP11="P",CO11,(CO11+BN11)/2)</f>
        <v>0</v>
      </c>
      <c r="TK11" s="28" t="s">
        <v>57</v>
      </c>
      <c r="TL11" s="41">
        <f>IF(SX11&gt;0,SX11,"")</f>
        <v>14.4</v>
      </c>
      <c r="TM11" s="41">
        <f>IF(SY11&gt;0,SY11,"")</f>
        <v>14.855</v>
      </c>
      <c r="TN11" s="41">
        <f>IF(SUM(SV11:SY11)-SZ11&gt;0,SUM(SV11:SY11)-SZ11,"")</f>
        <v>54.155000000000001</v>
      </c>
      <c r="TO11" s="41">
        <f>IF(TC11&gt;0,TC11,"")</f>
        <v>14.3</v>
      </c>
      <c r="TP11" s="41">
        <f>IF(TD11&gt;0,TD11,"")</f>
        <v>14.824999999999999</v>
      </c>
      <c r="TQ11" s="41">
        <f>IF(SUM(TA11:TD11)-TE11&gt;0,SUM(TA11:TD11)-TE11,"")</f>
        <v>54.174999999999997</v>
      </c>
      <c r="TR11" s="41">
        <f>IF(MAX(TN11,TQ11)&gt;0,MAX(TN11,TQ11),"")</f>
        <v>54.174999999999997</v>
      </c>
      <c r="TS11" s="41">
        <f>IF(TH11&gt;0,TH11,"")</f>
        <v>10.25</v>
      </c>
      <c r="TT11" s="41">
        <f>IF(TI11&gt;0,TI11,"")</f>
        <v>10.645</v>
      </c>
      <c r="TU11" s="41">
        <f>IF(SUM(TF11:TI11)-TJ11&gt;0,SUM(TF11:TI11)-TJ11,"")</f>
        <v>38.344999999999999</v>
      </c>
      <c r="TV11" s="41">
        <f>IF(SUM(TR11,TU11)&gt;0,SUM(TR11,TU11),"")</f>
        <v>92.52</v>
      </c>
    </row>
    <row r="12" spans="1:542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8</v>
      </c>
      <c r="B12" s="5" t="s">
        <v>213</v>
      </c>
      <c r="C12" s="4" t="s">
        <v>8</v>
      </c>
      <c r="D12" s="4">
        <v>2006</v>
      </c>
      <c r="E12" s="9">
        <f>SUM(J12:V12)+SUM(J12:T12)*0.0000001+SUM(J12)*0.0000000000001</f>
        <v>227.57002257500545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>P</v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>No DD</v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54.68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54.089999999999996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49.23</v>
      </c>
      <c r="O12" s="8" t="str">
        <f>IF(N12="","",IF(OR(N12=CS12,N12=CV12),$CA$1,IF(OR(N12=BR12,N12=BU12),$AZ$1,IF(OR(N12=AQ12,N12=AT12),$Y$1,""))))</f>
        <v>2022 3rd Domestic Trial</v>
      </c>
      <c r="P12" s="8">
        <f>IF(MAX(AX12,BY12,CZ12)&gt;0,MAX(AX12,BY12,CZ12),0)</f>
        <v>53.35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1.8200000000000003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/>
      <c r="Z12" s="23"/>
      <c r="AA12" s="23"/>
      <c r="AB12" s="23"/>
      <c r="AC12" s="23"/>
      <c r="AD12" s="23">
        <v>12.5</v>
      </c>
      <c r="AE12" s="23">
        <v>9</v>
      </c>
      <c r="AF12" s="23">
        <v>12.4</v>
      </c>
      <c r="AG12" s="23">
        <v>15.33</v>
      </c>
      <c r="AH12" s="23">
        <v>0</v>
      </c>
      <c r="AI12" s="23">
        <v>12.7</v>
      </c>
      <c r="AJ12" s="23">
        <v>9.1</v>
      </c>
      <c r="AK12" s="23">
        <v>12.2</v>
      </c>
      <c r="AL12" s="23">
        <v>15.22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12.4</v>
      </c>
      <c r="AS12" s="41">
        <f>IF(AG12&gt;0,AG12,"")</f>
        <v>15.33</v>
      </c>
      <c r="AT12" s="41">
        <f>IF(SUM(AD12:AG12)-AH12&gt;0,SUM(AD12:AG12)-AH12,"")</f>
        <v>49.23</v>
      </c>
      <c r="AU12" s="41" t="str">
        <f>IF(AQ12="","",MAX(AQ12,AT12))</f>
        <v/>
      </c>
      <c r="AV12" s="41">
        <f>IF(AK12&gt;0,AK12,"")</f>
        <v>12.2</v>
      </c>
      <c r="AW12" s="41">
        <f>IF(AL12&gt;0,AL12,"")</f>
        <v>15.22</v>
      </c>
      <c r="AX12" s="41">
        <f>IF(SUM(AI12:AL12)-AM12&gt;0,SUM(AI12:AL12)-AM12,"")</f>
        <v>49.22</v>
      </c>
      <c r="AY12" s="41">
        <f>IF(SUM(AU12,AX12)&gt;0,SUM(AU12,AX12),"")</f>
        <v>49.22</v>
      </c>
      <c r="AZ12" s="27">
        <v>5.0999999999999996</v>
      </c>
      <c r="BA12" s="27">
        <v>3.4</v>
      </c>
      <c r="BB12" s="27">
        <v>6.1</v>
      </c>
      <c r="BC12" s="27">
        <v>6.49</v>
      </c>
      <c r="BD12" s="27">
        <v>0</v>
      </c>
      <c r="BE12" s="27">
        <v>15.7</v>
      </c>
      <c r="BF12" s="27">
        <v>9</v>
      </c>
      <c r="BG12" s="27">
        <v>14.4</v>
      </c>
      <c r="BH12" s="27">
        <v>15.58</v>
      </c>
      <c r="BI12" s="27">
        <v>0</v>
      </c>
      <c r="BJ12" s="27">
        <v>2.8</v>
      </c>
      <c r="BK12" s="27">
        <v>1.7</v>
      </c>
      <c r="BL12" s="27">
        <v>3.2</v>
      </c>
      <c r="BM12" s="27">
        <v>3.37</v>
      </c>
      <c r="BN12" s="27">
        <v>0</v>
      </c>
      <c r="BO12" s="29"/>
      <c r="BP12" s="40">
        <f>IF(BB12&gt;0,BB12,"")</f>
        <v>6.1</v>
      </c>
      <c r="BQ12" s="40">
        <f>IF(BC12&gt;0,BC12,"")</f>
        <v>6.49</v>
      </c>
      <c r="BR12" s="11">
        <f>IF(SUM(AZ12:BC12)-BD12&gt;0,SUM(AZ12:BC12)-BD12,"")</f>
        <v>21.09</v>
      </c>
      <c r="BS12" s="11">
        <f>IF(BG12&gt;0,BG12,"")</f>
        <v>14.4</v>
      </c>
      <c r="BT12" s="11">
        <f>IF(BH12&gt;0,BH12,"")</f>
        <v>15.58</v>
      </c>
      <c r="BU12" s="11">
        <f>IF(SUM(BE12:BH12)-BI12&gt;0,SUM(BE12:BH12)-BI12,"")</f>
        <v>54.68</v>
      </c>
      <c r="BV12" s="11">
        <f>IF(BR12="","",MAX(BR12,BU12))</f>
        <v>54.68</v>
      </c>
      <c r="BW12" s="11">
        <f>IF(BL12&gt;0,BL12,"")</f>
        <v>3.2</v>
      </c>
      <c r="BX12" s="11">
        <f>IF(BM12&gt;0,BM12,"")</f>
        <v>3.37</v>
      </c>
      <c r="BY12" s="11">
        <f>IF(SUM(BJ12:BM12)-BN12&gt;0,SUM(BJ12:BM12)-BN12,"")</f>
        <v>11.07</v>
      </c>
      <c r="BZ12" s="11">
        <f>IF(SUM(BV12,BY12)&gt;0,SUM(BV12,BY12),"")</f>
        <v>65.75</v>
      </c>
      <c r="CA12" s="23">
        <v>16.3</v>
      </c>
      <c r="CB12" s="23">
        <v>9.1</v>
      </c>
      <c r="CC12" s="23">
        <v>13.5</v>
      </c>
      <c r="CD12" s="23">
        <v>15.19</v>
      </c>
      <c r="CE12" s="23">
        <v>0</v>
      </c>
      <c r="CF12" s="23">
        <v>10.8</v>
      </c>
      <c r="CG12" s="23">
        <v>6.4</v>
      </c>
      <c r="CH12" s="23">
        <v>9.6</v>
      </c>
      <c r="CI12" s="23">
        <v>10.76</v>
      </c>
      <c r="CJ12" s="23">
        <v>0</v>
      </c>
      <c r="CK12" s="23">
        <v>16</v>
      </c>
      <c r="CL12" s="23">
        <v>9.1</v>
      </c>
      <c r="CM12" s="23">
        <v>13.5</v>
      </c>
      <c r="CN12" s="23">
        <v>14.75</v>
      </c>
      <c r="CO12" s="23">
        <v>0</v>
      </c>
      <c r="CP12" s="28"/>
      <c r="CQ12" s="39">
        <f>IF(CC12&gt;0,CC12,"")</f>
        <v>13.5</v>
      </c>
      <c r="CR12" s="39">
        <f>IF(CD12&gt;0,CD12,"")</f>
        <v>15.19</v>
      </c>
      <c r="CS12" s="41">
        <f>IF(SUM(CA12:CD12)-CE12&gt;0,SUM(CA12:CD12)-CE12,"")</f>
        <v>54.089999999999996</v>
      </c>
      <c r="CT12" s="41">
        <f>IF(CH12&gt;0,CH12,"")</f>
        <v>9.6</v>
      </c>
      <c r="CU12" s="41">
        <f>IF(CI12&gt;0,CI12,"")</f>
        <v>10.76</v>
      </c>
      <c r="CV12" s="41">
        <f>IF(SUM(CF12:CI12)-CJ12&gt;0,SUM(CF12:CI12)-CJ12,"")</f>
        <v>37.56</v>
      </c>
      <c r="CW12" s="41">
        <f>IF(CS12="","",MAX(CS12,CV12))</f>
        <v>54.089999999999996</v>
      </c>
      <c r="CX12" s="41">
        <f>IF(CM12&gt;0,CM12,"")</f>
        <v>13.5</v>
      </c>
      <c r="CY12" s="41">
        <f>IF(CN12&gt;0,CN12,"")</f>
        <v>14.75</v>
      </c>
      <c r="CZ12" s="41">
        <f>IF(SUM(CK12:CN12)-CO12&gt;0,SUM(CK12:CN12)-CO12,"")</f>
        <v>53.35</v>
      </c>
      <c r="DA12" s="41">
        <f>IF(SUM(CW12,CZ12)&gt;0,SUM(CW12,CZ12),"")</f>
        <v>107.44</v>
      </c>
      <c r="DB12" s="52">
        <f>IF(MAX(ED12,FL12,GT12,IB12,JJ12,KR12,LZ12,NH12,OP12,PX12,RF12,SN12)-IF(N12="",0,N12)&gt;0.001,MAX(ED12,FL12,GT12,IB12,JJ12,KR12,LZ12,NH12,OP12,PX12,RF12,SN12)-IF(N12="",0,N12),"")</f>
        <v>1.8200000000000003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14.3</v>
      </c>
      <c r="FZ12" s="17">
        <v>8.8000000000000007</v>
      </c>
      <c r="GA12" s="17">
        <v>13.5</v>
      </c>
      <c r="GB12" s="17">
        <v>14.65</v>
      </c>
      <c r="GC12" s="17">
        <v>0.2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13.5</v>
      </c>
      <c r="GR12" s="41">
        <f>IF(GB12&gt;0,GB12,"")</f>
        <v>14.65</v>
      </c>
      <c r="GS12" s="41">
        <f>IF(SUM(FY12:GB12)-GC12&gt;0,SUM(FY12:GB12)-GC12,"")</f>
        <v>51.05</v>
      </c>
      <c r="GT12" s="41">
        <f>IF(MAX(GP12,GS12)&gt;0,MAX(GP12,GS12),"")</f>
        <v>51.05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51.05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10.7</v>
      </c>
      <c r="SW12" s="23">
        <f>IF($CP12="P",CB12,(CB12+BA12)/2)</f>
        <v>6.25</v>
      </c>
      <c r="SX12" s="23">
        <f>IF($CP12="P",CC12,(CC12+BB12)/2)</f>
        <v>9.8000000000000007</v>
      </c>
      <c r="SY12" s="23">
        <f>IF($CP12="P",CD12,(CD12+BC12)/2)</f>
        <v>10.84</v>
      </c>
      <c r="SZ12" s="23">
        <f>IF($CP12="P",CE12,(CE12+BD12)/2)</f>
        <v>0</v>
      </c>
      <c r="TA12" s="23">
        <f>IF($CP12="P",CF12,(CF12+BE12)/2)</f>
        <v>13.25</v>
      </c>
      <c r="TB12" s="23">
        <f>IF($CP12="P",CG12,(CG12+BF12)/2)</f>
        <v>7.7</v>
      </c>
      <c r="TC12" s="23">
        <f>IF($CP12="P",CH12,(CH12+BG12)/2)</f>
        <v>12</v>
      </c>
      <c r="TD12" s="23">
        <f>IF($CP12="P",CI12,(CI12+BH12)/2)</f>
        <v>13.17</v>
      </c>
      <c r="TE12" s="23">
        <f>IF($CP12="P",CJ12,(CJ12+BI12)/2)</f>
        <v>0</v>
      </c>
      <c r="TF12" s="23">
        <f>IF($CP12="P",CK12,(CK12+BJ12)/2)</f>
        <v>9.4</v>
      </c>
      <c r="TG12" s="23">
        <f>IF($CP12="P",CL12,(CL12+BK12)/2)</f>
        <v>5.3999999999999995</v>
      </c>
      <c r="TH12" s="23">
        <f>IF($CP12="P",CM12,(CM12+BL12)/2)</f>
        <v>8.35</v>
      </c>
      <c r="TI12" s="23">
        <f>IF($CP12="P",CN12,(CN12+BM12)/2)</f>
        <v>9.06</v>
      </c>
      <c r="TJ12" s="23">
        <f>IF($CP12="P",CO12,(CO12+BN12)/2)</f>
        <v>0</v>
      </c>
      <c r="TK12" s="28" t="s">
        <v>57</v>
      </c>
      <c r="TL12" s="41">
        <f>IF(SX12&gt;0,SX12,"")</f>
        <v>9.8000000000000007</v>
      </c>
      <c r="TM12" s="41">
        <f>IF(SY12&gt;0,SY12,"")</f>
        <v>10.84</v>
      </c>
      <c r="TN12" s="41">
        <f>IF(SUM(SV12:SY12)-SZ12&gt;0,SUM(SV12:SY12)-SZ12,"")</f>
        <v>37.590000000000003</v>
      </c>
      <c r="TO12" s="41">
        <f>IF(TC12&gt;0,TC12,"")</f>
        <v>12</v>
      </c>
      <c r="TP12" s="41">
        <f>IF(TD12&gt;0,TD12,"")</f>
        <v>13.17</v>
      </c>
      <c r="TQ12" s="41">
        <f>IF(SUM(TA12:TD12)-TE12&gt;0,SUM(TA12:TD12)-TE12,"")</f>
        <v>46.120000000000005</v>
      </c>
      <c r="TR12" s="41">
        <f>IF(MAX(TN12,TQ12)&gt;0,MAX(TN12,TQ12),"")</f>
        <v>46.120000000000005</v>
      </c>
      <c r="TS12" s="41">
        <f>IF(TH12&gt;0,TH12,"")</f>
        <v>8.35</v>
      </c>
      <c r="TT12" s="41">
        <f>IF(TI12&gt;0,TI12,"")</f>
        <v>9.06</v>
      </c>
      <c r="TU12" s="41">
        <f>IF(SUM(TF12:TI12)-TJ12&gt;0,SUM(TF12:TI12)-TJ12,"")</f>
        <v>32.21</v>
      </c>
      <c r="TV12" s="41">
        <f>IF(SUM(TR12,TU12)&gt;0,SUM(TR12,TU12),"")</f>
        <v>78.330000000000013</v>
      </c>
    </row>
    <row r="13" spans="1:542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77</v>
      </c>
      <c r="C13" s="4" t="s">
        <v>76</v>
      </c>
      <c r="D13" s="4">
        <v>2001</v>
      </c>
      <c r="E13" s="9">
        <f>SUM(J13:V13)+SUM(J13:T13)*0.0000001+SUM(J13)*0.0000000000001</f>
        <v>224.52002245200532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53.089999999999996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51.839999999999996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36.51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52.74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13.9</v>
      </c>
      <c r="Z13" s="23">
        <v>9</v>
      </c>
      <c r="AA13" s="23">
        <v>15.2</v>
      </c>
      <c r="AB13" s="23">
        <v>14.99</v>
      </c>
      <c r="AC13" s="23">
        <v>0</v>
      </c>
      <c r="AD13" s="23">
        <v>12</v>
      </c>
      <c r="AE13" s="23">
        <v>9.5</v>
      </c>
      <c r="AF13" s="23">
        <v>15.4</v>
      </c>
      <c r="AG13" s="23">
        <v>14.94</v>
      </c>
      <c r="AH13" s="23">
        <v>0</v>
      </c>
      <c r="AI13" s="23">
        <v>14.7</v>
      </c>
      <c r="AJ13" s="23">
        <v>9.4</v>
      </c>
      <c r="AK13" s="23">
        <v>13.8</v>
      </c>
      <c r="AL13" s="23">
        <v>15.04</v>
      </c>
      <c r="AM13" s="23">
        <v>0.2</v>
      </c>
      <c r="AN13" s="28"/>
      <c r="AO13" s="39">
        <f>IF(AA13&gt;0,AA13,"")</f>
        <v>15.2</v>
      </c>
      <c r="AP13" s="39">
        <f>IF(AB13&gt;0,AB13,"")</f>
        <v>14.99</v>
      </c>
      <c r="AQ13" s="41">
        <f>IF(SUM(Y13:AB13)-AC13&gt;0,SUM(Y13:AB13)-AC13,"")</f>
        <v>53.089999999999996</v>
      </c>
      <c r="AR13" s="41">
        <f>IF(AF13&gt;0,AF13,"")</f>
        <v>15.4</v>
      </c>
      <c r="AS13" s="41">
        <f>IF(AG13&gt;0,AG13,"")</f>
        <v>14.94</v>
      </c>
      <c r="AT13" s="41">
        <f>IF(SUM(AD13:AG13)-AH13&gt;0,SUM(AD13:AG13)-AH13,"")</f>
        <v>51.839999999999996</v>
      </c>
      <c r="AU13" s="41">
        <f>IF(AQ13="","",MAX(AQ13,AT13))</f>
        <v>53.089999999999996</v>
      </c>
      <c r="AV13" s="41">
        <f>IF(AK13&gt;0,AK13,"")</f>
        <v>13.8</v>
      </c>
      <c r="AW13" s="41">
        <f>IF(AL13&gt;0,AL13,"")</f>
        <v>15.04</v>
      </c>
      <c r="AX13" s="41">
        <f>IF(SUM(AI13:AL13)-AM13&gt;0,SUM(AI13:AL13)-AM13,"")</f>
        <v>52.74</v>
      </c>
      <c r="AY13" s="41">
        <f>IF(SUM(AU13,AX13)&gt;0,SUM(AU13,AX13),"")</f>
        <v>105.83</v>
      </c>
      <c r="AZ13" s="27">
        <v>7.3</v>
      </c>
      <c r="BA13" s="27">
        <v>4.8</v>
      </c>
      <c r="BB13" s="27">
        <v>8.1999999999999993</v>
      </c>
      <c r="BC13" s="27">
        <v>8.0299999999999994</v>
      </c>
      <c r="BD13" s="27">
        <v>0</v>
      </c>
      <c r="BE13" s="27">
        <v>18.8</v>
      </c>
      <c r="BF13" s="27">
        <v>2</v>
      </c>
      <c r="BG13" s="27">
        <v>3.8</v>
      </c>
      <c r="BH13" s="27">
        <v>3.29</v>
      </c>
      <c r="BI13" s="27">
        <v>0</v>
      </c>
      <c r="BJ13" s="27"/>
      <c r="BK13" s="27"/>
      <c r="BL13" s="27"/>
      <c r="BM13" s="27"/>
      <c r="BN13" s="27"/>
      <c r="BO13" s="29"/>
      <c r="BP13" s="40">
        <f>IF(BB13&gt;0,BB13,"")</f>
        <v>8.1999999999999993</v>
      </c>
      <c r="BQ13" s="40">
        <f>IF(BC13&gt;0,BC13,"")</f>
        <v>8.0299999999999994</v>
      </c>
      <c r="BR13" s="11">
        <f>IF(SUM(AZ13:BC13)-BD13&gt;0,SUM(AZ13:BC13)-BD13,"")</f>
        <v>28.33</v>
      </c>
      <c r="BS13" s="11">
        <f>IF(BG13&gt;0,BG13,"")</f>
        <v>3.8</v>
      </c>
      <c r="BT13" s="11">
        <f>IF(BH13&gt;0,BH13,"")</f>
        <v>3.29</v>
      </c>
      <c r="BU13" s="11">
        <f>IF(SUM(BE13:BH13)-BI13&gt;0,SUM(BE13:BH13)-BI13,"")</f>
        <v>27.89</v>
      </c>
      <c r="BV13" s="11">
        <f>IF(BR13="","",MAX(BR13,BU13))</f>
        <v>28.33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28.33</v>
      </c>
      <c r="CA13" s="23">
        <v>10.199999999999999</v>
      </c>
      <c r="CB13" s="23">
        <v>5.9</v>
      </c>
      <c r="CC13" s="23">
        <v>9.9</v>
      </c>
      <c r="CD13" s="23">
        <v>10.51</v>
      </c>
      <c r="CE13" s="23">
        <v>0</v>
      </c>
      <c r="CF13" s="23">
        <v>7.5</v>
      </c>
      <c r="CG13" s="23">
        <v>4.5</v>
      </c>
      <c r="CH13" s="23">
        <v>7.8</v>
      </c>
      <c r="CI13" s="23">
        <v>7.7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9.9</v>
      </c>
      <c r="CR13" s="39">
        <f>IF(CD13&gt;0,CD13,"")</f>
        <v>10.51</v>
      </c>
      <c r="CS13" s="41">
        <f>IF(SUM(CA13:CD13)-CE13&gt;0,SUM(CA13:CD13)-CE13,"")</f>
        <v>36.51</v>
      </c>
      <c r="CT13" s="41">
        <f>IF(CH13&gt;0,CH13,"")</f>
        <v>7.8</v>
      </c>
      <c r="CU13" s="41">
        <f>IF(CI13&gt;0,CI13,"")</f>
        <v>7.7</v>
      </c>
      <c r="CV13" s="41">
        <f>IF(SUM(CF13:CI13)-CJ13&gt;0,SUM(CF13:CI13)-CJ13,"")</f>
        <v>27.5</v>
      </c>
      <c r="CW13" s="41">
        <f>IF(CS13="","",MAX(CS13,CV13))</f>
        <v>36.51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36.51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8.75</v>
      </c>
      <c r="SW13" s="23">
        <f>IF($CP13="P",CB13,(CB13+BA13)/2)</f>
        <v>5.35</v>
      </c>
      <c r="SX13" s="23">
        <f>IF($CP13="P",CC13,(CC13+BB13)/2)</f>
        <v>9.0500000000000007</v>
      </c>
      <c r="SY13" s="23">
        <f>IF($CP13="P",CD13,(CD13+BC13)/2)</f>
        <v>9.27</v>
      </c>
      <c r="SZ13" s="23">
        <f>IF($CP13="P",CE13,(CE13+BD13)/2)</f>
        <v>0</v>
      </c>
      <c r="TA13" s="23">
        <f>IF($CP13="P",CF13,(CF13+BE13)/2)</f>
        <v>13.15</v>
      </c>
      <c r="TB13" s="23">
        <f>IF($CP13="P",CG13,(CG13+BF13)/2)</f>
        <v>3.25</v>
      </c>
      <c r="TC13" s="23">
        <f>IF($CP13="P",CH13,(CH13+BG13)/2)</f>
        <v>5.8</v>
      </c>
      <c r="TD13" s="23">
        <f>IF($CP13="P",CI13,(CI13+BH13)/2)</f>
        <v>5.4950000000000001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>
        <f>IF(SX13&gt;0,SX13,"")</f>
        <v>9.0500000000000007</v>
      </c>
      <c r="TM13" s="41">
        <f>IF(SY13&gt;0,SY13,"")</f>
        <v>9.27</v>
      </c>
      <c r="TN13" s="41">
        <f>IF(SUM(SV13:SY13)-SZ13&gt;0,SUM(SV13:SY13)-SZ13,"")</f>
        <v>32.42</v>
      </c>
      <c r="TO13" s="41">
        <f>IF(TC13&gt;0,TC13,"")</f>
        <v>5.8</v>
      </c>
      <c r="TP13" s="41">
        <f>IF(TD13&gt;0,TD13,"")</f>
        <v>5.4950000000000001</v>
      </c>
      <c r="TQ13" s="41">
        <f>IF(SUM(TA13:TD13)-TE13&gt;0,SUM(TA13:TD13)-TE13,"")</f>
        <v>27.695</v>
      </c>
      <c r="TR13" s="41">
        <f>IF(MAX(TN13,TQ13)&gt;0,MAX(TN13,TQ13),"")</f>
        <v>32.42</v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>
        <f>IF(SUM(TR13,TU13)&gt;0,SUM(TR13,TU13),"")</f>
        <v>32.42</v>
      </c>
    </row>
    <row r="14" spans="1:542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93</v>
      </c>
      <c r="C14" s="4" t="s">
        <v>8</v>
      </c>
      <c r="D14" s="4">
        <v>2004</v>
      </c>
      <c r="E14" s="9">
        <f>SUM(J14:V14)+SUM(J14:T14)*0.0000001+SUM(J14)*0.0000000000001</f>
        <v>222.35002114800525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/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/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52.599999999999994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50.26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41.28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53.84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10.869999999999997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1.4</v>
      </c>
      <c r="Z14" s="23">
        <v>0.9</v>
      </c>
      <c r="AA14" s="23">
        <v>1.7</v>
      </c>
      <c r="AB14" s="23">
        <v>1.65</v>
      </c>
      <c r="AC14" s="23">
        <v>0</v>
      </c>
      <c r="AD14" s="23">
        <v>10.9</v>
      </c>
      <c r="AE14" s="23">
        <v>7.3</v>
      </c>
      <c r="AF14" s="23">
        <v>10.8</v>
      </c>
      <c r="AG14" s="23">
        <v>12.28</v>
      </c>
      <c r="AH14" s="23">
        <v>0</v>
      </c>
      <c r="AI14" s="23">
        <v>0</v>
      </c>
      <c r="AJ14" s="23">
        <v>0</v>
      </c>
      <c r="AK14" s="23">
        <v>0</v>
      </c>
      <c r="AL14" s="23">
        <v>0</v>
      </c>
      <c r="AM14" s="23">
        <v>0</v>
      </c>
      <c r="AN14" s="28"/>
      <c r="AO14" s="39">
        <f>IF(AA14&gt;0,AA14,"")</f>
        <v>1.7</v>
      </c>
      <c r="AP14" s="39">
        <f>IF(AB14&gt;0,AB14,"")</f>
        <v>1.65</v>
      </c>
      <c r="AQ14" s="41">
        <f>IF(SUM(Y14:AB14)-AC14&gt;0,SUM(Y14:AB14)-AC14,"")</f>
        <v>5.65</v>
      </c>
      <c r="AR14" s="41">
        <f>IF(AF14&gt;0,AF14,"")</f>
        <v>10.8</v>
      </c>
      <c r="AS14" s="41">
        <f>IF(AG14&gt;0,AG14,"")</f>
        <v>12.28</v>
      </c>
      <c r="AT14" s="41">
        <f>IF(SUM(AD14:AG14)-AH14&gt;0,SUM(AD14:AG14)-AH14,"")</f>
        <v>41.28</v>
      </c>
      <c r="AU14" s="41">
        <f>IF(AQ14="","",MAX(AQ14,AT14))</f>
        <v>41.28</v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>
        <f>IF(SUM(AU14,AX14)&gt;0,SUM(AU14,AX14),"")</f>
        <v>41.28</v>
      </c>
      <c r="AZ14" s="27">
        <v>4.8</v>
      </c>
      <c r="BA14" s="27">
        <v>2.9</v>
      </c>
      <c r="BB14" s="27">
        <v>4.4000000000000004</v>
      </c>
      <c r="BC14" s="27">
        <v>4.6900000000000004</v>
      </c>
      <c r="BD14" s="27">
        <v>0</v>
      </c>
      <c r="BE14" s="27">
        <v>14.8</v>
      </c>
      <c r="BF14" s="27">
        <v>9.5</v>
      </c>
      <c r="BG14" s="27">
        <v>13.5</v>
      </c>
      <c r="BH14" s="27">
        <v>14.8</v>
      </c>
      <c r="BI14" s="27">
        <v>0</v>
      </c>
      <c r="BJ14" s="27">
        <v>15.5</v>
      </c>
      <c r="BK14" s="27">
        <v>9.6999999999999993</v>
      </c>
      <c r="BL14" s="27">
        <v>13.5</v>
      </c>
      <c r="BM14" s="27">
        <v>15.14</v>
      </c>
      <c r="BN14" s="27">
        <v>0</v>
      </c>
      <c r="BO14" s="29"/>
      <c r="BP14" s="40">
        <f>IF(BB14&gt;0,BB14,"")</f>
        <v>4.4000000000000004</v>
      </c>
      <c r="BQ14" s="40">
        <f>IF(BC14&gt;0,BC14,"")</f>
        <v>4.6900000000000004</v>
      </c>
      <c r="BR14" s="11">
        <f>IF(SUM(AZ14:BC14)-BD14&gt;0,SUM(AZ14:BC14)-BD14,"")</f>
        <v>16.79</v>
      </c>
      <c r="BS14" s="11">
        <f>IF(BG14&gt;0,BG14,"")</f>
        <v>13.5</v>
      </c>
      <c r="BT14" s="11">
        <f>IF(BH14&gt;0,BH14,"")</f>
        <v>14.8</v>
      </c>
      <c r="BU14" s="11">
        <f>IF(SUM(BE14:BH14)-BI14&gt;0,SUM(BE14:BH14)-BI14,"")</f>
        <v>52.599999999999994</v>
      </c>
      <c r="BV14" s="11">
        <f>IF(BR14="","",MAX(BR14,BU14))</f>
        <v>52.599999999999994</v>
      </c>
      <c r="BW14" s="11">
        <f>IF(BL14&gt;0,BL14,"")</f>
        <v>13.5</v>
      </c>
      <c r="BX14" s="11">
        <f>IF(BM14&gt;0,BM14,"")</f>
        <v>15.14</v>
      </c>
      <c r="BY14" s="11">
        <f>IF(SUM(BJ14:BM14)-BN14&gt;0,SUM(BJ14:BM14)-BN14,"")</f>
        <v>53.84</v>
      </c>
      <c r="BZ14" s="11">
        <f>IF(SUM(BV14,BY14)&gt;0,SUM(BV14,BY14),"")</f>
        <v>106.44</v>
      </c>
      <c r="CA14" s="23">
        <v>4.4000000000000004</v>
      </c>
      <c r="CB14" s="23">
        <v>2.6</v>
      </c>
      <c r="CC14" s="23">
        <v>4.2</v>
      </c>
      <c r="CD14" s="23">
        <v>4.66</v>
      </c>
      <c r="CE14" s="23">
        <v>0</v>
      </c>
      <c r="CF14" s="23">
        <v>15.08</v>
      </c>
      <c r="CG14" s="23">
        <v>9.3000000000000007</v>
      </c>
      <c r="CH14" s="23">
        <v>11.7</v>
      </c>
      <c r="CI14" s="23">
        <v>14.18</v>
      </c>
      <c r="CJ14" s="23">
        <v>0</v>
      </c>
      <c r="CK14" s="23">
        <v>4.4000000000000004</v>
      </c>
      <c r="CL14" s="23">
        <v>2.5</v>
      </c>
      <c r="CM14" s="23">
        <v>4.2</v>
      </c>
      <c r="CN14" s="23">
        <v>4.57</v>
      </c>
      <c r="CO14" s="23">
        <v>0</v>
      </c>
      <c r="CP14" s="28"/>
      <c r="CQ14" s="39">
        <f>IF(CC14&gt;0,CC14,"")</f>
        <v>4.2</v>
      </c>
      <c r="CR14" s="39">
        <f>IF(CD14&gt;0,CD14,"")</f>
        <v>4.66</v>
      </c>
      <c r="CS14" s="41">
        <f>IF(SUM(CA14:CD14)-CE14&gt;0,SUM(CA14:CD14)-CE14,"")</f>
        <v>15.86</v>
      </c>
      <c r="CT14" s="41">
        <f>IF(CH14&gt;0,CH14,"")</f>
        <v>11.7</v>
      </c>
      <c r="CU14" s="41">
        <f>IF(CI14&gt;0,CI14,"")</f>
        <v>14.18</v>
      </c>
      <c r="CV14" s="41">
        <f>IF(SUM(CF14:CI14)-CJ14&gt;0,SUM(CF14:CI14)-CJ14,"")</f>
        <v>50.26</v>
      </c>
      <c r="CW14" s="41">
        <f>IF(CS14="","",MAX(CS14,CV14))</f>
        <v>50.26</v>
      </c>
      <c r="CX14" s="41">
        <f>IF(CM14&gt;0,CM14,"")</f>
        <v>4.2</v>
      </c>
      <c r="CY14" s="41">
        <f>IF(CN14&gt;0,CN14,"")</f>
        <v>4.57</v>
      </c>
      <c r="CZ14" s="41">
        <f>IF(SUM(CK14:CN14)-CO14&gt;0,SUM(CK14:CN14)-CO14,"")</f>
        <v>15.670000000000002</v>
      </c>
      <c r="DA14" s="41">
        <f>IF(SUM(CW14,CZ14)&gt;0,SUM(CW14,CZ14),"")</f>
        <v>65.930000000000007</v>
      </c>
      <c r="DB14" s="52">
        <f>IF(MAX(ED14,FL14,GT14,IB14,JJ14,KR14,LZ14,NH14,OP14,PX14,RF14,SN14)-IF(N14="",0,N14)&gt;0.001,MAX(ED14,FL14,GT14,IB14,JJ14,KR14,LZ14,NH14,OP14,PX14,RF14,SN14)-IF(N14="",0,N14),"")</f>
        <v>10.869999999999997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>
        <v>14.4</v>
      </c>
      <c r="FU14" s="17">
        <v>9.5</v>
      </c>
      <c r="FV14" s="17">
        <v>13.5</v>
      </c>
      <c r="FW14" s="17">
        <v>14.75</v>
      </c>
      <c r="FX14" s="17">
        <v>0</v>
      </c>
      <c r="FY14" s="17">
        <v>13.9</v>
      </c>
      <c r="FZ14" s="17">
        <v>9.6</v>
      </c>
      <c r="GA14" s="17">
        <v>13.5</v>
      </c>
      <c r="GB14" s="17">
        <v>14.79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>IF(FV14&gt;0,FV14,"")</f>
        <v>13.5</v>
      </c>
      <c r="GO14" s="41">
        <f>IF(FW14&gt;0,FW14,"")</f>
        <v>14.75</v>
      </c>
      <c r="GP14" s="41">
        <f>IF(SUM(FT14:FW14)-FX14&gt;0,SUM(FT14:FW14)-FX14,"")</f>
        <v>52.15</v>
      </c>
      <c r="GQ14" s="41">
        <f>IF(GA14&gt;0,GA14,"")</f>
        <v>13.5</v>
      </c>
      <c r="GR14" s="41">
        <f>IF(GB14&gt;0,GB14,"")</f>
        <v>14.79</v>
      </c>
      <c r="GS14" s="41">
        <f>IF(SUM(FY14:GB14)-GC14&gt;0,SUM(FY14:GB14)-GC14,"")</f>
        <v>51.79</v>
      </c>
      <c r="GT14" s="41">
        <f>IF(MAX(GP14,GS14)&gt;0,MAX(GP14,GS14),"")</f>
        <v>52.15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52.15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4.5999999999999996</v>
      </c>
      <c r="SW14" s="23">
        <f>IF($CP14="P",CB14,(CB14+BA14)/2)</f>
        <v>2.75</v>
      </c>
      <c r="SX14" s="23">
        <f>IF($CP14="P",CC14,(CC14+BB14)/2)</f>
        <v>4.3000000000000007</v>
      </c>
      <c r="SY14" s="23">
        <f>IF($CP14="P",CD14,(CD14+BC14)/2)</f>
        <v>4.6750000000000007</v>
      </c>
      <c r="SZ14" s="23">
        <f>IF($CP14="P",CE14,(CE14+BD14)/2)</f>
        <v>0</v>
      </c>
      <c r="TA14" s="23">
        <f>IF($CP14="P",CF14,(CF14+BE14)/2)</f>
        <v>14.940000000000001</v>
      </c>
      <c r="TB14" s="23">
        <f>IF($CP14="P",CG14,(CG14+BF14)/2)</f>
        <v>9.4</v>
      </c>
      <c r="TC14" s="23">
        <f>IF($CP14="P",CH14,(CH14+BG14)/2)</f>
        <v>12.6</v>
      </c>
      <c r="TD14" s="23">
        <f>IF($CP14="P",CI14,(CI14+BH14)/2)</f>
        <v>14.49</v>
      </c>
      <c r="TE14" s="23">
        <f>IF($CP14="P",CJ14,(CJ14+BI14)/2)</f>
        <v>0</v>
      </c>
      <c r="TF14" s="23">
        <f>IF($CP14="P",CK14,(CK14+BJ14)/2)</f>
        <v>9.9499999999999993</v>
      </c>
      <c r="TG14" s="23">
        <f>IF($CP14="P",CL14,(CL14+BK14)/2)</f>
        <v>6.1</v>
      </c>
      <c r="TH14" s="23">
        <f>IF($CP14="P",CM14,(CM14+BL14)/2)</f>
        <v>8.85</v>
      </c>
      <c r="TI14" s="23">
        <f>IF($CP14="P",CN14,(CN14+BM14)/2)</f>
        <v>9.8550000000000004</v>
      </c>
      <c r="TJ14" s="23">
        <f>IF($CP14="P",CO14,(CO14+BN14)/2)</f>
        <v>0</v>
      </c>
      <c r="TK14" s="28" t="s">
        <v>57</v>
      </c>
      <c r="TL14" s="41">
        <f>IF(SX14&gt;0,SX14,"")</f>
        <v>4.3000000000000007</v>
      </c>
      <c r="TM14" s="41">
        <f>IF(SY14&gt;0,SY14,"")</f>
        <v>4.6750000000000007</v>
      </c>
      <c r="TN14" s="41">
        <f>IF(SUM(SV14:SY14)-SZ14&gt;0,SUM(SV14:SY14)-SZ14,"")</f>
        <v>16.325000000000003</v>
      </c>
      <c r="TO14" s="41">
        <f>IF(TC14&gt;0,TC14,"")</f>
        <v>12.6</v>
      </c>
      <c r="TP14" s="41">
        <f>IF(TD14&gt;0,TD14,"")</f>
        <v>14.49</v>
      </c>
      <c r="TQ14" s="41">
        <f>IF(SUM(TA14:TD14)-TE14&gt;0,SUM(TA14:TD14)-TE14,"")</f>
        <v>51.430000000000007</v>
      </c>
      <c r="TR14" s="41">
        <f>IF(MAX(TN14,TQ14)&gt;0,MAX(TN14,TQ14),"")</f>
        <v>51.430000000000007</v>
      </c>
      <c r="TS14" s="41">
        <f>IF(TH14&gt;0,TH14,"")</f>
        <v>8.85</v>
      </c>
      <c r="TT14" s="41">
        <f>IF(TI14&gt;0,TI14,"")</f>
        <v>9.8550000000000004</v>
      </c>
      <c r="TU14" s="41">
        <f>IF(SUM(TF14:TI14)-TJ14&gt;0,SUM(TF14:TI14)-TJ14,"")</f>
        <v>34.754999999999995</v>
      </c>
      <c r="TV14" s="41">
        <f>IF(SUM(TR14,TU14)&gt;0,SUM(TR14,TU14),"")</f>
        <v>86.185000000000002</v>
      </c>
    </row>
    <row r="15" spans="1:542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87</v>
      </c>
      <c r="C15" s="4" t="s">
        <v>5</v>
      </c>
      <c r="D15" s="4">
        <v>2003</v>
      </c>
      <c r="E15" s="9">
        <f>SUM(J15:V15)+SUM(J15:T15)*0.0000001+SUM(J15)*0.0000000000001</f>
        <v>219.46002174100508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12.5</v>
      </c>
      <c r="Z15" s="23">
        <v>9</v>
      </c>
      <c r="AA15" s="23">
        <v>13.9</v>
      </c>
      <c r="AB15" s="23">
        <v>14.43</v>
      </c>
      <c r="AC15" s="23">
        <v>0</v>
      </c>
      <c r="AD15" s="23">
        <v>1.2</v>
      </c>
      <c r="AE15" s="23">
        <v>1</v>
      </c>
      <c r="AF15" s="23">
        <v>1.7</v>
      </c>
      <c r="AG15" s="23">
        <v>1.6</v>
      </c>
      <c r="AH15" s="23">
        <v>0</v>
      </c>
      <c r="AI15" s="23">
        <v>12.2</v>
      </c>
      <c r="AJ15" s="23">
        <v>9.3000000000000007</v>
      </c>
      <c r="AK15" s="23">
        <v>13.7</v>
      </c>
      <c r="AL15" s="23">
        <v>14.72</v>
      </c>
      <c r="AM15" s="23">
        <v>0</v>
      </c>
      <c r="AN15" s="28"/>
      <c r="AO15" s="39">
        <f>IF(AA15&gt;0,AA15,"")</f>
        <v>13.9</v>
      </c>
      <c r="AP15" s="39">
        <f>IF(AB15&gt;0,AB15,"")</f>
        <v>14.43</v>
      </c>
      <c r="AQ15" s="41">
        <f>IF(SUM(Y15:AB15)-AC15&gt;0,SUM(Y15:AB15)-AC15,"")</f>
        <v>49.83</v>
      </c>
      <c r="AR15" s="41">
        <f>IF(AF15&gt;0,AF15,"")</f>
        <v>1.7</v>
      </c>
      <c r="AS15" s="41">
        <f>IF(AG15&gt;0,AG15,"")</f>
        <v>1.6</v>
      </c>
      <c r="AT15" s="41">
        <f>IF(SUM(AD15:AG15)-AH15&gt;0,SUM(AD15:AG15)-AH15,"")</f>
        <v>5.5</v>
      </c>
      <c r="AU15" s="41">
        <f>IF(AQ15="","",MAX(AQ15,AT15))</f>
        <v>49.83</v>
      </c>
      <c r="AV15" s="41">
        <f>IF(AK15&gt;0,AK15,"")</f>
        <v>13.7</v>
      </c>
      <c r="AW15" s="41">
        <f>IF(AL15&gt;0,AL15,"")</f>
        <v>14.72</v>
      </c>
      <c r="AX15" s="41">
        <f>IF(SUM(AI15:AL15)-AM15&gt;0,SUM(AI15:AL15)-AM15,"")</f>
        <v>49.92</v>
      </c>
      <c r="AY15" s="41">
        <f>IF(SUM(AU15,AX15)&gt;0,SUM(AU15,AX15),"")</f>
        <v>99.75</v>
      </c>
      <c r="AZ15" s="27">
        <v>13.5</v>
      </c>
      <c r="BA15" s="27">
        <v>9</v>
      </c>
      <c r="BB15" s="27">
        <v>13.9</v>
      </c>
      <c r="BC15" s="27">
        <v>13.99</v>
      </c>
      <c r="BD15" s="27">
        <v>0</v>
      </c>
      <c r="BE15" s="27">
        <v>13.6</v>
      </c>
      <c r="BF15" s="27">
        <v>9.1999999999999993</v>
      </c>
      <c r="BG15" s="27">
        <v>13.7</v>
      </c>
      <c r="BH15" s="27">
        <v>14.35</v>
      </c>
      <c r="BI15" s="27">
        <v>0</v>
      </c>
      <c r="BJ15" s="27">
        <v>14.4</v>
      </c>
      <c r="BK15" s="27">
        <v>9.4</v>
      </c>
      <c r="BL15" s="27">
        <v>13.7</v>
      </c>
      <c r="BM15" s="27">
        <v>14.64</v>
      </c>
      <c r="BN15" s="27">
        <v>0</v>
      </c>
      <c r="BO15" s="29"/>
      <c r="BP15" s="40">
        <f>IF(BB15&gt;0,BB15,"")</f>
        <v>13.9</v>
      </c>
      <c r="BQ15" s="40">
        <f>IF(BC15&gt;0,BC15,"")</f>
        <v>13.99</v>
      </c>
      <c r="BR15" s="11">
        <f>IF(SUM(AZ15:BC15)-BD15&gt;0,SUM(AZ15:BC15)-BD15,"")</f>
        <v>50.39</v>
      </c>
      <c r="BS15" s="11">
        <f>IF(BG15&gt;0,BG15,"")</f>
        <v>13.7</v>
      </c>
      <c r="BT15" s="11">
        <f>IF(BH15&gt;0,BH15,"")</f>
        <v>14.35</v>
      </c>
      <c r="BU15" s="11">
        <f>IF(SUM(BE15:BH15)-BI15&gt;0,SUM(BE15:BH15)-BI15,"")</f>
        <v>50.85</v>
      </c>
      <c r="BV15" s="11">
        <f>IF(BR15="","",MAX(BR15,BU15))</f>
        <v>50.85</v>
      </c>
      <c r="BW15" s="11">
        <f>IF(BL15&gt;0,BL15,"")</f>
        <v>13.7</v>
      </c>
      <c r="BX15" s="11">
        <f>IF(BM15&gt;0,BM15,"")</f>
        <v>14.64</v>
      </c>
      <c r="BY15" s="11">
        <f>IF(SUM(BJ15:BM15)-BN15&gt;0,SUM(BJ15:BM15)-BN15,"")</f>
        <v>52.14</v>
      </c>
      <c r="BZ15" s="11">
        <f>IF(SUM(BV15,BY15)&gt;0,SUM(BV15,BY15),"")</f>
        <v>102.99000000000001</v>
      </c>
      <c r="CA15" s="23">
        <v>0</v>
      </c>
      <c r="CB15" s="23">
        <v>0</v>
      </c>
      <c r="CC15" s="23">
        <v>0</v>
      </c>
      <c r="CD15" s="23">
        <v>0</v>
      </c>
      <c r="CE15" s="23">
        <v>0</v>
      </c>
      <c r="CF15" s="23">
        <v>12.1</v>
      </c>
      <c r="CG15" s="23">
        <v>8.9</v>
      </c>
      <c r="CH15" s="23">
        <v>14.2</v>
      </c>
      <c r="CI15" s="23">
        <v>14.45</v>
      </c>
      <c r="CJ15" s="23">
        <v>0</v>
      </c>
      <c r="CK15" s="23">
        <v>4.2</v>
      </c>
      <c r="CL15" s="23">
        <v>2.7</v>
      </c>
      <c r="CM15" s="23">
        <v>4.9000000000000004</v>
      </c>
      <c r="CN15" s="23">
        <v>4.71</v>
      </c>
      <c r="CO15" s="23">
        <v>0</v>
      </c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>
        <f>IF(CH15&gt;0,CH15,"")</f>
        <v>14.2</v>
      </c>
      <c r="CU15" s="41">
        <f>IF(CI15&gt;0,CI15,"")</f>
        <v>14.45</v>
      </c>
      <c r="CV15" s="41">
        <f>IF(SUM(CF15:CI15)-CJ15&gt;0,SUM(CF15:CI15)-CJ15,"")</f>
        <v>49.650000000000006</v>
      </c>
      <c r="CW15" s="41" t="str">
        <f>IF(CS15="","",MAX(CS15,CV15))</f>
        <v/>
      </c>
      <c r="CX15" s="41">
        <f>IF(CM15&gt;0,CM15,"")</f>
        <v>4.9000000000000004</v>
      </c>
      <c r="CY15" s="41">
        <f>IF(CN15&gt;0,CN15,"")</f>
        <v>4.71</v>
      </c>
      <c r="CZ15" s="41">
        <f>IF(SUM(CK15:CN15)-CO15&gt;0,SUM(CK15:CN15)-CO15,"")</f>
        <v>16.510000000000002</v>
      </c>
      <c r="DA15" s="41">
        <f>IF(SUM(CW15,CZ15)&gt;0,SUM(CW15,CZ15),"")</f>
        <v>16.510000000000002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6.75</v>
      </c>
      <c r="SW15" s="23">
        <f>IF($CP15="P",CB15,(CB15+BA15)/2)</f>
        <v>4.5</v>
      </c>
      <c r="SX15" s="23">
        <f>IF($CP15="P",CC15,(CC15+BB15)/2)</f>
        <v>6.95</v>
      </c>
      <c r="SY15" s="23">
        <f>IF($CP15="P",CD15,(CD15+BC15)/2)</f>
        <v>6.9950000000000001</v>
      </c>
      <c r="SZ15" s="23">
        <f>IF($CP15="P",CE15,(CE15+BD15)/2)</f>
        <v>0</v>
      </c>
      <c r="TA15" s="23">
        <f>IF($CP15="P",CF15,(CF15+BE15)/2)</f>
        <v>12.85</v>
      </c>
      <c r="TB15" s="23">
        <f>IF($CP15="P",CG15,(CG15+BF15)/2)</f>
        <v>9.0500000000000007</v>
      </c>
      <c r="TC15" s="23">
        <f>IF($CP15="P",CH15,(CH15+BG15)/2)</f>
        <v>13.95</v>
      </c>
      <c r="TD15" s="23">
        <f>IF($CP15="P",CI15,(CI15+BH15)/2)</f>
        <v>14.399999999999999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6.0500000000000007</v>
      </c>
      <c r="TH15" s="23">
        <f>IF($CP15="P",CM15,(CM15+BL15)/2)</f>
        <v>9.3000000000000007</v>
      </c>
      <c r="TI15" s="23">
        <f>IF($CP15="P",CN15,(CN15+BM15)/2)</f>
        <v>9.6750000000000007</v>
      </c>
      <c r="TJ15" s="23">
        <f>IF($CP15="P",CO15,(CO15+BN15)/2)</f>
        <v>0</v>
      </c>
      <c r="TK15" s="28" t="s">
        <v>57</v>
      </c>
      <c r="TL15" s="41">
        <f>IF(SX15&gt;0,SX15,"")</f>
        <v>6.95</v>
      </c>
      <c r="TM15" s="41">
        <f>IF(SY15&gt;0,SY15,"")</f>
        <v>6.9950000000000001</v>
      </c>
      <c r="TN15" s="41">
        <f>IF(SUM(SV15:SY15)-SZ15&gt;0,SUM(SV15:SY15)-SZ15,"")</f>
        <v>25.195</v>
      </c>
      <c r="TO15" s="41">
        <f>IF(TC15&gt;0,TC15,"")</f>
        <v>13.95</v>
      </c>
      <c r="TP15" s="41">
        <f>IF(TD15&gt;0,TD15,"")</f>
        <v>14.399999999999999</v>
      </c>
      <c r="TQ15" s="41">
        <f>IF(SUM(TA15:TD15)-TE15&gt;0,SUM(TA15:TD15)-TE15,"")</f>
        <v>50.249999999999993</v>
      </c>
      <c r="TR15" s="41">
        <f>IF(MAX(TN15,TQ15)&gt;0,MAX(TN15,TQ15),"")</f>
        <v>50.249999999999993</v>
      </c>
      <c r="TS15" s="41">
        <f>IF(TH15&gt;0,TH15,"")</f>
        <v>9.3000000000000007</v>
      </c>
      <c r="TT15" s="41">
        <f>IF(TI15&gt;0,TI15,"")</f>
        <v>9.6750000000000007</v>
      </c>
      <c r="TU15" s="41">
        <f>IF(SUM(TF15:TI15)-TJ15&gt;0,SUM(TF15:TI15)-TJ15,"")</f>
        <v>34.325000000000003</v>
      </c>
      <c r="TV15" s="41">
        <f>IF(SUM(TR15,TU15)&gt;0,SUM(TR15,TU15),"")</f>
        <v>84.574999999999989</v>
      </c>
    </row>
    <row r="16" spans="1:542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32</v>
      </c>
      <c r="C16" s="4" t="s">
        <v>8</v>
      </c>
      <c r="D16" s="4">
        <v>1998</v>
      </c>
      <c r="E16" s="9">
        <f>SUM(J16:V16)+SUM(J16:T16)*0.0000001+SUM(J16)*0.0000000000001</f>
        <v>219.0900219090052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52.54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52.319999999999993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50.86999999999999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49.76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14.5</v>
      </c>
      <c r="BA16" s="27">
        <v>9</v>
      </c>
      <c r="BB16" s="27">
        <v>13.6</v>
      </c>
      <c r="BC16" s="27">
        <v>15.44</v>
      </c>
      <c r="BD16" s="27">
        <v>0</v>
      </c>
      <c r="BE16" s="27">
        <v>12.6</v>
      </c>
      <c r="BF16" s="27">
        <v>9.1999999999999993</v>
      </c>
      <c r="BG16" s="27">
        <v>13.5</v>
      </c>
      <c r="BH16" s="27">
        <v>15.77</v>
      </c>
      <c r="BI16" s="27">
        <v>0.2</v>
      </c>
      <c r="BJ16" s="27">
        <v>14.9</v>
      </c>
      <c r="BK16" s="27">
        <v>8.9</v>
      </c>
      <c r="BL16" s="27">
        <v>12.1</v>
      </c>
      <c r="BM16" s="27">
        <v>15.26</v>
      </c>
      <c r="BN16" s="27">
        <v>1.4</v>
      </c>
      <c r="BO16" s="29"/>
      <c r="BP16" s="40">
        <f>IF(BB16&gt;0,BB16,"")</f>
        <v>13.6</v>
      </c>
      <c r="BQ16" s="40">
        <f>IF(BC16&gt;0,BC16,"")</f>
        <v>15.44</v>
      </c>
      <c r="BR16" s="11">
        <f>IF(SUM(AZ16:BC16)-BD16&gt;0,SUM(AZ16:BC16)-BD16,"")</f>
        <v>52.54</v>
      </c>
      <c r="BS16" s="11">
        <f>IF(BG16&gt;0,BG16,"")</f>
        <v>13.5</v>
      </c>
      <c r="BT16" s="11">
        <f>IF(BH16&gt;0,BH16,"")</f>
        <v>15.77</v>
      </c>
      <c r="BU16" s="11">
        <f>IF(SUM(BE16:BH16)-BI16&gt;0,SUM(BE16:BH16)-BI16,"")</f>
        <v>50.86999999999999</v>
      </c>
      <c r="BV16" s="11">
        <f>IF(BR16="","",MAX(BR16,BU16))</f>
        <v>52.54</v>
      </c>
      <c r="BW16" s="11">
        <f>IF(BL16&gt;0,BL16,"")</f>
        <v>12.1</v>
      </c>
      <c r="BX16" s="11">
        <f>IF(BM16&gt;0,BM16,"")</f>
        <v>15.26</v>
      </c>
      <c r="BY16" s="11">
        <f>IF(SUM(BJ16:BM16)-BN16&gt;0,SUM(BJ16:BM16)-BN16,"")</f>
        <v>49.76</v>
      </c>
      <c r="BZ16" s="11">
        <f>IF(SUM(BV16,BY16)&gt;0,SUM(BV16,BY16),"")</f>
        <v>102.3</v>
      </c>
      <c r="CA16" s="23">
        <v>4.5999999999999996</v>
      </c>
      <c r="CB16" s="23">
        <v>3</v>
      </c>
      <c r="CC16" s="23">
        <v>4.2</v>
      </c>
      <c r="CD16" s="23">
        <v>4.9400000000000004</v>
      </c>
      <c r="CE16" s="23">
        <v>0</v>
      </c>
      <c r="CF16" s="23">
        <v>15.1</v>
      </c>
      <c r="CG16" s="23">
        <v>9.1</v>
      </c>
      <c r="CH16" s="23">
        <v>12.6</v>
      </c>
      <c r="CI16" s="23">
        <v>15.52</v>
      </c>
      <c r="CJ16" s="23">
        <v>0</v>
      </c>
      <c r="CK16" s="23">
        <v>3</v>
      </c>
      <c r="CL16" s="23">
        <v>1.5</v>
      </c>
      <c r="CM16" s="23">
        <v>2.7</v>
      </c>
      <c r="CN16" s="23">
        <v>4.04</v>
      </c>
      <c r="CO16" s="23">
        <v>0</v>
      </c>
      <c r="CP16" s="28"/>
      <c r="CQ16" s="39">
        <f>IF(CC16&gt;0,CC16,"")</f>
        <v>4.2</v>
      </c>
      <c r="CR16" s="39">
        <f>IF(CD16&gt;0,CD16,"")</f>
        <v>4.9400000000000004</v>
      </c>
      <c r="CS16" s="41">
        <f>IF(SUM(CA16:CD16)-CE16&gt;0,SUM(CA16:CD16)-CE16,"")</f>
        <v>16.740000000000002</v>
      </c>
      <c r="CT16" s="41">
        <f>IF(CH16&gt;0,CH16,"")</f>
        <v>12.6</v>
      </c>
      <c r="CU16" s="41">
        <f>IF(CI16&gt;0,CI16,"")</f>
        <v>15.52</v>
      </c>
      <c r="CV16" s="41">
        <f>IF(SUM(CF16:CI16)-CJ16&gt;0,SUM(CF16:CI16)-CJ16,"")</f>
        <v>52.319999999999993</v>
      </c>
      <c r="CW16" s="41">
        <f>IF(CS16="","",MAX(CS16,CV16))</f>
        <v>52.319999999999993</v>
      </c>
      <c r="CX16" s="41">
        <f>IF(CM16&gt;0,CM16,"")</f>
        <v>2.7</v>
      </c>
      <c r="CY16" s="41">
        <f>IF(CN16&gt;0,CN16,"")</f>
        <v>4.04</v>
      </c>
      <c r="CZ16" s="41">
        <f>IF(SUM(CK16:CN16)-CO16&gt;0,SUM(CK16:CN16)-CO16,"")</f>
        <v>11.24</v>
      </c>
      <c r="DA16" s="41">
        <f>IF(SUM(CW16,CZ16)&gt;0,SUM(CW16,CZ16),"")</f>
        <v>63.559999999999995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9.5500000000000007</v>
      </c>
      <c r="SW16" s="23">
        <f>IF($CP16="P",CB16,(CB16+BA16)/2)</f>
        <v>6</v>
      </c>
      <c r="SX16" s="23">
        <f>IF($CP16="P",CC16,(CC16+BB16)/2)</f>
        <v>8.9</v>
      </c>
      <c r="SY16" s="23">
        <f>IF($CP16="P",CD16,(CD16+BC16)/2)</f>
        <v>10.19</v>
      </c>
      <c r="SZ16" s="23">
        <f>IF($CP16="P",CE16,(CE16+BD16)/2)</f>
        <v>0</v>
      </c>
      <c r="TA16" s="23">
        <f>IF($CP16="P",CF16,(CF16+BE16)/2)</f>
        <v>13.85</v>
      </c>
      <c r="TB16" s="23">
        <f>IF($CP16="P",CG16,(CG16+BF16)/2)</f>
        <v>9.1499999999999986</v>
      </c>
      <c r="TC16" s="23">
        <f>IF($CP16="P",CH16,(CH16+BG16)/2)</f>
        <v>13.05</v>
      </c>
      <c r="TD16" s="23">
        <f>IF($CP16="P",CI16,(CI16+BH16)/2)</f>
        <v>15.645</v>
      </c>
      <c r="TE16" s="23">
        <f>IF($CP16="P",CJ16,(CJ16+BI16)/2)</f>
        <v>0.1</v>
      </c>
      <c r="TF16" s="23">
        <f>IF($CP16="P",CK16,(CK16+BJ16)/2)</f>
        <v>8.9499999999999993</v>
      </c>
      <c r="TG16" s="23">
        <f>IF($CP16="P",CL16,(CL16+BK16)/2)</f>
        <v>5.2</v>
      </c>
      <c r="TH16" s="23">
        <f>IF($CP16="P",CM16,(CM16+BL16)/2)</f>
        <v>7.4</v>
      </c>
      <c r="TI16" s="23">
        <f>IF($CP16="P",CN16,(CN16+BM16)/2)</f>
        <v>9.65</v>
      </c>
      <c r="TJ16" s="23">
        <f>IF($CP16="P",CO16,(CO16+BN16)/2)</f>
        <v>0.7</v>
      </c>
      <c r="TK16" s="28" t="s">
        <v>57</v>
      </c>
      <c r="TL16" s="41">
        <f>IF(SX16&gt;0,SX16,"")</f>
        <v>8.9</v>
      </c>
      <c r="TM16" s="41">
        <f>IF(SY16&gt;0,SY16,"")</f>
        <v>10.19</v>
      </c>
      <c r="TN16" s="41">
        <f>IF(SUM(SV16:SY16)-SZ16&gt;0,SUM(SV16:SY16)-SZ16,"")</f>
        <v>34.64</v>
      </c>
      <c r="TO16" s="41">
        <f>IF(TC16&gt;0,TC16,"")</f>
        <v>13.05</v>
      </c>
      <c r="TP16" s="41">
        <f>IF(TD16&gt;0,TD16,"")</f>
        <v>15.645</v>
      </c>
      <c r="TQ16" s="41">
        <f>IF(SUM(TA16:TD16)-TE16&gt;0,SUM(TA16:TD16)-TE16,"")</f>
        <v>51.594999999999992</v>
      </c>
      <c r="TR16" s="41">
        <f>IF(MAX(TN16,TQ16)&gt;0,MAX(TN16,TQ16),"")</f>
        <v>51.594999999999992</v>
      </c>
      <c r="TS16" s="41">
        <f>IF(TH16&gt;0,TH16,"")</f>
        <v>7.4</v>
      </c>
      <c r="TT16" s="41">
        <f>IF(TI16&gt;0,TI16,"")</f>
        <v>9.65</v>
      </c>
      <c r="TU16" s="41">
        <f>IF(SUM(TF16:TI16)-TJ16&gt;0,SUM(TF16:TI16)-TJ16,"")</f>
        <v>30.499999999999996</v>
      </c>
      <c r="TV16" s="41">
        <f>IF(SUM(TR16,TU16)&gt;0,SUM(TR16,TU16),"")</f>
        <v>82.094999999999985</v>
      </c>
    </row>
    <row r="17" spans="1:542" x14ac:dyDescent="0.2">
      <c r="A17" s="4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>9</v>
      </c>
      <c r="B17" s="5" t="s">
        <v>155</v>
      </c>
      <c r="C17" s="4" t="s">
        <v>154</v>
      </c>
      <c r="D17" s="4">
        <v>2004</v>
      </c>
      <c r="E17" s="9">
        <f>SUM(J17:V17)+SUM(J17:T17)*0.0000001+SUM(J17)*0.0000000000001</f>
        <v>218.52002034300548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>P</v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>No DD</v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54.769999999999996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43.65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38.440000000000005</v>
      </c>
      <c r="O17" s="8" t="str">
        <f>IF(N17="","",IF(OR(N17=CS17,N17=CV17),$CA$1,IF(OR(N17=BR17,N17=BU17),$AZ$1,IF(OR(N17=AQ17,N17=AT17),$Y$1,""))))</f>
        <v>2023 Nationals</v>
      </c>
      <c r="P17" s="8">
        <f>IF(MAX(AX17,BY17,CZ17)&gt;0,MAX(AX17,BY17,CZ17),0)</f>
        <v>52.769999999999996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Pan Am Club Championships (May 14)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15.089999999999996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2023 Pan Am Club Championships (May 14)</v>
      </c>
      <c r="Y17" s="23">
        <v>1.5</v>
      </c>
      <c r="Z17" s="23">
        <v>1</v>
      </c>
      <c r="AA17" s="23">
        <v>2</v>
      </c>
      <c r="AB17" s="23">
        <v>1.81</v>
      </c>
      <c r="AC17" s="23">
        <v>0</v>
      </c>
      <c r="AD17" s="23">
        <v>5.8</v>
      </c>
      <c r="AE17" s="23">
        <v>3.8</v>
      </c>
      <c r="AF17" s="23">
        <v>5.5</v>
      </c>
      <c r="AG17" s="23">
        <v>7.01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8"/>
      <c r="AO17" s="39">
        <f>IF(AA17&gt;0,AA17,"")</f>
        <v>2</v>
      </c>
      <c r="AP17" s="39">
        <f>IF(AB17&gt;0,AB17,"")</f>
        <v>1.81</v>
      </c>
      <c r="AQ17" s="41">
        <f>IF(SUM(Y17:AB17)-AC17&gt;0,SUM(Y17:AB17)-AC17,"")</f>
        <v>6.3100000000000005</v>
      </c>
      <c r="AR17" s="41">
        <f>IF(AF17&gt;0,AF17,"")</f>
        <v>5.5</v>
      </c>
      <c r="AS17" s="41">
        <f>IF(AG17&gt;0,AG17,"")</f>
        <v>7.01</v>
      </c>
      <c r="AT17" s="41">
        <f>IF(SUM(AD17:AG17)-AH17&gt;0,SUM(AD17:AG17)-AH17,"")</f>
        <v>22.11</v>
      </c>
      <c r="AU17" s="41">
        <f>IF(AQ17="","",MAX(AQ17,AT17))</f>
        <v>22.11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22.11</v>
      </c>
      <c r="AZ17" s="27">
        <v>12.2</v>
      </c>
      <c r="BA17" s="27">
        <v>8.1999999999999993</v>
      </c>
      <c r="BB17" s="27">
        <v>10.7</v>
      </c>
      <c r="BC17" s="27">
        <v>12.55</v>
      </c>
      <c r="BD17" s="27">
        <v>0</v>
      </c>
      <c r="BE17" s="27">
        <v>16</v>
      </c>
      <c r="BF17" s="27">
        <v>9.5</v>
      </c>
      <c r="BG17" s="27">
        <v>13.4</v>
      </c>
      <c r="BH17" s="27">
        <v>15.97</v>
      </c>
      <c r="BI17" s="27">
        <v>0.1</v>
      </c>
      <c r="BJ17" s="27">
        <v>14.7</v>
      </c>
      <c r="BK17" s="27">
        <v>8.9</v>
      </c>
      <c r="BL17" s="27">
        <v>13.4</v>
      </c>
      <c r="BM17" s="27">
        <v>15.87</v>
      </c>
      <c r="BN17" s="27">
        <v>0.1</v>
      </c>
      <c r="BO17" s="29"/>
      <c r="BP17" s="40">
        <f>IF(BB17&gt;0,BB17,"")</f>
        <v>10.7</v>
      </c>
      <c r="BQ17" s="40">
        <f>IF(BC17&gt;0,BC17,"")</f>
        <v>12.55</v>
      </c>
      <c r="BR17" s="11">
        <f>IF(SUM(AZ17:BC17)-BD17&gt;0,SUM(AZ17:BC17)-BD17,"")</f>
        <v>43.65</v>
      </c>
      <c r="BS17" s="11">
        <f>IF(BG17&gt;0,BG17,"")</f>
        <v>13.4</v>
      </c>
      <c r="BT17" s="11">
        <f>IF(BH17&gt;0,BH17,"")</f>
        <v>15.97</v>
      </c>
      <c r="BU17" s="11">
        <f>IF(SUM(BE17:BH17)-BI17&gt;0,SUM(BE17:BH17)-BI17,"")</f>
        <v>54.769999999999996</v>
      </c>
      <c r="BV17" s="11">
        <f>IF(BR17="","",MAX(BR17,BU17))</f>
        <v>54.769999999999996</v>
      </c>
      <c r="BW17" s="11">
        <f>IF(BL17&gt;0,BL17,"")</f>
        <v>13.4</v>
      </c>
      <c r="BX17" s="11">
        <f>IF(BM17&gt;0,BM17,"")</f>
        <v>15.87</v>
      </c>
      <c r="BY17" s="11">
        <f>IF(SUM(BJ17:BM17)-BN17&gt;0,SUM(BJ17:BM17)-BN17,"")</f>
        <v>52.769999999999996</v>
      </c>
      <c r="BZ17" s="11">
        <f>IF(SUM(BV17,BY17)&gt;0,SUM(BV17,BY17),"")</f>
        <v>107.53999999999999</v>
      </c>
      <c r="CA17" s="23">
        <v>6.85</v>
      </c>
      <c r="CB17" s="23">
        <v>4.5999999999999996</v>
      </c>
      <c r="CC17" s="23">
        <v>6.35</v>
      </c>
      <c r="CD17" s="23">
        <v>7.1800000000000006</v>
      </c>
      <c r="CE17" s="23">
        <v>0</v>
      </c>
      <c r="CF17" s="23">
        <v>10.9</v>
      </c>
      <c r="CG17" s="23">
        <v>6.65</v>
      </c>
      <c r="CH17" s="23">
        <v>9.4499999999999993</v>
      </c>
      <c r="CI17" s="23">
        <v>11.49</v>
      </c>
      <c r="CJ17" s="23">
        <v>0.05</v>
      </c>
      <c r="CK17" s="23">
        <v>7.35</v>
      </c>
      <c r="CL17" s="23">
        <v>4.45</v>
      </c>
      <c r="CM17" s="23">
        <v>6.7</v>
      </c>
      <c r="CN17" s="23">
        <v>7.9349999999999996</v>
      </c>
      <c r="CO17" s="23">
        <v>0.05</v>
      </c>
      <c r="CP17" s="28" t="s">
        <v>57</v>
      </c>
      <c r="CQ17" s="39">
        <f>IF(CC17&gt;0,CC17,"")</f>
        <v>6.35</v>
      </c>
      <c r="CR17" s="39">
        <f>IF(CD17&gt;0,CD17,"")</f>
        <v>7.1800000000000006</v>
      </c>
      <c r="CS17" s="41">
        <f>IF(SUM(CA17:CD17)-CE17&gt;0,SUM(CA17:CD17)-CE17,"")</f>
        <v>24.979999999999997</v>
      </c>
      <c r="CT17" s="41">
        <f>IF(CH17&gt;0,CH17,"")</f>
        <v>9.4499999999999993</v>
      </c>
      <c r="CU17" s="41">
        <f>IF(CI17&gt;0,CI17,"")</f>
        <v>11.49</v>
      </c>
      <c r="CV17" s="41">
        <f>IF(SUM(CF17:CI17)-CJ17&gt;0,SUM(CF17:CI17)-CJ17,"")</f>
        <v>38.440000000000005</v>
      </c>
      <c r="CW17" s="41">
        <f>IF(CS17="","",MAX(CS17,CV17))</f>
        <v>38.440000000000005</v>
      </c>
      <c r="CX17" s="41">
        <f>IF(CM17&gt;0,CM17,"")</f>
        <v>6.7</v>
      </c>
      <c r="CY17" s="41">
        <f>IF(CN17&gt;0,CN17,"")</f>
        <v>7.9349999999999996</v>
      </c>
      <c r="CZ17" s="41">
        <f>IF(SUM(CK17:CN17)-CO17&gt;0,SUM(CK17:CN17)-CO17,"")</f>
        <v>26.384999999999998</v>
      </c>
      <c r="DA17" s="41">
        <f>IF(SUM(CW17,CZ17)&gt;0,SUM(CW17,CZ17),"")</f>
        <v>64.825000000000003</v>
      </c>
      <c r="DB17" s="52">
        <f>IF(MAX(ED17,FL17,GT17,IB17,JJ17,KR17,LZ17,NH17,OP17,PX17,RF17,SN17)-IF(N17="",0,N17)&gt;0.001,MAX(ED17,FL17,GT17,IB17,JJ17,KR17,LZ17,NH17,OP17,PX17,RF17,SN17)-IF(N17="",0,N17),"")</f>
        <v>15.089999999999996</v>
      </c>
      <c r="DC17" s="52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0.69000000000000483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>
        <v>1.4</v>
      </c>
      <c r="FU17" s="17">
        <v>0.8</v>
      </c>
      <c r="FV17" s="17">
        <v>2</v>
      </c>
      <c r="FW17" s="17">
        <v>1.76</v>
      </c>
      <c r="FX17" s="17">
        <v>0.4</v>
      </c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2</v>
      </c>
      <c r="GO17" s="41">
        <f>IF(FW17&gt;0,FW17,"")</f>
        <v>1.76</v>
      </c>
      <c r="GP17" s="41">
        <f>IF(SUM(FT17:FW17)-FX17&gt;0,SUM(FT17:FW17)-FX17,"")</f>
        <v>5.56</v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>
        <f>IF(MAX(GP17,GS17)&gt;0,MAX(GP17,GS17),"")</f>
        <v>5.56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IF(SUM(GT17,GZ17)&gt;0,SUM(GT17,GZ17),"")</f>
        <v>5.56</v>
      </c>
      <c r="HB17" s="18">
        <v>13.3</v>
      </c>
      <c r="HC17" s="18">
        <v>9.4</v>
      </c>
      <c r="HD17" s="18">
        <v>12.3</v>
      </c>
      <c r="HE17" s="18">
        <v>15.58</v>
      </c>
      <c r="HF17" s="18">
        <v>0</v>
      </c>
      <c r="HG17" s="18">
        <v>14.7</v>
      </c>
      <c r="HH17" s="18">
        <v>9.1999999999999993</v>
      </c>
      <c r="HI17" s="18">
        <v>13.8</v>
      </c>
      <c r="HJ17" s="18">
        <v>15.83</v>
      </c>
      <c r="HK17" s="18">
        <v>0</v>
      </c>
      <c r="HL17" s="18"/>
      <c r="HM17" s="18"/>
      <c r="HN17" s="18"/>
      <c r="HO17" s="18"/>
      <c r="HP17" s="18"/>
      <c r="HQ17" s="18">
        <v>15.1</v>
      </c>
      <c r="HR17" s="18">
        <v>8.8000000000000007</v>
      </c>
      <c r="HS17" s="18">
        <v>13.8</v>
      </c>
      <c r="HT17" s="18">
        <v>15.76</v>
      </c>
      <c r="HU17" s="18">
        <v>0</v>
      </c>
      <c r="HV17" s="11">
        <f>IF(HD17&gt;0,HD17,"")</f>
        <v>12.3</v>
      </c>
      <c r="HW17" s="11">
        <f>IF(HE17&gt;0,HE17,"")</f>
        <v>15.58</v>
      </c>
      <c r="HX17" s="11">
        <f>IF(SUM(HB17:HE17)-HF17&gt;0,SUM(HB17:HE17)-HF17,"")</f>
        <v>50.58</v>
      </c>
      <c r="HY17" s="11">
        <f>IF(HI17&gt;0,HI17,"")</f>
        <v>13.8</v>
      </c>
      <c r="HZ17" s="11">
        <f>IF(HJ17&gt;0,HJ17,"")</f>
        <v>15.83</v>
      </c>
      <c r="IA17" s="11">
        <f>IF(SUM(HG17:HJ17)-HK17&gt;0,SUM(HG17:HJ17)-HK17,"")</f>
        <v>53.53</v>
      </c>
      <c r="IB17" s="11">
        <f>IF(MAX(HX17,IA17)&gt;0,MAX(HX17,IA17),"")</f>
        <v>53.53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13.8</v>
      </c>
      <c r="IG17" s="11">
        <f>IF(HT17&gt;0,HT17,"")</f>
        <v>15.76</v>
      </c>
      <c r="IH17" s="11">
        <f>IF(SUM(HQ17:HT17)-HU17&gt;0,SUM(HQ17:HT17)-HU17,"")</f>
        <v>53.46</v>
      </c>
      <c r="II17" s="11">
        <f>IF(SUM(IB17,IH17)&gt;0,SUM(IB17,IH17),"")</f>
        <v>106.99000000000001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6.85</v>
      </c>
      <c r="SW17" s="23">
        <f>IF($CP17="P",CB17,(CB17+BA17)/2)</f>
        <v>4.5999999999999996</v>
      </c>
      <c r="SX17" s="23">
        <f>IF($CP17="P",CC17,(CC17+BB17)/2)</f>
        <v>6.35</v>
      </c>
      <c r="SY17" s="23">
        <f>IF($CP17="P",CD17,(CD17+BC17)/2)</f>
        <v>7.1800000000000006</v>
      </c>
      <c r="SZ17" s="23">
        <f>IF($CP17="P",CE17,(CE17+BD17)/2)</f>
        <v>0</v>
      </c>
      <c r="TA17" s="23">
        <f>IF($CP17="P",CF17,(CF17+BE17)/2)</f>
        <v>10.9</v>
      </c>
      <c r="TB17" s="23">
        <f>IF($CP17="P",CG17,(CG17+BF17)/2)</f>
        <v>6.65</v>
      </c>
      <c r="TC17" s="23">
        <f>IF($CP17="P",CH17,(CH17+BG17)/2)</f>
        <v>9.4499999999999993</v>
      </c>
      <c r="TD17" s="23">
        <f>IF($CP17="P",CI17,(CI17+BH17)/2)</f>
        <v>11.49</v>
      </c>
      <c r="TE17" s="23">
        <f>IF($CP17="P",CJ17,(CJ17+BI17)/2)</f>
        <v>0.05</v>
      </c>
      <c r="TF17" s="23">
        <f>IF($CP17="P",CK17,(CK17+BJ17)/2)</f>
        <v>7.35</v>
      </c>
      <c r="TG17" s="23">
        <f>IF($CP17="P",CL17,(CL17+BK17)/2)</f>
        <v>4.45</v>
      </c>
      <c r="TH17" s="23">
        <f>IF($CP17="P",CM17,(CM17+BL17)/2)</f>
        <v>6.7</v>
      </c>
      <c r="TI17" s="23">
        <f>IF($CP17="P",CN17,(CN17+BM17)/2)</f>
        <v>7.9349999999999996</v>
      </c>
      <c r="TJ17" s="23">
        <f>IF($CP17="P",CO17,(CO17+BN17)/2)</f>
        <v>0.05</v>
      </c>
      <c r="TK17" s="28" t="s">
        <v>57</v>
      </c>
      <c r="TL17" s="41">
        <f>IF(SX17&gt;0,SX17,"")</f>
        <v>6.35</v>
      </c>
      <c r="TM17" s="41">
        <f>IF(SY17&gt;0,SY17,"")</f>
        <v>7.1800000000000006</v>
      </c>
      <c r="TN17" s="41">
        <f>IF(SUM(SV17:SY17)-SZ17&gt;0,SUM(SV17:SY17)-SZ17,"")</f>
        <v>24.979999999999997</v>
      </c>
      <c r="TO17" s="41">
        <f>IF(TC17&gt;0,TC17,"")</f>
        <v>9.4499999999999993</v>
      </c>
      <c r="TP17" s="41">
        <f>IF(TD17&gt;0,TD17,"")</f>
        <v>11.49</v>
      </c>
      <c r="TQ17" s="41">
        <f>IF(SUM(TA17:TD17)-TE17&gt;0,SUM(TA17:TD17)-TE17,"")</f>
        <v>38.440000000000005</v>
      </c>
      <c r="TR17" s="41">
        <f>IF(MAX(TN17,TQ17)&gt;0,MAX(TN17,TQ17),"")</f>
        <v>38.440000000000005</v>
      </c>
      <c r="TS17" s="41">
        <f>IF(TH17&gt;0,TH17,"")</f>
        <v>6.7</v>
      </c>
      <c r="TT17" s="41">
        <f>IF(TI17&gt;0,TI17,"")</f>
        <v>7.9349999999999996</v>
      </c>
      <c r="TU17" s="41">
        <f>IF(SUM(TF17:TI17)-TJ17&gt;0,SUM(TF17:TI17)-TJ17,"")</f>
        <v>26.384999999999998</v>
      </c>
      <c r="TV17" s="41">
        <f>IF(SUM(TR17,TU17)&gt;0,SUM(TR17,TU17),"")</f>
        <v>64.825000000000003</v>
      </c>
    </row>
    <row r="18" spans="1:542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150</v>
      </c>
      <c r="C18" s="4" t="s">
        <v>5</v>
      </c>
      <c r="D18" s="4">
        <v>2004</v>
      </c>
      <c r="E18" s="9">
        <f>SUM(J18:V18)+SUM(J18:T18)*0.0000001+SUM(J18)*0.0000000000001</f>
        <v>140.01001256300447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44.629999999999995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35.81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33.29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11.9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14.380000000000003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Pan Am Club Championships (May 14)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5.8</v>
      </c>
      <c r="BA18" s="27">
        <v>3.8</v>
      </c>
      <c r="BB18" s="27">
        <v>5.4</v>
      </c>
      <c r="BC18" s="27">
        <v>6.49</v>
      </c>
      <c r="BD18" s="27">
        <v>0.2</v>
      </c>
      <c r="BE18" s="27">
        <v>10.8</v>
      </c>
      <c r="BF18" s="27">
        <v>8.1</v>
      </c>
      <c r="BG18" s="27">
        <v>11.9</v>
      </c>
      <c r="BH18" s="27">
        <v>13.83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5.4</v>
      </c>
      <c r="BQ18" s="40">
        <f>IF(BC18&gt;0,BC18,"")</f>
        <v>6.49</v>
      </c>
      <c r="BR18" s="11">
        <f>IF(SUM(AZ18:BC18)-BD18&gt;0,SUM(AZ18:BC18)-BD18,"")</f>
        <v>21.290000000000003</v>
      </c>
      <c r="BS18" s="11">
        <f>IF(BG18&gt;0,BG18,"")</f>
        <v>11.9</v>
      </c>
      <c r="BT18" s="11">
        <f>IF(BH18&gt;0,BH18,"")</f>
        <v>13.83</v>
      </c>
      <c r="BU18" s="11">
        <f>IF(SUM(BE18:BH18)-BI18&gt;0,SUM(BE18:BH18)-BI18,"")</f>
        <v>44.629999999999995</v>
      </c>
      <c r="BV18" s="11">
        <f>IF(BR18="","",MAX(BR18,BU18))</f>
        <v>44.629999999999995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44.629999999999995</v>
      </c>
      <c r="CA18" s="23">
        <v>4.25</v>
      </c>
      <c r="CB18" s="23">
        <v>6.7</v>
      </c>
      <c r="CC18" s="23">
        <v>9.4</v>
      </c>
      <c r="CD18" s="23">
        <v>12.94</v>
      </c>
      <c r="CE18" s="23">
        <v>0</v>
      </c>
      <c r="CF18" s="23">
        <v>8.6999999999999993</v>
      </c>
      <c r="CG18" s="23">
        <v>6.6</v>
      </c>
      <c r="CH18" s="23">
        <v>9.4</v>
      </c>
      <c r="CI18" s="23">
        <v>11.11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9.4</v>
      </c>
      <c r="CR18" s="39">
        <f>IF(CD18&gt;0,CD18,"")</f>
        <v>12.94</v>
      </c>
      <c r="CS18" s="41">
        <f>IF(SUM(CA18:CD18)-CE18&gt;0,SUM(CA18:CD18)-CE18,"")</f>
        <v>33.29</v>
      </c>
      <c r="CT18" s="41">
        <f>IF(CH18&gt;0,CH18,"")</f>
        <v>9.4</v>
      </c>
      <c r="CU18" s="41">
        <f>IF(CI18&gt;0,CI18,"")</f>
        <v>11.11</v>
      </c>
      <c r="CV18" s="41">
        <f>IF(SUM(CF18:CI18)-CJ18&gt;0,SUM(CF18:CI18)-CJ18,"")</f>
        <v>35.81</v>
      </c>
      <c r="CW18" s="41">
        <f>IF(CS18="","",MAX(CS18,CV18))</f>
        <v>35.81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35.81</v>
      </c>
      <c r="DB18" s="52">
        <f>IF(MAX(ED18,FL18,GT18,IB18,JJ18,KR18,LZ18,NH18,OP18,PX18,RF18,SN18)-IF(N18="",0,N18)&gt;0.001,MAX(ED18,FL18,GT18,IB18,JJ18,KR18,LZ18,NH18,OP18,PX18,RF18,SN18)-IF(N18="",0,N18),"")</f>
        <v>14.380000000000003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>
        <v>11.6</v>
      </c>
      <c r="HC18" s="18">
        <v>8.6</v>
      </c>
      <c r="HD18" s="18">
        <v>10.5</v>
      </c>
      <c r="HE18" s="18">
        <v>15.95</v>
      </c>
      <c r="HF18" s="18">
        <v>0</v>
      </c>
      <c r="HG18" s="18">
        <v>11.5</v>
      </c>
      <c r="HH18" s="18">
        <v>9.4</v>
      </c>
      <c r="HI18" s="18">
        <v>11.6</v>
      </c>
      <c r="HJ18" s="18">
        <v>15.17</v>
      </c>
      <c r="HK18" s="18">
        <v>0</v>
      </c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>
        <f>IF(HD18&gt;0,HD18,"")</f>
        <v>10.5</v>
      </c>
      <c r="HW18" s="11">
        <f>IF(HE18&gt;0,HE18,"")</f>
        <v>15.95</v>
      </c>
      <c r="HX18" s="11">
        <f>IF(SUM(HB18:HE18)-HF18&gt;0,SUM(HB18:HE18)-HF18,"")</f>
        <v>46.65</v>
      </c>
      <c r="HY18" s="11">
        <f>IF(HI18&gt;0,HI18,"")</f>
        <v>11.6</v>
      </c>
      <c r="HZ18" s="11">
        <f>IF(HJ18&gt;0,HJ18,"")</f>
        <v>15.17</v>
      </c>
      <c r="IA18" s="11">
        <f>IF(SUM(HG18:HJ18)-HK18&gt;0,SUM(HG18:HJ18)-HK18,"")</f>
        <v>47.67</v>
      </c>
      <c r="IB18" s="11">
        <f>IF(MAX(HX18,IA18)&gt;0,MAX(HX18,IA18),"")</f>
        <v>47.67</v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>
        <f>IF(SUM(IB18,IH18)&gt;0,SUM(IB18,IH18),"")</f>
        <v>47.67</v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5.0250000000000004</v>
      </c>
      <c r="SW18" s="23">
        <f>IF($CP18="P",CB18,(CB18+BA18)/2)</f>
        <v>5.25</v>
      </c>
      <c r="SX18" s="23">
        <f>IF($CP18="P",CC18,(CC18+BB18)/2)</f>
        <v>7.4</v>
      </c>
      <c r="SY18" s="23">
        <f>IF($CP18="P",CD18,(CD18+BC18)/2)</f>
        <v>9.7149999999999999</v>
      </c>
      <c r="SZ18" s="23">
        <f>IF($CP18="P",CE18,(CE18+BD18)/2)</f>
        <v>0.1</v>
      </c>
      <c r="TA18" s="23">
        <f>IF($CP18="P",CF18,(CF18+BE18)/2)</f>
        <v>9.75</v>
      </c>
      <c r="TB18" s="23">
        <f>IF($CP18="P",CG18,(CG18+BF18)/2)</f>
        <v>7.35</v>
      </c>
      <c r="TC18" s="23">
        <f>IF($CP18="P",CH18,(CH18+BG18)/2)</f>
        <v>10.65</v>
      </c>
      <c r="TD18" s="23">
        <f>IF($CP18="P",CI18,(CI18+BH18)/2)</f>
        <v>12.469999999999999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7.4</v>
      </c>
      <c r="TM18" s="41">
        <f>IF(SY18&gt;0,SY18,"")</f>
        <v>9.7149999999999999</v>
      </c>
      <c r="TN18" s="41">
        <f>IF(SUM(SV18:SY18)-SZ18&gt;0,SUM(SV18:SY18)-SZ18,"")</f>
        <v>27.29</v>
      </c>
      <c r="TO18" s="41">
        <f>IF(TC18&gt;0,TC18,"")</f>
        <v>10.65</v>
      </c>
      <c r="TP18" s="41">
        <f>IF(TD18&gt;0,TD18,"")</f>
        <v>12.469999999999999</v>
      </c>
      <c r="TQ18" s="41">
        <f>IF(SUM(TA18:TD18)-TE18&gt;0,SUM(TA18:TD18)-TE18,"")</f>
        <v>40.22</v>
      </c>
      <c r="TR18" s="41">
        <f>IF(MAX(TN18,TQ18)&gt;0,MAX(TN18,TQ18),"")</f>
        <v>40.22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40.22</v>
      </c>
    </row>
    <row r="19" spans="1:542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94</v>
      </c>
      <c r="C19" s="4" t="s">
        <v>3</v>
      </c>
      <c r="D19" s="4">
        <v>1988</v>
      </c>
      <c r="E19" s="9">
        <f>SUM(J19:V19)+SUM(J19:T19)*0.0000001+SUM(J19)*0.0000000000001</f>
        <v>118.93001189300482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48.04</v>
      </c>
      <c r="K19" s="8" t="str">
        <f>IF(J19="","",IF(OR(J19=CS19,J19=CV19),$CA$1,IF(OR(J19=BR19,J19=BU19),$AZ$1,IF(OR(J19=AQ19,J19=AT19),$Y$1,""))))</f>
        <v>2023 Nationals</v>
      </c>
      <c r="L19" s="8">
        <f>IF(COUNT(AQ19,AT19,BR19,BU19,CS19,CV19)&gt;1,LARGE((AQ19,AT19,BR19,BU19,CS19,CV19),2),0)</f>
        <v>6.09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50.400000000000006</v>
      </c>
      <c r="Q19" s="8" t="str">
        <f>IF(P19="","",IF(P19=CZ19,$CA$1,IF(P19=BY19,$AZ$1,IF(P19=AX19,$Y$1,""))))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8"/>
      <c r="AO19" s="39" t="str">
        <f>IF(AA19&gt;0,AA19,"")</f>
        <v/>
      </c>
      <c r="AP19" s="39" t="str">
        <f>IF(AB19&gt;0,AB19,"")</f>
        <v/>
      </c>
      <c r="AQ19" s="41" t="str">
        <f>IF(SUM(Y19:AB19)-AC19&gt;0,SUM(Y19:AB19)-AC19,"")</f>
        <v/>
      </c>
      <c r="AR19" s="41" t="str">
        <f>IF(AF19&gt;0,AF19,"")</f>
        <v/>
      </c>
      <c r="AS19" s="41" t="str">
        <f>IF(AG19&gt;0,AG19,"")</f>
        <v/>
      </c>
      <c r="AT19" s="41" t="str">
        <f>IF(SUM(AD19:AG19)-AH19&gt;0,SUM(AD19:AG19)-AH19,"")</f>
        <v/>
      </c>
      <c r="AU19" s="41" t="str">
        <f>IF(AQ19="","",MAX(AQ19,AT19))</f>
        <v/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 t="str">
        <f>IF(SUM(AU19,AX19)&gt;0,SUM(AU19,AX19),"")</f>
        <v/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>
        <v>13.5</v>
      </c>
      <c r="CB19" s="23">
        <v>8.8000000000000007</v>
      </c>
      <c r="CC19" s="23">
        <v>11.3</v>
      </c>
      <c r="CD19" s="23">
        <v>14.44</v>
      </c>
      <c r="CE19" s="23">
        <v>0</v>
      </c>
      <c r="CF19" s="23">
        <v>1.6</v>
      </c>
      <c r="CG19" s="23">
        <v>0.9</v>
      </c>
      <c r="CH19" s="23">
        <v>2</v>
      </c>
      <c r="CI19" s="23">
        <v>1.59</v>
      </c>
      <c r="CJ19" s="23">
        <v>0</v>
      </c>
      <c r="CK19" s="23">
        <v>12.8</v>
      </c>
      <c r="CL19" s="23">
        <v>8.9</v>
      </c>
      <c r="CM19" s="23">
        <v>14.4</v>
      </c>
      <c r="CN19" s="23">
        <v>14.3</v>
      </c>
      <c r="CO19" s="23">
        <v>0</v>
      </c>
      <c r="CP19" s="28"/>
      <c r="CQ19" s="39">
        <f>IF(CC19&gt;0,CC19,"")</f>
        <v>11.3</v>
      </c>
      <c r="CR19" s="39">
        <f>IF(CD19&gt;0,CD19,"")</f>
        <v>14.44</v>
      </c>
      <c r="CS19" s="41">
        <f>IF(SUM(CA19:CD19)-CE19&gt;0,SUM(CA19:CD19)-CE19,"")</f>
        <v>48.04</v>
      </c>
      <c r="CT19" s="41">
        <f>IF(CH19&gt;0,CH19,"")</f>
        <v>2</v>
      </c>
      <c r="CU19" s="41">
        <f>IF(CI19&gt;0,CI19,"")</f>
        <v>1.59</v>
      </c>
      <c r="CV19" s="41">
        <f>IF(SUM(CF19:CI19)-CJ19&gt;0,SUM(CF19:CI19)-CJ19,"")</f>
        <v>6.09</v>
      </c>
      <c r="CW19" s="41">
        <f>IF(CS19="","",MAX(CS19,CV19))</f>
        <v>48.04</v>
      </c>
      <c r="CX19" s="41">
        <f>IF(CM19&gt;0,CM19,"")</f>
        <v>14.4</v>
      </c>
      <c r="CY19" s="41">
        <f>IF(CN19&gt;0,CN19,"")</f>
        <v>14.3</v>
      </c>
      <c r="CZ19" s="41">
        <f>IF(SUM(CK19:CN19)-CO19&gt;0,SUM(CK19:CN19)-CO19,"")</f>
        <v>50.400000000000006</v>
      </c>
      <c r="DA19" s="41">
        <f>IF(SUM(CW19,CZ19)&gt;0,SUM(CW19,CZ19),"")</f>
        <v>98.44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6.75</v>
      </c>
      <c r="SW19" s="23">
        <f>IF($CP19="P",CB19,(CB19+BA19)/2)</f>
        <v>4.4000000000000004</v>
      </c>
      <c r="SX19" s="23">
        <f>IF($CP19="P",CC19,(CC19+BB19)/2)</f>
        <v>5.65</v>
      </c>
      <c r="SY19" s="23">
        <f>IF($CP19="P",CD19,(CD19+BC19)/2)</f>
        <v>7.22</v>
      </c>
      <c r="SZ19" s="23">
        <f>IF($CP19="P",CE19,(CE19+BD19)/2)</f>
        <v>0</v>
      </c>
      <c r="TA19" s="23">
        <f>IF($CP19="P",CF19,(CF19+BE19)/2)</f>
        <v>0.8</v>
      </c>
      <c r="TB19" s="23">
        <f>IF($CP19="P",CG19,(CG19+BF19)/2)</f>
        <v>0.45</v>
      </c>
      <c r="TC19" s="23">
        <f>IF($CP19="P",CH19,(CH19+BG19)/2)</f>
        <v>1</v>
      </c>
      <c r="TD19" s="23">
        <f>IF($CP19="P",CI19,(CI19+BH19)/2)</f>
        <v>0.79500000000000004</v>
      </c>
      <c r="TE19" s="23">
        <f>IF($CP19="P",CJ19,(CJ19+BI19)/2)</f>
        <v>0</v>
      </c>
      <c r="TF19" s="23">
        <f>IF($CP19="P",CK19,(CK19+BJ19)/2)</f>
        <v>6.4</v>
      </c>
      <c r="TG19" s="23">
        <f>IF($CP19="P",CL19,(CL19+BK19)/2)</f>
        <v>4.45</v>
      </c>
      <c r="TH19" s="23">
        <f>IF($CP19="P",CM19,(CM19+BL19)/2)</f>
        <v>7.2</v>
      </c>
      <c r="TI19" s="23">
        <f>IF($CP19="P",CN19,(CN19+BM19)/2)</f>
        <v>7.15</v>
      </c>
      <c r="TJ19" s="23">
        <f>IF($CP19="P",CO19,(CO19+BN19)/2)</f>
        <v>0</v>
      </c>
      <c r="TK19" s="28" t="s">
        <v>57</v>
      </c>
      <c r="TL19" s="41">
        <f>IF(SX19&gt;0,SX19,"")</f>
        <v>5.65</v>
      </c>
      <c r="TM19" s="41">
        <f>IF(SY19&gt;0,SY19,"")</f>
        <v>7.22</v>
      </c>
      <c r="TN19" s="41">
        <f>IF(SUM(SV19:SY19)-SZ19&gt;0,SUM(SV19:SY19)-SZ19,"")</f>
        <v>24.02</v>
      </c>
      <c r="TO19" s="41">
        <f>IF(TC19&gt;0,TC19,"")</f>
        <v>1</v>
      </c>
      <c r="TP19" s="41">
        <f>IF(TD19&gt;0,TD19,"")</f>
        <v>0.79500000000000004</v>
      </c>
      <c r="TQ19" s="41">
        <f>IF(SUM(TA19:TD19)-TE19&gt;0,SUM(TA19:TD19)-TE19,"")</f>
        <v>3.0449999999999999</v>
      </c>
      <c r="TR19" s="41">
        <f>IF(MAX(TN19,TQ19)&gt;0,MAX(TN19,TQ19),"")</f>
        <v>24.02</v>
      </c>
      <c r="TS19" s="41">
        <f>IF(TH19&gt;0,TH19,"")</f>
        <v>7.2</v>
      </c>
      <c r="TT19" s="41">
        <f>IF(TI19&gt;0,TI19,"")</f>
        <v>7.15</v>
      </c>
      <c r="TU19" s="41">
        <f>IF(SUM(TF19:TI19)-TJ19&gt;0,SUM(TF19:TI19)-TJ19,"")</f>
        <v>25.200000000000003</v>
      </c>
      <c r="TV19" s="41">
        <f>IF(SUM(TR19,TU19)&gt;0,SUM(TR19,TU19),"")</f>
        <v>49.22</v>
      </c>
    </row>
    <row r="20" spans="1:542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156</v>
      </c>
      <c r="C20" s="4" t="s">
        <v>5</v>
      </c>
      <c r="D20" s="4">
        <v>1993</v>
      </c>
      <c r="E20" s="9">
        <f>SUM(J20:V20)+SUM(J20:T20)*0.0000001+SUM(J20)*0.0000000000001</f>
        <v>62.73000627300339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33.92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15.63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IF(COUNT(AQ20,AT20,BR20,BU20,CS20,CV20)&gt;2,LARGE((AQ20,AT20,BR20,BU20,CS20,CV20),3),0)</f>
        <v>5.58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7.6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8"/>
      <c r="AO20" s="39" t="str">
        <f>IF(AA20&gt;0,AA20,"")</f>
        <v/>
      </c>
      <c r="AP20" s="39" t="str">
        <f>IF(AB20&gt;0,AB20,"")</f>
        <v/>
      </c>
      <c r="AQ20" s="41" t="str">
        <f>IF(SUM(Y20:AB20)-AC20&gt;0,SUM(Y20:AB20)-AC20,"")</f>
        <v/>
      </c>
      <c r="AR20" s="41" t="str">
        <f>IF(AF20&gt;0,AF20,"")</f>
        <v/>
      </c>
      <c r="AS20" s="41" t="str">
        <f>IF(AG20&gt;0,AG20,"")</f>
        <v/>
      </c>
      <c r="AT20" s="41" t="str">
        <f>IF(SUM(AD20:AG20)-AH20&gt;0,SUM(AD20:AG20)-AH20,"")</f>
        <v/>
      </c>
      <c r="AU20" s="41" t="str">
        <f>IF(AQ20="","",MAX(AQ20,AT20))</f>
        <v/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 t="str">
        <f>IF(SUM(AU20,AX20)&gt;0,SUM(AU20,AX20),"")</f>
        <v/>
      </c>
      <c r="AZ20" s="27">
        <v>4.3</v>
      </c>
      <c r="BA20" s="27">
        <v>3</v>
      </c>
      <c r="BB20" s="27">
        <v>3.5</v>
      </c>
      <c r="BC20" s="27">
        <v>4.83</v>
      </c>
      <c r="BD20" s="27">
        <v>0</v>
      </c>
      <c r="BE20" s="27">
        <v>9.6</v>
      </c>
      <c r="BF20" s="27">
        <v>6.3</v>
      </c>
      <c r="BG20" s="27">
        <v>7.6</v>
      </c>
      <c r="BH20" s="27">
        <v>10.42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3.5</v>
      </c>
      <c r="BQ20" s="40">
        <f>IF(BC20&gt;0,BC20,"")</f>
        <v>4.83</v>
      </c>
      <c r="BR20" s="11">
        <f>IF(SUM(AZ20:BC20)-BD20&gt;0,SUM(AZ20:BC20)-BD20,"")</f>
        <v>15.63</v>
      </c>
      <c r="BS20" s="11">
        <f>IF(BG20&gt;0,BG20,"")</f>
        <v>7.6</v>
      </c>
      <c r="BT20" s="11">
        <f>IF(BH20&gt;0,BH20,"")</f>
        <v>10.42</v>
      </c>
      <c r="BU20" s="11">
        <f>IF(SUM(BE20:BH20)-BI20&gt;0,SUM(BE20:BH20)-BI20,"")</f>
        <v>33.92</v>
      </c>
      <c r="BV20" s="11">
        <f>IF(BR20="","",MAX(BR20,BU20))</f>
        <v>33.92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33.92</v>
      </c>
      <c r="CA20" s="23">
        <v>1.2</v>
      </c>
      <c r="CB20" s="23">
        <v>1</v>
      </c>
      <c r="CC20" s="23">
        <v>1.7</v>
      </c>
      <c r="CD20" s="23">
        <v>1.65</v>
      </c>
      <c r="CE20" s="23">
        <v>0</v>
      </c>
      <c r="CF20" s="23">
        <v>1.2</v>
      </c>
      <c r="CG20" s="23">
        <v>1</v>
      </c>
      <c r="CH20" s="23">
        <v>1.7</v>
      </c>
      <c r="CI20" s="23">
        <v>1.68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1.7</v>
      </c>
      <c r="CR20" s="39">
        <f>IF(CD20&gt;0,CD20,"")</f>
        <v>1.65</v>
      </c>
      <c r="CS20" s="41">
        <f>IF(SUM(CA20:CD20)-CE20&gt;0,SUM(CA20:CD20)-CE20,"")</f>
        <v>5.5500000000000007</v>
      </c>
      <c r="CT20" s="41">
        <f>IF(CH20&gt;0,CH20,"")</f>
        <v>1.7</v>
      </c>
      <c r="CU20" s="41">
        <f>IF(CI20&gt;0,CI20,"")</f>
        <v>1.68</v>
      </c>
      <c r="CV20" s="41">
        <f>IF(SUM(CF20:CI20)-CJ20&gt;0,SUM(CF20:CI20)-CJ20,"")</f>
        <v>5.58</v>
      </c>
      <c r="CW20" s="41">
        <f>IF(CS20="","",MAX(CS20,CV20))</f>
        <v>5.58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5.58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2.75</v>
      </c>
      <c r="SW20" s="23">
        <f>IF($CP20="P",CB20,(CB20+BA20)/2)</f>
        <v>2</v>
      </c>
      <c r="SX20" s="23">
        <f>IF($CP20="P",CC20,(CC20+BB20)/2)</f>
        <v>2.6</v>
      </c>
      <c r="SY20" s="23">
        <f>IF($CP20="P",CD20,(CD20+BC20)/2)</f>
        <v>3.24</v>
      </c>
      <c r="SZ20" s="23">
        <f>IF($CP20="P",CE20,(CE20+BD20)/2)</f>
        <v>0</v>
      </c>
      <c r="TA20" s="23">
        <f>IF($CP20="P",CF20,(CF20+BE20)/2)</f>
        <v>5.3999999999999995</v>
      </c>
      <c r="TB20" s="23">
        <f>IF($CP20="P",CG20,(CG20+BF20)/2)</f>
        <v>3.65</v>
      </c>
      <c r="TC20" s="23">
        <f>IF($CP20="P",CH20,(CH20+BG20)/2)</f>
        <v>4.6499999999999995</v>
      </c>
      <c r="TD20" s="23">
        <f>IF($CP20="P",CI20,(CI20+BH20)/2)</f>
        <v>6.05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2.6</v>
      </c>
      <c r="TM20" s="41">
        <f>IF(SY20&gt;0,SY20,"")</f>
        <v>3.24</v>
      </c>
      <c r="TN20" s="41">
        <f>IF(SUM(SV20:SY20)-SZ20&gt;0,SUM(SV20:SY20)-SZ20,"")</f>
        <v>10.59</v>
      </c>
      <c r="TO20" s="41">
        <f>IF(TC20&gt;0,TC20,"")</f>
        <v>4.6499999999999995</v>
      </c>
      <c r="TP20" s="41">
        <f>IF(TD20&gt;0,TD20,"")</f>
        <v>6.05</v>
      </c>
      <c r="TQ20" s="41">
        <f>IF(SUM(TA20:TD20)-TE20&gt;0,SUM(TA20:TD20)-TE20,"")</f>
        <v>19.75</v>
      </c>
      <c r="TR20" s="41">
        <f>IF(MAX(TN20,TQ20)&gt;0,MAX(TN20,TQ20),"")</f>
        <v>19.75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19.75</v>
      </c>
    </row>
    <row r="21" spans="1:542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18.550001855001085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10.8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5.65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3.4</v>
      </c>
      <c r="CB21" s="23">
        <v>1.8</v>
      </c>
      <c r="CC21" s="23">
        <v>2.1</v>
      </c>
      <c r="CD21" s="23">
        <v>3.5</v>
      </c>
      <c r="CE21" s="23">
        <v>0</v>
      </c>
      <c r="CF21" s="23">
        <v>1.4</v>
      </c>
      <c r="CG21" s="23">
        <v>1</v>
      </c>
      <c r="CH21" s="23">
        <v>1.5</v>
      </c>
      <c r="CI21" s="23">
        <v>1.75</v>
      </c>
      <c r="CJ21" s="23">
        <v>0</v>
      </c>
      <c r="CK21" s="23"/>
      <c r="CL21" s="23"/>
      <c r="CM21" s="23"/>
      <c r="CN21" s="23"/>
      <c r="CO21" s="23"/>
      <c r="CP21" s="28"/>
      <c r="CQ21" s="39">
        <f>IF(CC21&gt;0,CC21,"")</f>
        <v>2.1</v>
      </c>
      <c r="CR21" s="39">
        <f>IF(CD21&gt;0,CD21,"")</f>
        <v>3.5</v>
      </c>
      <c r="CS21" s="41">
        <f>IF(SUM(CA21:CD21)-CE21&gt;0,SUM(CA21:CD21)-CE21,"")</f>
        <v>10.8</v>
      </c>
      <c r="CT21" s="41">
        <f>IF(CH21&gt;0,CH21,"")</f>
        <v>1.5</v>
      </c>
      <c r="CU21" s="41">
        <f>IF(CI21&gt;0,CI21,"")</f>
        <v>1.75</v>
      </c>
      <c r="CV21" s="41">
        <f>IF(SUM(CF21:CI21)-CJ21&gt;0,SUM(CF21:CI21)-CJ21,"")</f>
        <v>5.65</v>
      </c>
      <c r="CW21" s="41">
        <f>IF(CS21="","",MAX(CS21,CV21))</f>
        <v>10.8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10.8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1.7</v>
      </c>
      <c r="SW21" s="23">
        <f>IF($CP21="P",CB21,(CB21+BA21)/2)</f>
        <v>0.9</v>
      </c>
      <c r="SX21" s="23">
        <f>IF($CP21="P",CC21,(CC21+BB21)/2)</f>
        <v>1.05</v>
      </c>
      <c r="SY21" s="23">
        <f>IF($CP21="P",CD21,(CD21+BC21)/2)</f>
        <v>1.75</v>
      </c>
      <c r="SZ21" s="23">
        <f>IF($CP21="P",CE21,(CE21+BD21)/2)</f>
        <v>0</v>
      </c>
      <c r="TA21" s="23">
        <f>IF($CP21="P",CF21,(CF21+BE21)/2)</f>
        <v>0.7</v>
      </c>
      <c r="TB21" s="23">
        <f>IF($CP21="P",CG21,(CG21+BF21)/2)</f>
        <v>0.5</v>
      </c>
      <c r="TC21" s="23">
        <f>IF($CP21="P",CH21,(CH21+BG21)/2)</f>
        <v>0.75</v>
      </c>
      <c r="TD21" s="23">
        <f>IF($CP21="P",CI21,(CI21+BH21)/2)</f>
        <v>0.875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1.05</v>
      </c>
      <c r="TM21" s="41">
        <f>IF(SY21&gt;0,SY21,"")</f>
        <v>1.75</v>
      </c>
      <c r="TN21" s="41">
        <f>IF(SUM(SV21:SY21)-SZ21&gt;0,SUM(SV21:SY21)-SZ21,"")</f>
        <v>5.4</v>
      </c>
      <c r="TO21" s="41">
        <f>IF(TC21&gt;0,TC21,"")</f>
        <v>0.75</v>
      </c>
      <c r="TP21" s="41">
        <f>IF(TD21&gt;0,TD21,"")</f>
        <v>0.875</v>
      </c>
      <c r="TQ21" s="41">
        <f>IF(SUM(TA21:TD21)-TE21&gt;0,SUM(TA21:TD21)-TE21,"")</f>
        <v>2.8250000000000002</v>
      </c>
      <c r="TR21" s="41">
        <f>IF(MAX(TN21,TQ21)&gt;0,MAX(TN21,TQ21),"")</f>
        <v>5.4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5.4</v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AY$31</formula>
      <formula>1000</formula>
    </cfRule>
    <cfRule type="cellIs" dxfId="682" priority="8197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EK$31</formula>
      <formula>1000</formula>
    </cfRule>
    <cfRule type="cellIs" dxfId="680" priority="81989" operator="between">
      <formula>EK$30</formula>
      <formula>EK$31</formula>
    </cfRule>
  </conditionalFormatting>
  <conditionalFormatting sqref="AQ1:AQ1048576 AT1:AT1048576 AX1:AX1048576">
    <cfRule type="cellIs" dxfId="679" priority="82060" operator="between">
      <formula>$AY$31</formula>
      <formula>1000</formula>
    </cfRule>
    <cfRule type="cellIs" dxfId="678" priority="82061" operator="between">
      <formula>$AY$30</formula>
      <formula>$AY$31</formula>
    </cfRule>
    <cfRule type="cellIs" dxfId="677" priority="82062" operator="between">
      <formula>$AY$29</formula>
      <formula>$AY$30</formula>
    </cfRule>
    <cfRule type="cellIs" dxfId="676" priority="82063" operator="between">
      <formula>$AY$28</formula>
      <formula>$AY$29</formula>
    </cfRule>
  </conditionalFormatting>
  <conditionalFormatting sqref="BR1:BR1048576 BU1:BU1048576 BY1:BY1048576">
    <cfRule type="cellIs" dxfId="675" priority="82096" operator="between">
      <formula>$BZ$31</formula>
      <formula>1000</formula>
    </cfRule>
    <cfRule type="cellIs" dxfId="674" priority="82097" operator="between">
      <formula>$BZ$30</formula>
      <formula>$BZ$31</formula>
    </cfRule>
    <cfRule type="cellIs" dxfId="673" priority="82098" operator="between">
      <formula>$BZ$29</formula>
      <formula>$BZ$30</formula>
    </cfRule>
    <cfRule type="cellIs" dxfId="672" priority="82099" operator="between">
      <formula>$BZ$28</formula>
      <formula>$BZ$29</formula>
    </cfRule>
  </conditionalFormatting>
  <conditionalFormatting sqref="CS1:CS1048576 CV1:CV1048576 CZ1:CZ1048576">
    <cfRule type="cellIs" dxfId="671" priority="82132" operator="between">
      <formula>$DA$31</formula>
      <formula>1000</formula>
    </cfRule>
    <cfRule type="cellIs" dxfId="670" priority="82133" operator="between">
      <formula>$DA$30</formula>
      <formula>$DA$31</formula>
    </cfRule>
    <cfRule type="cellIs" dxfId="669" priority="82134" operator="between">
      <formula>$DA$29</formula>
      <formula>$DA$30</formula>
    </cfRule>
    <cfRule type="cellIs" dxfId="668" priority="82135" operator="between">
      <formula>$DA$28</formula>
      <formula>$DA$29</formula>
    </cfRule>
  </conditionalFormatting>
  <conditionalFormatting sqref="NB1:NB1048576 NE1:NE1048576 NI1:NI1048576 NL1:NL1048576">
    <cfRule type="cellIs" dxfId="667" priority="82168" operator="between">
      <formula>$NO$24</formula>
      <formula>$NO$25</formula>
    </cfRule>
  </conditionalFormatting>
  <conditionalFormatting sqref="DZ1:DZ1048576 EC1:EC1048576 EG1:EG1048576 EJ1:EJ1048576">
    <cfRule type="cellIs" dxfId="666" priority="82180" operator="between">
      <formula>$EK$31</formula>
      <formula>1000</formula>
    </cfRule>
    <cfRule type="cellIs" dxfId="665" priority="82181" operator="between">
      <formula>$EK$30</formula>
      <formula>$EK$31</formula>
    </cfRule>
    <cfRule type="cellIs" dxfId="664" priority="82182" operator="between">
      <formula>$EK$29</formula>
      <formula>$EK$30</formula>
    </cfRule>
    <cfRule type="cellIs" dxfId="663" priority="82183" operator="between">
      <formula>$EK$28</formula>
      <formula>$EK$29</formula>
    </cfRule>
  </conditionalFormatting>
  <conditionalFormatting sqref="FH1:FH1048576 FK1:FK1048576 FO1:FO1048576 FR1:FR1048576">
    <cfRule type="cellIs" dxfId="662" priority="82228" operator="between">
      <formula>$FS$31</formula>
      <formula>1000</formula>
    </cfRule>
    <cfRule type="cellIs" dxfId="661" priority="82229" operator="between">
      <formula>$FS$30</formula>
      <formula>$FS$31</formula>
    </cfRule>
    <cfRule type="cellIs" dxfId="660" priority="82230" operator="between">
      <formula>$FS$29</formula>
      <formula>$FS$30</formula>
    </cfRule>
    <cfRule type="cellIs" dxfId="659" priority="82231" operator="between">
      <formula>$FS$28</formula>
      <formula>$FS$29</formula>
    </cfRule>
  </conditionalFormatting>
  <conditionalFormatting sqref="GN1:GN1048576 GQ1:GQ1048576 GU1:GU1048576 GX1:GX1048576">
    <cfRule type="cellIs" dxfId="658" priority="82276" operator="between">
      <formula>$HA$27</formula>
      <formula>1000</formula>
    </cfRule>
    <cfRule type="cellIs" dxfId="657" priority="82277" operator="between">
      <formula>$HA$26</formula>
      <formula>$HA$27</formula>
    </cfRule>
    <cfRule type="cellIs" dxfId="656" priority="82278" operator="between">
      <formula>$HA$25</formula>
      <formula>$HA$26</formula>
    </cfRule>
    <cfRule type="cellIs" dxfId="655" priority="82279" operator="between">
      <formula>$HA$24</formula>
      <formula>$HA$25</formula>
    </cfRule>
  </conditionalFormatting>
  <conditionalFormatting sqref="GP1:GP1048576 GS1:GS1048576 GW1:GW1048576 GZ1:GZ1048576">
    <cfRule type="cellIs" dxfId="654" priority="82324" operator="between">
      <formula>$HA$31</formula>
      <formula>1000</formula>
    </cfRule>
    <cfRule type="cellIs" dxfId="653" priority="82325" operator="between">
      <formula>$HA$30</formula>
      <formula>$HA$31</formula>
    </cfRule>
    <cfRule type="cellIs" dxfId="652" priority="82326" operator="between">
      <formula>$HA$29</formula>
      <formula>$HA$30</formula>
    </cfRule>
    <cfRule type="cellIs" dxfId="651" priority="82327" operator="between">
      <formula>$HA$28</formula>
      <formula>$HA$29</formula>
    </cfRule>
  </conditionalFormatting>
  <conditionalFormatting sqref="HX1:HX1048576 IA1:IA1048576 IE1:IE1048576 IH1:IH1048576">
    <cfRule type="cellIs" dxfId="650" priority="82372" operator="between">
      <formula>$II$31</formula>
      <formula>1000</formula>
    </cfRule>
    <cfRule type="cellIs" dxfId="649" priority="82373" operator="between">
      <formula>$II$30</formula>
      <formula>$II$31</formula>
    </cfRule>
    <cfRule type="cellIs" dxfId="648" priority="82374" operator="between">
      <formula>$II$29</formula>
      <formula>$II$30</formula>
    </cfRule>
    <cfRule type="cellIs" dxfId="647" priority="82375" operator="between">
      <formula>$II$28</formula>
      <formula>$II$29</formula>
    </cfRule>
  </conditionalFormatting>
  <conditionalFormatting sqref="JD1:JD1048576 JG1:JG1048576 JK1:JK1048576 JN1:JN1048576">
    <cfRule type="cellIs" dxfId="646" priority="82420" operator="between">
      <formula>$JQ$27</formula>
      <formula>1000</formula>
    </cfRule>
    <cfRule type="cellIs" dxfId="645" priority="82421" operator="between">
      <formula>$JQ$26</formula>
      <formula>$JQ$27</formula>
    </cfRule>
    <cfRule type="cellIs" dxfId="644" priority="82422" operator="between">
      <formula>$JQ$25</formula>
      <formula>$JQ$26</formula>
    </cfRule>
    <cfRule type="cellIs" dxfId="643" priority="82423" operator="between">
      <formula>$JQ$24</formula>
      <formula>$JQ$25</formula>
    </cfRule>
  </conditionalFormatting>
  <conditionalFormatting sqref="JF1:JF1048576 JI1:JI1048576 JM1:JM1048576 JP1:JP1048576">
    <cfRule type="cellIs" dxfId="642" priority="82468" operator="between">
      <formula>$JQ$31</formula>
      <formula>1000</formula>
    </cfRule>
    <cfRule type="cellIs" dxfId="641" priority="82469" operator="between">
      <formula>$JQ$30</formula>
      <formula>$JQ$31</formula>
    </cfRule>
    <cfRule type="cellIs" dxfId="640" priority="82470" operator="between">
      <formula>$JQ$29</formula>
      <formula>$JQ$30</formula>
    </cfRule>
    <cfRule type="cellIs" dxfId="639" priority="82471" operator="between">
      <formula>$JQ$28</formula>
      <formula>$JQ$29</formula>
    </cfRule>
  </conditionalFormatting>
  <conditionalFormatting sqref="KL1:KL1048576 KO1:KO1048576 KS1:KS1048576 KV1:KV1048576">
    <cfRule type="cellIs" dxfId="638" priority="82516" operator="between">
      <formula>$KY$27</formula>
      <formula>1000</formula>
    </cfRule>
    <cfRule type="cellIs" dxfId="637" priority="82517" operator="between">
      <formula>$KY$26</formula>
      <formula>$KY$27</formula>
    </cfRule>
    <cfRule type="cellIs" dxfId="636" priority="82518" operator="between">
      <formula>$KY$25</formula>
      <formula>$KY$26</formula>
    </cfRule>
    <cfRule type="cellIs" dxfId="635" priority="82519" operator="between">
      <formula>$KY$24</formula>
      <formula>$KY$25</formula>
    </cfRule>
  </conditionalFormatting>
  <conditionalFormatting sqref="KN1:KN1048576 KQ1:KQ1048576 KU1:KU1048576 KX1:KX1048576">
    <cfRule type="cellIs" dxfId="634" priority="82564" operator="between">
      <formula>$KY$31</formula>
      <formula>1000</formula>
    </cfRule>
    <cfRule type="cellIs" dxfId="633" priority="82565" operator="between">
      <formula>$KY$30</formula>
      <formula>$KY$31</formula>
    </cfRule>
    <cfRule type="cellIs" dxfId="632" priority="82566" operator="between">
      <formula>$KY$29</formula>
      <formula>$KY$30</formula>
    </cfRule>
    <cfRule type="cellIs" dxfId="631" priority="82567" operator="between">
      <formula>$KY$28</formula>
      <formula>$KY$29</formula>
    </cfRule>
  </conditionalFormatting>
  <conditionalFormatting sqref="LT1:LT1048576 LW1:LW1048576 MA1:MA1048576 MD1:MD1048576">
    <cfRule type="cellIs" dxfId="630" priority="82612" operator="between">
      <formula>$MG$27</formula>
      <formula>1000</formula>
    </cfRule>
    <cfRule type="cellIs" dxfId="629" priority="82613" operator="between">
      <formula>$MG$26</formula>
      <formula>$MG$27</formula>
    </cfRule>
    <cfRule type="cellIs" dxfId="628" priority="82614" operator="between">
      <formula>$MG$25</formula>
      <formula>$MG$26</formula>
    </cfRule>
    <cfRule type="cellIs" dxfId="627" priority="82615" operator="between">
      <formula>$MG$24</formula>
      <formula>$MG$25</formula>
    </cfRule>
  </conditionalFormatting>
  <conditionalFormatting sqref="LV1:LV1048576 LY1:LY1048576 MC1:MC1048576 MF1:MF1048576">
    <cfRule type="cellIs" dxfId="626" priority="82660" operator="between">
      <formula>$MG$31</formula>
      <formula>1000</formula>
    </cfRule>
    <cfRule type="cellIs" dxfId="625" priority="82661" operator="between">
      <formula>$MG$30</formula>
      <formula>$MG$31</formula>
    </cfRule>
    <cfRule type="cellIs" dxfId="624" priority="82662" operator="between">
      <formula>$MG$29</formula>
      <formula>$MG$30</formula>
    </cfRule>
    <cfRule type="cellIs" dxfId="623" priority="82663" operator="between">
      <formula>$MG$28</formula>
      <formula>$MG$29</formula>
    </cfRule>
  </conditionalFormatting>
  <conditionalFormatting sqref="NB1:NB1048576 NE1:NE1048576 NI1:NI1048576">
    <cfRule type="cellIs" dxfId="622" priority="82708" operator="between">
      <formula>$NO$27</formula>
      <formula>1000</formula>
    </cfRule>
    <cfRule type="cellIs" dxfId="621" priority="82709" operator="between">
      <formula>$NO$26</formula>
      <formula>$NO$27</formula>
    </cfRule>
    <cfRule type="cellIs" dxfId="620" priority="82710" operator="between">
      <formula>$NO$25</formula>
      <formula>$NO$26</formula>
    </cfRule>
  </conditionalFormatting>
  <conditionalFormatting sqref="ND1:ND1048576 NG1:NG1048576 NK1:NK1048576 NN1:NN1048576">
    <cfRule type="cellIs" dxfId="619" priority="82735" operator="between">
      <formula>$NO$31</formula>
      <formula>1000</formula>
    </cfRule>
    <cfRule type="cellIs" dxfId="618" priority="82736" operator="between">
      <formula>$NO$30</formula>
      <formula>$NO$31</formula>
    </cfRule>
    <cfRule type="cellIs" dxfId="617" priority="82737" operator="between">
      <formula>$NO$29</formula>
      <formula>$NO$30</formula>
    </cfRule>
    <cfRule type="cellIs" dxfId="616" priority="82738" operator="between">
      <formula>$NO$28</formula>
      <formula>$NO$29</formula>
    </cfRule>
  </conditionalFormatting>
  <conditionalFormatting sqref="OJ1:OJ1048576 OM1:OM1048576 OQ1:OQ1048576 OT1:OT1048576">
    <cfRule type="cellIs" dxfId="615" priority="82783" operator="between">
      <formula>$OW$27</formula>
      <formula>1000</formula>
    </cfRule>
    <cfRule type="cellIs" dxfId="614" priority="82784" operator="between">
      <formula>$OW$26</formula>
      <formula>$OW$27</formula>
    </cfRule>
    <cfRule type="cellIs" dxfId="613" priority="82785" operator="between">
      <formula>$OW$25</formula>
      <formula>$OW$26</formula>
    </cfRule>
    <cfRule type="cellIs" dxfId="612" priority="82786" operator="between">
      <formula>$OW$24</formula>
      <formula>$OW$25</formula>
    </cfRule>
  </conditionalFormatting>
  <conditionalFormatting sqref="OL1:OL1048576 OO1:OO1048576 OS1:OS1048576 OV1:OV1048576">
    <cfRule type="cellIs" dxfId="611" priority="82831" operator="between">
      <formula>$OW$31</formula>
      <formula>1000</formula>
    </cfRule>
    <cfRule type="cellIs" dxfId="610" priority="82832" operator="between">
      <formula>$OW$30</formula>
      <formula>$OW$31</formula>
    </cfRule>
    <cfRule type="cellIs" dxfId="609" priority="82833" operator="between">
      <formula>$OW$29</formula>
      <formula>$OW$30</formula>
    </cfRule>
    <cfRule type="cellIs" dxfId="608" priority="82834" operator="between">
      <formula>$OW$28</formula>
      <formula>$OW$29</formula>
    </cfRule>
  </conditionalFormatting>
  <conditionalFormatting sqref="PR1:PR1048576 PU1:PU1048576 PY1:PY1048576 QB1:QB1048576">
    <cfRule type="cellIs" dxfId="607" priority="82879" operator="between">
      <formula>$QE$27</formula>
      <formula>1000</formula>
    </cfRule>
    <cfRule type="cellIs" dxfId="606" priority="82880" operator="between">
      <formula>$QE$26</formula>
      <formula>$QE$27</formula>
    </cfRule>
    <cfRule type="cellIs" dxfId="605" priority="82881" operator="between">
      <formula>$QE$25</formula>
      <formula>$QE$26</formula>
    </cfRule>
    <cfRule type="cellIs" dxfId="604" priority="82882" operator="between">
      <formula>$QE$24</formula>
      <formula>$QE$25</formula>
    </cfRule>
  </conditionalFormatting>
  <conditionalFormatting sqref="PT1:PT1048576 PW1:PW1048576 QA1:QA1048576 QD1:QD1048576">
    <cfRule type="cellIs" dxfId="603" priority="82927" operator="between">
      <formula>$QE$31</formula>
      <formula>1000</formula>
    </cfRule>
    <cfRule type="cellIs" dxfId="602" priority="82928" operator="between">
      <formula>$QE$30</formula>
      <formula>$QE$31</formula>
    </cfRule>
    <cfRule type="cellIs" dxfId="601" priority="82929" operator="between">
      <formula>$QE$29</formula>
      <formula>$QE$30</formula>
    </cfRule>
    <cfRule type="cellIs" dxfId="600" priority="82930" operator="between">
      <formula>$QE$28</formula>
      <formula>$QE$29</formula>
    </cfRule>
  </conditionalFormatting>
  <conditionalFormatting sqref="QZ1:QZ1048576 RC1:RC1048576 RG1:RG1048576 RJ1:RJ1048576">
    <cfRule type="cellIs" dxfId="599" priority="82975" operator="between">
      <formula>$RM$27</formula>
      <formula>1000</formula>
    </cfRule>
    <cfRule type="cellIs" dxfId="598" priority="82976" operator="between">
      <formula>$RM$26</formula>
      <formula>$RM$27</formula>
    </cfRule>
    <cfRule type="cellIs" dxfId="597" priority="82977" operator="between">
      <formula>$RM$25</formula>
      <formula>$RM$26</formula>
    </cfRule>
    <cfRule type="cellIs" dxfId="596" priority="82978" operator="between">
      <formula>$RM$24</formula>
      <formula>$RM$25</formula>
    </cfRule>
  </conditionalFormatting>
  <conditionalFormatting sqref="RB1:RB1048576 RE1:RE1048576 RI1:RI1048576 RL1:RL1048576">
    <cfRule type="cellIs" dxfId="595" priority="83023" operator="between">
      <formula>$RM$31</formula>
      <formula>1000</formula>
    </cfRule>
    <cfRule type="cellIs" dxfId="594" priority="83024" operator="between">
      <formula>$RM$30</formula>
      <formula>$RM$31</formula>
    </cfRule>
    <cfRule type="cellIs" dxfId="593" priority="83025" operator="between">
      <formula>$RM$29</formula>
      <formula>$RM$30</formula>
    </cfRule>
    <cfRule type="cellIs" dxfId="592" priority="83026" operator="between">
      <formula>$RM$28</formula>
      <formula>$RM$29</formula>
    </cfRule>
  </conditionalFormatting>
  <conditionalFormatting sqref="SH1:SH1048576 SK1:SK1048576 SO1:SO1048576 SR1:SR1048576">
    <cfRule type="cellIs" dxfId="591" priority="83071" operator="between">
      <formula>$SU$27</formula>
      <formula>1000</formula>
    </cfRule>
    <cfRule type="cellIs" dxfId="590" priority="83072" operator="between">
      <formula>$SU$26</formula>
      <formula>$SU$27</formula>
    </cfRule>
    <cfRule type="cellIs" dxfId="589" priority="83073" operator="between">
      <formula>$SU$25</formula>
      <formula>$SU$26</formula>
    </cfRule>
    <cfRule type="cellIs" dxfId="588" priority="83074" operator="between">
      <formula>$SU$24</formula>
      <formula>$SU$25</formula>
    </cfRule>
  </conditionalFormatting>
  <conditionalFormatting sqref="SJ1:SJ1048576 SM1:SM1048576 SQ1:SQ1048576 ST1:ST1048576">
    <cfRule type="cellIs" dxfId="587" priority="83119" operator="between">
      <formula>$SU$31</formula>
      <formula>1000</formula>
    </cfRule>
    <cfRule type="cellIs" dxfId="586" priority="83120" operator="between">
      <formula>$SU$30</formula>
      <formula>$SU$31</formula>
    </cfRule>
    <cfRule type="cellIs" dxfId="585" priority="83121" operator="between">
      <formula>$SU$29</formula>
      <formula>$SU$30</formula>
    </cfRule>
    <cfRule type="cellIs" dxfId="584" priority="8312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180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191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215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214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216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223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230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 t="s">
        <v>243</v>
      </c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16.2</v>
      </c>
      <c r="Z4" s="23">
        <v>9.1999999999999993</v>
      </c>
      <c r="AA4" s="23">
        <v>13</v>
      </c>
      <c r="AB4" s="23">
        <v>15.15</v>
      </c>
      <c r="AC4" s="23">
        <v>0</v>
      </c>
      <c r="AD4" s="23">
        <v>15.7</v>
      </c>
      <c r="AE4" s="23">
        <v>9.6</v>
      </c>
      <c r="AF4" s="23">
        <v>13.8</v>
      </c>
      <c r="AG4" s="23">
        <v>15.33</v>
      </c>
      <c r="AH4" s="23">
        <v>0</v>
      </c>
      <c r="AI4" s="23">
        <v>4.62</v>
      </c>
      <c r="AJ4" s="23">
        <v>2.8</v>
      </c>
      <c r="AK4" s="23">
        <v>4.7</v>
      </c>
      <c r="AL4" s="23">
        <v>4.83</v>
      </c>
      <c r="AM4" s="23">
        <v>0.2</v>
      </c>
      <c r="AN4" s="28"/>
      <c r="AO4" s="39">
        <f>IF(AA4&gt;0,AA4,"")</f>
        <v>13</v>
      </c>
      <c r="AP4" s="39">
        <f>IF(AB4&gt;0,AB4,"")</f>
        <v>15.15</v>
      </c>
      <c r="AQ4" s="41">
        <f>IF(SUM(Y4:AB4)-AC4&gt;0,SUM(Y4:AB4)-AC4,"")</f>
        <v>53.55</v>
      </c>
      <c r="AR4" s="41">
        <f>IF(AF4&gt;0,AF4,"")</f>
        <v>13.8</v>
      </c>
      <c r="AS4" s="41">
        <f>IF(AG4&gt;0,AG4,"")</f>
        <v>15.33</v>
      </c>
      <c r="AT4" s="41">
        <f>IF(SUM(AD4:AG4)-AH4&gt;0,SUM(AD4:AG4)-AH4,"")</f>
        <v>54.429999999999993</v>
      </c>
      <c r="AU4" s="41">
        <f>IF(AQ4="","",MAX(AQ4,AT4))</f>
        <v>54.429999999999993</v>
      </c>
      <c r="AV4" s="41">
        <f>IF(AK4&gt;0,AK4,"")</f>
        <v>4.7</v>
      </c>
      <c r="AW4" s="41">
        <f>IF(AL4&gt;0,AL4,"")</f>
        <v>4.83</v>
      </c>
      <c r="AX4" s="41">
        <f>IF(SUM(AI4:AL4)-AM4&gt;0,SUM(AI4:AL4)-AM4,"")</f>
        <v>16.750000000000004</v>
      </c>
      <c r="AY4" s="41">
        <f>IF(SUM(AU4,AX4)&gt;0,SUM(AU4,AX4),"")</f>
        <v>71.179999999999993</v>
      </c>
      <c r="AZ4" s="27">
        <v>16</v>
      </c>
      <c r="BA4" s="27">
        <v>9.3000000000000007</v>
      </c>
      <c r="BB4" s="27">
        <v>14.4</v>
      </c>
      <c r="BC4" s="27">
        <v>15.56</v>
      </c>
      <c r="BD4" s="27">
        <v>0</v>
      </c>
      <c r="BE4" s="27">
        <v>15.4</v>
      </c>
      <c r="BF4" s="27">
        <v>9.3000000000000007</v>
      </c>
      <c r="BG4" s="27">
        <v>14.8</v>
      </c>
      <c r="BH4" s="27">
        <v>15.56</v>
      </c>
      <c r="BI4" s="27">
        <v>0</v>
      </c>
      <c r="BJ4" s="27">
        <v>16.8</v>
      </c>
      <c r="BK4" s="27">
        <v>9.4</v>
      </c>
      <c r="BL4" s="27">
        <v>14.4</v>
      </c>
      <c r="BM4" s="27">
        <v>15.86</v>
      </c>
      <c r="BN4" s="27">
        <v>0</v>
      </c>
      <c r="BO4" s="29"/>
      <c r="BP4" s="40">
        <f>IF(BB4&gt;0,BB4,"")</f>
        <v>14.4</v>
      </c>
      <c r="BQ4" s="40">
        <f>IF(BC4&gt;0,BC4,"")</f>
        <v>15.56</v>
      </c>
      <c r="BR4" s="11">
        <f>IF(SUM(AZ4:BC4)-BD4&gt;0,SUM(AZ4:BC4)-BD4,"")</f>
        <v>55.260000000000005</v>
      </c>
      <c r="BS4" s="11">
        <f>IF(BG4&gt;0,BG4,"")</f>
        <v>14.8</v>
      </c>
      <c r="BT4" s="11">
        <f>IF(BH4&gt;0,BH4,"")</f>
        <v>15.56</v>
      </c>
      <c r="BU4" s="11">
        <f>IF(SUM(BE4:BH4)-BI4&gt;0,SUM(BE4:BH4)-BI4,"")</f>
        <v>55.06</v>
      </c>
      <c r="BV4" s="11">
        <f>IF(BR4="","",MAX(BR4,BU4))</f>
        <v>55.260000000000005</v>
      </c>
      <c r="BW4" s="11">
        <f>IF(BL4&gt;0,BL4,"")</f>
        <v>14.4</v>
      </c>
      <c r="BX4" s="11">
        <f>IF(BM4&gt;0,BM4,"")</f>
        <v>15.86</v>
      </c>
      <c r="BY4" s="11">
        <f>IF(SUM(BJ4:BM4)-BN4&gt;0,SUM(BJ4:BM4)-BN4,"")</f>
        <v>56.46</v>
      </c>
      <c r="BZ4" s="11">
        <f>IF(SUM(BV4,BY4)&gt;0,SUM(BV4,BY4),"")</f>
        <v>111.72</v>
      </c>
      <c r="CA4" s="23">
        <v>12.9</v>
      </c>
      <c r="CB4" s="23">
        <v>9.1</v>
      </c>
      <c r="CC4" s="23">
        <v>14</v>
      </c>
      <c r="CD4" s="23">
        <v>15.32</v>
      </c>
      <c r="CE4" s="23">
        <v>0</v>
      </c>
      <c r="CF4" s="23">
        <v>15.5</v>
      </c>
      <c r="CG4" s="23">
        <v>9.9</v>
      </c>
      <c r="CH4" s="23">
        <v>14</v>
      </c>
      <c r="CI4" s="23">
        <v>15.47</v>
      </c>
      <c r="CJ4" s="23">
        <v>0</v>
      </c>
      <c r="CK4" s="23">
        <v>10.1</v>
      </c>
      <c r="CL4" s="23">
        <v>6</v>
      </c>
      <c r="CM4" s="23">
        <v>10.3</v>
      </c>
      <c r="CN4" s="23">
        <v>10.73</v>
      </c>
      <c r="CO4" s="23">
        <v>0.2</v>
      </c>
      <c r="CP4" s="28"/>
      <c r="CQ4" s="39">
        <f>IF(CC4&gt;0,CC4,"")</f>
        <v>14</v>
      </c>
      <c r="CR4" s="39">
        <f>IF(CD4&gt;0,CD4,"")</f>
        <v>15.32</v>
      </c>
      <c r="CS4" s="41">
        <f>IF(SUM(CA4:CD4)-CE4&gt;0,SUM(CA4:CD4)-CE4,"")</f>
        <v>51.32</v>
      </c>
      <c r="CT4" s="41">
        <f>IF(CH4&gt;0,CH4,"")</f>
        <v>14</v>
      </c>
      <c r="CU4" s="41">
        <f>IF(CI4&gt;0,CI4,"")</f>
        <v>15.47</v>
      </c>
      <c r="CV4" s="41">
        <f>IF(SUM(CF4:CI4)-CJ4&gt;0,SUM(CF4:CI4)-CJ4,"")</f>
        <v>54.87</v>
      </c>
      <c r="CW4" s="41">
        <f>IF(CS4="","",MAX(CS4,CV4))</f>
        <v>54.87</v>
      </c>
      <c r="CX4" s="41">
        <f>IF(CM4&gt;0,CM4,"")</f>
        <v>10.3</v>
      </c>
      <c r="CY4" s="41">
        <f>IF(CN4&gt;0,CN4,"")</f>
        <v>10.73</v>
      </c>
      <c r="CZ4" s="41">
        <f>IF(SUM(CK4:CN4)-CO4&gt;0,SUM(CK4:CN4)-CO4,"")</f>
        <v>36.93</v>
      </c>
      <c r="DA4" s="41">
        <f>IF(SUM(CW4,CZ4)&gt;0,SUM(CW4,CZ4),"")</f>
        <v>91.8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14.45</v>
      </c>
      <c r="SW4" s="23">
        <f>IF($CP4="P",CB4,(CB4+BA4)/2)</f>
        <v>9.1999999999999993</v>
      </c>
      <c r="SX4" s="23">
        <f>IF($CP4="P",CC4,(CC4+BB4)/2)</f>
        <v>14.2</v>
      </c>
      <c r="SY4" s="23">
        <f>IF($CP4="P",CD4,(CD4+BC4)/2)</f>
        <v>15.440000000000001</v>
      </c>
      <c r="SZ4" s="23">
        <f>IF($CP4="P",CE4,(CE4+BD4)/2)</f>
        <v>0</v>
      </c>
      <c r="TA4" s="23">
        <f>IF($CP4="P",CF4,(CF4+BE4)/2)</f>
        <v>15.45</v>
      </c>
      <c r="TB4" s="23">
        <f>IF($CP4="P",CG4,(CG4+BF4)/2)</f>
        <v>9.6000000000000014</v>
      </c>
      <c r="TC4" s="23">
        <f>IF($CP4="P",CH4,(CH4+BG4)/2)</f>
        <v>14.4</v>
      </c>
      <c r="TD4" s="23">
        <f>IF($CP4="P",CI4,(CI4+BH4)/2)</f>
        <v>15.515000000000001</v>
      </c>
      <c r="TE4" s="23">
        <f>IF($CP4="P",CJ4,(CJ4+BI4)/2)</f>
        <v>0</v>
      </c>
      <c r="TF4" s="23">
        <f>IF($CP4="P",CK4,(CK4+BJ4)/2)</f>
        <v>13.45</v>
      </c>
      <c r="TG4" s="23">
        <f>IF($CP4="P",CL4,(CL4+BK4)/2)</f>
        <v>7.7</v>
      </c>
      <c r="TH4" s="23">
        <f>IF($CP4="P",CM4,(CM4+BL4)/2)</f>
        <v>12.350000000000001</v>
      </c>
      <c r="TI4" s="23">
        <f>IF($CP4="P",CN4,(CN4+BM4)/2)</f>
        <v>13.295</v>
      </c>
      <c r="TJ4" s="23">
        <f>IF($CP4="P",CO4,(CO4+BN4)/2)</f>
        <v>0.1</v>
      </c>
      <c r="TK4" s="28" t="s">
        <v>57</v>
      </c>
      <c r="TL4" s="41">
        <f>IF(SX4&gt;0,SX4,"")</f>
        <v>14.2</v>
      </c>
      <c r="TM4" s="41">
        <f>IF(SY4&gt;0,SY4,"")</f>
        <v>15.440000000000001</v>
      </c>
      <c r="TN4" s="41">
        <f>IF(SUM(SV4:SY4)-SZ4&gt;0,SUM(SV4:SY4)-SZ4,"")</f>
        <v>53.289999999999992</v>
      </c>
      <c r="TO4" s="41">
        <f>IF(TC4&gt;0,TC4,"")</f>
        <v>14.4</v>
      </c>
      <c r="TP4" s="41">
        <f>IF(TD4&gt;0,TD4,"")</f>
        <v>15.515000000000001</v>
      </c>
      <c r="TQ4" s="41">
        <f>IF(SUM(TA4:TD4)-TE4&gt;0,SUM(TA4:TD4)-TE4,"")</f>
        <v>54.965000000000003</v>
      </c>
      <c r="TR4" s="41">
        <f>IF(MAX(TN4,TQ4)&gt;0,MAX(TN4,TQ4),"")</f>
        <v>54.965000000000003</v>
      </c>
      <c r="TS4" s="41">
        <f>IF(TH4&gt;0,TH4,"")</f>
        <v>12.350000000000001</v>
      </c>
      <c r="TT4" s="41">
        <f>IF(TI4&gt;0,TI4,"")</f>
        <v>13.295</v>
      </c>
      <c r="TU4" s="41">
        <f>IF(SUM(TF4:TI4)-TJ4&gt;0,SUM(TF4:TI4)-TJ4,"")</f>
        <v>46.695</v>
      </c>
      <c r="TV4" s="41">
        <f>IF(SUM(TR4,TU4)&gt;0,SUM(TR4,TU4),"")</f>
        <v>101.66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249.73002493000553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54.71</v>
      </c>
      <c r="M5" s="8" t="str">
        <f>IF(L5="","",IF(OR(L5=CS5,L5=CV5),$CA$1,IF(OR(L5=BR5,L5=BU5),$AZ$1,IF(OR(L5=AQ5,L5=AT5),$Y$1,""))))</f>
        <v>2023 Nationals</v>
      </c>
      <c r="N5" s="8">
        <f>IF(COUNT(AQ5,AT5,BR5,BU5,CS5,CV5)&gt;2,LARGE((AQ5,AT5,BR5,BU5,CS5,CV5),3),0)</f>
        <v>54.28</v>
      </c>
      <c r="O5" s="8" t="str">
        <f>IF(N5="","",IF(OR(N5=CS5,N5=CV5),$CA$1,IF(OR(N5=BR5,N5=BU5),$AZ$1,IF(OR(N5=AQ5,N5=AT5),$Y$1,""))))</f>
        <v>2022 3rd Domestic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0.42999999999999972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15.78</v>
      </c>
      <c r="Z5" s="23">
        <v>9.4</v>
      </c>
      <c r="AA5" s="23">
        <v>14</v>
      </c>
      <c r="AB5" s="23">
        <v>15.1</v>
      </c>
      <c r="AC5" s="23">
        <v>0</v>
      </c>
      <c r="AD5" s="23">
        <v>15.6</v>
      </c>
      <c r="AE5" s="23">
        <v>9.1</v>
      </c>
      <c r="AF5" s="23">
        <v>14.4</v>
      </c>
      <c r="AG5" s="23">
        <v>15.05</v>
      </c>
      <c r="AH5" s="23">
        <v>0</v>
      </c>
      <c r="AI5" s="23">
        <v>15.8</v>
      </c>
      <c r="AJ5" s="23">
        <v>8.5</v>
      </c>
      <c r="AK5" s="23">
        <v>13.4</v>
      </c>
      <c r="AL5" s="23">
        <v>15</v>
      </c>
      <c r="AM5" s="23">
        <v>0</v>
      </c>
      <c r="AN5" s="28"/>
      <c r="AO5" s="39">
        <f>IF(AA5&gt;0,AA5,"")</f>
        <v>14</v>
      </c>
      <c r="AP5" s="39">
        <f>IF(AB5&gt;0,AB5,"")</f>
        <v>15.1</v>
      </c>
      <c r="AQ5" s="41">
        <f>IF(SUM(Y5:AB5)-AC5&gt;0,SUM(Y5:AB5)-AC5,"")</f>
        <v>54.28</v>
      </c>
      <c r="AR5" s="41">
        <f>IF(AF5&gt;0,AF5,"")</f>
        <v>14.4</v>
      </c>
      <c r="AS5" s="41">
        <f>IF(AG5&gt;0,AG5,"")</f>
        <v>15.05</v>
      </c>
      <c r="AT5" s="41">
        <f>IF(SUM(AD5:AG5)-AH5&gt;0,SUM(AD5:AG5)-AH5,"")</f>
        <v>54.150000000000006</v>
      </c>
      <c r="AU5" s="41">
        <f>IF(AQ5="","",MAX(AQ5,AT5))</f>
        <v>54.28</v>
      </c>
      <c r="AV5" s="41">
        <f>IF(AK5&gt;0,AK5,"")</f>
        <v>13.4</v>
      </c>
      <c r="AW5" s="41">
        <f>IF(AL5&gt;0,AL5,"")</f>
        <v>15</v>
      </c>
      <c r="AX5" s="41">
        <f>IF(SUM(AI5:AL5)-AM5&gt;0,SUM(AI5:AL5)-AM5,"")</f>
        <v>52.7</v>
      </c>
      <c r="AY5" s="41">
        <f>IF(SUM(AU5,AX5)&gt;0,SUM(AU5,AX5),"")</f>
        <v>106.98</v>
      </c>
      <c r="AZ5" s="27">
        <v>16.399999999999999</v>
      </c>
      <c r="BA5" s="27">
        <v>9.1999999999999993</v>
      </c>
      <c r="BB5" s="27">
        <v>14.4</v>
      </c>
      <c r="BC5" s="27">
        <v>15.39</v>
      </c>
      <c r="BD5" s="27">
        <v>0.2</v>
      </c>
      <c r="BE5" s="27">
        <v>1.6</v>
      </c>
      <c r="BF5" s="27">
        <v>1</v>
      </c>
      <c r="BG5" s="27">
        <v>2</v>
      </c>
      <c r="BH5" s="27">
        <v>1.76</v>
      </c>
      <c r="BI5" s="27">
        <v>0</v>
      </c>
      <c r="BJ5" s="27">
        <v>16.399999999999999</v>
      </c>
      <c r="BK5" s="27">
        <v>9.3000000000000007</v>
      </c>
      <c r="BL5" s="27">
        <v>14.4</v>
      </c>
      <c r="BM5" s="27">
        <v>15.23</v>
      </c>
      <c r="BN5" s="27">
        <v>0</v>
      </c>
      <c r="BO5" s="29"/>
      <c r="BP5" s="40">
        <f>IF(BB5&gt;0,BB5,"")</f>
        <v>14.4</v>
      </c>
      <c r="BQ5" s="40">
        <f>IF(BC5&gt;0,BC5,"")</f>
        <v>15.39</v>
      </c>
      <c r="BR5" s="11">
        <f>IF(SUM(AZ5:BC5)-BD5&gt;0,SUM(AZ5:BC5)-BD5,"")</f>
        <v>55.19</v>
      </c>
      <c r="BS5" s="11">
        <f>IF(BG5&gt;0,BG5,"")</f>
        <v>2</v>
      </c>
      <c r="BT5" s="11">
        <f>IF(BH5&gt;0,BH5,"")</f>
        <v>1.76</v>
      </c>
      <c r="BU5" s="11">
        <f>IF(SUM(BE5:BH5)-BI5&gt;0,SUM(BE5:BH5)-BI5,"")</f>
        <v>6.3599999999999994</v>
      </c>
      <c r="BV5" s="11">
        <f>IF(BR5="","",MAX(BR5,BU5))</f>
        <v>55.19</v>
      </c>
      <c r="BW5" s="11">
        <f>IF(BL5&gt;0,BL5,"")</f>
        <v>14.4</v>
      </c>
      <c r="BX5" s="11">
        <f>IF(BM5&gt;0,BM5,"")</f>
        <v>15.23</v>
      </c>
      <c r="BY5" s="11">
        <f>IF(SUM(BJ5:BM5)-BN5&gt;0,SUM(BJ5:BM5)-BN5,"")</f>
        <v>55.33</v>
      </c>
      <c r="BZ5" s="11">
        <f>IF(SUM(BV5,BY5)&gt;0,SUM(BV5,BY5),"")</f>
        <v>110.52</v>
      </c>
      <c r="CA5" s="23">
        <v>16.3</v>
      </c>
      <c r="CB5" s="23">
        <v>9.6</v>
      </c>
      <c r="CC5" s="23">
        <v>14</v>
      </c>
      <c r="CD5" s="23">
        <v>14.81</v>
      </c>
      <c r="CE5" s="23">
        <v>0</v>
      </c>
      <c r="CF5" s="23">
        <v>5</v>
      </c>
      <c r="CG5" s="23">
        <v>2.6</v>
      </c>
      <c r="CH5" s="23">
        <v>4.9000000000000004</v>
      </c>
      <c r="CI5" s="23">
        <v>4.8</v>
      </c>
      <c r="CJ5" s="23">
        <v>0</v>
      </c>
      <c r="CK5" s="23">
        <v>15</v>
      </c>
      <c r="CL5" s="23">
        <v>8.8000000000000007</v>
      </c>
      <c r="CM5" s="23">
        <v>14</v>
      </c>
      <c r="CN5" s="23">
        <v>14.46</v>
      </c>
      <c r="CO5" s="23">
        <v>0.2</v>
      </c>
      <c r="CP5" s="28"/>
      <c r="CQ5" s="39">
        <f>IF(CC5&gt;0,CC5,"")</f>
        <v>14</v>
      </c>
      <c r="CR5" s="39">
        <f>IF(CD5&gt;0,CD5,"")</f>
        <v>14.81</v>
      </c>
      <c r="CS5" s="41">
        <f>IF(SUM(CA5:CD5)-CE5&gt;0,SUM(CA5:CD5)-CE5,"")</f>
        <v>54.71</v>
      </c>
      <c r="CT5" s="41">
        <f>IF(CH5&gt;0,CH5,"")</f>
        <v>4.9000000000000004</v>
      </c>
      <c r="CU5" s="41">
        <f>IF(CI5&gt;0,CI5,"")</f>
        <v>4.8</v>
      </c>
      <c r="CV5" s="41">
        <f>IF(SUM(CF5:CI5)-CJ5&gt;0,SUM(CF5:CI5)-CJ5,"")</f>
        <v>17.3</v>
      </c>
      <c r="CW5" s="41">
        <f>IF(CS5="","",MAX(CS5,CV5))</f>
        <v>54.71</v>
      </c>
      <c r="CX5" s="41">
        <f>IF(CM5&gt;0,CM5,"")</f>
        <v>14</v>
      </c>
      <c r="CY5" s="41">
        <f>IF(CN5&gt;0,CN5,"")</f>
        <v>14.46</v>
      </c>
      <c r="CZ5" s="41">
        <f>IF(SUM(CK5:CN5)-CO5&gt;0,SUM(CK5:CN5)-CO5,"")</f>
        <v>52.059999999999995</v>
      </c>
      <c r="DA5" s="41">
        <f>IF(SUM(CW5,CZ5)&gt;0,SUM(CW5,CZ5),"")</f>
        <v>106.77</v>
      </c>
      <c r="DB5" s="52">
        <f>IF(MAX(ED5,FL5,GT5,IB5,JJ5,KR5,LZ5,NH5,OP5,PX5,RF5,SN5)-IF(N5="",0,N5)&gt;0.001,MAX(ED5,FL5,GT5,IB5,JJ5,KR5,LZ5,NH5,OP5,PX5,RF5,SN5)-IF(N5="",0,N5),"")</f>
        <v>0.42999999999999972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IF(SUM(OP5,OV5)&gt;0,SUM(OP5,OV5),"")</f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16.350000000000001</v>
      </c>
      <c r="SW5" s="23">
        <f>IF($CP5="P",CB5,(CB5+BA5)/2)</f>
        <v>9.3999999999999986</v>
      </c>
      <c r="SX5" s="23">
        <f>IF($CP5="P",CC5,(CC5+BB5)/2)</f>
        <v>14.2</v>
      </c>
      <c r="SY5" s="23">
        <f>IF($CP5="P",CD5,(CD5+BC5)/2)</f>
        <v>15.100000000000001</v>
      </c>
      <c r="SZ5" s="23">
        <f>IF($CP5="P",CE5,(CE5+BD5)/2)</f>
        <v>0.1</v>
      </c>
      <c r="TA5" s="23">
        <f>IF($CP5="P",CF5,(CF5+BE5)/2)</f>
        <v>3.3</v>
      </c>
      <c r="TB5" s="23">
        <f>IF($CP5="P",CG5,(CG5+BF5)/2)</f>
        <v>1.8</v>
      </c>
      <c r="TC5" s="23">
        <f>IF($CP5="P",CH5,(CH5+BG5)/2)</f>
        <v>3.45</v>
      </c>
      <c r="TD5" s="23">
        <f>IF($CP5="P",CI5,(CI5+BH5)/2)</f>
        <v>3.28</v>
      </c>
      <c r="TE5" s="23">
        <f>IF($CP5="P",CJ5,(CJ5+BI5)/2)</f>
        <v>0</v>
      </c>
      <c r="TF5" s="23">
        <f>IF($CP5="P",CK5,(CK5+BJ5)/2)</f>
        <v>15.7</v>
      </c>
      <c r="TG5" s="23">
        <f>IF($CP5="P",CL5,(CL5+BK5)/2)</f>
        <v>9.0500000000000007</v>
      </c>
      <c r="TH5" s="23">
        <f>IF($CP5="P",CM5,(CM5+BL5)/2)</f>
        <v>14.2</v>
      </c>
      <c r="TI5" s="23">
        <f>IF($CP5="P",CN5,(CN5+BM5)/2)</f>
        <v>14.845000000000001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15.100000000000001</v>
      </c>
      <c r="TN5" s="41">
        <f>IF(SUM(SV5:SY5)-SZ5&gt;0,SUM(SV5:SY5)-SZ5,"")</f>
        <v>54.95</v>
      </c>
      <c r="TO5" s="41">
        <f>IF(TC5&gt;0,TC5,"")</f>
        <v>3.45</v>
      </c>
      <c r="TP5" s="41">
        <f>IF(TD5&gt;0,TD5,"")</f>
        <v>3.28</v>
      </c>
      <c r="TQ5" s="41">
        <f>IF(SUM(TA5:TD5)-TE5&gt;0,SUM(TA5:TD5)-TE5,"")</f>
        <v>11.83</v>
      </c>
      <c r="TR5" s="41">
        <f>IF(MAX(TN5,TQ5)&gt;0,MAX(TN5,TQ5),"")</f>
        <v>54.95</v>
      </c>
      <c r="TS5" s="41">
        <f>IF(TH5&gt;0,TH5,"")</f>
        <v>14.2</v>
      </c>
      <c r="TT5" s="41">
        <f>IF(TI5&gt;0,TI5,"")</f>
        <v>14.845000000000001</v>
      </c>
      <c r="TU5" s="41">
        <f>IF(SUM(TF5:TI5)-TJ5&gt;0,SUM(TF5:TI5)-TJ5,"")</f>
        <v>53.695</v>
      </c>
      <c r="TV5" s="41">
        <f>IF(SUM(TR5,TU5)&gt;0,SUM(TR5,TU5),"")</f>
        <v>108.64500000000001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244.2600243310053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53.569999999999993</v>
      </c>
      <c r="K6" s="8" t="str">
        <f>IF(J6="","",IF(OR(J6=CS6,J6=CV6),$CA$1,IF(OR(J6=BR6,J6=BU6),$AZ$1,IF(OR(J6=AQ6,J6=AT6),$Y$1,""))))</f>
        <v>2023 Elite Canada</v>
      </c>
      <c r="L6" s="8">
        <f>IF(COUNT(AQ6,AT6,BR6,BU6,CS6,CV6)&gt;1,LARGE((AQ6,AT6,BR6,BU6,CS6,CV6),2),0)</f>
        <v>53.45</v>
      </c>
      <c r="M6" s="8" t="str">
        <f>IF(L6="","",IF(OR(L6=CS6,L6=CV6),$CA$1,IF(OR(L6=BR6,L6=BU6),$AZ$1,IF(OR(L6=AQ6,L6=AT6),$Y$1,""))))</f>
        <v>2023 Nationals</v>
      </c>
      <c r="N6" s="8">
        <f>IF(COUNT(AQ6,AT6,BR6,BU6,CS6,CV6)&gt;2,LARGE((AQ6,AT6,BR6,BU6,CS6,CV6),3),0)</f>
        <v>53.06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>
        <f>IF(MAX(DB6,DC6)&gt;0,MAX(DB6,DC6),"")</f>
        <v>0.94999999999999574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8.8000000000000007</v>
      </c>
      <c r="AA6" s="23">
        <v>14.2</v>
      </c>
      <c r="AB6" s="23">
        <v>15.16</v>
      </c>
      <c r="AC6" s="23">
        <v>0</v>
      </c>
      <c r="AD6" s="23">
        <v>1.5</v>
      </c>
      <c r="AE6" s="23">
        <v>1</v>
      </c>
      <c r="AF6" s="23">
        <v>2</v>
      </c>
      <c r="AG6" s="23">
        <v>1.66</v>
      </c>
      <c r="AH6" s="23">
        <v>0</v>
      </c>
      <c r="AI6" s="23">
        <v>15.1</v>
      </c>
      <c r="AJ6" s="23">
        <v>9.3000000000000007</v>
      </c>
      <c r="AK6" s="23">
        <v>14.2</v>
      </c>
      <c r="AL6" s="23">
        <v>15.16</v>
      </c>
      <c r="AM6" s="23">
        <v>0</v>
      </c>
      <c r="AN6" s="28"/>
      <c r="AO6" s="39">
        <f>IF(AA6&gt;0,AA6,"")</f>
        <v>14.2</v>
      </c>
      <c r="AP6" s="39">
        <f>IF(AB6&gt;0,AB6,"")</f>
        <v>15.16</v>
      </c>
      <c r="AQ6" s="41">
        <f>IF(SUM(Y6:AB6)-AC6&gt;0,SUM(Y6:AB6)-AC6,"")</f>
        <v>53.06</v>
      </c>
      <c r="AR6" s="41">
        <f>IF(AF6&gt;0,AF6,"")</f>
        <v>2</v>
      </c>
      <c r="AS6" s="41">
        <f>IF(AG6&gt;0,AG6,"")</f>
        <v>1.66</v>
      </c>
      <c r="AT6" s="41">
        <f>IF(SUM(AD6:AG6)-AH6&gt;0,SUM(AD6:AG6)-AH6,"")</f>
        <v>6.16</v>
      </c>
      <c r="AU6" s="41">
        <f>IF(AQ6="","",MAX(AQ6,AT6))</f>
        <v>53.06</v>
      </c>
      <c r="AV6" s="41">
        <f>IF(AK6&gt;0,AK6,"")</f>
        <v>14.2</v>
      </c>
      <c r="AW6" s="41">
        <f>IF(AL6&gt;0,AL6,"")</f>
        <v>15.16</v>
      </c>
      <c r="AX6" s="41">
        <f>IF(SUM(AI6:AL6)-AM6&gt;0,SUM(AI6:AL6)-AM6,"")</f>
        <v>53.759999999999991</v>
      </c>
      <c r="AY6" s="41">
        <f>IF(SUM(AU6,AX6)&gt;0,SUM(AU6,AX6),"")</f>
        <v>106.82</v>
      </c>
      <c r="AZ6" s="27">
        <v>14.9</v>
      </c>
      <c r="BA6" s="27">
        <v>9.4</v>
      </c>
      <c r="BB6" s="27">
        <v>14</v>
      </c>
      <c r="BC6" s="27">
        <v>15.27</v>
      </c>
      <c r="BD6" s="27">
        <v>0</v>
      </c>
      <c r="BE6" s="27">
        <v>1.6</v>
      </c>
      <c r="BF6" s="27">
        <v>1</v>
      </c>
      <c r="BG6" s="27">
        <v>2</v>
      </c>
      <c r="BH6" s="27">
        <v>1.62</v>
      </c>
      <c r="BI6" s="27">
        <v>0</v>
      </c>
      <c r="BJ6" s="27">
        <v>14.9</v>
      </c>
      <c r="BK6" s="27">
        <v>8.8000000000000007</v>
      </c>
      <c r="BL6" s="27">
        <v>14.2</v>
      </c>
      <c r="BM6" s="27">
        <v>14.83</v>
      </c>
      <c r="BN6" s="27">
        <v>0</v>
      </c>
      <c r="BO6" s="29"/>
      <c r="BP6" s="40">
        <f>IF(BB6&gt;0,BB6,"")</f>
        <v>14</v>
      </c>
      <c r="BQ6" s="40">
        <f>IF(BC6&gt;0,BC6,"")</f>
        <v>15.27</v>
      </c>
      <c r="BR6" s="11">
        <f>IF(SUM(AZ6:BC6)-BD6&gt;0,SUM(AZ6:BC6)-BD6,"")</f>
        <v>53.569999999999993</v>
      </c>
      <c r="BS6" s="11">
        <f>IF(BG6&gt;0,BG6,"")</f>
        <v>2</v>
      </c>
      <c r="BT6" s="11">
        <f>IF(BH6&gt;0,BH6,"")</f>
        <v>1.62</v>
      </c>
      <c r="BU6" s="11">
        <f>IF(SUM(BE6:BH6)-BI6&gt;0,SUM(BE6:BH6)-BI6,"")</f>
        <v>6.22</v>
      </c>
      <c r="BV6" s="11">
        <f>IF(BR6="","",MAX(BR6,BU6))</f>
        <v>53.569999999999993</v>
      </c>
      <c r="BW6" s="11">
        <f>IF(BL6&gt;0,BL6,"")</f>
        <v>14.2</v>
      </c>
      <c r="BX6" s="11">
        <f>IF(BM6&gt;0,BM6,"")</f>
        <v>14.83</v>
      </c>
      <c r="BY6" s="11">
        <f>IF(SUM(BJ6:BM6)-BN6&gt;0,SUM(BJ6:BM6)-BN6,"")</f>
        <v>52.730000000000004</v>
      </c>
      <c r="BZ6" s="11">
        <f>IF(SUM(BV6,BY6)&gt;0,SUM(BV6,BY6),"")</f>
        <v>106.3</v>
      </c>
      <c r="CA6" s="23">
        <v>15.3</v>
      </c>
      <c r="CB6" s="23">
        <v>9.4</v>
      </c>
      <c r="CC6" s="23">
        <v>14.2</v>
      </c>
      <c r="CD6" s="23">
        <v>14.55</v>
      </c>
      <c r="CE6" s="23">
        <v>0</v>
      </c>
      <c r="CF6" s="23">
        <v>14.8</v>
      </c>
      <c r="CG6" s="23">
        <v>9.1999999999999993</v>
      </c>
      <c r="CH6" s="23">
        <v>14.2</v>
      </c>
      <c r="CI6" s="23">
        <v>14.45</v>
      </c>
      <c r="CJ6" s="23">
        <v>0</v>
      </c>
      <c r="CK6" s="23">
        <v>14.4</v>
      </c>
      <c r="CL6" s="23">
        <v>8.8000000000000007</v>
      </c>
      <c r="CM6" s="23">
        <v>14.2</v>
      </c>
      <c r="CN6" s="23">
        <v>14.55</v>
      </c>
      <c r="CO6" s="23">
        <v>0</v>
      </c>
      <c r="CP6" s="28"/>
      <c r="CQ6" s="39">
        <f>IF(CC6&gt;0,CC6,"")</f>
        <v>14.2</v>
      </c>
      <c r="CR6" s="39">
        <f>IF(CD6&gt;0,CD6,"")</f>
        <v>14.55</v>
      </c>
      <c r="CS6" s="41">
        <f>IF(SUM(CA6:CD6)-CE6&gt;0,SUM(CA6:CD6)-CE6,"")</f>
        <v>53.45</v>
      </c>
      <c r="CT6" s="41">
        <f>IF(CH6&gt;0,CH6,"")</f>
        <v>14.2</v>
      </c>
      <c r="CU6" s="41">
        <f>IF(CI6&gt;0,CI6,"")</f>
        <v>14.45</v>
      </c>
      <c r="CV6" s="41">
        <f>IF(SUM(CF6:CI6)-CJ6&gt;0,SUM(CF6:CI6)-CJ6,"")</f>
        <v>52.650000000000006</v>
      </c>
      <c r="CW6" s="41">
        <f>IF(CS6="","",MAX(CS6,CV6))</f>
        <v>53.45</v>
      </c>
      <c r="CX6" s="41">
        <f>IF(CM6&gt;0,CM6,"")</f>
        <v>14.2</v>
      </c>
      <c r="CY6" s="41">
        <f>IF(CN6&gt;0,CN6,"")</f>
        <v>14.55</v>
      </c>
      <c r="CZ6" s="41">
        <f>IF(SUM(CK6:CN6)-CO6&gt;0,SUM(CK6:CN6)-CO6,"")</f>
        <v>51.95</v>
      </c>
      <c r="DA6" s="41">
        <f>IF(SUM(CW6,CZ6)&gt;0,SUM(CW6,CZ6),"")</f>
        <v>105.4</v>
      </c>
      <c r="DB6" s="52">
        <f>IF(MAX(ED6,FL6,GT6,IB6,JJ6,KR6,LZ6,NH6,OP6,PX6,RF6,SN6)-IF(N6="",0,N6)&gt;0.001,MAX(ED6,FL6,GT6,IB6,JJ6,KR6,LZ6,NH6,OP6,PX6,RF6,SN6)-IF(N6="",0,N6),"")</f>
        <v>0.94999999999999574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15.100000000000001</v>
      </c>
      <c r="SW6" s="23">
        <f>IF($CP6="P",CB6,(CB6+BA6)/2)</f>
        <v>9.4</v>
      </c>
      <c r="SX6" s="23">
        <f>IF($CP6="P",CC6,(CC6+BB6)/2)</f>
        <v>14.1</v>
      </c>
      <c r="SY6" s="23">
        <f>IF($CP6="P",CD6,(CD6+BC6)/2)</f>
        <v>14.91</v>
      </c>
      <c r="SZ6" s="23">
        <f>IF($CP6="P",CE6,(CE6+BD6)/2)</f>
        <v>0</v>
      </c>
      <c r="TA6" s="23">
        <f>IF($CP6="P",CF6,(CF6+BE6)/2)</f>
        <v>8.2000000000000011</v>
      </c>
      <c r="TB6" s="23">
        <f>IF($CP6="P",CG6,(CG6+BF6)/2)</f>
        <v>5.0999999999999996</v>
      </c>
      <c r="TC6" s="23">
        <f>IF($CP6="P",CH6,(CH6+BG6)/2)</f>
        <v>8.1</v>
      </c>
      <c r="TD6" s="23">
        <f>IF($CP6="P",CI6,(CI6+BH6)/2)</f>
        <v>8.0350000000000001</v>
      </c>
      <c r="TE6" s="23">
        <f>IF($CP6="P",CJ6,(CJ6+BI6)/2)</f>
        <v>0</v>
      </c>
      <c r="TF6" s="23">
        <f>IF($CP6="P",CK6,(CK6+BJ6)/2)</f>
        <v>14.65</v>
      </c>
      <c r="TG6" s="23">
        <f>IF($CP6="P",CL6,(CL6+BK6)/2)</f>
        <v>8.8000000000000007</v>
      </c>
      <c r="TH6" s="23">
        <f>IF($CP6="P",CM6,(CM6+BL6)/2)</f>
        <v>14.2</v>
      </c>
      <c r="TI6" s="23">
        <f>IF($CP6="P",CN6,(CN6+BM6)/2)</f>
        <v>14.690000000000001</v>
      </c>
      <c r="TJ6" s="23">
        <f>IF($CP6="P",CO6,(CO6+BN6)/2)</f>
        <v>0</v>
      </c>
      <c r="TK6" s="28" t="s">
        <v>57</v>
      </c>
      <c r="TL6" s="41">
        <f>IF(SX6&gt;0,SX6,"")</f>
        <v>14.1</v>
      </c>
      <c r="TM6" s="41">
        <f>IF(SY6&gt;0,SY6,"")</f>
        <v>14.91</v>
      </c>
      <c r="TN6" s="41">
        <f>IF(SUM(SV6:SY6)-SZ6&gt;0,SUM(SV6:SY6)-SZ6,"")</f>
        <v>53.510000000000005</v>
      </c>
      <c r="TO6" s="41">
        <f>IF(TC6&gt;0,TC6,"")</f>
        <v>8.1</v>
      </c>
      <c r="TP6" s="41">
        <f>IF(TD6&gt;0,TD6,"")</f>
        <v>8.0350000000000001</v>
      </c>
      <c r="TQ6" s="41">
        <f>IF(SUM(TA6:TD6)-TE6&gt;0,SUM(TA6:TD6)-TE6,"")</f>
        <v>29.434999999999999</v>
      </c>
      <c r="TR6" s="41">
        <f>IF(MAX(TN6,TQ6)&gt;0,MAX(TN6,TQ6),"")</f>
        <v>53.510000000000005</v>
      </c>
      <c r="TS6" s="41">
        <f>IF(TH6&gt;0,TH6,"")</f>
        <v>14.2</v>
      </c>
      <c r="TT6" s="41">
        <f>IF(TI6&gt;0,TI6,"")</f>
        <v>14.690000000000001</v>
      </c>
      <c r="TU6" s="41">
        <f>IF(SUM(TF6:TI6)-TJ6&gt;0,SUM(TF6:TI6)-TJ6,"")</f>
        <v>52.34</v>
      </c>
      <c r="TV6" s="41">
        <f>IF(SUM(TR6,TU6)&gt;0,SUM(TR6,TU6),"")</f>
        <v>105.85000000000001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240.45001871600536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53.68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52.070000000000007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0</v>
      </c>
      <c r="O7" s="8" t="str">
        <f>IF(N7="","",IF(OR(N7=CS7,N7=CV7),$CA$1,IF(OR(N7=BR7,N7=BU7),$AZ$1,IF(OR(N7=AQ7,N7=AT7),$Y$1,""))))</f>
        <v/>
      </c>
      <c r="P7" s="8">
        <f>IF(MAX(AX7,BY7,CZ7)&gt;0,MAX(AX7,BY7,CZ7),0)</f>
        <v>52.62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World Cup POR 2 (July 8)</v>
      </c>
      <c r="V7" s="8">
        <f>IF(MAX(DB7,DC7)&gt;0,MAX(DB7,DC7),"")</f>
        <v>53.29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(May 14)</v>
      </c>
      <c r="Y7" s="23">
        <v>14.8</v>
      </c>
      <c r="Z7" s="23">
        <v>9.3000000000000007</v>
      </c>
      <c r="AA7" s="23">
        <v>13.3</v>
      </c>
      <c r="AB7" s="23">
        <v>14.67</v>
      </c>
      <c r="AC7" s="23">
        <v>0</v>
      </c>
      <c r="AD7" s="23">
        <v>15.1</v>
      </c>
      <c r="AE7" s="23">
        <v>9.8000000000000007</v>
      </c>
      <c r="AF7" s="23">
        <v>14</v>
      </c>
      <c r="AG7" s="23">
        <v>14.78</v>
      </c>
      <c r="AH7" s="23">
        <v>0</v>
      </c>
      <c r="AI7" s="23">
        <v>14.6</v>
      </c>
      <c r="AJ7" s="23">
        <v>9.4</v>
      </c>
      <c r="AK7" s="23">
        <v>14</v>
      </c>
      <c r="AL7" s="23">
        <v>14.62</v>
      </c>
      <c r="AM7" s="23">
        <v>0</v>
      </c>
      <c r="AN7" s="28"/>
      <c r="AO7" s="39">
        <f>IF(AA7&gt;0,AA7,"")</f>
        <v>13.3</v>
      </c>
      <c r="AP7" s="39">
        <f>IF(AB7&gt;0,AB7,"")</f>
        <v>14.67</v>
      </c>
      <c r="AQ7" s="41">
        <f>IF(SUM(Y7:AB7)-AC7&gt;0,SUM(Y7:AB7)-AC7,"")</f>
        <v>52.070000000000007</v>
      </c>
      <c r="AR7" s="41">
        <f>IF(AF7&gt;0,AF7,"")</f>
        <v>14</v>
      </c>
      <c r="AS7" s="41">
        <f>IF(AG7&gt;0,AG7,"")</f>
        <v>14.78</v>
      </c>
      <c r="AT7" s="41">
        <f>IF(SUM(AD7:AG7)-AH7&gt;0,SUM(AD7:AG7)-AH7,"")</f>
        <v>53.68</v>
      </c>
      <c r="AU7" s="41">
        <f>IF(AQ7="","",MAX(AQ7,AT7))</f>
        <v>53.68</v>
      </c>
      <c r="AV7" s="41">
        <f>IF(AK7&gt;0,AK7,"")</f>
        <v>14</v>
      </c>
      <c r="AW7" s="41">
        <f>IF(AL7&gt;0,AL7,"")</f>
        <v>14.62</v>
      </c>
      <c r="AX7" s="41">
        <f>IF(SUM(AI7:AL7)-AM7&gt;0,SUM(AI7:AL7)-AM7,"")</f>
        <v>52.62</v>
      </c>
      <c r="AY7" s="41">
        <f>IF(SUM(AU7,AX7)&gt;0,SUM(AU7,AX7),"")</f>
        <v>106.3</v>
      </c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9"/>
      <c r="BP7" s="40" t="str">
        <f>IF(BB7&gt;0,BB7,"")</f>
        <v/>
      </c>
      <c r="BQ7" s="40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53.29</v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0.62000000000000455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>
        <v>13.8</v>
      </c>
      <c r="NQ7" s="17">
        <v>9.6</v>
      </c>
      <c r="NR7" s="17">
        <v>14</v>
      </c>
      <c r="NS7" s="17">
        <v>14.79</v>
      </c>
      <c r="NT7" s="17">
        <v>0</v>
      </c>
      <c r="NU7" s="17">
        <v>14.1</v>
      </c>
      <c r="NV7" s="17">
        <v>9</v>
      </c>
      <c r="NW7" s="17">
        <v>13.7</v>
      </c>
      <c r="NX7" s="17">
        <v>14.43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14</v>
      </c>
      <c r="OK7" s="41">
        <f>IF(NS7&gt;0,NS7,"")</f>
        <v>14.79</v>
      </c>
      <c r="OL7" s="41">
        <f>IF(SUM(NP7:NS7)-NT7&gt;0,SUM(NP7:NS7)-NT7,"")</f>
        <v>52.19</v>
      </c>
      <c r="OM7" s="41">
        <f>IF(NW7&gt;0,NW7,"")</f>
        <v>13.7</v>
      </c>
      <c r="ON7" s="41">
        <f>IF(NX7&gt;0,NX7,"")</f>
        <v>14.43</v>
      </c>
      <c r="OO7" s="41">
        <f>IF(SUM(NU7:NX7)-NY7&gt;0,SUM(NU7:NX7)-NY7,"")</f>
        <v>51.23</v>
      </c>
      <c r="OP7" s="41">
        <f>IF(MAX(OL7,OO7)&gt;0,MAX(OL7,OO7),"")</f>
        <v>52.19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IF(SUM(OP7,OV7)&gt;0,SUM(OP7,OV7),"")</f>
        <v>52.19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0</v>
      </c>
      <c r="SW7" s="23">
        <f>IF($CP7="P",CB7,(CB7+BA7)/2)</f>
        <v>0</v>
      </c>
      <c r="SX7" s="23">
        <f>IF($CP7="P",CC7,(CC7+BB7)/2)</f>
        <v>0</v>
      </c>
      <c r="SY7" s="23">
        <f>IF($CP7="P",CD7,(CD7+BC7)/2)</f>
        <v>0</v>
      </c>
      <c r="SZ7" s="23">
        <f>IF($CP7="P",CE7,(CE7+BD7)/2)</f>
        <v>0</v>
      </c>
      <c r="TA7" s="23">
        <f>IF($CP7="P",CF7,(CF7+BE7)/2)</f>
        <v>0</v>
      </c>
      <c r="TB7" s="23">
        <f>IF($CP7="P",CG7,(CG7+BF7)/2)</f>
        <v>0</v>
      </c>
      <c r="TC7" s="23">
        <f>IF($CP7="P",CH7,(CH7+BG7)/2)</f>
        <v>0</v>
      </c>
      <c r="TD7" s="23">
        <f>IF($CP7="P",CI7,(CI7+BH7)/2)</f>
        <v>0</v>
      </c>
      <c r="TE7" s="23">
        <f>IF($CP7="P",CJ7,(CJ7+BI7)/2)</f>
        <v>0</v>
      </c>
      <c r="TF7" s="23">
        <f>IF($CP7="P",CK7,(CK7+BJ7)/2)</f>
        <v>0</v>
      </c>
      <c r="TG7" s="23">
        <f>IF($CP7="P",CL7,(CL7+BK7)/2)</f>
        <v>0</v>
      </c>
      <c r="TH7" s="23">
        <f>IF($CP7="P",CM7,(CM7+BL7)/2)</f>
        <v>0</v>
      </c>
      <c r="TI7" s="23">
        <f>IF($CP7="P",CN7,(CN7+BM7)/2)</f>
        <v>0</v>
      </c>
      <c r="TJ7" s="23">
        <f>IF($CP7="P",CO7,(CO7+BN7)/2)</f>
        <v>0</v>
      </c>
      <c r="TK7" s="28" t="s">
        <v>57</v>
      </c>
      <c r="TL7" s="41" t="str">
        <f>IF(SX7&gt;0,SX7,"")</f>
        <v/>
      </c>
      <c r="TM7" s="41" t="str">
        <f>IF(SY7&gt;0,SY7,"")</f>
        <v/>
      </c>
      <c r="TN7" s="41" t="str">
        <f>IF(SUM(SV7:SY7)-SZ7&gt;0,SUM(SV7:SY7)-SZ7,"")</f>
        <v/>
      </c>
      <c r="TO7" s="41" t="str">
        <f>IF(TC7&gt;0,TC7,"")</f>
        <v/>
      </c>
      <c r="TP7" s="41" t="str">
        <f>IF(TD7&gt;0,TD7,"")</f>
        <v/>
      </c>
      <c r="TQ7" s="41" t="str">
        <f>IF(SUM(TA7:TD7)-TE7&gt;0,SUM(TA7:TD7)-TE7,"")</f>
        <v/>
      </c>
      <c r="TR7" s="41" t="str">
        <f>IF(MAX(TN7,TQ7)&gt;0,MAX(TN7,TQ7),"")</f>
        <v/>
      </c>
      <c r="TS7" s="41" t="str">
        <f>IF(TH7&gt;0,TH7,"")</f>
        <v/>
      </c>
      <c r="TT7" s="41" t="str">
        <f>IF(TI7&gt;0,TI7,"")</f>
        <v/>
      </c>
      <c r="TU7" s="41" t="str">
        <f>IF(SUM(TF7:TI7)-TJ7&gt;0,SUM(TF7:TI7)-TJ7,"")</f>
        <v/>
      </c>
      <c r="TV7" s="41" t="str">
        <f>IF(SUM(TR7,TU7)&gt;0,SUM(TR7,TU7),"")</f>
        <v/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74</v>
      </c>
      <c r="C8" s="4" t="s">
        <v>6</v>
      </c>
      <c r="D8" s="4">
        <v>2001</v>
      </c>
      <c r="E8" s="9">
        <f>SUM(J8:V8)+SUM(J8:T8)*0.0000001+SUM(J8)*0.0000000000001</f>
        <v>234.67002337600525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52.51</v>
      </c>
      <c r="K8" s="8" t="str">
        <f>IF(J8="","",IF(OR(J8=CS8,J8=CV8),$CA$1,IF(OR(J8=BR8,J8=BU8),$AZ$1,IF(OR(J8=AQ8,J8=AT8),$Y$1,""))))</f>
        <v>2023 Nationals</v>
      </c>
      <c r="L8" s="8">
        <f>IF(COUNT(AQ8,AT8,BR8,BU8,CS8,CV8)&gt;1,LARGE((AQ8,AT8,BR8,BU8,CS8,CV8),2),0)</f>
        <v>49.760000000000005</v>
      </c>
      <c r="M8" s="8" t="str">
        <f>IF(L8="","",IF(OR(L8=CS8,L8=CV8),$CA$1,IF(OR(L8=BR8,L8=BU8),$AZ$1,IF(OR(L8=AQ8,L8=AT8),$Y$1,""))))</f>
        <v>2023 Elite Canada</v>
      </c>
      <c r="N8" s="8">
        <f>IF(COUNT(AQ8,AT8,BR8,BU8,CS8,CV8)&gt;2,LARGE((AQ8,AT8,BR8,BU8,CS8,CV8),3),0)</f>
        <v>49.76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53.26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Nationals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14.87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>
        <f>IF(MAX(DB8,DC8)&gt;0,MAX(DB8,DC8),"")</f>
        <v>0.90999999999999659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WAGC (Nov 25)</v>
      </c>
      <c r="Y8" s="23">
        <v>13.1</v>
      </c>
      <c r="Z8" s="23">
        <v>8.4</v>
      </c>
      <c r="AA8" s="23">
        <v>13.3</v>
      </c>
      <c r="AB8" s="23">
        <v>14.87</v>
      </c>
      <c r="AC8" s="23">
        <v>0</v>
      </c>
      <c r="AD8" s="23">
        <v>13.1</v>
      </c>
      <c r="AE8" s="23">
        <v>8.5</v>
      </c>
      <c r="AF8" s="23">
        <v>13.3</v>
      </c>
      <c r="AG8" s="23">
        <v>14.86</v>
      </c>
      <c r="AH8" s="23">
        <v>0</v>
      </c>
      <c r="AI8" s="23">
        <v>5.2</v>
      </c>
      <c r="AJ8" s="23">
        <v>3.4</v>
      </c>
      <c r="AK8" s="23">
        <v>5.8</v>
      </c>
      <c r="AL8" s="23">
        <v>6.06</v>
      </c>
      <c r="AM8" s="23">
        <v>0.2</v>
      </c>
      <c r="AN8" s="28"/>
      <c r="AO8" s="39">
        <f>IF(AA8&gt;0,AA8,"")</f>
        <v>13.3</v>
      </c>
      <c r="AP8" s="39">
        <f>IF(AB8&gt;0,AB8,"")</f>
        <v>14.87</v>
      </c>
      <c r="AQ8" s="41">
        <f>IF(SUM(Y8:AB8)-AC8&gt;0,SUM(Y8:AB8)-AC8,"")</f>
        <v>49.669999999999995</v>
      </c>
      <c r="AR8" s="41">
        <f>IF(AF8&gt;0,AF8,"")</f>
        <v>13.3</v>
      </c>
      <c r="AS8" s="41">
        <f>IF(AG8&gt;0,AG8,"")</f>
        <v>14.86</v>
      </c>
      <c r="AT8" s="41">
        <f>IF(SUM(AD8:AG8)-AH8&gt;0,SUM(AD8:AG8)-AH8,"")</f>
        <v>49.760000000000005</v>
      </c>
      <c r="AU8" s="41">
        <f>IF(AQ8="","",MAX(AQ8,AT8))</f>
        <v>49.760000000000005</v>
      </c>
      <c r="AV8" s="41">
        <f>IF(AK8&gt;0,AK8,"")</f>
        <v>5.8</v>
      </c>
      <c r="AW8" s="41">
        <f>IF(AL8&gt;0,AL8,"")</f>
        <v>6.06</v>
      </c>
      <c r="AX8" s="41">
        <f>IF(SUM(AI8:AL8)-AM8&gt;0,SUM(AI8:AL8)-AM8,"")</f>
        <v>20.259999999999998</v>
      </c>
      <c r="AY8" s="41">
        <f>IF(SUM(AU8,AX8)&gt;0,SUM(AU8,AX8),"")</f>
        <v>70.02000000000001</v>
      </c>
      <c r="AZ8" s="27">
        <v>9.9</v>
      </c>
      <c r="BA8" s="27">
        <v>6.2</v>
      </c>
      <c r="BB8" s="27">
        <v>9.1999999999999993</v>
      </c>
      <c r="BC8" s="27">
        <v>10.6</v>
      </c>
      <c r="BD8" s="27">
        <v>0</v>
      </c>
      <c r="BE8" s="27">
        <v>12.9</v>
      </c>
      <c r="BF8" s="27">
        <v>9.1</v>
      </c>
      <c r="BG8" s="27">
        <v>13.3</v>
      </c>
      <c r="BH8" s="27">
        <v>14.46</v>
      </c>
      <c r="BI8" s="27">
        <v>0</v>
      </c>
      <c r="BJ8" s="27">
        <v>13.5</v>
      </c>
      <c r="BK8" s="27">
        <v>9.1999999999999993</v>
      </c>
      <c r="BL8" s="27">
        <v>12.7</v>
      </c>
      <c r="BM8" s="27">
        <v>14.34</v>
      </c>
      <c r="BN8" s="27">
        <v>0</v>
      </c>
      <c r="BO8" s="29"/>
      <c r="BP8" s="40">
        <f>IF(BB8&gt;0,BB8,"")</f>
        <v>9.1999999999999993</v>
      </c>
      <c r="BQ8" s="40">
        <f>IF(BC8&gt;0,BC8,"")</f>
        <v>10.6</v>
      </c>
      <c r="BR8" s="11">
        <f>IF(SUM(AZ8:BC8)-BD8&gt;0,SUM(AZ8:BC8)-BD8,"")</f>
        <v>35.9</v>
      </c>
      <c r="BS8" s="11">
        <f>IF(BG8&gt;0,BG8,"")</f>
        <v>13.3</v>
      </c>
      <c r="BT8" s="11">
        <f>IF(BH8&gt;0,BH8,"")</f>
        <v>14.46</v>
      </c>
      <c r="BU8" s="11">
        <f>IF(SUM(BE8:BH8)-BI8&gt;0,SUM(BE8:BH8)-BI8,"")</f>
        <v>49.76</v>
      </c>
      <c r="BV8" s="11">
        <f>IF(BR8="","",MAX(BR8,BU8))</f>
        <v>49.76</v>
      </c>
      <c r="BW8" s="11">
        <f>IF(BL8&gt;0,BL8,"")</f>
        <v>12.7</v>
      </c>
      <c r="BX8" s="11">
        <f>IF(BM8&gt;0,BM8,"")</f>
        <v>14.34</v>
      </c>
      <c r="BY8" s="11">
        <f>IF(SUM(BJ8:BM8)-BN8&gt;0,SUM(BJ8:BM8)-BN8,"")</f>
        <v>49.739999999999995</v>
      </c>
      <c r="BZ8" s="11">
        <f>IF(SUM(BV8,BY8)&gt;0,SUM(BV8,BY8),"")</f>
        <v>99.5</v>
      </c>
      <c r="CA8" s="23">
        <v>2.6</v>
      </c>
      <c r="CB8" s="23">
        <v>1.7</v>
      </c>
      <c r="CC8" s="23">
        <v>3.4</v>
      </c>
      <c r="CD8" s="23">
        <v>3.12</v>
      </c>
      <c r="CE8" s="23">
        <v>0</v>
      </c>
      <c r="CF8" s="23">
        <v>15.2</v>
      </c>
      <c r="CG8" s="23">
        <v>9</v>
      </c>
      <c r="CH8" s="23">
        <v>13.6</v>
      </c>
      <c r="CI8" s="23">
        <v>14.71</v>
      </c>
      <c r="CJ8" s="23">
        <v>0</v>
      </c>
      <c r="CK8" s="23">
        <v>15.7</v>
      </c>
      <c r="CL8" s="23">
        <v>9.1999999999999993</v>
      </c>
      <c r="CM8" s="23">
        <v>13.6</v>
      </c>
      <c r="CN8" s="23">
        <v>14.76</v>
      </c>
      <c r="CO8" s="23">
        <v>0</v>
      </c>
      <c r="CP8" s="28"/>
      <c r="CQ8" s="39">
        <f>IF(CC8&gt;0,CC8,"")</f>
        <v>3.4</v>
      </c>
      <c r="CR8" s="39">
        <f>IF(CD8&gt;0,CD8,"")</f>
        <v>3.12</v>
      </c>
      <c r="CS8" s="41">
        <f>IF(SUM(CA8:CD8)-CE8&gt;0,SUM(CA8:CD8)-CE8,"")</f>
        <v>10.82</v>
      </c>
      <c r="CT8" s="41">
        <f>IF(CH8&gt;0,CH8,"")</f>
        <v>13.6</v>
      </c>
      <c r="CU8" s="41">
        <f>IF(CI8&gt;0,CI8,"")</f>
        <v>14.71</v>
      </c>
      <c r="CV8" s="41">
        <f>IF(SUM(CF8:CI8)-CJ8&gt;0,SUM(CF8:CI8)-CJ8,"")</f>
        <v>52.51</v>
      </c>
      <c r="CW8" s="41">
        <f>IF(CS8="","",MAX(CS8,CV8))</f>
        <v>52.51</v>
      </c>
      <c r="CX8" s="41">
        <f>IF(CM8&gt;0,CM8,"")</f>
        <v>13.6</v>
      </c>
      <c r="CY8" s="41">
        <f>IF(CN8&gt;0,CN8,"")</f>
        <v>14.76</v>
      </c>
      <c r="CZ8" s="41">
        <f>IF(SUM(CK8:CN8)-CO8&gt;0,SUM(CK8:CN8)-CO8,"")</f>
        <v>53.26</v>
      </c>
      <c r="DA8" s="41">
        <f>IF(SUM(CW8,CZ8)&gt;0,SUM(CW8,CZ8),"")</f>
        <v>105.77</v>
      </c>
      <c r="DB8" s="52">
        <f>IF(MAX(ED8,FL8,GT8,IB8,JJ8,KR8,LZ8,NH8,OP8,PX8,RF8,SN8)-IF(N8="",0,N8)&gt;0.001,MAX(ED8,FL8,GT8,IB8,JJ8,KR8,LZ8,NH8,OP8,PX8,RF8,SN8)-IF(N8="",0,N8),"")</f>
        <v>0.90999999999999659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12.1</v>
      </c>
      <c r="FU8" s="17">
        <v>8.3000000000000007</v>
      </c>
      <c r="FV8" s="17">
        <v>11.7</v>
      </c>
      <c r="FW8" s="17">
        <v>13.36</v>
      </c>
      <c r="FX8" s="17">
        <v>0</v>
      </c>
      <c r="FY8" s="17">
        <v>13.7</v>
      </c>
      <c r="FZ8" s="17">
        <v>8.8000000000000007</v>
      </c>
      <c r="GA8" s="17">
        <v>13.3</v>
      </c>
      <c r="GB8" s="17">
        <v>14.87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11.7</v>
      </c>
      <c r="GO8" s="41">
        <f>IF(FW8&gt;0,FW8,"")</f>
        <v>13.36</v>
      </c>
      <c r="GP8" s="41">
        <f>IF(SUM(FT8:FW8)-FX8&gt;0,SUM(FT8:FW8)-FX8,"")</f>
        <v>45.459999999999994</v>
      </c>
      <c r="GQ8" s="41">
        <f>IF(GA8&gt;0,GA8,"")</f>
        <v>13.3</v>
      </c>
      <c r="GR8" s="41">
        <f>IF(GB8&gt;0,GB8,"")</f>
        <v>14.87</v>
      </c>
      <c r="GS8" s="41">
        <f>IF(SUM(FY8:GB8)-GC8&gt;0,SUM(FY8:GB8)-GC8,"")</f>
        <v>50.669999999999995</v>
      </c>
      <c r="GT8" s="41">
        <f>IF(MAX(GP8,GS8)&gt;0,MAX(GP8,GS8),"")</f>
        <v>50.669999999999995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50.669999999999995</v>
      </c>
      <c r="HB8" s="18">
        <v>13.3</v>
      </c>
      <c r="HC8" s="18">
        <v>9</v>
      </c>
      <c r="HD8" s="18">
        <v>13.3</v>
      </c>
      <c r="HE8" s="18">
        <v>14.51</v>
      </c>
      <c r="HF8" s="18">
        <v>0</v>
      </c>
      <c r="HG8" s="18">
        <v>12.8</v>
      </c>
      <c r="HH8" s="18">
        <v>8.1999999999999993</v>
      </c>
      <c r="HI8" s="18">
        <v>11.7</v>
      </c>
      <c r="HJ8" s="18">
        <v>13.3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13.3</v>
      </c>
      <c r="HW8" s="11">
        <f>IF(HE8&gt;0,HE8,"")</f>
        <v>14.51</v>
      </c>
      <c r="HX8" s="11">
        <f>IF(SUM(HB8:HE8)-HF8&gt;0,SUM(HB8:HE8)-HF8,"")</f>
        <v>50.11</v>
      </c>
      <c r="HY8" s="11">
        <f>IF(HI8&gt;0,HI8,"")</f>
        <v>11.7</v>
      </c>
      <c r="HZ8" s="11">
        <f>IF(HJ8&gt;0,HJ8,"")</f>
        <v>13.3</v>
      </c>
      <c r="IA8" s="11">
        <f>IF(SUM(HG8:HJ8)-HK8&gt;0,SUM(HG8:HJ8)-HK8,"")</f>
        <v>46</v>
      </c>
      <c r="IB8" s="11">
        <f>IF(MAX(HX8,IA8)&gt;0,MAX(HX8,IA8),"")</f>
        <v>50.11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IF(SUM(IB8,IH8)&gt;0,SUM(IB8,IH8),"")</f>
        <v>50.11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>
        <v>13.4</v>
      </c>
      <c r="MI8" s="18">
        <v>9</v>
      </c>
      <c r="MJ8" s="18">
        <v>13.6</v>
      </c>
      <c r="MK8" s="18">
        <v>14.5</v>
      </c>
      <c r="ML8" s="18">
        <v>0.2</v>
      </c>
      <c r="MM8" s="18">
        <v>13.1</v>
      </c>
      <c r="MN8" s="18">
        <v>9.1</v>
      </c>
      <c r="MO8" s="18">
        <v>13.6</v>
      </c>
      <c r="MP8" s="18">
        <v>14.5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13.6</v>
      </c>
      <c r="NC8" s="11">
        <f>IF(MK8&gt;0,MK8,"")</f>
        <v>14.5</v>
      </c>
      <c r="ND8" s="11">
        <f>IF(SUM(MH8:MK8)-ML8&gt;0,SUM(MH8:MK8)-ML8,"")</f>
        <v>50.3</v>
      </c>
      <c r="NE8" s="11">
        <f>IF(MO8&gt;0,MO8,"")</f>
        <v>13.6</v>
      </c>
      <c r="NF8" s="11">
        <f>IF(MP8&gt;0,MP8,"")</f>
        <v>14.5</v>
      </c>
      <c r="NG8" s="11">
        <f>IF(SUM(MM8:MP8)-MQ8&gt;0,SUM(MM8:MP8)-MQ8,"")</f>
        <v>50.3</v>
      </c>
      <c r="NH8" s="11">
        <f>IF(MAX(ND8,NG8)&gt;0,MAX(ND8,NG8),"")</f>
        <v>50.3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IF(SUM(NH8,NN8)&gt;0,SUM(NH8,NN8),"")</f>
        <v>50.3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6.25</v>
      </c>
      <c r="SW8" s="23">
        <f>IF($CP8="P",CB8,(CB8+BA8)/2)</f>
        <v>3.95</v>
      </c>
      <c r="SX8" s="23">
        <f>IF($CP8="P",CC8,(CC8+BB8)/2)</f>
        <v>6.3</v>
      </c>
      <c r="SY8" s="23">
        <f>IF($CP8="P",CD8,(CD8+BC8)/2)</f>
        <v>6.8599999999999994</v>
      </c>
      <c r="SZ8" s="23">
        <f>IF($CP8="P",CE8,(CE8+BD8)/2)</f>
        <v>0</v>
      </c>
      <c r="TA8" s="23">
        <f>IF($CP8="P",CF8,(CF8+BE8)/2)</f>
        <v>14.05</v>
      </c>
      <c r="TB8" s="23">
        <f>IF($CP8="P",CG8,(CG8+BF8)/2)</f>
        <v>9.0500000000000007</v>
      </c>
      <c r="TC8" s="23">
        <f>IF($CP8="P",CH8,(CH8+BG8)/2)</f>
        <v>13.45</v>
      </c>
      <c r="TD8" s="23">
        <f>IF($CP8="P",CI8,(CI8+BH8)/2)</f>
        <v>14.585000000000001</v>
      </c>
      <c r="TE8" s="23">
        <f>IF($CP8="P",CJ8,(CJ8+BI8)/2)</f>
        <v>0</v>
      </c>
      <c r="TF8" s="23">
        <f>IF($CP8="P",CK8,(CK8+BJ8)/2)</f>
        <v>14.6</v>
      </c>
      <c r="TG8" s="23">
        <f>IF($CP8="P",CL8,(CL8+BK8)/2)</f>
        <v>9.1999999999999993</v>
      </c>
      <c r="TH8" s="23">
        <f>IF($CP8="P",CM8,(CM8+BL8)/2)</f>
        <v>13.149999999999999</v>
      </c>
      <c r="TI8" s="23">
        <f>IF($CP8="P",CN8,(CN8+BM8)/2)</f>
        <v>14.55</v>
      </c>
      <c r="TJ8" s="23">
        <f>IF($CP8="P",CO8,(CO8+BN8)/2)</f>
        <v>0</v>
      </c>
      <c r="TK8" s="28" t="s">
        <v>57</v>
      </c>
      <c r="TL8" s="41">
        <f>IF(SX8&gt;0,SX8,"")</f>
        <v>6.3</v>
      </c>
      <c r="TM8" s="41">
        <f>IF(SY8&gt;0,SY8,"")</f>
        <v>6.8599999999999994</v>
      </c>
      <c r="TN8" s="41">
        <f>IF(SUM(SV8:SY8)-SZ8&gt;0,SUM(SV8:SY8)-SZ8,"")</f>
        <v>23.36</v>
      </c>
      <c r="TO8" s="41">
        <f>IF(TC8&gt;0,TC8,"")</f>
        <v>13.45</v>
      </c>
      <c r="TP8" s="41">
        <f>IF(TD8&gt;0,TD8,"")</f>
        <v>14.585000000000001</v>
      </c>
      <c r="TQ8" s="41">
        <f>IF(SUM(TA8:TD8)-TE8&gt;0,SUM(TA8:TD8)-TE8,"")</f>
        <v>51.134999999999998</v>
      </c>
      <c r="TR8" s="41">
        <f>IF(MAX(TN8,TQ8)&gt;0,MAX(TN8,TQ8),"")</f>
        <v>51.134999999999998</v>
      </c>
      <c r="TS8" s="41">
        <f>IF(TH8&gt;0,TH8,"")</f>
        <v>13.149999999999999</v>
      </c>
      <c r="TT8" s="41">
        <f>IF(TI8&gt;0,TI8,"")</f>
        <v>14.55</v>
      </c>
      <c r="TU8" s="41">
        <f>IF(SUM(TF8:TI8)-TJ8&gt;0,SUM(TF8:TI8)-TJ8,"")</f>
        <v>51.5</v>
      </c>
      <c r="TV8" s="41">
        <f>IF(SUM(TR8,TU8)&gt;0,SUM(TR8,TU8),"")</f>
        <v>102.63499999999999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158</v>
      </c>
      <c r="C9" s="4" t="s">
        <v>3</v>
      </c>
      <c r="D9" s="4">
        <v>2004</v>
      </c>
      <c r="E9" s="9">
        <f>SUM(J9:V9)+SUM(J9:T9)*0.0000001+SUM(J9)*0.0000000000001</f>
        <v>233.3900228740051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Excellence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51.149999999999991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50.84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46.05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52.400000000000006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>
        <f>IF(MAX(DB9,DC9)&gt;0,MAX(DB9,DC9),"")</f>
        <v>4.6500000000000057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Pan Am Club Championships (May 14)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>IF(AA9&gt;0,AA9,"")</f>
        <v/>
      </c>
      <c r="AP9" s="39" t="str">
        <f>IF(AB9&gt;0,AB9,"")</f>
        <v/>
      </c>
      <c r="AQ9" s="41" t="str">
        <f>IF(SUM(Y9:AB9)-AC9&gt;0,SUM(Y9:AB9)-AC9,"")</f>
        <v/>
      </c>
      <c r="AR9" s="41" t="str">
        <f>IF(AF9&gt;0,AF9,"")</f>
        <v/>
      </c>
      <c r="AS9" s="41" t="str">
        <f>IF(AG9&gt;0,AG9,"")</f>
        <v/>
      </c>
      <c r="AT9" s="41" t="str">
        <f>IF(SUM(AD9:AG9)-AH9&gt;0,SUM(AD9:AG9)-AH9,"")</f>
        <v/>
      </c>
      <c r="AU9" s="41" t="str">
        <f>IF(AQ9="","",MAX(AQ9,AT9))</f>
        <v/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 t="str">
        <f>IF(SUM(AU9,AX9)&gt;0,SUM(AU9,AX9),"")</f>
        <v/>
      </c>
      <c r="AZ9" s="27">
        <v>11.2</v>
      </c>
      <c r="BA9" s="27">
        <v>9.1</v>
      </c>
      <c r="BB9" s="27">
        <v>11.5</v>
      </c>
      <c r="BC9" s="27">
        <v>14.25</v>
      </c>
      <c r="BD9" s="27">
        <v>0</v>
      </c>
      <c r="BE9" s="27">
        <v>14.8</v>
      </c>
      <c r="BF9" s="27">
        <v>9.6</v>
      </c>
      <c r="BG9" s="27">
        <v>12.7</v>
      </c>
      <c r="BH9" s="27">
        <v>14.05</v>
      </c>
      <c r="BI9" s="27">
        <v>0</v>
      </c>
      <c r="BJ9" s="27">
        <v>14.9</v>
      </c>
      <c r="BK9" s="27">
        <v>9.6999999999999993</v>
      </c>
      <c r="BL9" s="27">
        <v>12.7</v>
      </c>
      <c r="BM9" s="27">
        <v>14.33</v>
      </c>
      <c r="BN9" s="27">
        <v>0</v>
      </c>
      <c r="BO9" s="29"/>
      <c r="BP9" s="40">
        <f>IF(BB9&gt;0,BB9,"")</f>
        <v>11.5</v>
      </c>
      <c r="BQ9" s="40">
        <f>IF(BC9&gt;0,BC9,"")</f>
        <v>14.25</v>
      </c>
      <c r="BR9" s="11">
        <f>IF(SUM(AZ9:BC9)-BD9&gt;0,SUM(AZ9:BC9)-BD9,"")</f>
        <v>46.05</v>
      </c>
      <c r="BS9" s="11">
        <f>IF(BG9&gt;0,BG9,"")</f>
        <v>12.7</v>
      </c>
      <c r="BT9" s="11">
        <f>IF(BH9&gt;0,BH9,"")</f>
        <v>14.05</v>
      </c>
      <c r="BU9" s="11">
        <f>IF(SUM(BE9:BH9)-BI9&gt;0,SUM(BE9:BH9)-BI9,"")</f>
        <v>51.149999999999991</v>
      </c>
      <c r="BV9" s="11">
        <f>IF(BR9="","",MAX(BR9,BU9))</f>
        <v>51.149999999999991</v>
      </c>
      <c r="BW9" s="11">
        <f>IF(BL9&gt;0,BL9,"")</f>
        <v>12.7</v>
      </c>
      <c r="BX9" s="11">
        <f>IF(BM9&gt;0,BM9,"")</f>
        <v>14.33</v>
      </c>
      <c r="BY9" s="11">
        <f>IF(SUM(BJ9:BM9)-BN9&gt;0,SUM(BJ9:BM9)-BN9,"")</f>
        <v>51.629999999999995</v>
      </c>
      <c r="BZ9" s="11">
        <f>IF(SUM(BV9,BY9)&gt;0,SUM(BV9,BY9),"")</f>
        <v>102.77999999999999</v>
      </c>
      <c r="CA9" s="23">
        <v>13.5</v>
      </c>
      <c r="CB9" s="23">
        <v>9.8000000000000007</v>
      </c>
      <c r="CC9" s="23">
        <v>13.4</v>
      </c>
      <c r="CD9" s="23">
        <v>14.14</v>
      </c>
      <c r="CE9" s="23">
        <v>0</v>
      </c>
      <c r="CF9" s="23">
        <v>1.4</v>
      </c>
      <c r="CG9" s="23">
        <v>0.8</v>
      </c>
      <c r="CH9" s="23">
        <v>2</v>
      </c>
      <c r="CI9" s="23">
        <v>1.53</v>
      </c>
      <c r="CJ9" s="23">
        <v>0</v>
      </c>
      <c r="CK9" s="23">
        <v>14.9</v>
      </c>
      <c r="CL9" s="23">
        <v>9.1999999999999993</v>
      </c>
      <c r="CM9" s="23">
        <v>13.6</v>
      </c>
      <c r="CN9" s="23">
        <v>14.7</v>
      </c>
      <c r="CO9" s="23">
        <v>0</v>
      </c>
      <c r="CP9" s="28"/>
      <c r="CQ9" s="39">
        <f>IF(CC9&gt;0,CC9,"")</f>
        <v>13.4</v>
      </c>
      <c r="CR9" s="39">
        <f>IF(CD9&gt;0,CD9,"")</f>
        <v>14.14</v>
      </c>
      <c r="CS9" s="41">
        <f>IF(SUM(CA9:CD9)-CE9&gt;0,SUM(CA9:CD9)-CE9,"")</f>
        <v>50.84</v>
      </c>
      <c r="CT9" s="41">
        <f>IF(CH9&gt;0,CH9,"")</f>
        <v>2</v>
      </c>
      <c r="CU9" s="41">
        <f>IF(CI9&gt;0,CI9,"")</f>
        <v>1.53</v>
      </c>
      <c r="CV9" s="41">
        <f>IF(SUM(CF9:CI9)-CJ9&gt;0,SUM(CF9:CI9)-CJ9,"")</f>
        <v>5.73</v>
      </c>
      <c r="CW9" s="41">
        <f>IF(CS9="","",MAX(CS9,CV9))</f>
        <v>50.84</v>
      </c>
      <c r="CX9" s="41">
        <f>IF(CM9&gt;0,CM9,"")</f>
        <v>13.6</v>
      </c>
      <c r="CY9" s="41">
        <f>IF(CN9&gt;0,CN9,"")</f>
        <v>14.7</v>
      </c>
      <c r="CZ9" s="41">
        <f>IF(SUM(CK9:CN9)-CO9&gt;0,SUM(CK9:CN9)-CO9,"")</f>
        <v>52.400000000000006</v>
      </c>
      <c r="DA9" s="41">
        <f>IF(SUM(CW9,CZ9)&gt;0,SUM(CW9,CZ9),"")</f>
        <v>103.24000000000001</v>
      </c>
      <c r="DB9" s="52">
        <f>IF(MAX(ED9,FL9,GT9,IB9,JJ9,KR9,LZ9,NH9,OP9,PX9,RF9,SN9)-IF(N9="",0,N9)&gt;0.001,MAX(ED9,FL9,GT9,IB9,JJ9,KR9,LZ9,NH9,OP9,PX9,RF9,SN9)-IF(N9="",0,N9),"")</f>
        <v>4.6500000000000057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>
        <v>13.8</v>
      </c>
      <c r="IK9" s="17">
        <v>9.5</v>
      </c>
      <c r="IL9" s="17">
        <v>12.7</v>
      </c>
      <c r="IM9" s="17">
        <v>14.7</v>
      </c>
      <c r="IN9" s="17">
        <v>0</v>
      </c>
      <c r="IO9" s="17">
        <v>14</v>
      </c>
      <c r="IP9" s="17">
        <v>8.8000000000000007</v>
      </c>
      <c r="IQ9" s="17">
        <v>12.9</v>
      </c>
      <c r="IR9" s="17">
        <v>14.44</v>
      </c>
      <c r="IS9" s="17">
        <v>0</v>
      </c>
      <c r="IT9" s="17"/>
      <c r="IU9" s="17"/>
      <c r="IV9" s="17"/>
      <c r="IW9" s="17"/>
      <c r="IX9" s="17"/>
      <c r="IY9" s="17">
        <v>14.2</v>
      </c>
      <c r="IZ9" s="17">
        <v>9.4</v>
      </c>
      <c r="JA9" s="17">
        <v>12.9</v>
      </c>
      <c r="JB9" s="17">
        <v>14.59</v>
      </c>
      <c r="JC9" s="17">
        <v>0</v>
      </c>
      <c r="JD9" s="41">
        <f>IF(IL9&gt;0,IL9,"")</f>
        <v>12.7</v>
      </c>
      <c r="JE9" s="41">
        <f>IF(IM9&gt;0,IM9,"")</f>
        <v>14.7</v>
      </c>
      <c r="JF9" s="41">
        <f>IF(SUM(IJ9:IM9)-IN9&gt;0,SUM(IJ9:IM9)-IN9,"")</f>
        <v>50.7</v>
      </c>
      <c r="JG9" s="41">
        <f>IF(IQ9&gt;0,IQ9,"")</f>
        <v>12.9</v>
      </c>
      <c r="JH9" s="41">
        <f>IF(IR9&gt;0,IR9,"")</f>
        <v>14.44</v>
      </c>
      <c r="JI9" s="41">
        <f>IF(SUM(IO9:IR9)-IS9&gt;0,SUM(IO9:IR9)-IS9,"")</f>
        <v>50.14</v>
      </c>
      <c r="JJ9" s="41">
        <f>IF(MAX(JF9,JI9)&gt;0,MAX(JF9,JI9),"")</f>
        <v>50.7</v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>
        <f>IF(JA9&gt;0,JA9,"")</f>
        <v>12.9</v>
      </c>
      <c r="JO9" s="41">
        <f>IF(JB9&gt;0,JB9,"")</f>
        <v>14.59</v>
      </c>
      <c r="JP9" s="41">
        <f>IF(SUM(IY9:JB9)-JC9&gt;0,SUM(IY9:JB9)-JC9,"")</f>
        <v>51.09</v>
      </c>
      <c r="JQ9" s="41">
        <f>IF(SUM(JJ9,JP9)&gt;0,SUM(JJ9,JP9),"")</f>
        <v>101.79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>
        <v>12.9</v>
      </c>
      <c r="OY9" s="18">
        <v>9.1</v>
      </c>
      <c r="OZ9" s="18">
        <v>13.4</v>
      </c>
      <c r="PA9" s="18">
        <v>14.46</v>
      </c>
      <c r="PB9" s="18">
        <v>0</v>
      </c>
      <c r="PC9" s="18">
        <v>12.1</v>
      </c>
      <c r="PD9" s="18">
        <v>8.9</v>
      </c>
      <c r="PE9" s="18">
        <v>12.2</v>
      </c>
      <c r="PF9" s="18">
        <v>14.38</v>
      </c>
      <c r="PG9" s="18">
        <v>0</v>
      </c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>
        <f>IF(OZ9&gt;0,OZ9,"")</f>
        <v>13.4</v>
      </c>
      <c r="PS9" s="11">
        <f>IF(PA9&gt;0,PA9,"")</f>
        <v>14.46</v>
      </c>
      <c r="PT9" s="11">
        <f>IF(SUM(OX9:PA9)-PB9&gt;0,SUM(OX9:PA9)-PB9,"")</f>
        <v>49.86</v>
      </c>
      <c r="PU9" s="11">
        <f>IF(PE9&gt;0,PE9,"")</f>
        <v>12.2</v>
      </c>
      <c r="PV9" s="11">
        <f>IF(PF9&gt;0,PF9,"")</f>
        <v>14.38</v>
      </c>
      <c r="PW9" s="11">
        <f>IF(SUM(PC9:PF9)-PG9&gt;0,SUM(PC9:PF9)-PG9,"")</f>
        <v>47.580000000000005</v>
      </c>
      <c r="PX9" s="11">
        <f>IF(MAX(PT9,PW9)&gt;0,MAX(PT9,PW9),"")</f>
        <v>49.86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IF(SUM(PX9,QD9)&gt;0,SUM(PX9,QD9),"")</f>
        <v>49.86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12.35</v>
      </c>
      <c r="SW9" s="23">
        <f>IF($CP9="P",CB9,(CB9+BA9)/2)</f>
        <v>9.4499999999999993</v>
      </c>
      <c r="SX9" s="23">
        <f>IF($CP9="P",CC9,(CC9+BB9)/2)</f>
        <v>12.45</v>
      </c>
      <c r="SY9" s="23">
        <f>IF($CP9="P",CD9,(CD9+BC9)/2)</f>
        <v>14.195</v>
      </c>
      <c r="SZ9" s="23">
        <f>IF($CP9="P",CE9,(CE9+BD9)/2)</f>
        <v>0</v>
      </c>
      <c r="TA9" s="23">
        <f>IF($CP9="P",CF9,(CF9+BE9)/2)</f>
        <v>8.1</v>
      </c>
      <c r="TB9" s="23">
        <f>IF($CP9="P",CG9,(CG9+BF9)/2)</f>
        <v>5.2</v>
      </c>
      <c r="TC9" s="23">
        <f>IF($CP9="P",CH9,(CH9+BG9)/2)</f>
        <v>7.35</v>
      </c>
      <c r="TD9" s="23">
        <f>IF($CP9="P",CI9,(CI9+BH9)/2)</f>
        <v>7.79</v>
      </c>
      <c r="TE9" s="23">
        <f>IF($CP9="P",CJ9,(CJ9+BI9)/2)</f>
        <v>0</v>
      </c>
      <c r="TF9" s="23">
        <f>IF($CP9="P",CK9,(CK9+BJ9)/2)</f>
        <v>14.9</v>
      </c>
      <c r="TG9" s="23">
        <f>IF($CP9="P",CL9,(CL9+BK9)/2)</f>
        <v>9.4499999999999993</v>
      </c>
      <c r="TH9" s="23">
        <f>IF($CP9="P",CM9,(CM9+BL9)/2)</f>
        <v>13.149999999999999</v>
      </c>
      <c r="TI9" s="23">
        <f>IF($CP9="P",CN9,(CN9+BM9)/2)</f>
        <v>14.515000000000001</v>
      </c>
      <c r="TJ9" s="23">
        <f>IF($CP9="P",CO9,(CO9+BN9)/2)</f>
        <v>0</v>
      </c>
      <c r="TK9" s="28" t="s">
        <v>57</v>
      </c>
      <c r="TL9" s="41">
        <f>IF(SX9&gt;0,SX9,"")</f>
        <v>12.45</v>
      </c>
      <c r="TM9" s="41">
        <f>IF(SY9&gt;0,SY9,"")</f>
        <v>14.195</v>
      </c>
      <c r="TN9" s="41">
        <f>IF(SUM(SV9:SY9)-SZ9&gt;0,SUM(SV9:SY9)-SZ9,"")</f>
        <v>48.445</v>
      </c>
      <c r="TO9" s="41">
        <f>IF(TC9&gt;0,TC9,"")</f>
        <v>7.35</v>
      </c>
      <c r="TP9" s="41">
        <f>IF(TD9&gt;0,TD9,"")</f>
        <v>7.79</v>
      </c>
      <c r="TQ9" s="41">
        <f>IF(SUM(TA9:TD9)-TE9&gt;0,SUM(TA9:TD9)-TE9,"")</f>
        <v>28.439999999999998</v>
      </c>
      <c r="TR9" s="41">
        <f>IF(MAX(TN9,TQ9)&gt;0,MAX(TN9,TQ9),"")</f>
        <v>48.445</v>
      </c>
      <c r="TS9" s="41">
        <f>IF(TH9&gt;0,TH9,"")</f>
        <v>13.149999999999999</v>
      </c>
      <c r="TT9" s="41">
        <f>IF(TI9&gt;0,TI9,"")</f>
        <v>14.515000000000001</v>
      </c>
      <c r="TU9" s="41">
        <f>IF(SUM(TF9:TI9)-TJ9&gt;0,SUM(TF9:TI9)-TJ9,"")</f>
        <v>52.015000000000001</v>
      </c>
      <c r="TV9" s="41">
        <f>IF(SUM(TR9,TU9)&gt;0,SUM(TR9,TU9),"")</f>
        <v>100.46000000000001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129</v>
      </c>
      <c r="C10" s="4" t="s">
        <v>3</v>
      </c>
      <c r="D10" s="4">
        <v>2001</v>
      </c>
      <c r="E10" s="9">
        <f>SUM(J10:V10)+SUM(J10:T10)*0.0000001+SUM(J10)*0.0000000000001</f>
        <v>231.03002310300513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51.309999999999995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50.42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50.24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51.379999999999995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14.58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12.1</v>
      </c>
      <c r="Z10" s="23">
        <v>8.3000000000000007</v>
      </c>
      <c r="AA10" s="23">
        <v>12.4</v>
      </c>
      <c r="AB10" s="23">
        <v>14.95</v>
      </c>
      <c r="AC10" s="23">
        <v>0</v>
      </c>
      <c r="AD10" s="23">
        <v>13.3</v>
      </c>
      <c r="AE10" s="23">
        <v>9.1</v>
      </c>
      <c r="AF10" s="23">
        <v>12.2</v>
      </c>
      <c r="AG10" s="23">
        <v>14.92</v>
      </c>
      <c r="AH10" s="23">
        <v>0</v>
      </c>
      <c r="AI10" s="23">
        <v>14.7</v>
      </c>
      <c r="AJ10" s="23">
        <v>9.1999999999999993</v>
      </c>
      <c r="AK10" s="23">
        <v>12.4</v>
      </c>
      <c r="AL10" s="23">
        <v>15.08</v>
      </c>
      <c r="AM10" s="23">
        <v>0</v>
      </c>
      <c r="AN10" s="28"/>
      <c r="AO10" s="39">
        <f>IF(AA10&gt;0,AA10,"")</f>
        <v>12.4</v>
      </c>
      <c r="AP10" s="39">
        <f>IF(AB10&gt;0,AB10,"")</f>
        <v>14.95</v>
      </c>
      <c r="AQ10" s="41">
        <f>IF(SUM(Y10:AB10)-AC10&gt;0,SUM(Y10:AB10)-AC10,"")</f>
        <v>47.75</v>
      </c>
      <c r="AR10" s="41">
        <f>IF(AF10&gt;0,AF10,"")</f>
        <v>12.2</v>
      </c>
      <c r="AS10" s="41">
        <f>IF(AG10&gt;0,AG10,"")</f>
        <v>14.92</v>
      </c>
      <c r="AT10" s="41">
        <f>IF(SUM(AD10:AG10)-AH10&gt;0,SUM(AD10:AG10)-AH10,"")</f>
        <v>49.519999999999996</v>
      </c>
      <c r="AU10" s="41">
        <f>IF(AQ10="","",MAX(AQ10,AT10))</f>
        <v>49.519999999999996</v>
      </c>
      <c r="AV10" s="41">
        <f>IF(AK10&gt;0,AK10,"")</f>
        <v>12.4</v>
      </c>
      <c r="AW10" s="41">
        <f>IF(AL10&gt;0,AL10,"")</f>
        <v>15.08</v>
      </c>
      <c r="AX10" s="41">
        <f>IF(SUM(AI10:AL10)-AM10&gt;0,SUM(AI10:AL10)-AM10,"")</f>
        <v>51.379999999999995</v>
      </c>
      <c r="AY10" s="41">
        <f>IF(SUM(AU10,AX10)&gt;0,SUM(AU10,AX10),"")</f>
        <v>100.89999999999999</v>
      </c>
      <c r="AZ10" s="27">
        <v>11.3</v>
      </c>
      <c r="BA10" s="27">
        <v>8.6</v>
      </c>
      <c r="BB10" s="27">
        <v>11.6</v>
      </c>
      <c r="BC10" s="27">
        <v>14.67</v>
      </c>
      <c r="BD10" s="27">
        <v>0</v>
      </c>
      <c r="BE10" s="27">
        <v>14.4</v>
      </c>
      <c r="BF10" s="27">
        <v>9.3000000000000007</v>
      </c>
      <c r="BG10" s="27">
        <v>12.2</v>
      </c>
      <c r="BH10" s="27">
        <v>14.52</v>
      </c>
      <c r="BI10" s="27">
        <v>0</v>
      </c>
      <c r="BJ10" s="27">
        <v>12</v>
      </c>
      <c r="BK10" s="27">
        <v>7.2</v>
      </c>
      <c r="BL10" s="27">
        <v>10.4</v>
      </c>
      <c r="BM10" s="27">
        <v>12.07</v>
      </c>
      <c r="BN10" s="27">
        <v>0</v>
      </c>
      <c r="BO10" s="29"/>
      <c r="BP10" s="40">
        <f>IF(BB10&gt;0,BB10,"")</f>
        <v>11.6</v>
      </c>
      <c r="BQ10" s="40">
        <f>IF(BC10&gt;0,BC10,"")</f>
        <v>14.67</v>
      </c>
      <c r="BR10" s="11">
        <f>IF(SUM(AZ10:BC10)-BD10&gt;0,SUM(AZ10:BC10)-BD10,"")</f>
        <v>46.17</v>
      </c>
      <c r="BS10" s="11">
        <f>IF(BG10&gt;0,BG10,"")</f>
        <v>12.2</v>
      </c>
      <c r="BT10" s="11">
        <f>IF(BH10&gt;0,BH10,"")</f>
        <v>14.52</v>
      </c>
      <c r="BU10" s="11">
        <f>IF(SUM(BE10:BH10)-BI10&gt;0,SUM(BE10:BH10)-BI10,"")</f>
        <v>50.42</v>
      </c>
      <c r="BV10" s="11">
        <f>IF(BR10="","",MAX(BR10,BU10))</f>
        <v>50.42</v>
      </c>
      <c r="BW10" s="11">
        <f>IF(BL10&gt;0,BL10,"")</f>
        <v>10.4</v>
      </c>
      <c r="BX10" s="11">
        <f>IF(BM10&gt;0,BM10,"")</f>
        <v>12.07</v>
      </c>
      <c r="BY10" s="11">
        <f>IF(SUM(BJ10:BM10)-BN10&gt;0,SUM(BJ10:BM10)-BN10,"")</f>
        <v>41.67</v>
      </c>
      <c r="BZ10" s="11">
        <f>IF(SUM(BV10,BY10)&gt;0,SUM(BV10,BY10),"")</f>
        <v>92.09</v>
      </c>
      <c r="CA10" s="23">
        <v>13.8</v>
      </c>
      <c r="CB10" s="23">
        <v>9.1999999999999993</v>
      </c>
      <c r="CC10" s="23">
        <v>13.1</v>
      </c>
      <c r="CD10" s="23">
        <v>14.14</v>
      </c>
      <c r="CE10" s="23">
        <v>0</v>
      </c>
      <c r="CF10" s="23">
        <v>14.6</v>
      </c>
      <c r="CG10" s="23">
        <v>9.1</v>
      </c>
      <c r="CH10" s="23">
        <v>13.1</v>
      </c>
      <c r="CI10" s="23">
        <v>14.51</v>
      </c>
      <c r="CJ10" s="23">
        <v>0</v>
      </c>
      <c r="CK10" s="23">
        <v>14.4</v>
      </c>
      <c r="CL10" s="23">
        <v>8.9</v>
      </c>
      <c r="CM10" s="23">
        <v>12.9</v>
      </c>
      <c r="CN10" s="23">
        <v>14.58</v>
      </c>
      <c r="CO10" s="23">
        <v>0</v>
      </c>
      <c r="CP10" s="28"/>
      <c r="CQ10" s="39">
        <f>IF(CC10&gt;0,CC10,"")</f>
        <v>13.1</v>
      </c>
      <c r="CR10" s="39">
        <f>IF(CD10&gt;0,CD10,"")</f>
        <v>14.14</v>
      </c>
      <c r="CS10" s="41">
        <f>IF(SUM(CA10:CD10)-CE10&gt;0,SUM(CA10:CD10)-CE10,"")</f>
        <v>50.24</v>
      </c>
      <c r="CT10" s="41">
        <f>IF(CH10&gt;0,CH10,"")</f>
        <v>13.1</v>
      </c>
      <c r="CU10" s="41">
        <f>IF(CI10&gt;0,CI10,"")</f>
        <v>14.51</v>
      </c>
      <c r="CV10" s="41">
        <f>IF(SUM(CF10:CI10)-CJ10&gt;0,SUM(CF10:CI10)-CJ10,"")</f>
        <v>51.309999999999995</v>
      </c>
      <c r="CW10" s="41">
        <f>IF(CS10="","",MAX(CS10,CV10))</f>
        <v>51.309999999999995</v>
      </c>
      <c r="CX10" s="41">
        <f>IF(CM10&gt;0,CM10,"")</f>
        <v>12.9</v>
      </c>
      <c r="CY10" s="41">
        <f>IF(CN10&gt;0,CN10,"")</f>
        <v>14.58</v>
      </c>
      <c r="CZ10" s="41">
        <f>IF(SUM(CK10:CN10)-CO10&gt;0,SUM(CK10:CN10)-CO10,"")</f>
        <v>50.78</v>
      </c>
      <c r="DA10" s="41">
        <f>IF(SUM(CW10,CZ10)&gt;0,SUM(CW10,CZ10),"")</f>
        <v>102.09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12.55</v>
      </c>
      <c r="SW10" s="23">
        <f>IF($CP10="P",CB10,(CB10+BA10)/2)</f>
        <v>8.8999999999999986</v>
      </c>
      <c r="SX10" s="23">
        <f>IF($CP10="P",CC10,(CC10+BB10)/2)</f>
        <v>12.35</v>
      </c>
      <c r="SY10" s="23">
        <f>IF($CP10="P",CD10,(CD10+BC10)/2)</f>
        <v>14.405000000000001</v>
      </c>
      <c r="SZ10" s="23">
        <f>IF($CP10="P",CE10,(CE10+BD10)/2)</f>
        <v>0</v>
      </c>
      <c r="TA10" s="23">
        <f>IF($CP10="P",CF10,(CF10+BE10)/2)</f>
        <v>14.5</v>
      </c>
      <c r="TB10" s="23">
        <f>IF($CP10="P",CG10,(CG10+BF10)/2)</f>
        <v>9.1999999999999993</v>
      </c>
      <c r="TC10" s="23">
        <f>IF($CP10="P",CH10,(CH10+BG10)/2)</f>
        <v>12.649999999999999</v>
      </c>
      <c r="TD10" s="23">
        <f>IF($CP10="P",CI10,(CI10+BH10)/2)</f>
        <v>14.515000000000001</v>
      </c>
      <c r="TE10" s="23">
        <f>IF($CP10="P",CJ10,(CJ10+BI10)/2)</f>
        <v>0</v>
      </c>
      <c r="TF10" s="23">
        <f>IF($CP10="P",CK10,(CK10+BJ10)/2)</f>
        <v>13.2</v>
      </c>
      <c r="TG10" s="23">
        <f>IF($CP10="P",CL10,(CL10+BK10)/2)</f>
        <v>8.0500000000000007</v>
      </c>
      <c r="TH10" s="23">
        <f>IF($CP10="P",CM10,(CM10+BL10)/2)</f>
        <v>11.65</v>
      </c>
      <c r="TI10" s="23">
        <f>IF($CP10="P",CN10,(CN10+BM10)/2)</f>
        <v>13.324999999999999</v>
      </c>
      <c r="TJ10" s="23">
        <f>IF($CP10="P",CO10,(CO10+BN10)/2)</f>
        <v>0</v>
      </c>
      <c r="TK10" s="28" t="s">
        <v>57</v>
      </c>
      <c r="TL10" s="41">
        <f>IF(SX10&gt;0,SX10,"")</f>
        <v>12.35</v>
      </c>
      <c r="TM10" s="41">
        <f>IF(SY10&gt;0,SY10,"")</f>
        <v>14.405000000000001</v>
      </c>
      <c r="TN10" s="41">
        <f>IF(SUM(SV10:SY10)-SZ10&gt;0,SUM(SV10:SY10)-SZ10,"")</f>
        <v>48.204999999999998</v>
      </c>
      <c r="TO10" s="41">
        <f>IF(TC10&gt;0,TC10,"")</f>
        <v>12.649999999999999</v>
      </c>
      <c r="TP10" s="41">
        <f>IF(TD10&gt;0,TD10,"")</f>
        <v>14.515000000000001</v>
      </c>
      <c r="TQ10" s="41">
        <f>IF(SUM(TA10:TD10)-TE10&gt;0,SUM(TA10:TD10)-TE10,"")</f>
        <v>50.864999999999995</v>
      </c>
      <c r="TR10" s="41">
        <f>IF(MAX(TN10,TQ10)&gt;0,MAX(TN10,TQ10),"")</f>
        <v>50.864999999999995</v>
      </c>
      <c r="TS10" s="41">
        <f>IF(TH10&gt;0,TH10,"")</f>
        <v>11.65</v>
      </c>
      <c r="TT10" s="41">
        <f>IF(TI10&gt;0,TI10,"")</f>
        <v>13.324999999999999</v>
      </c>
      <c r="TU10" s="41">
        <f>IF(SUM(TF10:TI10)-TJ10&gt;0,SUM(TF10:TI10)-TJ10,"")</f>
        <v>46.224999999999994</v>
      </c>
      <c r="TV10" s="41">
        <f>IF(SUM(TR10,TU10)&gt;0,SUM(TR10,TU10),"")</f>
        <v>97.089999999999989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83</v>
      </c>
      <c r="C11" s="4" t="s">
        <v>6</v>
      </c>
      <c r="D11" s="4">
        <v>2002</v>
      </c>
      <c r="E11" s="9">
        <f>SUM(J11:V11)+SUM(J11:T11)*0.0000001+SUM(J11)*0.0000000000001</f>
        <v>225.440022124005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50.08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49.940000000000005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50.56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12.7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13.74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11.6</v>
      </c>
      <c r="Z11" s="23">
        <v>8.1999999999999993</v>
      </c>
      <c r="AA11" s="23">
        <v>11.7</v>
      </c>
      <c r="AB11" s="23">
        <v>12.72</v>
      </c>
      <c r="AC11" s="23">
        <v>0</v>
      </c>
      <c r="AD11" s="23">
        <v>2.2000000000000002</v>
      </c>
      <c r="AE11" s="23">
        <v>1.7</v>
      </c>
      <c r="AF11" s="23">
        <v>2.7</v>
      </c>
      <c r="AG11" s="23">
        <v>2.89</v>
      </c>
      <c r="AH11" s="23">
        <v>0</v>
      </c>
      <c r="AI11" s="23">
        <v>7.7</v>
      </c>
      <c r="AJ11" s="23">
        <v>5.6</v>
      </c>
      <c r="AK11" s="23">
        <v>8.1</v>
      </c>
      <c r="AL11" s="23">
        <v>8.7899999999999991</v>
      </c>
      <c r="AM11" s="23">
        <v>0</v>
      </c>
      <c r="AN11" s="28"/>
      <c r="AO11" s="39">
        <f>IF(AA11&gt;0,AA11,"")</f>
        <v>11.7</v>
      </c>
      <c r="AP11" s="39">
        <f>IF(AB11&gt;0,AB11,"")</f>
        <v>12.72</v>
      </c>
      <c r="AQ11" s="41">
        <f>IF(SUM(Y11:AB11)-AC11&gt;0,SUM(Y11:AB11)-AC11,"")</f>
        <v>44.22</v>
      </c>
      <c r="AR11" s="41">
        <f>IF(AF11&gt;0,AF11,"")</f>
        <v>2.7</v>
      </c>
      <c r="AS11" s="41">
        <f>IF(AG11&gt;0,AG11,"")</f>
        <v>2.89</v>
      </c>
      <c r="AT11" s="41">
        <f>IF(SUM(AD11:AG11)-AH11&gt;0,SUM(AD11:AG11)-AH11,"")</f>
        <v>9.49</v>
      </c>
      <c r="AU11" s="41">
        <f>IF(AQ11="","",MAX(AQ11,AT11))</f>
        <v>44.22</v>
      </c>
      <c r="AV11" s="41">
        <f>IF(AK11&gt;0,AK11,"")</f>
        <v>8.1</v>
      </c>
      <c r="AW11" s="41">
        <f>IF(AL11&gt;0,AL11,"")</f>
        <v>8.7899999999999991</v>
      </c>
      <c r="AX11" s="41">
        <f>IF(SUM(AI11:AL11)-AM11&gt;0,SUM(AI11:AL11)-AM11,"")</f>
        <v>30.189999999999998</v>
      </c>
      <c r="AY11" s="41">
        <f>IF(SUM(AU11,AX11)&gt;0,SUM(AU11,AX11),"")</f>
        <v>74.41</v>
      </c>
      <c r="AZ11" s="27">
        <v>7.8</v>
      </c>
      <c r="BA11" s="27">
        <v>5.4</v>
      </c>
      <c r="BB11" s="27">
        <v>8.1</v>
      </c>
      <c r="BC11" s="27">
        <v>8.59</v>
      </c>
      <c r="BD11" s="27">
        <v>0</v>
      </c>
      <c r="BE11" s="27">
        <v>2</v>
      </c>
      <c r="BF11" s="27">
        <v>0.9</v>
      </c>
      <c r="BG11" s="27">
        <v>0.6</v>
      </c>
      <c r="BH11" s="27">
        <v>1.59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8.1</v>
      </c>
      <c r="BQ11" s="40">
        <f>IF(BC11&gt;0,BC11,"")</f>
        <v>8.59</v>
      </c>
      <c r="BR11" s="11">
        <f>IF(SUM(AZ11:BC11)-BD11&gt;0,SUM(AZ11:BC11)-BD11,"")</f>
        <v>29.889999999999997</v>
      </c>
      <c r="BS11" s="11">
        <f>IF(BG11&gt;0,BG11,"")</f>
        <v>0.6</v>
      </c>
      <c r="BT11" s="11">
        <f>IF(BH11&gt;0,BH11,"")</f>
        <v>1.59</v>
      </c>
      <c r="BU11" s="11">
        <f>IF(SUM(BE11:BH11)-BI11&gt;0,SUM(BE11:BH11)-BI11,"")</f>
        <v>5.09</v>
      </c>
      <c r="BV11" s="11">
        <f>IF(BR11="","",MAX(BR11,BU11))</f>
        <v>29.889999999999997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29.889999999999997</v>
      </c>
      <c r="CA11" s="23">
        <v>14.5</v>
      </c>
      <c r="CB11" s="23">
        <v>9</v>
      </c>
      <c r="CC11" s="23">
        <v>12.7</v>
      </c>
      <c r="CD11" s="23">
        <v>13.74</v>
      </c>
      <c r="CE11" s="23">
        <v>0</v>
      </c>
      <c r="CF11" s="23">
        <v>14.6</v>
      </c>
      <c r="CG11" s="23">
        <v>9.1999999999999993</v>
      </c>
      <c r="CH11" s="23">
        <v>12.4</v>
      </c>
      <c r="CI11" s="23">
        <v>13.88</v>
      </c>
      <c r="CJ11" s="23">
        <v>0</v>
      </c>
      <c r="CK11" s="23">
        <v>15.2</v>
      </c>
      <c r="CL11" s="23">
        <v>9.1999999999999993</v>
      </c>
      <c r="CM11" s="23">
        <v>12</v>
      </c>
      <c r="CN11" s="23">
        <v>14.16</v>
      </c>
      <c r="CO11" s="23">
        <v>0</v>
      </c>
      <c r="CP11" s="28"/>
      <c r="CQ11" s="39">
        <f>IF(CC11&gt;0,CC11,"")</f>
        <v>12.7</v>
      </c>
      <c r="CR11" s="39">
        <f>IF(CD11&gt;0,CD11,"")</f>
        <v>13.74</v>
      </c>
      <c r="CS11" s="41">
        <f>IF(SUM(CA11:CD11)-CE11&gt;0,SUM(CA11:CD11)-CE11,"")</f>
        <v>49.940000000000005</v>
      </c>
      <c r="CT11" s="41">
        <f>IF(CH11&gt;0,CH11,"")</f>
        <v>12.4</v>
      </c>
      <c r="CU11" s="41">
        <f>IF(CI11&gt;0,CI11,"")</f>
        <v>13.88</v>
      </c>
      <c r="CV11" s="41">
        <f>IF(SUM(CF11:CI11)-CJ11&gt;0,SUM(CF11:CI11)-CJ11,"")</f>
        <v>50.08</v>
      </c>
      <c r="CW11" s="41">
        <f>IF(CS11="","",MAX(CS11,CV11))</f>
        <v>50.08</v>
      </c>
      <c r="CX11" s="41">
        <f>IF(CM11&gt;0,CM11,"")</f>
        <v>12</v>
      </c>
      <c r="CY11" s="41">
        <f>IF(CN11&gt;0,CN11,"")</f>
        <v>14.16</v>
      </c>
      <c r="CZ11" s="41">
        <f>IF(SUM(CK11:CN11)-CO11&gt;0,SUM(CK11:CN11)-CO11,"")</f>
        <v>50.56</v>
      </c>
      <c r="DA11" s="41">
        <f>IF(SUM(CW11,CZ11)&gt;0,SUM(CW11,CZ11),"")</f>
        <v>100.64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11.15</v>
      </c>
      <c r="SW11" s="23">
        <f>IF($CP11="P",CB11,(CB11+BA11)/2)</f>
        <v>7.2</v>
      </c>
      <c r="SX11" s="23">
        <f>IF($CP11="P",CC11,(CC11+BB11)/2)</f>
        <v>10.399999999999999</v>
      </c>
      <c r="SY11" s="23">
        <f>IF($CP11="P",CD11,(CD11+BC11)/2)</f>
        <v>11.164999999999999</v>
      </c>
      <c r="SZ11" s="23">
        <f>IF($CP11="P",CE11,(CE11+BD11)/2)</f>
        <v>0</v>
      </c>
      <c r="TA11" s="23">
        <f>IF($CP11="P",CF11,(CF11+BE11)/2)</f>
        <v>8.3000000000000007</v>
      </c>
      <c r="TB11" s="23">
        <f>IF($CP11="P",CG11,(CG11+BF11)/2)</f>
        <v>5.05</v>
      </c>
      <c r="TC11" s="23">
        <f>IF($CP11="P",CH11,(CH11+BG11)/2)</f>
        <v>6.5</v>
      </c>
      <c r="TD11" s="23">
        <f>IF($CP11="P",CI11,(CI11+BH11)/2)</f>
        <v>7.7350000000000003</v>
      </c>
      <c r="TE11" s="23">
        <f>IF($CP11="P",CJ11,(CJ11+BI11)/2)</f>
        <v>0</v>
      </c>
      <c r="TF11" s="23">
        <f>IF($CP11="P",CK11,(CK11+BJ11)/2)</f>
        <v>7.6</v>
      </c>
      <c r="TG11" s="23">
        <f>IF($CP11="P",CL11,(CL11+BK11)/2)</f>
        <v>4.5999999999999996</v>
      </c>
      <c r="TH11" s="23">
        <f>IF($CP11="P",CM11,(CM11+BL11)/2)</f>
        <v>6</v>
      </c>
      <c r="TI11" s="23">
        <f>IF($CP11="P",CN11,(CN11+BM11)/2)</f>
        <v>7.08</v>
      </c>
      <c r="TJ11" s="23">
        <f>IF($CP11="P",CO11,(CO11+BN11)/2)</f>
        <v>0</v>
      </c>
      <c r="TK11" s="28" t="s">
        <v>57</v>
      </c>
      <c r="TL11" s="41">
        <f>IF(SX11&gt;0,SX11,"")</f>
        <v>10.399999999999999</v>
      </c>
      <c r="TM11" s="41">
        <f>IF(SY11&gt;0,SY11,"")</f>
        <v>11.164999999999999</v>
      </c>
      <c r="TN11" s="41">
        <f>IF(SUM(SV11:SY11)-SZ11&gt;0,SUM(SV11:SY11)-SZ11,"")</f>
        <v>39.914999999999999</v>
      </c>
      <c r="TO11" s="41">
        <f>IF(TC11&gt;0,TC11,"")</f>
        <v>6.5</v>
      </c>
      <c r="TP11" s="41">
        <f>IF(TD11&gt;0,TD11,"")</f>
        <v>7.7350000000000003</v>
      </c>
      <c r="TQ11" s="41">
        <f>IF(SUM(TA11:TD11)-TE11&gt;0,SUM(TA11:TD11)-TE11,"")</f>
        <v>27.585000000000001</v>
      </c>
      <c r="TR11" s="41">
        <f>IF(MAX(TN11,TQ11)&gt;0,MAX(TN11,TQ11),"")</f>
        <v>39.914999999999999</v>
      </c>
      <c r="TS11" s="41">
        <f>IF(TH11&gt;0,TH11,"")</f>
        <v>6</v>
      </c>
      <c r="TT11" s="41">
        <f>IF(TI11&gt;0,TI11,"")</f>
        <v>7.08</v>
      </c>
      <c r="TU11" s="41">
        <f>IF(SUM(TF11:TI11)-TJ11&gt;0,SUM(TF11:TI11)-TJ11,"")</f>
        <v>25.28</v>
      </c>
      <c r="TV11" s="41">
        <f>IF(SUM(TR11,TU11)&gt;0,SUM(TR11,TU11),"")</f>
        <v>65.194999999999993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194</v>
      </c>
      <c r="C12" s="4" t="s">
        <v>3</v>
      </c>
      <c r="D12" s="4">
        <v>2006</v>
      </c>
      <c r="E12" s="9">
        <f>SUM(J12:V12)+SUM(J12:T12)*0.0000001+SUM(J12)*0.0000000000001</f>
        <v>224.94002249400492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49.31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49.180000000000007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49.09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50.55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13.81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>
        <v>13.1</v>
      </c>
      <c r="AE12" s="23">
        <v>8.9</v>
      </c>
      <c r="AF12" s="23">
        <v>12.2</v>
      </c>
      <c r="AG12" s="23">
        <v>14.98</v>
      </c>
      <c r="AH12" s="23">
        <v>0</v>
      </c>
      <c r="AI12" s="23">
        <v>12.7</v>
      </c>
      <c r="AJ12" s="23">
        <v>8.8000000000000007</v>
      </c>
      <c r="AK12" s="23">
        <v>12</v>
      </c>
      <c r="AL12" s="23">
        <v>14.13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12.2</v>
      </c>
      <c r="AS12" s="41">
        <f>IF(AG12&gt;0,AG12,"")</f>
        <v>14.98</v>
      </c>
      <c r="AT12" s="41">
        <f>IF(SUM(AD12:AG12)-AH12&gt;0,SUM(AD12:AG12)-AH12,"")</f>
        <v>49.180000000000007</v>
      </c>
      <c r="AU12" s="41" t="str">
        <f>IF(AQ12="","",MAX(AQ12,AT12))</f>
        <v/>
      </c>
      <c r="AV12" s="41">
        <f>IF(AK12&gt;0,AK12,"")</f>
        <v>12</v>
      </c>
      <c r="AW12" s="41">
        <f>IF(AL12&gt;0,AL12,"")</f>
        <v>14.13</v>
      </c>
      <c r="AX12" s="41">
        <f>IF(SUM(AI12:AL12)-AM12&gt;0,SUM(AI12:AL12)-AM12,"")</f>
        <v>47.63</v>
      </c>
      <c r="AY12" s="41">
        <f>IF(SUM(AU12,AX12)&gt;0,SUM(AU12,AX12),"")</f>
        <v>47.63</v>
      </c>
      <c r="AZ12" s="27">
        <v>14.8</v>
      </c>
      <c r="BA12" s="27">
        <v>9</v>
      </c>
      <c r="BB12" s="27">
        <v>11.3</v>
      </c>
      <c r="BC12" s="27">
        <v>13.99</v>
      </c>
      <c r="BD12" s="27">
        <v>0</v>
      </c>
      <c r="BE12" s="27">
        <v>14.7</v>
      </c>
      <c r="BF12" s="27">
        <v>9.6</v>
      </c>
      <c r="BG12" s="27">
        <v>11.1</v>
      </c>
      <c r="BH12" s="27">
        <v>13.91</v>
      </c>
      <c r="BI12" s="27">
        <v>0</v>
      </c>
      <c r="BJ12" s="27">
        <v>14.3</v>
      </c>
      <c r="BK12" s="27">
        <v>9.1</v>
      </c>
      <c r="BL12" s="27">
        <v>12.4</v>
      </c>
      <c r="BM12" s="27">
        <v>14.75</v>
      </c>
      <c r="BN12" s="27">
        <v>0</v>
      </c>
      <c r="BO12" s="29"/>
      <c r="BP12" s="40">
        <f>IF(BB12&gt;0,BB12,"")</f>
        <v>11.3</v>
      </c>
      <c r="BQ12" s="40">
        <f>IF(BC12&gt;0,BC12,"")</f>
        <v>13.99</v>
      </c>
      <c r="BR12" s="11">
        <f>IF(SUM(AZ12:BC12)-BD12&gt;0,SUM(AZ12:BC12)-BD12,"")</f>
        <v>49.09</v>
      </c>
      <c r="BS12" s="11">
        <f>IF(BG12&gt;0,BG12,"")</f>
        <v>11.1</v>
      </c>
      <c r="BT12" s="11">
        <f>IF(BH12&gt;0,BH12,"")</f>
        <v>13.91</v>
      </c>
      <c r="BU12" s="11">
        <f>IF(SUM(BE12:BH12)-BI12&gt;0,SUM(BE12:BH12)-BI12,"")</f>
        <v>49.31</v>
      </c>
      <c r="BV12" s="11">
        <f>IF(BR12="","",MAX(BR12,BU12))</f>
        <v>49.31</v>
      </c>
      <c r="BW12" s="11">
        <f>IF(BL12&gt;0,BL12,"")</f>
        <v>12.4</v>
      </c>
      <c r="BX12" s="11">
        <f>IF(BM12&gt;0,BM12,"")</f>
        <v>14.75</v>
      </c>
      <c r="BY12" s="11">
        <f>IF(SUM(BJ12:BM12)-BN12&gt;0,SUM(BJ12:BM12)-BN12,"")</f>
        <v>50.55</v>
      </c>
      <c r="BZ12" s="11">
        <f>IF(SUM(BV12,BY12)&gt;0,SUM(BV12,BY12),"")</f>
        <v>99.86</v>
      </c>
      <c r="CA12" s="23">
        <v>1.6</v>
      </c>
      <c r="CB12" s="23">
        <v>1</v>
      </c>
      <c r="CC12" s="23">
        <v>1.5</v>
      </c>
      <c r="CD12" s="23">
        <v>1.52</v>
      </c>
      <c r="CE12" s="23">
        <v>0</v>
      </c>
      <c r="CF12" s="23">
        <v>13.8</v>
      </c>
      <c r="CG12" s="23">
        <v>9.1</v>
      </c>
      <c r="CH12" s="23">
        <v>12</v>
      </c>
      <c r="CI12" s="23">
        <v>13.37</v>
      </c>
      <c r="CJ12" s="23">
        <v>0</v>
      </c>
      <c r="CK12" s="23">
        <v>13.2</v>
      </c>
      <c r="CL12" s="23">
        <v>9</v>
      </c>
      <c r="CM12" s="23">
        <v>13</v>
      </c>
      <c r="CN12" s="23">
        <v>13.81</v>
      </c>
      <c r="CO12" s="23">
        <v>0</v>
      </c>
      <c r="CP12" s="28"/>
      <c r="CQ12" s="39">
        <f>IF(CC12&gt;0,CC12,"")</f>
        <v>1.5</v>
      </c>
      <c r="CR12" s="39">
        <f>IF(CD12&gt;0,CD12,"")</f>
        <v>1.52</v>
      </c>
      <c r="CS12" s="41">
        <f>IF(SUM(CA12:CD12)-CE12&gt;0,SUM(CA12:CD12)-CE12,"")</f>
        <v>5.6199999999999992</v>
      </c>
      <c r="CT12" s="41">
        <f>IF(CH12&gt;0,CH12,"")</f>
        <v>12</v>
      </c>
      <c r="CU12" s="41">
        <f>IF(CI12&gt;0,CI12,"")</f>
        <v>13.37</v>
      </c>
      <c r="CV12" s="41">
        <f>IF(SUM(CF12:CI12)-CJ12&gt;0,SUM(CF12:CI12)-CJ12,"")</f>
        <v>48.269999999999996</v>
      </c>
      <c r="CW12" s="41">
        <f>IF(CS12="","",MAX(CS12,CV12))</f>
        <v>48.269999999999996</v>
      </c>
      <c r="CX12" s="41">
        <f>IF(CM12&gt;0,CM12,"")</f>
        <v>13</v>
      </c>
      <c r="CY12" s="41">
        <f>IF(CN12&gt;0,CN12,"")</f>
        <v>13.81</v>
      </c>
      <c r="CZ12" s="41">
        <f>IF(SUM(CK12:CN12)-CO12&gt;0,SUM(CK12:CN12)-CO12,"")</f>
        <v>49.010000000000005</v>
      </c>
      <c r="DA12" s="41">
        <f>IF(SUM(CW12,CZ12)&gt;0,SUM(CW12,CZ12),"")</f>
        <v>97.28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12.1</v>
      </c>
      <c r="FZ12" s="17">
        <v>9.1</v>
      </c>
      <c r="GA12" s="17">
        <v>11.3</v>
      </c>
      <c r="GB12" s="17">
        <v>13.48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11.3</v>
      </c>
      <c r="GR12" s="41">
        <f>IF(GB12&gt;0,GB12,"")</f>
        <v>13.48</v>
      </c>
      <c r="GS12" s="41">
        <f>IF(SUM(FY12:GB12)-GC12&gt;0,SUM(FY12:GB12)-GC12,"")</f>
        <v>45.980000000000004</v>
      </c>
      <c r="GT12" s="41">
        <f>IF(MAX(GP12,GS12)&gt;0,MAX(GP12,GS12),"")</f>
        <v>45.980000000000004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45.980000000000004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>
        <v>13.3</v>
      </c>
      <c r="IK12" s="17">
        <v>9.3000000000000007</v>
      </c>
      <c r="IL12" s="17">
        <v>12.4</v>
      </c>
      <c r="IM12" s="17">
        <v>13.89</v>
      </c>
      <c r="IN12" s="17">
        <v>0</v>
      </c>
      <c r="IO12" s="17">
        <v>13</v>
      </c>
      <c r="IP12" s="17">
        <v>9.1</v>
      </c>
      <c r="IQ12" s="17">
        <v>12.2</v>
      </c>
      <c r="IR12" s="17">
        <v>13.41</v>
      </c>
      <c r="IS12" s="17">
        <v>0</v>
      </c>
      <c r="IT12" s="17"/>
      <c r="IU12" s="17"/>
      <c r="IV12" s="17"/>
      <c r="IW12" s="17"/>
      <c r="IX12" s="17"/>
      <c r="IY12" s="17">
        <v>1.4</v>
      </c>
      <c r="IZ12" s="17">
        <v>0.9</v>
      </c>
      <c r="JA12" s="17">
        <v>1.5</v>
      </c>
      <c r="JB12" s="17">
        <v>1.5</v>
      </c>
      <c r="JC12" s="17">
        <v>0</v>
      </c>
      <c r="JD12" s="41">
        <f>IF(IL12&gt;0,IL12,"")</f>
        <v>12.4</v>
      </c>
      <c r="JE12" s="41">
        <f>IF(IM12&gt;0,IM12,"")</f>
        <v>13.89</v>
      </c>
      <c r="JF12" s="41">
        <f>IF(SUM(IJ12:IM12)-IN12&gt;0,SUM(IJ12:IM12)-IN12,"")</f>
        <v>48.89</v>
      </c>
      <c r="JG12" s="41">
        <f>IF(IQ12&gt;0,IQ12,"")</f>
        <v>12.2</v>
      </c>
      <c r="JH12" s="41">
        <f>IF(IR12&gt;0,IR12,"")</f>
        <v>13.41</v>
      </c>
      <c r="JI12" s="41">
        <f>IF(SUM(IO12:IR12)-IS12&gt;0,SUM(IO12:IR12)-IS12,"")</f>
        <v>47.709999999999994</v>
      </c>
      <c r="JJ12" s="41">
        <f>IF(MAX(JF12,JI12)&gt;0,MAX(JF12,JI12),"")</f>
        <v>48.89</v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>
        <f>IF(JA12&gt;0,JA12,"")</f>
        <v>1.5</v>
      </c>
      <c r="JO12" s="41">
        <f>IF(JB12&gt;0,JB12,"")</f>
        <v>1.5</v>
      </c>
      <c r="JP12" s="41">
        <f>IF(SUM(IY12:JB12)-JC12&gt;0,SUM(IY12:JB12)-JC12,"")</f>
        <v>5.3</v>
      </c>
      <c r="JQ12" s="41">
        <f>IF(SUM(JJ12,JP12)&gt;0,SUM(JJ12,JP12),"")</f>
        <v>54.19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8.2000000000000011</v>
      </c>
      <c r="SW12" s="23">
        <f>IF($CP12="P",CB12,(CB12+BA12)/2)</f>
        <v>5</v>
      </c>
      <c r="SX12" s="23">
        <f>IF($CP12="P",CC12,(CC12+BB12)/2)</f>
        <v>6.4</v>
      </c>
      <c r="SY12" s="23">
        <f>IF($CP12="P",CD12,(CD12+BC12)/2)</f>
        <v>7.7549999999999999</v>
      </c>
      <c r="SZ12" s="23">
        <f>IF($CP12="P",CE12,(CE12+BD12)/2)</f>
        <v>0</v>
      </c>
      <c r="TA12" s="23">
        <f>IF($CP12="P",CF12,(CF12+BE12)/2)</f>
        <v>14.25</v>
      </c>
      <c r="TB12" s="23">
        <f>IF($CP12="P",CG12,(CG12+BF12)/2)</f>
        <v>9.35</v>
      </c>
      <c r="TC12" s="23">
        <f>IF($CP12="P",CH12,(CH12+BG12)/2)</f>
        <v>11.55</v>
      </c>
      <c r="TD12" s="23">
        <f>IF($CP12="P",CI12,(CI12+BH12)/2)</f>
        <v>13.64</v>
      </c>
      <c r="TE12" s="23">
        <f>IF($CP12="P",CJ12,(CJ12+BI12)/2)</f>
        <v>0</v>
      </c>
      <c r="TF12" s="23">
        <f>IF($CP12="P",CK12,(CK12+BJ12)/2)</f>
        <v>13.75</v>
      </c>
      <c r="TG12" s="23">
        <f>IF($CP12="P",CL12,(CL12+BK12)/2)</f>
        <v>9.0500000000000007</v>
      </c>
      <c r="TH12" s="23">
        <f>IF($CP12="P",CM12,(CM12+BL12)/2)</f>
        <v>12.7</v>
      </c>
      <c r="TI12" s="23">
        <f>IF($CP12="P",CN12,(CN12+BM12)/2)</f>
        <v>14.280000000000001</v>
      </c>
      <c r="TJ12" s="23">
        <f>IF($CP12="P",CO12,(CO12+BN12)/2)</f>
        <v>0</v>
      </c>
      <c r="TK12" s="28" t="s">
        <v>57</v>
      </c>
      <c r="TL12" s="41">
        <f>IF(SX12&gt;0,SX12,"")</f>
        <v>6.4</v>
      </c>
      <c r="TM12" s="41">
        <f>IF(SY12&gt;0,SY12,"")</f>
        <v>7.7549999999999999</v>
      </c>
      <c r="TN12" s="41">
        <f>IF(SUM(SV12:SY12)-SZ12&gt;0,SUM(SV12:SY12)-SZ12,"")</f>
        <v>27.355</v>
      </c>
      <c r="TO12" s="41">
        <f>IF(TC12&gt;0,TC12,"")</f>
        <v>11.55</v>
      </c>
      <c r="TP12" s="41">
        <f>IF(TD12&gt;0,TD12,"")</f>
        <v>13.64</v>
      </c>
      <c r="TQ12" s="41">
        <f>IF(SUM(TA12:TD12)-TE12&gt;0,SUM(TA12:TD12)-TE12,"")</f>
        <v>48.790000000000006</v>
      </c>
      <c r="TR12" s="41">
        <f>IF(MAX(TN12,TQ12)&gt;0,MAX(TN12,TQ12),"")</f>
        <v>48.790000000000006</v>
      </c>
      <c r="TS12" s="41">
        <f>IF(TH12&gt;0,TH12,"")</f>
        <v>12.7</v>
      </c>
      <c r="TT12" s="41">
        <f>IF(TI12&gt;0,TI12,"")</f>
        <v>14.280000000000001</v>
      </c>
      <c r="TU12" s="41">
        <f>IF(SUM(TF12:TI12)-TJ12&gt;0,SUM(TF12:TI12)-TJ12,"")</f>
        <v>49.78</v>
      </c>
      <c r="TV12" s="41">
        <f>IF(SUM(TR12,TU12)&gt;0,SUM(TR12,TU12),"")</f>
        <v>98.570000000000007</v>
      </c>
    </row>
    <row r="13" spans="1:542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99</v>
      </c>
      <c r="C13" s="4" t="s">
        <v>5</v>
      </c>
      <c r="D13" s="4">
        <v>1999</v>
      </c>
      <c r="E13" s="9">
        <f>SUM(J13:V13)+SUM(J13:T13)*0.0000001+SUM(J13)*0.0000000000001</f>
        <v>215.98002159800492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/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49.43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47.91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43.99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48.32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13.63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12.7</v>
      </c>
      <c r="Z13" s="23">
        <v>7.5</v>
      </c>
      <c r="AA13" s="23">
        <v>11.3</v>
      </c>
      <c r="AB13" s="23">
        <v>12.49</v>
      </c>
      <c r="AC13" s="23">
        <v>0</v>
      </c>
      <c r="AD13" s="23">
        <v>13.8</v>
      </c>
      <c r="AE13" s="23">
        <v>9.3000000000000007</v>
      </c>
      <c r="AF13" s="23">
        <v>12.7</v>
      </c>
      <c r="AG13" s="23">
        <v>13.63</v>
      </c>
      <c r="AH13" s="23">
        <v>0</v>
      </c>
      <c r="AI13" s="23">
        <v>13.3</v>
      </c>
      <c r="AJ13" s="23">
        <v>9.5</v>
      </c>
      <c r="AK13" s="23">
        <v>12.7</v>
      </c>
      <c r="AL13" s="23">
        <v>12.82</v>
      </c>
      <c r="AM13" s="23">
        <v>0</v>
      </c>
      <c r="AN13" s="28"/>
      <c r="AO13" s="39">
        <f>IF(AA13&gt;0,AA13,"")</f>
        <v>11.3</v>
      </c>
      <c r="AP13" s="39">
        <f>IF(AB13&gt;0,AB13,"")</f>
        <v>12.49</v>
      </c>
      <c r="AQ13" s="41">
        <f>IF(SUM(Y13:AB13)-AC13&gt;0,SUM(Y13:AB13)-AC13,"")</f>
        <v>43.99</v>
      </c>
      <c r="AR13" s="41">
        <f>IF(AF13&gt;0,AF13,"")</f>
        <v>12.7</v>
      </c>
      <c r="AS13" s="41">
        <f>IF(AG13&gt;0,AG13,"")</f>
        <v>13.63</v>
      </c>
      <c r="AT13" s="41">
        <f>IF(SUM(AD13:AG13)-AH13&gt;0,SUM(AD13:AG13)-AH13,"")</f>
        <v>49.43</v>
      </c>
      <c r="AU13" s="41">
        <f>IF(AQ13="","",MAX(AQ13,AT13))</f>
        <v>49.43</v>
      </c>
      <c r="AV13" s="41">
        <f>IF(AK13&gt;0,AK13,"")</f>
        <v>12.7</v>
      </c>
      <c r="AW13" s="41">
        <f>IF(AL13&gt;0,AL13,"")</f>
        <v>12.82</v>
      </c>
      <c r="AX13" s="41">
        <f>IF(SUM(AI13:AL13)-AM13&gt;0,SUM(AI13:AL13)-AM13,"")</f>
        <v>48.32</v>
      </c>
      <c r="AY13" s="41">
        <f>IF(SUM(AU13,AX13)&gt;0,SUM(AU13,AX13),"")</f>
        <v>97.75</v>
      </c>
      <c r="AZ13" s="27">
        <v>4.0999999999999996</v>
      </c>
      <c r="BA13" s="27">
        <v>2.8</v>
      </c>
      <c r="BB13" s="27">
        <v>3.8</v>
      </c>
      <c r="BC13" s="27">
        <v>4.32</v>
      </c>
      <c r="BD13" s="27">
        <v>0</v>
      </c>
      <c r="BE13" s="27">
        <v>13.5</v>
      </c>
      <c r="BF13" s="27">
        <v>9.3000000000000007</v>
      </c>
      <c r="BG13" s="27">
        <v>12</v>
      </c>
      <c r="BH13" s="27">
        <v>13.11</v>
      </c>
      <c r="BI13" s="27">
        <v>0</v>
      </c>
      <c r="BJ13" s="27">
        <v>12.2</v>
      </c>
      <c r="BK13" s="27">
        <v>8.6</v>
      </c>
      <c r="BL13" s="27">
        <v>11.3</v>
      </c>
      <c r="BM13" s="27">
        <v>12.49</v>
      </c>
      <c r="BN13" s="27">
        <v>0</v>
      </c>
      <c r="BO13" s="29"/>
      <c r="BP13" s="40">
        <f>IF(BB13&gt;0,BB13,"")</f>
        <v>3.8</v>
      </c>
      <c r="BQ13" s="40">
        <f>IF(BC13&gt;0,BC13,"")</f>
        <v>4.32</v>
      </c>
      <c r="BR13" s="11">
        <f>IF(SUM(AZ13:BC13)-BD13&gt;0,SUM(AZ13:BC13)-BD13,"")</f>
        <v>15.02</v>
      </c>
      <c r="BS13" s="11">
        <f>IF(BG13&gt;0,BG13,"")</f>
        <v>12</v>
      </c>
      <c r="BT13" s="11">
        <f>IF(BH13&gt;0,BH13,"")</f>
        <v>13.11</v>
      </c>
      <c r="BU13" s="11">
        <f>IF(SUM(BE13:BH13)-BI13&gt;0,SUM(BE13:BH13)-BI13,"")</f>
        <v>47.91</v>
      </c>
      <c r="BV13" s="11">
        <f>IF(BR13="","",MAX(BR13,BU13))</f>
        <v>47.91</v>
      </c>
      <c r="BW13" s="11">
        <f>IF(BL13&gt;0,BL13,"")</f>
        <v>11.3</v>
      </c>
      <c r="BX13" s="11">
        <f>IF(BM13&gt;0,BM13,"")</f>
        <v>12.49</v>
      </c>
      <c r="BY13" s="11">
        <f>IF(SUM(BJ13:BM13)-BN13&gt;0,SUM(BJ13:BM13)-BN13,"")</f>
        <v>44.589999999999996</v>
      </c>
      <c r="BZ13" s="11">
        <f>IF(SUM(BV13,BY13)&gt;0,SUM(BV13,BY13),"")</f>
        <v>92.5</v>
      </c>
      <c r="CA13" s="23">
        <v>7.1</v>
      </c>
      <c r="CB13" s="23">
        <v>4.4000000000000004</v>
      </c>
      <c r="CC13" s="23">
        <v>6.5</v>
      </c>
      <c r="CD13" s="23">
        <v>6.94</v>
      </c>
      <c r="CE13" s="23">
        <v>0</v>
      </c>
      <c r="CF13" s="23">
        <v>1.6</v>
      </c>
      <c r="CG13" s="23">
        <v>1</v>
      </c>
      <c r="CH13" s="23">
        <v>1.5</v>
      </c>
      <c r="CI13" s="23">
        <v>1.45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6.5</v>
      </c>
      <c r="CR13" s="39">
        <f>IF(CD13&gt;0,CD13,"")</f>
        <v>6.94</v>
      </c>
      <c r="CS13" s="41">
        <f>IF(SUM(CA13:CD13)-CE13&gt;0,SUM(CA13:CD13)-CE13,"")</f>
        <v>24.94</v>
      </c>
      <c r="CT13" s="41">
        <f>IF(CH13&gt;0,CH13,"")</f>
        <v>1.5</v>
      </c>
      <c r="CU13" s="41">
        <f>IF(CI13&gt;0,CI13,"")</f>
        <v>1.45</v>
      </c>
      <c r="CV13" s="41">
        <f>IF(SUM(CF13:CI13)-CJ13&gt;0,SUM(CF13:CI13)-CJ13,"")</f>
        <v>5.55</v>
      </c>
      <c r="CW13" s="41">
        <f>IF(CS13="","",MAX(CS13,CV13))</f>
        <v>24.94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24.94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5.6</v>
      </c>
      <c r="SW13" s="23">
        <f>IF($CP13="P",CB13,(CB13+BA13)/2)</f>
        <v>3.6</v>
      </c>
      <c r="SX13" s="23">
        <f>IF($CP13="P",CC13,(CC13+BB13)/2)</f>
        <v>5.15</v>
      </c>
      <c r="SY13" s="23">
        <f>IF($CP13="P",CD13,(CD13+BC13)/2)</f>
        <v>5.6300000000000008</v>
      </c>
      <c r="SZ13" s="23">
        <f>IF($CP13="P",CE13,(CE13+BD13)/2)</f>
        <v>0</v>
      </c>
      <c r="TA13" s="23">
        <f>IF($CP13="P",CF13,(CF13+BE13)/2)</f>
        <v>7.55</v>
      </c>
      <c r="TB13" s="23">
        <f>IF($CP13="P",CG13,(CG13+BF13)/2)</f>
        <v>5.15</v>
      </c>
      <c r="TC13" s="23">
        <f>IF($CP13="P",CH13,(CH13+BG13)/2)</f>
        <v>6.75</v>
      </c>
      <c r="TD13" s="23">
        <f>IF($CP13="P",CI13,(CI13+BH13)/2)</f>
        <v>7.2799999999999994</v>
      </c>
      <c r="TE13" s="23">
        <f>IF($CP13="P",CJ13,(CJ13+BI13)/2)</f>
        <v>0</v>
      </c>
      <c r="TF13" s="23">
        <f>IF($CP13="P",CK13,(CK13+BJ13)/2)</f>
        <v>6.1</v>
      </c>
      <c r="TG13" s="23">
        <f>IF($CP13="P",CL13,(CL13+BK13)/2)</f>
        <v>4.3</v>
      </c>
      <c r="TH13" s="23">
        <f>IF($CP13="P",CM13,(CM13+BL13)/2)</f>
        <v>5.65</v>
      </c>
      <c r="TI13" s="23">
        <f>IF($CP13="P",CN13,(CN13+BM13)/2)</f>
        <v>6.2450000000000001</v>
      </c>
      <c r="TJ13" s="23">
        <f>IF($CP13="P",CO13,(CO13+BN13)/2)</f>
        <v>0</v>
      </c>
      <c r="TK13" s="28" t="s">
        <v>57</v>
      </c>
      <c r="TL13" s="41">
        <f>IF(SX13&gt;0,SX13,"")</f>
        <v>5.15</v>
      </c>
      <c r="TM13" s="41">
        <f>IF(SY13&gt;0,SY13,"")</f>
        <v>5.6300000000000008</v>
      </c>
      <c r="TN13" s="41">
        <f>IF(SUM(SV13:SY13)-SZ13&gt;0,SUM(SV13:SY13)-SZ13,"")</f>
        <v>19.98</v>
      </c>
      <c r="TO13" s="41">
        <f>IF(TC13&gt;0,TC13,"")</f>
        <v>6.75</v>
      </c>
      <c r="TP13" s="41">
        <f>IF(TD13&gt;0,TD13,"")</f>
        <v>7.2799999999999994</v>
      </c>
      <c r="TQ13" s="41">
        <f>IF(SUM(TA13:TD13)-TE13&gt;0,SUM(TA13:TD13)-TE13,"")</f>
        <v>26.729999999999997</v>
      </c>
      <c r="TR13" s="41">
        <f>IF(MAX(TN13,TQ13)&gt;0,MAX(TN13,TQ13),"")</f>
        <v>26.729999999999997</v>
      </c>
      <c r="TS13" s="41">
        <f>IF(TH13&gt;0,TH13,"")</f>
        <v>5.65</v>
      </c>
      <c r="TT13" s="41">
        <f>IF(TI13&gt;0,TI13,"")</f>
        <v>6.2450000000000001</v>
      </c>
      <c r="TU13" s="41">
        <f>IF(SUM(TF13:TI13)-TJ13&gt;0,SUM(TF13:TI13)-TJ13,"")</f>
        <v>22.294999999999998</v>
      </c>
      <c r="TV13" s="41">
        <f>IF(SUM(TR13,TU13)&gt;0,SUM(TR13,TU13),"")</f>
        <v>49.024999999999991</v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195</v>
      </c>
      <c r="C14" s="4" t="s">
        <v>8</v>
      </c>
      <c r="D14" s="4">
        <v>2006</v>
      </c>
      <c r="E14" s="9">
        <f>SUM(J14:V14)+SUM(J14:T14)*0.0000001+SUM(J14)*0.0000000000001</f>
        <v>211.16002060400513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50.75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48.97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43.95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51.17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11.2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5.1199999999999974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12.5</v>
      </c>
      <c r="AE14" s="23">
        <v>8</v>
      </c>
      <c r="AF14" s="23">
        <v>9.8000000000000007</v>
      </c>
      <c r="AG14" s="23">
        <v>13.65</v>
      </c>
      <c r="AH14" s="23">
        <v>0</v>
      </c>
      <c r="AI14" s="23">
        <v>9.6</v>
      </c>
      <c r="AJ14" s="23">
        <v>5.6</v>
      </c>
      <c r="AK14" s="23">
        <v>6.2</v>
      </c>
      <c r="AL14" s="23">
        <v>9.23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9.8000000000000007</v>
      </c>
      <c r="AS14" s="41">
        <f>IF(AG14&gt;0,AG14,"")</f>
        <v>13.65</v>
      </c>
      <c r="AT14" s="41">
        <f>IF(SUM(AD14:AG14)-AH14&gt;0,SUM(AD14:AG14)-AH14,"")</f>
        <v>43.95</v>
      </c>
      <c r="AU14" s="41" t="str">
        <f>IF(AQ14="","",MAX(AQ14,AT14))</f>
        <v/>
      </c>
      <c r="AV14" s="41">
        <f>IF(AK14&gt;0,AK14,"")</f>
        <v>6.2</v>
      </c>
      <c r="AW14" s="41">
        <f>IF(AL14&gt;0,AL14,"")</f>
        <v>9.23</v>
      </c>
      <c r="AX14" s="41">
        <f>IF(SUM(AI14:AL14)-AM14&gt;0,SUM(AI14:AL14)-AM14,"")</f>
        <v>30.63</v>
      </c>
      <c r="AY14" s="41">
        <f>IF(SUM(AU14,AX14)&gt;0,SUM(AU14,AX14),"")</f>
        <v>30.63</v>
      </c>
      <c r="AZ14" s="27">
        <v>14.6</v>
      </c>
      <c r="BA14" s="27">
        <v>9.6</v>
      </c>
      <c r="BB14" s="27">
        <v>11.2</v>
      </c>
      <c r="BC14" s="27">
        <v>15.35</v>
      </c>
      <c r="BD14" s="27">
        <v>0</v>
      </c>
      <c r="BE14" s="27">
        <v>14.2</v>
      </c>
      <c r="BF14" s="27">
        <v>9</v>
      </c>
      <c r="BG14" s="27">
        <v>11.2</v>
      </c>
      <c r="BH14" s="27">
        <v>14.57</v>
      </c>
      <c r="BI14" s="27">
        <v>0</v>
      </c>
      <c r="BJ14" s="27">
        <v>15.4</v>
      </c>
      <c r="BK14" s="27">
        <v>9.3000000000000007</v>
      </c>
      <c r="BL14" s="27">
        <v>11.2</v>
      </c>
      <c r="BM14" s="27">
        <v>15.27</v>
      </c>
      <c r="BN14" s="27">
        <v>0</v>
      </c>
      <c r="BO14" s="29"/>
      <c r="BP14" s="40">
        <f>IF(BB14&gt;0,BB14,"")</f>
        <v>11.2</v>
      </c>
      <c r="BQ14" s="40">
        <f>IF(BC14&gt;0,BC14,"")</f>
        <v>15.35</v>
      </c>
      <c r="BR14" s="11">
        <f>IF(SUM(AZ14:BC14)-BD14&gt;0,SUM(AZ14:BC14)-BD14,"")</f>
        <v>50.75</v>
      </c>
      <c r="BS14" s="11">
        <f>IF(BG14&gt;0,BG14,"")</f>
        <v>11.2</v>
      </c>
      <c r="BT14" s="11">
        <f>IF(BH14&gt;0,BH14,"")</f>
        <v>14.57</v>
      </c>
      <c r="BU14" s="11">
        <f>IF(SUM(BE14:BH14)-BI14&gt;0,SUM(BE14:BH14)-BI14,"")</f>
        <v>48.97</v>
      </c>
      <c r="BV14" s="11">
        <f>IF(BR14="","",MAX(BR14,BU14))</f>
        <v>50.75</v>
      </c>
      <c r="BW14" s="11">
        <f>IF(BL14&gt;0,BL14,"")</f>
        <v>11.2</v>
      </c>
      <c r="BX14" s="11">
        <f>IF(BM14&gt;0,BM14,"")</f>
        <v>15.27</v>
      </c>
      <c r="BY14" s="11">
        <f>IF(SUM(BJ14:BM14)-BN14&gt;0,SUM(BJ14:BM14)-BN14,"")</f>
        <v>51.17</v>
      </c>
      <c r="BZ14" s="11">
        <f>IF(SUM(BV14,BY14)&gt;0,SUM(BV14,BY14),"")</f>
        <v>101.92</v>
      </c>
      <c r="CA14" s="23">
        <v>4.5999999999999996</v>
      </c>
      <c r="CB14" s="23">
        <v>2.8</v>
      </c>
      <c r="CC14" s="23">
        <v>4</v>
      </c>
      <c r="CD14" s="23">
        <v>4.4400000000000004</v>
      </c>
      <c r="CE14" s="23">
        <v>0</v>
      </c>
      <c r="CF14" s="23">
        <v>1.7</v>
      </c>
      <c r="CG14" s="23">
        <v>1</v>
      </c>
      <c r="CH14" s="23">
        <v>1.5</v>
      </c>
      <c r="CI14" s="23">
        <v>1.55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</v>
      </c>
      <c r="CR14" s="39">
        <f>IF(CD14&gt;0,CD14,"")</f>
        <v>4.4400000000000004</v>
      </c>
      <c r="CS14" s="41">
        <f>IF(SUM(CA14:CD14)-CE14&gt;0,SUM(CA14:CD14)-CE14,"")</f>
        <v>15.84</v>
      </c>
      <c r="CT14" s="41">
        <f>IF(CH14&gt;0,CH14,"")</f>
        <v>1.5</v>
      </c>
      <c r="CU14" s="41">
        <f>IF(CI14&gt;0,CI14,"")</f>
        <v>1.55</v>
      </c>
      <c r="CV14" s="41">
        <f>IF(SUM(CF14:CI14)-CJ14&gt;0,SUM(CF14:CI14)-CJ14,"")</f>
        <v>5.75</v>
      </c>
      <c r="CW14" s="41">
        <f>IF(CS14="","",MAX(CS14,CV14))</f>
        <v>15.84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15.84</v>
      </c>
      <c r="DB14" s="52">
        <f>IF(MAX(ED14,FL14,GT14,IB14,JJ14,KR14,LZ14,NH14,OP14,PX14,RF14,SN14)-IF(N14="",0,N14)&gt;0.001,MAX(ED14,FL14,GT14,IB14,JJ14,KR14,LZ14,NH14,OP14,PX14,RF14,SN14)-IF(N14="",0,N14),"")</f>
        <v>5.1199999999999974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14.6</v>
      </c>
      <c r="FZ14" s="17">
        <v>9.5</v>
      </c>
      <c r="GA14" s="17">
        <v>10.5</v>
      </c>
      <c r="GB14" s="17">
        <v>14.47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10.5</v>
      </c>
      <c r="GR14" s="41">
        <f>IF(GB14&gt;0,GB14,"")</f>
        <v>14.47</v>
      </c>
      <c r="GS14" s="41">
        <f>IF(SUM(FY14:GB14)-GC14&gt;0,SUM(FY14:GB14)-GC14,"")</f>
        <v>49.07</v>
      </c>
      <c r="GT14" s="41">
        <f>IF(MAX(GP14,GS14)&gt;0,MAX(GP14,GS14),"")</f>
        <v>49.07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49.07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9.6</v>
      </c>
      <c r="SW14" s="23">
        <f>IF($CP14="P",CB14,(CB14+BA14)/2)</f>
        <v>6.1999999999999993</v>
      </c>
      <c r="SX14" s="23">
        <f>IF($CP14="P",CC14,(CC14+BB14)/2)</f>
        <v>7.6</v>
      </c>
      <c r="SY14" s="23">
        <f>IF($CP14="P",CD14,(CD14+BC14)/2)</f>
        <v>9.8949999999999996</v>
      </c>
      <c r="SZ14" s="23">
        <f>IF($CP14="P",CE14,(CE14+BD14)/2)</f>
        <v>0</v>
      </c>
      <c r="TA14" s="23">
        <f>IF($CP14="P",CF14,(CF14+BE14)/2)</f>
        <v>7.9499999999999993</v>
      </c>
      <c r="TB14" s="23">
        <f>IF($CP14="P",CG14,(CG14+BF14)/2)</f>
        <v>5</v>
      </c>
      <c r="TC14" s="23">
        <f>IF($CP14="P",CH14,(CH14+BG14)/2)</f>
        <v>6.35</v>
      </c>
      <c r="TD14" s="23">
        <f>IF($CP14="P",CI14,(CI14+BH14)/2)</f>
        <v>8.06</v>
      </c>
      <c r="TE14" s="23">
        <f>IF($CP14="P",CJ14,(CJ14+BI14)/2)</f>
        <v>0</v>
      </c>
      <c r="TF14" s="23">
        <f>IF($CP14="P",CK14,(CK14+BJ14)/2)</f>
        <v>7.7</v>
      </c>
      <c r="TG14" s="23">
        <f>IF($CP14="P",CL14,(CL14+BK14)/2)</f>
        <v>4.6500000000000004</v>
      </c>
      <c r="TH14" s="23">
        <f>IF($CP14="P",CM14,(CM14+BL14)/2)</f>
        <v>5.6</v>
      </c>
      <c r="TI14" s="23">
        <f>IF($CP14="P",CN14,(CN14+BM14)/2)</f>
        <v>7.6349999999999998</v>
      </c>
      <c r="TJ14" s="23">
        <f>IF($CP14="P",CO14,(CO14+BN14)/2)</f>
        <v>0</v>
      </c>
      <c r="TK14" s="28" t="s">
        <v>57</v>
      </c>
      <c r="TL14" s="41">
        <f>IF(SX14&gt;0,SX14,"")</f>
        <v>7.6</v>
      </c>
      <c r="TM14" s="41">
        <f>IF(SY14&gt;0,SY14,"")</f>
        <v>9.8949999999999996</v>
      </c>
      <c r="TN14" s="41">
        <f>IF(SUM(SV14:SY14)-SZ14&gt;0,SUM(SV14:SY14)-SZ14,"")</f>
        <v>33.295000000000002</v>
      </c>
      <c r="TO14" s="41">
        <f>IF(TC14&gt;0,TC14,"")</f>
        <v>6.35</v>
      </c>
      <c r="TP14" s="41">
        <f>IF(TD14&gt;0,TD14,"")</f>
        <v>8.06</v>
      </c>
      <c r="TQ14" s="41">
        <f>IF(SUM(TA14:TD14)-TE14&gt;0,SUM(TA14:TD14)-TE14,"")</f>
        <v>27.36</v>
      </c>
      <c r="TR14" s="41">
        <f>IF(MAX(TN14,TQ14)&gt;0,MAX(TN14,TQ14),"")</f>
        <v>33.295000000000002</v>
      </c>
      <c r="TS14" s="41">
        <f>IF(TH14&gt;0,TH14,"")</f>
        <v>5.6</v>
      </c>
      <c r="TT14" s="41">
        <f>IF(TI14&gt;0,TI14,"")</f>
        <v>7.6349999999999998</v>
      </c>
      <c r="TU14" s="41">
        <f>IF(SUM(TF14:TI14)-TJ14&gt;0,SUM(TF14:TI14)-TJ14,"")</f>
        <v>25.585000000000001</v>
      </c>
      <c r="TV14" s="41">
        <f>IF(SUM(TR14,TU14)&gt;0,SUM(TR14,TU14),"")</f>
        <v>58.88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157</v>
      </c>
      <c r="C15" s="4" t="s">
        <v>5</v>
      </c>
      <c r="D15" s="4">
        <v>2004</v>
      </c>
      <c r="E15" s="9">
        <f>SUM(J15:V15)+SUM(J15:T15)*0.0000001+SUM(J15)*0.0000000000001</f>
        <v>159.26001592600471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10.46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2.9</v>
      </c>
      <c r="Z15" s="23">
        <v>1.7</v>
      </c>
      <c r="AA15" s="23">
        <v>2.7</v>
      </c>
      <c r="AB15" s="23">
        <v>3.16</v>
      </c>
      <c r="AC15" s="23">
        <v>0</v>
      </c>
      <c r="AD15" s="23">
        <v>2.6</v>
      </c>
      <c r="AE15" s="23">
        <v>1.8</v>
      </c>
      <c r="AF15" s="23">
        <v>2.7</v>
      </c>
      <c r="AG15" s="23">
        <v>3.06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8"/>
      <c r="AO15" s="39">
        <f>IF(AA15&gt;0,AA15,"")</f>
        <v>2.7</v>
      </c>
      <c r="AP15" s="39">
        <f>IF(AB15&gt;0,AB15,"")</f>
        <v>3.16</v>
      </c>
      <c r="AQ15" s="41">
        <f>IF(SUM(Y15:AB15)-AC15&gt;0,SUM(Y15:AB15)-AC15,"")</f>
        <v>10.46</v>
      </c>
      <c r="AR15" s="41">
        <f>IF(AF15&gt;0,AF15,"")</f>
        <v>2.7</v>
      </c>
      <c r="AS15" s="41">
        <f>IF(AG15&gt;0,AG15,"")</f>
        <v>3.06</v>
      </c>
      <c r="AT15" s="41">
        <f>IF(SUM(AD15:AG15)-AH15&gt;0,SUM(AD15:AG15)-AH15,"")</f>
        <v>10.16</v>
      </c>
      <c r="AU15" s="41">
        <f>IF(AQ15="","",MAX(AQ15,AT15))</f>
        <v>10.46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10.46</v>
      </c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9"/>
      <c r="BP15" s="40" t="str">
        <f>IF(BB15&gt;0,BB15,"")</f>
        <v/>
      </c>
      <c r="BQ15" s="40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3">
        <v>13.4</v>
      </c>
      <c r="CB15" s="23">
        <v>8.9</v>
      </c>
      <c r="CC15" s="23">
        <v>11.2</v>
      </c>
      <c r="CD15" s="23">
        <v>13.62</v>
      </c>
      <c r="CE15" s="23">
        <v>0</v>
      </c>
      <c r="CF15" s="23">
        <v>13.7</v>
      </c>
      <c r="CG15" s="23">
        <v>8.6999999999999993</v>
      </c>
      <c r="CH15" s="23">
        <v>11.4</v>
      </c>
      <c r="CI15" s="23">
        <v>13.5</v>
      </c>
      <c r="CJ15" s="23">
        <v>0</v>
      </c>
      <c r="CK15" s="23">
        <v>12.3</v>
      </c>
      <c r="CL15" s="23">
        <v>8.6</v>
      </c>
      <c r="CM15" s="23">
        <v>10.1</v>
      </c>
      <c r="CN15" s="23">
        <v>13.08</v>
      </c>
      <c r="CO15" s="23">
        <v>1.1000000000000001</v>
      </c>
      <c r="CP15" s="28"/>
      <c r="CQ15" s="39">
        <f>IF(CC15&gt;0,CC15,"")</f>
        <v>11.2</v>
      </c>
      <c r="CR15" s="39">
        <f>IF(CD15&gt;0,CD15,"")</f>
        <v>13.62</v>
      </c>
      <c r="CS15" s="41">
        <f>IF(SUM(CA15:CD15)-CE15&gt;0,SUM(CA15:CD15)-CE15,"")</f>
        <v>47.12</v>
      </c>
      <c r="CT15" s="41">
        <f>IF(CH15&gt;0,CH15,"")</f>
        <v>11.4</v>
      </c>
      <c r="CU15" s="41">
        <f>IF(CI15&gt;0,CI15,"")</f>
        <v>13.5</v>
      </c>
      <c r="CV15" s="41">
        <f>IF(SUM(CF15:CI15)-CJ15&gt;0,SUM(CF15:CI15)-CJ15,"")</f>
        <v>47.3</v>
      </c>
      <c r="CW15" s="41">
        <f>IF(CS15="","",MAX(CS15,CV15))</f>
        <v>47.3</v>
      </c>
      <c r="CX15" s="41">
        <f>IF(CM15&gt;0,CM15,"")</f>
        <v>10.1</v>
      </c>
      <c r="CY15" s="41">
        <f>IF(CN15&gt;0,CN15,"")</f>
        <v>13.08</v>
      </c>
      <c r="CZ15" s="41">
        <f>IF(SUM(CK15:CN15)-CO15&gt;0,SUM(CK15:CN15)-CO15,"")</f>
        <v>42.98</v>
      </c>
      <c r="DA15" s="41">
        <f>IF(SUM(CW15,CZ15)&gt;0,SUM(CW15,CZ15),"")</f>
        <v>90.28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</v>
      </c>
      <c r="SW15" s="23">
        <f>IF($CP15="P",CB15,(CB15+BA15)/2)</f>
        <v>4.45</v>
      </c>
      <c r="SX15" s="23">
        <f>IF($CP15="P",CC15,(CC15+BB15)/2)</f>
        <v>5.6</v>
      </c>
      <c r="SY15" s="23">
        <f>IF($CP15="P",CD15,(CD15+BC15)/2)</f>
        <v>6.81</v>
      </c>
      <c r="SZ15" s="23">
        <f>IF($CP15="P",CE15,(CE15+BD15)/2)</f>
        <v>0</v>
      </c>
      <c r="TA15" s="23">
        <f>IF($CP15="P",CF15,(CF15+BE15)/2)</f>
        <v>6.85</v>
      </c>
      <c r="TB15" s="23">
        <f>IF($CP15="P",CG15,(CG15+BF15)/2)</f>
        <v>4.3499999999999996</v>
      </c>
      <c r="TC15" s="23">
        <f>IF($CP15="P",CH15,(CH15+BG15)/2)</f>
        <v>5.7</v>
      </c>
      <c r="TD15" s="23">
        <f>IF($CP15="P",CI15,(CI15+BH15)/2)</f>
        <v>6.75</v>
      </c>
      <c r="TE15" s="23">
        <f>IF($CP15="P",CJ15,(CJ15+BI15)/2)</f>
        <v>0</v>
      </c>
      <c r="TF15" s="23">
        <f>IF($CP15="P",CK15,(CK15+BJ15)/2)</f>
        <v>6.15</v>
      </c>
      <c r="TG15" s="23">
        <f>IF($CP15="P",CL15,(CL15+BK15)/2)</f>
        <v>4.3</v>
      </c>
      <c r="TH15" s="23">
        <f>IF($CP15="P",CM15,(CM15+BL15)/2)</f>
        <v>5.05</v>
      </c>
      <c r="TI15" s="23">
        <f>IF($CP15="P",CN15,(CN15+BM15)/2)</f>
        <v>6.54</v>
      </c>
      <c r="TJ15" s="23">
        <f>IF($CP15="P",CO15,(CO15+BN15)/2)</f>
        <v>0.55000000000000004</v>
      </c>
      <c r="TK15" s="28" t="s">
        <v>57</v>
      </c>
      <c r="TL15" s="41">
        <f>IF(SX15&gt;0,SX15,"")</f>
        <v>5.6</v>
      </c>
      <c r="TM15" s="41">
        <f>IF(SY15&gt;0,SY15,"")</f>
        <v>6.81</v>
      </c>
      <c r="TN15" s="41">
        <f>IF(SUM(SV15:SY15)-SZ15&gt;0,SUM(SV15:SY15)-SZ15,"")</f>
        <v>23.56</v>
      </c>
      <c r="TO15" s="41">
        <f>IF(TC15&gt;0,TC15,"")</f>
        <v>5.7</v>
      </c>
      <c r="TP15" s="41">
        <f>IF(TD15&gt;0,TD15,"")</f>
        <v>6.75</v>
      </c>
      <c r="TQ15" s="41">
        <f>IF(SUM(TA15:TD15)-TE15&gt;0,SUM(TA15:TD15)-TE15,"")</f>
        <v>23.65</v>
      </c>
      <c r="TR15" s="41">
        <f>IF(MAX(TN15,TQ15)&gt;0,MAX(TN15,TQ15),"")</f>
        <v>23.65</v>
      </c>
      <c r="TS15" s="41">
        <f>IF(TH15&gt;0,TH15,"")</f>
        <v>5.05</v>
      </c>
      <c r="TT15" s="41">
        <f>IF(TI15&gt;0,TI15,"")</f>
        <v>6.54</v>
      </c>
      <c r="TU15" s="41">
        <f>IF(SUM(TF15:TI15)-TJ15&gt;0,SUM(TF15:TI15)-TJ15,"")</f>
        <v>21.49</v>
      </c>
      <c r="TV15" s="41">
        <f>IF(SUM(TR15,TU15)&gt;0,SUM(TR15,TU15),"")</f>
        <v>45.14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82</v>
      </c>
      <c r="C16" s="4" t="s">
        <v>3</v>
      </c>
      <c r="D16" s="4">
        <v>2002</v>
      </c>
      <c r="E16" s="9">
        <f>SUM(J16:V16)+SUM(J16:T16)*0.0000001+SUM(J16)*0.0000000000001</f>
        <v>158.09001580900485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48.36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45.2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38.43</v>
      </c>
      <c r="O16" s="8" t="str">
        <f>IF(N16="","",IF(OR(N16=CS16,N16=CV16),$CA$1,IF(OR(N16=BR16,N16=BU16),$AZ$1,IF(OR(N16=AQ16,N16=AT16),$Y$1,""))))</f>
        <v>2022 3rd Domestic Trial</v>
      </c>
      <c r="P16" s="8">
        <f>IF(MAX(AX16,BY16,CZ16)&gt;0,MAX(AX16,BY16,CZ16),0)</f>
        <v>14.799999999999999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13.7</v>
      </c>
      <c r="Z16" s="23">
        <v>9</v>
      </c>
      <c r="AA16" s="23">
        <v>11.3</v>
      </c>
      <c r="AB16" s="23">
        <v>14.36</v>
      </c>
      <c r="AC16" s="23">
        <v>0</v>
      </c>
      <c r="AD16" s="23">
        <v>10.8</v>
      </c>
      <c r="AE16" s="23">
        <v>7.2</v>
      </c>
      <c r="AF16" s="23">
        <v>8.8000000000000007</v>
      </c>
      <c r="AG16" s="23">
        <v>11.63</v>
      </c>
      <c r="AH16" s="23">
        <v>0</v>
      </c>
      <c r="AI16" s="23">
        <v>3.9</v>
      </c>
      <c r="AJ16" s="23">
        <v>2.8</v>
      </c>
      <c r="AK16" s="23">
        <v>3.5</v>
      </c>
      <c r="AL16" s="23">
        <v>4.5999999999999996</v>
      </c>
      <c r="AM16" s="23">
        <v>0</v>
      </c>
      <c r="AN16" s="28"/>
      <c r="AO16" s="39">
        <f>IF(AA16&gt;0,AA16,"")</f>
        <v>11.3</v>
      </c>
      <c r="AP16" s="39">
        <f>IF(AB16&gt;0,AB16,"")</f>
        <v>14.36</v>
      </c>
      <c r="AQ16" s="41">
        <f>IF(SUM(Y16:AB16)-AC16&gt;0,SUM(Y16:AB16)-AC16,"")</f>
        <v>48.36</v>
      </c>
      <c r="AR16" s="41">
        <f>IF(AF16&gt;0,AF16,"")</f>
        <v>8.8000000000000007</v>
      </c>
      <c r="AS16" s="41">
        <f>IF(AG16&gt;0,AG16,"")</f>
        <v>11.63</v>
      </c>
      <c r="AT16" s="41">
        <f>IF(SUM(AD16:AG16)-AH16&gt;0,SUM(AD16:AG16)-AH16,"")</f>
        <v>38.43</v>
      </c>
      <c r="AU16" s="41">
        <f>IF(AQ16="","",MAX(AQ16,AT16))</f>
        <v>48.36</v>
      </c>
      <c r="AV16" s="41">
        <f>IF(AK16&gt;0,AK16,"")</f>
        <v>3.5</v>
      </c>
      <c r="AW16" s="41">
        <f>IF(AL16&gt;0,AL16,"")</f>
        <v>4.5999999999999996</v>
      </c>
      <c r="AX16" s="41">
        <f>IF(SUM(AI16:AL16)-AM16&gt;0,SUM(AI16:AL16)-AM16,"")</f>
        <v>14.799999999999999</v>
      </c>
      <c r="AY16" s="41">
        <f>IF(SUM(AU16,AX16)&gt;0,SUM(AU16,AX16),"")</f>
        <v>63.16</v>
      </c>
      <c r="AZ16" s="27">
        <v>14</v>
      </c>
      <c r="BA16" s="27">
        <v>8.5</v>
      </c>
      <c r="BB16" s="27">
        <v>9.9</v>
      </c>
      <c r="BC16" s="27">
        <v>12.8</v>
      </c>
      <c r="BD16" s="27">
        <v>0</v>
      </c>
      <c r="BE16" s="27">
        <v>1.4</v>
      </c>
      <c r="BF16" s="27">
        <v>0.9</v>
      </c>
      <c r="BG16" s="27">
        <v>1.5</v>
      </c>
      <c r="BH16" s="27">
        <v>1.55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9.9</v>
      </c>
      <c r="BQ16" s="40">
        <f>IF(BC16&gt;0,BC16,"")</f>
        <v>12.8</v>
      </c>
      <c r="BR16" s="11">
        <f>IF(SUM(AZ16:BC16)-BD16&gt;0,SUM(AZ16:BC16)-BD16,"")</f>
        <v>45.2</v>
      </c>
      <c r="BS16" s="11">
        <f>IF(BG16&gt;0,BG16,"")</f>
        <v>1.5</v>
      </c>
      <c r="BT16" s="11">
        <f>IF(BH16&gt;0,BH16,"")</f>
        <v>1.55</v>
      </c>
      <c r="BU16" s="11">
        <f>IF(SUM(BE16:BH16)-BI16&gt;0,SUM(BE16:BH16)-BI16,"")</f>
        <v>5.35</v>
      </c>
      <c r="BV16" s="11">
        <f>IF(BR16="","",MAX(BR16,BU16))</f>
        <v>45.2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45.2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7</v>
      </c>
      <c r="SW16" s="23">
        <f>IF($CP16="P",CB16,(CB16+BA16)/2)</f>
        <v>4.25</v>
      </c>
      <c r="SX16" s="23">
        <f>IF($CP16="P",CC16,(CC16+BB16)/2)</f>
        <v>4.95</v>
      </c>
      <c r="SY16" s="23">
        <f>IF($CP16="P",CD16,(CD16+BC16)/2)</f>
        <v>6.4</v>
      </c>
      <c r="SZ16" s="23">
        <f>IF($CP16="P",CE16,(CE16+BD16)/2)</f>
        <v>0</v>
      </c>
      <c r="TA16" s="23">
        <f>IF($CP16="P",CF16,(CF16+BE16)/2)</f>
        <v>0.7</v>
      </c>
      <c r="TB16" s="23">
        <f>IF($CP16="P",CG16,(CG16+BF16)/2)</f>
        <v>0.45</v>
      </c>
      <c r="TC16" s="23">
        <f>IF($CP16="P",CH16,(CH16+BG16)/2)</f>
        <v>0.75</v>
      </c>
      <c r="TD16" s="23">
        <f>IF($CP16="P",CI16,(CI16+BH16)/2)</f>
        <v>0.77500000000000002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4.95</v>
      </c>
      <c r="TM16" s="41">
        <f>IF(SY16&gt;0,SY16,"")</f>
        <v>6.4</v>
      </c>
      <c r="TN16" s="41">
        <f>IF(SUM(SV16:SY16)-SZ16&gt;0,SUM(SV16:SY16)-SZ16,"")</f>
        <v>22.6</v>
      </c>
      <c r="TO16" s="41">
        <f>IF(TC16&gt;0,TC16,"")</f>
        <v>0.75</v>
      </c>
      <c r="TP16" s="41">
        <f>IF(TD16&gt;0,TD16,"")</f>
        <v>0.77500000000000002</v>
      </c>
      <c r="TQ16" s="41">
        <f>IF(SUM(TA16:TD16)-TE16&gt;0,SUM(TA16:TD16)-TE16,"")</f>
        <v>2.6749999999999998</v>
      </c>
      <c r="TR16" s="41">
        <f>IF(MAX(TN16,TQ16)&gt;0,MAX(TN16,TQ16),"")</f>
        <v>22.6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22.6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136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12.4</v>
      </c>
      <c r="BA17" s="27">
        <v>8.6</v>
      </c>
      <c r="BB17" s="27">
        <v>10.4</v>
      </c>
      <c r="BC17" s="27">
        <v>13.99</v>
      </c>
      <c r="BD17" s="27">
        <v>0</v>
      </c>
      <c r="BE17" s="27">
        <v>2.6</v>
      </c>
      <c r="BF17" s="27">
        <v>2</v>
      </c>
      <c r="BG17" s="27">
        <v>2.5</v>
      </c>
      <c r="BH17" s="27">
        <v>3.03</v>
      </c>
      <c r="BI17" s="27">
        <v>0</v>
      </c>
      <c r="BJ17" s="27">
        <v>8.4</v>
      </c>
      <c r="BK17" s="27">
        <v>5.8</v>
      </c>
      <c r="BL17" s="27">
        <v>6.8</v>
      </c>
      <c r="BM17" s="27">
        <v>9.52</v>
      </c>
      <c r="BN17" s="27">
        <v>0</v>
      </c>
      <c r="BO17" s="29"/>
      <c r="BP17" s="40">
        <f>IF(BB17&gt;0,BB17,"")</f>
        <v>10.4</v>
      </c>
      <c r="BQ17" s="40">
        <f>IF(BC17&gt;0,BC17,"")</f>
        <v>13.99</v>
      </c>
      <c r="BR17" s="11">
        <f>IF(SUM(AZ17:BC17)-BD17&gt;0,SUM(AZ17:BC17)-BD17,"")</f>
        <v>45.39</v>
      </c>
      <c r="BS17" s="11">
        <f>IF(BG17&gt;0,BG17,"")</f>
        <v>2.5</v>
      </c>
      <c r="BT17" s="11">
        <f>IF(BH17&gt;0,BH17,"")</f>
        <v>3.03</v>
      </c>
      <c r="BU17" s="11">
        <f>IF(SUM(BE17:BH17)-BI17&gt;0,SUM(BE17:BH17)-BI17,"")</f>
        <v>10.129999999999999</v>
      </c>
      <c r="BV17" s="11">
        <f>IF(BR17="","",MAX(BR17,BU17))</f>
        <v>45.39</v>
      </c>
      <c r="BW17" s="11">
        <f>IF(BL17&gt;0,BL17,"")</f>
        <v>6.8</v>
      </c>
      <c r="BX17" s="11">
        <f>IF(BM17&gt;0,BM17,"")</f>
        <v>9.52</v>
      </c>
      <c r="BY17" s="11">
        <f>IF(SUM(BJ17:BM17)-BN17&gt;0,SUM(BJ17:BM17)-BN17,"")</f>
        <v>30.52</v>
      </c>
      <c r="BZ17" s="11">
        <f>IF(SUM(BV17,BY17)&gt;0,SUM(BV17,BY17),"")</f>
        <v>75.91</v>
      </c>
      <c r="CA17" s="23">
        <v>3.1</v>
      </c>
      <c r="CB17" s="23">
        <v>1.8</v>
      </c>
      <c r="CC17" s="23">
        <v>2</v>
      </c>
      <c r="CD17" s="23">
        <v>2.94</v>
      </c>
      <c r="CE17" s="23">
        <v>0</v>
      </c>
      <c r="CF17" s="23">
        <v>5.9</v>
      </c>
      <c r="CG17" s="23">
        <v>3.4</v>
      </c>
      <c r="CH17" s="23">
        <v>4.4000000000000004</v>
      </c>
      <c r="CI17" s="23">
        <v>5.83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2</v>
      </c>
      <c r="CR17" s="39">
        <f>IF(CD17&gt;0,CD17,"")</f>
        <v>2.94</v>
      </c>
      <c r="CS17" s="41">
        <f>IF(SUM(CA17:CD17)-CE17&gt;0,SUM(CA17:CD17)-CE17,"")</f>
        <v>9.84</v>
      </c>
      <c r="CT17" s="41">
        <f>IF(CH17&gt;0,CH17,"")</f>
        <v>4.4000000000000004</v>
      </c>
      <c r="CU17" s="41">
        <f>IF(CI17&gt;0,CI17,"")</f>
        <v>5.83</v>
      </c>
      <c r="CV17" s="41">
        <f>IF(SUM(CF17:CI17)-CJ17&gt;0,SUM(CF17:CI17)-CJ17,"")</f>
        <v>19.53</v>
      </c>
      <c r="CW17" s="41">
        <f>IF(CS17="","",MAX(CS17,CV17))</f>
        <v>19.53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19.53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7.75</v>
      </c>
      <c r="SW17" s="23">
        <f>IF($CP17="P",CB17,(CB17+BA17)/2)</f>
        <v>5.2</v>
      </c>
      <c r="SX17" s="23">
        <f>IF($CP17="P",CC17,(CC17+BB17)/2)</f>
        <v>6.2</v>
      </c>
      <c r="SY17" s="23">
        <f>IF($CP17="P",CD17,(CD17+BC17)/2)</f>
        <v>8.4649999999999999</v>
      </c>
      <c r="SZ17" s="23">
        <f>IF($CP17="P",CE17,(CE17+BD17)/2)</f>
        <v>0</v>
      </c>
      <c r="TA17" s="23">
        <f>IF($CP17="P",CF17,(CF17+BE17)/2)</f>
        <v>4.25</v>
      </c>
      <c r="TB17" s="23">
        <f>IF($CP17="P",CG17,(CG17+BF17)/2)</f>
        <v>2.7</v>
      </c>
      <c r="TC17" s="23">
        <f>IF($CP17="P",CH17,(CH17+BG17)/2)</f>
        <v>3.45</v>
      </c>
      <c r="TD17" s="23">
        <f>IF($CP17="P",CI17,(CI17+BH17)/2)</f>
        <v>4.43</v>
      </c>
      <c r="TE17" s="23">
        <f>IF($CP17="P",CJ17,(CJ17+BI17)/2)</f>
        <v>0</v>
      </c>
      <c r="TF17" s="23">
        <f>IF($CP17="P",CK17,(CK17+BJ17)/2)</f>
        <v>4.2</v>
      </c>
      <c r="TG17" s="23">
        <f>IF($CP17="P",CL17,(CL17+BK17)/2)</f>
        <v>2.9</v>
      </c>
      <c r="TH17" s="23">
        <f>IF($CP17="P",CM17,(CM17+BL17)/2)</f>
        <v>3.4</v>
      </c>
      <c r="TI17" s="23">
        <f>IF($CP17="P",CN17,(CN17+BM17)/2)</f>
        <v>4.76</v>
      </c>
      <c r="TJ17" s="23">
        <f>IF($CP17="P",CO17,(CO17+BN17)/2)</f>
        <v>0</v>
      </c>
      <c r="TK17" s="28" t="s">
        <v>57</v>
      </c>
      <c r="TL17" s="41">
        <f>IF(SX17&gt;0,SX17,"")</f>
        <v>6.2</v>
      </c>
      <c r="TM17" s="41">
        <f>IF(SY17&gt;0,SY17,"")</f>
        <v>8.4649999999999999</v>
      </c>
      <c r="TN17" s="41">
        <f>IF(SUM(SV17:SY17)-SZ17&gt;0,SUM(SV17:SY17)-SZ17,"")</f>
        <v>27.614999999999998</v>
      </c>
      <c r="TO17" s="41">
        <f>IF(TC17&gt;0,TC17,"")</f>
        <v>3.45</v>
      </c>
      <c r="TP17" s="41">
        <f>IF(TD17&gt;0,TD17,"")</f>
        <v>4.43</v>
      </c>
      <c r="TQ17" s="41">
        <f>IF(SUM(TA17:TD17)-TE17&gt;0,SUM(TA17:TD17)-TE17,"")</f>
        <v>14.83</v>
      </c>
      <c r="TR17" s="41">
        <f>IF(MAX(TN17,TQ17)&gt;0,MAX(TN17,TQ17),"")</f>
        <v>27.614999999999998</v>
      </c>
      <c r="TS17" s="41">
        <f>IF(TH17&gt;0,TH17,"")</f>
        <v>3.4</v>
      </c>
      <c r="TT17" s="41">
        <f>IF(TI17&gt;0,TI17,"")</f>
        <v>4.76</v>
      </c>
      <c r="TU17" s="41">
        <f>IF(SUM(TF17:TI17)-TJ17&gt;0,SUM(TF17:TI17)-TJ17,"")</f>
        <v>15.26</v>
      </c>
      <c r="TV17" s="41">
        <f>IF(SUM(TR17,TU17)&gt;0,SUM(TR17,TU17),"")</f>
        <v>42.875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181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179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215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214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223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230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243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234</v>
      </c>
      <c r="C4" s="4" t="s">
        <v>233</v>
      </c>
      <c r="D4" s="4" t="s">
        <v>232</v>
      </c>
      <c r="E4" s="9">
        <f>SUM(J4,L4,N4)</f>
        <v>102.15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4.9399999999999977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USA (Aug 5)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2.4</v>
      </c>
      <c r="BT4" s="23">
        <v>2.75</v>
      </c>
      <c r="BU4" s="23">
        <v>5.0999999999999996</v>
      </c>
      <c r="BV4" s="23">
        <v>4.66</v>
      </c>
      <c r="BW4" s="23">
        <v>0</v>
      </c>
      <c r="BX4" s="23">
        <v>7.9</v>
      </c>
      <c r="BY4" s="23">
        <v>8.85</v>
      </c>
      <c r="BZ4" s="23">
        <v>15.6</v>
      </c>
      <c r="CA4" s="23">
        <v>13.74</v>
      </c>
      <c r="CB4" s="23">
        <v>0</v>
      </c>
      <c r="CC4" s="23">
        <v>8.4499999999999993</v>
      </c>
      <c r="CD4" s="23">
        <v>9.35</v>
      </c>
      <c r="CE4" s="23">
        <v>15.6</v>
      </c>
      <c r="CF4" s="23">
        <v>17.72</v>
      </c>
      <c r="CG4" s="23">
        <v>0</v>
      </c>
      <c r="CH4" s="28"/>
      <c r="CI4" s="39">
        <f>IF(BU4&gt;0,BU4,"")</f>
        <v>5.0999999999999996</v>
      </c>
      <c r="CJ4" s="39">
        <f>IF(BV4&gt;0,BV4,"")</f>
        <v>4.66</v>
      </c>
      <c r="CK4" s="41">
        <f>IF(SUM(BS4:BV4)-BW4&gt;0,SUM(BS4:BV4)-BW4,"")</f>
        <v>14.91</v>
      </c>
      <c r="CL4" s="41">
        <f>IF(BZ4&gt;0,BZ4,"")</f>
        <v>15.6</v>
      </c>
      <c r="CM4" s="41">
        <f>IF(CA4&gt;0,CA4,"")</f>
        <v>13.74</v>
      </c>
      <c r="CN4" s="41">
        <f>IF(SUM(BX4:CA4)-CB4&gt;0,SUM(BX4:CA4)-CB4,"")</f>
        <v>46.09</v>
      </c>
      <c r="CO4" s="41">
        <f>IF(CK4="","",MAX(CK4,CN4))</f>
        <v>46.09</v>
      </c>
      <c r="CP4" s="41">
        <f>IF(CE4&gt;0,CE4,"")</f>
        <v>15.6</v>
      </c>
      <c r="CQ4" s="41">
        <f>IF(CF4&gt;0,CF4,"")</f>
        <v>17.72</v>
      </c>
      <c r="CR4" s="41">
        <f>IF(SUM(CC4:CF4)-CG4&gt;0,SUM(CC4:CF4)-CG4,"")</f>
        <v>51.12</v>
      </c>
      <c r="CS4" s="41">
        <f>IF(SUM(CO4,CR4)&gt;0,SUM(CO4,CR4),"")</f>
        <v>97.210000000000008</v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4.9399999999999977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143</v>
      </c>
      <c r="C5" s="4" t="s">
        <v>142</v>
      </c>
      <c r="D5" s="4" t="s">
        <v>141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227</v>
      </c>
      <c r="C6" s="4" t="s">
        <v>226</v>
      </c>
      <c r="D6" s="4" t="s">
        <v>225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159</v>
      </c>
      <c r="C7" s="4" t="s">
        <v>8</v>
      </c>
      <c r="D7" s="4" t="s">
        <v>160</v>
      </c>
      <c r="E7" s="9">
        <f>SUM(J7,L7,N7)</f>
        <v>94.299999999999983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No DD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1.6</v>
      </c>
      <c r="AS7" s="27">
        <v>1.8</v>
      </c>
      <c r="AT7" s="27">
        <v>2.5</v>
      </c>
      <c r="AU7" s="27">
        <v>3.64</v>
      </c>
      <c r="AV7" s="27">
        <v>0</v>
      </c>
      <c r="AW7" s="27">
        <v>8.1</v>
      </c>
      <c r="AX7" s="27">
        <v>9.6</v>
      </c>
      <c r="AY7" s="27">
        <v>11.2</v>
      </c>
      <c r="AZ7" s="27">
        <v>18.36</v>
      </c>
      <c r="BA7" s="27">
        <v>0</v>
      </c>
      <c r="BB7" s="27">
        <v>8.4499999999999993</v>
      </c>
      <c r="BC7" s="27">
        <v>9.25</v>
      </c>
      <c r="BD7" s="27">
        <v>11.2</v>
      </c>
      <c r="BE7" s="27">
        <v>17.32</v>
      </c>
      <c r="BF7" s="27">
        <v>0</v>
      </c>
      <c r="BG7" s="29"/>
      <c r="BH7" s="40">
        <f>IF(AT7&gt;0,AT7,"")</f>
        <v>2.5</v>
      </c>
      <c r="BI7" s="40">
        <f>IF(AU7&gt;0,AU7,"")</f>
        <v>3.64</v>
      </c>
      <c r="BJ7" s="11">
        <f>IF(SUM(AR7:AU7)-AV7&gt;0,SUM(AR7:AU7)-AV7,"")</f>
        <v>9.5400000000000009</v>
      </c>
      <c r="BK7" s="11">
        <f>IF(AY7&gt;0,AY7,"")</f>
        <v>11.2</v>
      </c>
      <c r="BL7" s="11">
        <f>IF(AZ7&gt;0,AZ7,"")</f>
        <v>18.36</v>
      </c>
      <c r="BM7" s="11">
        <f>IF(SUM(AW7:AZ7)-BA7&gt;0,SUM(AW7:AZ7)-BA7,"")</f>
        <v>47.26</v>
      </c>
      <c r="BN7" s="11">
        <f>IF(BJ7="","",MAX(BJ7,BM7))</f>
        <v>47.26</v>
      </c>
      <c r="BO7" s="11">
        <f>IF(BD7&gt;0,BD7,"")</f>
        <v>11.2</v>
      </c>
      <c r="BP7" s="11">
        <f>IF(BE7&gt;0,BE7,"")</f>
        <v>17.32</v>
      </c>
      <c r="BQ7" s="11">
        <f>IF(SUM(BB7:BE7)-BF7&gt;0,SUM(BB7:BE7)-BF7,"")</f>
        <v>46.22</v>
      </c>
      <c r="BR7" s="11">
        <f>IF(SUM(BN7,BQ7)&gt;0,SUM(BN7,BQ7),"")</f>
        <v>93.47999999999999</v>
      </c>
      <c r="BS7" s="23">
        <v>7</v>
      </c>
      <c r="BT7" s="23">
        <v>9.1999999999999993</v>
      </c>
      <c r="BU7" s="23">
        <v>11.4</v>
      </c>
      <c r="BV7" s="23">
        <v>17.239999999999998</v>
      </c>
      <c r="BW7" s="23">
        <v>0</v>
      </c>
      <c r="BX7" s="23">
        <v>3.15</v>
      </c>
      <c r="BY7" s="23">
        <v>3.45</v>
      </c>
      <c r="BZ7" s="23">
        <v>5.2</v>
      </c>
      <c r="CA7" s="23">
        <v>7.08</v>
      </c>
      <c r="CB7" s="23">
        <v>0</v>
      </c>
      <c r="CC7" s="23">
        <v>8.1999999999999993</v>
      </c>
      <c r="CD7" s="23">
        <v>9.0500000000000007</v>
      </c>
      <c r="CE7" s="23">
        <v>11.2</v>
      </c>
      <c r="CF7" s="23">
        <v>18.420000000000002</v>
      </c>
      <c r="CG7" s="23">
        <v>0</v>
      </c>
      <c r="CH7" s="28"/>
      <c r="CI7" s="39">
        <f>IF(BU7&gt;0,BU7,"")</f>
        <v>11.4</v>
      </c>
      <c r="CJ7" s="39">
        <f>IF(BV7&gt;0,BV7,"")</f>
        <v>17.239999999999998</v>
      </c>
      <c r="CK7" s="41">
        <f>IF(SUM(BS7:BV7)-BW7&gt;0,SUM(BS7:BV7)-BW7,"")</f>
        <v>44.84</v>
      </c>
      <c r="CL7" s="41">
        <f>IF(BZ7&gt;0,BZ7,"")</f>
        <v>5.2</v>
      </c>
      <c r="CM7" s="41">
        <f>IF(CA7&gt;0,CA7,"")</f>
        <v>7.08</v>
      </c>
      <c r="CN7" s="41">
        <f>IF(SUM(BX7:CA7)-CB7&gt;0,SUM(BX7:CA7)-CB7,"")</f>
        <v>18.880000000000003</v>
      </c>
      <c r="CO7" s="41">
        <f>IF(CK7="","",MAX(CK7,CN7))</f>
        <v>44.84</v>
      </c>
      <c r="CP7" s="41">
        <f>IF(CE7&gt;0,CE7,"")</f>
        <v>11.2</v>
      </c>
      <c r="CQ7" s="41">
        <f>IF(CF7&gt;0,CF7,"")</f>
        <v>18.420000000000002</v>
      </c>
      <c r="CR7" s="41">
        <f>IF(SUM(CC7:CF7)-CG7&gt;0,SUM(CC7:CF7)-CG7,"")</f>
        <v>46.870000000000005</v>
      </c>
      <c r="CS7" s="41">
        <f>IF(SUM(CO7,CR7)&gt;0,SUM(CO7,CR7),"")</f>
        <v>91.710000000000008</v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IF(SUM(GL7,GR7)&gt;0,SUM(GL7,GR7),"")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4.3</v>
      </c>
      <c r="SO7" s="23">
        <f>IF($CH7="P",BT7,(BT7+AS7)/2)</f>
        <v>5.5</v>
      </c>
      <c r="SP7" s="23">
        <f>IF($CH7="P",BU7,(BU7+AT7)/2)</f>
        <v>6.95</v>
      </c>
      <c r="SQ7" s="23">
        <f>IF($CH7="P",BV7,(BV7+AU7)/2)</f>
        <v>10.44</v>
      </c>
      <c r="SR7" s="23">
        <f>IF($CH7="P",BW7,(BW7+AV7)/2)</f>
        <v>0</v>
      </c>
      <c r="SS7" s="23">
        <f>IF($CH7="P",BX7,(BX7+AW7)/2)</f>
        <v>5.625</v>
      </c>
      <c r="ST7" s="23">
        <f>IF($CH7="P",BY7,(BY7+AX7)/2)</f>
        <v>6.5250000000000004</v>
      </c>
      <c r="SU7" s="23">
        <f>IF($CH7="P",BZ7,(BZ7+AY7)/2)</f>
        <v>8.1999999999999993</v>
      </c>
      <c r="SV7" s="23">
        <f>IF($CH7="P",CA7,(CA7+AZ7)/2)</f>
        <v>12.719999999999999</v>
      </c>
      <c r="SW7" s="23">
        <f>IF($CH7="P",CB7,(CB7+BA7)/2)</f>
        <v>0</v>
      </c>
      <c r="SX7" s="23">
        <f>IF($CH7="P",CC7,(CC7+BB7)/2)</f>
        <v>8.3249999999999993</v>
      </c>
      <c r="SY7" s="23">
        <f>IF($CH7="P",CD7,(CD7+BC7)/2)</f>
        <v>9.15</v>
      </c>
      <c r="SZ7" s="23">
        <f>IF($CH7="P",CE7,(CE7+BD7)/2)</f>
        <v>11.2</v>
      </c>
      <c r="TA7" s="23">
        <f>IF($CH7="P",CF7,(CF7+BE7)/2)</f>
        <v>17.87</v>
      </c>
      <c r="TB7" s="23">
        <f>IF($CH7="P",CG7,(CG7+BF7)/2)</f>
        <v>0</v>
      </c>
      <c r="TC7" s="28" t="s">
        <v>57</v>
      </c>
      <c r="TD7" s="41">
        <f>IF(SP7&gt;0,SP7,"")</f>
        <v>6.95</v>
      </c>
      <c r="TE7" s="41">
        <f>IF(SQ7&gt;0,SQ7,"")</f>
        <v>10.44</v>
      </c>
      <c r="TF7" s="41">
        <f>IF(SUM(SN7:SQ7)-SR7&gt;0,SUM(SN7:SQ7)-SR7,"")</f>
        <v>27.189999999999998</v>
      </c>
      <c r="TG7" s="41">
        <f>IF(SU7&gt;0,SU7,"")</f>
        <v>8.1999999999999993</v>
      </c>
      <c r="TH7" s="41">
        <f>IF(SV7&gt;0,SV7,"")</f>
        <v>12.719999999999999</v>
      </c>
      <c r="TI7" s="41">
        <f>IF(SUM(SS7:SV7)-SW7&gt;0,SUM(SS7:SV7)-SW7,"")</f>
        <v>33.07</v>
      </c>
      <c r="TJ7" s="41">
        <f>IF(MAX(TF7,TI7)&gt;0,MAX(TF7,TI7),"")</f>
        <v>33.07</v>
      </c>
      <c r="TK7" s="41">
        <f>IF(SZ7&gt;0,SZ7,"")</f>
        <v>11.2</v>
      </c>
      <c r="TL7" s="41">
        <f>IF(TA7&gt;0,TA7,"")</f>
        <v>17.87</v>
      </c>
      <c r="TM7" s="41">
        <f>IF(SUM(SX7:TA7)-TB7&gt;0,SUM(SX7:TA7)-TB7,"")</f>
        <v>46.545000000000002</v>
      </c>
      <c r="TN7" s="41">
        <f>IF(SUM(TJ7,TM7)&gt;0,SUM(TJ7,TM7),"")</f>
        <v>79.615000000000009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212</v>
      </c>
      <c r="C8" s="4" t="s">
        <v>211</v>
      </c>
      <c r="D8" s="4" t="s">
        <v>210</v>
      </c>
      <c r="E8" s="9">
        <f>SUM(J8,L8,N8)</f>
        <v>89.539999999999992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/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/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8.1999999999999993</v>
      </c>
      <c r="AS8" s="27">
        <v>9.35</v>
      </c>
      <c r="AT8" s="27">
        <v>10.7</v>
      </c>
      <c r="AU8" s="27">
        <v>15.32</v>
      </c>
      <c r="AV8" s="27">
        <v>0</v>
      </c>
      <c r="AW8" s="27">
        <v>7.95</v>
      </c>
      <c r="AX8" s="27">
        <v>9.1999999999999993</v>
      </c>
      <c r="AY8" s="27">
        <v>11.8</v>
      </c>
      <c r="AZ8" s="27">
        <v>17.02</v>
      </c>
      <c r="BA8" s="27">
        <v>0</v>
      </c>
      <c r="BB8" s="27">
        <v>4.7</v>
      </c>
      <c r="BC8" s="27">
        <v>5.35</v>
      </c>
      <c r="BD8" s="27">
        <v>7.5</v>
      </c>
      <c r="BE8" s="27">
        <v>8.7799999999999994</v>
      </c>
      <c r="BF8" s="27">
        <v>0</v>
      </c>
      <c r="BG8" s="29"/>
      <c r="BH8" s="40">
        <f>IF(AT8&gt;0,AT8,"")</f>
        <v>10.7</v>
      </c>
      <c r="BI8" s="40">
        <f>IF(AU8&gt;0,AU8,"")</f>
        <v>15.32</v>
      </c>
      <c r="BJ8" s="11">
        <f>IF(SUM(AR8:AU8)-AV8&gt;0,SUM(AR8:AU8)-AV8,"")</f>
        <v>43.569999999999993</v>
      </c>
      <c r="BK8" s="11">
        <f>IF(AY8&gt;0,AY8,"")</f>
        <v>11.8</v>
      </c>
      <c r="BL8" s="11">
        <f>IF(AZ8&gt;0,AZ8,"")</f>
        <v>17.02</v>
      </c>
      <c r="BM8" s="11">
        <f>IF(SUM(AW8:AZ8)-BA8&gt;0,SUM(AW8:AZ8)-BA8,"")</f>
        <v>45.97</v>
      </c>
      <c r="BN8" s="11">
        <f>IF(BJ8="","",MAX(BJ8,BM8))</f>
        <v>45.97</v>
      </c>
      <c r="BO8" s="11">
        <f>IF(BD8&gt;0,BD8,"")</f>
        <v>7.5</v>
      </c>
      <c r="BP8" s="11">
        <f>IF(BE8&gt;0,BE8,"")</f>
        <v>8.7799999999999994</v>
      </c>
      <c r="BQ8" s="11">
        <f>IF(SUM(BB8:BE8)-BF8&gt;0,SUM(BB8:BE8)-BF8,"")</f>
        <v>26.33</v>
      </c>
      <c r="BR8" s="11">
        <f>IF(SUM(BN8,BQ8)&gt;0,SUM(BN8,BQ8),"")</f>
        <v>72.3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4.0999999999999996</v>
      </c>
      <c r="SO8" s="23">
        <f>IF($CH8="P",BT8,(BT8+AS8)/2)</f>
        <v>4.6749999999999998</v>
      </c>
      <c r="SP8" s="23">
        <f>IF($CH8="P",BU8,(BU8+AT8)/2)</f>
        <v>5.35</v>
      </c>
      <c r="SQ8" s="23">
        <f>IF($CH8="P",BV8,(BV8+AU8)/2)</f>
        <v>7.66</v>
      </c>
      <c r="SR8" s="23">
        <f>IF($CH8="P",BW8,(BW8+AV8)/2)</f>
        <v>0</v>
      </c>
      <c r="SS8" s="23">
        <f>IF($CH8="P",BX8,(BX8+AW8)/2)</f>
        <v>3.9750000000000001</v>
      </c>
      <c r="ST8" s="23">
        <f>IF($CH8="P",BY8,(BY8+AX8)/2)</f>
        <v>4.5999999999999996</v>
      </c>
      <c r="SU8" s="23">
        <f>IF($CH8="P",BZ8,(BZ8+AY8)/2)</f>
        <v>5.9</v>
      </c>
      <c r="SV8" s="23">
        <f>IF($CH8="P",CA8,(CA8+AZ8)/2)</f>
        <v>8.51</v>
      </c>
      <c r="SW8" s="23">
        <f>IF($CH8="P",CB8,(CB8+BA8)/2)</f>
        <v>0</v>
      </c>
      <c r="SX8" s="23">
        <f>IF($CH8="P",CC8,(CC8+BB8)/2)</f>
        <v>2.35</v>
      </c>
      <c r="SY8" s="23">
        <f>IF($CH8="P",CD8,(CD8+BC8)/2)</f>
        <v>2.6749999999999998</v>
      </c>
      <c r="SZ8" s="23">
        <f>IF($CH8="P",CE8,(CE8+BD8)/2)</f>
        <v>3.75</v>
      </c>
      <c r="TA8" s="23">
        <f>IF($CH8="P",CF8,(CF8+BE8)/2)</f>
        <v>4.3899999999999997</v>
      </c>
      <c r="TB8" s="23">
        <f>IF($CH8="P",CG8,(CG8+BF8)/2)</f>
        <v>0</v>
      </c>
      <c r="TC8" s="28" t="s">
        <v>57</v>
      </c>
      <c r="TD8" s="41">
        <f>IF(SP8&gt;0,SP8,"")</f>
        <v>5.35</v>
      </c>
      <c r="TE8" s="41">
        <f>IF(SQ8&gt;0,SQ8,"")</f>
        <v>7.66</v>
      </c>
      <c r="TF8" s="41">
        <f>IF(SUM(SN8:SQ8)-SR8&gt;0,SUM(SN8:SQ8)-SR8,"")</f>
        <v>21.784999999999997</v>
      </c>
      <c r="TG8" s="41">
        <f>IF(SU8&gt;0,SU8,"")</f>
        <v>5.9</v>
      </c>
      <c r="TH8" s="41">
        <f>IF(SV8&gt;0,SV8,"")</f>
        <v>8.51</v>
      </c>
      <c r="TI8" s="41">
        <f>IF(SUM(SS8:SV8)-SW8&gt;0,SUM(SS8:SV8)-SW8,"")</f>
        <v>22.984999999999999</v>
      </c>
      <c r="TJ8" s="41">
        <f>IF(MAX(TF8,TI8)&gt;0,MAX(TF8,TI8),"")</f>
        <v>22.984999999999999</v>
      </c>
      <c r="TK8" s="41">
        <f>IF(SZ8&gt;0,SZ8,"")</f>
        <v>3.75</v>
      </c>
      <c r="TL8" s="41">
        <f>IF(TA8&gt;0,TA8,"")</f>
        <v>4.3899999999999997</v>
      </c>
      <c r="TM8" s="41">
        <f>IF(SUM(SX8:TA8)-TB8&gt;0,SUM(SX8:TA8)-TB8,"")</f>
        <v>13.164999999999999</v>
      </c>
      <c r="TN8" s="41">
        <f>IF(SUM(TJ8,TM8)&gt;0,SUM(TJ8,TM8),"")</f>
        <v>36.15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235</v>
      </c>
      <c r="C9" s="4" t="s">
        <v>142</v>
      </c>
      <c r="D9" s="4" t="s">
        <v>160</v>
      </c>
      <c r="E9" s="9">
        <f>SUM(J9,L9,N9)</f>
        <v>87.01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7.05</v>
      </c>
      <c r="BT9" s="23">
        <v>9</v>
      </c>
      <c r="BU9" s="23">
        <v>10.5</v>
      </c>
      <c r="BV9" s="23">
        <v>17.100000000000001</v>
      </c>
      <c r="BW9" s="23">
        <v>0</v>
      </c>
      <c r="BX9" s="23">
        <v>7.05</v>
      </c>
      <c r="BY9" s="23">
        <v>9.15</v>
      </c>
      <c r="BZ9" s="23">
        <v>10.5</v>
      </c>
      <c r="CA9" s="23">
        <v>17.059999999999999</v>
      </c>
      <c r="CB9" s="23">
        <v>0.4</v>
      </c>
      <c r="CC9" s="23">
        <v>7.25</v>
      </c>
      <c r="CD9" s="23">
        <v>8.8000000000000007</v>
      </c>
      <c r="CE9" s="23">
        <v>10.5</v>
      </c>
      <c r="CF9" s="23">
        <v>15.68</v>
      </c>
      <c r="CG9" s="23">
        <v>0</v>
      </c>
      <c r="CH9" s="28"/>
      <c r="CI9" s="39">
        <f>IF(BU9&gt;0,BU9,"")</f>
        <v>10.5</v>
      </c>
      <c r="CJ9" s="39">
        <f>IF(BV9&gt;0,BV9,"")</f>
        <v>17.100000000000001</v>
      </c>
      <c r="CK9" s="41">
        <f>IF(SUM(BS9:BV9)-BW9&gt;0,SUM(BS9:BV9)-BW9,"")</f>
        <v>43.650000000000006</v>
      </c>
      <c r="CL9" s="41">
        <f>IF(BZ9&gt;0,BZ9,"")</f>
        <v>10.5</v>
      </c>
      <c r="CM9" s="41">
        <f>IF(CA9&gt;0,CA9,"")</f>
        <v>17.059999999999999</v>
      </c>
      <c r="CN9" s="41">
        <f>IF(SUM(BX9:CA9)-CB9&gt;0,SUM(BX9:CA9)-CB9,"")</f>
        <v>43.36</v>
      </c>
      <c r="CO9" s="41">
        <f>IF(CK9="","",MAX(CK9,CN9))</f>
        <v>43.650000000000006</v>
      </c>
      <c r="CP9" s="41">
        <f>IF(CE9&gt;0,CE9,"")</f>
        <v>10.5</v>
      </c>
      <c r="CQ9" s="41">
        <f>IF(CF9&gt;0,CF9,"")</f>
        <v>15.68</v>
      </c>
      <c r="CR9" s="41">
        <f>IF(SUM(CC9:CF9)-CG9&gt;0,SUM(CC9:CF9)-CG9,"")</f>
        <v>42.230000000000004</v>
      </c>
      <c r="CS9" s="41">
        <f>IF(SUM(CO9,CR9)&gt;0,SUM(CO9,CR9),"")</f>
        <v>85.88000000000001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219</v>
      </c>
      <c r="C10" s="4" t="s">
        <v>218</v>
      </c>
      <c r="D10" s="4" t="s">
        <v>160</v>
      </c>
      <c r="E10" s="9">
        <f>SUM(J10,L10,N10)</f>
        <v>43.93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IF(SUM(HT10,HZ10)&gt;0,SUM(HT10,HZ10),"")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244</v>
      </c>
      <c r="C11" s="4" t="s">
        <v>139</v>
      </c>
      <c r="D11" s="4" t="s">
        <v>245</v>
      </c>
      <c r="E11" s="9">
        <f>SUM(J11,L11,N11)</f>
        <v>42.68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42.68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42.68</v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3.2</v>
      </c>
      <c r="MU11" s="11">
        <f>IF(MC11&gt;0,MC11,"")</f>
        <v>3.58</v>
      </c>
      <c r="MV11" s="11">
        <f>IF(SUM(LZ11:MC11)-MD11&gt;0,SUM(LZ11:MC11)-MD11,"")</f>
        <v>9.7800000000000011</v>
      </c>
      <c r="MW11" s="11">
        <f>IF(MG11&gt;0,MG11,"")</f>
        <v>14.8</v>
      </c>
      <c r="MX11" s="11">
        <f>IF(MH11&gt;0,MH11,"")</f>
        <v>12.08</v>
      </c>
      <c r="MY11" s="11">
        <f>IF(SUM(ME11:MH11)-MI11&gt;0,SUM(ME11:MH11)-MI11,"")</f>
        <v>42.68</v>
      </c>
      <c r="MZ11" s="11">
        <f>IF(MAX(MV11,MY11)&gt;0,MAX(MV11,MY11),"")</f>
        <v>42.68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IF(SUM(MZ11,NF11)&gt;0,SUM(MZ11,NF11),"")</f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224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IF(SUM(DV12,EB12)&gt;0,SUM(DV12,EB12),"")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IF(SUM(FD12,FJ12)&gt;0,SUM(FD12,FJ12),"")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237</v>
      </c>
      <c r="C13" s="4" t="s">
        <v>5</v>
      </c>
      <c r="D13" s="4" t="s">
        <v>236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0.55000000000000004</v>
      </c>
      <c r="BT13" s="23">
        <v>0.9</v>
      </c>
      <c r="BU13" s="23">
        <v>1.7</v>
      </c>
      <c r="BV13" s="23">
        <v>1.74</v>
      </c>
      <c r="BW13" s="23">
        <v>0</v>
      </c>
      <c r="BX13" s="23">
        <v>3.5</v>
      </c>
      <c r="BY13" s="23">
        <v>4.55</v>
      </c>
      <c r="BZ13" s="23">
        <v>6.7</v>
      </c>
      <c r="CA13" s="23">
        <v>9.26</v>
      </c>
      <c r="CB13" s="23">
        <v>0</v>
      </c>
      <c r="CC13" s="23"/>
      <c r="CD13" s="23"/>
      <c r="CE13" s="23"/>
      <c r="CF13" s="23"/>
      <c r="CG13" s="23"/>
      <c r="CH13" s="28"/>
      <c r="CI13" s="39">
        <f>IF(BU13&gt;0,BU13,"")</f>
        <v>1.7</v>
      </c>
      <c r="CJ13" s="39">
        <f>IF(BV13&gt;0,BV13,"")</f>
        <v>1.74</v>
      </c>
      <c r="CK13" s="41">
        <f>IF(SUM(BS13:BV13)-BW13&gt;0,SUM(BS13:BV13)-BW13,"")</f>
        <v>4.8900000000000006</v>
      </c>
      <c r="CL13" s="41">
        <f>IF(BZ13&gt;0,BZ13,"")</f>
        <v>6.7</v>
      </c>
      <c r="CM13" s="41">
        <f>IF(CA13&gt;0,CA13,"")</f>
        <v>9.26</v>
      </c>
      <c r="CN13" s="41">
        <f>IF(SUM(BX13:CA13)-CB13&gt;0,SUM(BX13:CA13)-CB13,"")</f>
        <v>24.009999999999998</v>
      </c>
      <c r="CO13" s="41">
        <f>IF(CK13="","",MAX(CK13,CN13))</f>
        <v>24.009999999999998</v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>
        <f>IF(SUM(CO13,CR13)&gt;0,SUM(CO13,CR13),"")</f>
        <v>24.009999999999998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162</v>
      </c>
      <c r="C14" s="4" t="s">
        <v>5</v>
      </c>
      <c r="D14" s="4" t="s">
        <v>161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>
        <v>0.7</v>
      </c>
      <c r="BT14" s="23">
        <v>0.95</v>
      </c>
      <c r="BU14" s="23">
        <v>1.5</v>
      </c>
      <c r="BV14" s="23">
        <v>1.98</v>
      </c>
      <c r="BW14" s="23">
        <v>0</v>
      </c>
      <c r="BX14" s="23">
        <v>1.35</v>
      </c>
      <c r="BY14" s="23">
        <v>1.8</v>
      </c>
      <c r="BZ14" s="23">
        <v>2.1</v>
      </c>
      <c r="CA14" s="23">
        <v>2.2999999999999998</v>
      </c>
      <c r="CB14" s="23">
        <v>0</v>
      </c>
      <c r="CC14" s="23"/>
      <c r="CD14" s="23"/>
      <c r="CE14" s="23"/>
      <c r="CF14" s="23"/>
      <c r="CG14" s="23"/>
      <c r="CH14" s="28"/>
      <c r="CI14" s="39">
        <f>IF(BU14&gt;0,BU14,"")</f>
        <v>1.5</v>
      </c>
      <c r="CJ14" s="39">
        <f>IF(BV14&gt;0,BV14,"")</f>
        <v>1.98</v>
      </c>
      <c r="CK14" s="41">
        <f>IF(SUM(BS14:BV14)-BW14&gt;0,SUM(BS14:BV14)-BW14,"")</f>
        <v>5.13</v>
      </c>
      <c r="CL14" s="41">
        <f>IF(BZ14&gt;0,BZ14,"")</f>
        <v>2.1</v>
      </c>
      <c r="CM14" s="41">
        <f>IF(CA14&gt;0,CA14,"")</f>
        <v>2.2999999999999998</v>
      </c>
      <c r="CN14" s="41">
        <f>IF(SUM(BX14:CA14)-CB14&gt;0,SUM(BX14:CA14)-CB14,"")</f>
        <v>7.55</v>
      </c>
      <c r="CO14" s="41">
        <f>IF(CK14="","",MAX(CK14,CN14))</f>
        <v>7.55</v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>
        <f>IF(SUM(CO14,CR14)&gt;0,SUM(CO14,CR14),"")</f>
        <v>7.55</v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190</v>
      </c>
      <c r="C15" s="4" t="s">
        <v>189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IF(SUM(GL15,GR15)&gt;0,SUM(GL15,GR15),"")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178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182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191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215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214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223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230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 t="s">
        <v>243</v>
      </c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101</v>
      </c>
      <c r="C4" s="4" t="s">
        <v>8</v>
      </c>
      <c r="D4" s="4" t="s">
        <v>100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9.15</v>
      </c>
      <c r="AT4" s="27">
        <v>12</v>
      </c>
      <c r="AU4" s="27">
        <v>15.16</v>
      </c>
      <c r="AV4" s="27">
        <v>0</v>
      </c>
      <c r="AW4" s="27">
        <v>1.75</v>
      </c>
      <c r="AX4" s="27">
        <v>1.95</v>
      </c>
      <c r="AY4" s="27">
        <v>2.9</v>
      </c>
      <c r="AZ4" s="27">
        <v>2.54</v>
      </c>
      <c r="BA4" s="27">
        <v>0</v>
      </c>
      <c r="BB4" s="27">
        <v>0.85</v>
      </c>
      <c r="BC4" s="27">
        <v>0.95</v>
      </c>
      <c r="BD4" s="27">
        <v>1.5</v>
      </c>
      <c r="BE4" s="27">
        <v>1.4</v>
      </c>
      <c r="BF4" s="27">
        <v>0</v>
      </c>
      <c r="BG4" s="29"/>
      <c r="BH4" s="40">
        <f>IF(AT4&gt;0,AT4,"")</f>
        <v>12</v>
      </c>
      <c r="BI4" s="40">
        <f>IF(AU4&gt;0,AU4,"")</f>
        <v>15.16</v>
      </c>
      <c r="BJ4" s="11">
        <f>IF(SUM(AR4:AU4)-AV4&gt;0,SUM(AR4:AU4)-AV4,"")</f>
        <v>45.21</v>
      </c>
      <c r="BK4" s="11">
        <f>IF(AY4&gt;0,AY4,"")</f>
        <v>2.9</v>
      </c>
      <c r="BL4" s="11">
        <f>IF(AZ4&gt;0,AZ4,"")</f>
        <v>2.54</v>
      </c>
      <c r="BM4" s="11">
        <f>IF(SUM(AW4:AZ4)-BA4&gt;0,SUM(AW4:AZ4)-BA4,"")</f>
        <v>9.14</v>
      </c>
      <c r="BN4" s="11">
        <f>IF(BJ4="","",MAX(BJ4,BM4))</f>
        <v>45.21</v>
      </c>
      <c r="BO4" s="11">
        <f>IF(BD4&gt;0,BD4,"")</f>
        <v>1.5</v>
      </c>
      <c r="BP4" s="11">
        <f>IF(BE4&gt;0,BE4,"")</f>
        <v>1.4</v>
      </c>
      <c r="BQ4" s="11">
        <f>IF(SUM(BB4:BE4)-BF4&gt;0,SUM(BB4:BE4)-BF4,"")</f>
        <v>4.6999999999999993</v>
      </c>
      <c r="BR4" s="11">
        <f>IF(SUM(BN4,BQ4)&gt;0,SUM(BN4,BQ4),"")</f>
        <v>49.91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IF(SUM(DV4,EB4)&gt;0,SUM(DV4,EB4),"")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IF(SUM(FD4,FJ4)&gt;0,SUM(FD4,FJ4),"")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IF(SUM(KJ4,KP4)&gt;0,SUM(KJ4,KP4),"")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IF(SUM(LR4,LX4)&gt;0,SUM(LR4,LX4),"")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IF(SUM(MZ4,NF4)&gt;0,SUM(MZ4,NF4),"")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1.5</v>
      </c>
      <c r="OC4" s="41">
        <f>IF(NK4&gt;0,NK4,"")</f>
        <v>1.68</v>
      </c>
      <c r="OD4" s="41">
        <f>IF(SUM(NH4:NK4)-NL4&gt;0,SUM(NH4:NK4)-NL4,"")</f>
        <v>4.88</v>
      </c>
      <c r="OE4" s="41">
        <f>IF(NO4&gt;0,NO4,"")</f>
        <v>11.8</v>
      </c>
      <c r="OF4" s="41">
        <f>IF(NP4&gt;0,NP4,"")</f>
        <v>16.02</v>
      </c>
      <c r="OG4" s="41">
        <f>IF(SUM(NM4:NP4)-NQ4&gt;0,SUM(NM4:NP4)-NQ4,"")</f>
        <v>44.87</v>
      </c>
      <c r="OH4" s="41">
        <f>IF(MAX(OD4,OG4)&gt;0,MAX(OD4,OG4),"")</f>
        <v>44.87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IF(SUM(OH4,ON4)&gt;0,SUM(OH4,ON4),"")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4.45</v>
      </c>
      <c r="SO4" s="23">
        <f>IF($CH4="P",BT4,(BT4+AS4)/2)</f>
        <v>4.5750000000000002</v>
      </c>
      <c r="SP4" s="23">
        <f>IF($CH4="P",BU4,(BU4+AT4)/2)</f>
        <v>6</v>
      </c>
      <c r="SQ4" s="23">
        <f>IF($CH4="P",BV4,(BV4+AU4)/2)</f>
        <v>7.58</v>
      </c>
      <c r="SR4" s="23">
        <f>IF($CH4="P",BW4,(BW4+AV4)/2)</f>
        <v>0</v>
      </c>
      <c r="SS4" s="23">
        <f>IF($CH4="P",BX4,(BX4+AW4)/2)</f>
        <v>0.875</v>
      </c>
      <c r="ST4" s="23">
        <f>IF($CH4="P",BY4,(BY4+AX4)/2)</f>
        <v>0.97499999999999998</v>
      </c>
      <c r="SU4" s="23">
        <f>IF($CH4="P",BZ4,(BZ4+AY4)/2)</f>
        <v>1.45</v>
      </c>
      <c r="SV4" s="23">
        <f>IF($CH4="P",CA4,(CA4+AZ4)/2)</f>
        <v>1.27</v>
      </c>
      <c r="SW4" s="23">
        <f>IF($CH4="P",CB4,(CB4+BA4)/2)</f>
        <v>0</v>
      </c>
      <c r="SX4" s="23">
        <f>IF($CH4="P",CC4,(CC4+BB4)/2)</f>
        <v>0.42499999999999999</v>
      </c>
      <c r="SY4" s="23">
        <f>IF($CH4="P",CD4,(CD4+BC4)/2)</f>
        <v>0.47499999999999998</v>
      </c>
      <c r="SZ4" s="23">
        <f>IF($CH4="P",CE4,(CE4+BD4)/2)</f>
        <v>0.75</v>
      </c>
      <c r="TA4" s="23">
        <f>IF($CH4="P",CF4,(CF4+BE4)/2)</f>
        <v>0.7</v>
      </c>
      <c r="TB4" s="23">
        <f>IF($CH4="P",CG4,(CG4+BF4)/2)</f>
        <v>0</v>
      </c>
      <c r="TC4" s="28" t="s">
        <v>57</v>
      </c>
      <c r="TD4" s="41">
        <f>IF(SP4&gt;0,SP4,"")</f>
        <v>6</v>
      </c>
      <c r="TE4" s="41">
        <f>IF(SQ4&gt;0,SQ4,"")</f>
        <v>7.58</v>
      </c>
      <c r="TF4" s="41">
        <f>IF(SUM(SN4:SQ4)-SR4&gt;0,SUM(SN4:SQ4)-SR4,"")</f>
        <v>22.605</v>
      </c>
      <c r="TG4" s="41">
        <f>IF(SU4&gt;0,SU4,"")</f>
        <v>1.45</v>
      </c>
      <c r="TH4" s="41">
        <f>IF(SV4&gt;0,SV4,"")</f>
        <v>1.27</v>
      </c>
      <c r="TI4" s="41">
        <f>IF(SUM(SS4:SV4)-SW4&gt;0,SUM(SS4:SV4)-SW4,"")</f>
        <v>4.57</v>
      </c>
      <c r="TJ4" s="41">
        <f>IF(MAX(TF4,TI4)&gt;0,MAX(TF4,TI4),"")</f>
        <v>22.605</v>
      </c>
      <c r="TK4" s="41">
        <f>IF(SZ4&gt;0,SZ4,"")</f>
        <v>0.75</v>
      </c>
      <c r="TL4" s="41">
        <f>IF(TA4&gt;0,TA4,"")</f>
        <v>0.7</v>
      </c>
      <c r="TM4" s="41">
        <f>IF(SUM(SX4:TA4)-TB4&gt;0,SUM(SX4:TA4)-TB4,"")</f>
        <v>2.3499999999999996</v>
      </c>
      <c r="TN4" s="41">
        <f>IF(SUM(TJ4,TM4)&gt;0,SUM(TJ4,TM4),"")</f>
        <v>24.954999999999998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153</v>
      </c>
      <c r="C5" s="4" t="s">
        <v>6</v>
      </c>
      <c r="D5" s="4" t="s">
        <v>152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7.55</v>
      </c>
      <c r="AS5" s="27">
        <v>9.4</v>
      </c>
      <c r="AT5" s="27">
        <v>11.3</v>
      </c>
      <c r="AU5" s="27">
        <v>17.059999999999999</v>
      </c>
      <c r="AV5" s="27">
        <v>0</v>
      </c>
      <c r="AW5" s="27">
        <v>8.65</v>
      </c>
      <c r="AX5" s="27">
        <v>9.3000000000000007</v>
      </c>
      <c r="AY5" s="27">
        <v>6.9</v>
      </c>
      <c r="AZ5" s="27">
        <v>16.739999999999998</v>
      </c>
      <c r="BA5" s="27">
        <v>2.1</v>
      </c>
      <c r="BB5" s="27">
        <v>7.65</v>
      </c>
      <c r="BC5" s="27">
        <v>9.1</v>
      </c>
      <c r="BD5" s="27">
        <v>11.3</v>
      </c>
      <c r="BE5" s="27">
        <v>17.46</v>
      </c>
      <c r="BF5" s="27">
        <v>0</v>
      </c>
      <c r="BG5" s="29"/>
      <c r="BH5" s="40">
        <f>IF(AT5&gt;0,AT5,"")</f>
        <v>11.3</v>
      </c>
      <c r="BI5" s="40">
        <f>IF(AU5&gt;0,AU5,"")</f>
        <v>17.059999999999999</v>
      </c>
      <c r="BJ5" s="11">
        <f>IF(SUM(AR5:AU5)-AV5&gt;0,SUM(AR5:AU5)-AV5,"")</f>
        <v>45.31</v>
      </c>
      <c r="BK5" s="11">
        <f>IF(AY5&gt;0,AY5,"")</f>
        <v>6.9</v>
      </c>
      <c r="BL5" s="11">
        <f>IF(AZ5&gt;0,AZ5,"")</f>
        <v>16.739999999999998</v>
      </c>
      <c r="BM5" s="11">
        <f>IF(SUM(AW5:AZ5)-BA5&gt;0,SUM(AW5:AZ5)-BA5,"")</f>
        <v>39.49</v>
      </c>
      <c r="BN5" s="11">
        <f>IF(BJ5="","",MAX(BJ5,BM5))</f>
        <v>45.31</v>
      </c>
      <c r="BO5" s="11">
        <f>IF(BD5&gt;0,BD5,"")</f>
        <v>11.3</v>
      </c>
      <c r="BP5" s="11">
        <f>IF(BE5&gt;0,BE5,"")</f>
        <v>17.46</v>
      </c>
      <c r="BQ5" s="11">
        <f>IF(SUM(BB5:BE5)-BF5&gt;0,SUM(BB5:BE5)-BF5,"")</f>
        <v>45.510000000000005</v>
      </c>
      <c r="BR5" s="11">
        <f>IF(SUM(BN5,BQ5)&gt;0,SUM(BN5,BQ5),"")</f>
        <v>90.820000000000007</v>
      </c>
      <c r="BS5" s="23">
        <v>7.35</v>
      </c>
      <c r="BT5" s="23">
        <v>9.5500000000000007</v>
      </c>
      <c r="BU5" s="23">
        <v>11.3</v>
      </c>
      <c r="BV5" s="23">
        <v>15.04</v>
      </c>
      <c r="BW5" s="23">
        <v>0</v>
      </c>
      <c r="BX5" s="23">
        <v>7.4</v>
      </c>
      <c r="BY5" s="23">
        <v>9.25</v>
      </c>
      <c r="BZ5" s="23">
        <v>11.3</v>
      </c>
      <c r="CA5" s="23">
        <v>13.62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17.12</v>
      </c>
      <c r="CG5" s="23">
        <v>0</v>
      </c>
      <c r="CH5" s="28"/>
      <c r="CI5" s="39">
        <f>IF(BU5&gt;0,BU5,"")</f>
        <v>11.3</v>
      </c>
      <c r="CJ5" s="39">
        <f>IF(BV5&gt;0,BV5,"")</f>
        <v>15.04</v>
      </c>
      <c r="CK5" s="41">
        <f>IF(SUM(BS5:BV5)-BW5&gt;0,SUM(BS5:BV5)-BW5,"")</f>
        <v>43.239999999999995</v>
      </c>
      <c r="CL5" s="41">
        <f>IF(BZ5&gt;0,BZ5,"")</f>
        <v>11.3</v>
      </c>
      <c r="CM5" s="41">
        <f>IF(CA5&gt;0,CA5,"")</f>
        <v>13.62</v>
      </c>
      <c r="CN5" s="41">
        <f>IF(SUM(BX5:CA5)-CB5&gt;0,SUM(BX5:CA5)-CB5,"")</f>
        <v>41.57</v>
      </c>
      <c r="CO5" s="41">
        <f>IF(CK5="","",MAX(CK5,CN5))</f>
        <v>43.239999999999995</v>
      </c>
      <c r="CP5" s="41">
        <f>IF(CE5&gt;0,CE5,"")</f>
        <v>11.3</v>
      </c>
      <c r="CQ5" s="41">
        <f>IF(CF5&gt;0,CF5,"")</f>
        <v>17.12</v>
      </c>
      <c r="CR5" s="41">
        <f>IF(SUM(CC5:CF5)-CG5&gt;0,SUM(CC5:CF5)-CG5,"")</f>
        <v>45.870000000000005</v>
      </c>
      <c r="CS5" s="41">
        <f>IF(SUM(CO5,CR5)&gt;0,SUM(CO5,CR5),"")</f>
        <v>89.11</v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IF(SUM(GL5,GR5)&gt;0,SUM(GL5,GR5),"")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IF(SUM(HT5,HZ5)&gt;0,SUM(HT5,HZ5),"")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7.4499999999999993</v>
      </c>
      <c r="SO5" s="23">
        <f>IF($CH5="P",BT5,(BT5+AS5)/2)</f>
        <v>9.4750000000000014</v>
      </c>
      <c r="SP5" s="23">
        <f>IF($CH5="P",BU5,(BU5+AT5)/2)</f>
        <v>11.3</v>
      </c>
      <c r="SQ5" s="23">
        <f>IF($CH5="P",BV5,(BV5+AU5)/2)</f>
        <v>16.049999999999997</v>
      </c>
      <c r="SR5" s="23">
        <f>IF($CH5="P",BW5,(BW5+AV5)/2)</f>
        <v>0</v>
      </c>
      <c r="SS5" s="23">
        <f>IF($CH5="P",BX5,(BX5+AW5)/2)</f>
        <v>8.0250000000000004</v>
      </c>
      <c r="ST5" s="23">
        <f>IF($CH5="P",BY5,(BY5+AX5)/2)</f>
        <v>9.2750000000000004</v>
      </c>
      <c r="SU5" s="23">
        <f>IF($CH5="P",BZ5,(BZ5+AY5)/2)</f>
        <v>9.1000000000000014</v>
      </c>
      <c r="SV5" s="23">
        <f>IF($CH5="P",CA5,(CA5+AZ5)/2)</f>
        <v>15.18</v>
      </c>
      <c r="SW5" s="23">
        <f>IF($CH5="P",CB5,(CB5+BA5)/2)</f>
        <v>1.05</v>
      </c>
      <c r="SX5" s="23">
        <f>IF($CH5="P",CC5,(CC5+BB5)/2)</f>
        <v>7.9249999999999998</v>
      </c>
      <c r="SY5" s="23">
        <f>IF($CH5="P",CD5,(CD5+BC5)/2)</f>
        <v>9.1750000000000007</v>
      </c>
      <c r="SZ5" s="23">
        <f>IF($CH5="P",CE5,(CE5+BD5)/2)</f>
        <v>11.3</v>
      </c>
      <c r="TA5" s="23">
        <f>IF($CH5="P",CF5,(CF5+BE5)/2)</f>
        <v>17.29</v>
      </c>
      <c r="TB5" s="23">
        <f>IF($CH5="P",CG5,(CG5+BF5)/2)</f>
        <v>0</v>
      </c>
      <c r="TC5" s="28" t="s">
        <v>57</v>
      </c>
      <c r="TD5" s="41">
        <f>IF(SP5&gt;0,SP5,"")</f>
        <v>11.3</v>
      </c>
      <c r="TE5" s="41">
        <f>IF(SQ5&gt;0,SQ5,"")</f>
        <v>16.049999999999997</v>
      </c>
      <c r="TF5" s="41">
        <f>IF(SUM(SN5:SQ5)-SR5&gt;0,SUM(SN5:SQ5)-SR5,"")</f>
        <v>44.274999999999999</v>
      </c>
      <c r="TG5" s="41">
        <f>IF(SU5&gt;0,SU5,"")</f>
        <v>9.1000000000000014</v>
      </c>
      <c r="TH5" s="41">
        <f>IF(SV5&gt;0,SV5,"")</f>
        <v>15.18</v>
      </c>
      <c r="TI5" s="41">
        <f>IF(SUM(SS5:SV5)-SW5&gt;0,SUM(SS5:SV5)-SW5,"")</f>
        <v>40.53</v>
      </c>
      <c r="TJ5" s="41">
        <f>IF(MAX(TF5,TI5)&gt;0,MAX(TF5,TI5),"")</f>
        <v>44.274999999999999</v>
      </c>
      <c r="TK5" s="41">
        <f>IF(SZ5&gt;0,SZ5,"")</f>
        <v>11.3</v>
      </c>
      <c r="TL5" s="41">
        <f>IF(TA5&gt;0,TA5,"")</f>
        <v>17.29</v>
      </c>
      <c r="TM5" s="41">
        <f>IF(SUM(SX5:TA5)-TB5&gt;0,SUM(SX5:TA5)-TB5,"")</f>
        <v>45.69</v>
      </c>
      <c r="TN5" s="41">
        <f>IF(SUM(TJ5,TM5)&gt;0,SUM(TJ5,TM5),"")</f>
        <v>89.965000000000003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165</v>
      </c>
      <c r="C6" s="4" t="s">
        <v>3</v>
      </c>
      <c r="D6" s="4" t="s">
        <v>166</v>
      </c>
      <c r="E6" s="9">
        <f>SUM(J6,L6,N6)</f>
        <v>89.490000000000009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7.35</v>
      </c>
      <c r="AS6" s="27">
        <v>8.85</v>
      </c>
      <c r="AT6" s="27">
        <v>11.3</v>
      </c>
      <c r="AU6" s="27">
        <v>14.62</v>
      </c>
      <c r="AV6" s="27">
        <v>0</v>
      </c>
      <c r="AW6" s="27">
        <v>7</v>
      </c>
      <c r="AX6" s="27">
        <v>9.15</v>
      </c>
      <c r="AY6" s="27">
        <v>11.3</v>
      </c>
      <c r="AZ6" s="27">
        <v>16.86</v>
      </c>
      <c r="BA6" s="27">
        <v>0</v>
      </c>
      <c r="BB6" s="27">
        <v>7.55</v>
      </c>
      <c r="BC6" s="27">
        <v>9.3000000000000007</v>
      </c>
      <c r="BD6" s="27">
        <v>11.3</v>
      </c>
      <c r="BE6" s="27">
        <v>16.64</v>
      </c>
      <c r="BF6" s="27">
        <v>0</v>
      </c>
      <c r="BG6" s="29"/>
      <c r="BH6" s="40">
        <f>IF(AT6&gt;0,AT6,"")</f>
        <v>11.3</v>
      </c>
      <c r="BI6" s="40">
        <f>IF(AU6&gt;0,AU6,"")</f>
        <v>14.62</v>
      </c>
      <c r="BJ6" s="11">
        <f>IF(SUM(AR6:AU6)-AV6&gt;0,SUM(AR6:AU6)-AV6,"")</f>
        <v>42.12</v>
      </c>
      <c r="BK6" s="11">
        <f>IF(AY6&gt;0,AY6,"")</f>
        <v>11.3</v>
      </c>
      <c r="BL6" s="11">
        <f>IF(AZ6&gt;0,AZ6,"")</f>
        <v>16.86</v>
      </c>
      <c r="BM6" s="11">
        <f>IF(SUM(AW6:AZ6)-BA6&gt;0,SUM(AW6:AZ6)-BA6,"")</f>
        <v>44.31</v>
      </c>
      <c r="BN6" s="11">
        <f>IF(BJ6="","",MAX(BJ6,BM6))</f>
        <v>44.31</v>
      </c>
      <c r="BO6" s="11">
        <f>IF(BD6&gt;0,BD6,"")</f>
        <v>11.3</v>
      </c>
      <c r="BP6" s="11">
        <f>IF(BE6&gt;0,BE6,"")</f>
        <v>16.64</v>
      </c>
      <c r="BQ6" s="11">
        <f>IF(SUM(BB6:BE6)-BF6&gt;0,SUM(BB6:BE6)-BF6,"")</f>
        <v>44.790000000000006</v>
      </c>
      <c r="BR6" s="11">
        <f>IF(SUM(BN6,BQ6)&gt;0,SUM(BN6,BQ6),"")</f>
        <v>89.100000000000009</v>
      </c>
      <c r="BS6" s="23">
        <v>7.35</v>
      </c>
      <c r="BT6" s="23">
        <v>9</v>
      </c>
      <c r="BU6" s="23">
        <v>11.3</v>
      </c>
      <c r="BV6" s="23">
        <v>15.54</v>
      </c>
      <c r="BW6" s="23">
        <v>0</v>
      </c>
      <c r="BX6" s="23">
        <v>7.2</v>
      </c>
      <c r="BY6" s="23">
        <v>9.4</v>
      </c>
      <c r="BZ6" s="23">
        <v>11.3</v>
      </c>
      <c r="CA6" s="23">
        <v>16.12</v>
      </c>
      <c r="CB6" s="23">
        <v>0</v>
      </c>
      <c r="CC6" s="23">
        <v>7.55</v>
      </c>
      <c r="CD6" s="23">
        <v>8.9499999999999993</v>
      </c>
      <c r="CE6" s="23">
        <v>11.3</v>
      </c>
      <c r="CF6" s="23">
        <v>16.899999999999999</v>
      </c>
      <c r="CG6" s="23">
        <v>0</v>
      </c>
      <c r="CH6" s="28"/>
      <c r="CI6" s="39">
        <f>IF(BU6&gt;0,BU6,"")</f>
        <v>11.3</v>
      </c>
      <c r="CJ6" s="39">
        <f>IF(BV6&gt;0,BV6,"")</f>
        <v>15.54</v>
      </c>
      <c r="CK6" s="41">
        <f>IF(SUM(BS6:BV6)-BW6&gt;0,SUM(BS6:BV6)-BW6,"")</f>
        <v>43.19</v>
      </c>
      <c r="CL6" s="41">
        <f>IF(BZ6&gt;0,BZ6,"")</f>
        <v>11.3</v>
      </c>
      <c r="CM6" s="41">
        <f>IF(CA6&gt;0,CA6,"")</f>
        <v>16.12</v>
      </c>
      <c r="CN6" s="41">
        <f>IF(SUM(BX6:CA6)-CB6&gt;0,SUM(BX6:CA6)-CB6,"")</f>
        <v>44.02</v>
      </c>
      <c r="CO6" s="41">
        <f>IF(CK6="","",MAX(CK6,CN6))</f>
        <v>44.02</v>
      </c>
      <c r="CP6" s="41">
        <f>IF(CE6&gt;0,CE6,"")</f>
        <v>11.3</v>
      </c>
      <c r="CQ6" s="41">
        <f>IF(CF6&gt;0,CF6,"")</f>
        <v>16.899999999999999</v>
      </c>
      <c r="CR6" s="41">
        <f>IF(SUM(CC6:CF6)-CG6&gt;0,SUM(CC6:CF6)-CG6,"")</f>
        <v>44.7</v>
      </c>
      <c r="CS6" s="41">
        <f>IF(SUM(CO6,CR6)&gt;0,SUM(CO6,CR6),"")</f>
        <v>88.72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7.35</v>
      </c>
      <c r="SO6" s="23">
        <f>IF($CH6="P",BT6,(BT6+AS6)/2)</f>
        <v>8.9250000000000007</v>
      </c>
      <c r="SP6" s="23">
        <f>IF($CH6="P",BU6,(BU6+AT6)/2)</f>
        <v>11.3</v>
      </c>
      <c r="SQ6" s="23">
        <f>IF($CH6="P",BV6,(BV6+AU6)/2)</f>
        <v>15.079999999999998</v>
      </c>
      <c r="SR6" s="23">
        <f>IF($CH6="P",BW6,(BW6+AV6)/2)</f>
        <v>0</v>
      </c>
      <c r="SS6" s="23">
        <f>IF($CH6="P",BX6,(BX6+AW6)/2)</f>
        <v>7.1</v>
      </c>
      <c r="ST6" s="23">
        <f>IF($CH6="P",BY6,(BY6+AX6)/2)</f>
        <v>9.2750000000000004</v>
      </c>
      <c r="SU6" s="23">
        <f>IF($CH6="P",BZ6,(BZ6+AY6)/2)</f>
        <v>11.3</v>
      </c>
      <c r="SV6" s="23">
        <f>IF($CH6="P",CA6,(CA6+AZ6)/2)</f>
        <v>16.490000000000002</v>
      </c>
      <c r="SW6" s="23">
        <f>IF($CH6="P",CB6,(CB6+BA6)/2)</f>
        <v>0</v>
      </c>
      <c r="SX6" s="23">
        <f>IF($CH6="P",CC6,(CC6+BB6)/2)</f>
        <v>7.55</v>
      </c>
      <c r="SY6" s="23">
        <f>IF($CH6="P",CD6,(CD6+BC6)/2)</f>
        <v>9.125</v>
      </c>
      <c r="SZ6" s="23">
        <f>IF($CH6="P",CE6,(CE6+BD6)/2)</f>
        <v>11.3</v>
      </c>
      <c r="TA6" s="23">
        <f>IF($CH6="P",CF6,(CF6+BE6)/2)</f>
        <v>16.77</v>
      </c>
      <c r="TB6" s="23">
        <f>IF($CH6="P",CG6,(CG6+BF6)/2)</f>
        <v>0</v>
      </c>
      <c r="TC6" s="28" t="s">
        <v>57</v>
      </c>
      <c r="TD6" s="41">
        <f>IF(SP6&gt;0,SP6,"")</f>
        <v>11.3</v>
      </c>
      <c r="TE6" s="41">
        <f>IF(SQ6&gt;0,SQ6,"")</f>
        <v>15.079999999999998</v>
      </c>
      <c r="TF6" s="41">
        <f>IF(SUM(SN6:SQ6)-SR6&gt;0,SUM(SN6:SQ6)-SR6,"")</f>
        <v>42.655000000000001</v>
      </c>
      <c r="TG6" s="41">
        <f>IF(SU6&gt;0,SU6,"")</f>
        <v>11.3</v>
      </c>
      <c r="TH6" s="41">
        <f>IF(SV6&gt;0,SV6,"")</f>
        <v>16.490000000000002</v>
      </c>
      <c r="TI6" s="41">
        <f>IF(SUM(SS6:SV6)-SW6&gt;0,SUM(SS6:SV6)-SW6,"")</f>
        <v>44.165000000000006</v>
      </c>
      <c r="TJ6" s="41">
        <f>IF(MAX(TF6,TI6)&gt;0,MAX(TF6,TI6),"")</f>
        <v>44.165000000000006</v>
      </c>
      <c r="TK6" s="41">
        <f>IF(SZ6&gt;0,SZ6,"")</f>
        <v>11.3</v>
      </c>
      <c r="TL6" s="41">
        <f>IF(TA6&gt;0,TA6,"")</f>
        <v>16.77</v>
      </c>
      <c r="TM6" s="41">
        <f>IF(SUM(SX6:TA6)-TB6&gt;0,SUM(SX6:TA6)-TB6,"")</f>
        <v>44.745000000000005</v>
      </c>
      <c r="TN6" s="41">
        <f>IF(SUM(TJ6,TM6)&gt;0,SUM(TJ6,TM6),"")</f>
        <v>88.910000000000011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207</v>
      </c>
      <c r="C7" s="4" t="s">
        <v>206</v>
      </c>
      <c r="D7" s="4" t="s">
        <v>205</v>
      </c>
      <c r="E7" s="9">
        <f>SUM(J7,L7,N7)</f>
        <v>87.78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8.4499999999999993</v>
      </c>
      <c r="AS7" s="27">
        <v>9.5</v>
      </c>
      <c r="AT7" s="27">
        <v>9.6</v>
      </c>
      <c r="AU7" s="27">
        <v>16</v>
      </c>
      <c r="AV7" s="27">
        <v>0</v>
      </c>
      <c r="AW7" s="27">
        <v>3.9</v>
      </c>
      <c r="AX7" s="27">
        <v>4.8</v>
      </c>
      <c r="AY7" s="27">
        <v>5.2</v>
      </c>
      <c r="AZ7" s="27">
        <v>7.86</v>
      </c>
      <c r="BA7" s="27">
        <v>0</v>
      </c>
      <c r="BB7" s="27">
        <v>7.9</v>
      </c>
      <c r="BC7" s="27">
        <v>9.65</v>
      </c>
      <c r="BD7" s="27">
        <v>10.4</v>
      </c>
      <c r="BE7" s="27">
        <v>16.28</v>
      </c>
      <c r="BF7" s="27">
        <v>0</v>
      </c>
      <c r="BG7" s="29"/>
      <c r="BH7" s="40">
        <f>IF(AT7&gt;0,AT7,"")</f>
        <v>9.6</v>
      </c>
      <c r="BI7" s="40">
        <f>IF(AU7&gt;0,AU7,"")</f>
        <v>16</v>
      </c>
      <c r="BJ7" s="11">
        <f>IF(SUM(AR7:AU7)-AV7&gt;0,SUM(AR7:AU7)-AV7,"")</f>
        <v>43.55</v>
      </c>
      <c r="BK7" s="11">
        <f>IF(AY7&gt;0,AY7,"")</f>
        <v>5.2</v>
      </c>
      <c r="BL7" s="11">
        <f>IF(AZ7&gt;0,AZ7,"")</f>
        <v>7.86</v>
      </c>
      <c r="BM7" s="11">
        <f>IF(SUM(AW7:AZ7)-BA7&gt;0,SUM(AW7:AZ7)-BA7,"")</f>
        <v>21.759999999999998</v>
      </c>
      <c r="BN7" s="11">
        <f>IF(BJ7="","",MAX(BJ7,BM7))</f>
        <v>43.55</v>
      </c>
      <c r="BO7" s="11">
        <f>IF(BD7&gt;0,BD7,"")</f>
        <v>10.4</v>
      </c>
      <c r="BP7" s="11">
        <f>IF(BE7&gt;0,BE7,"")</f>
        <v>16.28</v>
      </c>
      <c r="BQ7" s="11">
        <f>IF(SUM(BB7:BE7)-BF7&gt;0,SUM(BB7:BE7)-BF7,"")</f>
        <v>44.230000000000004</v>
      </c>
      <c r="BR7" s="11">
        <f>IF(SUM(BN7,BQ7)&gt;0,SUM(BN7,BQ7),"")</f>
        <v>87.78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4.2249999999999996</v>
      </c>
      <c r="SO7" s="23">
        <f>IF($CH7="P",BT7,(BT7+AS7)/2)</f>
        <v>4.75</v>
      </c>
      <c r="SP7" s="23">
        <f>IF($CH7="P",BU7,(BU7+AT7)/2)</f>
        <v>4.8</v>
      </c>
      <c r="SQ7" s="23">
        <f>IF($CH7="P",BV7,(BV7+AU7)/2)</f>
        <v>8</v>
      </c>
      <c r="SR7" s="23">
        <f>IF($CH7="P",BW7,(BW7+AV7)/2)</f>
        <v>0</v>
      </c>
      <c r="SS7" s="23">
        <f>IF($CH7="P",BX7,(BX7+AW7)/2)</f>
        <v>1.95</v>
      </c>
      <c r="ST7" s="23">
        <f>IF($CH7="P",BY7,(BY7+AX7)/2)</f>
        <v>2.4</v>
      </c>
      <c r="SU7" s="23">
        <f>IF($CH7="P",BZ7,(BZ7+AY7)/2)</f>
        <v>2.6</v>
      </c>
      <c r="SV7" s="23">
        <f>IF($CH7="P",CA7,(CA7+AZ7)/2)</f>
        <v>3.93</v>
      </c>
      <c r="SW7" s="23">
        <f>IF($CH7="P",CB7,(CB7+BA7)/2)</f>
        <v>0</v>
      </c>
      <c r="SX7" s="23">
        <f>IF($CH7="P",CC7,(CC7+BB7)/2)</f>
        <v>3.95</v>
      </c>
      <c r="SY7" s="23">
        <f>IF($CH7="P",CD7,(CD7+BC7)/2)</f>
        <v>4.8250000000000002</v>
      </c>
      <c r="SZ7" s="23">
        <f>IF($CH7="P",CE7,(CE7+BD7)/2)</f>
        <v>5.2</v>
      </c>
      <c r="TA7" s="23">
        <f>IF($CH7="P",CF7,(CF7+BE7)/2)</f>
        <v>8.14</v>
      </c>
      <c r="TB7" s="23">
        <f>IF($CH7="P",CG7,(CG7+BF7)/2)</f>
        <v>0</v>
      </c>
      <c r="TC7" s="28" t="s">
        <v>57</v>
      </c>
      <c r="TD7" s="41">
        <f>IF(SP7&gt;0,SP7,"")</f>
        <v>4.8</v>
      </c>
      <c r="TE7" s="41">
        <f>IF(SQ7&gt;0,SQ7,"")</f>
        <v>8</v>
      </c>
      <c r="TF7" s="41">
        <f>IF(SUM(SN7:SQ7)-SR7&gt;0,SUM(SN7:SQ7)-SR7,"")</f>
        <v>21.774999999999999</v>
      </c>
      <c r="TG7" s="41">
        <f>IF(SU7&gt;0,SU7,"")</f>
        <v>2.6</v>
      </c>
      <c r="TH7" s="41">
        <f>IF(SV7&gt;0,SV7,"")</f>
        <v>3.93</v>
      </c>
      <c r="TI7" s="41">
        <f>IF(SUM(SS7:SV7)-SW7&gt;0,SUM(SS7:SV7)-SW7,"")</f>
        <v>10.879999999999999</v>
      </c>
      <c r="TJ7" s="41">
        <f>IF(MAX(TF7,TI7)&gt;0,MAX(TF7,TI7),"")</f>
        <v>21.774999999999999</v>
      </c>
      <c r="TK7" s="41">
        <f>IF(SZ7&gt;0,SZ7,"")</f>
        <v>5.2</v>
      </c>
      <c r="TL7" s="41">
        <f>IF(TA7&gt;0,TA7,"")</f>
        <v>8.14</v>
      </c>
      <c r="TM7" s="41">
        <f>IF(SUM(SX7:TA7)-TB7&gt;0,SUM(SX7:TA7)-TB7,"")</f>
        <v>22.115000000000002</v>
      </c>
      <c r="TN7" s="41">
        <f>IF(SUM(TJ7,TM7)&gt;0,SUM(TJ7,TM7),"")</f>
        <v>43.89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140</v>
      </c>
      <c r="C8" s="4" t="s">
        <v>139</v>
      </c>
      <c r="D8" s="4" t="s">
        <v>138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IF(SUM(KJ8,KP8)&gt;0,SUM(KJ8,KP8),"")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IF(SUM(MZ8,NF8)&gt;0,SUM(MZ8,NF8),"")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247</v>
      </c>
      <c r="C9" s="4" t="s">
        <v>3</v>
      </c>
      <c r="D9" s="4" t="s">
        <v>246</v>
      </c>
      <c r="E9" s="9">
        <f>SUM(J9,L9,N9)</f>
        <v>46.2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Worlds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46.2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USA (Aug 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46.2</v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>
        <v>6.95</v>
      </c>
      <c r="NI9" s="17">
        <v>9.15</v>
      </c>
      <c r="NJ9" s="17">
        <v>11.4</v>
      </c>
      <c r="NK9" s="17">
        <v>18.7</v>
      </c>
      <c r="NL9" s="17">
        <v>0</v>
      </c>
      <c r="NM9" s="17">
        <v>1.4</v>
      </c>
      <c r="NN9" s="17">
        <v>1.85</v>
      </c>
      <c r="NO9" s="17">
        <v>2.7</v>
      </c>
      <c r="NP9" s="17">
        <v>3.56</v>
      </c>
      <c r="NQ9" s="17">
        <v>0</v>
      </c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>
        <f>IF(NJ9&gt;0,NJ9,"")</f>
        <v>11.4</v>
      </c>
      <c r="OC9" s="41">
        <f>IF(NK9&gt;0,NK9,"")</f>
        <v>18.7</v>
      </c>
      <c r="OD9" s="41">
        <f>IF(SUM(NH9:NK9)-NL9&gt;0,SUM(NH9:NK9)-NL9,"")</f>
        <v>46.2</v>
      </c>
      <c r="OE9" s="41">
        <f>IF(NO9&gt;0,NO9,"")</f>
        <v>2.7</v>
      </c>
      <c r="OF9" s="41">
        <f>IF(NP9&gt;0,NP9,"")</f>
        <v>3.56</v>
      </c>
      <c r="OG9" s="41">
        <f>IF(SUM(NM9:NP9)-NQ9&gt;0,SUM(NM9:NP9)-NQ9,"")</f>
        <v>9.51</v>
      </c>
      <c r="OH9" s="41">
        <f>IF(MAX(OD9,OG9)&gt;0,MAX(OD9,OG9),"")</f>
        <v>46.2</v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>
        <f>IF(SUM(OH9,ON9)&gt;0,SUM(OH9,ON9),"")</f>
        <v>46.2</v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229</v>
      </c>
      <c r="C10" s="4" t="s">
        <v>139</v>
      </c>
      <c r="D10" s="4" t="s">
        <v>228</v>
      </c>
      <c r="E10" s="9">
        <f>SUM(J10,L10,N10)</f>
        <v>45.22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National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45.22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45.22</v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>IF(KT10&gt;0,KT10,"")</f>
        <v>12.1</v>
      </c>
      <c r="LM10" s="41">
        <f>IF(KU10&gt;0,KU10,"")</f>
        <v>15.6</v>
      </c>
      <c r="LN10" s="41">
        <f>IF(SUM(KR10:KU10)-KV10&gt;0,SUM(KR10:KU10)-KV10,"")</f>
        <v>43.95</v>
      </c>
      <c r="LO10" s="41">
        <f>IF(KY10&gt;0,KY10,"")</f>
        <v>12.1</v>
      </c>
      <c r="LP10" s="41">
        <f>IF(KZ10&gt;0,KZ10,"")</f>
        <v>16.32</v>
      </c>
      <c r="LQ10" s="41">
        <f>IF(SUM(KW10:KZ10)-LA10&gt;0,SUM(KW10:KZ10)-LA10,"")</f>
        <v>45.22</v>
      </c>
      <c r="LR10" s="41">
        <f>IF(MAX(LN10,LQ10)&gt;0,MAX(LN10,LQ10),"")</f>
        <v>45.22</v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>
        <f>IF(LI10&gt;0,LI10,"")</f>
        <v>12.1</v>
      </c>
      <c r="LW10" s="41">
        <f>IF(LJ10&gt;0,LJ10,"")</f>
        <v>16.68</v>
      </c>
      <c r="LX10" s="41">
        <f>IF(SUM(LG10:LJ10)-LK10&gt;0,SUM(LG10:LJ10)-LK10,"")</f>
        <v>44.18</v>
      </c>
      <c r="LY10" s="41">
        <f>IF(SUM(LR10,LX10)&gt;0,SUM(LR10,LX10),"")</f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3</v>
      </c>
      <c r="D11" s="4" t="s">
        <v>209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>
        <v>7.25</v>
      </c>
      <c r="AS11" s="27">
        <v>9.65</v>
      </c>
      <c r="AT11" s="27">
        <v>9.6</v>
      </c>
      <c r="AU11" s="27">
        <v>16.760000000000002</v>
      </c>
      <c r="AV11" s="27">
        <v>0</v>
      </c>
      <c r="AW11" s="27">
        <v>1.4</v>
      </c>
      <c r="AX11" s="27">
        <v>1.65</v>
      </c>
      <c r="AY11" s="27">
        <v>2.1</v>
      </c>
      <c r="AZ11" s="27">
        <v>3.78</v>
      </c>
      <c r="BA11" s="27">
        <v>0</v>
      </c>
      <c r="BB11" s="27">
        <v>4.3</v>
      </c>
      <c r="BC11" s="27">
        <v>5.55</v>
      </c>
      <c r="BD11" s="27">
        <v>7.1</v>
      </c>
      <c r="BE11" s="27">
        <v>10.220000000000001</v>
      </c>
      <c r="BF11" s="27">
        <v>0</v>
      </c>
      <c r="BG11" s="29"/>
      <c r="BH11" s="40">
        <f>IF(AT11&gt;0,AT11,"")</f>
        <v>9.6</v>
      </c>
      <c r="BI11" s="40">
        <f>IF(AU11&gt;0,AU11,"")</f>
        <v>16.760000000000002</v>
      </c>
      <c r="BJ11" s="11">
        <f>IF(SUM(AR11:AU11)-AV11&gt;0,SUM(AR11:AU11)-AV11,"")</f>
        <v>43.260000000000005</v>
      </c>
      <c r="BK11" s="11">
        <f>IF(AY11&gt;0,AY11,"")</f>
        <v>2.1</v>
      </c>
      <c r="BL11" s="11">
        <f>IF(AZ11&gt;0,AZ11,"")</f>
        <v>3.78</v>
      </c>
      <c r="BM11" s="11">
        <f>IF(SUM(AW11:AZ11)-BA11&gt;0,SUM(AW11:AZ11)-BA11,"")</f>
        <v>8.93</v>
      </c>
      <c r="BN11" s="11">
        <f>IF(BJ11="","",MAX(BJ11,BM11))</f>
        <v>43.260000000000005</v>
      </c>
      <c r="BO11" s="11">
        <f>IF(BD11&gt;0,BD11,"")</f>
        <v>7.1</v>
      </c>
      <c r="BP11" s="11">
        <f>IF(BE11&gt;0,BE11,"")</f>
        <v>10.220000000000001</v>
      </c>
      <c r="BQ11" s="11">
        <f>IF(SUM(BB11:BE11)-BF11&gt;0,SUM(BB11:BE11)-BF11,"")</f>
        <v>27.17</v>
      </c>
      <c r="BR11" s="11">
        <f>IF(SUM(BN11,BQ11)&gt;0,SUM(BN11,BQ11),"")</f>
        <v>70.430000000000007</v>
      </c>
      <c r="BS11" s="23">
        <v>5</v>
      </c>
      <c r="BT11" s="23">
        <v>6.6</v>
      </c>
      <c r="BU11" s="23">
        <v>6.8</v>
      </c>
      <c r="BV11" s="23">
        <v>12.6</v>
      </c>
      <c r="BW11" s="23">
        <v>0</v>
      </c>
      <c r="BX11" s="23">
        <v>7.4</v>
      </c>
      <c r="BY11" s="23">
        <v>9.65</v>
      </c>
      <c r="BZ11" s="23">
        <v>9.6</v>
      </c>
      <c r="CA11" s="23">
        <v>17.98</v>
      </c>
      <c r="CB11" s="23">
        <v>0</v>
      </c>
      <c r="CC11" s="23">
        <v>7.4</v>
      </c>
      <c r="CD11" s="23">
        <v>9.35</v>
      </c>
      <c r="CE11" s="23">
        <v>9.6</v>
      </c>
      <c r="CF11" s="23">
        <v>16.920000000000002</v>
      </c>
      <c r="CG11" s="23">
        <v>0</v>
      </c>
      <c r="CH11" s="28"/>
      <c r="CI11" s="39">
        <f>IF(BU11&gt;0,BU11,"")</f>
        <v>6.8</v>
      </c>
      <c r="CJ11" s="39">
        <f>IF(BV11&gt;0,BV11,"")</f>
        <v>12.6</v>
      </c>
      <c r="CK11" s="41">
        <f>IF(SUM(BS11:BV11)-BW11&gt;0,SUM(BS11:BV11)-BW11,"")</f>
        <v>31</v>
      </c>
      <c r="CL11" s="41">
        <f>IF(BZ11&gt;0,BZ11,"")</f>
        <v>9.6</v>
      </c>
      <c r="CM11" s="41">
        <f>IF(CA11&gt;0,CA11,"")</f>
        <v>17.98</v>
      </c>
      <c r="CN11" s="41">
        <f>IF(SUM(BX11:CA11)-CB11&gt;0,SUM(BX11:CA11)-CB11,"")</f>
        <v>44.629999999999995</v>
      </c>
      <c r="CO11" s="41">
        <f>IF(CK11="","",MAX(CK11,CN11))</f>
        <v>44.629999999999995</v>
      </c>
      <c r="CP11" s="41">
        <f>IF(CE11&gt;0,CE11,"")</f>
        <v>9.6</v>
      </c>
      <c r="CQ11" s="41">
        <f>IF(CF11&gt;0,CF11,"")</f>
        <v>16.920000000000002</v>
      </c>
      <c r="CR11" s="41">
        <f>IF(SUM(CC11:CF11)-CG11&gt;0,SUM(CC11:CF11)-CG11,"")</f>
        <v>43.27</v>
      </c>
      <c r="CS11" s="41">
        <f>IF(SUM(CO11,CR11)&gt;0,SUM(CO11,CR11),"")</f>
        <v>87.9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6.125</v>
      </c>
      <c r="SO11" s="23">
        <f>IF($CH11="P",BT11,(BT11+AS11)/2)</f>
        <v>8.125</v>
      </c>
      <c r="SP11" s="23">
        <f>IF($CH11="P",BU11,(BU11+AT11)/2)</f>
        <v>8.1999999999999993</v>
      </c>
      <c r="SQ11" s="23">
        <f>IF($CH11="P",BV11,(BV11+AU11)/2)</f>
        <v>14.68</v>
      </c>
      <c r="SR11" s="23">
        <f>IF($CH11="P",BW11,(BW11+AV11)/2)</f>
        <v>0</v>
      </c>
      <c r="SS11" s="23">
        <f>IF($CH11="P",BX11,(BX11+AW11)/2)</f>
        <v>4.4000000000000004</v>
      </c>
      <c r="ST11" s="23">
        <f>IF($CH11="P",BY11,(BY11+AX11)/2)</f>
        <v>5.65</v>
      </c>
      <c r="SU11" s="23">
        <f>IF($CH11="P",BZ11,(BZ11+AY11)/2)</f>
        <v>5.85</v>
      </c>
      <c r="SV11" s="23">
        <f>IF($CH11="P",CA11,(CA11+AZ11)/2)</f>
        <v>10.88</v>
      </c>
      <c r="SW11" s="23">
        <f>IF($CH11="P",CB11,(CB11+BA11)/2)</f>
        <v>0</v>
      </c>
      <c r="SX11" s="23">
        <f>IF($CH11="P",CC11,(CC11+BB11)/2)</f>
        <v>5.85</v>
      </c>
      <c r="SY11" s="23">
        <f>IF($CH11="P",CD11,(CD11+BC11)/2)</f>
        <v>7.4499999999999993</v>
      </c>
      <c r="SZ11" s="23">
        <f>IF($CH11="P",CE11,(CE11+BD11)/2)</f>
        <v>8.35</v>
      </c>
      <c r="TA11" s="23">
        <f>IF($CH11="P",CF11,(CF11+BE11)/2)</f>
        <v>13.57</v>
      </c>
      <c r="TB11" s="23">
        <f>IF($CH11="P",CG11,(CG11+BF11)/2)</f>
        <v>0</v>
      </c>
      <c r="TC11" s="28" t="s">
        <v>57</v>
      </c>
      <c r="TD11" s="41">
        <f>IF(SP11&gt;0,SP11,"")</f>
        <v>8.1999999999999993</v>
      </c>
      <c r="TE11" s="41">
        <f>IF(SQ11&gt;0,SQ11,"")</f>
        <v>14.68</v>
      </c>
      <c r="TF11" s="41">
        <f>IF(SUM(SN11:SQ11)-SR11&gt;0,SUM(SN11:SQ11)-SR11,"")</f>
        <v>37.129999999999995</v>
      </c>
      <c r="TG11" s="41">
        <f>IF(SU11&gt;0,SU11,"")</f>
        <v>5.85</v>
      </c>
      <c r="TH11" s="41">
        <f>IF(SV11&gt;0,SV11,"")</f>
        <v>10.88</v>
      </c>
      <c r="TI11" s="41">
        <f>IF(SUM(SS11:SV11)-SW11&gt;0,SUM(SS11:SV11)-SW11,"")</f>
        <v>26.78</v>
      </c>
      <c r="TJ11" s="41">
        <f>IF(MAX(TF11,TI11)&gt;0,MAX(TF11,TI11),"")</f>
        <v>37.129999999999995</v>
      </c>
      <c r="TK11" s="41">
        <f>IF(SZ11&gt;0,SZ11,"")</f>
        <v>8.35</v>
      </c>
      <c r="TL11" s="41">
        <f>IF(TA11&gt;0,TA11,"")</f>
        <v>13.57</v>
      </c>
      <c r="TM11" s="41">
        <f>IF(SUM(SX11:TA11)-TB11&gt;0,SUM(SX11:TA11)-TB11,"")</f>
        <v>35.22</v>
      </c>
      <c r="TN11" s="41">
        <f>IF(SUM(TJ11,TM11)&gt;0,SUM(TJ11,TM11),"")</f>
        <v>72.349999999999994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164</v>
      </c>
      <c r="C12" s="4" t="s">
        <v>5</v>
      </c>
      <c r="D12" s="4" t="s">
        <v>163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5.55</v>
      </c>
      <c r="BT12" s="23">
        <v>7.05</v>
      </c>
      <c r="BU12" s="23">
        <v>7.8</v>
      </c>
      <c r="BV12" s="23">
        <v>11.36</v>
      </c>
      <c r="BW12" s="23">
        <v>0</v>
      </c>
      <c r="BX12" s="23">
        <v>7.3</v>
      </c>
      <c r="BY12" s="23">
        <v>9.5</v>
      </c>
      <c r="BZ12" s="23">
        <v>9.6</v>
      </c>
      <c r="CA12" s="23">
        <v>17.86</v>
      </c>
      <c r="CB12" s="23">
        <v>0</v>
      </c>
      <c r="CC12" s="23">
        <v>7.8</v>
      </c>
      <c r="CD12" s="23">
        <v>9.1999999999999993</v>
      </c>
      <c r="CE12" s="23">
        <v>9.8000000000000007</v>
      </c>
      <c r="CF12" s="23">
        <v>16</v>
      </c>
      <c r="CG12" s="23">
        <v>0</v>
      </c>
      <c r="CH12" s="28"/>
      <c r="CI12" s="39">
        <f>IF(BU12&gt;0,BU12,"")</f>
        <v>7.8</v>
      </c>
      <c r="CJ12" s="39">
        <f>IF(BV12&gt;0,BV12,"")</f>
        <v>11.36</v>
      </c>
      <c r="CK12" s="41">
        <f>IF(SUM(BS12:BV12)-BW12&gt;0,SUM(BS12:BV12)-BW12,"")</f>
        <v>31.759999999999998</v>
      </c>
      <c r="CL12" s="41">
        <f>IF(BZ12&gt;0,BZ12,"")</f>
        <v>9.6</v>
      </c>
      <c r="CM12" s="41">
        <f>IF(CA12&gt;0,CA12,"")</f>
        <v>17.86</v>
      </c>
      <c r="CN12" s="41">
        <f>IF(SUM(BX12:CA12)-CB12&gt;0,SUM(BX12:CA12)-CB12,"")</f>
        <v>44.26</v>
      </c>
      <c r="CO12" s="41">
        <f>IF(CK12="","",MAX(CK12,CN12))</f>
        <v>44.26</v>
      </c>
      <c r="CP12" s="41">
        <f>IF(CE12&gt;0,CE12,"")</f>
        <v>9.8000000000000007</v>
      </c>
      <c r="CQ12" s="41">
        <f>IF(CF12&gt;0,CF12,"")</f>
        <v>16</v>
      </c>
      <c r="CR12" s="41">
        <f>IF(SUM(CC12:CF12)-CG12&gt;0,SUM(CC12:CF12)-CG12,"")</f>
        <v>42.8</v>
      </c>
      <c r="CS12" s="41">
        <f>IF(SUM(CO12,CR12)&gt;0,SUM(CO12,CR12),"")</f>
        <v>87.06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239</v>
      </c>
      <c r="C13" s="4" t="s">
        <v>8</v>
      </c>
      <c r="D13" s="4" t="s">
        <v>238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7.7</v>
      </c>
      <c r="BT13" s="23">
        <v>9.1999999999999993</v>
      </c>
      <c r="BU13" s="23">
        <v>9</v>
      </c>
      <c r="BV13" s="23">
        <v>17.64</v>
      </c>
      <c r="BW13" s="23">
        <v>0</v>
      </c>
      <c r="BX13" s="23">
        <v>7.45</v>
      </c>
      <c r="BY13" s="23">
        <v>9.35</v>
      </c>
      <c r="BZ13" s="23">
        <v>9</v>
      </c>
      <c r="CA13" s="23">
        <v>14.46</v>
      </c>
      <c r="CB13" s="23">
        <v>0</v>
      </c>
      <c r="CC13" s="23">
        <v>4.9000000000000004</v>
      </c>
      <c r="CD13" s="23">
        <v>5.6</v>
      </c>
      <c r="CE13" s="23">
        <v>5.8</v>
      </c>
      <c r="CF13" s="23">
        <v>9.8800000000000008</v>
      </c>
      <c r="CG13" s="23">
        <v>0</v>
      </c>
      <c r="CH13" s="28"/>
      <c r="CI13" s="39">
        <f>IF(BU13&gt;0,BU13,"")</f>
        <v>9</v>
      </c>
      <c r="CJ13" s="39">
        <f>IF(BV13&gt;0,BV13,"")</f>
        <v>17.64</v>
      </c>
      <c r="CK13" s="41">
        <f>IF(SUM(BS13:BV13)-BW13&gt;0,SUM(BS13:BV13)-BW13,"")</f>
        <v>43.54</v>
      </c>
      <c r="CL13" s="41">
        <f>IF(BZ13&gt;0,BZ13,"")</f>
        <v>9</v>
      </c>
      <c r="CM13" s="41">
        <f>IF(CA13&gt;0,CA13,"")</f>
        <v>14.46</v>
      </c>
      <c r="CN13" s="41">
        <f>IF(SUM(BX13:CA13)-CB13&gt;0,SUM(BX13:CA13)-CB13,"")</f>
        <v>40.260000000000005</v>
      </c>
      <c r="CO13" s="41">
        <f>IF(CK13="","",MAX(CK13,CN13))</f>
        <v>43.54</v>
      </c>
      <c r="CP13" s="41">
        <f>IF(CE13&gt;0,CE13,"")</f>
        <v>5.8</v>
      </c>
      <c r="CQ13" s="41">
        <f>IF(CF13&gt;0,CF13,"")</f>
        <v>9.8800000000000008</v>
      </c>
      <c r="CR13" s="41">
        <f>IF(SUM(CC13:CF13)-CG13&gt;0,SUM(CC13:CF13)-CG13,"")</f>
        <v>26.18</v>
      </c>
      <c r="CS13" s="41">
        <f>IF(SUM(CO13,CR13)&gt;0,SUM(CO13,CR13),"")</f>
        <v>69.72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217</v>
      </c>
      <c r="C14" s="4" t="s">
        <v>3</v>
      </c>
      <c r="D14" s="4" t="s">
        <v>209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IF(SUM(JB14,JH14)&gt;0,SUM(JB14,JH14),"")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222</v>
      </c>
      <c r="C15" s="4" t="s">
        <v>221</v>
      </c>
      <c r="D15" s="4" t="s">
        <v>220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>
        <f>IF(KA15&gt;0,KA15,"")</f>
        <v>1.3</v>
      </c>
      <c r="KO15" s="11">
        <f>IF(KB15&gt;0,KB15,"")</f>
        <v>1.78</v>
      </c>
      <c r="KP15" s="11">
        <f>IF(SUM(JY15:KB15)-KC15&gt;0,SUM(JY15:KB15)-KC15,"")</f>
        <v>4.6800000000000006</v>
      </c>
      <c r="KQ15" s="11">
        <f>IF(SUM(KJ15,KP15)&gt;0,SUM(KJ15,KP15),"")</f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243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DD"),SUMPRODUCT((H$4:H$11&lt;&gt;"")*(H$4:H$11&lt;&gt;"No DD")*(E$4:E$11&gt;E4))+1,IF(H4="No DD",SUMPRODUCT((H$4:H$11="No DD")*(E$4:E$11&gt;E4))+1+SUMPRODUCT((H$4:H$11&lt;&gt;"")*(H$4:H$11&lt;&gt;"No DD")),""))</f>
        <v>1</v>
      </c>
      <c r="B4" s="5" t="s">
        <v>130</v>
      </c>
      <c r="C4" s="4" t="s">
        <v>3</v>
      </c>
      <c r="D4" s="4">
        <v>2003</v>
      </c>
      <c r="E4" s="9">
        <f>SUM(J4:R4)+SUM(J4:N4)*0.0000001+SUM(J4)*0.0000000000001</f>
        <v>184.10001300000519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0.70000000000000284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13.8</v>
      </c>
      <c r="AQ4" s="41">
        <f>IF(SUM(U4:V4,X4:Z4,AB4)-W4-AA4&gt;0,SUM(U4:V4,X4:Z4,AB4)-W4-AA4,"")</f>
        <v>49.300000000000004</v>
      </c>
      <c r="AR4" s="41" t="str">
        <f>IF(SUM(AC4:AD4,AF4)-AE4&gt;0,SUM(AC4:AD4,AF4)-AE4,"")</f>
        <v/>
      </c>
      <c r="AS4" s="41">
        <f>IF(SUM(V4,Z4,AD4)&gt;0,SUM(V4,Z4,AD4),"")</f>
        <v>13.8</v>
      </c>
      <c r="AT4" s="41">
        <f>IF(SUM(AQ4,AR4)&gt;0,SUM(AQ4,AR4),"")</f>
        <v>49.300000000000004</v>
      </c>
      <c r="AU4" s="41">
        <f>IF(SUM(AH4,AL4)&gt;0,SUM(AH4,AL4),"")</f>
        <v>13.8</v>
      </c>
      <c r="AV4" s="41">
        <f>IF(SUM(AG4:AH4,AJ4:AL4,AN4)-SUM(AI4,AM4)&gt;0,SUM(AG4:AH4,AJ4:AL4,AN4)-SUM(AI4,AM4),"")</f>
        <v>49.46</v>
      </c>
      <c r="AW4" s="41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16.200000000000003</v>
      </c>
      <c r="CW4" s="41">
        <f>IF(SUM(CA4:CB4,CD4:CF4,CH4)-CC4-CG4&gt;0,SUM(CA4:CB4,CD4:CF4,CH4)-CC4-CG4,"")</f>
        <v>51.4</v>
      </c>
      <c r="CX4" s="41">
        <f>IF(SUM(CI4:CJ4,CL4)-CK4&gt;0,SUM(CI4:CJ4,CL4)-CK4,"")</f>
        <v>26.4</v>
      </c>
      <c r="CY4" s="41">
        <f>IF(SUM(CB4,CF4,CJ4)&gt;0,SUM(CB4,CF4,CJ4),"")</f>
        <v>24.700000000000003</v>
      </c>
      <c r="CZ4" s="41">
        <f>IF(SUM(CW4,CX4)&gt;0,SUM(CW4,CX4),"")</f>
        <v>77.8</v>
      </c>
      <c r="DA4" s="41">
        <f>IF(SUM(CN4,CR4)&gt;0,SUM(CN4,CR4),"")</f>
        <v>15.8</v>
      </c>
      <c r="DB4" s="41">
        <f>IF(SUM(CM4:CN4,CP4:CR4,CT4)-SUM(CO4,CS4)&gt;0,SUM(CM4:CN4,CP4:CR4,CT4)-SUM(CO4,CS4),"")</f>
        <v>53.3</v>
      </c>
      <c r="DC4" s="41">
        <f>IF(SUM(CW4,DB4)&gt;0,SUM(CW4,DB4),"")</f>
        <v>104.69999999999999</v>
      </c>
      <c r="DD4" s="52">
        <f>IF(MAX(EB4,FD4,GF4,HH4,IJ4,JL4,KN4,LP4,MR4,NT4,OV4,PX4)-IF(L4="",0,L4)&gt;0.001,MAX(EB4,FD4,GF4,HH4,IJ4,JL4,KN4,LP4,MR4,NT4,OV4,PX4)-IF(L4="",0,L4),"")</f>
        <v>0.70000000000000284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15.8</v>
      </c>
      <c r="IJ4" s="41">
        <f>IF(SUM(HO4:HP4,HR4:HT4,HV4)-HQ4-HU4&gt;0,SUM(HO4:HP4,HR4:HT4,HV4)-HQ4-HU4,"")</f>
        <v>52.1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52.1</v>
      </c>
      <c r="IN4" s="41">
        <f>IF(SUM(IB4,IF4)&gt;0,SUM(IB4,IF4),"")</f>
        <v>8.9</v>
      </c>
      <c r="IO4" s="41">
        <f>IF(SUM(IA4:IB4,ID4:IF4,IH4)-SUM(IC4,IG4)&gt;0,SUM(IA4:IB4,ID4:IF4,IH4)-SUM(IC4,IG4),"")</f>
        <v>26.6</v>
      </c>
      <c r="IP4" s="41">
        <f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IF(SUM(RA4,RF4)&gt;0,SUM(RA4,RF4),"")</f>
        <v>104.85</v>
      </c>
    </row>
    <row r="5" spans="1:475" x14ac:dyDescent="0.2">
      <c r="A5" s="4" cm="1">
        <f t="array" aca="1" ref="A5" ca="1">IF(AND(H5&lt;&gt;"",H5&lt;&gt;"No DD"),SUMPRODUCT((H$4:H$11&lt;&gt;"")*(H$4:H$11&lt;&gt;"No DD")*(E$4:E$11&gt;E5))+1,IF(H5="No DD",SUMPRODUCT((H$4:H$11="No DD")*(E$4:E$11&gt;E5))+1+SUMPRODUCT((H$4:H$11&lt;&gt;"")*(H$4:H$11&lt;&gt;"No DD")),""))</f>
        <v>2</v>
      </c>
      <c r="B5" s="5" t="s">
        <v>196</v>
      </c>
      <c r="C5" s="4" t="s">
        <v>3</v>
      </c>
      <c r="D5" s="4">
        <v>2006</v>
      </c>
      <c r="E5" s="9">
        <f>SUM(J5:R5)+SUM(J5:N5)*0.0000001+SUM(J5)*0.0000000000001</f>
        <v>180.10001262000506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3.1999999999999957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8"/>
      <c r="AP5" s="41">
        <f>IF(SUM(V5,Z5)&gt;0,SUM(V5,Z5),"")</f>
        <v>14.7</v>
      </c>
      <c r="AQ5" s="41">
        <f>IF(SUM(U5:V5,X5:Z5,AB5)-W5-AA5&gt;0,SUM(U5:V5,X5:Z5,AB5)-W5-AA5,"")</f>
        <v>49.6</v>
      </c>
      <c r="AR5" s="41" t="str">
        <f>IF(SUM(AC5:AD5,AF5)-AE5&gt;0,SUM(AC5:AD5,AF5)-AE5,"")</f>
        <v/>
      </c>
      <c r="AS5" s="41">
        <f>IF(SUM(V5,Z5,AD5)&gt;0,SUM(V5,Z5,AD5),"")</f>
        <v>14.7</v>
      </c>
      <c r="AT5" s="41">
        <f>IF(SUM(AQ5,AR5)&gt;0,SUM(AQ5,AR5),"")</f>
        <v>49.6</v>
      </c>
      <c r="AU5" s="41">
        <f>IF(SUM(AH5,AL5)&gt;0,SUM(AH5,AL5),"")</f>
        <v>15.1</v>
      </c>
      <c r="AV5" s="41">
        <f>IF(SUM(AG5:AH5,AJ5:AL5,AN5)-SUM(AI5,AM5)&gt;0,SUM(AG5:AH5,AJ5:AL5,AN5)-SUM(AI5,AM5),"")</f>
        <v>50.099999999999994</v>
      </c>
      <c r="AW5" s="41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8"/>
      <c r="CV5" s="41">
        <f>IF(SUM(CB5,CF5)&gt;0,SUM(CB5,CF5),"")</f>
        <v>15.8</v>
      </c>
      <c r="CW5" s="41">
        <f>IF(SUM(CA5:CB5,CD5:CF5,CH5)-CC5-CG5&gt;0,SUM(CA5:CB5,CD5:CF5,CH5)-CC5-CG5,"")</f>
        <v>51</v>
      </c>
      <c r="CX5" s="41">
        <f>IF(SUM(CI5:CJ5,CL5)-CK5&gt;0,SUM(CI5:CJ5,CL5)-CK5,"")</f>
        <v>25.599999999999998</v>
      </c>
      <c r="CY5" s="41">
        <f>IF(SUM(CB5,CF5,CJ5)&gt;0,SUM(CB5,CF5,CJ5),"")</f>
        <v>24</v>
      </c>
      <c r="CZ5" s="41">
        <f>IF(SUM(CW5,CX5)&gt;0,SUM(CW5,CX5),"")</f>
        <v>76.599999999999994</v>
      </c>
      <c r="DA5" s="41">
        <f>IF(SUM(CN5,CR5)&gt;0,SUM(CN5,CR5),"")</f>
        <v>14.7</v>
      </c>
      <c r="DB5" s="41">
        <f>IF(SUM(CM5:CN5,CP5:CR5,CT5)-SUM(CO5,CS5)&gt;0,SUM(CM5:CN5,CP5:CR5,CT5)-SUM(CO5,CS5),"")</f>
        <v>49.7</v>
      </c>
      <c r="DC5" s="41">
        <f>IF(SUM(CW5,DB5)&gt;0,SUM(CW5,DB5),"")</f>
        <v>100.7</v>
      </c>
      <c r="DD5" s="52">
        <f>IF(MAX(EB5,FD5,GF5,HH5,IJ5,JL5,KN5,LP5,MR5,NT5,OV5,PX5)-IF(L5="",0,L5)&gt;0.001,MAX(EB5,FD5,GF5,HH5,IJ5,JL5,KN5,LP5,MR5,NT5,OV5,PX5)-IF(L5="",0,L5),"")</f>
        <v>3.1999999999999957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2.8000000000000114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>IF(SUM(HP5,HT5)&gt;0,SUM(HP5,HT5),"")</f>
        <v>16.7</v>
      </c>
      <c r="IJ5" s="41">
        <f>IF(SUM(HO5:HP5,HR5:HT5,HV5)-HQ5-HU5&gt;0,SUM(HO5:HP5,HR5:HT5,HV5)-HQ5-HU5,"")</f>
        <v>52.8</v>
      </c>
      <c r="IK5" s="41" t="str">
        <f>IF(SUM(HW5:HX5,HZ5)-HY5&gt;0,SUM(HW5:HX5,HZ5)-HY5,"")</f>
        <v/>
      </c>
      <c r="IL5" s="41">
        <f>IF(SUM(HP5,HT5,HX5)&gt;0,SUM(HP5,HT5,HX5),"")</f>
        <v>16.7</v>
      </c>
      <c r="IM5" s="41">
        <f>IF(SUM(IJ5,IK5)&gt;0,SUM(IJ5,IK5),"")</f>
        <v>52.8</v>
      </c>
      <c r="IN5" s="41">
        <f>IF(SUM(IB5,IF5)&gt;0,SUM(IB5,IF5),"")</f>
        <v>17.100000000000001</v>
      </c>
      <c r="IO5" s="41">
        <f>IF(SUM(IA5:IB5,ID5:IF5,IH5)-SUM(IC5,IG5)&gt;0,SUM(IA5:IB5,ID5:IF5,IH5)-SUM(IC5,IG5),"")</f>
        <v>53.500000000000007</v>
      </c>
      <c r="IP5" s="41">
        <f>IF(SUM(IJ5,IO5)&gt;0,SUM(IJ5,IO5),"")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5.3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17.95</v>
      </c>
      <c r="QJ5" s="23">
        <f>IF($CU5="P",CF5,(CF5+BC5)/2)</f>
        <v>7.7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7.35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18.549999999999997</v>
      </c>
      <c r="QR5" s="23">
        <f>IF($CU5="P",CN5,(CN5+BK5)/2)</f>
        <v>7.55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17.399999999999999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13</v>
      </c>
      <c r="RA5" s="41">
        <f>IF(SUM(QE5:QF5,QH5:QJ5,QL5)-QG5-QK5&gt;0,SUM(QE5:QF5,QH5:QJ5,QL5)-QG5-QK5,"")</f>
        <v>48.300000000000004</v>
      </c>
      <c r="RB5" s="41">
        <f>IF(SUM(QM5:QN5,QP5)-QO5&gt;0,SUM(QM5:QN5,QP5)-QO5,"")</f>
        <v>25.35</v>
      </c>
      <c r="RC5" s="41">
        <f>IF(SUM(QF5,QJ5,QN5)&gt;0,SUM(QF5,QJ5,QN5),"")</f>
        <v>20.350000000000001</v>
      </c>
      <c r="RD5" s="41">
        <f>IF(SUM(RA5,RB5)&gt;0,SUM(RA5,RB5),"")</f>
        <v>73.650000000000006</v>
      </c>
      <c r="RE5" s="41">
        <f>IF(SUM(QR5,QV5)&gt;0,SUM(QR5,QV5),"")</f>
        <v>14.25</v>
      </c>
      <c r="RF5" s="41">
        <f>IF(SUM(QQ5:QR5,QT5:QV5,QX5)-SUM(QS5,QW5)&gt;0,SUM(QQ5:QR5,QT5:QV5,QX5)-SUM(QS5,QW5),"")</f>
        <v>50.2</v>
      </c>
      <c r="RG5" s="41">
        <f>IF(SUM(RA5,RF5)&gt;0,SUM(RA5,RF5),"")</f>
        <v>98.5</v>
      </c>
    </row>
    <row r="6" spans="1:475" x14ac:dyDescent="0.2">
      <c r="A6" s="4" cm="1">
        <f t="array" aca="1" ref="A6" ca="1">IF(AND(H6&lt;&gt;"",H6&lt;&gt;"No DD"),SUMPRODUCT((H$4:H$11&lt;&gt;"")*(H$4:H$11&lt;&gt;"No DD")*(E$4:E$11&gt;E6))+1,IF(H6="No DD",SUMPRODUCT((H$4:H$11="No DD")*(E$4:E$11&gt;E6))+1+SUMPRODUCT((H$4:H$11&lt;&gt;"")*(H$4:H$11&lt;&gt;"No DD")),""))</f>
        <v>4</v>
      </c>
      <c r="B6" s="5" t="s">
        <v>134</v>
      </c>
      <c r="C6" s="4" t="s">
        <v>5</v>
      </c>
      <c r="D6" s="4">
        <v>2004</v>
      </c>
      <c r="E6" s="9">
        <f>SUM(J6:R6)+SUM(J6:N6)*0.0000001+SUM(J6)*0.0000000000001</f>
        <v>161.70001111000451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/>
      </c>
      <c r="J6" s="8">
        <f>IF(COUNT(AQ6,BT6,CW6)&gt;0,LARGE((AQ6,BT6,CW6),1),0)</f>
        <v>45.2</v>
      </c>
      <c r="K6" s="8" t="str">
        <f>IF(J6=0,"",IF(J6=CW6,$CA$1,IF(J6=BT6,$AX$1,IF(J6=AQ6,$U$1,""))))</f>
        <v>2023 Elite Canada</v>
      </c>
      <c r="L6" s="8">
        <f>IF(COUNT(AQ6,BT6,CW6)&gt;1,LARGE((AQ6,BT6,CW6),2),0)</f>
        <v>43.1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22.8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>
        <f>IF(MAX(DD6:DF6)&gt;0,MAX(DD6:DF6),"")</f>
        <v>4.5000000000000071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USA (Aug 5)</v>
      </c>
      <c r="U6" s="19">
        <v>15.3</v>
      </c>
      <c r="V6" s="19">
        <v>5.5</v>
      </c>
      <c r="W6" s="19">
        <v>0</v>
      </c>
      <c r="X6" s="19">
        <v>0</v>
      </c>
      <c r="Y6" s="19">
        <v>16.8</v>
      </c>
      <c r="Z6" s="19">
        <v>5.5</v>
      </c>
      <c r="AA6" s="19">
        <v>0</v>
      </c>
      <c r="AB6" s="19">
        <v>0</v>
      </c>
      <c r="AC6" s="19"/>
      <c r="AD6" s="19"/>
      <c r="AE6" s="19"/>
      <c r="AF6" s="19"/>
      <c r="AG6" s="19">
        <v>16.54</v>
      </c>
      <c r="AH6" s="19">
        <v>5.7</v>
      </c>
      <c r="AI6" s="19">
        <v>0</v>
      </c>
      <c r="AJ6" s="19">
        <v>0</v>
      </c>
      <c r="AK6" s="19">
        <v>16.399999999999999</v>
      </c>
      <c r="AL6" s="19">
        <v>5.0999999999999996</v>
      </c>
      <c r="AM6" s="19">
        <v>0</v>
      </c>
      <c r="AN6" s="19">
        <v>0</v>
      </c>
      <c r="AO6" s="28"/>
      <c r="AP6" s="41">
        <f>IF(SUM(V6,Z6)&gt;0,SUM(V6,Z6),"")</f>
        <v>11</v>
      </c>
      <c r="AQ6" s="41">
        <f>IF(SUM(U6:V6,X6:Z6,AB6)-W6-AA6&gt;0,SUM(U6:V6,X6:Z6,AB6)-W6-AA6,"")</f>
        <v>43.1</v>
      </c>
      <c r="AR6" s="41" t="str">
        <f>IF(SUM(AC6:AD6,AF6)-AE6&gt;0,SUM(AC6:AD6,AF6)-AE6,"")</f>
        <v/>
      </c>
      <c r="AS6" s="41">
        <f>IF(SUM(V6,Z6,AD6)&gt;0,SUM(V6,Z6,AD6),"")</f>
        <v>11</v>
      </c>
      <c r="AT6" s="41">
        <f>IF(SUM(AQ6,AR6)&gt;0,SUM(AQ6,AR6),"")</f>
        <v>43.1</v>
      </c>
      <c r="AU6" s="41">
        <f>IF(SUM(AH6,AL6)&gt;0,SUM(AH6,AL6),"")</f>
        <v>10.8</v>
      </c>
      <c r="AV6" s="41">
        <f>IF(SUM(AG6:AH6,AJ6:AL6,AN6)-SUM(AI6,AM6)&gt;0,SUM(AG6:AH6,AJ6:AL6,AN6)-SUM(AI6,AM6),"")</f>
        <v>43.74</v>
      </c>
      <c r="AW6" s="41">
        <f>IF(SUM(AQ6,AV6)&gt;0,SUM(AQ6,AV6),"")</f>
        <v>86.84</v>
      </c>
      <c r="AX6" s="18">
        <v>16.5</v>
      </c>
      <c r="AY6" s="18">
        <v>6.1</v>
      </c>
      <c r="AZ6" s="18">
        <v>0.2</v>
      </c>
      <c r="BA6" s="18">
        <v>0</v>
      </c>
      <c r="BB6" s="18">
        <v>16.600000000000001</v>
      </c>
      <c r="BC6" s="18">
        <v>6.2</v>
      </c>
      <c r="BD6" s="18">
        <v>0</v>
      </c>
      <c r="BE6" s="18">
        <v>0</v>
      </c>
      <c r="BF6" s="18">
        <v>16.3</v>
      </c>
      <c r="BG6" s="18">
        <v>6.2</v>
      </c>
      <c r="BH6" s="18">
        <v>0</v>
      </c>
      <c r="BI6" s="18">
        <v>0</v>
      </c>
      <c r="BJ6" s="18">
        <v>15.8</v>
      </c>
      <c r="BK6" s="18">
        <v>3.3</v>
      </c>
      <c r="BL6" s="18">
        <v>0</v>
      </c>
      <c r="BM6" s="18">
        <v>0</v>
      </c>
      <c r="BN6" s="18">
        <v>13.5</v>
      </c>
      <c r="BO6" s="18">
        <v>5.7</v>
      </c>
      <c r="BP6" s="18">
        <v>0</v>
      </c>
      <c r="BQ6" s="18">
        <v>0</v>
      </c>
      <c r="BR6" s="29"/>
      <c r="BS6" s="11">
        <f>IF(SUM(AY6,BC6)&gt;0,SUM(AY6,BC6),"")</f>
        <v>12.3</v>
      </c>
      <c r="BT6" s="11">
        <f>IF(SUM(AX6:AY6,BA6:BC6,BE6)-AZ6-BD6&gt;0,SUM(AX6:AY6,BA6:BC6,BE6)-AZ6-BD6,"")</f>
        <v>45.2</v>
      </c>
      <c r="BU6" s="11">
        <f>IF(SUM(BF6:BG6,BI6)-BH6&gt;0,SUM(BF6:BG6,BI6)-BH6,"")</f>
        <v>22.5</v>
      </c>
      <c r="BV6" s="11">
        <f>IF(SUM(AY6,BC6,BG6)&gt;0,SUM(AY6,BC6,BG6),"")</f>
        <v>18.5</v>
      </c>
      <c r="BW6" s="11">
        <f>IF(SUM(BT6,BU6)&gt;0,SUM(BT6,BU6),"")</f>
        <v>67.7</v>
      </c>
      <c r="BX6" s="11">
        <f>IF(SUM(BK6,BO6)&gt;0,SUM(BK6,BO6),"")</f>
        <v>9</v>
      </c>
      <c r="BY6" s="11">
        <f>IF(SUM(BJ6:BK6,BM6:BO6,BQ6)-SUM(BL6,BP6)&gt;0,SUM(BJ6:BK6,BM6:BO6,BQ6)-SUM(BL6,BP6),"")</f>
        <v>38.300000000000004</v>
      </c>
      <c r="BZ6" s="11">
        <f>IF(SUM(BT6,BY6)&gt;0,SUM(BT6,BY6),"")</f>
        <v>83.5</v>
      </c>
      <c r="CA6" s="19">
        <v>15.3</v>
      </c>
      <c r="CB6" s="19">
        <v>3</v>
      </c>
      <c r="CC6" s="19">
        <v>0</v>
      </c>
      <c r="CD6" s="19">
        <v>0</v>
      </c>
      <c r="CE6" s="19">
        <v>16.8</v>
      </c>
      <c r="CF6" s="19">
        <v>6.2</v>
      </c>
      <c r="CG6" s="19">
        <v>0</v>
      </c>
      <c r="CH6" s="19">
        <v>0</v>
      </c>
      <c r="CI6" s="19">
        <v>16.600000000000001</v>
      </c>
      <c r="CJ6" s="19">
        <v>6.2</v>
      </c>
      <c r="CK6" s="19">
        <v>0</v>
      </c>
      <c r="CL6" s="19">
        <v>0</v>
      </c>
      <c r="CM6" s="19">
        <v>17.2</v>
      </c>
      <c r="CN6" s="19">
        <v>5.7</v>
      </c>
      <c r="CO6" s="19">
        <v>0.2</v>
      </c>
      <c r="CP6" s="19">
        <v>0</v>
      </c>
      <c r="CQ6" s="19">
        <v>17.2</v>
      </c>
      <c r="CR6" s="19">
        <v>6.2</v>
      </c>
      <c r="CS6" s="19">
        <v>0</v>
      </c>
      <c r="CT6" s="19">
        <v>0</v>
      </c>
      <c r="CU6" s="28"/>
      <c r="CV6" s="41">
        <f>IF(SUM(CB6,CF6)&gt;0,SUM(CB6,CF6),"")</f>
        <v>9.1999999999999993</v>
      </c>
      <c r="CW6" s="41">
        <f>IF(SUM(CA6:CB6,CD6:CF6,CH6)-CC6-CG6&gt;0,SUM(CA6:CB6,CD6:CF6,CH6)-CC6-CG6,"")</f>
        <v>41.300000000000004</v>
      </c>
      <c r="CX6" s="41">
        <f>IF(SUM(CI6:CJ6,CL6)-CK6&gt;0,SUM(CI6:CJ6,CL6)-CK6,"")</f>
        <v>22.8</v>
      </c>
      <c r="CY6" s="41">
        <f>IF(SUM(CB6,CF6,CJ6)&gt;0,SUM(CB6,CF6,CJ6),"")</f>
        <v>15.399999999999999</v>
      </c>
      <c r="CZ6" s="41">
        <f>IF(SUM(CW6,CX6)&gt;0,SUM(CW6,CX6),"")</f>
        <v>64.100000000000009</v>
      </c>
      <c r="DA6" s="41">
        <f>IF(SUM(CN6,CR6)&gt;0,SUM(CN6,CR6),"")</f>
        <v>11.9</v>
      </c>
      <c r="DB6" s="41">
        <f>IF(SUM(CM6:CN6,CP6:CR6,CT6)-SUM(CO6,CS6)&gt;0,SUM(CM6:CN6,CP6:CR6,CT6)-SUM(CO6,CS6),"")</f>
        <v>46.099999999999994</v>
      </c>
      <c r="DC6" s="41">
        <f>IF(SUM(CW6,DB6)&gt;0,SUM(CW6,DB6),"")</f>
        <v>87.4</v>
      </c>
      <c r="DD6" s="52">
        <f>IF(MAX(EB6,FD6,GF6,HH6,IJ6,JL6,KN6,LP6,MR6,NT6,OV6,PX6)-IF(L6="",0,L6)&gt;0.001,MAX(EB6,FD6,GF6,HH6,IJ6,JL6,KN6,LP6,MR6,NT6,OV6,PX6)-IF(L6="",0,L6),"")</f>
        <v>4.5000000000000071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12.3</v>
      </c>
      <c r="FL6" s="17">
        <v>2.6</v>
      </c>
      <c r="FM6" s="17">
        <v>0</v>
      </c>
      <c r="FN6" s="17">
        <v>0</v>
      </c>
      <c r="FO6" s="17">
        <v>18</v>
      </c>
      <c r="FP6" s="17">
        <v>4.8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7.4</v>
      </c>
      <c r="GF6" s="41">
        <f>IF(SUM(FK6:FL6,FN6:FP6,FR6)-FM6-FQ6&gt;0,SUM(FK6:FL6,FN6:FP6,FR6)-FM6-FQ6,"")</f>
        <v>37.699999999999996</v>
      </c>
      <c r="GG6" s="41" t="str">
        <f>IF(SUM(FS6:FT6,FV6)-FU6&gt;0,SUM(FS6:FT6,FV6)-FU6,"")</f>
        <v/>
      </c>
      <c r="GH6" s="41">
        <f>IF(SUM(FL6,FP6,FT6)&gt;0,SUM(FL6,FP6,FT6),"")</f>
        <v>7.4</v>
      </c>
      <c r="GI6" s="41">
        <f>IF(SUM(GF6,GG6)&gt;0,SUM(GF6,GG6),"")</f>
        <v>37.699999999999996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37.699999999999996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17.100000000000001</v>
      </c>
      <c r="HP6" s="17">
        <v>6.6</v>
      </c>
      <c r="HQ6" s="17">
        <v>0</v>
      </c>
      <c r="HR6" s="17">
        <v>0</v>
      </c>
      <c r="HS6" s="17">
        <v>17.7</v>
      </c>
      <c r="HT6" s="17">
        <v>6.2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12.8</v>
      </c>
      <c r="IJ6" s="41">
        <f>IF(SUM(HO6:HP6,HR6:HT6,HV6)-HQ6-HU6&gt;0,SUM(HO6:HP6,HR6:HT6,HV6)-HQ6-HU6,"")</f>
        <v>47.600000000000009</v>
      </c>
      <c r="IK6" s="41" t="str">
        <f>IF(SUM(HW6:HX6,HZ6)-HY6&gt;0,SUM(HW6:HX6,HZ6)-HY6,"")</f>
        <v/>
      </c>
      <c r="IL6" s="41">
        <f>IF(SUM(HP6,HT6,HX6)&gt;0,SUM(HP6,HT6,HX6),"")</f>
        <v>12.8</v>
      </c>
      <c r="IM6" s="41">
        <f>IF(SUM(IJ6,IK6)&gt;0,SUM(IJ6,IK6),"")</f>
        <v>47.600000000000009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IF(SUM(IJ6,IO6)&gt;0,SUM(IJ6,IO6),"")</f>
        <v>47.600000000000009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15.9</v>
      </c>
      <c r="QF6" s="23">
        <f>IF($CU6="P",CB6,(CB6+AY6)/2)</f>
        <v>4.55</v>
      </c>
      <c r="QG6" s="23">
        <f>IF($CU6="P",CC6,(CC6+AZ6)/2)</f>
        <v>0.1</v>
      </c>
      <c r="QH6" s="23">
        <f>IF($CU6="P",CD6,(CD6+BA6)/2)</f>
        <v>0</v>
      </c>
      <c r="QI6" s="23">
        <f>IF($CU6="P",CE6,(CE6+BB6)/2)</f>
        <v>16.700000000000003</v>
      </c>
      <c r="QJ6" s="23">
        <f>IF($CU6="P",CF6,(CF6+BC6)/2)</f>
        <v>6.2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16.450000000000003</v>
      </c>
      <c r="QN6" s="23">
        <f>IF($CU6="P",CJ6,(CJ6+BG6)/2)</f>
        <v>6.2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16.5</v>
      </c>
      <c r="QR6" s="23">
        <f>IF($CU6="P",CN6,(CN6+BK6)/2)</f>
        <v>4.5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15.35</v>
      </c>
      <c r="QV6" s="23">
        <f>IF($CU6="P",CR6,(CR6+BO6)/2)</f>
        <v>5.95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10.75</v>
      </c>
      <c r="RA6" s="41">
        <f>IF(SUM(QE6:QF6,QH6:QJ6,QL6)-QG6-QK6&gt;0,SUM(QE6:QF6,QH6:QJ6,QL6)-QG6-QK6,"")</f>
        <v>43.250000000000007</v>
      </c>
      <c r="RB6" s="41">
        <f>IF(SUM(QM6:QN6,QP6)-QO6&gt;0,SUM(QM6:QN6,QP6)-QO6,"")</f>
        <v>22.650000000000002</v>
      </c>
      <c r="RC6" s="41">
        <f>IF(SUM(QF6,QJ6,QN6)&gt;0,SUM(QF6,QJ6,QN6),"")</f>
        <v>16.95</v>
      </c>
      <c r="RD6" s="41">
        <f>IF(SUM(RA6,RB6)&gt;0,SUM(RA6,RB6),"")</f>
        <v>65.900000000000006</v>
      </c>
      <c r="RE6" s="41">
        <f>IF(SUM(QR6,QV6)&gt;0,SUM(QR6,QV6),"")</f>
        <v>10.45</v>
      </c>
      <c r="RF6" s="41">
        <f>IF(SUM(QQ6:QR6,QT6:QV6,QX6)-SUM(QS6,QW6)&gt;0,SUM(QQ6:QR6,QT6:QV6,QX6)-SUM(QS6,QW6),"")</f>
        <v>42.2</v>
      </c>
      <c r="RG6" s="41">
        <f>IF(SUM(RA6,RF6)&gt;0,SUM(RA6,RF6),"")</f>
        <v>85.450000000000017</v>
      </c>
    </row>
    <row r="7" spans="1:475" x14ac:dyDescent="0.2">
      <c r="A7" s="4" cm="1">
        <f t="array" aca="1" ref="A7" ca="1">IF(AND(H7&lt;&gt;"",H7&lt;&gt;"No DD"),SUMPRODUCT((H$4:H$11&lt;&gt;"")*(H$4:H$11&lt;&gt;"No DD")*(E$4:E$11&gt;E7))+1,IF(H7="No DD",SUMPRODUCT((H$4:H$11="No DD")*(E$4:E$11&gt;E7))+1+SUMPRODUCT((H$4:H$11&lt;&gt;"")*(H$4:H$11&lt;&gt;"No DD")),""))</f>
        <v>5</v>
      </c>
      <c r="B7" s="5" t="s">
        <v>168</v>
      </c>
      <c r="C7" s="4" t="s">
        <v>3</v>
      </c>
      <c r="D7" s="4">
        <v>2003</v>
      </c>
      <c r="E7" s="9">
        <f>SUM(J7:R7)+SUM(J7:N7)*0.0000001+SUM(J7)*0.0000000000001</f>
        <v>160.10001119000461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>P</v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>P</v>
      </c>
      <c r="H7" s="37" t="str">
        <f ca="1"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>National Team</v>
      </c>
      <c r="I7" s="3" t="str">
        <f ca="1">IF(TODAY()&lt;45103,"P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)</f>
        <v/>
      </c>
      <c r="J7" s="8">
        <f>IF(COUNT(AQ7,BT7,CW7)&gt;0,LARGE((AQ7,BT7,CW7),1),0)</f>
        <v>45.7</v>
      </c>
      <c r="K7" s="8" t="str">
        <f>IF(J7=0,"",IF(J7=CW7,$CA$1,IF(J7=BT7,$AX$1,IF(J7=AQ7,$U$1,""))))</f>
        <v>2023 Elite Canada</v>
      </c>
      <c r="L7" s="8">
        <f>IF(COUNT(AQ7,BT7,CW7)&gt;1,LARGE((AQ7,BT7,CW7),2),0)</f>
        <v>43</v>
      </c>
      <c r="M7" s="8" t="str">
        <f>IF(L7=0,"",IF(L7=CW7,$CA$1,IF(L7=BT7,$AX$1,IF(L7=AQ7,$U$1,""))))</f>
        <v>2023 Nationals</v>
      </c>
      <c r="N7" s="8">
        <f>IF(COUNT(AR7,BU7,CX7)&gt;0,LARGE((AR7,BU7,CX7),1),0)</f>
        <v>23.2</v>
      </c>
      <c r="O7" s="8" t="str">
        <f>IF(N7=0,"",IF(N7=CX7,$CA$1,IF(N7=BU7,$AX$1,IF(N7=AR7,$U$1,""))))</f>
        <v>2023 Nationals</v>
      </c>
      <c r="P7" s="8">
        <f>IF(MAX(AV7,BY7,DB7)&gt;0,MAX(AV7,BY7,DB7),0)</f>
        <v>48.2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16.3</v>
      </c>
      <c r="V7" s="19">
        <v>5.3</v>
      </c>
      <c r="W7" s="19">
        <v>0.2</v>
      </c>
      <c r="X7" s="19">
        <v>0</v>
      </c>
      <c r="Y7" s="19">
        <v>16</v>
      </c>
      <c r="Z7" s="19">
        <v>1.9</v>
      </c>
      <c r="AA7" s="19">
        <v>0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8"/>
      <c r="AP7" s="41">
        <f>IF(SUM(V7,Z7)&gt;0,SUM(V7,Z7),"")</f>
        <v>7.1999999999999993</v>
      </c>
      <c r="AQ7" s="41">
        <f>IF(SUM(U7:V7,X7:Z7,AB7)-W7-AA7&gt;0,SUM(U7:V7,X7:Z7,AB7)-W7-AA7,"")</f>
        <v>39.299999999999997</v>
      </c>
      <c r="AR7" s="41" t="str">
        <f>IF(SUM(AC7:AD7,AF7)-AE7&gt;0,SUM(AC7:AD7,AF7)-AE7,"")</f>
        <v/>
      </c>
      <c r="AS7" s="41">
        <f>IF(SUM(V7,Z7,AD7)&gt;0,SUM(V7,Z7,AD7),"")</f>
        <v>7.1999999999999993</v>
      </c>
      <c r="AT7" s="41">
        <f>IF(SUM(AQ7,AR7)&gt;0,SUM(AQ7,AR7),"")</f>
        <v>39.299999999999997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39.299999999999997</v>
      </c>
      <c r="AX7" s="18">
        <v>17</v>
      </c>
      <c r="AY7" s="18">
        <v>5.5</v>
      </c>
      <c r="AZ7" s="18">
        <v>0</v>
      </c>
      <c r="BA7" s="18">
        <v>0</v>
      </c>
      <c r="BB7" s="18">
        <v>17.600000000000001</v>
      </c>
      <c r="BC7" s="18">
        <v>5.6</v>
      </c>
      <c r="BD7" s="18">
        <v>0</v>
      </c>
      <c r="BE7" s="18">
        <v>0</v>
      </c>
      <c r="BF7" s="18">
        <v>16.7</v>
      </c>
      <c r="BG7" s="18">
        <v>3</v>
      </c>
      <c r="BH7" s="18">
        <v>1</v>
      </c>
      <c r="BI7" s="18">
        <v>0</v>
      </c>
      <c r="BJ7" s="18">
        <v>17.399999999999999</v>
      </c>
      <c r="BK7" s="18">
        <v>5.5</v>
      </c>
      <c r="BL7" s="18">
        <v>0</v>
      </c>
      <c r="BM7" s="18">
        <v>0</v>
      </c>
      <c r="BN7" s="18">
        <v>16</v>
      </c>
      <c r="BO7" s="18">
        <v>3.7</v>
      </c>
      <c r="BP7" s="18">
        <v>0</v>
      </c>
      <c r="BQ7" s="18">
        <v>0</v>
      </c>
      <c r="BR7" s="29"/>
      <c r="BS7" s="11">
        <f>IF(SUM(AY7,BC7)&gt;0,SUM(AY7,BC7),"")</f>
        <v>11.1</v>
      </c>
      <c r="BT7" s="11">
        <f>IF(SUM(AX7:AY7,BA7:BC7,BE7)-AZ7-BD7&gt;0,SUM(AX7:AY7,BA7:BC7,BE7)-AZ7-BD7,"")</f>
        <v>45.7</v>
      </c>
      <c r="BU7" s="11">
        <f>IF(SUM(BF7:BG7,BI7)-BH7&gt;0,SUM(BF7:BG7,BI7)-BH7,"")</f>
        <v>18.7</v>
      </c>
      <c r="BV7" s="11">
        <f>IF(SUM(AY7,BC7,BG7)&gt;0,SUM(AY7,BC7,BG7),"")</f>
        <v>14.1</v>
      </c>
      <c r="BW7" s="11">
        <f>IF(SUM(BT7,BU7)&gt;0,SUM(BT7,BU7),"")</f>
        <v>64.400000000000006</v>
      </c>
      <c r="BX7" s="11">
        <f>IF(SUM(BK7,BO7)&gt;0,SUM(BK7,BO7),"")</f>
        <v>9.1999999999999993</v>
      </c>
      <c r="BY7" s="11">
        <f>IF(SUM(BJ7:BK7,BM7:BO7,BQ7)-SUM(BL7,BP7)&gt;0,SUM(BJ7:BK7,BM7:BO7,BQ7)-SUM(BL7,BP7),"")</f>
        <v>42.6</v>
      </c>
      <c r="BZ7" s="11">
        <f>IF(SUM(BT7,BY7)&gt;0,SUM(BT7,BY7),"")</f>
        <v>88.300000000000011</v>
      </c>
      <c r="CA7" s="19">
        <v>16.3</v>
      </c>
      <c r="CB7" s="19">
        <v>5.5</v>
      </c>
      <c r="CC7" s="19">
        <v>0.4</v>
      </c>
      <c r="CD7" s="19">
        <v>0</v>
      </c>
      <c r="CE7" s="19">
        <v>16.399999999999999</v>
      </c>
      <c r="CF7" s="19">
        <v>5.4</v>
      </c>
      <c r="CG7" s="19">
        <v>0.2</v>
      </c>
      <c r="CH7" s="19">
        <v>0</v>
      </c>
      <c r="CI7" s="19">
        <v>16.899999999999999</v>
      </c>
      <c r="CJ7" s="19">
        <v>6.5</v>
      </c>
      <c r="CK7" s="19">
        <v>0.2</v>
      </c>
      <c r="CL7" s="19">
        <v>0</v>
      </c>
      <c r="CM7" s="19">
        <v>17.8</v>
      </c>
      <c r="CN7" s="19">
        <v>6.5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10.9</v>
      </c>
      <c r="CW7" s="41">
        <f>IF(SUM(CA7:CB7,CD7:CF7,CH7)-CC7-CG7&gt;0,SUM(CA7:CB7,CD7:CF7,CH7)-CC7-CG7,"")</f>
        <v>43</v>
      </c>
      <c r="CX7" s="41">
        <f>IF(SUM(CI7:CJ7,CL7)-CK7&gt;0,SUM(CI7:CJ7,CL7)-CK7,"")</f>
        <v>23.2</v>
      </c>
      <c r="CY7" s="41">
        <f>IF(SUM(CB7,CF7,CJ7)&gt;0,SUM(CB7,CF7,CJ7),"")</f>
        <v>17.399999999999999</v>
      </c>
      <c r="CZ7" s="41">
        <f>IF(SUM(CW7,CX7)&gt;0,SUM(CW7,CX7),"")</f>
        <v>66.2</v>
      </c>
      <c r="DA7" s="41">
        <f>IF(SUM(CN7,CR7)&gt;0,SUM(CN7,CR7),"")</f>
        <v>12</v>
      </c>
      <c r="DB7" s="41">
        <f>IF(SUM(CM7:CN7,CP7:CR7,CT7)-SUM(CO7,CS7)&gt;0,SUM(CM7:CN7,CP7:CR7,CT7)-SUM(CO7,CS7),"")</f>
        <v>48.2</v>
      </c>
      <c r="DC7" s="41">
        <f>IF(SUM(CW7,DB7)&gt;0,SUM(CW7,DB7),"")</f>
        <v>91.2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15.5</v>
      </c>
      <c r="FL7" s="17">
        <v>3.3</v>
      </c>
      <c r="FM7" s="17">
        <v>0</v>
      </c>
      <c r="FN7" s="17">
        <v>0</v>
      </c>
      <c r="FO7" s="17">
        <v>16.899999999999999</v>
      </c>
      <c r="FP7" s="17">
        <v>5.5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8.8000000000000007</v>
      </c>
      <c r="GF7" s="41">
        <f>IF(SUM(FK7:FL7,FN7:FP7,FR7)-FM7-FQ7&gt;0,SUM(FK7:FL7,FN7:FP7,FR7)-FM7-FQ7,"")</f>
        <v>41</v>
      </c>
      <c r="GG7" s="41" t="str">
        <f>IF(SUM(FS7:FT7,FV7)-FU7&gt;0,SUM(FS7:FT7,FV7)-FU7,"")</f>
        <v/>
      </c>
      <c r="GH7" s="41">
        <f>IF(SUM(FL7,FP7,FT7)&gt;0,SUM(FL7,FP7,FT7),"")</f>
        <v>8.8000000000000007</v>
      </c>
      <c r="GI7" s="41">
        <f>IF(SUM(GF7,GG7)&gt;0,SUM(GF7,GG7),"")</f>
        <v>41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41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16</v>
      </c>
      <c r="HP7" s="17">
        <v>3.3</v>
      </c>
      <c r="HQ7" s="17">
        <v>0</v>
      </c>
      <c r="HR7" s="17">
        <v>0</v>
      </c>
      <c r="HS7" s="17">
        <v>15.5</v>
      </c>
      <c r="HT7" s="17">
        <v>3.3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>IF(SUM(HP7,HT7)&gt;0,SUM(HP7,HT7),"")</f>
        <v>6.6</v>
      </c>
      <c r="IJ7" s="41">
        <f>IF(SUM(HO7:HP7,HR7:HT7,HV7)-HQ7-HU7&gt;0,SUM(HO7:HP7,HR7:HT7,HV7)-HQ7-HU7,"")</f>
        <v>38.099999999999994</v>
      </c>
      <c r="IK7" s="41" t="str">
        <f>IF(SUM(HW7:HX7,HZ7)-HY7&gt;0,SUM(HW7:HX7,HZ7)-HY7,"")</f>
        <v/>
      </c>
      <c r="IL7" s="41">
        <f>IF(SUM(HP7,HT7,HX7)&gt;0,SUM(HP7,HT7,HX7),"")</f>
        <v>6.6</v>
      </c>
      <c r="IM7" s="41">
        <f>IF(SUM(IJ7,IK7)&gt;0,SUM(IJ7,IK7),"")</f>
        <v>38.099999999999994</v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>
        <f>IF(SUM(IJ7,IO7)&gt;0,SUM(IJ7,IO7),"")</f>
        <v>38.099999999999994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16.649999999999999</v>
      </c>
      <c r="QF7" s="23">
        <f>IF($CU7="P",CB7,(CB7+AY7)/2)</f>
        <v>5.5</v>
      </c>
      <c r="QG7" s="23">
        <f>IF($CU7="P",CC7,(CC7+AZ7)/2)</f>
        <v>0.2</v>
      </c>
      <c r="QH7" s="23">
        <f>IF($CU7="P",CD7,(CD7+BA7)/2)</f>
        <v>0</v>
      </c>
      <c r="QI7" s="23">
        <f>IF($CU7="P",CE7,(CE7+BB7)/2)</f>
        <v>17</v>
      </c>
      <c r="QJ7" s="23">
        <f>IF($CU7="P",CF7,(CF7+BC7)/2)</f>
        <v>5.5</v>
      </c>
      <c r="QK7" s="23">
        <f>IF($CU7="P",CG7,(CG7+BD7)/2)</f>
        <v>0.1</v>
      </c>
      <c r="QL7" s="23">
        <f>IF($CU7="P",CH7,(CH7+BE7)/2)</f>
        <v>0</v>
      </c>
      <c r="QM7" s="23">
        <f>IF($CU7="P",CI7,(CI7+BF7)/2)</f>
        <v>16.799999999999997</v>
      </c>
      <c r="QN7" s="23">
        <f>IF($CU7="P",CJ7,(CJ7+BG7)/2)</f>
        <v>4.75</v>
      </c>
      <c r="QO7" s="23">
        <f>IF($CU7="P",CK7,(CK7+BH7)/2)</f>
        <v>0.6</v>
      </c>
      <c r="QP7" s="23">
        <f>IF($CU7="P",CL7,(CL7+BI7)/2)</f>
        <v>0</v>
      </c>
      <c r="QQ7" s="23">
        <f>IF($CU7="P",CM7,(CM7+BJ7)/2)</f>
        <v>17.600000000000001</v>
      </c>
      <c r="QR7" s="23">
        <f>IF($CU7="P",CN7,(CN7+BK7)/2)</f>
        <v>6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17.2</v>
      </c>
      <c r="QV7" s="23">
        <f>IF($CU7="P",CR7,(CR7+BO7)/2)</f>
        <v>4.5999999999999996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11</v>
      </c>
      <c r="RA7" s="41">
        <f>IF(SUM(QE7:QF7,QH7:QJ7,QL7)-QG7-QK7&gt;0,SUM(QE7:QF7,QH7:QJ7,QL7)-QG7-QK7,"")</f>
        <v>44.349999999999994</v>
      </c>
      <c r="RB7" s="41">
        <f>IF(SUM(QM7:QN7,QP7)-QO7&gt;0,SUM(QM7:QN7,QP7)-QO7,"")</f>
        <v>20.949999999999996</v>
      </c>
      <c r="RC7" s="41">
        <f>IF(SUM(QF7,QJ7,QN7)&gt;0,SUM(QF7,QJ7,QN7),"")</f>
        <v>15.75</v>
      </c>
      <c r="RD7" s="41">
        <f>IF(SUM(RA7,RB7)&gt;0,SUM(RA7,RB7),"")</f>
        <v>65.299999999999983</v>
      </c>
      <c r="RE7" s="41">
        <f>IF(SUM(QR7,QV7)&gt;0,SUM(QR7,QV7),"")</f>
        <v>10.6</v>
      </c>
      <c r="RF7" s="41">
        <f>IF(SUM(QQ7:QR7,QT7:QV7,QX7)-SUM(QS7,QW7)&gt;0,SUM(QQ7:QR7,QT7:QV7,QX7)-SUM(QS7,QW7),"")</f>
        <v>45.4</v>
      </c>
      <c r="RG7" s="41">
        <f>IF(SUM(RA7,RF7)&gt;0,SUM(RA7,RF7),"")</f>
        <v>89.75</v>
      </c>
    </row>
    <row r="8" spans="1:475" x14ac:dyDescent="0.2">
      <c r="A8" s="4" cm="1">
        <f t="array" aca="1" ref="A8" ca="1">IF(AND(H8&lt;&gt;"",H8&lt;&gt;"No DD"),SUMPRODUCT((H$4:H$11&lt;&gt;"")*(H$4:H$11&lt;&gt;"No DD")*(E$4:E$11&gt;E8))+1,IF(H8="No DD",SUMPRODUCT((H$4:H$11="No DD")*(E$4:E$11&gt;E8))+1+SUMPRODUCT((H$4:H$11&lt;&gt;"")*(H$4:H$11&lt;&gt;"No DD")),""))</f>
        <v>6</v>
      </c>
      <c r="B8" s="5" t="s">
        <v>167</v>
      </c>
      <c r="C8" s="4" t="s">
        <v>5</v>
      </c>
      <c r="D8" s="4">
        <v>2003</v>
      </c>
      <c r="E8" s="9">
        <f>SUM(J8:R8)+SUM(J8:N8)*0.0000001+SUM(J8)*0.0000000000001</f>
        <v>148.00001014000458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>P</v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>P</v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National Team</v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/>
      </c>
      <c r="J8" s="8">
        <f>IF(COUNT(AQ8,BT8,CW8)&gt;0,LARGE((AQ8,BT8,CW8),1),0)</f>
        <v>45.9</v>
      </c>
      <c r="K8" s="8" t="str">
        <f>IF(J8=0,"",IF(J8=CW8,$CA$1,IF(J8=BT8,$AX$1,IF(J8=AQ8,$U$1,""))))</f>
        <v>2023 Nationals</v>
      </c>
      <c r="L8" s="8">
        <f>IF(COUNT(AQ8,BT8,CW8)&gt;1,LARGE((AQ8,BT8,CW8),2),0)</f>
        <v>36.199999999999996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19.3</v>
      </c>
      <c r="O8" s="8" t="str">
        <f>IF(N8=0,"",IF(N8=CX8,$CA$1,IF(N8=BU8,$AX$1,IF(N8=AR8,$U$1,""))))</f>
        <v>2023 Nationals</v>
      </c>
      <c r="P8" s="8">
        <f>IF(MAX(AV8,BY8,DB8)&gt;0,MAX(AV8,BY8,DB8),0)</f>
        <v>46.6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15.8</v>
      </c>
      <c r="V8" s="19">
        <v>2.9</v>
      </c>
      <c r="W8" s="19">
        <v>0</v>
      </c>
      <c r="X8" s="19">
        <v>0</v>
      </c>
      <c r="Y8" s="19">
        <v>14.1</v>
      </c>
      <c r="Z8" s="19">
        <v>4.3</v>
      </c>
      <c r="AA8" s="19">
        <v>0.9</v>
      </c>
      <c r="AB8" s="19">
        <v>0</v>
      </c>
      <c r="AC8" s="19"/>
      <c r="AD8" s="19"/>
      <c r="AE8" s="19"/>
      <c r="AF8" s="19"/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7.1999999999999993</v>
      </c>
      <c r="AQ8" s="41">
        <f>IF(SUM(U8:V8,X8:Z8,AB8)-W8-AA8&gt;0,SUM(U8:V8,X8:Z8,AB8)-W8-AA8,"")</f>
        <v>36.199999999999996</v>
      </c>
      <c r="AR8" s="41" t="str">
        <f>IF(SUM(AC8:AD8,AF8)-AE8&gt;0,SUM(AC8:AD8,AF8)-AE8,"")</f>
        <v/>
      </c>
      <c r="AS8" s="41">
        <f>IF(SUM(V8,Z8,AD8)&gt;0,SUM(V8,Z8,AD8),"")</f>
        <v>7.1999999999999993</v>
      </c>
      <c r="AT8" s="41">
        <f>IF(SUM(AQ8,AR8)&gt;0,SUM(AQ8,AR8),"")</f>
        <v>36.199999999999996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36.199999999999996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9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17.2</v>
      </c>
      <c r="CB8" s="19">
        <v>5.5</v>
      </c>
      <c r="CC8" s="19">
        <v>0</v>
      </c>
      <c r="CD8" s="19">
        <v>0</v>
      </c>
      <c r="CE8" s="19">
        <v>17.7</v>
      </c>
      <c r="CF8" s="19">
        <v>5.5</v>
      </c>
      <c r="CG8" s="19">
        <v>0</v>
      </c>
      <c r="CH8" s="19">
        <v>0</v>
      </c>
      <c r="CI8" s="19">
        <v>16</v>
      </c>
      <c r="CJ8" s="19">
        <v>3.3</v>
      </c>
      <c r="CK8" s="19">
        <v>0</v>
      </c>
      <c r="CL8" s="19">
        <v>0</v>
      </c>
      <c r="CM8" s="19">
        <v>16.600000000000001</v>
      </c>
      <c r="CN8" s="19">
        <v>6.1</v>
      </c>
      <c r="CO8" s="19">
        <v>0</v>
      </c>
      <c r="CP8" s="19">
        <v>0</v>
      </c>
      <c r="CQ8" s="19">
        <v>18.399999999999999</v>
      </c>
      <c r="CR8" s="19">
        <v>5.5</v>
      </c>
      <c r="CS8" s="19">
        <v>0</v>
      </c>
      <c r="CT8" s="19">
        <v>0</v>
      </c>
      <c r="CU8" s="28"/>
      <c r="CV8" s="41">
        <f>IF(SUM(CB8,CF8)&gt;0,SUM(CB8,CF8),"")</f>
        <v>11</v>
      </c>
      <c r="CW8" s="41">
        <f>IF(SUM(CA8:CB8,CD8:CF8,CH8)-CC8-CG8&gt;0,SUM(CA8:CB8,CD8:CF8,CH8)-CC8-CG8,"")</f>
        <v>45.9</v>
      </c>
      <c r="CX8" s="41">
        <f>IF(SUM(CI8:CJ8,CL8)-CK8&gt;0,SUM(CI8:CJ8,CL8)-CK8,"")</f>
        <v>19.3</v>
      </c>
      <c r="CY8" s="41">
        <f>IF(SUM(CB8,CF8,CJ8)&gt;0,SUM(CB8,CF8,CJ8),"")</f>
        <v>14.3</v>
      </c>
      <c r="CZ8" s="41">
        <f>IF(SUM(CW8,CX8)&gt;0,SUM(CW8,CX8),"")</f>
        <v>65.2</v>
      </c>
      <c r="DA8" s="41">
        <f>IF(SUM(CN8,CR8)&gt;0,SUM(CN8,CR8),"")</f>
        <v>11.6</v>
      </c>
      <c r="DB8" s="41">
        <f>IF(SUM(CM8:CN8,CP8:CR8,CT8)-SUM(CO8,CS8)&gt;0,SUM(CM8:CN8,CP8:CR8,CT8)-SUM(CO8,CS8),"")</f>
        <v>46.6</v>
      </c>
      <c r="DC8" s="41">
        <f>IF(SUM(CW8,DB8)&gt;0,SUM(CW8,DB8),"")</f>
        <v>92.5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8.6</v>
      </c>
      <c r="QF8" s="23">
        <f>IF($CU8="P",CB8,(CB8+AY8)/2)</f>
        <v>2.75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8.85</v>
      </c>
      <c r="QJ8" s="23">
        <f>IF($CU8="P",CF8,(CF8+BC8)/2)</f>
        <v>2.75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8</v>
      </c>
      <c r="QN8" s="23">
        <f>IF($CU8="P",CJ8,(CJ8+BG8)/2)</f>
        <v>1.65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8.3000000000000007</v>
      </c>
      <c r="QR8" s="23">
        <f>IF($CU8="P",CN8,(CN8+BK8)/2)</f>
        <v>3.05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9.1999999999999993</v>
      </c>
      <c r="QV8" s="23">
        <f>IF($CU8="P",CR8,(CR8+BO8)/2)</f>
        <v>2.75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5.5</v>
      </c>
      <c r="RA8" s="41">
        <f>IF(SUM(QE8:QF8,QH8:QJ8,QL8)-QG8-QK8&gt;0,SUM(QE8:QF8,QH8:QJ8,QL8)-QG8-QK8,"")</f>
        <v>22.95</v>
      </c>
      <c r="RB8" s="41">
        <f>IF(SUM(QM8:QN8,QP8)-QO8&gt;0,SUM(QM8:QN8,QP8)-QO8,"")</f>
        <v>9.65</v>
      </c>
      <c r="RC8" s="41">
        <f>IF(SUM(QF8,QJ8,QN8)&gt;0,SUM(QF8,QJ8,QN8),"")</f>
        <v>7.15</v>
      </c>
      <c r="RD8" s="41">
        <f>IF(SUM(RA8,RB8)&gt;0,SUM(RA8,RB8),"")</f>
        <v>32.6</v>
      </c>
      <c r="RE8" s="41">
        <f>IF(SUM(QR8,QV8)&gt;0,SUM(QR8,QV8),"")</f>
        <v>5.8</v>
      </c>
      <c r="RF8" s="41">
        <f>IF(SUM(QQ8:QR8,QT8:QV8,QX8)-SUM(QS8,QW8)&gt;0,SUM(QQ8:QR8,QT8:QV8,QX8)-SUM(QS8,QW8),"")</f>
        <v>23.3</v>
      </c>
      <c r="RG8" s="41">
        <f>IF(SUM(RA8,RF8)&gt;0,SUM(RA8,RF8),"")</f>
        <v>46.25</v>
      </c>
    </row>
    <row r="9" spans="1:475" x14ac:dyDescent="0.2">
      <c r="A9" s="4" cm="1">
        <f t="array" aca="1" ref="A9" ca="1">IF(AND(H9&lt;&gt;"",H9&lt;&gt;"No DD"),SUMPRODUCT((H$4:H$11&lt;&gt;"")*(H$4:H$11&lt;&gt;"No DD")*(E$4:E$11&gt;E9))+1,IF(H9="No DD",SUMPRODUCT((H$4:H$11="No DD")*(E$4:E$11&gt;E9))+1+SUMPRODUCT((H$4:H$11&lt;&gt;"")*(H$4:H$11&lt;&gt;"No DD")),""))</f>
        <v>3</v>
      </c>
      <c r="B9" s="5" t="s">
        <v>84</v>
      </c>
      <c r="C9" s="4" t="s">
        <v>5</v>
      </c>
      <c r="D9" s="4">
        <v>2002</v>
      </c>
      <c r="E9" s="9">
        <f>SUM(J9:R9)+SUM(J9:N9)*0.0000001+SUM(J9)*0.0000000000001</f>
        <v>162.70001166000458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>Worlds Team</v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>P</v>
      </c>
      <c r="J9" s="8">
        <f>IF(COUNT(AQ9,BT9,CW9)&gt;0,LARGE((AQ9,BT9,CW9),1),0)</f>
        <v>45.9</v>
      </c>
      <c r="K9" s="8" t="str">
        <f>IF(J9=0,"",IF(J9=CW9,$CA$1,IF(J9=BT9,$AX$1,IF(J9=AQ9,$U$1,""))))</f>
        <v>2023 Nationals</v>
      </c>
      <c r="L9" s="8">
        <f>IF(COUNT(AQ9,BT9,CW9)&gt;1,LARGE((AQ9,BT9,CW9),2),0)</f>
        <v>45.9</v>
      </c>
      <c r="M9" s="8" t="str">
        <f>IF(L9=0,"",IF(L9=CW9,$CA$1,IF(L9=BT9,$AX$1,IF(L9=AQ9,$U$1,""))))</f>
        <v>2023 Nationals</v>
      </c>
      <c r="N9" s="8">
        <f>IF(COUNT(AR9,BU9,CX9)&gt;0,LARGE((AR9,BU9,CX9),1),0)</f>
        <v>24.799999999999997</v>
      </c>
      <c r="O9" s="8" t="str">
        <f>IF(N9=0,"",IF(N9=CX9,$CA$1,IF(N9=BU9,$AX$1,IF(N9=AR9,$U$1,""))))</f>
        <v>2023 Nationals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17.100000000000001</v>
      </c>
      <c r="V9" s="19">
        <v>6.1</v>
      </c>
      <c r="W9" s="19">
        <v>0</v>
      </c>
      <c r="X9" s="19">
        <v>0</v>
      </c>
      <c r="Y9" s="19">
        <v>15.2</v>
      </c>
      <c r="Z9" s="19">
        <v>3.7</v>
      </c>
      <c r="AA9" s="19">
        <v>0</v>
      </c>
      <c r="AB9" s="19">
        <v>0</v>
      </c>
      <c r="AC9" s="19"/>
      <c r="AD9" s="19"/>
      <c r="AE9" s="19"/>
      <c r="AF9" s="19"/>
      <c r="AG9" s="19">
        <v>16.5</v>
      </c>
      <c r="AH9" s="19">
        <v>5.3</v>
      </c>
      <c r="AI9" s="19">
        <v>0.2</v>
      </c>
      <c r="AJ9" s="19">
        <v>0</v>
      </c>
      <c r="AK9" s="19">
        <v>16.2</v>
      </c>
      <c r="AL9" s="19">
        <v>6.1</v>
      </c>
      <c r="AM9" s="19">
        <v>0</v>
      </c>
      <c r="AN9" s="19">
        <v>0</v>
      </c>
      <c r="AO9" s="28"/>
      <c r="AP9" s="41">
        <f>IF(SUM(V9,Z9)&gt;0,SUM(V9,Z9),"")</f>
        <v>9.8000000000000007</v>
      </c>
      <c r="AQ9" s="41">
        <f>IF(SUM(U9:V9,X9:Z9,AB9)-W9-AA9&gt;0,SUM(U9:V9,X9:Z9,AB9)-W9-AA9,"")</f>
        <v>42.100000000000009</v>
      </c>
      <c r="AR9" s="41" t="str">
        <f>IF(SUM(AC9:AD9,AF9)-AE9&gt;0,SUM(AC9:AD9,AF9)-AE9,"")</f>
        <v/>
      </c>
      <c r="AS9" s="41">
        <f>IF(SUM(V9,Z9,AD9)&gt;0,SUM(V9,Z9,AD9),"")</f>
        <v>9.8000000000000007</v>
      </c>
      <c r="AT9" s="41">
        <f>IF(SUM(AQ9,AR9)&gt;0,SUM(AQ9,AR9),"")</f>
        <v>42.100000000000009</v>
      </c>
      <c r="AU9" s="41">
        <f>IF(SUM(AH9,AL9)&gt;0,SUM(AH9,AL9),"")</f>
        <v>11.399999999999999</v>
      </c>
      <c r="AV9" s="41">
        <f>IF(SUM(AG9:AH9,AJ9:AL9,AN9)-SUM(AI9,AM9)&gt;0,SUM(AG9:AH9,AJ9:AL9,AN9)-SUM(AI9,AM9),"")</f>
        <v>43.9</v>
      </c>
      <c r="AW9" s="41">
        <f>IF(SUM(AQ9,AV9)&gt;0,SUM(AQ9,AV9),"")</f>
        <v>86</v>
      </c>
      <c r="AX9" s="18">
        <v>17.399999999999999</v>
      </c>
      <c r="AY9" s="18">
        <v>5.7</v>
      </c>
      <c r="AZ9" s="18">
        <v>0</v>
      </c>
      <c r="BA9" s="18">
        <v>0</v>
      </c>
      <c r="BB9" s="18">
        <v>16.899999999999999</v>
      </c>
      <c r="BC9" s="18">
        <v>5.9</v>
      </c>
      <c r="BD9" s="18">
        <v>0</v>
      </c>
      <c r="BE9" s="18">
        <v>0</v>
      </c>
      <c r="BF9" s="18">
        <v>17.3</v>
      </c>
      <c r="BG9" s="18">
        <v>6.1</v>
      </c>
      <c r="BH9" s="18">
        <v>0</v>
      </c>
      <c r="BI9" s="18">
        <v>0</v>
      </c>
      <c r="BJ9" s="18">
        <v>18.2</v>
      </c>
      <c r="BK9" s="18">
        <v>5.3</v>
      </c>
      <c r="BL9" s="18">
        <v>0</v>
      </c>
      <c r="BM9" s="18">
        <v>0</v>
      </c>
      <c r="BN9" s="18">
        <v>17.3</v>
      </c>
      <c r="BO9" s="18">
        <v>4.3</v>
      </c>
      <c r="BP9" s="18">
        <v>0.5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45.9</v>
      </c>
      <c r="BU9" s="11">
        <f>IF(SUM(BF9:BG9,BI9)-BH9&gt;0,SUM(BF9:BG9,BI9)-BH9,"")</f>
        <v>23.4</v>
      </c>
      <c r="BV9" s="11">
        <f>IF(SUM(AY9,BC9,BG9)&gt;0,SUM(AY9,BC9,BG9),"")</f>
        <v>17.700000000000003</v>
      </c>
      <c r="BW9" s="11">
        <f>IF(SUM(BT9,BU9)&gt;0,SUM(BT9,BU9),"")</f>
        <v>69.3</v>
      </c>
      <c r="BX9" s="11">
        <f>IF(SUM(BK9,BO9)&gt;0,SUM(BK9,BO9),"")</f>
        <v>9.6</v>
      </c>
      <c r="BY9" s="11">
        <f>IF(SUM(BJ9:BK9,BM9:BO9,BQ9)-SUM(BL9,BP9)&gt;0,SUM(BJ9:BK9,BM9:BO9,BQ9)-SUM(BL9,BP9),"")</f>
        <v>44.599999999999994</v>
      </c>
      <c r="BZ9" s="11">
        <f>IF(SUM(BT9,BY9)&gt;0,SUM(BT9,BY9),"")</f>
        <v>90.5</v>
      </c>
      <c r="CA9" s="19">
        <v>17.100000000000001</v>
      </c>
      <c r="CB9" s="19">
        <v>5.7</v>
      </c>
      <c r="CC9" s="19">
        <v>0</v>
      </c>
      <c r="CD9" s="19">
        <v>0</v>
      </c>
      <c r="CE9" s="19">
        <v>17.2</v>
      </c>
      <c r="CF9" s="19">
        <v>5.9</v>
      </c>
      <c r="CG9" s="19">
        <v>0</v>
      </c>
      <c r="CH9" s="19">
        <v>0</v>
      </c>
      <c r="CI9" s="19">
        <v>16.7</v>
      </c>
      <c r="CJ9" s="19">
        <v>8.1</v>
      </c>
      <c r="CK9" s="19">
        <v>0</v>
      </c>
      <c r="CL9" s="19">
        <v>0</v>
      </c>
      <c r="CM9" s="19">
        <v>18.100000000000001</v>
      </c>
      <c r="CN9" s="19">
        <v>5.7</v>
      </c>
      <c r="CO9" s="19">
        <v>0</v>
      </c>
      <c r="CP9" s="19">
        <v>0</v>
      </c>
      <c r="CQ9" s="19">
        <v>16</v>
      </c>
      <c r="CR9" s="19">
        <v>6.5</v>
      </c>
      <c r="CS9" s="19">
        <v>0.2</v>
      </c>
      <c r="CT9" s="19">
        <v>0</v>
      </c>
      <c r="CU9" s="28"/>
      <c r="CV9" s="41">
        <f>IF(SUM(CB9,CF9)&gt;0,SUM(CB9,CF9),"")</f>
        <v>11.600000000000001</v>
      </c>
      <c r="CW9" s="41">
        <f>IF(SUM(CA9:CB9,CD9:CF9,CH9)-CC9-CG9&gt;0,SUM(CA9:CB9,CD9:CF9,CH9)-CC9-CG9,"")</f>
        <v>45.9</v>
      </c>
      <c r="CX9" s="41">
        <f>IF(SUM(CI9:CJ9,CL9)-CK9&gt;0,SUM(CI9:CJ9,CL9)-CK9,"")</f>
        <v>24.799999999999997</v>
      </c>
      <c r="CY9" s="41">
        <f>IF(SUM(CB9,CF9,CJ9)&gt;0,SUM(CB9,CF9,CJ9),"")</f>
        <v>19.700000000000003</v>
      </c>
      <c r="CZ9" s="41">
        <f>IF(SUM(CW9,CX9)&gt;0,SUM(CW9,CX9),"")</f>
        <v>70.699999999999989</v>
      </c>
      <c r="DA9" s="41">
        <f>IF(SUM(CN9,CR9)&gt;0,SUM(CN9,CR9),"")</f>
        <v>12.2</v>
      </c>
      <c r="DB9" s="41">
        <f>IF(SUM(CM9:CN9,CP9:CR9,CT9)-SUM(CO9,CS9)&gt;0,SUM(CM9:CN9,CP9:CR9,CT9)-SUM(CO9,CS9),"")</f>
        <v>46.099999999999994</v>
      </c>
      <c r="DC9" s="41">
        <f>IF(SUM(CW9,DB9)&gt;0,SUM(CW9,DB9),"")</f>
        <v>92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>
        <v>15</v>
      </c>
      <c r="DH9" s="17">
        <v>3.8</v>
      </c>
      <c r="DI9" s="17">
        <v>0</v>
      </c>
      <c r="DJ9" s="17">
        <v>0</v>
      </c>
      <c r="DK9" s="17">
        <v>8.4</v>
      </c>
      <c r="DL9" s="17">
        <v>2.7</v>
      </c>
      <c r="DM9" s="17">
        <v>0</v>
      </c>
      <c r="DN9" s="17">
        <v>0</v>
      </c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>
        <f>IF(SUM(DH9,DL9)&gt;0,SUM(DH9,DL9),"")</f>
        <v>6.5</v>
      </c>
      <c r="EB9" s="41">
        <f>IF(SUM(DG9:DH9,DJ9:DL9,DN9)-DI9-DM9&gt;0,SUM(DG9:DH9,DJ9:DL9,DN9)-DI9-DM9,"")</f>
        <v>29.900000000000002</v>
      </c>
      <c r="EC9" s="41" t="str">
        <f>IF(SUM(DO9:DP9,DR9)-DQ9&gt;0,SUM(DO9:DP9,DR9)-DQ9,"")</f>
        <v/>
      </c>
      <c r="ED9" s="41">
        <f>IF(SUM(DH9,DL9,DP9)&gt;0,SUM(DH9,DL9,DP9),"")</f>
        <v>6.5</v>
      </c>
      <c r="EE9" s="41">
        <f>IF(SUM(EB9,EC9)&gt;0,SUM(EB9,EC9),"")</f>
        <v>29.900000000000002</v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>
        <f>IF(SUM(EB9,EG9)&gt;0,SUM(EB9,EG9),"")</f>
        <v>29.900000000000002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17.25</v>
      </c>
      <c r="QF9" s="23">
        <f>IF($CU9="P",CB9,(CB9+AY9)/2)</f>
        <v>5.7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17.049999999999997</v>
      </c>
      <c r="QJ9" s="23">
        <f>IF($CU9="P",CF9,(CF9+BC9)/2)</f>
        <v>5.9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17</v>
      </c>
      <c r="QN9" s="23">
        <f>IF($CU9="P",CJ9,(CJ9+BG9)/2)</f>
        <v>7.1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18.149999999999999</v>
      </c>
      <c r="QR9" s="23">
        <f>IF($CU9="P",CN9,(CN9+BK9)/2)</f>
        <v>5.5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16.649999999999999</v>
      </c>
      <c r="QV9" s="23">
        <f>IF($CU9="P",CR9,(CR9+BO9)/2)</f>
        <v>5.4</v>
      </c>
      <c r="QW9" s="23">
        <f>IF($CU9="P",CS9,(CS9+BP9)/2)</f>
        <v>0.35</v>
      </c>
      <c r="QX9" s="23">
        <f>IF($CU9="P",CT9,(CT9+BQ9)/2)</f>
        <v>0</v>
      </c>
      <c r="QY9" s="28" t="s">
        <v>57</v>
      </c>
      <c r="QZ9" s="41">
        <f>IF(SUM(QF9,QJ9)&gt;0,SUM(QF9,QJ9),"")</f>
        <v>11.600000000000001</v>
      </c>
      <c r="RA9" s="41">
        <f>IF(SUM(QE9:QF9,QH9:QJ9,QL9)-QG9-QK9&gt;0,SUM(QE9:QF9,QH9:QJ9,QL9)-QG9-QK9,"")</f>
        <v>45.9</v>
      </c>
      <c r="RB9" s="41">
        <f>IF(SUM(QM9:QN9,QP9)-QO9&gt;0,SUM(QM9:QN9,QP9)-QO9,"")</f>
        <v>24.1</v>
      </c>
      <c r="RC9" s="41">
        <f>IF(SUM(QF9,QJ9,QN9)&gt;0,SUM(QF9,QJ9,QN9),"")</f>
        <v>18.700000000000003</v>
      </c>
      <c r="RD9" s="41">
        <f>IF(SUM(RA9,RB9)&gt;0,SUM(RA9,RB9),"")</f>
        <v>70</v>
      </c>
      <c r="RE9" s="41">
        <f>IF(SUM(QR9,QV9)&gt;0,SUM(QR9,QV9),"")</f>
        <v>10.9</v>
      </c>
      <c r="RF9" s="41">
        <f>IF(SUM(QQ9:QR9,QT9:QV9,QX9)-SUM(QS9,QW9)&gt;0,SUM(QQ9:QR9,QT9:QV9,QX9)-SUM(QS9,QW9),"")</f>
        <v>45.349999999999994</v>
      </c>
      <c r="RG9" s="41">
        <f>IF(SUM(RA9,RF9)&gt;0,SUM(RA9,RF9),"")</f>
        <v>91.25</v>
      </c>
    </row>
    <row r="10" spans="1:475" x14ac:dyDescent="0.2">
      <c r="A10" s="4" t="str" cm="1">
        <f t="array" ref="A10">IF(AND(H10&lt;&gt;"",H10&lt;&gt;"No DD"),SUMPRODUCT((H$4:H$11&lt;&gt;"")*(H$4:H$11&lt;&gt;"No DD")*(E$4:E$11&gt;E10))+1,IF(H10="No DD",SUMPRODUCT((H$4:H$11="No DD")*(E$4:E$11&gt;E10))+1+SUMPRODUCT((H$4:H$11&lt;&gt;"")*(H$4:H$11&lt;&gt;"No DD")),""))</f>
        <v/>
      </c>
      <c r="B10" s="5" t="s">
        <v>87</v>
      </c>
      <c r="C10" s="4" t="s">
        <v>5</v>
      </c>
      <c r="D10" s="4">
        <v>2003</v>
      </c>
      <c r="E10" s="9">
        <f>SUM(J10:R10)+SUM(J10:N10)*0.0000001+SUM(J10)*0.0000000000001</f>
        <v>78.400003930003948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39.299999999999997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39.1</v>
      </c>
      <c r="Q10" s="8" t="str">
        <f>IF(P10=0,"",IF(P10=DB10,$CA$1,IF(P10=BY10,$AX$1,IF(P10=AV10,$U$1,""))))</f>
        <v>2022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15.3</v>
      </c>
      <c r="V10" s="19">
        <v>5.7</v>
      </c>
      <c r="W10" s="19">
        <v>0</v>
      </c>
      <c r="X10" s="19">
        <v>0.6</v>
      </c>
      <c r="Y10" s="19">
        <v>14.5</v>
      </c>
      <c r="Z10" s="19">
        <v>2.9</v>
      </c>
      <c r="AA10" s="19">
        <v>0</v>
      </c>
      <c r="AB10" s="19">
        <v>0.3</v>
      </c>
      <c r="AC10" s="19"/>
      <c r="AD10" s="19"/>
      <c r="AE10" s="19"/>
      <c r="AF10" s="19"/>
      <c r="AG10" s="19">
        <v>14.8</v>
      </c>
      <c r="AH10" s="19">
        <v>2.9</v>
      </c>
      <c r="AI10" s="19">
        <v>0</v>
      </c>
      <c r="AJ10" s="19">
        <v>0.3</v>
      </c>
      <c r="AK10" s="19">
        <v>15.5</v>
      </c>
      <c r="AL10" s="19">
        <v>5</v>
      </c>
      <c r="AM10" s="19">
        <v>0</v>
      </c>
      <c r="AN10" s="19">
        <v>0.6</v>
      </c>
      <c r="AO10" s="28"/>
      <c r="AP10" s="41">
        <f>IF(SUM(V10,Z10)&gt;0,SUM(V10,Z10),"")</f>
        <v>8.6</v>
      </c>
      <c r="AQ10" s="41">
        <f>IF(SUM(U10:V10,X10:Z10,AB10)-W10-AA10&gt;0,SUM(U10:V10,X10:Z10,AB10)-W10-AA10,"")</f>
        <v>39.299999999999997</v>
      </c>
      <c r="AR10" s="41" t="str">
        <f>IF(SUM(AC10:AD10,AF10)-AE10&gt;0,SUM(AC10:AD10,AF10)-AE10,"")</f>
        <v/>
      </c>
      <c r="AS10" s="41">
        <f>IF(SUM(V10,Z10,AD10)&gt;0,SUM(V10,Z10,AD10),"")</f>
        <v>8.6</v>
      </c>
      <c r="AT10" s="41">
        <f>IF(SUM(AQ10,AR10)&gt;0,SUM(AQ10,AR10),"")</f>
        <v>39.299999999999997</v>
      </c>
      <c r="AU10" s="41">
        <f>IF(SUM(AH10,AL10)&gt;0,SUM(AH10,AL10),"")</f>
        <v>7.9</v>
      </c>
      <c r="AV10" s="41">
        <f>IF(SUM(AG10:AH10,AJ10:AL10,AN10)-SUM(AI10,AM10)&gt;0,SUM(AG10:AH10,AJ10:AL10,AN10)-SUM(AI10,AM10),"")</f>
        <v>39.1</v>
      </c>
      <c r="AW10" s="41">
        <f>IF(SUM(AQ10,AV10)&gt;0,SUM(AQ10,AV10),"")</f>
        <v>78.400000000000006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IF(SUM(RA10,RF10)&gt;0,SUM(RA10,RF10),"")</f>
        <v/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11.4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11.4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17.7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17.7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20.7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20.7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20.7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20.7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46.2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46.2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70.5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70.5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74.400000000000006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74.400000000000006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76.7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76.7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181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243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8"/>
      <c r="AP4" s="41">
        <f>IF(SUM(V4,Z4)&gt;0,SUM(V4,Z4),"")</f>
        <v>7.1999999999999993</v>
      </c>
      <c r="AQ4" s="41">
        <f>IF(SUM(U4:V4,X4:Z4,AB4)-W4-AA4&gt;0,SUM(U4:V4,X4:Z4,AB4)-W4-AA4,"")</f>
        <v>36.299999999999997</v>
      </c>
      <c r="AR4" s="41" t="str">
        <f>IF(SUM(AC4:AD4,AF4)-AE4&gt;0,SUM(AC4:AD4,AF4)-AE4,"")</f>
        <v/>
      </c>
      <c r="AS4" s="41">
        <f>IF(SUM(V4,Z4,AD4)&gt;0,SUM(V4,Z4,AD4),"")</f>
        <v>7.1999999999999993</v>
      </c>
      <c r="AT4" s="41">
        <f>IF(SUM(AQ4,AR4)&gt;0,SUM(AQ4,AR4),"")</f>
        <v>36.299999999999997</v>
      </c>
      <c r="AU4" s="41" t="str">
        <f>IF(SUM(AH4,AL4)&gt;0,SUM(AH4,AL4),"")</f>
        <v/>
      </c>
      <c r="AV4" s="41" t="str">
        <f>IF(SUM(AG4:AH4,AJ4:AL4,AN4)-SUM(AI4,AM4)&gt;0,SUM(AG4:AH4,AJ4:AL4,AN4)-SUM(AI4,AM4),"")</f>
        <v/>
      </c>
      <c r="AW4" s="41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44.70000000000001</v>
      </c>
      <c r="CX4" s="41">
        <f>IF(SUM(CI4:CJ4,CL4)-CK4&gt;0,SUM(CI4:CJ4,CL4)-CK4,"")</f>
        <v>20.5</v>
      </c>
      <c r="CY4" s="41">
        <f>IF(SUM(CB4,CF4,CJ4)&gt;0,SUM(CB4,CF4,CJ4),"")</f>
        <v>15.2</v>
      </c>
      <c r="CZ4" s="41">
        <f>IF(SUM(CW4,CX4)&gt;0,SUM(CW4,CX4),"")</f>
        <v>65.200000000000017</v>
      </c>
      <c r="DA4" s="41">
        <f>IF(SUM(CN4,CR4)&gt;0,SUM(CN4,CR4),"")</f>
        <v>10.199999999999999</v>
      </c>
      <c r="DB4" s="41">
        <f>IF(SUM(CM4:CN4,CP4:CR4,CT4)-SUM(CO4,CS4)&gt;0,SUM(CM4:CN4,CP4:CR4,CT4)-SUM(CO4,CS4),"")</f>
        <v>45.4</v>
      </c>
      <c r="DC4" s="41">
        <f>IF(SUM(CW4,DB4)&gt;0,SUM(CW4,DB4),"")</f>
        <v>90.100000000000009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</v>
      </c>
      <c r="QF4" s="23">
        <f>IF($CU4="P",CB4,(CB4+AY4)/2)</f>
        <v>4.45</v>
      </c>
      <c r="QG4" s="23">
        <f>IF($CU4="P",CC4,(CC4+AZ4)/2)</f>
        <v>0</v>
      </c>
      <c r="QH4" s="23">
        <f>IF($CU4="P",CD4,(CD4+BA4)/2)</f>
        <v>0.44999999999999996</v>
      </c>
      <c r="QI4" s="23">
        <f>IF($CU4="P",CE4,(CE4+BB4)/2)</f>
        <v>16.950000000000003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0.44999999999999996</v>
      </c>
      <c r="QM4" s="23">
        <f>IF($CU4="P",CI4,(CI4+BF4)/2)</f>
        <v>15.850000000000001</v>
      </c>
      <c r="QN4" s="23">
        <f>IF($CU4="P",CJ4,(CJ4+BG4)/2)</f>
        <v>4.9000000000000004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17.149999999999999</v>
      </c>
      <c r="QR4" s="23">
        <f>IF($CU4="P",CN4,(CN4+BK4)/2)</f>
        <v>4.6500000000000004</v>
      </c>
      <c r="QS4" s="23">
        <f>IF($CU4="P",CO4,(CO4+BL4)/2)</f>
        <v>0</v>
      </c>
      <c r="QT4" s="23">
        <f>IF($CU4="P",CP4,(CP4+BM4)/2)</f>
        <v>0.44999999999999996</v>
      </c>
      <c r="QU4" s="23">
        <f>IF($CU4="P",CQ4,(CQ4+BN4)/2)</f>
        <v>15.95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9.1999999999999993</v>
      </c>
      <c r="RA4" s="41">
        <f>IF(SUM(QE4:QF4,QH4:QJ4,QL4)-QG4-QK4&gt;0,SUM(QE4:QF4,QH4:QJ4,QL4)-QG4-QK4,"")</f>
        <v>44.050000000000004</v>
      </c>
      <c r="RB4" s="41">
        <f>IF(SUM(QM4:QN4,QP4)-QO4&gt;0,SUM(QM4:QN4,QP4)-QO4,"")</f>
        <v>21.35</v>
      </c>
      <c r="RC4" s="41">
        <f>IF(SUM(QF4,QJ4,QN4)&gt;0,SUM(QF4,QJ4,QN4),"")</f>
        <v>14.1</v>
      </c>
      <c r="RD4" s="41">
        <f>IF(SUM(RA4,RB4)&gt;0,SUM(RA4,RB4),"")</f>
        <v>65.400000000000006</v>
      </c>
      <c r="RE4" s="41">
        <f>IF(SUM(QR4,QV4)&gt;0,SUM(QR4,QV4),"")</f>
        <v>9.65</v>
      </c>
      <c r="RF4" s="41">
        <f>IF(SUM(QQ4:QR4,QT4:QV4,QX4)-SUM(QS4,QW4)&gt;0,SUM(QQ4:QR4,QT4:QV4,QX4)-SUM(QS4,QW4),"")</f>
        <v>43.699999999999996</v>
      </c>
      <c r="RG4" s="41">
        <f>IF(SUM(RA4,RF4)&gt;0,SUM(RA4,RF4),"")</f>
        <v>87.75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149</v>
      </c>
      <c r="C5" s="4" t="s">
        <v>5</v>
      </c>
      <c r="D5" s="4">
        <v>2003</v>
      </c>
      <c r="E5" s="9">
        <f>SUM(J5:R5)+SUM(J5:N5)*0.0000001+SUM(J5)*0.0000000000001</f>
        <v>154.80001066000446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8"/>
      <c r="AP5" s="41">
        <f>IF(SUM(V5,Z5)&gt;0,SUM(V5,Z5),"")</f>
        <v>6.3</v>
      </c>
      <c r="AQ5" s="41">
        <f>IF(SUM(U5:V5,X5:Z5,AB5)-W5-AA5&gt;0,SUM(U5:V5,X5:Z5,AB5)-W5-AA5,"")</f>
        <v>31.699999999999996</v>
      </c>
      <c r="AR5" s="41" t="str">
        <f>IF(SUM(AC5:AD5,AF5)-AE5&gt;0,SUM(AC5:AD5,AF5)-AE5,"")</f>
        <v/>
      </c>
      <c r="AS5" s="41">
        <f>IF(SUM(V5,Z5,AD5)&gt;0,SUM(V5,Z5,AD5),"")</f>
        <v>6.3</v>
      </c>
      <c r="AT5" s="41">
        <f>IF(SUM(AQ5,AR5)&gt;0,SUM(AQ5,AR5),"")</f>
        <v>31.699999999999996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9.1</v>
      </c>
      <c r="CW5" s="41">
        <f>IF(SUM(CA5:CB5,CD5:CF5,CH5)-CC5-CG5&gt;0,SUM(CA5:CB5,CD5:CF5,CH5)-CC5-CG5,"")</f>
        <v>44.699999999999996</v>
      </c>
      <c r="CX5" s="41">
        <f>IF(SUM(CI5:CJ5,CL5)-CK5&gt;0,SUM(CI5:CJ5,CL5)-CK5,"")</f>
        <v>21.099999999999998</v>
      </c>
      <c r="CY5" s="41">
        <f>IF(SUM(CB5,CF5,CJ5)&gt;0,SUM(CB5,CF5,CJ5),"")</f>
        <v>13.2</v>
      </c>
      <c r="CZ5" s="41">
        <f>IF(SUM(CW5,CX5)&gt;0,SUM(CW5,CX5),"")</f>
        <v>65.8</v>
      </c>
      <c r="DA5" s="41">
        <f>IF(SUM(CN5,CR5)&gt;0,SUM(CN5,CR5),"")</f>
        <v>9.3999999999999986</v>
      </c>
      <c r="DB5" s="41">
        <f>IF(SUM(CM5:CN5,CP5:CR5,CT5)-SUM(CO5,CS5)&gt;0,SUM(CM5:CN5,CP5:CR5,CT5)-SUM(CO5,CS5),"")</f>
        <v>45.300000000000004</v>
      </c>
      <c r="DC5" s="41">
        <f>IF(SUM(CW5,DB5)&gt;0,SUM(CW5,DB5),"")</f>
        <v>90</v>
      </c>
      <c r="DD5" s="52">
        <f>IF(MAX(EB5,FD5,GF5,HH5,IJ5,JL5,KN5,LP5,MR5,NT5,OV5,PX5)-IF(L5="",0,L5)&gt;0.001,MAX(EB5,FD5,GF5,HH5,IJ5,JL5,KN5,LP5,MR5,NT5,OV5,PX5)-IF(L5="",0,L5),"")</f>
        <v>2.8999999999999915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5.4</v>
      </c>
      <c r="IJ5" s="41">
        <f>IF(SUM(HO5:HP5,HR5:HT5,HV5)-HQ5-HU5&gt;0,SUM(HO5:HP5,HR5:HT5,HV5)-HQ5-HU5,"")</f>
        <v>38.4</v>
      </c>
      <c r="IK5" s="41" t="str">
        <f>IF(SUM(HW5:HX5,HZ5)-HY5&gt;0,SUM(HW5:HX5,HZ5)-HY5,"")</f>
        <v/>
      </c>
      <c r="IL5" s="41">
        <f>IF(SUM(HP5,HT5,HX5)&gt;0,SUM(HP5,HT5,HX5),"")</f>
        <v>5.4</v>
      </c>
      <c r="IM5" s="41">
        <f>IF(SUM(IJ5,IK5)&gt;0,SUM(IJ5,IK5),"")</f>
        <v>38.4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IF(SUM(IJ5,IO5)&gt;0,SUM(IJ5,IO5),"")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16.8</v>
      </c>
      <c r="QJ5" s="23">
        <f>IF($CU5="P",CF5,(CF5+BC5)/2)</f>
        <v>3.7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</v>
      </c>
      <c r="QR5" s="23">
        <f>IF($CU5="P",CN5,(CN5+BK5)/2)</f>
        <v>4.3499999999999996</v>
      </c>
      <c r="QS5" s="23">
        <f>IF($CU5="P",CO5,(CO5+BL5)/2)</f>
        <v>0.1</v>
      </c>
      <c r="QT5" s="23">
        <f>IF($CU5="P",CP5,(CP5+BM5)/2)</f>
        <v>0.44999999999999996</v>
      </c>
      <c r="QU5" s="23">
        <f>IF($CU5="P",CQ5,(CQ5+BN5)/2)</f>
        <v>16.850000000000001</v>
      </c>
      <c r="QV5" s="23">
        <f>IF($CU5="P",CR5,(CR5+BO5)/2)</f>
        <v>3.25</v>
      </c>
      <c r="QW5" s="23">
        <f>IF($CU5="P",CS5,(CS5+BP5)/2)</f>
        <v>0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7.8</v>
      </c>
      <c r="RA5" s="41">
        <f>IF(SUM(QE5:QF5,QH5:QJ5,QL5)-QG5-QK5&gt;0,SUM(QE5:QF5,QH5:QJ5,QL5)-QG5-QK5,"")</f>
        <v>42.750000000000007</v>
      </c>
      <c r="RB5" s="41">
        <f>IF(SUM(QM5:QN5,QP5)-QO5&gt;0,SUM(QM5:QN5,QP5)-QO5,"")</f>
        <v>19.55</v>
      </c>
      <c r="RC5" s="41">
        <f>IF(SUM(QF5,QJ5,QN5)&gt;0,SUM(QF5,QJ5,QN5),"")</f>
        <v>10.8</v>
      </c>
      <c r="RD5" s="41">
        <f>IF(SUM(RA5,RB5)&gt;0,SUM(RA5,RB5),"")</f>
        <v>62.300000000000011</v>
      </c>
      <c r="RE5" s="41">
        <f>IF(SUM(QR5,QV5)&gt;0,SUM(QR5,QV5),"")</f>
        <v>7.6</v>
      </c>
      <c r="RF5" s="41">
        <f>IF(SUM(QQ5:QR5,QT5:QV5,QX5)-SUM(QS5,QW5)&gt;0,SUM(QQ5:QR5,QT5:QV5,QX5)-SUM(QS5,QW5),"")</f>
        <v>42.449999999999996</v>
      </c>
      <c r="RG5" s="41">
        <f>IF(SUM(RA5,RF5)&gt;0,SUM(RA5,RF5),"")</f>
        <v>85.2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177</v>
      </c>
      <c r="C6" s="4" t="s">
        <v>5</v>
      </c>
      <c r="D6" s="4">
        <v>2003</v>
      </c>
      <c r="E6" s="9">
        <f>SUM(J6:R6)+SUM(J6:N6)*0.0000001+SUM(J6)*0.0000000000001</f>
        <v>152.60001070000428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9.1</v>
      </c>
      <c r="AQ6" s="41">
        <f>IF(SUM(U6:V6,X6:Z6,AB6)-W6-AA6&gt;0,SUM(U6:V6,X6:Z6,AB6)-W6-AA6,"")</f>
        <v>42.6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42.6</v>
      </c>
      <c r="AU6" s="41">
        <f>IF(SUM(AH6,AL6)&gt;0,SUM(AH6,AL6),"")</f>
        <v>3.8</v>
      </c>
      <c r="AV6" s="41">
        <f>IF(SUM(AG6:AH6,AJ6:AL6,AN6)-SUM(AI6,AM6)&gt;0,SUM(AG6:AH6,AJ6:AL6,AN6)-SUM(AI6,AM6),"")</f>
        <v>35.299999999999997</v>
      </c>
      <c r="AW6" s="41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9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42.900000000000006</v>
      </c>
      <c r="CX6" s="41">
        <f>IF(SUM(CI6:CJ6,CL6)-CK6&gt;0,SUM(CI6:CJ6,CL6)-CK6,"")</f>
        <v>21.5</v>
      </c>
      <c r="CY6" s="41">
        <f>IF(SUM(CB6,CF6,CJ6)&gt;0,SUM(CB6,CF6,CJ6),"")</f>
        <v>13.499999999999998</v>
      </c>
      <c r="CZ6" s="41">
        <f>IF(SUM(CW6,CX6)&gt;0,SUM(CW6,CX6),"")</f>
        <v>64.400000000000006</v>
      </c>
      <c r="DA6" s="41">
        <f>IF(SUM(CN6,CR6)&gt;0,SUM(CN6,CR6),"")</f>
        <v>8.8999999999999986</v>
      </c>
      <c r="DB6" s="41">
        <f>IF(SUM(CM6:CN6,CP6:CR6,CT6)-SUM(CO6,CS6)&gt;0,SUM(CM6:CN6,CP6:CR6,CT6)-SUM(CO6,CS6),"")</f>
        <v>44.599999999999994</v>
      </c>
      <c r="DC6" s="41">
        <f>IF(SUM(CW6,DB6)&gt;0,SUM(CW6,DB6),"")</f>
        <v>87.5</v>
      </c>
      <c r="DD6" s="52">
        <f>IF(MAX(EB6,FD6,GF6,HH6,IJ6,JL6,KN6,LP6,MR6,NT6,OV6,PX6)-IF(L6="",0,L6)&gt;0.001,MAX(EB6,FD6,GF6,HH6,IJ6,JL6,KN6,LP6,MR6,NT6,OV6,PX6)-IF(L6="",0,L6),"")</f>
        <v>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</v>
      </c>
      <c r="IJ6" s="41">
        <f>IF(SUM(HO6:HP6,HR6:HT6,HV6)-HQ6-HU6&gt;0,SUM(HO6:HP6,HR6:HT6,HV6)-HQ6-HU6,"")</f>
        <v>43.4</v>
      </c>
      <c r="IK6" s="41" t="str">
        <f>IF(SUM(HW6:HX6,HZ6)-HY6&gt;0,SUM(HW6:HX6,HZ6)-HY6,"")</f>
        <v/>
      </c>
      <c r="IL6" s="41">
        <f>IF(SUM(HP6,HT6,HX6)&gt;0,SUM(HP6,HT6,HX6),"")</f>
        <v>8</v>
      </c>
      <c r="IM6" s="41">
        <f>IF(SUM(IJ6,IK6)&gt;0,SUM(IJ6,IK6),"")</f>
        <v>43.4</v>
      </c>
      <c r="IN6" s="41">
        <f>IF(SUM(IB6,IF6)&gt;0,SUM(IB6,IF6),"")</f>
        <v>5</v>
      </c>
      <c r="IO6" s="41">
        <f>IF(SUM(IA6:IB6,ID6:IF6,IH6)-SUM(IC6,IG6)&gt;0,SUM(IA6:IB6,ID6:IF6,IH6)-SUM(IC6,IG6),"")</f>
        <v>22.7</v>
      </c>
      <c r="IP6" s="41">
        <f>IF(SUM(IJ6,IO6)&gt;0,SUM(IJ6,IO6),"")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17.149999999999999</v>
      </c>
      <c r="QF6" s="23">
        <f>IF($CU6="P",CB6,(CB6+AY6)/2)</f>
        <v>4.0999999999999996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16.149999999999999</v>
      </c>
      <c r="QJ6" s="23">
        <f>IF($CU6="P",CF6,(CF6+BC6)/2)</f>
        <v>3.25</v>
      </c>
      <c r="QK6" s="23">
        <f>IF($CU6="P",CG6,(CG6+BD6)/2)</f>
        <v>0</v>
      </c>
      <c r="QL6" s="23">
        <f>IF($CU6="P",CH6,(CH6+BE6)/2)</f>
        <v>0.44999999999999996</v>
      </c>
      <c r="QM6" s="23">
        <f>IF($CU6="P",CI6,(CI6+BF6)/2)</f>
        <v>16.600000000000001</v>
      </c>
      <c r="QN6" s="23">
        <f>IF($CU6="P",CJ6,(CJ6+BG6)/2)</f>
        <v>4.3499999999999996</v>
      </c>
      <c r="QO6" s="23">
        <f>IF($CU6="P",CK6,(CK6+BH6)/2)</f>
        <v>0</v>
      </c>
      <c r="QP6" s="23">
        <f>IF($CU6="P",CL6,(CL6+BI6)/2)</f>
        <v>0.44999999999999996</v>
      </c>
      <c r="QQ6" s="23">
        <f>IF($CU6="P",CM6,(CM6+BJ6)/2)</f>
        <v>17.149999999999999</v>
      </c>
      <c r="QR6" s="23">
        <f>IF($CU6="P",CN6,(CN6+BK6)/2)</f>
        <v>4.3499999999999996</v>
      </c>
      <c r="QS6" s="23">
        <f>IF($CU6="P",CO6,(CO6+BL6)/2)</f>
        <v>0.1</v>
      </c>
      <c r="QT6" s="23">
        <f>IF($CU6="P",CP6,(CP6+BM6)/2)</f>
        <v>0.44999999999999996</v>
      </c>
      <c r="QU6" s="23">
        <f>IF($CU6="P",CQ6,(CQ6+BN6)/2)</f>
        <v>17.850000000000001</v>
      </c>
      <c r="QV6" s="23">
        <f>IF($CU6="P",CR6,(CR6+BO6)/2)</f>
        <v>3.75</v>
      </c>
      <c r="QW6" s="23">
        <f>IF($CU6="P",CS6,(CS6+BP6)/2)</f>
        <v>0.2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7.35</v>
      </c>
      <c r="RA6" s="41">
        <f>IF(SUM(QE6:QF6,QH6:QJ6,QL6)-QG6-QK6&gt;0,SUM(QE6:QF6,QH6:QJ6,QL6)-QG6-QK6,"")</f>
        <v>41.400000000000006</v>
      </c>
      <c r="RB6" s="41">
        <f>IF(SUM(QM6:QN6,QP6)-QO6&gt;0,SUM(QM6:QN6,QP6)-QO6,"")</f>
        <v>21.400000000000002</v>
      </c>
      <c r="RC6" s="41">
        <f>IF(SUM(QF6,QJ6,QN6)&gt;0,SUM(QF6,QJ6,QN6),"")</f>
        <v>11.7</v>
      </c>
      <c r="RD6" s="41">
        <f>IF(SUM(RA6,RB6)&gt;0,SUM(RA6,RB6),"")</f>
        <v>62.800000000000011</v>
      </c>
      <c r="RE6" s="41">
        <f>IF(SUM(QR6,QV6)&gt;0,SUM(QR6,QV6),"")</f>
        <v>8.1</v>
      </c>
      <c r="RF6" s="41">
        <f>IF(SUM(QQ6:QR6,QT6:QV6,QX6)-SUM(QS6,QW6)&gt;0,SUM(QQ6:QR6,QT6:QV6,QX6)-SUM(QS6,QW6),"")</f>
        <v>43.7</v>
      </c>
      <c r="RG6" s="41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240</v>
      </c>
      <c r="C7" s="4" t="s">
        <v>5</v>
      </c>
      <c r="D7" s="4">
        <v>2006</v>
      </c>
      <c r="E7" s="9">
        <f>SUM(J7:R7)+SUM(J7:N7)*0.0000001+SUM(J7)*0.0000000000001</f>
        <v>152.30001091000435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9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8"/>
      <c r="CV7" s="41">
        <f>IF(SUM(CB7,CF7)&gt;0,SUM(CB7,CF7),"")</f>
        <v>9.1</v>
      </c>
      <c r="CW7" s="41">
        <f>IF(SUM(CA7:CB7,CD7:CF7,CH7)-CC7-CG7&gt;0,SUM(CA7:CB7,CD7:CF7,CH7)-CC7-CG7,"")</f>
        <v>43.4</v>
      </c>
      <c r="CX7" s="41">
        <f>IF(SUM(CI7:CJ7,CL7)-CK7&gt;0,SUM(CI7:CJ7,CL7)-CK7,"")</f>
        <v>19.8</v>
      </c>
      <c r="CY7" s="41">
        <f>IF(SUM(CB7,CF7,CJ7)&gt;0,SUM(CB7,CF7,CJ7),"")</f>
        <v>12.899999999999999</v>
      </c>
      <c r="CZ7" s="41">
        <f>IF(SUM(CW7,CX7)&gt;0,SUM(CW7,CX7),"")</f>
        <v>63.2</v>
      </c>
      <c r="DA7" s="41">
        <f>IF(SUM(CN7,CR7)&gt;0,SUM(CN7,CR7),"")</f>
        <v>7.6</v>
      </c>
      <c r="DB7" s="41">
        <f>IF(SUM(CM7:CN7,CP7:CR7,CT7)-SUM(CO7,CS7)&gt;0,SUM(CM7:CN7,CP7:CR7,CT7)-SUM(CO7,CS7),"")</f>
        <v>42.2</v>
      </c>
      <c r="DC7" s="41">
        <f>IF(SUM(CW7,DB7)&gt;0,SUM(CW7,DB7),"")</f>
        <v>85.6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16.799999999999997</v>
      </c>
      <c r="QF7" s="23">
        <f>IF($CU7="P",CB7,(CB7+AY7)/2)</f>
        <v>4.55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16.350000000000001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4.3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17.3</v>
      </c>
      <c r="QR7" s="23">
        <f>IF($CU7="P",CN7,(CN7+BK7)/2)</f>
        <v>4.55</v>
      </c>
      <c r="QS7" s="23">
        <f>IF($CU7="P",CO7,(CO7+BL7)/2)</f>
        <v>0</v>
      </c>
      <c r="QT7" s="23">
        <f>IF($CU7="P",CP7,(CP7+BM7)/2)</f>
        <v>0.44999999999999996</v>
      </c>
      <c r="QU7" s="23">
        <f>IF($CU7="P",CQ7,(CQ7+BN7)/2)</f>
        <v>16.200000000000003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9.25</v>
      </c>
      <c r="RA7" s="41">
        <f>IF(SUM(QE7:QF7,QH7:QJ7,QL7)-QG7-QK7&gt;0,SUM(QE7:QF7,QH7:QJ7,QL7)-QG7-QK7,"")</f>
        <v>43.449999999999996</v>
      </c>
      <c r="RB7" s="41">
        <f>IF(SUM(QM7:QN7,QP7)-QO7&gt;0,SUM(QM7:QN7,QP7)-QO7,"")</f>
        <v>21</v>
      </c>
      <c r="RC7" s="41">
        <f>IF(SUM(QF7,QJ7,QN7)&gt;0,SUM(QF7,QJ7,QN7),"")</f>
        <v>13.55</v>
      </c>
      <c r="RD7" s="41">
        <f>IF(SUM(RA7,RB7)&gt;0,SUM(RA7,RB7),"")</f>
        <v>64.449999999999989</v>
      </c>
      <c r="RE7" s="41">
        <f>IF(SUM(QR7,QV7)&gt;0,SUM(QR7,QV7),"")</f>
        <v>8.1499999999999986</v>
      </c>
      <c r="RF7" s="41">
        <f>IF(SUM(QQ7:QR7,QT7:QV7,QX7)-SUM(QS7,QW7)&gt;0,SUM(QQ7:QR7,QT7:QV7,QX7)-SUM(QS7,QW7),"")</f>
        <v>42.7</v>
      </c>
      <c r="RG7" s="41">
        <f>IF(SUM(RA7,RF7)&gt;0,SUM(RA7,RF7),"")</f>
        <v>86.15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169</v>
      </c>
      <c r="C8" s="4" t="s">
        <v>3</v>
      </c>
      <c r="D8" s="4">
        <v>2004</v>
      </c>
      <c r="E8" s="9">
        <f>SUM(J8:R8)+SUM(J8:N8)*0.0000001+SUM(J8)*0.0000000000001</f>
        <v>148.20001046000419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>
        <f>IF(MAX(DD8:DF8)&gt;0,MAX(DD8:DF8),"")</f>
        <v>0.10000000000000853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 t="str">
        <f>IF(SUM(V8,Z8)&gt;0,SUM(V8,Z8),"")</f>
        <v/>
      </c>
      <c r="AQ8" s="41" t="str">
        <f>IF(SUM(U8:V8,X8:Z8,AB8)-W8-AA8&gt;0,SUM(U8:V8,X8:Z8,AB8)-W8-AA8,"")</f>
        <v/>
      </c>
      <c r="AR8" s="41" t="str">
        <f>IF(SUM(AC8:AD8,AF8)-AE8&gt;0,SUM(AC8:AD8,AF8)-AE8,"")</f>
        <v/>
      </c>
      <c r="AS8" s="41" t="str">
        <f>IF(SUM(V8,Z8,AD8)&gt;0,SUM(V8,Z8,AD8),"")</f>
        <v/>
      </c>
      <c r="AT8" s="41" t="str">
        <f>IF(SUM(AQ8,AR8)&gt;0,SUM(AQ8,AR8),"")</f>
        <v/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9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8"/>
      <c r="CV8" s="41">
        <f>IF(SUM(CB8,CF8)&gt;0,SUM(CB8,CF8),"")</f>
        <v>8.3999999999999986</v>
      </c>
      <c r="CW8" s="41">
        <f>IF(SUM(CA8:CB8,CD8:CF8,CH8)-CC8-CG8&gt;0,SUM(CA8:CB8,CD8:CF8,CH8)-CC8-CG8,"")</f>
        <v>42.1</v>
      </c>
      <c r="CX8" s="41">
        <f>IF(SUM(CI8:CJ8,CL8)-CK8&gt;0,SUM(CI8:CJ8,CL8)-CK8,"")</f>
        <v>21.3</v>
      </c>
      <c r="CY8" s="41">
        <f>IF(SUM(CB8,CF8,CJ8)&gt;0,SUM(CB8,CF8,CJ8),"")</f>
        <v>12.499999999999998</v>
      </c>
      <c r="CZ8" s="41">
        <f>IF(SUM(CW8,CX8)&gt;0,SUM(CW8,CX8),"")</f>
        <v>63.400000000000006</v>
      </c>
      <c r="DA8" s="41">
        <f>IF(SUM(CN8,CR8)&gt;0,SUM(CN8,CR8),"")</f>
        <v>8.3999999999999986</v>
      </c>
      <c r="DB8" s="41">
        <f>IF(SUM(CM8:CN8,CP8:CR8,CT8)-SUM(CO8,CS8)&gt;0,SUM(CM8:CN8,CP8:CR8,CT8)-SUM(CO8,CS8),"")</f>
        <v>43.5</v>
      </c>
      <c r="DC8" s="41">
        <f>IF(SUM(CW8,DB8)&gt;0,SUM(CW8,DB8),"")</f>
        <v>85.6</v>
      </c>
      <c r="DD8" s="52">
        <f>IF(MAX(EB8,FD8,GF8,HH8,IJ8,JL8,KN8,LP8,MR8,NT8,OV8,PX8)-IF(L8="",0,L8)&gt;0.001,MAX(EB8,FD8,GF8,HH8,IJ8,JL8,KN8,LP8,MR8,NT8,OV8,PX8)-IF(L8="",0,L8),"")</f>
        <v>0.10000000000000853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IF(SUM(RA8,RF8)&gt;0,SUM(RA8,RF8),"")</f>
        <v>85.05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151</v>
      </c>
      <c r="C9" s="4" t="s">
        <v>5</v>
      </c>
      <c r="D9" s="4">
        <v>2001</v>
      </c>
      <c r="E9" s="9">
        <f>SUM(J9:R9)+SUM(J9:N9)*0.0000001+SUM(J9)*0.0000000000001</f>
        <v>141.60000992000397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39.400000000000006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38.799999999999997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</v>
      </c>
      <c r="V9" s="19">
        <v>3.9</v>
      </c>
      <c r="W9" s="19">
        <v>0</v>
      </c>
      <c r="X9" s="19">
        <v>0.3</v>
      </c>
      <c r="Y9" s="19">
        <v>14.4</v>
      </c>
      <c r="Z9" s="19">
        <v>4.0999999999999996</v>
      </c>
      <c r="AA9" s="19">
        <v>0.2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15.9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38.799999999999997</v>
      </c>
      <c r="AR9" s="41" t="str">
        <f>IF(SUM(AC9:AD9,AF9)-AE9&gt;0,SUM(AC9:AD9,AF9)-AE9,"")</f>
        <v/>
      </c>
      <c r="AS9" s="41">
        <f>IF(SUM(V9,Z9,AD9)&gt;0,SUM(V9,Z9,AD9),"")</f>
        <v>8</v>
      </c>
      <c r="AT9" s="41">
        <f>IF(SUM(AQ9,AR9)&gt;0,SUM(AQ9,AR9),"")</f>
        <v>38.799999999999997</v>
      </c>
      <c r="AU9" s="41">
        <f>IF(SUM(AH9,AL9)&gt;0,SUM(AH9,AL9),"")</f>
        <v>8</v>
      </c>
      <c r="AV9" s="41">
        <f>IF(SUM(AG9:AH9,AJ9:AL9,AN9)-SUM(AI9,AM9)&gt;0,SUM(AG9:AH9,AJ9:AL9,AN9)-SUM(AI9,AM9),"")</f>
        <v>40.799999999999997</v>
      </c>
      <c r="AW9" s="41">
        <f>IF(SUM(AQ9,AV9)&gt;0,SUM(AQ9,AV9),"")</f>
        <v>79.599999999999994</v>
      </c>
      <c r="AX9" s="18">
        <v>15.5</v>
      </c>
      <c r="AY9" s="18">
        <v>1.9</v>
      </c>
      <c r="AZ9" s="18">
        <v>0</v>
      </c>
      <c r="BA9" s="18">
        <v>0.3</v>
      </c>
      <c r="BB9" s="18">
        <v>15.8</v>
      </c>
      <c r="BC9" s="18">
        <v>3.5</v>
      </c>
      <c r="BD9" s="18">
        <v>0</v>
      </c>
      <c r="BE9" s="18">
        <v>0.6</v>
      </c>
      <c r="BF9" s="18">
        <v>16.2</v>
      </c>
      <c r="BG9" s="18">
        <v>3.5</v>
      </c>
      <c r="BH9" s="18">
        <v>0</v>
      </c>
      <c r="BI9" s="18">
        <v>0.6</v>
      </c>
      <c r="BJ9" s="18">
        <v>16.5</v>
      </c>
      <c r="BK9" s="18">
        <v>3.5</v>
      </c>
      <c r="BL9" s="18">
        <v>0</v>
      </c>
      <c r="BM9" s="18">
        <v>0.6</v>
      </c>
      <c r="BN9" s="18">
        <v>16.399999999999999</v>
      </c>
      <c r="BO9" s="18">
        <v>3.9</v>
      </c>
      <c r="BP9" s="18">
        <v>0</v>
      </c>
      <c r="BQ9" s="18">
        <v>0.3</v>
      </c>
      <c r="BR9" s="29"/>
      <c r="BS9" s="11">
        <f>IF(SUM(AY9,BC9)&gt;0,SUM(AY9,BC9),"")</f>
        <v>5.4</v>
      </c>
      <c r="BT9" s="11">
        <f>IF(SUM(AX9:AY9,BA9:BC9,BE9)-AZ9-BD9&gt;0,SUM(AX9:AY9,BA9:BC9,BE9)-AZ9-BD9,"")</f>
        <v>37.6</v>
      </c>
      <c r="BU9" s="11">
        <f>IF(SUM(BF9:BG9,BI9)-BH9&gt;0,SUM(BF9:BG9,BI9)-BH9,"")</f>
        <v>20.3</v>
      </c>
      <c r="BV9" s="11">
        <f>IF(SUM(AY9,BC9,BG9)&gt;0,SUM(AY9,BC9,BG9),"")</f>
        <v>8.9</v>
      </c>
      <c r="BW9" s="11">
        <f>IF(SUM(BT9,BU9)&gt;0,SUM(BT9,BU9),"")</f>
        <v>57.900000000000006</v>
      </c>
      <c r="BX9" s="11">
        <f>IF(SUM(BK9,BO9)&gt;0,SUM(BK9,BO9),"")</f>
        <v>7.4</v>
      </c>
      <c r="BY9" s="11">
        <f>IF(SUM(BJ9:BK9,BM9:BO9,BQ9)-SUM(BL9,BP9)&gt;0,SUM(BJ9:BK9,BM9:BO9,BQ9)-SUM(BL9,BP9),"")</f>
        <v>41.199999999999996</v>
      </c>
      <c r="BZ9" s="11">
        <f>IF(SUM(BT9,BY9)&gt;0,SUM(BT9,BY9),"")</f>
        <v>78.8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15.1</v>
      </c>
      <c r="CF9" s="19">
        <v>2.6</v>
      </c>
      <c r="CG9" s="19">
        <v>0</v>
      </c>
      <c r="CH9" s="19">
        <v>0.6</v>
      </c>
      <c r="CI9" s="19">
        <v>15.8</v>
      </c>
      <c r="CJ9" s="19">
        <v>4.5999999999999996</v>
      </c>
      <c r="CK9" s="19">
        <v>0</v>
      </c>
      <c r="CL9" s="19">
        <v>0.6</v>
      </c>
      <c r="CM9" s="19">
        <v>16.600000000000001</v>
      </c>
      <c r="CN9" s="19">
        <v>4.0999999999999996</v>
      </c>
      <c r="CO9" s="19">
        <v>0</v>
      </c>
      <c r="CP9" s="19">
        <v>0.3</v>
      </c>
      <c r="CQ9" s="19">
        <v>16.2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7.1999999999999993</v>
      </c>
      <c r="CW9" s="41">
        <f>IF(SUM(CA9:CB9,CD9:CF9,CH9)-CC9-CG9&gt;0,SUM(CA9:CB9,CD9:CF9,CH9)-CC9-CG9,"")</f>
        <v>39.400000000000006</v>
      </c>
      <c r="CX9" s="41">
        <f>IF(SUM(CI9:CJ9,CL9)-CK9&gt;0,SUM(CI9:CJ9,CL9)-CK9,"")</f>
        <v>21</v>
      </c>
      <c r="CY9" s="41">
        <f>IF(SUM(CB9,CF9,CJ9)&gt;0,SUM(CB9,CF9,CJ9),"")</f>
        <v>11.799999999999999</v>
      </c>
      <c r="CZ9" s="41">
        <f>IF(SUM(CW9,CX9)&gt;0,SUM(CW9,CX9),"")</f>
        <v>60.400000000000006</v>
      </c>
      <c r="DA9" s="41">
        <f>IF(SUM(CN9,CR9)&gt;0,SUM(CN9,CR9),"")</f>
        <v>8.6999999999999993</v>
      </c>
      <c r="DB9" s="41">
        <f>IF(SUM(CM9:CN9,CP9:CR9,CT9)-SUM(CO9,CS9)&gt;0,SUM(CM9:CN9,CP9:CR9,CT9)-SUM(CO9,CS9),"")</f>
        <v>42.400000000000006</v>
      </c>
      <c r="DC9" s="41">
        <f>IF(SUM(CW9,DB9)&gt;0,SUM(CW9,DB9),"")</f>
        <v>81.800000000000011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15.7</v>
      </c>
      <c r="QF9" s="23">
        <f>IF($CU9="P",CB9,(CB9+AY9)/2)</f>
        <v>3.25</v>
      </c>
      <c r="QG9" s="23">
        <f>IF($CU9="P",CC9,(CC9+AZ9)/2)</f>
        <v>0</v>
      </c>
      <c r="QH9" s="23">
        <f>IF($CU9="P",CD9,(CD9+BA9)/2)</f>
        <v>0.44999999999999996</v>
      </c>
      <c r="QI9" s="23">
        <f>IF($CU9="P",CE9,(CE9+BB9)/2)</f>
        <v>15.45</v>
      </c>
      <c r="QJ9" s="23">
        <f>IF($CU9="P",CF9,(CF9+BC9)/2)</f>
        <v>3.05</v>
      </c>
      <c r="QK9" s="23">
        <f>IF($CU9="P",CG9,(CG9+BD9)/2)</f>
        <v>0</v>
      </c>
      <c r="QL9" s="23">
        <f>IF($CU9="P",CH9,(CH9+BE9)/2)</f>
        <v>0.6</v>
      </c>
      <c r="QM9" s="23">
        <f>IF($CU9="P",CI9,(CI9+BF9)/2)</f>
        <v>16</v>
      </c>
      <c r="QN9" s="23">
        <f>IF($CU9="P",CJ9,(CJ9+BG9)/2)</f>
        <v>4.05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16.55</v>
      </c>
      <c r="QR9" s="23">
        <f>IF($CU9="P",CN9,(CN9+BK9)/2)</f>
        <v>3.8</v>
      </c>
      <c r="QS9" s="23">
        <f>IF($CU9="P",CO9,(CO9+BL9)/2)</f>
        <v>0</v>
      </c>
      <c r="QT9" s="23">
        <f>IF($CU9="P",CP9,(CP9+BM9)/2)</f>
        <v>0.44999999999999996</v>
      </c>
      <c r="QU9" s="23">
        <f>IF($CU9="P",CQ9,(CQ9+BN9)/2)</f>
        <v>16.299999999999997</v>
      </c>
      <c r="QV9" s="23">
        <f>IF($CU9="P",CR9,(CR9+BO9)/2)</f>
        <v>4.25</v>
      </c>
      <c r="QW9" s="23">
        <f>IF($CU9="P",CS9,(CS9+BP9)/2)</f>
        <v>0</v>
      </c>
      <c r="QX9" s="23">
        <f>IF($CU9="P",CT9,(CT9+BQ9)/2)</f>
        <v>0.44999999999999996</v>
      </c>
      <c r="QY9" s="28" t="s">
        <v>57</v>
      </c>
      <c r="QZ9" s="41">
        <f>IF(SUM(QF9,QJ9)&gt;0,SUM(QF9,QJ9),"")</f>
        <v>6.3</v>
      </c>
      <c r="RA9" s="41">
        <f>IF(SUM(QE9:QF9,QH9:QJ9,QL9)-QG9-QK9&gt;0,SUM(QE9:QF9,QH9:QJ9,QL9)-QG9-QK9,"")</f>
        <v>38.499999999999993</v>
      </c>
      <c r="RB9" s="41">
        <f>IF(SUM(QM9:QN9,QP9)-QO9&gt;0,SUM(QM9:QN9,QP9)-QO9,"")</f>
        <v>20.650000000000002</v>
      </c>
      <c r="RC9" s="41">
        <f>IF(SUM(QF9,QJ9,QN9)&gt;0,SUM(QF9,QJ9,QN9),"")</f>
        <v>10.35</v>
      </c>
      <c r="RD9" s="41">
        <f>IF(SUM(RA9,RB9)&gt;0,SUM(RA9,RB9),"")</f>
        <v>59.149999999999991</v>
      </c>
      <c r="RE9" s="41">
        <f>IF(SUM(QR9,QV9)&gt;0,SUM(QR9,QV9),"")</f>
        <v>8.0500000000000007</v>
      </c>
      <c r="RF9" s="41">
        <f>IF(SUM(QQ9:QR9,QT9:QV9,QX9)-SUM(QS9,QW9)&gt;0,SUM(QQ9:QR9,QT9:QV9,QX9)-SUM(QS9,QW9),"")</f>
        <v>41.8</v>
      </c>
      <c r="RG9" s="41">
        <f>IF(SUM(RA9,RF9)&gt;0,SUM(RA9,RF9),"")</f>
        <v>80.299999999999983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141.30000985000393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39.1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38.700000000000003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20.700000000000003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3.4</v>
      </c>
      <c r="W10" s="19">
        <v>0</v>
      </c>
      <c r="X10" s="19">
        <v>0</v>
      </c>
      <c r="Y10" s="19">
        <v>15.6</v>
      </c>
      <c r="Z10" s="19">
        <v>3.5</v>
      </c>
      <c r="AA10" s="19">
        <v>0.4</v>
      </c>
      <c r="AB10" s="19">
        <v>0.6</v>
      </c>
      <c r="AC10" s="19"/>
      <c r="AD10" s="19"/>
      <c r="AE10" s="19"/>
      <c r="AF10" s="19"/>
      <c r="AG10" s="19">
        <v>16.2</v>
      </c>
      <c r="AH10" s="19">
        <v>3.4</v>
      </c>
      <c r="AI10" s="19">
        <v>0</v>
      </c>
      <c r="AJ10" s="19">
        <v>0</v>
      </c>
      <c r="AK10" s="19">
        <v>16.100000000000001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6.9</v>
      </c>
      <c r="AQ10" s="41">
        <f>IF(SUM(U10:V10,X10:Z10,AB10)-W10-AA10&gt;0,SUM(U10:V10,X10:Z10,AB10)-W10-AA10,"")</f>
        <v>39.1</v>
      </c>
      <c r="AR10" s="41" t="str">
        <f>IF(SUM(AC10:AD10,AF10)-AE10&gt;0,SUM(AC10:AD10,AF10)-AE10,"")</f>
        <v/>
      </c>
      <c r="AS10" s="41">
        <f>IF(SUM(V10,Z10,AD10)&gt;0,SUM(V10,Z10,AD10),"")</f>
        <v>6.9</v>
      </c>
      <c r="AT10" s="41">
        <f>IF(SUM(AQ10,AR10)&gt;0,SUM(AQ10,AR10),"")</f>
        <v>39.1</v>
      </c>
      <c r="AU10" s="41">
        <f>IF(SUM(AH10,AL10)&gt;0,SUM(AH10,AL10),"")</f>
        <v>8</v>
      </c>
      <c r="AV10" s="41">
        <f>IF(SUM(AG10:AH10,AJ10:AL10,AN10)-SUM(AI10,AM10)&gt;0,SUM(AG10:AH10,AJ10:AL10,AN10)-SUM(AI10,AM10),"")</f>
        <v>40.900000000000006</v>
      </c>
      <c r="AW10" s="41">
        <f>IF(SUM(AQ10,AV10)&gt;0,SUM(AQ10,AV10),"")</f>
        <v>80</v>
      </c>
      <c r="AX10" s="18">
        <v>16.8</v>
      </c>
      <c r="AY10" s="18">
        <v>3.4</v>
      </c>
      <c r="AZ10" s="18">
        <v>0.4</v>
      </c>
      <c r="BA10" s="18">
        <v>0</v>
      </c>
      <c r="BB10" s="18">
        <v>14.5</v>
      </c>
      <c r="BC10" s="18">
        <v>4.5999999999999996</v>
      </c>
      <c r="BD10" s="18">
        <v>2</v>
      </c>
      <c r="BE10" s="18">
        <v>0.6</v>
      </c>
      <c r="BF10" s="18">
        <v>15.3</v>
      </c>
      <c r="BG10" s="18">
        <v>2.6</v>
      </c>
      <c r="BH10" s="18">
        <v>0</v>
      </c>
      <c r="BI10" s="18">
        <v>0.6</v>
      </c>
      <c r="BJ10" s="18">
        <v>16.600000000000001</v>
      </c>
      <c r="BK10" s="18">
        <v>3.8</v>
      </c>
      <c r="BL10" s="18">
        <v>0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8</v>
      </c>
      <c r="BT10" s="11">
        <f>IF(SUM(AX10:AY10,BA10:BC10,BE10)-AZ10-BD10&gt;0,SUM(AX10:AY10,BA10:BC10,BE10)-AZ10-BD10,"")</f>
        <v>37.500000000000007</v>
      </c>
      <c r="BU10" s="11">
        <f>IF(SUM(BF10:BG10,BI10)-BH10&gt;0,SUM(BF10:BG10,BI10)-BH10,"")</f>
        <v>18.500000000000004</v>
      </c>
      <c r="BV10" s="11">
        <f>IF(SUM(AY10,BC10,BG10)&gt;0,SUM(AY10,BC10,BG10),"")</f>
        <v>10.6</v>
      </c>
      <c r="BW10" s="11">
        <f>IF(SUM(BT10,BU10)&gt;0,SUM(BT10,BU10),"")</f>
        <v>56.000000000000014</v>
      </c>
      <c r="BX10" s="11">
        <f>IF(SUM(BK10,BO10)&gt;0,SUM(BK10,BO10),"")</f>
        <v>8.3999999999999986</v>
      </c>
      <c r="BY10" s="11">
        <f>IF(SUM(BJ10:BK10,BM10:BO10,BQ10)-SUM(BL10,BP10)&gt;0,SUM(BJ10:BK10,BM10:BO10,BQ10)-SUM(BL10,BP10),"")</f>
        <v>42.2</v>
      </c>
      <c r="BZ10" s="11">
        <f>IF(SUM(BT10,BY10)&gt;0,SUM(BT10,BY10),"")</f>
        <v>79.700000000000017</v>
      </c>
      <c r="CA10" s="19">
        <v>15.2</v>
      </c>
      <c r="CB10" s="19">
        <v>3.4</v>
      </c>
      <c r="CC10" s="19">
        <v>0.4</v>
      </c>
      <c r="CD10" s="19">
        <v>0</v>
      </c>
      <c r="CE10" s="19">
        <v>16.600000000000001</v>
      </c>
      <c r="CF10" s="19">
        <v>5.3</v>
      </c>
      <c r="CG10" s="19">
        <v>2</v>
      </c>
      <c r="CH10" s="19">
        <v>0.6</v>
      </c>
      <c r="CI10" s="19">
        <v>15.9</v>
      </c>
      <c r="CJ10" s="19">
        <v>4.2</v>
      </c>
      <c r="CK10" s="19">
        <v>0</v>
      </c>
      <c r="CL10" s="19">
        <v>0.6</v>
      </c>
      <c r="CM10" s="19">
        <v>14.9</v>
      </c>
      <c r="CN10" s="19">
        <v>4.5999999999999996</v>
      </c>
      <c r="CO10" s="19">
        <v>0</v>
      </c>
      <c r="CP10" s="19">
        <v>0.6</v>
      </c>
      <c r="CQ10" s="19">
        <v>16.600000000000001</v>
      </c>
      <c r="CR10" s="19">
        <v>5.5</v>
      </c>
      <c r="CS10" s="19">
        <v>0</v>
      </c>
      <c r="CT10" s="19">
        <v>0.6</v>
      </c>
      <c r="CU10" s="28"/>
      <c r="CV10" s="41">
        <f>IF(SUM(CB10,CF10)&gt;0,SUM(CB10,CF10),"")</f>
        <v>8.6999999999999993</v>
      </c>
      <c r="CW10" s="41">
        <f>IF(SUM(CA10:CB10,CD10:CF10,CH10)-CC10-CG10&gt;0,SUM(CA10:CB10,CD10:CF10,CH10)-CC10-CG10,"")</f>
        <v>38.700000000000003</v>
      </c>
      <c r="CX10" s="41">
        <f>IF(SUM(CI10:CJ10,CL10)-CK10&gt;0,SUM(CI10:CJ10,CL10)-CK10,"")</f>
        <v>20.700000000000003</v>
      </c>
      <c r="CY10" s="41">
        <f>IF(SUM(CB10,CF10,CJ10)&gt;0,SUM(CB10,CF10,CJ10),"")</f>
        <v>12.899999999999999</v>
      </c>
      <c r="CZ10" s="41">
        <f>IF(SUM(CW10,CX10)&gt;0,SUM(CW10,CX10),"")</f>
        <v>59.400000000000006</v>
      </c>
      <c r="DA10" s="41">
        <f>IF(SUM(CN10,CR10)&gt;0,SUM(CN10,CR10),"")</f>
        <v>10.1</v>
      </c>
      <c r="DB10" s="41">
        <f>IF(SUM(CM10:CN10,CP10:CR10,CT10)-SUM(CO10,CS10)&gt;0,SUM(CM10:CN10,CP10:CR10,CT10)-SUM(CO10,CS10),"")</f>
        <v>42.800000000000004</v>
      </c>
      <c r="DC10" s="41">
        <f>IF(SUM(CW10,DB10)&gt;0,SUM(CW10,DB10),"")</f>
        <v>81.5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16</v>
      </c>
      <c r="QF10" s="23">
        <f>IF($CU10="P",CB10,(CB10+AY10)/2)</f>
        <v>3.4</v>
      </c>
      <c r="QG10" s="23">
        <f>IF($CU10="P",CC10,(CC10+AZ10)/2)</f>
        <v>0.4</v>
      </c>
      <c r="QH10" s="23">
        <f>IF($CU10="P",CD10,(CD10+BA10)/2)</f>
        <v>0</v>
      </c>
      <c r="QI10" s="23">
        <f>IF($CU10="P",CE10,(CE10+BB10)/2)</f>
        <v>15.55</v>
      </c>
      <c r="QJ10" s="23">
        <f>IF($CU10="P",CF10,(CF10+BC10)/2)</f>
        <v>4.9499999999999993</v>
      </c>
      <c r="QK10" s="23">
        <f>IF($CU10="P",CG10,(CG10+BD10)/2)</f>
        <v>2</v>
      </c>
      <c r="QL10" s="23">
        <f>IF($CU10="P",CH10,(CH10+BE10)/2)</f>
        <v>0.6</v>
      </c>
      <c r="QM10" s="23">
        <f>IF($CU10="P",CI10,(CI10+BF10)/2)</f>
        <v>15.600000000000001</v>
      </c>
      <c r="QN10" s="23">
        <f>IF($CU10="P",CJ10,(CJ10+BG10)/2)</f>
        <v>3.4000000000000004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15.75</v>
      </c>
      <c r="QR10" s="23">
        <f>IF($CU10="P",CN10,(CN10+BK10)/2)</f>
        <v>4.1999999999999993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16.600000000000001</v>
      </c>
      <c r="QV10" s="23">
        <f>IF($CU10="P",CR10,(CR10+BO10)/2)</f>
        <v>5.05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8.35</v>
      </c>
      <c r="RA10" s="41">
        <f>IF(SUM(QE10:QF10,QH10:QJ10,QL10)-QG10-QK10&gt;0,SUM(QE10:QF10,QH10:QJ10,QL10)-QG10-QK10,"")</f>
        <v>38.100000000000009</v>
      </c>
      <c r="RB10" s="41">
        <f>IF(SUM(QM10:QN10,QP10)-QO10&gt;0,SUM(QM10:QN10,QP10)-QO10,"")</f>
        <v>19.600000000000001</v>
      </c>
      <c r="RC10" s="41">
        <f>IF(SUM(QF10,QJ10,QN10)&gt;0,SUM(QF10,QJ10,QN10),"")</f>
        <v>11.75</v>
      </c>
      <c r="RD10" s="41">
        <f>IF(SUM(RA10,RB10)&gt;0,SUM(RA10,RB10),"")</f>
        <v>57.70000000000001</v>
      </c>
      <c r="RE10" s="41">
        <f>IF(SUM(QR10,QV10)&gt;0,SUM(QR10,QV10),"")</f>
        <v>9.25</v>
      </c>
      <c r="RF10" s="41">
        <f>IF(SUM(QQ10:QR10,QT10:QV10,QX10)-SUM(QS10,QW10)&gt;0,SUM(QQ10:QR10,QT10:QV10,QX10)-SUM(QS10,QW10),"")</f>
        <v>42.5</v>
      </c>
      <c r="RG10" s="41">
        <f>IF(SUM(RA10,RF10)&gt;0,SUM(RA10,RF10),"")</f>
        <v>80.600000000000009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170</v>
      </c>
      <c r="C11" s="4" t="s">
        <v>3</v>
      </c>
      <c r="D11" s="4">
        <v>2004</v>
      </c>
      <c r="E11" s="9">
        <f>SUM(J11:R11)+SUM(J11:N11)*0.0000001+SUM(J11)*0.0000000000001</f>
        <v>123.93000423500425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42.349999999999994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42.28</v>
      </c>
      <c r="Q11" s="8" t="str">
        <f>IF(P11=0,"",IF(P11=DB11,$CA$1,IF(P11=BY11,$AX$1,IF(P11=AV11,$U$1,""))))</f>
        <v>2022 3rd Domestic Trial</v>
      </c>
      <c r="R11" s="8">
        <f>IF(MAX(DD11:DF11)&gt;0,MAX(DD11:DF11),"")</f>
        <v>39.300000000000004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24)</v>
      </c>
      <c r="U11" s="19">
        <v>16.850000000000001</v>
      </c>
      <c r="V11" s="19">
        <v>4.1999999999999993</v>
      </c>
      <c r="W11" s="19">
        <v>0</v>
      </c>
      <c r="X11" s="19">
        <v>0.3</v>
      </c>
      <c r="Y11" s="19">
        <v>16.7</v>
      </c>
      <c r="Z11" s="19">
        <v>4</v>
      </c>
      <c r="AA11" s="19">
        <v>0</v>
      </c>
      <c r="AB11" s="19">
        <v>0.3</v>
      </c>
      <c r="AC11" s="19"/>
      <c r="AD11" s="19"/>
      <c r="AE11" s="19"/>
      <c r="AF11" s="19"/>
      <c r="AG11" s="19">
        <v>16.5</v>
      </c>
      <c r="AH11" s="19">
        <v>4.0999999999999996</v>
      </c>
      <c r="AI11" s="19">
        <v>0</v>
      </c>
      <c r="AJ11" s="19">
        <v>0.3</v>
      </c>
      <c r="AK11" s="19">
        <v>16.98</v>
      </c>
      <c r="AL11" s="19">
        <v>4.0999999999999996</v>
      </c>
      <c r="AM11" s="19">
        <v>0</v>
      </c>
      <c r="AN11" s="19">
        <v>0.3</v>
      </c>
      <c r="AO11" s="28" t="s">
        <v>57</v>
      </c>
      <c r="AP11" s="41">
        <f>IF(SUM(V11,Z11)&gt;0,SUM(V11,Z11),"")</f>
        <v>8.1999999999999993</v>
      </c>
      <c r="AQ11" s="41">
        <f>IF(SUM(U11:V11,X11:Z11,AB11)-W11-AA11&gt;0,SUM(U11:V11,X11:Z11,AB11)-W11-AA11,"")</f>
        <v>42.349999999999994</v>
      </c>
      <c r="AR11" s="41" t="str">
        <f>IF(SUM(AC11:AD11,AF11)-AE11&gt;0,SUM(AC11:AD11,AF11)-AE11,"")</f>
        <v/>
      </c>
      <c r="AS11" s="41">
        <f>IF(SUM(V11,Z11,AD11)&gt;0,SUM(V11,Z11,AD11),"")</f>
        <v>8.1999999999999993</v>
      </c>
      <c r="AT11" s="41">
        <f>IF(SUM(AQ11,AR11)&gt;0,SUM(AQ11,AR11),"")</f>
        <v>42.349999999999994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42.28</v>
      </c>
      <c r="AW11" s="41">
        <f>IF(SUM(AQ11,AV11)&gt;0,SUM(AQ11,AV11),"")</f>
        <v>84.63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IF(SUM(CW11,DB11)&gt;0,SUM(CW11,DB11),"")</f>
        <v/>
      </c>
      <c r="DD11" s="52">
        <f>IF(MAX(EB11,FD11,GF11,HH11,IJ11,JL11,KN11,LP11,MR11,NT11,OV11,PX11)-IF(L11="",0,L11)&gt;0.001,MAX(EB11,FD11,GF11,HH11,IJ11,JL11,KN11,LP11,MR11,NT11,OV11,PX11)-IF(L11="",0,L11),"")</f>
        <v>39.300000000000004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17</v>
      </c>
      <c r="FL11" s="17">
        <v>4.0999999999999996</v>
      </c>
      <c r="FM11" s="17">
        <v>0</v>
      </c>
      <c r="FN11" s="17">
        <v>0</v>
      </c>
      <c r="FO11" s="17">
        <v>16.3</v>
      </c>
      <c r="FP11" s="17">
        <v>1.9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6</v>
      </c>
      <c r="GF11" s="41">
        <f>IF(SUM(FK11:FL11,FN11:FP11,FR11)-FM11-FQ11&gt;0,SUM(FK11:FL11,FN11:FP11,FR11)-FM11-FQ11,"")</f>
        <v>39.300000000000004</v>
      </c>
      <c r="GG11" s="41" t="str">
        <f>IF(SUM(FS11:FT11,FV11)-FU11&gt;0,SUM(FS11:FT11,FV11)-FU11,"")</f>
        <v/>
      </c>
      <c r="GH11" s="41">
        <f>IF(SUM(FL11,FP11,FT11)&gt;0,SUM(FL11,FP11,FT11),"")</f>
        <v>6</v>
      </c>
      <c r="GI11" s="41">
        <f>IF(SUM(GF11,GG11)&gt;0,SUM(GF11,GG11),"")</f>
        <v>39.300000000000004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IF(SUM(GF11,GK11)&gt;0,SUM(GF11,GK11),"")</f>
        <v>39.300000000000004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197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>IF(SUM(V12,Z12)&gt;0,SUM(V12,Z12),"")</f>
        <v/>
      </c>
      <c r="AQ12" s="41" t="str">
        <f>IF(SUM(U12:V12,X12:Z12,AB12)-W12-AA12&gt;0,SUM(U12:V12,X12:Z12,AB12)-W12-AA12,"")</f>
        <v/>
      </c>
      <c r="AR12" s="41" t="str">
        <f>IF(SUM(AC12:AD12,AF12)-AE12&gt;0,SUM(AC12:AD12,AF12)-AE12,"")</f>
        <v/>
      </c>
      <c r="AS12" s="41" t="str">
        <f>IF(SUM(V12,Z12,AD12)&gt;0,SUM(V12,Z12,AD12),"")</f>
        <v/>
      </c>
      <c r="AT12" s="41" t="str">
        <f>IF(SUM(AQ12,AR12)&gt;0,SUM(AQ12,AR12),"")</f>
        <v/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 t="str">
        <f>IF(SUM(AQ12,AV12)&gt;0,SUM(AQ12,AV12),"")</f>
        <v/>
      </c>
      <c r="AX12" s="18">
        <v>16.399999999999999</v>
      </c>
      <c r="AY12" s="18">
        <v>1.2</v>
      </c>
      <c r="AZ12" s="18">
        <v>0</v>
      </c>
      <c r="BA12" s="18">
        <v>0</v>
      </c>
      <c r="BB12" s="18">
        <v>15.1</v>
      </c>
      <c r="BC12" s="18">
        <v>3.2</v>
      </c>
      <c r="BD12" s="18">
        <v>1</v>
      </c>
      <c r="BE12" s="18">
        <v>0.3</v>
      </c>
      <c r="BF12" s="18">
        <v>14.3</v>
      </c>
      <c r="BG12" s="18">
        <v>3.3</v>
      </c>
      <c r="BH12" s="18">
        <v>0.7</v>
      </c>
      <c r="BI12" s="18">
        <v>0.3</v>
      </c>
      <c r="BJ12" s="18">
        <v>16.3</v>
      </c>
      <c r="BK12" s="18">
        <v>3.2</v>
      </c>
      <c r="BL12" s="18">
        <v>0.4</v>
      </c>
      <c r="BM12" s="18">
        <v>0</v>
      </c>
      <c r="BN12" s="18">
        <v>13</v>
      </c>
      <c r="BO12" s="18">
        <v>0.8</v>
      </c>
      <c r="BP12" s="18">
        <v>2</v>
      </c>
      <c r="BQ12" s="18">
        <v>0</v>
      </c>
      <c r="BR12" s="29"/>
      <c r="BS12" s="11">
        <f>IF(SUM(AY12,BC12)&gt;0,SUM(AY12,BC12),"")</f>
        <v>4.4000000000000004</v>
      </c>
      <c r="BT12" s="11">
        <f>IF(SUM(AX12:AY12,BA12:BC12,BE12)-AZ12-BD12&gt;0,SUM(AX12:AY12,BA12:BC12,BE12)-AZ12-BD12,"")</f>
        <v>35.199999999999996</v>
      </c>
      <c r="BU12" s="11">
        <f>IF(SUM(BF12:BG12,BI12)-BH12&gt;0,SUM(BF12:BG12,BI12)-BH12,"")</f>
        <v>17.200000000000003</v>
      </c>
      <c r="BV12" s="11">
        <f>IF(SUM(AY12,BC12,BG12)&gt;0,SUM(AY12,BC12,BG12),"")</f>
        <v>7.7</v>
      </c>
      <c r="BW12" s="11">
        <f>IF(SUM(BT12,BU12)&gt;0,SUM(BT12,BU12),"")</f>
        <v>52.4</v>
      </c>
      <c r="BX12" s="11">
        <f>IF(SUM(BK12,BO12)&gt;0,SUM(BK12,BO12),"")</f>
        <v>4</v>
      </c>
      <c r="BY12" s="11">
        <f>IF(SUM(BJ12:BK12,BM12:BO12,BQ12)-SUM(BL12,BP12)&gt;0,SUM(BJ12:BK12,BM12:BO12,BQ12)-SUM(BL12,BP12),"")</f>
        <v>30.9</v>
      </c>
      <c r="BZ12" s="11">
        <f>IF(SUM(BT12,BY12)&gt;0,SUM(BT12,BY12),"")</f>
        <v>66.099999999999994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8.1999999999999993</v>
      </c>
      <c r="QF12" s="23">
        <f>IF($CU12="P",CB12,(CB12+AY12)/2)</f>
        <v>0.6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7.55</v>
      </c>
      <c r="QJ12" s="23">
        <f>IF($CU12="P",CF12,(CF12+BC12)/2)</f>
        <v>1.6</v>
      </c>
      <c r="QK12" s="23">
        <f>IF($CU12="P",CG12,(CG12+BD12)/2)</f>
        <v>0.5</v>
      </c>
      <c r="QL12" s="23">
        <f>IF($CU12="P",CH12,(CH12+BE12)/2)</f>
        <v>0.15</v>
      </c>
      <c r="QM12" s="23">
        <f>IF($CU12="P",CI12,(CI12+BF12)/2)</f>
        <v>7.15</v>
      </c>
      <c r="QN12" s="23">
        <f>IF($CU12="P",CJ12,(CJ12+BG12)/2)</f>
        <v>1.65</v>
      </c>
      <c r="QO12" s="23">
        <f>IF($CU12="P",CK12,(CK12+BH12)/2)</f>
        <v>0.35</v>
      </c>
      <c r="QP12" s="23">
        <f>IF($CU12="P",CL12,(CL12+BI12)/2)</f>
        <v>0.15</v>
      </c>
      <c r="QQ12" s="23">
        <f>IF($CU12="P",CM12,(CM12+BJ12)/2)</f>
        <v>8.15</v>
      </c>
      <c r="QR12" s="23">
        <f>IF($CU12="P",CN12,(CN12+BK12)/2)</f>
        <v>1.6</v>
      </c>
      <c r="QS12" s="23">
        <f>IF($CU12="P",CO12,(CO12+BL12)/2)</f>
        <v>0.2</v>
      </c>
      <c r="QT12" s="23">
        <f>IF($CU12="P",CP12,(CP12+BM12)/2)</f>
        <v>0</v>
      </c>
      <c r="QU12" s="23">
        <f>IF($CU12="P",CQ12,(CQ12+BN12)/2)</f>
        <v>6.5</v>
      </c>
      <c r="QV12" s="23">
        <f>IF($CU12="P",CR12,(CR12+BO12)/2)</f>
        <v>0.4</v>
      </c>
      <c r="QW12" s="23">
        <f>IF($CU12="P",CS12,(CS12+BP12)/2)</f>
        <v>1</v>
      </c>
      <c r="QX12" s="23">
        <f>IF($CU12="P",CT12,(CT12+BQ12)/2)</f>
        <v>0</v>
      </c>
      <c r="QY12" s="28" t="s">
        <v>57</v>
      </c>
      <c r="QZ12" s="41">
        <f>IF(SUM(QF12,QJ12)&gt;0,SUM(QF12,QJ12),"")</f>
        <v>2.2000000000000002</v>
      </c>
      <c r="RA12" s="41">
        <f>IF(SUM(QE12:QF12,QH12:QJ12,QL12)-QG12-QK12&gt;0,SUM(QE12:QF12,QH12:QJ12,QL12)-QG12-QK12,"")</f>
        <v>17.599999999999998</v>
      </c>
      <c r="RB12" s="41">
        <f>IF(SUM(QM12:QN12,QP12)-QO12&gt;0,SUM(QM12:QN12,QP12)-QO12,"")</f>
        <v>8.6000000000000014</v>
      </c>
      <c r="RC12" s="41">
        <f>IF(SUM(QF12,QJ12,QN12)&gt;0,SUM(QF12,QJ12,QN12),"")</f>
        <v>3.85</v>
      </c>
      <c r="RD12" s="41">
        <f>IF(SUM(RA12,RB12)&gt;0,SUM(RA12,RB12),"")</f>
        <v>26.2</v>
      </c>
      <c r="RE12" s="41">
        <f>IF(SUM(QR12,QV12)&gt;0,SUM(QR12,QV12),"")</f>
        <v>2</v>
      </c>
      <c r="RF12" s="41">
        <f>IF(SUM(QQ12:QR12,QT12:QV12,QX12)-SUM(QS12,QW12)&gt;0,SUM(QQ12:QR12,QT12:QV12,QX12)-SUM(QS12,QW12),"")</f>
        <v>15.45</v>
      </c>
      <c r="RG12" s="41">
        <f>IF(SUM(RA12,RF12)&gt;0,SUM(RA12,RF12),"")</f>
        <v>33.049999999999997</v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98</v>
      </c>
      <c r="C13" s="4" t="s">
        <v>3</v>
      </c>
      <c r="D13" s="4">
        <v>2003</v>
      </c>
      <c r="E13" s="9">
        <f>SUM(J13:R13)+SUM(J13:N13)*0.0000001+SUM(J13)*0.0000000000001</f>
        <v>43.90000218000219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21.8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22.1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8.6</v>
      </c>
      <c r="V13" s="19">
        <v>2.15</v>
      </c>
      <c r="W13" s="19">
        <v>0</v>
      </c>
      <c r="X13" s="19">
        <v>0.15</v>
      </c>
      <c r="Y13" s="19">
        <v>8.6999999999999993</v>
      </c>
      <c r="Z13" s="19">
        <v>2.0499999999999998</v>
      </c>
      <c r="AA13" s="19">
        <v>0</v>
      </c>
      <c r="AB13" s="19">
        <v>0.15</v>
      </c>
      <c r="AC13" s="19"/>
      <c r="AD13" s="19"/>
      <c r="AE13" s="19"/>
      <c r="AF13" s="19"/>
      <c r="AG13" s="19">
        <v>8.8000000000000007</v>
      </c>
      <c r="AH13" s="19">
        <v>2.15</v>
      </c>
      <c r="AI13" s="19">
        <v>0</v>
      </c>
      <c r="AJ13" s="19">
        <v>0.15</v>
      </c>
      <c r="AK13" s="19">
        <v>8.8000000000000007</v>
      </c>
      <c r="AL13" s="19">
        <v>2.0499999999999998</v>
      </c>
      <c r="AM13" s="19">
        <v>0</v>
      </c>
      <c r="AN13" s="19">
        <v>0.15</v>
      </c>
      <c r="AO13" s="28" t="s">
        <v>57</v>
      </c>
      <c r="AP13" s="41">
        <f>IF(SUM(V13,Z13)&gt;0,SUM(V13,Z13),"")</f>
        <v>4.1999999999999993</v>
      </c>
      <c r="AQ13" s="41">
        <f>IF(SUM(U13:V13,X13:Z13,AB13)-W13-AA13&gt;0,SUM(U13:V13,X13:Z13,AB13)-W13-AA13,"")</f>
        <v>21.8</v>
      </c>
      <c r="AR13" s="41" t="str">
        <f>IF(SUM(AC13:AD13,AF13)-AE13&gt;0,SUM(AC13:AD13,AF13)-AE13,"")</f>
        <v/>
      </c>
      <c r="AS13" s="41">
        <f>IF(SUM(V13,Z13,AD13)&gt;0,SUM(V13,Z13,AD13),"")</f>
        <v>4.1999999999999993</v>
      </c>
      <c r="AT13" s="41">
        <f>IF(SUM(AQ13,AR13)&gt;0,SUM(AQ13,AR13),"")</f>
        <v>21.8</v>
      </c>
      <c r="AU13" s="41">
        <f>IF(SUM(AH13,AL13)&gt;0,SUM(AH13,AL13),"")</f>
        <v>4.1999999999999993</v>
      </c>
      <c r="AV13" s="41">
        <f>IF(SUM(AG13:AH13,AJ13:AL13,AN13)-SUM(AI13,AM13)&gt;0,SUM(AG13:AH13,AJ13:AL13,AN13)-SUM(AI13,AM13),"")</f>
        <v>22.1</v>
      </c>
      <c r="AW13" s="41">
        <f>IF(SUM(AQ13,AV13)&gt;0,SUM(AQ13,AV13),"")</f>
        <v>43.900000000000006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IF(SUM(CW13,DB13)&gt;0,SUM(CW13,DB13),"")</f>
        <v/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IF(SUM(RA13,RF13)&gt;0,SUM(RA13,RF13),"")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8.6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8.6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10.6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42.6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43.4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44.6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46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AW$16</formula>
      <formula>AW$17</formula>
    </cfRule>
    <cfRule type="cellIs" dxfId="65" priority="78581" operator="between">
      <formula>AW$17</formula>
      <formula>AW$18</formula>
    </cfRule>
    <cfRule type="cellIs" dxfId="64" priority="78582" operator="between">
      <formula>AW$18</formula>
      <formula>AW$19</formula>
    </cfRule>
    <cfRule type="cellIs" dxfId="63" priority="78583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AW$20</formula>
      <formula>AW$21</formula>
    </cfRule>
    <cfRule type="cellIs" dxfId="61" priority="78761" operator="between">
      <formula>AW$21</formula>
      <formula>AW$22</formula>
    </cfRule>
    <cfRule type="cellIs" dxfId="60" priority="78762" operator="between">
      <formula>AW$22</formula>
      <formula>AW$23</formula>
    </cfRule>
    <cfRule type="cellIs" dxfId="59" priority="78763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AW$19</formula>
      <formula>1000</formula>
    </cfRule>
    <cfRule type="cellIs" dxfId="57" priority="78941" operator="between">
      <formula>AW$18</formula>
      <formula>AW$19</formula>
    </cfRule>
    <cfRule type="cellIs" dxfId="56" priority="78942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180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179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214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223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230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243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206.80001469000604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8"/>
      <c r="AP4" s="41">
        <f>IF(SUM(V4,Z4)&gt;0,SUM(V4,Z4),"")</f>
        <v>20.100000000000001</v>
      </c>
      <c r="AQ4" s="41">
        <f>IF(SUM(U4:V4,X4:Z4,AB4)-W4-AA4&gt;0,SUM(U4:V4,X4:Z4,AB4)-W4-AA4,"")</f>
        <v>56.760000000000005</v>
      </c>
      <c r="AR4" s="41">
        <f>IF(SUM(AC4:AD4,AF4)-AE4&gt;0,SUM(AC4:AD4,AF4)-AE4,"")</f>
        <v>21.200000000000003</v>
      </c>
      <c r="AS4" s="41">
        <f>IF(SUM(V4,Z4,AD4)&gt;0,SUM(V4,Z4,AD4),"")</f>
        <v>23.700000000000003</v>
      </c>
      <c r="AT4" s="41">
        <f>IF(SUM(AQ4,AR4)&gt;0,SUM(AQ4,AR4),"")</f>
        <v>77.960000000000008</v>
      </c>
      <c r="AU4" s="41">
        <f>IF(SUM(AH4,AL4)&gt;0,SUM(AH4,AL4),"")</f>
        <v>14.399999999999999</v>
      </c>
      <c r="AV4" s="41">
        <f>IF(SUM(AG4:AH4,AJ4:AL4,AN4)-SUM(AI4,AM4)&gt;0,SUM(AG4:AH4,AJ4:AL4,AN4)-SUM(AI4,AM4),"")</f>
        <v>50.800000000000004</v>
      </c>
      <c r="AW4" s="41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8"/>
      <c r="CV4" s="41">
        <f>IF(SUM(CB4,CF4)&gt;0,SUM(CB4,CF4),"")</f>
        <v>21.1</v>
      </c>
      <c r="CW4" s="41">
        <f>IF(SUM(CA4:CB4,CD4:CF4,CH4)-CC4-CG4&gt;0,SUM(CA4:CB4,CD4:CF4,CH4)-CC4-CG4,"")</f>
        <v>60.5</v>
      </c>
      <c r="CX4" s="41">
        <f>IF(SUM(CI4:CJ4,CL4)-CK4&gt;0,SUM(CI4:CJ4,CL4)-CK4,"")</f>
        <v>27.7</v>
      </c>
      <c r="CY4" s="41">
        <f>IF(SUM(CB4,CF4,CJ4)&gt;0,SUM(CB4,CF4,CJ4),"")</f>
        <v>30.400000000000002</v>
      </c>
      <c r="CZ4" s="41">
        <f>IF(SUM(CW4,CX4)&gt;0,SUM(CW4,CX4),"")</f>
        <v>88.2</v>
      </c>
      <c r="DA4" s="41">
        <f>IF(SUM(CN4,CR4)&gt;0,SUM(CN4,CR4),"")</f>
        <v>22.7</v>
      </c>
      <c r="DB4" s="41">
        <f>IF(SUM(CM4:CN4,CP4:CR4,CT4)-SUM(CO4,CS4)&gt;0,SUM(CM4:CN4,CP4:CR4,CT4)-SUM(CO4,CS4),"")</f>
        <v>59.400000000000006</v>
      </c>
      <c r="DC4" s="41">
        <f>IF(SUM(CW4,DB4)&gt;0,SUM(CW4,DB4),"")</f>
        <v>119.9</v>
      </c>
      <c r="DD4" s="52" t="str">
        <f>IF(MAX(EB4,FD4,GF4,HH4,IJ4,JL4,KN4,LP4,MR4,NT4,OV4,PX4)-IF(L4="",0,L4)&gt;0.001,MAX(EB4,FD4,GF4,HH4,IJ4,JL4,KN4,LP4,MR4,NT4,OV4,PX4)-IF(L4="",0,L4),"")</f>
        <v/>
      </c>
      <c r="DE4" s="52">
        <f>IF(MAX(EC4,FE4,GG4,HI4,IK4,JM4,KO4,LQ4,MS4,NU4,OW4,PY4)-IF(N4="",0,N4)&gt;0.001,MAX(EC4,FE4,GG4,HI4,IK4,JM4,KO4,LQ4,MS4,NU4,OW4,PY4)-IF(N4="",0,N4),"")</f>
        <v>0.5</v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19.100000000000001</v>
      </c>
      <c r="QF4" s="23">
        <f>IF($CU4="P",CB4,(CB4+AY4)/2)</f>
        <v>10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10.95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18.95</v>
      </c>
      <c r="QN4" s="23">
        <f>IF($CU4="P",CJ4,(CJ4+BG4)/2)</f>
        <v>8.8500000000000014</v>
      </c>
      <c r="QO4" s="23">
        <f>IF($CU4="P",CK4,(CK4+BH4)/2)</f>
        <v>0.3</v>
      </c>
      <c r="QP4" s="23">
        <f>IF($CU4="P",CL4,(CL4+BI4)/2)</f>
        <v>0.15</v>
      </c>
      <c r="QQ4" s="23">
        <f>IF($CU4="P",CM4,(CM4+BJ4)/2)</f>
        <v>18.5</v>
      </c>
      <c r="QR4" s="23">
        <f>IF($CU4="P",CN4,(CN4+BK4)/2)</f>
        <v>10.8</v>
      </c>
      <c r="QS4" s="23">
        <f>IF($CU4="P",CO4,(CO4+BL4)/2)</f>
        <v>0.6</v>
      </c>
      <c r="QT4" s="23">
        <f>IF($CU4="P",CP4,(CP4+BM4)/2)</f>
        <v>0.44999999999999996</v>
      </c>
      <c r="QU4" s="23">
        <f>IF($CU4="P",CQ4,(CQ4+BN4)/2)</f>
        <v>18.700000000000003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20.95</v>
      </c>
      <c r="RA4" s="41">
        <f>IF(SUM(QE4:QF4,QH4:QJ4,QL4)-QG4-QK4&gt;0,SUM(QE4:QF4,QH4:QJ4,QL4)-QG4-QK4,"")</f>
        <v>59.6</v>
      </c>
      <c r="RB4" s="41">
        <f>IF(SUM(QM4:QN4,QP4)-QO4&gt;0,SUM(QM4:QN4,QP4)-QO4,"")</f>
        <v>27.65</v>
      </c>
      <c r="RC4" s="41">
        <f>IF(SUM(QF4,QJ4,QN4)&gt;0,SUM(QF4,QJ4,QN4),"")</f>
        <v>29.8</v>
      </c>
      <c r="RD4" s="41">
        <f>IF(SUM(RA4,RB4)&gt;0,SUM(RA4,RB4),"")</f>
        <v>87.25</v>
      </c>
      <c r="RE4" s="41">
        <f>IF(SUM(QR4,QV4)&gt;0,SUM(QR4,QV4),"")</f>
        <v>21.75</v>
      </c>
      <c r="RF4" s="41">
        <f>IF(SUM(QQ4:QR4,QT4:QV4,QX4)-SUM(QS4,QW4)&gt;0,SUM(QQ4:QR4,QT4:QV4,QX4)-SUM(QS4,QW4),"")</f>
        <v>59.100000000000009</v>
      </c>
      <c r="RG4" s="41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8" t="s">
        <v>57</v>
      </c>
      <c r="AP5" s="41">
        <f>IF(SUM(V5,Z5)&gt;0,SUM(V5,Z5),"")</f>
        <v>18.599999999999998</v>
      </c>
      <c r="AQ5" s="41">
        <f>IF(SUM(U5:V5,X5:Z5,AB5)-W5-AA5&gt;0,SUM(U5:V5,X5:Z5,AB5)-W5-AA5,"")</f>
        <v>55.199999999999996</v>
      </c>
      <c r="AR5" s="41">
        <f>IF(SUM(AC5:AD5,AF5)-AE5&gt;0,SUM(AC5:AD5,AF5)-AE5,"")</f>
        <v>24.85</v>
      </c>
      <c r="AS5" s="41">
        <f>IF(SUM(V5,Z5,AD5)&gt;0,SUM(V5,Z5,AD5),"")</f>
        <v>24.599999999999998</v>
      </c>
      <c r="AT5" s="41">
        <f>IF(SUM(AQ5,AR5)&gt;0,SUM(AQ5,AR5),"")</f>
        <v>80.05</v>
      </c>
      <c r="AU5" s="41">
        <f>IF(SUM(AH5,AL5)&gt;0,SUM(AH5,AL5),"")</f>
        <v>18.649999999999999</v>
      </c>
      <c r="AV5" s="41">
        <f>IF(SUM(AG5:AH5,AJ5:AL5,AN5)-SUM(AI5,AM5)&gt;0,SUM(AG5:AH5,AJ5:AL5,AN5)-SUM(AI5,AM5),"")</f>
        <v>56.400000000000006</v>
      </c>
      <c r="AW5" s="41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9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14</v>
      </c>
      <c r="CW5" s="41">
        <f>IF(SUM(CA5:CB5,CD5:CF5,CH5)-CC5-CG5&gt;0,SUM(CA5:CB5,CD5:CF5,CH5)-CC5-CG5,"")</f>
        <v>51.199999999999989</v>
      </c>
      <c r="CX5" s="41">
        <f>IF(SUM(CI5:CJ5,CL5)-CK5&gt;0,SUM(CI5:CJ5,CL5)-CK5,"")</f>
        <v>21.200000000000003</v>
      </c>
      <c r="CY5" s="41">
        <f>IF(SUM(CB5,CF5,CJ5)&gt;0,SUM(CB5,CF5,CJ5),"")</f>
        <v>17.600000000000001</v>
      </c>
      <c r="CZ5" s="41">
        <f>IF(SUM(CW5,CX5)&gt;0,SUM(CW5,CX5),"")</f>
        <v>72.399999999999991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IF(SUM(CW5,DB5)&gt;0,SUM(CW5,DB5),"")</f>
        <v>51.199999999999989</v>
      </c>
      <c r="DD5" s="52">
        <f>IF(MAX(EB5,FD5,GF5,HH5,IJ5,JL5,KN5,LP5,MR5,NT5,OV5,PX5)-IF(L5="",0,L5)&gt;0.001,MAX(EB5,FD5,GF5,HH5,IJ5,JL5,KN5,LP5,MR5,NT5,OV5,PX5)-IF(L5="",0,L5),"")</f>
        <v>4.2000000000000171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9.6</v>
      </c>
      <c r="QF5" s="23">
        <f>IF($CU5="P",CB5,(CB5+AY5)/2)</f>
        <v>4.5999999999999996</v>
      </c>
      <c r="QG5" s="23">
        <f>IF($CU5="P",CC5,(CC5+AZ5)/2)</f>
        <v>0.1</v>
      </c>
      <c r="QH5" s="23">
        <f>IF($CU5="P",CD5,(CD5+BA5)/2)</f>
        <v>0.15</v>
      </c>
      <c r="QI5" s="23">
        <f>IF($CU5="P",CE5,(CE5+BB5)/2)</f>
        <v>8.8000000000000007</v>
      </c>
      <c r="QJ5" s="23">
        <f>IF($CU5="P",CF5,(CF5+BC5)/2)</f>
        <v>2.4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8.8000000000000007</v>
      </c>
      <c r="QN5" s="23">
        <f>IF($CU5="P",CJ5,(CJ5+BG5)/2)</f>
        <v>1.8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0</v>
      </c>
      <c r="QR5" s="23">
        <f>IF($CU5="P",CN5,(CN5+BK5)/2)</f>
        <v>0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0</v>
      </c>
      <c r="QV5" s="23">
        <f>IF($CU5="P",CR5,(CR5+BO5)/2)</f>
        <v>0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7</v>
      </c>
      <c r="RA5" s="41">
        <f>IF(SUM(QE5:QF5,QH5:QJ5,QL5)-QG5-QK5&gt;0,SUM(QE5:QF5,QH5:QJ5,QL5)-QG5-QK5,"")</f>
        <v>25.599999999999994</v>
      </c>
      <c r="RB5" s="41">
        <f>IF(SUM(QM5:QN5,QP5)-QO5&gt;0,SUM(QM5:QN5,QP5)-QO5,"")</f>
        <v>10.600000000000001</v>
      </c>
      <c r="RC5" s="41">
        <f>IF(SUM(QF5,QJ5,QN5)&gt;0,SUM(QF5,QJ5,QN5),"")</f>
        <v>8.8000000000000007</v>
      </c>
      <c r="RD5" s="41">
        <f>IF(SUM(RA5,RB5)&gt;0,SUM(RA5,RB5),"")</f>
        <v>36.199999999999996</v>
      </c>
      <c r="RE5" s="41" t="str">
        <f>IF(SUM(QR5,QV5)&gt;0,SUM(QR5,QV5),"")</f>
        <v/>
      </c>
      <c r="RF5" s="41" t="str">
        <f>IF(SUM(QQ5:QR5,QT5:QV5,QX5)-SUM(QS5,QW5)&gt;0,SUM(QQ5:QR5,QT5:QV5,QX5)-SUM(QS5,QW5),"")</f>
        <v/>
      </c>
      <c r="RG5" s="41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87</v>
      </c>
      <c r="C6" s="4" t="s">
        <v>5</v>
      </c>
      <c r="D6" s="4">
        <v>2003</v>
      </c>
      <c r="E6" s="9">
        <f>SUM(J6:R6)+SUM(J6:O6)*0.0000001+SUM(J6)*0.0000000000001</f>
        <v>186.88001332800536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8"/>
      <c r="AP6" s="41">
        <f>IF(SUM(V6,Z6)&gt;0,SUM(V6,Z6),"")</f>
        <v>14.8</v>
      </c>
      <c r="AQ6" s="41">
        <f>IF(SUM(U6:V6,X6:Z6,AB6)-W6-AA6&gt;0,SUM(U6:V6,X6:Z6,AB6)-W6-AA6,"")</f>
        <v>52.3</v>
      </c>
      <c r="AR6" s="41">
        <f>IF(SUM(AC6:AD6,AF6)-AE6&gt;0,SUM(AC6:AD6,AF6)-AE6,"")</f>
        <v>27.380000000000003</v>
      </c>
      <c r="AS6" s="41">
        <f>IF(SUM(V6,Z6,AD6)&gt;0,SUM(V6,Z6,AD6),"")</f>
        <v>23.200000000000003</v>
      </c>
      <c r="AT6" s="41">
        <f>IF(SUM(AQ6,AR6)&gt;0,SUM(AQ6,AR6),"")</f>
        <v>79.680000000000007</v>
      </c>
      <c r="AU6" s="41">
        <f>IF(SUM(AH6,AL6)&gt;0,SUM(AH6,AL6),"")</f>
        <v>13.2</v>
      </c>
      <c r="AV6" s="41">
        <f>IF(SUM(AG6:AH6,AJ6:AL6,AN6)-SUM(AI6,AM6)&gt;0,SUM(AG6:AH6,AJ6:AL6,AN6)-SUM(AI6,AM6),"")</f>
        <v>50.199999999999996</v>
      </c>
      <c r="AW6" s="41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9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8"/>
      <c r="CV6" s="41">
        <f>IF(SUM(CB6,CF6)&gt;0,SUM(CB6,CF6),"")</f>
        <v>16.799999999999997</v>
      </c>
      <c r="CW6" s="41">
        <f>IF(SUM(CA6:CB6,CD6:CF6,CH6)-CC6-CG6&gt;0,SUM(CA6:CB6,CD6:CF6,CH6)-CC6-CG6,"")</f>
        <v>53.6</v>
      </c>
      <c r="CX6" s="41">
        <f>IF(SUM(CI6:CJ6,CL6)-CK6&gt;0,SUM(CI6:CJ6,CL6)-CK6,"")</f>
        <v>26.499999999999996</v>
      </c>
      <c r="CY6" s="41">
        <f>IF(SUM(CB6,CF6,CJ6)&gt;0,SUM(CB6,CF6,CJ6),"")</f>
        <v>25.199999999999996</v>
      </c>
      <c r="CZ6" s="41">
        <f>IF(SUM(CW6,CX6)&gt;0,SUM(CW6,CX6),"")</f>
        <v>80.099999999999994</v>
      </c>
      <c r="DA6" s="41">
        <f>IF(SUM(CN6,CR6)&gt;0,SUM(CN6,CR6),"")</f>
        <v>14.8</v>
      </c>
      <c r="DB6" s="41">
        <f>IF(SUM(CM6:CN6,CP6:CR6,CT6)-SUM(CO6,CS6)&gt;0,SUM(CM6:CN6,CP6:CR6,CT6)-SUM(CO6,CS6),"")</f>
        <v>50.9</v>
      </c>
      <c r="DC6" s="41">
        <f>IF(SUM(CW6,DB6)&gt;0,SUM(CW6,DB6),"")</f>
        <v>104.5</v>
      </c>
      <c r="DD6" s="52">
        <f>IF(MAX(EB6,FD6,GF6,HH6,IJ6,JL6,KN6,LP6,MR6,NT6,OV6,PX6)-IF(L6="",0,L6)&gt;0.001,MAX(EB6,FD6,GF6,HH6,IJ6,JL6,KN6,LP6,MR6,NT6,OV6,PX6)-IF(L6="",0,L6),"")</f>
        <v>2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15.6</v>
      </c>
      <c r="EB6" s="41">
        <f>IF(SUM(DG6:DH6,DJ6:DL6,DN6)-DI6-DM6&gt;0,SUM(DG6:DH6,DJ6:DL6,DN6)-DI6-DM6,"")</f>
        <v>52.2</v>
      </c>
      <c r="EC6" s="41" t="str">
        <f>IF(SUM(DO6:DP6,DR6)-DQ6&gt;0,SUM(DO6:DP6,DR6)-DQ6,"")</f>
        <v/>
      </c>
      <c r="ED6" s="41">
        <f>IF(SUM(DH6,DL6,DP6)&gt;0,SUM(DH6,DL6,DP6),"")</f>
        <v>15.6</v>
      </c>
      <c r="EE6" s="41">
        <f>IF(SUM(EB6,EC6)&gt;0,SUM(EB6,EC6),"")</f>
        <v>52.2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1">
        <f>IF(SUM(JT6,JX6)&gt;0,SUM(JT6,JX6),"")</f>
        <v>16.8</v>
      </c>
      <c r="KN6" s="41">
        <f>IF(SUM(JS6:JT6,JV6:JX6,JZ6)-JU6-JY6&gt;0,SUM(JS6:JT6,JV6:JX6,JZ6)-JU6-JY6,"")</f>
        <v>54.3</v>
      </c>
      <c r="KO6" s="41" t="str">
        <f>IF(SUM(KA6:KB6,KD6)-KC6&gt;0,SUM(KA6:KB6,KD6)-KC6,"")</f>
        <v/>
      </c>
      <c r="KP6" s="41">
        <f>IF(SUM(JT6,JX6,KB6)&gt;0,SUM(JT6,JX6,KB6),"")</f>
        <v>16.8</v>
      </c>
      <c r="KQ6" s="41">
        <f>IF(SUM(KN6,KO6)&gt;0,SUM(KN6,KO6),"")</f>
        <v>54.3</v>
      </c>
      <c r="KR6" s="41">
        <f>IF(SUM(KF6,KJ6)&gt;0,SUM(KF6,KJ6),"")</f>
        <v>17.2</v>
      </c>
      <c r="KS6" s="41">
        <f>IF(SUM(KE6:KF6,KH6:KJ6,KL6)-SUM(KG6,KK6)&gt;0,SUM(KE6:KF6,KH6:KJ6,KL6)-SUM(KG6,KK6),"")</f>
        <v>53.6</v>
      </c>
      <c r="KT6" s="41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>
        <v>18.399999999999999</v>
      </c>
      <c r="LX6" s="17">
        <v>8.8000000000000007</v>
      </c>
      <c r="LY6" s="17">
        <v>0</v>
      </c>
      <c r="LZ6" s="17">
        <v>0</v>
      </c>
      <c r="MA6" s="17">
        <v>18.100000000000001</v>
      </c>
      <c r="MB6" s="17">
        <v>7.2</v>
      </c>
      <c r="MC6" s="17">
        <v>0.6</v>
      </c>
      <c r="MD6" s="17">
        <v>0</v>
      </c>
      <c r="ME6" s="17"/>
      <c r="MF6" s="17"/>
      <c r="MG6" s="17"/>
      <c r="MH6" s="17"/>
      <c r="MI6" s="17">
        <v>18.600000000000001</v>
      </c>
      <c r="MJ6" s="17">
        <v>9.1999999999999993</v>
      </c>
      <c r="MK6" s="17">
        <v>0.6</v>
      </c>
      <c r="ML6" s="17">
        <v>0</v>
      </c>
      <c r="MM6" s="17">
        <v>18.399999999999999</v>
      </c>
      <c r="MN6" s="17">
        <v>8.4</v>
      </c>
      <c r="MO6" s="17">
        <v>0.6</v>
      </c>
      <c r="MP6" s="17">
        <v>0</v>
      </c>
      <c r="MQ6" s="41">
        <f>IF(SUM(LX6,MB6)&gt;0,SUM(LX6,MB6),"")</f>
        <v>16</v>
      </c>
      <c r="MR6" s="41">
        <f>IF(SUM(LW6:LX6,LZ6:MB6,MD6)-LY6-MC6&gt;0,SUM(LW6:LX6,LZ6:MB6,MD6)-LY6-MC6,"")</f>
        <v>51.9</v>
      </c>
      <c r="MS6" s="41" t="str">
        <f>IF(SUM(ME6:MF6,MH6)-MG6&gt;0,SUM(ME6:MF6,MH6)-MG6,"")</f>
        <v/>
      </c>
      <c r="MT6" s="41">
        <f>IF(SUM(LX6,MB6,MF6)&gt;0,SUM(LX6,MB6,MF6),"")</f>
        <v>16</v>
      </c>
      <c r="MU6" s="41">
        <f>IF(SUM(MR6,MS6)&gt;0,SUM(MR6,MS6),"")</f>
        <v>51.9</v>
      </c>
      <c r="MV6" s="41">
        <f>IF(SUM(MJ6,MN6)&gt;0,SUM(MJ6,MN6),"")</f>
        <v>17.600000000000001</v>
      </c>
      <c r="MW6" s="41">
        <f>IF(SUM(MI6:MJ6,ML6:MN6,MP6)-SUM(MK6,MO6)&gt;0,SUM(MI6:MJ6,ML6:MN6,MP6)-SUM(MK6,MO6),"")</f>
        <v>53.4</v>
      </c>
      <c r="MX6" s="41">
        <f>IF(SUM(MR6,MW6)&gt;0,SUM(MR6,MW6),"")</f>
        <v>105.3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18.399999999999999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</v>
      </c>
      <c r="QI6" s="23">
        <f>IF($CU6="P",CE6,(CE6+BB6)/2)</f>
        <v>18.149999999999999</v>
      </c>
      <c r="QJ6" s="23">
        <f>IF($CU6="P",CF6,(CF6+BC6)/2)</f>
        <v>8.3999999999999986</v>
      </c>
      <c r="QK6" s="23">
        <f>IF($CU6="P",CG6,(CG6+BD6)/2)</f>
        <v>0.3</v>
      </c>
      <c r="QL6" s="23">
        <f>IF($CU6="P",CH6,(CH6+BE6)/2)</f>
        <v>0.15</v>
      </c>
      <c r="QM6" s="23">
        <f>IF($CU6="P",CI6,(CI6+BF6)/2)</f>
        <v>18.600000000000001</v>
      </c>
      <c r="QN6" s="23">
        <f>IF($CU6="P",CJ6,(CJ6+BG6)/2)</f>
        <v>8</v>
      </c>
      <c r="QO6" s="23">
        <f>IF($CU6="P",CK6,(CK6+BH6)/2)</f>
        <v>0.3</v>
      </c>
      <c r="QP6" s="23">
        <f>IF($CU6="P",CL6,(CL6+BI6)/2)</f>
        <v>0.3</v>
      </c>
      <c r="QQ6" s="23">
        <f>IF($CU6="P",CM6,(CM6+BJ6)/2)</f>
        <v>18.450000000000003</v>
      </c>
      <c r="QR6" s="23">
        <f>IF($CU6="P",CN6,(CN6+BK6)/2)</f>
        <v>7</v>
      </c>
      <c r="QS6" s="23">
        <f>IF($CU6="P",CO6,(CO6+BL6)/2)</f>
        <v>0.5</v>
      </c>
      <c r="QT6" s="23">
        <f>IF($CU6="P",CP6,(CP6+BM6)/2)</f>
        <v>0</v>
      </c>
      <c r="QU6" s="23">
        <f>IF($CU6="P",CQ6,(CQ6+BN6)/2)</f>
        <v>18.8</v>
      </c>
      <c r="QV6" s="23">
        <f>IF($CU6="P",CR6,(CR6+BO6)/2)</f>
        <v>7.8</v>
      </c>
      <c r="QW6" s="23">
        <f>IF($CU6="P",CS6,(CS6+BP6)/2)</f>
        <v>0.6</v>
      </c>
      <c r="QX6" s="23">
        <f>IF($CU6="P",CT6,(CT6+BQ6)/2)</f>
        <v>0.15</v>
      </c>
      <c r="QY6" s="28" t="s">
        <v>57</v>
      </c>
      <c r="QZ6" s="41">
        <f>IF(SUM(QF6,QJ6)&gt;0,SUM(QF6,QJ6),"")</f>
        <v>16.399999999999999</v>
      </c>
      <c r="RA6" s="41">
        <f>IF(SUM(QE6:QF6,QH6:QJ6,QL6)-QG6-QK6&gt;0,SUM(QE6:QF6,QH6:QJ6,QL6)-QG6-QK6,"")</f>
        <v>52.199999999999996</v>
      </c>
      <c r="RB6" s="41">
        <f>IF(SUM(QM6:QN6,QP6)-QO6&gt;0,SUM(QM6:QN6,QP6)-QO6,"")</f>
        <v>26.6</v>
      </c>
      <c r="RC6" s="41">
        <f>IF(SUM(QF6,QJ6,QN6)&gt;0,SUM(QF6,QJ6,QN6),"")</f>
        <v>24.4</v>
      </c>
      <c r="RD6" s="41">
        <f>IF(SUM(RA6,RB6)&gt;0,SUM(RA6,RB6),"")</f>
        <v>78.8</v>
      </c>
      <c r="RE6" s="41">
        <f>IF(SUM(QR6,QV6)&gt;0,SUM(QR6,QV6),"")</f>
        <v>14.8</v>
      </c>
      <c r="RF6" s="41">
        <f>IF(SUM(QQ6:QR6,QT6:QV6,QX6)-SUM(QS6,QW6)&gt;0,SUM(QQ6:QR6,QT6:QV6,QX6)-SUM(QS6,QW6),"")</f>
        <v>51.099999999999994</v>
      </c>
      <c r="RG6" s="41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184.12001314200535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53.300000000000004</v>
      </c>
      <c r="K7" s="8" t="str">
        <f>IF(J7=0,"",IF(J7=CW7,$CA$1,IF(J7=BT7,$AX$1,IF(J7=AQ7,$U$1,""))))</f>
        <v>2023 Nationals</v>
      </c>
      <c r="L7" s="8">
        <f>IF(COUNT(AQ7,BT7,CW7)&gt;1,LARGE((AQ7,BT7,CW7),2),0)</f>
        <v>52.120000000000005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26</v>
      </c>
      <c r="O7" s="8" t="str">
        <f>IF(N7=0,"",IF(N7=CX7,$CA$1,IF(N7=BU7,$AX$1,IF(N7=AR7,$U$1,""))))</f>
        <v>2022 3rd Domestic Trial</v>
      </c>
      <c r="P7" s="8">
        <f>IF(MAX(AV7,BY7,DB7)&gt;0,MAX(AV7,BY7,DB7),0)</f>
        <v>52.7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18.82</v>
      </c>
      <c r="V7" s="19">
        <v>8.4</v>
      </c>
      <c r="W7" s="19">
        <v>0.8</v>
      </c>
      <c r="X7" s="19">
        <v>0</v>
      </c>
      <c r="Y7" s="19">
        <v>18.7</v>
      </c>
      <c r="Z7" s="19">
        <v>7.2</v>
      </c>
      <c r="AA7" s="19">
        <v>0.2</v>
      </c>
      <c r="AB7" s="19">
        <v>0</v>
      </c>
      <c r="AC7" s="19">
        <v>18.5</v>
      </c>
      <c r="AD7" s="19">
        <v>7.7</v>
      </c>
      <c r="AE7" s="19">
        <v>0.2</v>
      </c>
      <c r="AF7" s="19">
        <v>0</v>
      </c>
      <c r="AG7" s="19">
        <v>18.399999999999999</v>
      </c>
      <c r="AH7" s="19">
        <v>4.0999999999999996</v>
      </c>
      <c r="AI7" s="19">
        <v>2.5</v>
      </c>
      <c r="AJ7" s="19">
        <v>0</v>
      </c>
      <c r="AK7" s="19">
        <v>18.7</v>
      </c>
      <c r="AL7" s="19">
        <v>8.4</v>
      </c>
      <c r="AM7" s="19">
        <v>0.6</v>
      </c>
      <c r="AN7" s="19">
        <v>0</v>
      </c>
      <c r="AO7" s="28"/>
      <c r="AP7" s="41">
        <f>IF(SUM(V7,Z7)&gt;0,SUM(V7,Z7),"")</f>
        <v>15.600000000000001</v>
      </c>
      <c r="AQ7" s="41">
        <f>IF(SUM(U7:V7,X7:Z7,AB7)-W7-AA7&gt;0,SUM(U7:V7,X7:Z7,AB7)-W7-AA7,"")</f>
        <v>52.120000000000005</v>
      </c>
      <c r="AR7" s="41">
        <f>IF(SUM(AC7:AD7,AF7)-AE7&gt;0,SUM(AC7:AD7,AF7)-AE7,"")</f>
        <v>26</v>
      </c>
      <c r="AS7" s="41">
        <f>IF(SUM(V7,Z7,AD7)&gt;0,SUM(V7,Z7,AD7),"")</f>
        <v>23.3</v>
      </c>
      <c r="AT7" s="41">
        <f>IF(SUM(AQ7,AR7)&gt;0,SUM(AQ7,AR7),"")</f>
        <v>78.12</v>
      </c>
      <c r="AU7" s="41">
        <f>IF(SUM(AH7,AL7)&gt;0,SUM(AH7,AL7),"")</f>
        <v>12.5</v>
      </c>
      <c r="AV7" s="41">
        <f>IF(SUM(AG7:AH7,AJ7:AL7,AN7)-SUM(AI7,AM7)&gt;0,SUM(AG7:AH7,AJ7:AL7,AN7)-SUM(AI7,AM7),"")</f>
        <v>46.5</v>
      </c>
      <c r="AW7" s="41">
        <f>IF(SUM(AQ7,AV7)&gt;0,SUM(AQ7,AV7),"")</f>
        <v>98.62</v>
      </c>
      <c r="AX7" s="18">
        <v>18.899999999999999</v>
      </c>
      <c r="AY7" s="18">
        <v>8.4</v>
      </c>
      <c r="AZ7" s="18">
        <v>0.6</v>
      </c>
      <c r="BA7" s="18">
        <v>0</v>
      </c>
      <c r="BB7" s="18">
        <v>18.2</v>
      </c>
      <c r="BC7" s="18">
        <v>6.4</v>
      </c>
      <c r="BD7" s="18">
        <v>0</v>
      </c>
      <c r="BE7" s="18">
        <v>0</v>
      </c>
      <c r="BF7" s="18">
        <v>18.600000000000001</v>
      </c>
      <c r="BG7" s="18">
        <v>7.3</v>
      </c>
      <c r="BH7" s="18">
        <v>0.2</v>
      </c>
      <c r="BI7" s="18">
        <v>0</v>
      </c>
      <c r="BJ7" s="18">
        <v>17.600000000000001</v>
      </c>
      <c r="BK7" s="18">
        <v>4</v>
      </c>
      <c r="BL7" s="18">
        <v>0</v>
      </c>
      <c r="BM7" s="18">
        <v>0</v>
      </c>
      <c r="BN7" s="18">
        <v>18.399999999999999</v>
      </c>
      <c r="BO7" s="18">
        <v>8</v>
      </c>
      <c r="BP7" s="18">
        <v>0.6</v>
      </c>
      <c r="BQ7" s="18">
        <v>0</v>
      </c>
      <c r="BR7" s="29"/>
      <c r="BS7" s="11">
        <f>IF(SUM(AY7,BC7)&gt;0,SUM(AY7,BC7),"")</f>
        <v>14.8</v>
      </c>
      <c r="BT7" s="11">
        <f>IF(SUM(AX7:AY7,BA7:BC7,BE7)-AZ7-BD7&gt;0,SUM(AX7:AY7,BA7:BC7,BE7)-AZ7-BD7,"")</f>
        <v>51.3</v>
      </c>
      <c r="BU7" s="11">
        <f>IF(SUM(BF7:BG7,BI7)-BH7&gt;0,SUM(BF7:BG7,BI7)-BH7,"")</f>
        <v>25.700000000000003</v>
      </c>
      <c r="BV7" s="11">
        <f>IF(SUM(AY7,BC7,BG7)&gt;0,SUM(AY7,BC7,BG7),"")</f>
        <v>22.1</v>
      </c>
      <c r="BW7" s="11">
        <f>IF(SUM(BT7,BU7)&gt;0,SUM(BT7,BU7),"")</f>
        <v>77</v>
      </c>
      <c r="BX7" s="11">
        <f>IF(SUM(BK7,BO7)&gt;0,SUM(BK7,BO7),"")</f>
        <v>12</v>
      </c>
      <c r="BY7" s="11">
        <f>IF(SUM(BJ7:BK7,BM7:BO7,BQ7)-SUM(BL7,BP7)&gt;0,SUM(BJ7:BK7,BM7:BO7,BQ7)-SUM(BL7,BP7),"")</f>
        <v>47.4</v>
      </c>
      <c r="BZ7" s="11">
        <f>IF(SUM(BT7,BY7)&gt;0,SUM(BT7,BY7),"")</f>
        <v>98.699999999999989</v>
      </c>
      <c r="CA7" s="19">
        <v>18.8</v>
      </c>
      <c r="CB7" s="19">
        <v>8.4</v>
      </c>
      <c r="CC7" s="19">
        <v>0</v>
      </c>
      <c r="CD7" s="19">
        <v>0</v>
      </c>
      <c r="CE7" s="19">
        <v>18.899999999999999</v>
      </c>
      <c r="CF7" s="19">
        <v>7.2</v>
      </c>
      <c r="CG7" s="19">
        <v>0</v>
      </c>
      <c r="CH7" s="19">
        <v>0</v>
      </c>
      <c r="CI7" s="19">
        <v>16.600000000000001</v>
      </c>
      <c r="CJ7" s="19">
        <v>5.4</v>
      </c>
      <c r="CK7" s="19">
        <v>1.4</v>
      </c>
      <c r="CL7" s="19">
        <v>0.3</v>
      </c>
      <c r="CM7" s="19">
        <v>19</v>
      </c>
      <c r="CN7" s="19">
        <v>8.4</v>
      </c>
      <c r="CO7" s="19">
        <v>0</v>
      </c>
      <c r="CP7" s="19">
        <v>0</v>
      </c>
      <c r="CQ7" s="19">
        <v>18.899999999999999</v>
      </c>
      <c r="CR7" s="19">
        <v>7.2</v>
      </c>
      <c r="CS7" s="19">
        <v>0.8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53.300000000000004</v>
      </c>
      <c r="CX7" s="41">
        <f>IF(SUM(CI7:CJ7,CL7)-CK7&gt;0,SUM(CI7:CJ7,CL7)-CK7,"")</f>
        <v>20.900000000000002</v>
      </c>
      <c r="CY7" s="41">
        <f>IF(SUM(CB7,CF7,CJ7)&gt;0,SUM(CB7,CF7,CJ7),"")</f>
        <v>21</v>
      </c>
      <c r="CZ7" s="41">
        <f>IF(SUM(CW7,CX7)&gt;0,SUM(CW7,CX7),"")</f>
        <v>74.2</v>
      </c>
      <c r="DA7" s="41">
        <f>IF(SUM(CN7,CR7)&gt;0,SUM(CN7,CR7),"")</f>
        <v>15.600000000000001</v>
      </c>
      <c r="DB7" s="41">
        <f>IF(SUM(CM7:CN7,CP7:CR7,CT7)-SUM(CO7,CS7)&gt;0,SUM(CM7:CN7,CP7:CR7,CT7)-SUM(CO7,CS7),"")</f>
        <v>52.7</v>
      </c>
      <c r="DC7" s="41">
        <f>IF(SUM(CW7,DB7)&gt;0,SUM(CW7,DB7),"")</f>
        <v>106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18.850000000000001</v>
      </c>
      <c r="QF7" s="23">
        <f>IF($CU7="P",CB7,(CB7+AY7)/2)</f>
        <v>8.4</v>
      </c>
      <c r="QG7" s="23">
        <f>IF($CU7="P",CC7,(CC7+AZ7)/2)</f>
        <v>0.3</v>
      </c>
      <c r="QH7" s="23">
        <f>IF($CU7="P",CD7,(CD7+BA7)/2)</f>
        <v>0</v>
      </c>
      <c r="QI7" s="23">
        <f>IF($CU7="P",CE7,(CE7+BB7)/2)</f>
        <v>18.549999999999997</v>
      </c>
      <c r="QJ7" s="23">
        <f>IF($CU7="P",CF7,(CF7+BC7)/2)</f>
        <v>6.8000000000000007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17.600000000000001</v>
      </c>
      <c r="QN7" s="23">
        <f>IF($CU7="P",CJ7,(CJ7+BG7)/2)</f>
        <v>6.35</v>
      </c>
      <c r="QO7" s="23">
        <f>IF($CU7="P",CK7,(CK7+BH7)/2)</f>
        <v>0.79999999999999993</v>
      </c>
      <c r="QP7" s="23">
        <f>IF($CU7="P",CL7,(CL7+BI7)/2)</f>
        <v>0.15</v>
      </c>
      <c r="QQ7" s="23">
        <f>IF($CU7="P",CM7,(CM7+BJ7)/2)</f>
        <v>18.3</v>
      </c>
      <c r="QR7" s="23">
        <f>IF($CU7="P",CN7,(CN7+BK7)/2)</f>
        <v>6.2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18.649999999999999</v>
      </c>
      <c r="QV7" s="23">
        <f>IF($CU7="P",CR7,(CR7+BO7)/2)</f>
        <v>7.6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15.200000000000001</v>
      </c>
      <c r="RA7" s="41">
        <f>IF(SUM(QE7:QF7,QH7:QJ7,QL7)-QG7-QK7&gt;0,SUM(QE7:QF7,QH7:QJ7,QL7)-QG7-QK7,"")</f>
        <v>52.3</v>
      </c>
      <c r="RB7" s="41">
        <f>IF(SUM(QM7:QN7,QP7)-QO7&gt;0,SUM(QM7:QN7,QP7)-QO7,"")</f>
        <v>23.3</v>
      </c>
      <c r="RC7" s="41">
        <f>IF(SUM(QF7,QJ7,QN7)&gt;0,SUM(QF7,QJ7,QN7),"")</f>
        <v>21.55</v>
      </c>
      <c r="RD7" s="41">
        <f>IF(SUM(RA7,RB7)&gt;0,SUM(RA7,RB7),"")</f>
        <v>75.599999999999994</v>
      </c>
      <c r="RE7" s="41">
        <f>IF(SUM(QR7,QV7)&gt;0,SUM(QR7,QV7),"")</f>
        <v>13.8</v>
      </c>
      <c r="RF7" s="41">
        <f>IF(SUM(QQ7:QR7,QT7:QV7,QX7)-SUM(QS7,QW7)&gt;0,SUM(QQ7:QR7,QT7:QV7,QX7)-SUM(QS7,QW7),"")</f>
        <v>50.05</v>
      </c>
      <c r="RG7" s="41">
        <f>IF(SUM(RA7,RF7)&gt;0,SUM(RA7,RF7),"")</f>
        <v>102.35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173</v>
      </c>
      <c r="C8" s="4" t="s">
        <v>5</v>
      </c>
      <c r="D8" s="4">
        <v>1999</v>
      </c>
      <c r="E8" s="9">
        <f>SUM(J8:R8)+SUM(J8:O8)*0.0000001+SUM(J8)*0.0000000000001</f>
        <v>182.50001284000527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25.6</v>
      </c>
      <c r="O8" s="8" t="str">
        <f>IF(N8=0,"",IF(N8=CX8,$CA$1,IF(N8=BU8,$AX$1,IF(N8=AR8,$U$1,""))))</f>
        <v>2022 3rd Domestic Trial</v>
      </c>
      <c r="P8" s="8">
        <f>IF(MAX(AV8,BY8,DB8)&gt;0,MAX(AV8,BY8,DB8),0)</f>
        <v>52.8</v>
      </c>
      <c r="Q8" s="8" t="str">
        <f>IF(P8=0,"",IF(P8=DB8,$CA$1,IF(P8=BY8,$AX$1,IF(P8=AV8,$U$1,""))))</f>
        <v>2022 3rd Domestic Trial</v>
      </c>
      <c r="R8" s="8">
        <f>IF(MAX(DD8:DF8)&gt;0,MAX(DD8:DF8),"")</f>
        <v>1.2999999999999972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Worlds (Nov 18)</v>
      </c>
      <c r="U8" s="19">
        <v>18.8</v>
      </c>
      <c r="V8" s="19">
        <v>7.6</v>
      </c>
      <c r="W8" s="19">
        <v>0.8</v>
      </c>
      <c r="X8" s="19">
        <v>0</v>
      </c>
      <c r="Y8" s="19">
        <v>18.899999999999999</v>
      </c>
      <c r="Z8" s="19">
        <v>8</v>
      </c>
      <c r="AA8" s="19">
        <v>0</v>
      </c>
      <c r="AB8" s="19">
        <v>0</v>
      </c>
      <c r="AC8" s="19">
        <v>18.8</v>
      </c>
      <c r="AD8" s="19">
        <v>6.8</v>
      </c>
      <c r="AE8" s="19">
        <v>0</v>
      </c>
      <c r="AF8" s="19">
        <v>0</v>
      </c>
      <c r="AG8" s="19">
        <v>18.8</v>
      </c>
      <c r="AH8" s="19">
        <v>7.6</v>
      </c>
      <c r="AI8" s="19">
        <v>0</v>
      </c>
      <c r="AJ8" s="19">
        <v>0</v>
      </c>
      <c r="AK8" s="19">
        <v>18.600000000000001</v>
      </c>
      <c r="AL8" s="19">
        <v>8</v>
      </c>
      <c r="AM8" s="19">
        <v>0.2</v>
      </c>
      <c r="AN8" s="19">
        <v>0</v>
      </c>
      <c r="AO8" s="28"/>
      <c r="AP8" s="41">
        <f>IF(SUM(V8,Z8)&gt;0,SUM(V8,Z8),"")</f>
        <v>15.6</v>
      </c>
      <c r="AQ8" s="41">
        <f>IF(SUM(U8:V8,X8:Z8,AB8)-W8-AA8&gt;0,SUM(U8:V8,X8:Z8,AB8)-W8-AA8,"")</f>
        <v>52.5</v>
      </c>
      <c r="AR8" s="41">
        <f>IF(SUM(AC8:AD8,AF8)-AE8&gt;0,SUM(AC8:AD8,AF8)-AE8,"")</f>
        <v>25.6</v>
      </c>
      <c r="AS8" s="41">
        <f>IF(SUM(V8,Z8,AD8)&gt;0,SUM(V8,Z8,AD8),"")</f>
        <v>22.4</v>
      </c>
      <c r="AT8" s="41">
        <f>IF(SUM(AQ8,AR8)&gt;0,SUM(AQ8,AR8),"")</f>
        <v>78.099999999999994</v>
      </c>
      <c r="AU8" s="41">
        <f>IF(SUM(AH8,AL8)&gt;0,SUM(AH8,AL8),"")</f>
        <v>15.6</v>
      </c>
      <c r="AV8" s="41">
        <f>IF(SUM(AG8:AH8,AJ8:AL8,AN8)-SUM(AI8,AM8)&gt;0,SUM(AG8:AH8,AJ8:AL8,AN8)-SUM(AI8,AM8),"")</f>
        <v>52.8</v>
      </c>
      <c r="AW8" s="41">
        <f>IF(SUM(AQ8,AV8)&gt;0,SUM(AQ8,AV8),"")</f>
        <v>105.3</v>
      </c>
      <c r="AX8" s="18">
        <v>18.399999999999999</v>
      </c>
      <c r="AY8" s="18">
        <v>7.6</v>
      </c>
      <c r="AZ8" s="18">
        <v>0.6</v>
      </c>
      <c r="BA8" s="18">
        <v>0</v>
      </c>
      <c r="BB8" s="18">
        <v>16.5</v>
      </c>
      <c r="BC8" s="18">
        <v>7.2</v>
      </c>
      <c r="BD8" s="18">
        <v>1</v>
      </c>
      <c r="BE8" s="18">
        <v>0</v>
      </c>
      <c r="BF8" s="18">
        <v>18.3</v>
      </c>
      <c r="BG8" s="18">
        <v>5.2</v>
      </c>
      <c r="BH8" s="18">
        <v>1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14.8</v>
      </c>
      <c r="BT8" s="11">
        <f>IF(SUM(AX8:AY8,BA8:BC8,BE8)-AZ8-BD8&gt;0,SUM(AX8:AY8,BA8:BC8,BE8)-AZ8-BD8,"")</f>
        <v>48.1</v>
      </c>
      <c r="BU8" s="11">
        <f>IF(SUM(BF8:BG8,BI8)-BH8&gt;0,SUM(BF8:BG8,BI8)-BH8,"")</f>
        <v>22.5</v>
      </c>
      <c r="BV8" s="11">
        <f>IF(SUM(AY8,BC8,BG8)&gt;0,SUM(AY8,BC8,BG8),"")</f>
        <v>20</v>
      </c>
      <c r="BW8" s="11">
        <f>IF(SUM(BT8,BU8)&gt;0,SUM(BT8,BU8),"")</f>
        <v>70.599999999999994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48.1</v>
      </c>
      <c r="CA8" s="19">
        <v>18.600000000000001</v>
      </c>
      <c r="CB8" s="19">
        <v>7.6</v>
      </c>
      <c r="CC8" s="19">
        <v>0.7</v>
      </c>
      <c r="CD8" s="19">
        <v>0</v>
      </c>
      <c r="CE8" s="19">
        <v>17.7</v>
      </c>
      <c r="CF8" s="19">
        <v>7.6</v>
      </c>
      <c r="CG8" s="19">
        <v>0.5</v>
      </c>
      <c r="CH8" s="19">
        <v>0</v>
      </c>
      <c r="CI8" s="19">
        <v>18.55</v>
      </c>
      <c r="CJ8" s="19">
        <v>6</v>
      </c>
      <c r="CK8" s="19">
        <v>0.5</v>
      </c>
      <c r="CL8" s="19">
        <v>0</v>
      </c>
      <c r="CM8" s="19">
        <v>9.4</v>
      </c>
      <c r="CN8" s="19">
        <v>3.8</v>
      </c>
      <c r="CO8" s="19">
        <v>0</v>
      </c>
      <c r="CP8" s="19">
        <v>0</v>
      </c>
      <c r="CQ8" s="19">
        <v>9.3000000000000007</v>
      </c>
      <c r="CR8" s="19">
        <v>4</v>
      </c>
      <c r="CS8" s="19">
        <v>0.1</v>
      </c>
      <c r="CT8" s="19">
        <v>0</v>
      </c>
      <c r="CU8" s="28" t="s">
        <v>57</v>
      </c>
      <c r="CV8" s="41">
        <f>IF(SUM(CB8,CF8)&gt;0,SUM(CB8,CF8),"")</f>
        <v>15.2</v>
      </c>
      <c r="CW8" s="41">
        <f>IF(SUM(CA8:CB8,CD8:CF8,CH8)-CC8-CG8&gt;0,SUM(CA8:CB8,CD8:CF8,CH8)-CC8-CG8,"")</f>
        <v>50.300000000000004</v>
      </c>
      <c r="CX8" s="41">
        <f>IF(SUM(CI8:CJ8,CL8)-CK8&gt;0,SUM(CI8:CJ8,CL8)-CK8,"")</f>
        <v>24.05</v>
      </c>
      <c r="CY8" s="41">
        <f>IF(SUM(CB8,CF8,CJ8)&gt;0,SUM(CB8,CF8,CJ8),"")</f>
        <v>21.2</v>
      </c>
      <c r="CZ8" s="41">
        <f>IF(SUM(CW8,CX8)&gt;0,SUM(CW8,CX8),"")</f>
        <v>74.350000000000009</v>
      </c>
      <c r="DA8" s="41">
        <f>IF(SUM(CN8,CR8)&gt;0,SUM(CN8,CR8),"")</f>
        <v>7.8</v>
      </c>
      <c r="DB8" s="41">
        <f>IF(SUM(CM8:CN8,CP8:CR8,CT8)-SUM(CO8,CS8)&gt;0,SUM(CM8:CN8,CP8:CR8,CT8)-SUM(CO8,CS8),"")</f>
        <v>26.4</v>
      </c>
      <c r="DC8" s="41">
        <f>IF(SUM(CW8,DB8)&gt;0,SUM(CW8,DB8),"")</f>
        <v>76.7</v>
      </c>
      <c r="DD8" s="52">
        <f>IF(MAX(EB8,FD8,GF8,HH8,IJ8,JL8,KN8,LP8,MR8,NT8,OV8,PX8)-IF(L8="",0,L8)&gt;0.001,MAX(EB8,FD8,GF8,HH8,IJ8,JL8,KN8,LP8,MR8,NT8,OV8,PX8)-IF(L8="",0,L8),"")</f>
        <v>1.2999999999999972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18.2</v>
      </c>
      <c r="DH8" s="17">
        <v>8.4</v>
      </c>
      <c r="DI8" s="17">
        <v>1</v>
      </c>
      <c r="DJ8" s="17">
        <v>0</v>
      </c>
      <c r="DK8" s="17">
        <v>18.399999999999999</v>
      </c>
      <c r="DL8" s="17">
        <v>7.6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16</v>
      </c>
      <c r="EB8" s="41">
        <f>IF(SUM(DG8:DH8,DJ8:DL8,DN8)-DI8-DM8&gt;0,SUM(DG8:DH8,DJ8:DL8,DN8)-DI8-DM8,"")</f>
        <v>51.6</v>
      </c>
      <c r="EC8" s="41" t="str">
        <f>IF(SUM(DO8:DP8,DR8)-DQ8&gt;0,SUM(DO8:DP8,DR8)-DQ8,"")</f>
        <v/>
      </c>
      <c r="ED8" s="41">
        <f>IF(SUM(DH8,DL8,DP8)&gt;0,SUM(DH8,DL8,DP8),"")</f>
        <v>16</v>
      </c>
      <c r="EE8" s="41">
        <f>IF(SUM(EB8,EC8)&gt;0,SUM(EB8,EC8),"")</f>
        <v>51.6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51.6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18</v>
      </c>
      <c r="EZ8" s="18">
        <v>7.6</v>
      </c>
      <c r="FA8" s="18">
        <v>1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7.6</v>
      </c>
      <c r="FI8" s="11">
        <f>IF(SUM(EU8:EV8,EX8:EZ8,FB8)-SUM(EW8,FA8)&gt;0,SUM(EU8:EV8,EX8:EZ8,FB8)-SUM(EW8,FA8),"")</f>
        <v>24.6</v>
      </c>
      <c r="FJ8" s="11">
        <f>IF(SUM(FD8,FI8)&gt;0,SUM(FD8,FI8),"")</f>
        <v>24.6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18.5</v>
      </c>
      <c r="IR8" s="18">
        <v>7.2</v>
      </c>
      <c r="IS8" s="18">
        <v>0.6</v>
      </c>
      <c r="IT8" s="18">
        <v>0</v>
      </c>
      <c r="IU8" s="18">
        <v>18.8</v>
      </c>
      <c r="IV8" s="18">
        <v>6.8</v>
      </c>
      <c r="IW8" s="18">
        <v>0</v>
      </c>
      <c r="IX8" s="18">
        <v>0</v>
      </c>
      <c r="IY8" s="18"/>
      <c r="IZ8" s="18"/>
      <c r="JA8" s="18"/>
      <c r="JB8" s="18"/>
      <c r="JC8" s="18">
        <v>18.8</v>
      </c>
      <c r="JD8" s="18">
        <v>7.6</v>
      </c>
      <c r="JE8" s="18">
        <v>0</v>
      </c>
      <c r="JF8" s="18">
        <v>0</v>
      </c>
      <c r="JG8" s="18">
        <v>18.8</v>
      </c>
      <c r="JH8" s="18">
        <v>7.2</v>
      </c>
      <c r="JI8" s="18">
        <v>0.6</v>
      </c>
      <c r="JJ8" s="18">
        <v>0</v>
      </c>
      <c r="JK8" s="11">
        <f>IF(SUM(IR8,IV8)&gt;0,SUM(IR8,IV8),"")</f>
        <v>14</v>
      </c>
      <c r="JL8" s="11">
        <f>IF(SUM(IQ8:IR8,IT8:IV8,IX8)-IS8-IW8&gt;0,SUM(IQ8:IR8,IT8:IV8,IX8)-IS8-IW8,"")</f>
        <v>50.699999999999996</v>
      </c>
      <c r="JM8" s="11" t="str">
        <f>IF(SUM(IY8:IZ8,JB8)-JA8&gt;0,SUM(IY8:IZ8,JB8)-JA8,"")</f>
        <v/>
      </c>
      <c r="JN8" s="11">
        <f>IF(SUM(IR8,IV8,IZ8)&gt;0,SUM(IR8,IV8,IZ8),"")</f>
        <v>14</v>
      </c>
      <c r="JO8" s="11">
        <f>IF(SUM(JL8,JM8)&gt;0,SUM(JL8,JM8),"")</f>
        <v>50.699999999999996</v>
      </c>
      <c r="JP8" s="11">
        <f>IF(SUM(JD8,JH8)&gt;0,SUM(JD8,JH8),"")</f>
        <v>14.8</v>
      </c>
      <c r="JQ8" s="11">
        <f>IF(SUM(JC8:JD8,JF8:JH8,JJ8)-SUM(JE8,JI8)&gt;0,SUM(JC8:JD8,JF8:JH8,JJ8)-SUM(JE8,JI8),"")</f>
        <v>51.800000000000004</v>
      </c>
      <c r="JR8" s="11">
        <f>IF(SUM(JL8,JQ8)&gt;0,SUM(JL8,JQ8),"")</f>
        <v>102.5</v>
      </c>
      <c r="JS8" s="17">
        <v>18.5</v>
      </c>
      <c r="JT8" s="17">
        <v>6.8</v>
      </c>
      <c r="JU8" s="17">
        <v>0.6</v>
      </c>
      <c r="JV8" s="17">
        <v>0</v>
      </c>
      <c r="JW8" s="17">
        <v>18.399999999999999</v>
      </c>
      <c r="JX8" s="17">
        <v>8.5</v>
      </c>
      <c r="JY8" s="17">
        <v>0.2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>
        <f>IF(SUM(JT8,JX8)&gt;0,SUM(JT8,JX8),"")</f>
        <v>15.3</v>
      </c>
      <c r="KN8" s="41">
        <f>IF(SUM(JS8:JT8,JV8:JX8,JZ8)-JU8-JY8&gt;0,SUM(JS8:JT8,JV8:JX8,JZ8)-JU8-JY8,"")</f>
        <v>51.4</v>
      </c>
      <c r="KO8" s="41" t="str">
        <f>IF(SUM(KA8:KB8,KD8)-KC8&gt;0,SUM(KA8:KB8,KD8)-KC8,"")</f>
        <v/>
      </c>
      <c r="KP8" s="41">
        <f>IF(SUM(JT8,JX8,KB8)&gt;0,SUM(JT8,JX8,KB8),"")</f>
        <v>15.3</v>
      </c>
      <c r="KQ8" s="41">
        <f>IF(SUM(KN8,KO8)&gt;0,SUM(KN8,KO8),"")</f>
        <v>51.4</v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>
        <f>IF(SUM(KN8,KS8)&gt;0,SUM(KN8,KS8),"")</f>
        <v>51.4</v>
      </c>
      <c r="KU8" s="18">
        <v>16.7</v>
      </c>
      <c r="KV8" s="18">
        <v>8.4</v>
      </c>
      <c r="KW8" s="18">
        <v>1</v>
      </c>
      <c r="KX8" s="18">
        <v>0</v>
      </c>
      <c r="KY8" s="18">
        <v>17.399999999999999</v>
      </c>
      <c r="KZ8" s="18">
        <v>3.6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45.1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45.1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45.1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18.600000000000001</v>
      </c>
      <c r="QF8" s="23">
        <f>IF($CU8="P",CB8,(CB8+AY8)/2)</f>
        <v>7.6</v>
      </c>
      <c r="QG8" s="23">
        <f>IF($CU8="P",CC8,(CC8+AZ8)/2)</f>
        <v>0.7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7.6</v>
      </c>
      <c r="QK8" s="23">
        <f>IF($CU8="P",CG8,(CG8+BD8)/2)</f>
        <v>0.5</v>
      </c>
      <c r="QL8" s="23">
        <f>IF($CU8="P",CH8,(CH8+BE8)/2)</f>
        <v>0</v>
      </c>
      <c r="QM8" s="23">
        <f>IF($CU8="P",CI8,(CI8+BF8)/2)</f>
        <v>18.55</v>
      </c>
      <c r="QN8" s="23">
        <f>IF($CU8="P",CJ8,(CJ8+BG8)/2)</f>
        <v>6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9.4</v>
      </c>
      <c r="QR8" s="23">
        <f>IF($CU8="P",CN8,(CN8+BK8)/2)</f>
        <v>3.8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9.3000000000000007</v>
      </c>
      <c r="QV8" s="23">
        <f>IF($CU8="P",CR8,(CR8+BO8)/2)</f>
        <v>4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15.2</v>
      </c>
      <c r="RA8" s="41">
        <f>IF(SUM(QE8:QF8,QH8:QJ8,QL8)-QG8-QK8&gt;0,SUM(QE8:QF8,QH8:QJ8,QL8)-QG8-QK8,"")</f>
        <v>50.300000000000004</v>
      </c>
      <c r="RB8" s="41">
        <f>IF(SUM(QM8:QN8,QP8)-QO8&gt;0,SUM(QM8:QN8,QP8)-QO8,"")</f>
        <v>24.05</v>
      </c>
      <c r="RC8" s="41">
        <f>IF(SUM(QF8,QJ8,QN8)&gt;0,SUM(QF8,QJ8,QN8),"")</f>
        <v>21.2</v>
      </c>
      <c r="RD8" s="41">
        <f>IF(SUM(RA8,RB8)&gt;0,SUM(RA8,RB8),"")</f>
        <v>74.350000000000009</v>
      </c>
      <c r="RE8" s="41">
        <f>IF(SUM(QR8,QV8)&gt;0,SUM(QR8,QV8),"")</f>
        <v>7.8</v>
      </c>
      <c r="RF8" s="41">
        <f>IF(SUM(QQ8:QR8,QT8:QV8,QX8)-SUM(QS8,QW8)&gt;0,SUM(QQ8:QR8,QT8:QV8,QX8)-SUM(QS8,QW8),"")</f>
        <v>26.4</v>
      </c>
      <c r="RG8" s="41">
        <f>IF(SUM(RA8,RF8)&gt;0,SUM(RA8,RF8),"")</f>
        <v>76.7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150</v>
      </c>
      <c r="C9" s="4" t="s">
        <v>5</v>
      </c>
      <c r="D9" s="4">
        <v>2004</v>
      </c>
      <c r="E9" s="9">
        <f>SUM(J9:R9)+SUM(J9:O9)*0.0000001+SUM(J9)*0.0000000000001</f>
        <v>179.40001277000511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50.4</v>
      </c>
      <c r="M9" s="8" t="str">
        <f>IF(L9=0,"",IF(L9=CW9,$CA$1,IF(L9=BT9,$AX$1,IF(L9=AQ9,$U$1,""))))</f>
        <v>2023 Nationals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</v>
      </c>
      <c r="Q9" s="8" t="str">
        <f>IF(P9=0,"",IF(P9=DB9,$CA$1,IF(P9=BY9,$AX$1,IF(P9=AV9,$U$1,""))))</f>
        <v>2023 Elite Canada</v>
      </c>
      <c r="R9" s="8">
        <f>IF(MAX(DD9:DF9)&gt;0,MAX(DD9:DF9),"")</f>
        <v>0.39999999999999858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WAGC (Nov 23)</v>
      </c>
      <c r="U9" s="19">
        <v>19</v>
      </c>
      <c r="V9" s="19">
        <v>7.2</v>
      </c>
      <c r="W9" s="19">
        <v>0.6</v>
      </c>
      <c r="X9" s="19">
        <v>0</v>
      </c>
      <c r="Y9" s="19">
        <v>18.399999999999999</v>
      </c>
      <c r="Z9" s="19">
        <v>7.6</v>
      </c>
      <c r="AA9" s="19">
        <v>0.8</v>
      </c>
      <c r="AB9" s="19">
        <v>0</v>
      </c>
      <c r="AC9" s="19">
        <v>18.600000000000001</v>
      </c>
      <c r="AD9" s="19">
        <v>6.4</v>
      </c>
      <c r="AE9" s="19">
        <v>0.8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18.399999999999999</v>
      </c>
      <c r="AL9" s="19">
        <v>7.6</v>
      </c>
      <c r="AM9" s="19">
        <v>0.6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50.8</v>
      </c>
      <c r="AR9" s="41">
        <f>IF(SUM(AC9:AD9,AF9)-AE9&gt;0,SUM(AC9:AD9,AF9)-AE9,"")</f>
        <v>24.2</v>
      </c>
      <c r="AS9" s="41">
        <f>IF(SUM(V9,Z9,AD9)&gt;0,SUM(V9,Z9,AD9),"")</f>
        <v>21.200000000000003</v>
      </c>
      <c r="AT9" s="41">
        <f>IF(SUM(AQ9,AR9)&gt;0,SUM(AQ9,AR9),"")</f>
        <v>75</v>
      </c>
      <c r="AU9" s="41">
        <f>IF(SUM(AH9,AL9)&gt;0,SUM(AH9,AL9),"")</f>
        <v>14.8</v>
      </c>
      <c r="AV9" s="41">
        <f>IF(SUM(AG9:AH9,AJ9:AL9,AN9)-SUM(AI9,AM9)&gt;0,SUM(AG9:AH9,AJ9:AL9,AN9)-SUM(AI9,AM9),"")</f>
        <v>50.9</v>
      </c>
      <c r="AW9" s="41">
        <f>IF(SUM(AQ9,AV9)&gt;0,SUM(AQ9,AV9),"")</f>
        <v>101.69999999999999</v>
      </c>
      <c r="AX9" s="18">
        <v>16.5</v>
      </c>
      <c r="AY9" s="18">
        <v>8.1</v>
      </c>
      <c r="AZ9" s="18">
        <v>0.2</v>
      </c>
      <c r="BA9" s="18">
        <v>0.3</v>
      </c>
      <c r="BB9" s="18">
        <v>18.3</v>
      </c>
      <c r="BC9" s="18">
        <v>7.6</v>
      </c>
      <c r="BD9" s="18">
        <v>0.6</v>
      </c>
      <c r="BE9" s="18">
        <v>0</v>
      </c>
      <c r="BF9" s="18">
        <v>18.5</v>
      </c>
      <c r="BG9" s="18">
        <v>8</v>
      </c>
      <c r="BH9" s="18">
        <v>0</v>
      </c>
      <c r="BI9" s="18">
        <v>0</v>
      </c>
      <c r="BJ9" s="18">
        <v>18.3</v>
      </c>
      <c r="BK9" s="18">
        <v>7.3</v>
      </c>
      <c r="BL9" s="18">
        <v>0.2</v>
      </c>
      <c r="BM9" s="18">
        <v>0.3</v>
      </c>
      <c r="BN9" s="18">
        <v>18.399999999999999</v>
      </c>
      <c r="BO9" s="18">
        <v>8</v>
      </c>
      <c r="BP9" s="18">
        <v>0.8</v>
      </c>
      <c r="BQ9" s="18">
        <v>0</v>
      </c>
      <c r="BR9" s="29"/>
      <c r="BS9" s="11">
        <f>IF(SUM(AY9,BC9)&gt;0,SUM(AY9,BC9),"")</f>
        <v>15.7</v>
      </c>
      <c r="BT9" s="11">
        <f>IF(SUM(AX9:AY9,BA9:BC9,BE9)-AZ9-BD9&gt;0,SUM(AX9:AY9,BA9:BC9,BE9)-AZ9-BD9,"")</f>
        <v>50</v>
      </c>
      <c r="BU9" s="11">
        <f>IF(SUM(BF9:BG9,BI9)-BH9&gt;0,SUM(BF9:BG9,BI9)-BH9,"")</f>
        <v>26.5</v>
      </c>
      <c r="BV9" s="11">
        <f>IF(SUM(AY9,BC9,BG9)&gt;0,SUM(AY9,BC9,BG9),"")</f>
        <v>23.7</v>
      </c>
      <c r="BW9" s="11">
        <f>IF(SUM(BT9,BU9)&gt;0,SUM(BT9,BU9),"")</f>
        <v>76.5</v>
      </c>
      <c r="BX9" s="11">
        <f>IF(SUM(BK9,BO9)&gt;0,SUM(BK9,BO9),"")</f>
        <v>15.3</v>
      </c>
      <c r="BY9" s="11">
        <f>IF(SUM(BJ9:BK9,BM9:BO9,BQ9)-SUM(BL9,BP9)&gt;0,SUM(BJ9:BK9,BM9:BO9,BQ9)-SUM(BL9,BP9),"")</f>
        <v>51.3</v>
      </c>
      <c r="BZ9" s="11">
        <f>IF(SUM(BT9,BY9)&gt;0,SUM(BT9,BY9),"")</f>
        <v>101.3</v>
      </c>
      <c r="CA9" s="19">
        <v>17.75</v>
      </c>
      <c r="CB9" s="19">
        <v>7.65</v>
      </c>
      <c r="CC9" s="19">
        <v>0.4</v>
      </c>
      <c r="CD9" s="19">
        <v>0.15</v>
      </c>
      <c r="CE9" s="19">
        <v>18.350000000000001</v>
      </c>
      <c r="CF9" s="19">
        <v>7.6</v>
      </c>
      <c r="CG9" s="19">
        <v>0.7</v>
      </c>
      <c r="CH9" s="19">
        <v>0</v>
      </c>
      <c r="CI9" s="19">
        <v>18.55</v>
      </c>
      <c r="CJ9" s="19">
        <v>7.2</v>
      </c>
      <c r="CK9" s="19">
        <v>0.4</v>
      </c>
      <c r="CL9" s="19">
        <v>0</v>
      </c>
      <c r="CM9" s="19">
        <v>18.600000000000001</v>
      </c>
      <c r="CN9" s="19">
        <v>7.25</v>
      </c>
      <c r="CO9" s="19">
        <v>0.4</v>
      </c>
      <c r="CP9" s="19">
        <v>0.15</v>
      </c>
      <c r="CQ9" s="19">
        <v>18.399999999999999</v>
      </c>
      <c r="CR9" s="19">
        <v>7.8</v>
      </c>
      <c r="CS9" s="19">
        <v>0.7</v>
      </c>
      <c r="CT9" s="19">
        <v>0</v>
      </c>
      <c r="CU9" s="28" t="s">
        <v>57</v>
      </c>
      <c r="CV9" s="41">
        <f>IF(SUM(CB9,CF9)&gt;0,SUM(CB9,CF9),"")</f>
        <v>15.25</v>
      </c>
      <c r="CW9" s="41">
        <f>IF(SUM(CA9:CB9,CD9:CF9,CH9)-CC9-CG9&gt;0,SUM(CA9:CB9,CD9:CF9,CH9)-CC9-CG9,"")</f>
        <v>50.4</v>
      </c>
      <c r="CX9" s="41">
        <f>IF(SUM(CI9:CJ9,CL9)-CK9&gt;0,SUM(CI9:CJ9,CL9)-CK9,"")</f>
        <v>25.35</v>
      </c>
      <c r="CY9" s="41">
        <f>IF(SUM(CB9,CF9,CJ9)&gt;0,SUM(CB9,CF9,CJ9),"")</f>
        <v>22.45</v>
      </c>
      <c r="CZ9" s="41">
        <f>IF(SUM(CW9,CX9)&gt;0,SUM(CW9,CX9),"")</f>
        <v>75.75</v>
      </c>
      <c r="DA9" s="41">
        <f>IF(SUM(CN9,CR9)&gt;0,SUM(CN9,CR9),"")</f>
        <v>15.05</v>
      </c>
      <c r="DB9" s="41">
        <f>IF(SUM(CM9:CN9,CP9:CR9,CT9)-SUM(CO9,CS9)&gt;0,SUM(CM9:CN9,CP9:CR9,CT9)-SUM(CO9,CS9),"")</f>
        <v>51.099999999999994</v>
      </c>
      <c r="DC9" s="41">
        <f>IF(SUM(CW9,DB9)&gt;0,SUM(CW9,DB9),"")</f>
        <v>101.5</v>
      </c>
      <c r="DD9" s="52">
        <f>IF(MAX(EB9,FD9,GF9,HH9,IJ9,JL9,KN9,LP9,MR9,NT9,OV9,PX9)-IF(L9="",0,L9)&gt;0.001,MAX(EB9,FD9,GF9,HH9,IJ9,JL9,KN9,LP9,MR9,NT9,OV9,PX9)-IF(L9="",0,L9),"")</f>
        <v>0.39999999999999858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18.600000000000001</v>
      </c>
      <c r="GN9" s="18">
        <v>7.2</v>
      </c>
      <c r="GO9" s="18">
        <v>0.2</v>
      </c>
      <c r="GP9" s="18">
        <v>0</v>
      </c>
      <c r="GQ9" s="18">
        <v>18.8</v>
      </c>
      <c r="GR9" s="18">
        <v>7.6</v>
      </c>
      <c r="GS9" s="18">
        <v>1.2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14.8</v>
      </c>
      <c r="HH9" s="11">
        <f>IF(SUM(GM9:GN9,GP9:GR9,GT9)-GO9-GS9&gt;0,SUM(GM9:GN9,GP9:GR9,GT9)-GO9-GS9,"")</f>
        <v>50.8</v>
      </c>
      <c r="HI9" s="11" t="str">
        <f>IF(SUM(GU9:GV9,GX9)-GW9&gt;0,SUM(GU9:GV9,GX9)-GW9,"")</f>
        <v/>
      </c>
      <c r="HJ9" s="11">
        <f>IF(SUM(GN9,GR9,GV9)&gt;0,SUM(GN9,GR9,GV9),"")</f>
        <v>14.8</v>
      </c>
      <c r="HK9" s="11">
        <f>IF(SUM(HH9,HI9)&gt;0,SUM(HH9,HI9),"")</f>
        <v>50.8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50.8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>
        <v>0</v>
      </c>
      <c r="IR9" s="18">
        <v>0</v>
      </c>
      <c r="IS9" s="18">
        <v>0</v>
      </c>
      <c r="IT9" s="18">
        <v>0</v>
      </c>
      <c r="IU9" s="18">
        <v>18</v>
      </c>
      <c r="IV9" s="18">
        <v>5.2</v>
      </c>
      <c r="IW9" s="18">
        <v>0.6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5.2</v>
      </c>
      <c r="JL9" s="11">
        <f>IF(SUM(IQ9:IR9,IT9:IV9,IX9)-IS9-IW9&gt;0,SUM(IQ9:IR9,IT9:IV9,IX9)-IS9-IW9,"")</f>
        <v>22.599999999999998</v>
      </c>
      <c r="JM9" s="11" t="str">
        <f>IF(SUM(IY9:IZ9,JB9)-JA9&gt;0,SUM(IY9:IZ9,JB9)-JA9,"")</f>
        <v/>
      </c>
      <c r="JN9" s="11">
        <f>IF(SUM(IR9,IV9,IZ9)&gt;0,SUM(IR9,IV9,IZ9),"")</f>
        <v>5.2</v>
      </c>
      <c r="JO9" s="11">
        <f>IF(SUM(JL9,JM9)&gt;0,SUM(JL9,JM9),"")</f>
        <v>22.599999999999998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IF(SUM(JL9,JQ9)&gt;0,SUM(JL9,JQ9),"")</f>
        <v>22.599999999999998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17.75</v>
      </c>
      <c r="QF9" s="23">
        <f>IF($CU9="P",CB9,(CB9+AY9)/2)</f>
        <v>7.65</v>
      </c>
      <c r="QG9" s="23">
        <f>IF($CU9="P",CC9,(CC9+AZ9)/2)</f>
        <v>0.4</v>
      </c>
      <c r="QH9" s="23">
        <f>IF($CU9="P",CD9,(CD9+BA9)/2)</f>
        <v>0.15</v>
      </c>
      <c r="QI9" s="23">
        <f>IF($CU9="P",CE9,(CE9+BB9)/2)</f>
        <v>18.350000000000001</v>
      </c>
      <c r="QJ9" s="23">
        <f>IF($CU9="P",CF9,(CF9+BC9)/2)</f>
        <v>7.6</v>
      </c>
      <c r="QK9" s="23">
        <f>IF($CU9="P",CG9,(CG9+BD9)/2)</f>
        <v>0.7</v>
      </c>
      <c r="QL9" s="23">
        <f>IF($CU9="P",CH9,(CH9+BE9)/2)</f>
        <v>0</v>
      </c>
      <c r="QM9" s="23">
        <f>IF($CU9="P",CI9,(CI9+BF9)/2)</f>
        <v>18.55</v>
      </c>
      <c r="QN9" s="23">
        <f>IF($CU9="P",CJ9,(CJ9+BG9)/2)</f>
        <v>7.2</v>
      </c>
      <c r="QO9" s="23">
        <f>IF($CU9="P",CK9,(CK9+BH9)/2)</f>
        <v>0.4</v>
      </c>
      <c r="QP9" s="23">
        <f>IF($CU9="P",CL9,(CL9+BI9)/2)</f>
        <v>0</v>
      </c>
      <c r="QQ9" s="23">
        <f>IF($CU9="P",CM9,(CM9+BJ9)/2)</f>
        <v>18.600000000000001</v>
      </c>
      <c r="QR9" s="23">
        <f>IF($CU9="P",CN9,(CN9+BK9)/2)</f>
        <v>7.25</v>
      </c>
      <c r="QS9" s="23">
        <f>IF($CU9="P",CO9,(CO9+BL9)/2)</f>
        <v>0.4</v>
      </c>
      <c r="QT9" s="23">
        <f>IF($CU9="P",CP9,(CP9+BM9)/2)</f>
        <v>0.15</v>
      </c>
      <c r="QU9" s="23">
        <f>IF($CU9="P",CQ9,(CQ9+BN9)/2)</f>
        <v>18.399999999999999</v>
      </c>
      <c r="QV9" s="23">
        <f>IF($CU9="P",CR9,(CR9+BO9)/2)</f>
        <v>7.8</v>
      </c>
      <c r="QW9" s="23">
        <f>IF($CU9="P",CS9,(CS9+BP9)/2)</f>
        <v>0.7</v>
      </c>
      <c r="QX9" s="23">
        <f>IF($CU9="P",CT9,(CT9+BQ9)/2)</f>
        <v>0</v>
      </c>
      <c r="QY9" s="28" t="s">
        <v>57</v>
      </c>
      <c r="QZ9" s="41">
        <f>IF(SUM(QF9,QJ9)&gt;0,SUM(QF9,QJ9),"")</f>
        <v>15.25</v>
      </c>
      <c r="RA9" s="41">
        <f>IF(SUM(QE9:QF9,QH9:QJ9,QL9)-QG9-QK9&gt;0,SUM(QE9:QF9,QH9:QJ9,QL9)-QG9-QK9,"")</f>
        <v>50.4</v>
      </c>
      <c r="RB9" s="41">
        <f>IF(SUM(QM9:QN9,QP9)-QO9&gt;0,SUM(QM9:QN9,QP9)-QO9,"")</f>
        <v>25.35</v>
      </c>
      <c r="RC9" s="41">
        <f>IF(SUM(QF9,QJ9,QN9)&gt;0,SUM(QF9,QJ9,QN9),"")</f>
        <v>22.45</v>
      </c>
      <c r="RD9" s="41">
        <f>IF(SUM(RA9,RB9)&gt;0,SUM(RA9,RB9),"")</f>
        <v>75.75</v>
      </c>
      <c r="RE9" s="41">
        <f>IF(SUM(QR9,QV9)&gt;0,SUM(QR9,QV9),"")</f>
        <v>15.05</v>
      </c>
      <c r="RF9" s="41">
        <f>IF(SUM(QQ9:QR9,QT9:QV9,QX9)-SUM(QS9,QW9)&gt;0,SUM(QQ9:QR9,QT9:QV9,QX9)-SUM(QS9,QW9),"")</f>
        <v>51.099999999999994</v>
      </c>
      <c r="RG9" s="41">
        <f>IF(SUM(RA9,RF9)&gt;0,SUM(RA9,RF9),"")</f>
        <v>101.5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176</v>
      </c>
      <c r="C10" s="4" t="s">
        <v>3</v>
      </c>
      <c r="D10" s="4">
        <v>2002</v>
      </c>
      <c r="E10" s="9">
        <f>SUM(J10:R10)+SUM(J10:O10)*0.0000001+SUM(J10)*0.0000000000001</f>
        <v>179.30001267500512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51.2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50.449999999999996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25.099999999999998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51</v>
      </c>
      <c r="Q10" s="8" t="str">
        <f>IF(P10=0,"",IF(P10=DB10,$CA$1,IF(P10=BY10,$AX$1,IF(P10=AV10,$U$1,""))))</f>
        <v>2023 Elite Canada</v>
      </c>
      <c r="R10" s="8">
        <f>IF(MAX(DD10:DF10)&gt;0,MAX(DD10:DF10),"")</f>
        <v>1.5499999999999972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18.399999999999999</v>
      </c>
      <c r="V10" s="19">
        <v>6.8</v>
      </c>
      <c r="W10" s="19">
        <v>0.2</v>
      </c>
      <c r="X10" s="19">
        <v>0</v>
      </c>
      <c r="Y10" s="19">
        <v>18.7</v>
      </c>
      <c r="Z10" s="19">
        <v>6</v>
      </c>
      <c r="AA10" s="19">
        <v>0</v>
      </c>
      <c r="AB10" s="19">
        <v>0</v>
      </c>
      <c r="AC10" s="19">
        <v>18.899999999999999</v>
      </c>
      <c r="AD10" s="19">
        <v>7.2</v>
      </c>
      <c r="AE10" s="19">
        <v>1</v>
      </c>
      <c r="AF10" s="19">
        <v>0</v>
      </c>
      <c r="AG10" s="19">
        <v>18.100000000000001</v>
      </c>
      <c r="AH10" s="19">
        <v>6</v>
      </c>
      <c r="AI10" s="19">
        <v>0.8</v>
      </c>
      <c r="AJ10" s="19">
        <v>0</v>
      </c>
      <c r="AK10" s="19">
        <v>18.7</v>
      </c>
      <c r="AL10" s="19">
        <v>7.2</v>
      </c>
      <c r="AM10" s="19">
        <v>0.6</v>
      </c>
      <c r="AN10" s="19">
        <v>0</v>
      </c>
      <c r="AO10" s="28"/>
      <c r="AP10" s="41">
        <f>IF(SUM(V10,Z10)&gt;0,SUM(V10,Z10),"")</f>
        <v>12.8</v>
      </c>
      <c r="AQ10" s="41">
        <f>IF(SUM(U10:V10,X10:Z10,AB10)-W10-AA10&gt;0,SUM(U10:V10,X10:Z10,AB10)-W10-AA10,"")</f>
        <v>49.699999999999996</v>
      </c>
      <c r="AR10" s="41">
        <f>IF(SUM(AC10:AD10,AF10)-AE10&gt;0,SUM(AC10:AD10,AF10)-AE10,"")</f>
        <v>25.099999999999998</v>
      </c>
      <c r="AS10" s="41">
        <f>IF(SUM(V10,Z10,AD10)&gt;0,SUM(V10,Z10,AD10),"")</f>
        <v>20</v>
      </c>
      <c r="AT10" s="41">
        <f>IF(SUM(AQ10,AR10)&gt;0,SUM(AQ10,AR10),"")</f>
        <v>74.8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48.6</v>
      </c>
      <c r="AW10" s="41">
        <f>IF(SUM(AQ10,AV10)&gt;0,SUM(AQ10,AV10),"")</f>
        <v>98.3</v>
      </c>
      <c r="AX10" s="18">
        <v>19</v>
      </c>
      <c r="AY10" s="18">
        <v>6.8</v>
      </c>
      <c r="AZ10" s="18">
        <v>0</v>
      </c>
      <c r="BA10" s="18">
        <v>0</v>
      </c>
      <c r="BB10" s="18">
        <v>18.399999999999999</v>
      </c>
      <c r="BC10" s="18">
        <v>7.2</v>
      </c>
      <c r="BD10" s="18">
        <v>0.2</v>
      </c>
      <c r="BE10" s="18">
        <v>0</v>
      </c>
      <c r="BF10" s="18">
        <v>18.100000000000001</v>
      </c>
      <c r="BG10" s="18">
        <v>6.8</v>
      </c>
      <c r="BH10" s="18">
        <v>0</v>
      </c>
      <c r="BI10" s="18">
        <v>0</v>
      </c>
      <c r="BJ10" s="18">
        <v>18</v>
      </c>
      <c r="BK10" s="18">
        <v>8.4</v>
      </c>
      <c r="BL10" s="18">
        <v>0.6</v>
      </c>
      <c r="BM10" s="18">
        <v>0</v>
      </c>
      <c r="BN10" s="18">
        <v>18.600000000000001</v>
      </c>
      <c r="BO10" s="18">
        <v>6.8</v>
      </c>
      <c r="BP10" s="18">
        <v>0.2</v>
      </c>
      <c r="BQ10" s="18">
        <v>0</v>
      </c>
      <c r="BR10" s="29"/>
      <c r="BS10" s="11">
        <f>IF(SUM(AY10,BC10)&gt;0,SUM(AY10,BC10),"")</f>
        <v>14</v>
      </c>
      <c r="BT10" s="11">
        <f>IF(SUM(AX10:AY10,BA10:BC10,BE10)-AZ10-BD10&gt;0,SUM(AX10:AY10,BA10:BC10,BE10)-AZ10-BD10,"")</f>
        <v>51.2</v>
      </c>
      <c r="BU10" s="11">
        <f>IF(SUM(BF10:BG10,BI10)-BH10&gt;0,SUM(BF10:BG10,BI10)-BH10,"")</f>
        <v>24.900000000000002</v>
      </c>
      <c r="BV10" s="11">
        <f>IF(SUM(AY10,BC10,BG10)&gt;0,SUM(AY10,BC10,BG10),"")</f>
        <v>20.8</v>
      </c>
      <c r="BW10" s="11">
        <f>IF(SUM(BT10,BU10)&gt;0,SUM(BT10,BU10),"")</f>
        <v>76.100000000000009</v>
      </c>
      <c r="BX10" s="11">
        <f>IF(SUM(BK10,BO10)&gt;0,SUM(BK10,BO10),"")</f>
        <v>15.2</v>
      </c>
      <c r="BY10" s="11">
        <f>IF(SUM(BJ10:BK10,BM10:BO10,BQ10)-SUM(BL10,BP10)&gt;0,SUM(BJ10:BK10,BM10:BO10,BQ10)-SUM(BL10,BP10),"")</f>
        <v>51</v>
      </c>
      <c r="BZ10" s="11">
        <f>IF(SUM(BT10,BY10)&gt;0,SUM(BT10,BY10),"")</f>
        <v>102.2</v>
      </c>
      <c r="CA10" s="19">
        <v>18.7</v>
      </c>
      <c r="CB10" s="19">
        <v>6.8</v>
      </c>
      <c r="CC10" s="19">
        <v>0.1</v>
      </c>
      <c r="CD10" s="19">
        <v>0</v>
      </c>
      <c r="CE10" s="19">
        <v>18.549999999999997</v>
      </c>
      <c r="CF10" s="19">
        <v>6.6</v>
      </c>
      <c r="CG10" s="19">
        <v>0.1</v>
      </c>
      <c r="CH10" s="19">
        <v>0</v>
      </c>
      <c r="CI10" s="19">
        <v>18.5</v>
      </c>
      <c r="CJ10" s="19">
        <v>7</v>
      </c>
      <c r="CK10" s="19">
        <v>0.5</v>
      </c>
      <c r="CL10" s="19">
        <v>0</v>
      </c>
      <c r="CM10" s="19">
        <v>18.05</v>
      </c>
      <c r="CN10" s="19">
        <v>7.2</v>
      </c>
      <c r="CO10" s="19">
        <v>0.7</v>
      </c>
      <c r="CP10" s="19">
        <v>0</v>
      </c>
      <c r="CQ10" s="19">
        <v>18.649999999999999</v>
      </c>
      <c r="CR10" s="19">
        <v>7</v>
      </c>
      <c r="CS10" s="19">
        <v>0.4</v>
      </c>
      <c r="CT10" s="19">
        <v>0</v>
      </c>
      <c r="CU10" s="28" t="s">
        <v>57</v>
      </c>
      <c r="CV10" s="41">
        <f>IF(SUM(CB10,CF10)&gt;0,SUM(CB10,CF10),"")</f>
        <v>13.399999999999999</v>
      </c>
      <c r="CW10" s="41">
        <f>IF(SUM(CA10:CB10,CD10:CF10,CH10)-CC10-CG10&gt;0,SUM(CA10:CB10,CD10:CF10,CH10)-CC10-CG10,"")</f>
        <v>50.449999999999996</v>
      </c>
      <c r="CX10" s="41">
        <f>IF(SUM(CI10:CJ10,CL10)-CK10&gt;0,SUM(CI10:CJ10,CL10)-CK10,"")</f>
        <v>25</v>
      </c>
      <c r="CY10" s="41">
        <f>IF(SUM(CB10,CF10,CJ10)&gt;0,SUM(CB10,CF10,CJ10),"")</f>
        <v>20.399999999999999</v>
      </c>
      <c r="CZ10" s="41">
        <f>IF(SUM(CW10,CX10)&gt;0,SUM(CW10,CX10),"")</f>
        <v>75.449999999999989</v>
      </c>
      <c r="DA10" s="41">
        <f>IF(SUM(CN10,CR10)&gt;0,SUM(CN10,CR10),"")</f>
        <v>14.2</v>
      </c>
      <c r="DB10" s="41">
        <f>IF(SUM(CM10:CN10,CP10:CR10,CT10)-SUM(CO10,CS10)&gt;0,SUM(CM10:CN10,CP10:CR10,CT10)-SUM(CO10,CS10),"")</f>
        <v>49.8</v>
      </c>
      <c r="DC10" s="41">
        <f>IF(SUM(CW10,DB10)&gt;0,SUM(CW10,DB10),"")</f>
        <v>100.25</v>
      </c>
      <c r="DD10" s="52">
        <f>IF(MAX(EB10,FD10,GF10,HH10,IJ10,JL10,KN10,LP10,MR10,NT10,OV10,PX10)-IF(L10="",0,L10)&gt;0.001,MAX(EB10,FD10,GF10,HH10,IJ10,JL10,KN10,LP10,MR10,NT10,OV10,PX10)-IF(L10="",0,L10),"")</f>
        <v>1.5499999999999972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>
        <f>IF(MAX(EG10,FI10,GK10,HM10,IO10,JQ10,KS10,LU10,MW10,NY10,PA10,QC10)-IF(P10="",0,P10)&gt;0.001,MAX(EG10,FI10,GK10,HM10,IO10,JQ10,KS10,LU10,MW10,NY10,PA10,QC10)-IF(P10="",0,P10),"")</f>
        <v>0.69999999999999574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>
        <v>18.399999999999999</v>
      </c>
      <c r="IR10" s="18">
        <v>8.4</v>
      </c>
      <c r="IS10" s="18">
        <v>0.6</v>
      </c>
      <c r="IT10" s="18">
        <v>0</v>
      </c>
      <c r="IU10" s="18">
        <v>18.600000000000001</v>
      </c>
      <c r="IV10" s="18">
        <v>6.8</v>
      </c>
      <c r="IW10" s="18">
        <v>0.2</v>
      </c>
      <c r="IX10" s="18">
        <v>0</v>
      </c>
      <c r="IY10" s="18"/>
      <c r="IZ10" s="18"/>
      <c r="JA10" s="18"/>
      <c r="JB10" s="18"/>
      <c r="JC10" s="18">
        <v>18.600000000000001</v>
      </c>
      <c r="JD10" s="18">
        <v>8.4</v>
      </c>
      <c r="JE10" s="18">
        <v>0.6</v>
      </c>
      <c r="JF10" s="18">
        <v>0</v>
      </c>
      <c r="JG10" s="18">
        <v>19.100000000000001</v>
      </c>
      <c r="JH10" s="18">
        <v>6.8</v>
      </c>
      <c r="JI10" s="18">
        <v>0.6</v>
      </c>
      <c r="JJ10" s="18">
        <v>0</v>
      </c>
      <c r="JK10" s="11">
        <f>IF(SUM(IR10,IV10)&gt;0,SUM(IR10,IV10),"")</f>
        <v>15.2</v>
      </c>
      <c r="JL10" s="11">
        <f>IF(SUM(IQ10:IR10,IT10:IV10,IX10)-IS10-IW10&gt;0,SUM(IQ10:IR10,IT10:IV10,IX10)-IS10-IW10,"")</f>
        <v>51.399999999999991</v>
      </c>
      <c r="JM10" s="11" t="str">
        <f>IF(SUM(IY10:IZ10,JB10)-JA10&gt;0,SUM(IY10:IZ10,JB10)-JA10,"")</f>
        <v/>
      </c>
      <c r="JN10" s="11">
        <f>IF(SUM(IR10,IV10,IZ10)&gt;0,SUM(IR10,IV10,IZ10),"")</f>
        <v>15.2</v>
      </c>
      <c r="JO10" s="11">
        <f>IF(SUM(JL10,JM10)&gt;0,SUM(JL10,JM10),"")</f>
        <v>51.399999999999991</v>
      </c>
      <c r="JP10" s="11">
        <f>IF(SUM(JD10,JH10)&gt;0,SUM(JD10,JH10),"")</f>
        <v>15.2</v>
      </c>
      <c r="JQ10" s="11">
        <f>IF(SUM(JC10:JD10,JF10:JH10,JJ10)-SUM(JE10,JI10)&gt;0,SUM(JC10:JD10,JF10:JH10,JJ10)-SUM(JE10,JI10),"")</f>
        <v>51.699999999999996</v>
      </c>
      <c r="JR10" s="11">
        <f>IF(SUM(JL10,JQ10)&gt;0,SUM(JL10,JQ10),"")</f>
        <v>103.1</v>
      </c>
      <c r="JS10" s="17">
        <v>18.600000000000001</v>
      </c>
      <c r="JT10" s="17">
        <v>8.4</v>
      </c>
      <c r="JU10" s="17">
        <v>0.6</v>
      </c>
      <c r="JV10" s="17">
        <v>0</v>
      </c>
      <c r="JW10" s="17">
        <v>18.8</v>
      </c>
      <c r="JX10" s="17">
        <v>6.8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15.2</v>
      </c>
      <c r="KN10" s="41">
        <f>IF(SUM(JS10:JT10,JV10:JX10,JZ10)-JU10-JY10&gt;0,SUM(JS10:JT10,JV10:JX10,JZ10)-JU10-JY10,"")</f>
        <v>51.999999999999993</v>
      </c>
      <c r="KO10" s="41" t="str">
        <f>IF(SUM(KA10:KB10,KD10)-KC10&gt;0,SUM(KA10:KB10,KD10)-KC10,"")</f>
        <v/>
      </c>
      <c r="KP10" s="41">
        <f>IF(SUM(JT10,JX10,KB10)&gt;0,SUM(JT10,JX10,KB10),"")</f>
        <v>15.2</v>
      </c>
      <c r="KQ10" s="41">
        <f>IF(SUM(KN10,KO10)&gt;0,SUM(KN10,KO10),"")</f>
        <v>51.999999999999993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51.999999999999993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18.7</v>
      </c>
      <c r="QF10" s="23">
        <f>IF($CU10="P",CB10,(CB10+AY10)/2)</f>
        <v>6.8</v>
      </c>
      <c r="QG10" s="23">
        <f>IF($CU10="P",CC10,(CC10+AZ10)/2)</f>
        <v>0.1</v>
      </c>
      <c r="QH10" s="23">
        <f>IF($CU10="P",CD10,(CD10+BA10)/2)</f>
        <v>0</v>
      </c>
      <c r="QI10" s="23">
        <f>IF($CU10="P",CE10,(CE10+BB10)/2)</f>
        <v>18.549999999999997</v>
      </c>
      <c r="QJ10" s="23">
        <f>IF($CU10="P",CF10,(CF10+BC10)/2)</f>
        <v>6.6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18.5</v>
      </c>
      <c r="QN10" s="23">
        <f>IF($CU10="P",CJ10,(CJ10+BG10)/2)</f>
        <v>7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18.05</v>
      </c>
      <c r="QR10" s="23">
        <f>IF($CU10="P",CN10,(CN10+BK10)/2)</f>
        <v>7.2</v>
      </c>
      <c r="QS10" s="23">
        <f>IF($CU10="P",CO10,(CO10+BL10)/2)</f>
        <v>0.7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7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13.399999999999999</v>
      </c>
      <c r="RA10" s="41">
        <f>IF(SUM(QE10:QF10,QH10:QJ10,QL10)-QG10-QK10&gt;0,SUM(QE10:QF10,QH10:QJ10,QL10)-QG10-QK10,"")</f>
        <v>50.449999999999996</v>
      </c>
      <c r="RB10" s="41">
        <f>IF(SUM(QM10:QN10,QP10)-QO10&gt;0,SUM(QM10:QN10,QP10)-QO10,"")</f>
        <v>25</v>
      </c>
      <c r="RC10" s="41">
        <f>IF(SUM(QF10,QJ10,QN10)&gt;0,SUM(QF10,QJ10,QN10),"")</f>
        <v>20.399999999999999</v>
      </c>
      <c r="RD10" s="41">
        <f>IF(SUM(RA10,RB10)&gt;0,SUM(RA10,RB10),"")</f>
        <v>75.449999999999989</v>
      </c>
      <c r="RE10" s="41">
        <f>IF(SUM(QR10,QV10)&gt;0,SUM(QR10,QV10),"")</f>
        <v>14.2</v>
      </c>
      <c r="RF10" s="41">
        <f>IF(SUM(QQ10:QR10,QT10:QV10,QX10)-SUM(QS10,QW10)&gt;0,SUM(QQ10:QR10,QT10:QV10,QX10)-SUM(QS10,QW10),"")</f>
        <v>49.8</v>
      </c>
      <c r="RG10" s="41">
        <f>IF(SUM(RA10,RF10)&gt;0,SUM(RA10,RF10),"")</f>
        <v>100.25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131</v>
      </c>
      <c r="C11" s="4" t="s">
        <v>6</v>
      </c>
      <c r="D11" s="4">
        <v>2003</v>
      </c>
      <c r="E11" s="9">
        <f>SUM(J11:R11)+SUM(J11:O11)*0.0000001+SUM(J11)*0.0000000000001</f>
        <v>177.90001294000521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52.100000000000009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8.1</v>
      </c>
      <c r="W11" s="19">
        <v>0.6</v>
      </c>
      <c r="X11" s="19">
        <v>0.3</v>
      </c>
      <c r="Y11" s="19">
        <v>18.600000000000001</v>
      </c>
      <c r="Z11" s="19">
        <v>7.7</v>
      </c>
      <c r="AA11" s="19">
        <v>0.6</v>
      </c>
      <c r="AB11" s="19">
        <v>0</v>
      </c>
      <c r="AC11" s="19">
        <v>17.399999999999999</v>
      </c>
      <c r="AD11" s="19">
        <v>2.4</v>
      </c>
      <c r="AE11" s="19">
        <v>0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17.399999999999999</v>
      </c>
      <c r="AL11" s="19">
        <v>3.2</v>
      </c>
      <c r="AM11" s="19">
        <v>0</v>
      </c>
      <c r="AN11" s="19">
        <v>0</v>
      </c>
      <c r="AO11" s="28"/>
      <c r="AP11" s="41">
        <f>IF(SUM(V11,Z11)&gt;0,SUM(V11,Z11),"")</f>
        <v>15.8</v>
      </c>
      <c r="AQ11" s="41">
        <f>IF(SUM(U11:V11,X11:Z11,AB11)-W11-AA11&gt;0,SUM(U11:V11,X11:Z11,AB11)-W11-AA11,"")</f>
        <v>52.100000000000009</v>
      </c>
      <c r="AR11" s="41">
        <f>IF(SUM(AC11:AD11,AF11)-AE11&gt;0,SUM(AC11:AD11,AF11)-AE11,"")</f>
        <v>19.799999999999997</v>
      </c>
      <c r="AS11" s="41">
        <f>IF(SUM(V11,Z11,AD11)&gt;0,SUM(V11,Z11,AD11),"")</f>
        <v>18.2</v>
      </c>
      <c r="AT11" s="41">
        <f>IF(SUM(AQ11,AR11)&gt;0,SUM(AQ11,AR11),"")</f>
        <v>71.900000000000006</v>
      </c>
      <c r="AU11" s="41">
        <f>IF(SUM(AH11,AL11)&gt;0,SUM(AH11,AL11),"")</f>
        <v>8.4</v>
      </c>
      <c r="AV11" s="41">
        <f>IF(SUM(AG11:AH11,AJ11:AL11,AN11)-SUM(AI11,AM11)&gt;0,SUM(AG11:AH11,AJ11:AL11,AN11)-SUM(AI11,AM11),"")</f>
        <v>43.2</v>
      </c>
      <c r="AW11" s="41">
        <f>IF(SUM(AQ11,AV11)&gt;0,SUM(AQ11,AV11),"")</f>
        <v>95.300000000000011</v>
      </c>
      <c r="AX11" s="18">
        <v>17.399999999999999</v>
      </c>
      <c r="AY11" s="18">
        <v>2.4</v>
      </c>
      <c r="AZ11" s="18">
        <v>0</v>
      </c>
      <c r="BA11" s="18">
        <v>0</v>
      </c>
      <c r="BB11" s="18">
        <v>18.399999999999999</v>
      </c>
      <c r="BC11" s="18">
        <v>7.3</v>
      </c>
      <c r="BD11" s="18">
        <v>0</v>
      </c>
      <c r="BE11" s="18">
        <v>0</v>
      </c>
      <c r="BF11" s="18">
        <v>17.399999999999999</v>
      </c>
      <c r="BG11" s="18">
        <v>4.4000000000000004</v>
      </c>
      <c r="BH11" s="18">
        <v>2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9.6999999999999993</v>
      </c>
      <c r="BT11" s="11">
        <f>IF(SUM(AX11:AY11,BA11:BC11,BE11)-AZ11-BD11&gt;0,SUM(AX11:AY11,BA11:BC11,BE11)-AZ11-BD11,"")</f>
        <v>45.499999999999993</v>
      </c>
      <c r="BU11" s="11">
        <f>IF(SUM(BF11:BG11,BI11)-BH11&gt;0,SUM(BF11:BG11,BI11)-BH11,"")</f>
        <v>19.799999999999997</v>
      </c>
      <c r="BV11" s="11">
        <f>IF(SUM(AY11,BC11,BG11)&gt;0,SUM(AY11,BC11,BG11),"")</f>
        <v>14.1</v>
      </c>
      <c r="BW11" s="11">
        <f>IF(SUM(BT11,BU11)&gt;0,SUM(BT11,BU11),"")</f>
        <v>65.299999999999983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45.499999999999993</v>
      </c>
      <c r="CA11" s="19">
        <v>18.2</v>
      </c>
      <c r="CB11" s="19">
        <v>6.9</v>
      </c>
      <c r="CC11" s="19">
        <v>0.6</v>
      </c>
      <c r="CD11" s="19">
        <v>0</v>
      </c>
      <c r="CE11" s="19">
        <v>18.3</v>
      </c>
      <c r="CF11" s="19">
        <v>8.5</v>
      </c>
      <c r="CG11" s="19">
        <v>0.2</v>
      </c>
      <c r="CH11" s="19">
        <v>0.3</v>
      </c>
      <c r="CI11" s="19">
        <v>18.7</v>
      </c>
      <c r="CJ11" s="19">
        <v>7.5</v>
      </c>
      <c r="CK11" s="19">
        <v>0.6</v>
      </c>
      <c r="CL11" s="19">
        <v>0.3</v>
      </c>
      <c r="CM11" s="19">
        <v>18.600000000000001</v>
      </c>
      <c r="CN11" s="19">
        <v>7.3</v>
      </c>
      <c r="CO11" s="19">
        <v>0</v>
      </c>
      <c r="CP11" s="19">
        <v>0</v>
      </c>
      <c r="CQ11" s="19">
        <v>17.2</v>
      </c>
      <c r="CR11" s="19">
        <v>5.0999999999999996</v>
      </c>
      <c r="CS11" s="19">
        <v>0</v>
      </c>
      <c r="CT11" s="19">
        <v>0.3</v>
      </c>
      <c r="CU11" s="28"/>
      <c r="CV11" s="41">
        <f>IF(SUM(CB11,CF11)&gt;0,SUM(CB11,CF11),"")</f>
        <v>15.4</v>
      </c>
      <c r="CW11" s="41">
        <f>IF(SUM(CA11:CB11,CD11:CF11,CH11)-CC11-CG11&gt;0,SUM(CA11:CB11,CD11:CF11,CH11)-CC11-CG11,"")</f>
        <v>51.4</v>
      </c>
      <c r="CX11" s="41">
        <f>IF(SUM(CI11:CJ11,CL11)-CK11&gt;0,SUM(CI11:CJ11,CL11)-CK11,"")</f>
        <v>25.9</v>
      </c>
      <c r="CY11" s="41">
        <f>IF(SUM(CB11,CF11,CJ11)&gt;0,SUM(CB11,CF11,CJ11),"")</f>
        <v>22.9</v>
      </c>
      <c r="CZ11" s="41">
        <f>IF(SUM(CW11,CX11)&gt;0,SUM(CW11,CX11),"")</f>
        <v>77.3</v>
      </c>
      <c r="DA11" s="41">
        <f>IF(SUM(CN11,CR11)&gt;0,SUM(CN11,CR11),"")</f>
        <v>12.399999999999999</v>
      </c>
      <c r="DB11" s="41">
        <f>IF(SUM(CM11:CN11,CP11:CR11,CT11)-SUM(CO11,CS11)&gt;0,SUM(CM11:CN11,CP11:CR11,CT11)-SUM(CO11,CS11),"")</f>
        <v>48.5</v>
      </c>
      <c r="DC11" s="41">
        <f>IF(SUM(CW11,DB11)&gt;0,SUM(CW11,DB11),"")</f>
        <v>99.9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17.799999999999997</v>
      </c>
      <c r="QF11" s="23">
        <f>IF($CU11="P",CB11,(CB11+AY11)/2)</f>
        <v>4.6500000000000004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18.350000000000001</v>
      </c>
      <c r="QJ11" s="23">
        <f>IF($CU11="P",CF11,(CF11+BC11)/2)</f>
        <v>7.9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18.049999999999997</v>
      </c>
      <c r="QN11" s="23">
        <f>IF($CU11="P",CJ11,(CJ11+BG11)/2)</f>
        <v>5.95</v>
      </c>
      <c r="QO11" s="23">
        <f>IF($CU11="P",CK11,(CK11+BH11)/2)</f>
        <v>1.3</v>
      </c>
      <c r="QP11" s="23">
        <f>IF($CU11="P",CL11,(CL11+BI11)/2)</f>
        <v>0.15</v>
      </c>
      <c r="QQ11" s="23">
        <f>IF($CU11="P",CM11,(CM11+BJ11)/2)</f>
        <v>9.3000000000000007</v>
      </c>
      <c r="QR11" s="23">
        <f>IF($CU11="P",CN11,(CN11+BK11)/2)</f>
        <v>3.65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8.6</v>
      </c>
      <c r="QV11" s="23">
        <f>IF($CU11="P",CR11,(CR11+BO11)/2)</f>
        <v>2.5499999999999998</v>
      </c>
      <c r="QW11" s="23">
        <f>IF($CU11="P",CS11,(CS11+BP11)/2)</f>
        <v>0</v>
      </c>
      <c r="QX11" s="23">
        <f>IF($CU11="P",CT11,(CT11+BQ11)/2)</f>
        <v>0.15</v>
      </c>
      <c r="QY11" s="28" t="s">
        <v>57</v>
      </c>
      <c r="QZ11" s="41">
        <f>IF(SUM(QF11,QJ11)&gt;0,SUM(QF11,QJ11),"")</f>
        <v>12.55</v>
      </c>
      <c r="RA11" s="41">
        <f>IF(SUM(QE11:QF11,QH11:QJ11,QL11)-QG11-QK11&gt;0,SUM(QE11:QF11,QH11:QJ11,QL11)-QG11-QK11,"")</f>
        <v>48.449999999999996</v>
      </c>
      <c r="RB11" s="41">
        <f>IF(SUM(QM11:QN11,QP11)-QO11&gt;0,SUM(QM11:QN11,QP11)-QO11,"")</f>
        <v>22.849999999999994</v>
      </c>
      <c r="RC11" s="41">
        <f>IF(SUM(QF11,QJ11,QN11)&gt;0,SUM(QF11,QJ11,QN11),"")</f>
        <v>18.5</v>
      </c>
      <c r="RD11" s="41">
        <f>IF(SUM(RA11,RB11)&gt;0,SUM(RA11,RB11),"")</f>
        <v>71.299999999999983</v>
      </c>
      <c r="RE11" s="41">
        <f>IF(SUM(QR11,QV11)&gt;0,SUM(QR11,QV11),"")</f>
        <v>6.1999999999999993</v>
      </c>
      <c r="RF11" s="41">
        <f>IF(SUM(QQ11:QR11,QT11:QV11,QX11)-SUM(QS11,QW11)&gt;0,SUM(QQ11:QR11,QT11:QV11,QX11)-SUM(QS11,QW11),"")</f>
        <v>24.25</v>
      </c>
      <c r="RG11" s="41">
        <f>IF(SUM(RA11,RF11)&gt;0,SUM(RA11,RF11),"")</f>
        <v>72.699999999999989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134</v>
      </c>
      <c r="C12" s="4" t="s">
        <v>5</v>
      </c>
      <c r="D12" s="4">
        <v>2004</v>
      </c>
      <c r="E12" s="9">
        <f>SUM(J12:R12)+SUM(J12:O12)*0.0000001+SUM(J12)*0.0000000000001</f>
        <v>177.70001247000516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>P</v>
      </c>
      <c r="J12" s="8">
        <f>IF(COUNT(AQ12,BT12,CW12)&gt;0,LARGE((AQ12,BT12,CW12),1),0)</f>
        <v>51.699999999999996</v>
      </c>
      <c r="K12" s="8" t="str">
        <f>IF(J12=0,"",IF(J12=CW12,$CA$1,IF(J12=BT12,$AX$1,IF(J12=AQ12,$U$1,""))))</f>
        <v>2022 3rd Domestic Trial</v>
      </c>
      <c r="L12" s="8">
        <f>IF(COUNT(AQ12,BT12,CW12)&gt;1,LARGE((AQ12,BT12,CW12),2),0)</f>
        <v>46.4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46.699999999999996</v>
      </c>
      <c r="Q12" s="8" t="str">
        <f>IF(P12=0,"",IF(P12=DB12,$CA$1,IF(P12=BY12,$AX$1,IF(P12=AV12,$U$1,""))))</f>
        <v>2022 3rd Domestic Trial</v>
      </c>
      <c r="R12" s="8">
        <f>IF(MAX(DD12:DF12)&gt;0,MAX(DD12:DF12),"")</f>
        <v>6.3000000000000114</v>
      </c>
      <c r="S12" s="11" t="str">
        <f>IF(R12="","",IF(R12=DD12,"("&amp;DD$2&amp;")",IF(R12=DE12,"("&amp;DE$2&amp;")",IF(R12=DF12,"("&amp;DF$2&amp;")"))))</f>
        <v>(Final)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Pan Am Club Championships (May 14)</v>
      </c>
      <c r="U12" s="19">
        <v>18.399999999999999</v>
      </c>
      <c r="V12" s="19">
        <v>7.7</v>
      </c>
      <c r="W12" s="19">
        <v>0</v>
      </c>
      <c r="X12" s="19">
        <v>0.3</v>
      </c>
      <c r="Y12" s="19">
        <v>18.600000000000001</v>
      </c>
      <c r="Z12" s="19">
        <v>7.3</v>
      </c>
      <c r="AA12" s="19">
        <v>0.6</v>
      </c>
      <c r="AB12" s="19">
        <v>0</v>
      </c>
      <c r="AC12" s="19">
        <v>18.8</v>
      </c>
      <c r="AD12" s="19">
        <v>8.4</v>
      </c>
      <c r="AE12" s="19">
        <v>0.6</v>
      </c>
      <c r="AF12" s="19">
        <v>0</v>
      </c>
      <c r="AG12" s="19">
        <v>17.7</v>
      </c>
      <c r="AH12" s="19">
        <v>2.8</v>
      </c>
      <c r="AI12" s="19">
        <v>0</v>
      </c>
      <c r="AJ12" s="19">
        <v>0</v>
      </c>
      <c r="AK12" s="19">
        <v>18.8</v>
      </c>
      <c r="AL12" s="19">
        <v>7.6</v>
      </c>
      <c r="AM12" s="19">
        <v>0.2</v>
      </c>
      <c r="AN12" s="19">
        <v>0</v>
      </c>
      <c r="AO12" s="28"/>
      <c r="AP12" s="41">
        <f>IF(SUM(V12,Z12)&gt;0,SUM(V12,Z12),"")</f>
        <v>15</v>
      </c>
      <c r="AQ12" s="41">
        <f>IF(SUM(U12:V12,X12:Z12,AB12)-W12-AA12&gt;0,SUM(U12:V12,X12:Z12,AB12)-W12-AA12,"")</f>
        <v>51.699999999999996</v>
      </c>
      <c r="AR12" s="41">
        <f>IF(SUM(AC12:AD12,AF12)-AE12&gt;0,SUM(AC12:AD12,AF12)-AE12,"")</f>
        <v>26.6</v>
      </c>
      <c r="AS12" s="41">
        <f>IF(SUM(V12,Z12,AD12)&gt;0,SUM(V12,Z12,AD12),"")</f>
        <v>23.4</v>
      </c>
      <c r="AT12" s="41">
        <f>IF(SUM(AQ12,AR12)&gt;0,SUM(AQ12,AR12),"")</f>
        <v>78.3</v>
      </c>
      <c r="AU12" s="41">
        <f>IF(SUM(AH12,AL12)&gt;0,SUM(AH12,AL12),"")</f>
        <v>10.399999999999999</v>
      </c>
      <c r="AV12" s="41">
        <f>IF(SUM(AG12:AH12,AJ12:AL12,AN12)-SUM(AI12,AM12)&gt;0,SUM(AG12:AH12,AJ12:AL12,AN12)-SUM(AI12,AM12),"")</f>
        <v>46.699999999999996</v>
      </c>
      <c r="AW12" s="41">
        <f>IF(SUM(AQ12,AV12)&gt;0,SUM(AQ12,AV12),"")</f>
        <v>98.399999999999991</v>
      </c>
      <c r="AX12" s="18">
        <v>19</v>
      </c>
      <c r="AY12" s="18">
        <v>8</v>
      </c>
      <c r="AZ12" s="18">
        <v>0.6</v>
      </c>
      <c r="BA12" s="18">
        <v>0.3</v>
      </c>
      <c r="BB12" s="18">
        <v>17.3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8.9</v>
      </c>
      <c r="BH12" s="18">
        <v>0.2</v>
      </c>
      <c r="BI12" s="18">
        <v>0.3</v>
      </c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10.4</v>
      </c>
      <c r="BT12" s="11">
        <f>IF(SUM(AX12:AY12,BA12:BC12,BE12)-AZ12-BD12&gt;0,SUM(AX12:AY12,BA12:BC12,BE12)-AZ12-BD12,"")</f>
        <v>46.4</v>
      </c>
      <c r="BU12" s="11">
        <f>IF(SUM(BF12:BG12,BI12)-BH12&gt;0,SUM(BF12:BG12,BI12)-BH12,"")</f>
        <v>25.6</v>
      </c>
      <c r="BV12" s="11">
        <f>IF(SUM(AY12,BC12,BG12)&gt;0,SUM(AY12,BC12,BG12),"")</f>
        <v>19.3</v>
      </c>
      <c r="BW12" s="11">
        <f>IF(SUM(BT12,BU12)&gt;0,SUM(BT12,BU12),"")</f>
        <v>72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IF(SUM(BT12,BY12)&gt;0,SUM(BT12,BY12),"")</f>
        <v>46.4</v>
      </c>
      <c r="CA12" s="19">
        <v>17.2</v>
      </c>
      <c r="CB12" s="19">
        <v>9.1999999999999993</v>
      </c>
      <c r="CC12" s="19">
        <v>0.2</v>
      </c>
      <c r="CD12" s="19">
        <v>0.3</v>
      </c>
      <c r="CE12" s="19">
        <v>0</v>
      </c>
      <c r="CF12" s="19">
        <v>0</v>
      </c>
      <c r="CG12" s="19">
        <v>0</v>
      </c>
      <c r="CH12" s="19">
        <v>0</v>
      </c>
      <c r="CI12" s="19">
        <v>18.600000000000001</v>
      </c>
      <c r="CJ12" s="19">
        <v>8.1</v>
      </c>
      <c r="CK12" s="19">
        <v>0.8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9.1999999999999993</v>
      </c>
      <c r="CW12" s="41">
        <f>IF(SUM(CA12:CB12,CD12:CF12,CH12)-CC12-CG12&gt;0,SUM(CA12:CB12,CD12:CF12,CH12)-CC12-CG12,"")</f>
        <v>26.5</v>
      </c>
      <c r="CX12" s="41">
        <f>IF(SUM(CI12:CJ12,CL12)-CK12&gt;0,SUM(CI12:CJ12,CL12)-CK12,"")</f>
        <v>26.200000000000003</v>
      </c>
      <c r="CY12" s="41">
        <f>IF(SUM(CB12,CF12,CJ12)&gt;0,SUM(CB12,CF12,CJ12),"")</f>
        <v>17.299999999999997</v>
      </c>
      <c r="CZ12" s="41">
        <f>IF(SUM(CW12,CX12)&gt;0,SUM(CW12,CX12),"")</f>
        <v>52.7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26.5</v>
      </c>
      <c r="DD12" s="52">
        <f>IF(MAX(EB12,FD12,GF12,HH12,IJ12,JL12,KN12,LP12,MR12,NT12,OV12,PX12)-IF(L12="",0,L12)&gt;0.001,MAX(EB12,FD12,GF12,HH12,IJ12,JL12,KN12,LP12,MR12,NT12,OV12,PX12)-IF(L12="",0,L12),"")</f>
        <v>5.9999999999999929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>
        <f>IF(MAX(EG12,FI12,GK12,HM12,IO12,JQ12,KS12,LU12,MW12,NY12,PA12,QC12)-IF(P12="",0,P12)&gt;0.001,MAX(EG12,FI12,GK12,HM12,IO12,JQ12,KS12,LU12,MW12,NY12,PA12,QC12)-IF(P12="",0,P12),"")</f>
        <v>6.3000000000000114</v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18.7</v>
      </c>
      <c r="GN12" s="18">
        <v>8.4</v>
      </c>
      <c r="GO12" s="18">
        <v>0.8</v>
      </c>
      <c r="GP12" s="18">
        <v>0</v>
      </c>
      <c r="GQ12" s="18">
        <v>16.899999999999999</v>
      </c>
      <c r="GR12" s="18">
        <v>8</v>
      </c>
      <c r="GS12" s="18">
        <v>1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16.399999999999999</v>
      </c>
      <c r="HH12" s="11">
        <f>IF(SUM(GM12:GN12,GP12:GR12,GT12)-GO12-GS12&gt;0,SUM(GM12:GN12,GP12:GR12,GT12)-GO12-GS12,"")</f>
        <v>50.2</v>
      </c>
      <c r="HI12" s="11" t="str">
        <f>IF(SUM(GU12:GV12,GX12)-GW12&gt;0,SUM(GU12:GV12,GX12)-GW12,"")</f>
        <v/>
      </c>
      <c r="HJ12" s="11">
        <f>IF(SUM(GN12,GR12,GV12)&gt;0,SUM(GN12,GR12,GV12),"")</f>
        <v>16.399999999999999</v>
      </c>
      <c r="HK12" s="11">
        <f>IF(SUM(HH12,HI12)&gt;0,SUM(HH12,HI12),"")</f>
        <v>50.2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IF(SUM(HH12,HM12)&gt;0,SUM(HH12,HM12),"")</f>
        <v>50.2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>
        <v>18.600000000000001</v>
      </c>
      <c r="IB12" s="17">
        <v>8</v>
      </c>
      <c r="IC12" s="17">
        <v>0.8</v>
      </c>
      <c r="ID12" s="17">
        <v>0</v>
      </c>
      <c r="IE12" s="17">
        <v>18.600000000000001</v>
      </c>
      <c r="IF12" s="17">
        <v>9.1999999999999993</v>
      </c>
      <c r="IG12" s="17">
        <v>0.6</v>
      </c>
      <c r="IH12" s="17">
        <v>0</v>
      </c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>
        <f>IF(SUM(IB12,IF12)&gt;0,SUM(IB12,IF12),"")</f>
        <v>17.2</v>
      </c>
      <c r="IO12" s="41">
        <f>IF(SUM(IA12:IB12,ID12:IF12,IH12)-SUM(IC12,IG12)&gt;0,SUM(IA12:IB12,ID12:IF12,IH12)-SUM(IC12,IG12),"")</f>
        <v>53.000000000000007</v>
      </c>
      <c r="IP12" s="41">
        <f>IF(SUM(IJ12,IO12)&gt;0,SUM(IJ12,IO12),"")</f>
        <v>53.000000000000007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>
        <v>18.600000000000001</v>
      </c>
      <c r="LX12" s="17">
        <v>9.1999999999999993</v>
      </c>
      <c r="LY12" s="17">
        <v>0.6</v>
      </c>
      <c r="LZ12" s="17">
        <v>0</v>
      </c>
      <c r="MA12" s="17">
        <v>16.5</v>
      </c>
      <c r="MB12" s="17">
        <v>8.9</v>
      </c>
      <c r="MC12" s="17">
        <v>0.2</v>
      </c>
      <c r="MD12" s="17">
        <v>0</v>
      </c>
      <c r="ME12" s="17"/>
      <c r="MF12" s="17"/>
      <c r="MG12" s="17"/>
      <c r="MH12" s="17"/>
      <c r="MI12" s="17">
        <v>18.7</v>
      </c>
      <c r="MJ12" s="17">
        <v>9.1999999999999993</v>
      </c>
      <c r="MK12" s="17">
        <v>0.8</v>
      </c>
      <c r="ML12" s="17">
        <v>0</v>
      </c>
      <c r="MM12" s="17">
        <v>0</v>
      </c>
      <c r="MN12" s="17">
        <v>0</v>
      </c>
      <c r="MO12" s="17">
        <v>0</v>
      </c>
      <c r="MP12" s="17">
        <v>0</v>
      </c>
      <c r="MQ12" s="41">
        <f>IF(SUM(LX12,MB12)&gt;0,SUM(LX12,MB12),"")</f>
        <v>18.100000000000001</v>
      </c>
      <c r="MR12" s="41">
        <f>IF(SUM(LW12:LX12,LZ12:MB12,MD12)-LY12-MC12&gt;0,SUM(LW12:LX12,LZ12:MB12,MD12)-LY12-MC12,"")</f>
        <v>52.399999999999991</v>
      </c>
      <c r="MS12" s="41" t="str">
        <f>IF(SUM(ME12:MF12,MH12)-MG12&gt;0,SUM(ME12:MF12,MH12)-MG12,"")</f>
        <v/>
      </c>
      <c r="MT12" s="41">
        <f>IF(SUM(LX12,MB12,MF12)&gt;0,SUM(LX12,MB12,MF12),"")</f>
        <v>18.100000000000001</v>
      </c>
      <c r="MU12" s="41">
        <f>IF(SUM(MR12,MS12)&gt;0,SUM(MR12,MS12),"")</f>
        <v>52.399999999999991</v>
      </c>
      <c r="MV12" s="41">
        <f>IF(SUM(MJ12,MN12)&gt;0,SUM(MJ12,MN12),"")</f>
        <v>9.1999999999999993</v>
      </c>
      <c r="MW12" s="41">
        <f>IF(SUM(MI12:MJ12,ML12:MN12,MP12)-SUM(MK12,MO12)&gt;0,SUM(MI12:MJ12,ML12:MN12,MP12)-SUM(MK12,MO12),"")</f>
        <v>27.099999999999998</v>
      </c>
      <c r="MX12" s="41">
        <f>IF(SUM(MR12,MW12)&gt;0,SUM(MR12,MW12),"")</f>
        <v>79.499999999999986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18.100000000000001</v>
      </c>
      <c r="QF12" s="23">
        <f>IF($CU12="P",CB12,(CB12+AY12)/2)</f>
        <v>8.6</v>
      </c>
      <c r="QG12" s="23">
        <f>IF($CU12="P",CC12,(CC12+AZ12)/2)</f>
        <v>0.4</v>
      </c>
      <c r="QH12" s="23">
        <f>IF($CU12="P",CD12,(CD12+BA12)/2)</f>
        <v>0.3</v>
      </c>
      <c r="QI12" s="23">
        <f>IF($CU12="P",CE12,(CE12+BB12)/2)</f>
        <v>8.65</v>
      </c>
      <c r="QJ12" s="23">
        <f>IF($CU12="P",CF12,(CF12+BC12)/2)</f>
        <v>1.2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17.600000000000001</v>
      </c>
      <c r="QN12" s="23">
        <f>IF($CU12="P",CJ12,(CJ12+BG12)/2)</f>
        <v>8.5</v>
      </c>
      <c r="QO12" s="23">
        <f>IF($CU12="P",CK12,(CK12+BH12)/2)</f>
        <v>0.5</v>
      </c>
      <c r="QP12" s="23">
        <f>IF($CU12="P",CL12,(CL12+BI12)/2)</f>
        <v>0.3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9.7999999999999989</v>
      </c>
      <c r="RA12" s="41">
        <f>IF(SUM(QE12:QF12,QH12:QJ12,QL12)-QG12-QK12&gt;0,SUM(QE12:QF12,QH12:QJ12,QL12)-QG12-QK12,"")</f>
        <v>36.45000000000001</v>
      </c>
      <c r="RB12" s="41">
        <f>IF(SUM(QM12:QN12,QP12)-QO12&gt;0,SUM(QM12:QN12,QP12)-QO12,"")</f>
        <v>25.900000000000002</v>
      </c>
      <c r="RC12" s="41">
        <f>IF(SUM(QF12,QJ12,QN12)&gt;0,SUM(QF12,QJ12,QN12),"")</f>
        <v>18.299999999999997</v>
      </c>
      <c r="RD12" s="41">
        <f>IF(SUM(RA12,RB12)&gt;0,SUM(RA12,RB12),"")</f>
        <v>62.350000000000009</v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>
        <f>IF(SUM(RA12,RF12)&gt;0,SUM(RA12,RF12),"")</f>
        <v>36.45000000000001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176.50001244000489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49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52.099999999999994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5.6</v>
      </c>
      <c r="W13" s="19">
        <v>1.2</v>
      </c>
      <c r="X13" s="19">
        <v>0</v>
      </c>
      <c r="Y13" s="19">
        <v>18.5</v>
      </c>
      <c r="Z13" s="19">
        <v>8.5</v>
      </c>
      <c r="AA13" s="19">
        <v>1</v>
      </c>
      <c r="AB13" s="19">
        <v>0</v>
      </c>
      <c r="AC13" s="19">
        <v>18.579999999999998</v>
      </c>
      <c r="AD13" s="19">
        <v>7.2</v>
      </c>
      <c r="AE13" s="19">
        <v>1</v>
      </c>
      <c r="AF13" s="19">
        <v>0</v>
      </c>
      <c r="AG13" s="19">
        <v>18.899999999999999</v>
      </c>
      <c r="AH13" s="19">
        <v>8.4</v>
      </c>
      <c r="AI13" s="19">
        <v>0.6</v>
      </c>
      <c r="AJ13" s="19">
        <v>0</v>
      </c>
      <c r="AK13" s="19">
        <v>18.8</v>
      </c>
      <c r="AL13" s="19">
        <v>7.2</v>
      </c>
      <c r="AM13" s="19">
        <v>0.6</v>
      </c>
      <c r="AN13" s="19">
        <v>0</v>
      </c>
      <c r="AO13" s="28"/>
      <c r="AP13" s="41">
        <f>IF(SUM(V13,Z13)&gt;0,SUM(V13,Z13),"")</f>
        <v>14.1</v>
      </c>
      <c r="AQ13" s="41">
        <f>IF(SUM(U13:V13,X13:Z13,AB13)-W13-AA13&gt;0,SUM(U13:V13,X13:Z13,AB13)-W13-AA13,"")</f>
        <v>49</v>
      </c>
      <c r="AR13" s="41">
        <f>IF(SUM(AC13:AD13,AF13)-AE13&gt;0,SUM(AC13:AD13,AF13)-AE13,"")</f>
        <v>24.779999999999998</v>
      </c>
      <c r="AS13" s="41">
        <f>IF(SUM(V13,Z13,AD13)&gt;0,SUM(V13,Z13,AD13),"")</f>
        <v>21.3</v>
      </c>
      <c r="AT13" s="41">
        <f>IF(SUM(AQ13,AR13)&gt;0,SUM(AQ13,AR13),"")</f>
        <v>73.78</v>
      </c>
      <c r="AU13" s="41">
        <f>IF(SUM(AH13,AL13)&gt;0,SUM(AH13,AL13),"")</f>
        <v>15.600000000000001</v>
      </c>
      <c r="AV13" s="41">
        <f>IF(SUM(AG13:AH13,AJ13:AL13,AN13)-SUM(AI13,AM13)&gt;0,SUM(AG13:AH13,AJ13:AL13,AN13)-SUM(AI13,AM13),"")</f>
        <v>52.099999999999994</v>
      </c>
      <c r="AW13" s="41">
        <f>IF(SUM(AQ13,AV13)&gt;0,SUM(AQ13,AV13),"")</f>
        <v>101.1</v>
      </c>
      <c r="AX13" s="18">
        <v>19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18.600000000000001</v>
      </c>
      <c r="BG13" s="18">
        <v>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6</v>
      </c>
      <c r="BT13" s="11">
        <f>IF(SUM(AX13:AY13,BA13:BC13,BE13)-AZ13-BD13&gt;0,SUM(AX13:AY13,BA13:BC13,BE13)-AZ13-BD13,"")</f>
        <v>24.4</v>
      </c>
      <c r="BU13" s="11">
        <f>IF(SUM(BF13:BG13,BI13)-BH13&gt;0,SUM(BF13:BG13,BI13)-BH13,"")</f>
        <v>26.6</v>
      </c>
      <c r="BV13" s="11">
        <f>IF(SUM(AY13,BC13,BG13)&gt;0,SUM(AY13,BC13,BG13),"")</f>
        <v>14</v>
      </c>
      <c r="BW13" s="11">
        <f>IF(SUM(BT13,BU13)&gt;0,SUM(BT13,BU13),"")</f>
        <v>51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24.4</v>
      </c>
      <c r="CA13" s="19">
        <v>18.3</v>
      </c>
      <c r="CB13" s="19">
        <v>5.6</v>
      </c>
      <c r="CC13" s="19">
        <v>1.4</v>
      </c>
      <c r="CD13" s="19">
        <v>0</v>
      </c>
      <c r="CE13" s="19">
        <v>18.7</v>
      </c>
      <c r="CF13" s="19">
        <v>7.6</v>
      </c>
      <c r="CG13" s="19">
        <v>0</v>
      </c>
      <c r="CH13" s="19">
        <v>0</v>
      </c>
      <c r="CI13" s="19">
        <v>16.600000000000001</v>
      </c>
      <c r="CJ13" s="19">
        <v>7.3</v>
      </c>
      <c r="CK13" s="19">
        <v>0.6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13.2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23.3</v>
      </c>
      <c r="CY13" s="41">
        <f>IF(SUM(CB13,CF13,CJ13)&gt;0,SUM(CB13,CF13,CJ13),"")</f>
        <v>20.5</v>
      </c>
      <c r="CZ13" s="41">
        <f>IF(SUM(CW13,CX13)&gt;0,SUM(CW13,CX13),"")</f>
        <v>72.099999999999994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48.8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18.649999999999999</v>
      </c>
      <c r="QF13" s="23">
        <f>IF($CU13="P",CB13,(CB13+AY13)/2)</f>
        <v>5.8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9.35</v>
      </c>
      <c r="QJ13" s="23">
        <f>IF($CU13="P",CF13,(CF13+BC13)/2)</f>
        <v>3.8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17.600000000000001</v>
      </c>
      <c r="QN13" s="23">
        <f>IF($CU13="P",CJ13,(CJ13+BG13)/2)</f>
        <v>7.65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9.6</v>
      </c>
      <c r="RA13" s="41">
        <f>IF(SUM(QE13:QF13,QH13:QJ13,QL13)-QG13-QK13&gt;0,SUM(QE13:QF13,QH13:QJ13,QL13)-QG13-QK13,"")</f>
        <v>36.599999999999994</v>
      </c>
      <c r="RB13" s="41">
        <f>IF(SUM(QM13:QN13,QP13)-QO13&gt;0,SUM(QM13:QN13,QP13)-QO13,"")</f>
        <v>24.95</v>
      </c>
      <c r="RC13" s="41">
        <f>IF(SUM(QF13,QJ13,QN13)&gt;0,SUM(QF13,QJ13,QN13),"")</f>
        <v>17.25</v>
      </c>
      <c r="RD13" s="41">
        <f>IF(SUM(RA13,RB13)&gt;0,SUM(RA13,RB13),"")</f>
        <v>61.55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IF(SUM(RA13,RF13)&gt;0,SUM(RA13,RF13),"")</f>
        <v>36.599999999999994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132</v>
      </c>
      <c r="C14" s="4" t="s">
        <v>5</v>
      </c>
      <c r="D14" s="4">
        <v>1999</v>
      </c>
      <c r="E14" s="9">
        <f>SUM(J14:R14)+SUM(J14:O14)*0.0000001+SUM(J14)*0.0000000000001</f>
        <v>175.60001294000523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52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2023 Nationals</v>
      </c>
      <c r="P14" s="8">
        <f>IF(MAX(AV14,BY14,DB14)&gt;0,MAX(AV14,BY14,DB14),0)</f>
        <v>46.199999999999996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18.8</v>
      </c>
      <c r="AY14" s="18">
        <v>7.2</v>
      </c>
      <c r="AZ14" s="18">
        <v>0</v>
      </c>
      <c r="BA14" s="18">
        <v>0</v>
      </c>
      <c r="BB14" s="18">
        <v>19</v>
      </c>
      <c r="BC14" s="18">
        <v>7.2</v>
      </c>
      <c r="BD14" s="18">
        <v>0.2</v>
      </c>
      <c r="BE14" s="18">
        <v>0</v>
      </c>
      <c r="BF14" s="18">
        <v>18.8</v>
      </c>
      <c r="BG14" s="18">
        <v>6.8</v>
      </c>
      <c r="BH14" s="18">
        <v>0.6</v>
      </c>
      <c r="BI14" s="18">
        <v>0</v>
      </c>
      <c r="BJ14" s="18">
        <v>17.3</v>
      </c>
      <c r="BK14" s="18">
        <v>3.6</v>
      </c>
      <c r="BL14" s="18">
        <v>0</v>
      </c>
      <c r="BM14" s="18">
        <v>0</v>
      </c>
      <c r="BN14" s="18">
        <v>18.899999999999999</v>
      </c>
      <c r="BO14" s="18">
        <v>6.4</v>
      </c>
      <c r="BP14" s="18">
        <v>0</v>
      </c>
      <c r="BQ14" s="18">
        <v>0</v>
      </c>
      <c r="BR14" s="29"/>
      <c r="BS14" s="11">
        <f>IF(SUM(AY14,BC14)&gt;0,SUM(AY14,BC14),"")</f>
        <v>14.4</v>
      </c>
      <c r="BT14" s="11">
        <f>IF(SUM(AX14:AY14,BA14:BC14,BE14)-AZ14-BD14&gt;0,SUM(AX14:AY14,BA14:BC14,BE14)-AZ14-BD14,"")</f>
        <v>52</v>
      </c>
      <c r="BU14" s="11">
        <f>IF(SUM(BF14:BG14,BI14)-BH14&gt;0,SUM(BF14:BG14,BI14)-BH14,"")</f>
        <v>25</v>
      </c>
      <c r="BV14" s="11">
        <f>IF(SUM(AY14,BC14,BG14)&gt;0,SUM(AY14,BC14,BG14),"")</f>
        <v>21.2</v>
      </c>
      <c r="BW14" s="11">
        <f>IF(SUM(BT14,BU14)&gt;0,SUM(BT14,BU14),"")</f>
        <v>77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46.199999999999996</v>
      </c>
      <c r="BZ14" s="11">
        <f>IF(SUM(BT14,BY14)&gt;0,SUM(BT14,BY14),"")</f>
        <v>98.199999999999989</v>
      </c>
      <c r="CA14" s="19">
        <v>19</v>
      </c>
      <c r="CB14" s="19">
        <v>7.6</v>
      </c>
      <c r="CC14" s="19">
        <v>0</v>
      </c>
      <c r="CD14" s="19">
        <v>0</v>
      </c>
      <c r="CE14" s="19">
        <v>18.600000000000001</v>
      </c>
      <c r="CF14" s="19">
        <v>7.2</v>
      </c>
      <c r="CG14" s="19">
        <v>0.2</v>
      </c>
      <c r="CH14" s="19">
        <v>0</v>
      </c>
      <c r="CI14" s="19">
        <v>19</v>
      </c>
      <c r="CJ14" s="19">
        <v>6.8</v>
      </c>
      <c r="CK14" s="19">
        <v>0.6</v>
      </c>
      <c r="CL14" s="19">
        <v>0</v>
      </c>
      <c r="CM14" s="19">
        <v>18.7</v>
      </c>
      <c r="CN14" s="19">
        <v>7.2</v>
      </c>
      <c r="CO14" s="19">
        <v>0</v>
      </c>
      <c r="CP14" s="19">
        <v>0</v>
      </c>
      <c r="CQ14" s="19">
        <v>17.399999999999999</v>
      </c>
      <c r="CR14" s="19">
        <v>2.8</v>
      </c>
      <c r="CS14" s="19">
        <v>0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52.2</v>
      </c>
      <c r="CX14" s="41">
        <f>IF(SUM(CI14:CJ14,CL14)-CK14&gt;0,SUM(CI14:CJ14,CL14)-CK14,"")</f>
        <v>25.2</v>
      </c>
      <c r="CY14" s="41">
        <f>IF(SUM(CB14,CF14,CJ14)&gt;0,SUM(CB14,CF14,CJ14),"")</f>
        <v>21.6</v>
      </c>
      <c r="CZ14" s="41">
        <f>IF(SUM(CW14,CX14)&gt;0,SUM(CW14,CX14),"")</f>
        <v>77.400000000000006</v>
      </c>
      <c r="DA14" s="41">
        <f>IF(SUM(CN14,CR14)&gt;0,SUM(CN14,CR14),"")</f>
        <v>10</v>
      </c>
      <c r="DB14" s="41">
        <f>IF(SUM(CM14:CN14,CP14:CR14,CT14)-SUM(CO14,CS14)&gt;0,SUM(CM14:CN14,CP14:CR14,CT14)-SUM(CO14,CS14),"")</f>
        <v>46.099999999999994</v>
      </c>
      <c r="DC14" s="41">
        <f>IF(SUM(CW14,DB14)&gt;0,SUM(CW14,DB14),"")</f>
        <v>98.3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>
        <v>18.5</v>
      </c>
      <c r="LX14" s="17">
        <v>7.2</v>
      </c>
      <c r="LY14" s="17">
        <v>0.8</v>
      </c>
      <c r="LZ14" s="17">
        <v>0</v>
      </c>
      <c r="MA14" s="17">
        <v>18.2</v>
      </c>
      <c r="MB14" s="17">
        <v>6.8</v>
      </c>
      <c r="MC14" s="17">
        <v>0.6</v>
      </c>
      <c r="MD14" s="17">
        <v>0</v>
      </c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>
        <f>IF(SUM(LX14,MB14)&gt;0,SUM(LX14,MB14),"")</f>
        <v>14</v>
      </c>
      <c r="MR14" s="41">
        <f>IF(SUM(LW14:LX14,LZ14:MB14,MD14)-LY14-MC14&gt;0,SUM(LW14:LX14,LZ14:MB14,MD14)-LY14-MC14,"")</f>
        <v>49.3</v>
      </c>
      <c r="MS14" s="41" t="str">
        <f>IF(SUM(ME14:MF14,MH14)-MG14&gt;0,SUM(ME14:MF14,MH14)-MG14,"")</f>
        <v/>
      </c>
      <c r="MT14" s="41">
        <f>IF(SUM(LX14,MB14,MF14)&gt;0,SUM(LX14,MB14,MF14),"")</f>
        <v>14</v>
      </c>
      <c r="MU14" s="41">
        <f>IF(SUM(MR14,MS14)&gt;0,SUM(MR14,MS14),"")</f>
        <v>49.3</v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>
        <f>IF(SUM(MR14,MW14)&gt;0,SUM(MR14,MW14),"")</f>
        <v>49.3</v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18.899999999999999</v>
      </c>
      <c r="QF14" s="23">
        <f>IF($CU14="P",CB14,(CB14+AY14)/2)</f>
        <v>7.4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18.8</v>
      </c>
      <c r="QJ14" s="23">
        <f>IF($CU14="P",CF14,(CF14+BC14)/2)</f>
        <v>7.2</v>
      </c>
      <c r="QK14" s="23">
        <f>IF($CU14="P",CG14,(CG14+BD14)/2)</f>
        <v>0.2</v>
      </c>
      <c r="QL14" s="23">
        <f>IF($CU14="P",CH14,(CH14+BE14)/2)</f>
        <v>0</v>
      </c>
      <c r="QM14" s="23">
        <f>IF($CU14="P",CI14,(CI14+BF14)/2)</f>
        <v>18.899999999999999</v>
      </c>
      <c r="QN14" s="23">
        <f>IF($CU14="P",CJ14,(CJ14+BG14)/2)</f>
        <v>6.8</v>
      </c>
      <c r="QO14" s="23">
        <f>IF($CU14="P",CK14,(CK14+BH14)/2)</f>
        <v>0.6</v>
      </c>
      <c r="QP14" s="23">
        <f>IF($CU14="P",CL14,(CL14+BI14)/2)</f>
        <v>0</v>
      </c>
      <c r="QQ14" s="23">
        <f>IF($CU14="P",CM14,(CM14+BJ14)/2)</f>
        <v>18</v>
      </c>
      <c r="QR14" s="23">
        <f>IF($CU14="P",CN14,(CN14+BK14)/2)</f>
        <v>5.4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18.149999999999999</v>
      </c>
      <c r="QV14" s="23">
        <f>IF($CU14="P",CR14,(CR14+BO14)/2)</f>
        <v>4.5999999999999996</v>
      </c>
      <c r="QW14" s="23">
        <f>IF($CU14="P",CS14,(CS14+BP14)/2)</f>
        <v>0</v>
      </c>
      <c r="QX14" s="23">
        <f>IF($CU14="P",CT14,(CT14+BQ14)/2)</f>
        <v>0</v>
      </c>
      <c r="QY14" s="28" t="s">
        <v>57</v>
      </c>
      <c r="QZ14" s="41">
        <f>IF(SUM(QF14,QJ14)&gt;0,SUM(QF14,QJ14),"")</f>
        <v>14.600000000000001</v>
      </c>
      <c r="RA14" s="41">
        <f>IF(SUM(QE14:QF14,QH14:QJ14,QL14)-QG14-QK14&gt;0,SUM(QE14:QF14,QH14:QJ14,QL14)-QG14-QK14,"")</f>
        <v>52.099999999999994</v>
      </c>
      <c r="RB14" s="41">
        <f>IF(SUM(QM14:QN14,QP14)-QO14&gt;0,SUM(QM14:QN14,QP14)-QO14,"")</f>
        <v>25.099999999999998</v>
      </c>
      <c r="RC14" s="41">
        <f>IF(SUM(QF14,QJ14,QN14)&gt;0,SUM(QF14,QJ14,QN14),"")</f>
        <v>21.400000000000002</v>
      </c>
      <c r="RD14" s="41">
        <f>IF(SUM(RA14,RB14)&gt;0,SUM(RA14,RB14),"")</f>
        <v>77.199999999999989</v>
      </c>
      <c r="RE14" s="41">
        <f>IF(SUM(QR14,QV14)&gt;0,SUM(QR14,QV14),"")</f>
        <v>10</v>
      </c>
      <c r="RF14" s="41">
        <f>IF(SUM(QQ14:QR14,QT14:QV14,QX14)-SUM(QS14,QW14)&gt;0,SUM(QQ14:QR14,QT14:QV14,QX14)-SUM(QS14,QW14),"")</f>
        <v>46.15</v>
      </c>
      <c r="RG14" s="41">
        <f>IF(SUM(RA14,RF14)&gt;0,SUM(RA14,RF14),"")</f>
        <v>98.25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77</v>
      </c>
      <c r="C15" s="4" t="s">
        <v>76</v>
      </c>
      <c r="D15" s="4">
        <v>2001</v>
      </c>
      <c r="E15" s="9">
        <f>SUM(J15:R15)+SUM(J15:O15)*0.0000001+SUM(J15)*0.0000000000001</f>
        <v>155.20001301000525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>P</v>
      </c>
      <c r="J15" s="8">
        <f>IF(COUNT(AQ15,BT15,CW15)&gt;0,LARGE((AQ15,BT15,CW15),1),0)</f>
        <v>52.599999999999994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50.699999999999996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26.8</v>
      </c>
      <c r="O15" s="8" t="str">
        <f>IF(N15=0,"",IF(N15=CX15,$CA$1,IF(N15=BU15,$AX$1,IF(N15=AR15,$U$1,""))))</f>
        <v>2023 Nationals</v>
      </c>
      <c r="P15" s="8">
        <f>IF(MAX(AV15,BY15,DB15)&gt;0,MAX(AV15,BY15,DB15),0)</f>
        <v>25.1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>
        <v>16.8</v>
      </c>
      <c r="AY15" s="18">
        <v>7.2</v>
      </c>
      <c r="AZ15" s="18">
        <v>0.2</v>
      </c>
      <c r="BA15" s="18">
        <v>0</v>
      </c>
      <c r="BB15" s="18">
        <v>19</v>
      </c>
      <c r="BC15" s="18">
        <v>7.6</v>
      </c>
      <c r="BD15" s="18">
        <v>0</v>
      </c>
      <c r="BE15" s="18">
        <v>0.3</v>
      </c>
      <c r="BF15" s="18">
        <v>17.399999999999999</v>
      </c>
      <c r="BG15" s="18">
        <v>2.8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14.8</v>
      </c>
      <c r="BT15" s="11">
        <f>IF(SUM(AX15:AY15,BA15:BC15,BE15)-AZ15-BD15&gt;0,SUM(AX15:AY15,BA15:BC15,BE15)-AZ15-BD15,"")</f>
        <v>50.699999999999996</v>
      </c>
      <c r="BU15" s="11">
        <f>IF(SUM(BF15:BG15,BI15)-BH15&gt;0,SUM(BF15:BG15,BI15)-BH15,"")</f>
        <v>20.2</v>
      </c>
      <c r="BV15" s="11">
        <f>IF(SUM(AY15,BC15,BG15)&gt;0,SUM(AY15,BC15,BG15),"")</f>
        <v>17.600000000000001</v>
      </c>
      <c r="BW15" s="11">
        <f>IF(SUM(BT15,BU15)&gt;0,SUM(BT15,BU15),"")</f>
        <v>70.899999999999991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IF(SUM(BT15,BY15)&gt;0,SUM(BT15,BY15),"")</f>
        <v>50.699999999999996</v>
      </c>
      <c r="CA15" s="19">
        <v>18.7</v>
      </c>
      <c r="CB15" s="19">
        <v>8.4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</v>
      </c>
      <c r="CH15" s="19">
        <v>0.3</v>
      </c>
      <c r="CI15" s="19">
        <v>19.100000000000001</v>
      </c>
      <c r="CJ15" s="19">
        <v>8</v>
      </c>
      <c r="CK15" s="19">
        <v>0.6</v>
      </c>
      <c r="CL15" s="19">
        <v>0.3</v>
      </c>
      <c r="CM15" s="19">
        <v>18.5</v>
      </c>
      <c r="CN15" s="19">
        <v>6.8</v>
      </c>
      <c r="CO15" s="19">
        <v>0.2</v>
      </c>
      <c r="CP15" s="19">
        <v>0</v>
      </c>
      <c r="CQ15" s="19"/>
      <c r="CR15" s="19"/>
      <c r="CS15" s="19"/>
      <c r="CT15" s="19"/>
      <c r="CU15" s="28"/>
      <c r="CV15" s="41">
        <f>IF(SUM(CB15,CF15)&gt;0,SUM(CB15,CF15),"")</f>
        <v>15.2</v>
      </c>
      <c r="CW15" s="41">
        <f>IF(SUM(CA15:CB15,CD15:CF15,CH15)-CC15-CG15&gt;0,SUM(CA15:CB15,CD15:CF15,CH15)-CC15-CG15,"")</f>
        <v>52.599999999999994</v>
      </c>
      <c r="CX15" s="41">
        <f>IF(SUM(CI15:CJ15,CL15)-CK15&gt;0,SUM(CI15:CJ15,CL15)-CK15,"")</f>
        <v>26.8</v>
      </c>
      <c r="CY15" s="41">
        <f>IF(SUM(CB15,CF15,CJ15)&gt;0,SUM(CB15,CF15,CJ15),"")</f>
        <v>23.2</v>
      </c>
      <c r="CZ15" s="41">
        <f>IF(SUM(CW15,CX15)&gt;0,SUM(CW15,CX15),"")</f>
        <v>79.399999999999991</v>
      </c>
      <c r="DA15" s="41">
        <f>IF(SUM(CN15,CR15)&gt;0,SUM(CN15,CR15),"")</f>
        <v>6.8</v>
      </c>
      <c r="DB15" s="41">
        <f>IF(SUM(CM15:CN15,CP15:CR15,CT15)-SUM(CO15,CS15)&gt;0,SUM(CM15:CN15,CP15:CR15,CT15)-SUM(CO15,CS15),"")</f>
        <v>25.1</v>
      </c>
      <c r="DC15" s="41">
        <f>IF(SUM(CW15,DB15)&gt;0,SUM(CW15,DB15),"")</f>
        <v>77.699999999999989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>
        <v>18.600000000000001</v>
      </c>
      <c r="GN15" s="18">
        <v>8.4</v>
      </c>
      <c r="GO15" s="18">
        <v>0.8</v>
      </c>
      <c r="GP15" s="18">
        <v>0</v>
      </c>
      <c r="GQ15" s="18">
        <v>0</v>
      </c>
      <c r="GR15" s="18">
        <v>0</v>
      </c>
      <c r="GS15" s="18">
        <v>0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8.4</v>
      </c>
      <c r="HH15" s="11">
        <f>IF(SUM(GM15:GN15,GP15:GR15,GT15)-GO15-GS15&gt;0,SUM(GM15:GN15,GP15:GR15,GT15)-GO15-GS15,"")</f>
        <v>26.2</v>
      </c>
      <c r="HI15" s="11" t="str">
        <f>IF(SUM(GU15:GV15,GX15)-GW15&gt;0,SUM(GU15:GV15,GX15)-GW15,"")</f>
        <v/>
      </c>
      <c r="HJ15" s="11">
        <f>IF(SUM(GN15,GR15,GV15)&gt;0,SUM(GN15,GR15,GV15),"")</f>
        <v>8.4</v>
      </c>
      <c r="HK15" s="11">
        <f>IF(SUM(HH15,HI15)&gt;0,SUM(HH15,HI15),"")</f>
        <v>26.2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26.2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17.75</v>
      </c>
      <c r="QF15" s="23">
        <f>IF($CU15="P",CB15,(CB15+AY15)/2)</f>
        <v>7.8000000000000007</v>
      </c>
      <c r="QG15" s="23">
        <f>IF($CU15="P",CC15,(CC15+AZ15)/2)</f>
        <v>0.2</v>
      </c>
      <c r="QH15" s="23">
        <f>IF($CU15="P",CD15,(CD15+BA15)/2)</f>
        <v>0</v>
      </c>
      <c r="QI15" s="23">
        <f>IF($CU15="P",CE15,(CE15+BB15)/2)</f>
        <v>18.8</v>
      </c>
      <c r="QJ15" s="23">
        <f>IF($CU15="P",CF15,(CF15+BC15)/2)</f>
        <v>7.1999999999999993</v>
      </c>
      <c r="QK15" s="23">
        <f>IF($CU15="P",CG15,(CG15+BD15)/2)</f>
        <v>0</v>
      </c>
      <c r="QL15" s="23">
        <f>IF($CU15="P",CH15,(CH15+BE15)/2)</f>
        <v>0.3</v>
      </c>
      <c r="QM15" s="23">
        <f>IF($CU15="P",CI15,(CI15+BF15)/2)</f>
        <v>18.25</v>
      </c>
      <c r="QN15" s="23">
        <f>IF($CU15="P",CJ15,(CJ15+BG15)/2)</f>
        <v>5.4</v>
      </c>
      <c r="QO15" s="23">
        <f>IF($CU15="P",CK15,(CK15+BH15)/2)</f>
        <v>0.3</v>
      </c>
      <c r="QP15" s="23">
        <f>IF($CU15="P",CL15,(CL15+BI15)/2)</f>
        <v>0.15</v>
      </c>
      <c r="QQ15" s="23">
        <f>IF($CU15="P",CM15,(CM15+BJ15)/2)</f>
        <v>9.25</v>
      </c>
      <c r="QR15" s="23">
        <f>IF($CU15="P",CN15,(CN15+BK15)/2)</f>
        <v>3.4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15</v>
      </c>
      <c r="RA15" s="41">
        <f>IF(SUM(QE15:QF15,QH15:QJ15,QL15)-QG15-QK15&gt;0,SUM(QE15:QF15,QH15:QJ15,QL15)-QG15-QK15,"")</f>
        <v>51.649999999999991</v>
      </c>
      <c r="RB15" s="41">
        <f>IF(SUM(QM15:QN15,QP15)-QO15&gt;0,SUM(QM15:QN15,QP15)-QO15,"")</f>
        <v>23.499999999999996</v>
      </c>
      <c r="RC15" s="41">
        <f>IF(SUM(QF15,QJ15,QN15)&gt;0,SUM(QF15,QJ15,QN15),"")</f>
        <v>20.399999999999999</v>
      </c>
      <c r="RD15" s="41">
        <f>IF(SUM(RA15,RB15)&gt;0,SUM(RA15,RB15),"")</f>
        <v>75.149999999999991</v>
      </c>
      <c r="RE15" s="41">
        <f>IF(SUM(QR15,QV15)&gt;0,SUM(QR15,QV15),"")</f>
        <v>3.4</v>
      </c>
      <c r="RF15" s="41">
        <f>IF(SUM(QQ15:QR15,QT15:QV15,QX15)-SUM(QS15,QW15)&gt;0,SUM(QQ15:QR15,QT15:QV15,QX15)-SUM(QS15,QW15),"")</f>
        <v>12.55</v>
      </c>
      <c r="RG15" s="41">
        <f>IF(SUM(RA15,RF15)&gt;0,SUM(RA15,RF15),"")</f>
        <v>64.199999999999989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172</v>
      </c>
      <c r="C16" s="4" t="s">
        <v>171</v>
      </c>
      <c r="D16" s="4">
        <v>2002</v>
      </c>
      <c r="E16" s="9">
        <f>SUM(J16:R16)+SUM(J16:O16)*0.0000001+SUM(J16)*0.0000000000001</f>
        <v>129.90000779000528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Worlds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>P</v>
      </c>
      <c r="J16" s="8">
        <f>IF(COUNT(AQ16,BT16,CW16)&gt;0,LARGE((AQ16,BT16,CW16),1),0)</f>
        <v>52.9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24.999999999999996</v>
      </c>
      <c r="O16" s="8" t="str">
        <f>IF(N16=0,"",IF(N16=CX16,$CA$1,IF(N16=BU16,$AX$1,IF(N16=AR16,$U$1,""))))</f>
        <v>2023 Nationals</v>
      </c>
      <c r="P16" s="8">
        <f>IF(MAX(AV16,BY16,DB16)&gt;0,MAX(AV16,BY16,DB16),0)</f>
        <v>52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19.2</v>
      </c>
      <c r="CB16" s="19">
        <v>7.2</v>
      </c>
      <c r="CC16" s="19">
        <v>0</v>
      </c>
      <c r="CD16" s="19">
        <v>0</v>
      </c>
      <c r="CE16" s="19">
        <v>18.899999999999999</v>
      </c>
      <c r="CF16" s="19">
        <v>7.6</v>
      </c>
      <c r="CG16" s="19">
        <v>0</v>
      </c>
      <c r="CH16" s="19">
        <v>0</v>
      </c>
      <c r="CI16" s="19">
        <v>17.899999999999999</v>
      </c>
      <c r="CJ16" s="19">
        <v>7.7</v>
      </c>
      <c r="CK16" s="19">
        <v>0.6</v>
      </c>
      <c r="CL16" s="19">
        <v>0</v>
      </c>
      <c r="CM16" s="19">
        <v>19</v>
      </c>
      <c r="CN16" s="19">
        <v>7.6</v>
      </c>
      <c r="CO16" s="19">
        <v>0</v>
      </c>
      <c r="CP16" s="19">
        <v>0</v>
      </c>
      <c r="CQ16" s="19">
        <v>18.600000000000001</v>
      </c>
      <c r="CR16" s="19">
        <v>6.8</v>
      </c>
      <c r="CS16" s="19">
        <v>0</v>
      </c>
      <c r="CT16" s="19">
        <v>0</v>
      </c>
      <c r="CU16" s="28"/>
      <c r="CV16" s="41">
        <f>IF(SUM(CB16,CF16)&gt;0,SUM(CB16,CF16),"")</f>
        <v>14.8</v>
      </c>
      <c r="CW16" s="41">
        <f>IF(SUM(CA16:CB16,CD16:CF16,CH16)-CC16-CG16&gt;0,SUM(CA16:CB16,CD16:CF16,CH16)-CC16-CG16,"")</f>
        <v>52.9</v>
      </c>
      <c r="CX16" s="41">
        <f>IF(SUM(CI16:CJ16,CL16)-CK16&gt;0,SUM(CI16:CJ16,CL16)-CK16,"")</f>
        <v>24.999999999999996</v>
      </c>
      <c r="CY16" s="41">
        <f>IF(SUM(CB16,CF16,CJ16)&gt;0,SUM(CB16,CF16,CJ16),"")</f>
        <v>22.5</v>
      </c>
      <c r="CZ16" s="41">
        <f>IF(SUM(CW16,CX16)&gt;0,SUM(CW16,CX16),"")</f>
        <v>77.899999999999991</v>
      </c>
      <c r="DA16" s="41">
        <f>IF(SUM(CN16,CR16)&gt;0,SUM(CN16,CR16),"")</f>
        <v>14.399999999999999</v>
      </c>
      <c r="DB16" s="41">
        <f>IF(SUM(CM16:CN16,CP16:CR16,CT16)-SUM(CO16,CS16)&gt;0,SUM(CM16:CN16,CP16:CR16,CT16)-SUM(CO16,CS16),"")</f>
        <v>52</v>
      </c>
      <c r="DC16" s="41">
        <f>IF(SUM(CW16,DB16)&gt;0,SUM(CW16,DB16),"")</f>
        <v>104.9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9.6</v>
      </c>
      <c r="QF16" s="23">
        <f>IF($CU16="P",CB16,(CB16+AY16)/2)</f>
        <v>3.6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9.4499999999999993</v>
      </c>
      <c r="QJ16" s="23">
        <f>IF($CU16="P",CF16,(CF16+BC16)/2)</f>
        <v>3.8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8.9499999999999993</v>
      </c>
      <c r="QN16" s="23">
        <f>IF($CU16="P",CJ16,(CJ16+BG16)/2)</f>
        <v>3.85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9.5</v>
      </c>
      <c r="QR16" s="23">
        <f>IF($CU16="P",CN16,(CN16+BK16)/2)</f>
        <v>3.8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9.3000000000000007</v>
      </c>
      <c r="QV16" s="23">
        <f>IF($CU16="P",CR16,(CR16+BO16)/2)</f>
        <v>3.4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7.4</v>
      </c>
      <c r="RA16" s="41">
        <f>IF(SUM(QE16:QF16,QH16:QJ16,QL16)-QG16-QK16&gt;0,SUM(QE16:QF16,QH16:QJ16,QL16)-QG16-QK16,"")</f>
        <v>26.45</v>
      </c>
      <c r="RB16" s="41">
        <f>IF(SUM(QM16:QN16,QP16)-QO16&gt;0,SUM(QM16:QN16,QP16)-QO16,"")</f>
        <v>12.499999999999998</v>
      </c>
      <c r="RC16" s="41">
        <f>IF(SUM(QF16,QJ16,QN16)&gt;0,SUM(QF16,QJ16,QN16),"")</f>
        <v>11.25</v>
      </c>
      <c r="RD16" s="41">
        <f>IF(SUM(RA16,RB16)&gt;0,SUM(RA16,RB16),"")</f>
        <v>38.949999999999996</v>
      </c>
      <c r="RE16" s="41">
        <f>IF(SUM(QR16,QV16)&gt;0,SUM(QR16,QV16),"")</f>
        <v>7.1999999999999993</v>
      </c>
      <c r="RF16" s="41">
        <f>IF(SUM(QQ16:QR16,QT16:QV16,QX16)-SUM(QS16,QW16)&gt;0,SUM(QQ16:QR16,QT16:QV16,QX16)-SUM(QS16,QW16),"")</f>
        <v>26</v>
      </c>
      <c r="RG16" s="41">
        <f>IF(SUM(RA16,RF16)&gt;0,SUM(RA16,RF16),"")</f>
        <v>52.45</v>
      </c>
    </row>
    <row r="17" spans="1:475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241</v>
      </c>
      <c r="C17" s="4" t="s">
        <v>171</v>
      </c>
      <c r="D17" s="4">
        <v>2005</v>
      </c>
      <c r="E17" s="9">
        <f>SUM(J17:R17)+SUM(J17:O17)*0.0000001+SUM(J17)*0.0000000000001</f>
        <v>175.6000124600051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50.9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48.400000000000006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25.3</v>
      </c>
      <c r="O17" s="8" t="str">
        <f>IF(N17=0,"",IF(N17=CX17,$CA$1,IF(N17=BU17,$AX$1,IF(N17=AR17,$U$1,""))))</f>
        <v>2023 Nationals</v>
      </c>
      <c r="P17" s="8">
        <f>IF(MAX(AV17,BY17,DB17)&gt;0,MAX(AV17,BY17,DB17),0)</f>
        <v>51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18.600000000000001</v>
      </c>
      <c r="AY17" s="18">
        <v>6</v>
      </c>
      <c r="AZ17" s="18">
        <v>0.8</v>
      </c>
      <c r="BA17" s="18">
        <v>0</v>
      </c>
      <c r="BB17" s="18">
        <v>18.8</v>
      </c>
      <c r="BC17" s="18">
        <v>6.4</v>
      </c>
      <c r="BD17" s="18">
        <v>0.6</v>
      </c>
      <c r="BE17" s="18">
        <v>0</v>
      </c>
      <c r="BF17" s="18">
        <v>18.600000000000001</v>
      </c>
      <c r="BG17" s="18">
        <v>6</v>
      </c>
      <c r="BH17" s="18">
        <v>0</v>
      </c>
      <c r="BI17" s="18">
        <v>0</v>
      </c>
      <c r="BJ17" s="18">
        <v>18.7</v>
      </c>
      <c r="BK17" s="18">
        <v>6.8</v>
      </c>
      <c r="BL17" s="18">
        <v>0.6</v>
      </c>
      <c r="BM17" s="18">
        <v>0</v>
      </c>
      <c r="BN17" s="18">
        <v>18.7</v>
      </c>
      <c r="BO17" s="18">
        <v>6.4</v>
      </c>
      <c r="BP17" s="18">
        <v>0.2</v>
      </c>
      <c r="BQ17" s="18">
        <v>0</v>
      </c>
      <c r="BR17" s="29"/>
      <c r="BS17" s="11">
        <f>IF(SUM(AY17,BC17)&gt;0,SUM(AY17,BC17),"")</f>
        <v>12.4</v>
      </c>
      <c r="BT17" s="11">
        <f>IF(SUM(AX17:AY17,BA17:BC17,BE17)-AZ17-BD17&gt;0,SUM(AX17:AY17,BA17:BC17,BE17)-AZ17-BD17,"")</f>
        <v>48.400000000000006</v>
      </c>
      <c r="BU17" s="11">
        <f>IF(SUM(BF17:BG17,BI17)-BH17&gt;0,SUM(BF17:BG17,BI17)-BH17,"")</f>
        <v>24.6</v>
      </c>
      <c r="BV17" s="11">
        <f>IF(SUM(AY17,BC17,BG17)&gt;0,SUM(AY17,BC17,BG17),"")</f>
        <v>18.399999999999999</v>
      </c>
      <c r="BW17" s="11">
        <f>IF(SUM(BT17,BU17)&gt;0,SUM(BT17,BU17),"")</f>
        <v>73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49.800000000000004</v>
      </c>
      <c r="BZ17" s="11">
        <f>IF(SUM(BT17,BY17)&gt;0,SUM(BT17,BY17),"")</f>
        <v>98.200000000000017</v>
      </c>
      <c r="CA17" s="19">
        <v>18.5</v>
      </c>
      <c r="CB17" s="19">
        <v>6.8</v>
      </c>
      <c r="CC17" s="19">
        <v>0</v>
      </c>
      <c r="CD17" s="19">
        <v>0</v>
      </c>
      <c r="CE17" s="19">
        <v>19</v>
      </c>
      <c r="CF17" s="19">
        <v>7.2</v>
      </c>
      <c r="CG17" s="19">
        <v>0.6</v>
      </c>
      <c r="CH17" s="19">
        <v>0</v>
      </c>
      <c r="CI17" s="19">
        <v>18.600000000000001</v>
      </c>
      <c r="CJ17" s="19">
        <v>6.9</v>
      </c>
      <c r="CK17" s="19">
        <v>0.2</v>
      </c>
      <c r="CL17" s="19">
        <v>0</v>
      </c>
      <c r="CM17" s="19">
        <v>18.7</v>
      </c>
      <c r="CN17" s="19">
        <v>6.8</v>
      </c>
      <c r="CO17" s="19">
        <v>0</v>
      </c>
      <c r="CP17" s="19">
        <v>0</v>
      </c>
      <c r="CQ17" s="19">
        <v>18.899999999999999</v>
      </c>
      <c r="CR17" s="19">
        <v>7.2</v>
      </c>
      <c r="CS17" s="19">
        <v>0.6</v>
      </c>
      <c r="CT17" s="19">
        <v>0</v>
      </c>
      <c r="CU17" s="28"/>
      <c r="CV17" s="41">
        <f>IF(SUM(CB17,CF17)&gt;0,SUM(CB17,CF17),"")</f>
        <v>14</v>
      </c>
      <c r="CW17" s="41">
        <f>IF(SUM(CA17:CB17,CD17:CF17,CH17)-CC17-CG17&gt;0,SUM(CA17:CB17,CD17:CF17,CH17)-CC17-CG17,"")</f>
        <v>50.9</v>
      </c>
      <c r="CX17" s="41">
        <f>IF(SUM(CI17:CJ17,CL17)-CK17&gt;0,SUM(CI17:CJ17,CL17)-CK17,"")</f>
        <v>25.3</v>
      </c>
      <c r="CY17" s="41">
        <f>IF(SUM(CB17,CF17,CJ17)&gt;0,SUM(CB17,CF17,CJ17),"")</f>
        <v>20.9</v>
      </c>
      <c r="CZ17" s="41">
        <f>IF(SUM(CW17,CX17)&gt;0,SUM(CW17,CX17),"")</f>
        <v>76.2</v>
      </c>
      <c r="DA17" s="41">
        <f>IF(SUM(CN17,CR17)&gt;0,SUM(CN17,CR17),"")</f>
        <v>14</v>
      </c>
      <c r="DB17" s="41">
        <f>IF(SUM(CM17:CN17,CP17:CR17,CT17)-SUM(CO17,CS17)&gt;0,SUM(CM17:CN17,CP17:CR17,CT17)-SUM(CO17,CS17),"")</f>
        <v>51</v>
      </c>
      <c r="DC17" s="41">
        <f>IF(SUM(CW17,DB17)&gt;0,SUM(CW17,DB17),"")</f>
        <v>101.9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18.55</v>
      </c>
      <c r="QF17" s="23">
        <f>IF($CU17="P",CB17,(CB17+AY17)/2)</f>
        <v>6.4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18.899999999999999</v>
      </c>
      <c r="QJ17" s="23">
        <f>IF($CU17="P",CF17,(CF17+BC17)/2)</f>
        <v>6.8000000000000007</v>
      </c>
      <c r="QK17" s="23">
        <f>IF($CU17="P",CG17,(CG17+BD17)/2)</f>
        <v>0.6</v>
      </c>
      <c r="QL17" s="23">
        <f>IF($CU17="P",CH17,(CH17+BE17)/2)</f>
        <v>0</v>
      </c>
      <c r="QM17" s="23">
        <f>IF($CU17="P",CI17,(CI17+BF17)/2)</f>
        <v>18.600000000000001</v>
      </c>
      <c r="QN17" s="23">
        <f>IF($CU17="P",CJ17,(CJ17+BG17)/2)</f>
        <v>6.45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18.7</v>
      </c>
      <c r="QR17" s="23">
        <f>IF($CU17="P",CN17,(CN17+BK17)/2)</f>
        <v>6.8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18.799999999999997</v>
      </c>
      <c r="QV17" s="23">
        <f>IF($CU17="P",CR17,(CR17+BO17)/2)</f>
        <v>6.8000000000000007</v>
      </c>
      <c r="QW17" s="23">
        <f>IF($CU17="P",CS17,(CS17+BP17)/2)</f>
        <v>0.4</v>
      </c>
      <c r="QX17" s="23">
        <f>IF($CU17="P",CT17,(CT17+BQ17)/2)</f>
        <v>0</v>
      </c>
      <c r="QY17" s="28" t="s">
        <v>57</v>
      </c>
      <c r="QZ17" s="41">
        <f>IF(SUM(QF17,QJ17)&gt;0,SUM(QF17,QJ17),"")</f>
        <v>13.200000000000001</v>
      </c>
      <c r="RA17" s="41">
        <f>IF(SUM(QE17:QF17,QH17:QJ17,QL17)-QG17-QK17&gt;0,SUM(QE17:QF17,QH17:QJ17,QL17)-QG17-QK17,"")</f>
        <v>49.650000000000006</v>
      </c>
      <c r="RB17" s="41">
        <f>IF(SUM(QM17:QN17,QP17)-QO17&gt;0,SUM(QM17:QN17,QP17)-QO17,"")</f>
        <v>24.95</v>
      </c>
      <c r="RC17" s="41">
        <f>IF(SUM(QF17,QJ17,QN17)&gt;0,SUM(QF17,QJ17,QN17),"")</f>
        <v>19.650000000000002</v>
      </c>
      <c r="RD17" s="41">
        <f>IF(SUM(RA17,RB17)&gt;0,SUM(RA17,RB17),"")</f>
        <v>74.600000000000009</v>
      </c>
      <c r="RE17" s="41">
        <f>IF(SUM(QR17,QV17)&gt;0,SUM(QR17,QV17),"")</f>
        <v>13.600000000000001</v>
      </c>
      <c r="RF17" s="41">
        <f>IF(SUM(QQ17:QR17,QT17:QV17,QX17)-SUM(QS17,QW17)&gt;0,SUM(QQ17:QR17,QT17:QV17,QX17)-SUM(QS17,QW17),"")</f>
        <v>50.399999999999991</v>
      </c>
      <c r="RG17" s="41">
        <f>IF(SUM(RA17,RF17)&gt;0,SUM(RA17,RF17),"")</f>
        <v>100.05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199</v>
      </c>
      <c r="C18" s="4" t="s">
        <v>3</v>
      </c>
      <c r="D18" s="4">
        <v>2005</v>
      </c>
      <c r="E18" s="9">
        <f>SUM(J18:R18)+SUM(J18:O18)*0.0000001+SUM(J18)*0.0000000000001</f>
        <v>172.70001223000494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49.499999999999993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47.099999999999994</v>
      </c>
      <c r="M18" s="8" t="str">
        <f>IF(L18=0,"",IF(L18=CW18,$CA$1,IF(L18=BT18,$AX$1,IF(L18=AQ18,$U$1,""))))</f>
        <v>2022 3rd Domestic Trial</v>
      </c>
      <c r="N18" s="8">
        <f>IF(COUNT(AR18,BU18,CX18)&gt;0,LARGE((AR18,BU18,CX18),1),0)</f>
        <v>25.7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50.4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4.8</v>
      </c>
      <c r="W18" s="19">
        <v>0</v>
      </c>
      <c r="X18" s="19">
        <v>0</v>
      </c>
      <c r="Y18" s="19">
        <v>18.899999999999999</v>
      </c>
      <c r="Z18" s="19">
        <v>4.8</v>
      </c>
      <c r="AA18" s="19">
        <v>0</v>
      </c>
      <c r="AB18" s="19">
        <v>0</v>
      </c>
      <c r="AC18" s="19">
        <v>19.04</v>
      </c>
      <c r="AD18" s="19">
        <v>4.3</v>
      </c>
      <c r="AE18" s="19">
        <v>0</v>
      </c>
      <c r="AF18" s="19">
        <v>0</v>
      </c>
      <c r="AG18" s="19">
        <v>18.600000000000001</v>
      </c>
      <c r="AH18" s="19">
        <v>4.8</v>
      </c>
      <c r="AI18" s="19">
        <v>0.2</v>
      </c>
      <c r="AJ18" s="19">
        <v>0</v>
      </c>
      <c r="AK18" s="19">
        <v>17.2</v>
      </c>
      <c r="AL18" s="19">
        <v>2</v>
      </c>
      <c r="AM18" s="19">
        <v>0</v>
      </c>
      <c r="AN18" s="19">
        <v>0</v>
      </c>
      <c r="AO18" s="28"/>
      <c r="AP18" s="41">
        <f>IF(SUM(V18,Z18)&gt;0,SUM(V18,Z18),"")</f>
        <v>9.6</v>
      </c>
      <c r="AQ18" s="41">
        <f>IF(SUM(U18:V18,X18:Z18,AB18)-W18-AA18&gt;0,SUM(U18:V18,X18:Z18,AB18)-W18-AA18,"")</f>
        <v>47.099999999999994</v>
      </c>
      <c r="AR18" s="41">
        <f>IF(SUM(AC18:AD18,AF18)-AE18&gt;0,SUM(AC18:AD18,AF18)-AE18,"")</f>
        <v>23.34</v>
      </c>
      <c r="AS18" s="41">
        <f>IF(SUM(V18,Z18,AD18)&gt;0,SUM(V18,Z18,AD18),"")</f>
        <v>13.899999999999999</v>
      </c>
      <c r="AT18" s="41">
        <f>IF(SUM(AQ18,AR18)&gt;0,SUM(AQ18,AR18),"")</f>
        <v>70.44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42.4</v>
      </c>
      <c r="AW18" s="41">
        <f>IF(SUM(AQ18,AV18)&gt;0,SUM(AQ18,AV18),"")</f>
        <v>89.5</v>
      </c>
      <c r="AX18" s="18">
        <v>18.8</v>
      </c>
      <c r="AY18" s="18">
        <v>6</v>
      </c>
      <c r="AZ18" s="18">
        <v>0.6</v>
      </c>
      <c r="BA18" s="18">
        <v>0</v>
      </c>
      <c r="BB18" s="18">
        <v>0</v>
      </c>
      <c r="BC18" s="18">
        <v>0</v>
      </c>
      <c r="BD18" s="18">
        <v>0</v>
      </c>
      <c r="BE18" s="18">
        <v>0</v>
      </c>
      <c r="BF18" s="18">
        <v>18.5</v>
      </c>
      <c r="BG18" s="18">
        <v>7.2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6</v>
      </c>
      <c r="BT18" s="11">
        <f>IF(SUM(AX18:AY18,BA18:BC18,BE18)-AZ18-BD18&gt;0,SUM(AX18:AY18,BA18:BC18,BE18)-AZ18-BD18,"")</f>
        <v>24.2</v>
      </c>
      <c r="BU18" s="11">
        <f>IF(SUM(BF18:BG18,BI18)-BH18&gt;0,SUM(BF18:BG18,BI18)-BH18,"")</f>
        <v>25.7</v>
      </c>
      <c r="BV18" s="11">
        <f>IF(SUM(AY18,BC18,BG18)&gt;0,SUM(AY18,BC18,BG18),"")</f>
        <v>13.2</v>
      </c>
      <c r="BW18" s="11">
        <f>IF(SUM(BT18,BU18)&gt;0,SUM(BT18,BU18),"")</f>
        <v>49.9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24.2</v>
      </c>
      <c r="CA18" s="19">
        <v>18.7</v>
      </c>
      <c r="CB18" s="19">
        <v>6</v>
      </c>
      <c r="CC18" s="19">
        <v>0</v>
      </c>
      <c r="CD18" s="19">
        <v>0</v>
      </c>
      <c r="CE18" s="19">
        <v>18.399999999999999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6.4</v>
      </c>
      <c r="CK18" s="19">
        <v>0</v>
      </c>
      <c r="CL18" s="19">
        <v>0</v>
      </c>
      <c r="CM18" s="19">
        <v>18.8</v>
      </c>
      <c r="CN18" s="19">
        <v>6.4</v>
      </c>
      <c r="CO18" s="19">
        <v>0</v>
      </c>
      <c r="CP18" s="19">
        <v>0</v>
      </c>
      <c r="CQ18" s="19">
        <v>18.399999999999999</v>
      </c>
      <c r="CR18" s="19">
        <v>6.8</v>
      </c>
      <c r="CS18" s="19">
        <v>0</v>
      </c>
      <c r="CT18" s="19">
        <v>0</v>
      </c>
      <c r="CU18" s="28"/>
      <c r="CV18" s="41">
        <f>IF(SUM(CB18,CF18)&gt;0,SUM(CB18,CF18),"")</f>
        <v>12.4</v>
      </c>
      <c r="CW18" s="41">
        <f>IF(SUM(CA18:CB18,CD18:CF18,CH18)-CC18-CG18&gt;0,SUM(CA18:CB18,CD18:CF18,CH18)-CC18-CG18,"")</f>
        <v>49.499999999999993</v>
      </c>
      <c r="CX18" s="41">
        <f>IF(SUM(CI18:CJ18,CL18)-CK18&gt;0,SUM(CI18:CJ18,CL18)-CK18,"")</f>
        <v>24.799999999999997</v>
      </c>
      <c r="CY18" s="41">
        <f>IF(SUM(CB18,CF18,CJ18)&gt;0,SUM(CB18,CF18,CJ18),"")</f>
        <v>18.8</v>
      </c>
      <c r="CZ18" s="41">
        <f>IF(SUM(CW18,CX18)&gt;0,SUM(CW18,CX18),"")</f>
        <v>74.299999999999983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50.4</v>
      </c>
      <c r="DC18" s="41">
        <f>IF(SUM(CW18,DB18)&gt;0,SUM(CW18,DB18),"")</f>
        <v>99.899999999999991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18.75</v>
      </c>
      <c r="QF18" s="23">
        <f>IF($CU18="P",CB18,(CB18+AY18)/2)</f>
        <v>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3.2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18.45</v>
      </c>
      <c r="QN18" s="23">
        <f>IF($CU18="P",CJ18,(CJ18+BG18)/2)</f>
        <v>6.8000000000000007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9.4</v>
      </c>
      <c r="QR18" s="23">
        <f>IF($CU18="P",CN18,(CN18+BK18)/2)</f>
        <v>3.2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9.1999999999999993</v>
      </c>
      <c r="QV18" s="23">
        <f>IF($CU18="P",CR18,(CR18+BO18)/2)</f>
        <v>3.4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9.1999999999999993</v>
      </c>
      <c r="RA18" s="41">
        <f>IF(SUM(QE18:QF18,QH18:QJ18,QL18)-QG18-QK18&gt;0,SUM(QE18:QF18,QH18:QJ18,QL18)-QG18-QK18,"")</f>
        <v>36.850000000000009</v>
      </c>
      <c r="RB18" s="41">
        <f>IF(SUM(QM18:QN18,QP18)-QO18&gt;0,SUM(QM18:QN18,QP18)-QO18,"")</f>
        <v>25.25</v>
      </c>
      <c r="RC18" s="41">
        <f>IF(SUM(QF18,QJ18,QN18)&gt;0,SUM(QF18,QJ18,QN18),"")</f>
        <v>16</v>
      </c>
      <c r="RD18" s="41">
        <f>IF(SUM(RA18,RB18)&gt;0,SUM(RA18,RB18),"")</f>
        <v>62.100000000000009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25.2</v>
      </c>
      <c r="RG18" s="41">
        <f>IF(SUM(RA18,RF18)&gt;0,SUM(RA18,RF18),"")</f>
        <v>62.050000000000011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200</v>
      </c>
      <c r="C19" s="4" t="s">
        <v>6</v>
      </c>
      <c r="D19" s="4">
        <v>1998</v>
      </c>
      <c r="E19" s="9">
        <f>SUM(J19:R19)+SUM(J19:O19)*0.0000001+SUM(J19)*0.0000000000001</f>
        <v>168.80001212000491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48.899999999999991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46.500000000000007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25.8</v>
      </c>
      <c r="O19" s="8" t="str">
        <f>IF(N19=0,"",IF(N19=CX19,$CA$1,IF(N19=BU19,$AX$1,IF(N19=AR19,$U$1,""))))</f>
        <v>2023 Nationals</v>
      </c>
      <c r="P19" s="8">
        <f>IF(MAX(AV19,BY19,DB19)&gt;0,MAX(AV19,BY19,DB19),0)</f>
        <v>47.600000000000009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8"/>
      <c r="AP19" s="41" t="str">
        <f>IF(SUM(V19,Z19)&gt;0,SUM(V19,Z19),"")</f>
        <v/>
      </c>
      <c r="AQ19" s="41" t="str">
        <f>IF(SUM(U19:V19,X19:Z19,AB19)-W19-AA19&gt;0,SUM(U19:V19,X19:Z19,AB19)-W19-AA19,"")</f>
        <v/>
      </c>
      <c r="AR19" s="41" t="str">
        <f>IF(SUM(AC19:AD19,AF19)-AE19&gt;0,SUM(AC19:AD19,AF19)-AE19,"")</f>
        <v/>
      </c>
      <c r="AS19" s="41" t="str">
        <f>IF(SUM(V19,Z19,AD19)&gt;0,SUM(V19,Z19,AD19),"")</f>
        <v/>
      </c>
      <c r="AT19" s="41" t="str">
        <f>IF(SUM(AQ19,AR19)&gt;0,SUM(AQ19,AR19),"")</f>
        <v/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 t="str">
        <f>IF(SUM(AQ19,AV19)&gt;0,SUM(AQ19,AV19),"")</f>
        <v/>
      </c>
      <c r="AX19" s="18">
        <v>18.8</v>
      </c>
      <c r="AY19" s="18">
        <v>7.6</v>
      </c>
      <c r="AZ19" s="18">
        <v>0.2</v>
      </c>
      <c r="BA19" s="18">
        <v>0</v>
      </c>
      <c r="BB19" s="18">
        <v>16.7</v>
      </c>
      <c r="BC19" s="18">
        <v>6.8</v>
      </c>
      <c r="BD19" s="18">
        <v>0.8</v>
      </c>
      <c r="BE19" s="18">
        <v>0</v>
      </c>
      <c r="BF19" s="18">
        <v>16.8</v>
      </c>
      <c r="BG19" s="18">
        <v>7.3</v>
      </c>
      <c r="BH19" s="18">
        <v>0.2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18.5</v>
      </c>
      <c r="BO19" s="18">
        <v>8.4</v>
      </c>
      <c r="BP19" s="18">
        <v>0.2</v>
      </c>
      <c r="BQ19" s="18">
        <v>0</v>
      </c>
      <c r="BR19" s="29"/>
      <c r="BS19" s="11">
        <f>IF(SUM(AY19,BC19)&gt;0,SUM(AY19,BC19),"")</f>
        <v>14.399999999999999</v>
      </c>
      <c r="BT19" s="11">
        <f>IF(SUM(AX19:AY19,BA19:BC19,BE19)-AZ19-BD19&gt;0,SUM(AX19:AY19,BA19:BC19,BE19)-AZ19-BD19,"")</f>
        <v>48.899999999999991</v>
      </c>
      <c r="BU19" s="11">
        <f>IF(SUM(BF19:BG19,BI19)-BH19&gt;0,SUM(BF19:BG19,BI19)-BH19,"")</f>
        <v>23.900000000000002</v>
      </c>
      <c r="BV19" s="11">
        <f>IF(SUM(AY19,BC19,BG19)&gt;0,SUM(AY19,BC19,BG19),"")</f>
        <v>21.7</v>
      </c>
      <c r="BW19" s="11">
        <f>IF(SUM(BT19,BU19)&gt;0,SUM(BT19,BU19),"")</f>
        <v>72.8</v>
      </c>
      <c r="BX19" s="11">
        <f>IF(SUM(BK19,BO19)&gt;0,SUM(BK19,BO19),"")</f>
        <v>8.4</v>
      </c>
      <c r="BY19" s="11">
        <f>IF(SUM(BJ19:BK19,BM19:BO19,BQ19)-SUM(BL19,BP19)&gt;0,SUM(BJ19:BK19,BM19:BO19,BQ19)-SUM(BL19,BP19),"")</f>
        <v>26.7</v>
      </c>
      <c r="BZ19" s="11">
        <f>IF(SUM(BT19,BY19)&gt;0,SUM(BT19,BY19),"")</f>
        <v>75.599999999999994</v>
      </c>
      <c r="CA19" s="19">
        <v>17.600000000000001</v>
      </c>
      <c r="CB19" s="19">
        <v>2.8</v>
      </c>
      <c r="CC19" s="19">
        <v>0</v>
      </c>
      <c r="CD19" s="19">
        <v>0</v>
      </c>
      <c r="CE19" s="19">
        <v>18.5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7.6</v>
      </c>
      <c r="CK19" s="19">
        <v>0.2</v>
      </c>
      <c r="CL19" s="19">
        <v>0</v>
      </c>
      <c r="CM19" s="19">
        <v>17.5</v>
      </c>
      <c r="CN19" s="19">
        <v>4.8</v>
      </c>
      <c r="CO19" s="19">
        <v>0</v>
      </c>
      <c r="CP19" s="19">
        <v>0.3</v>
      </c>
      <c r="CQ19" s="19">
        <v>18.8</v>
      </c>
      <c r="CR19" s="19">
        <v>7.2</v>
      </c>
      <c r="CS19" s="19">
        <v>1</v>
      </c>
      <c r="CT19" s="19">
        <v>0</v>
      </c>
      <c r="CU19" s="28"/>
      <c r="CV19" s="41">
        <f>IF(SUM(CB19,CF19)&gt;0,SUM(CB19,CF19),"")</f>
        <v>11.2</v>
      </c>
      <c r="CW19" s="41">
        <f>IF(SUM(CA19:CB19,CD19:CF19,CH19)-CC19-CG19&gt;0,SUM(CA19:CB19,CD19:CF19,CH19)-CC19-CG19,"")</f>
        <v>46.500000000000007</v>
      </c>
      <c r="CX19" s="41">
        <f>IF(SUM(CI19:CJ19,CL19)-CK19&gt;0,SUM(CI19:CJ19,CL19)-CK19,"")</f>
        <v>25.8</v>
      </c>
      <c r="CY19" s="41">
        <f>IF(SUM(CB19,CF19,CJ19)&gt;0,SUM(CB19,CF19,CJ19),"")</f>
        <v>18.799999999999997</v>
      </c>
      <c r="CZ19" s="41">
        <f>IF(SUM(CW19,CX19)&gt;0,SUM(CW19,CX19),"")</f>
        <v>72.300000000000011</v>
      </c>
      <c r="DA19" s="41">
        <f>IF(SUM(CN19,CR19)&gt;0,SUM(CN19,CR19),"")</f>
        <v>12</v>
      </c>
      <c r="DB19" s="41">
        <f>IF(SUM(CM19:CN19,CP19:CR19,CT19)-SUM(CO19,CS19)&gt;0,SUM(CM19:CN19,CP19:CR19,CT19)-SUM(CO19,CS19),"")</f>
        <v>47.600000000000009</v>
      </c>
      <c r="DC19" s="41">
        <f>IF(SUM(CW19,DB19)&gt;0,SUM(CW19,DB19),"")</f>
        <v>94.100000000000023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18.200000000000003</v>
      </c>
      <c r="QF19" s="23">
        <f>IF($CU19="P",CB19,(CB19+AY19)/2)</f>
        <v>5.1999999999999993</v>
      </c>
      <c r="QG19" s="23">
        <f>IF($CU19="P",CC19,(CC19+AZ19)/2)</f>
        <v>0.1</v>
      </c>
      <c r="QH19" s="23">
        <f>IF($CU19="P",CD19,(CD19+BA19)/2)</f>
        <v>0</v>
      </c>
      <c r="QI19" s="23">
        <f>IF($CU19="P",CE19,(CE19+BB19)/2)</f>
        <v>17.600000000000001</v>
      </c>
      <c r="QJ19" s="23">
        <f>IF($CU19="P",CF19,(CF19+BC19)/2)</f>
        <v>7.6</v>
      </c>
      <c r="QK19" s="23">
        <f>IF($CU19="P",CG19,(CG19+BD19)/2)</f>
        <v>0.8</v>
      </c>
      <c r="QL19" s="23">
        <f>IF($CU19="P",CH19,(CH19+BE19)/2)</f>
        <v>0</v>
      </c>
      <c r="QM19" s="23">
        <f>IF($CU19="P",CI19,(CI19+BF19)/2)</f>
        <v>17.600000000000001</v>
      </c>
      <c r="QN19" s="23">
        <f>IF($CU19="P",CJ19,(CJ19+BG19)/2)</f>
        <v>7.4499999999999993</v>
      </c>
      <c r="QO19" s="23">
        <f>IF($CU19="P",CK19,(CK19+BH19)/2)</f>
        <v>0.2</v>
      </c>
      <c r="QP19" s="23">
        <f>IF($CU19="P",CL19,(CL19+BI19)/2)</f>
        <v>0</v>
      </c>
      <c r="QQ19" s="23">
        <f>IF($CU19="P",CM19,(CM19+BJ19)/2)</f>
        <v>8.75</v>
      </c>
      <c r="QR19" s="23">
        <f>IF($CU19="P",CN19,(CN19+BK19)/2)</f>
        <v>2.4</v>
      </c>
      <c r="QS19" s="23">
        <f>IF($CU19="P",CO19,(CO19+BL19)/2)</f>
        <v>0</v>
      </c>
      <c r="QT19" s="23">
        <f>IF($CU19="P",CP19,(CP19+BM19)/2)</f>
        <v>0.15</v>
      </c>
      <c r="QU19" s="23">
        <f>IF($CU19="P",CQ19,(CQ19+BN19)/2)</f>
        <v>18.649999999999999</v>
      </c>
      <c r="QV19" s="23">
        <f>IF($CU19="P",CR19,(CR19+BO19)/2)</f>
        <v>7.8000000000000007</v>
      </c>
      <c r="QW19" s="23">
        <f>IF($CU19="P",CS19,(CS19+BP19)/2)</f>
        <v>0.6</v>
      </c>
      <c r="QX19" s="23">
        <f>IF($CU19="P",CT19,(CT19+BQ19)/2)</f>
        <v>0</v>
      </c>
      <c r="QY19" s="28" t="s">
        <v>57</v>
      </c>
      <c r="QZ19" s="41">
        <f>IF(SUM(QF19,QJ19)&gt;0,SUM(QF19,QJ19),"")</f>
        <v>12.799999999999999</v>
      </c>
      <c r="RA19" s="41">
        <f>IF(SUM(QE19:QF19,QH19:QJ19,QL19)-QG19-QK19&gt;0,SUM(QE19:QF19,QH19:QJ19,QL19)-QG19-QK19,"")</f>
        <v>47.7</v>
      </c>
      <c r="RB19" s="41">
        <f>IF(SUM(QM19:QN19,QP19)-QO19&gt;0,SUM(QM19:QN19,QP19)-QO19,"")</f>
        <v>24.85</v>
      </c>
      <c r="RC19" s="41">
        <f>IF(SUM(QF19,QJ19,QN19)&gt;0,SUM(QF19,QJ19,QN19),"")</f>
        <v>20.25</v>
      </c>
      <c r="RD19" s="41">
        <f>IF(SUM(RA19,RB19)&gt;0,SUM(RA19,RB19),"")</f>
        <v>72.550000000000011</v>
      </c>
      <c r="RE19" s="41">
        <f>IF(SUM(QR19,QV19)&gt;0,SUM(QR19,QV19),"")</f>
        <v>10.200000000000001</v>
      </c>
      <c r="RF19" s="41">
        <f>IF(SUM(QQ19:QR19,QT19:QV19,QX19)-SUM(QS19,QW19)&gt;0,SUM(QQ19:QR19,QT19:QV19,QX19)-SUM(QS19,QW19),"")</f>
        <v>37.15</v>
      </c>
      <c r="RG19" s="41">
        <f>IF(SUM(RA19,RF19)&gt;0,SUM(RA19,RF19),"")</f>
        <v>84.85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174</v>
      </c>
      <c r="C20" s="4" t="s">
        <v>3</v>
      </c>
      <c r="D20" s="4">
        <v>2000</v>
      </c>
      <c r="E20" s="9">
        <f>SUM(J20:R20)+SUM(J20:O20)*0.0000001+SUM(J20)*0.0000000000001</f>
        <v>168.40001239000497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49</v>
      </c>
      <c r="M20" s="8" t="str">
        <f>IF(L20=0,"",IF(L20=CW20,$CA$1,IF(L20=BT20,$AX$1,IF(L20=AQ20,$U$1,""))))</f>
        <v>2022 3rd Domestic Trial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44.499999999999993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6</v>
      </c>
      <c r="W20" s="19">
        <v>0.6</v>
      </c>
      <c r="X20" s="19">
        <v>0</v>
      </c>
      <c r="Y20" s="19">
        <v>18.8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17.2</v>
      </c>
      <c r="AH20" s="19">
        <v>3.2</v>
      </c>
      <c r="AI20" s="19">
        <v>0</v>
      </c>
      <c r="AJ20" s="19">
        <v>0</v>
      </c>
      <c r="AK20" s="19">
        <v>18.7</v>
      </c>
      <c r="AL20" s="19">
        <v>6</v>
      </c>
      <c r="AM20" s="19">
        <v>0.6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49</v>
      </c>
      <c r="AR20" s="41">
        <f>IF(SUM(AC20:AD20,AF20)-AE20&gt;0,SUM(AC20:AD20,AF20)-AE20,"")</f>
        <v>25.2</v>
      </c>
      <c r="AS20" s="41">
        <f>IF(SUM(V20,Z20,AD20)&gt;0,SUM(V20,Z20,AD20),"")</f>
        <v>20</v>
      </c>
      <c r="AT20" s="41">
        <f>IF(SUM(AQ20,AR20)&gt;0,SUM(AQ20,AR20),"")</f>
        <v>74.2</v>
      </c>
      <c r="AU20" s="41">
        <f>IF(SUM(AH20,AL20)&gt;0,SUM(AH20,AL20),"")</f>
        <v>9.1999999999999993</v>
      </c>
      <c r="AV20" s="41">
        <f>IF(SUM(AG20:AH20,AJ20:AL20,AN20)-SUM(AI20,AM20)&gt;0,SUM(AG20:AH20,AJ20:AL20,AN20)-SUM(AI20,AM20),"")</f>
        <v>44.499999999999993</v>
      </c>
      <c r="AW20" s="41">
        <f>IF(SUM(AQ20,AV20)&gt;0,SUM(AQ20,AV20),"")</f>
        <v>93.5</v>
      </c>
      <c r="AX20" s="18">
        <v>18.2</v>
      </c>
      <c r="AY20" s="18">
        <v>7.2</v>
      </c>
      <c r="AZ20" s="18">
        <v>0</v>
      </c>
      <c r="BA20" s="18">
        <v>0</v>
      </c>
      <c r="BB20" s="18">
        <v>16.8</v>
      </c>
      <c r="BC20" s="18">
        <v>6.9</v>
      </c>
      <c r="BD20" s="18">
        <v>0.2</v>
      </c>
      <c r="BE20" s="18">
        <v>0</v>
      </c>
      <c r="BF20" s="18">
        <v>18.399999999999999</v>
      </c>
      <c r="BG20" s="18">
        <v>6.8</v>
      </c>
      <c r="BH20" s="18">
        <v>0</v>
      </c>
      <c r="BI20" s="18">
        <v>0</v>
      </c>
      <c r="BJ20" s="18">
        <v>17.399999999999999</v>
      </c>
      <c r="BK20" s="18">
        <v>2.4</v>
      </c>
      <c r="BL20" s="18">
        <v>0</v>
      </c>
      <c r="BM20" s="18">
        <v>0</v>
      </c>
      <c r="BN20" s="18">
        <v>18.399999999999999</v>
      </c>
      <c r="BO20" s="18">
        <v>6.4</v>
      </c>
      <c r="BP20" s="18">
        <v>1</v>
      </c>
      <c r="BQ20" s="18">
        <v>0</v>
      </c>
      <c r="BR20" s="29"/>
      <c r="BS20" s="11">
        <f>IF(SUM(AY20,BC20)&gt;0,SUM(AY20,BC20),"")</f>
        <v>14.100000000000001</v>
      </c>
      <c r="BT20" s="11">
        <f>IF(SUM(AX20:AY20,BA20:BC20,BE20)-AZ20-BD20&gt;0,SUM(AX20:AY20,BA20:BC20,BE20)-AZ20-BD20,"")</f>
        <v>48.9</v>
      </c>
      <c r="BU20" s="11">
        <f>IF(SUM(BF20:BG20,BI20)-BH20&gt;0,SUM(BF20:BG20,BI20)-BH20,"")</f>
        <v>25.2</v>
      </c>
      <c r="BV20" s="11">
        <f>IF(SUM(AY20,BC20,BG20)&gt;0,SUM(AY20,BC20,BG20),"")</f>
        <v>20.900000000000002</v>
      </c>
      <c r="BW20" s="11">
        <f>IF(SUM(BT20,BU20)&gt;0,SUM(BT20,BU20),"")</f>
        <v>74.099999999999994</v>
      </c>
      <c r="BX20" s="11">
        <f>IF(SUM(BK20,BO20)&gt;0,SUM(BK20,BO20),"")</f>
        <v>8.8000000000000007</v>
      </c>
      <c r="BY20" s="11">
        <f>IF(SUM(BJ20:BK20,BM20:BO20,BQ20)-SUM(BL20,BP20)&gt;0,SUM(BJ20:BK20,BM20:BO20,BQ20)-SUM(BL20,BP20),"")</f>
        <v>43.599999999999994</v>
      </c>
      <c r="BZ20" s="11">
        <f>IF(SUM(BT20,BY20)&gt;0,SUM(BT20,BY20),"")</f>
        <v>92.5</v>
      </c>
      <c r="CA20" s="19">
        <v>18.7</v>
      </c>
      <c r="CB20" s="19">
        <v>6.8</v>
      </c>
      <c r="CC20" s="19">
        <v>0</v>
      </c>
      <c r="CD20" s="19">
        <v>0</v>
      </c>
      <c r="CE20" s="19">
        <v>18.2</v>
      </c>
      <c r="CF20" s="19">
        <v>6.8</v>
      </c>
      <c r="CG20" s="19">
        <v>0.8</v>
      </c>
      <c r="CH20" s="19">
        <v>0</v>
      </c>
      <c r="CI20" s="19">
        <v>17.2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13.6</v>
      </c>
      <c r="CW20" s="41">
        <f>IF(SUM(CA20:CB20,CD20:CF20,CH20)-CC20-CG20&gt;0,SUM(CA20:CB20,CD20:CF20,CH20)-CC20-CG20,"")</f>
        <v>49.7</v>
      </c>
      <c r="CX20" s="41">
        <f>IF(SUM(CI20:CJ20,CL20)-CK20&gt;0,SUM(CI20:CJ20,CL20)-CK20,"")</f>
        <v>20</v>
      </c>
      <c r="CY20" s="41">
        <f>IF(SUM(CB20,CF20,CJ20)&gt;0,SUM(CB20,CF20,CJ20),"")</f>
        <v>16.399999999999999</v>
      </c>
      <c r="CZ20" s="41">
        <f>IF(SUM(CW20,CX20)&gt;0,SUM(CW20,CX20),"")</f>
        <v>69.7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49.7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18.45</v>
      </c>
      <c r="QF20" s="23">
        <f>IF($CU20="P",CB20,(CB20+AY20)/2)</f>
        <v>7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17.5</v>
      </c>
      <c r="QJ20" s="23">
        <f>IF($CU20="P",CF20,(CF20+BC20)/2)</f>
        <v>6.85</v>
      </c>
      <c r="QK20" s="23">
        <f>IF($CU20="P",CG20,(CG20+BD20)/2)</f>
        <v>0.5</v>
      </c>
      <c r="QL20" s="23">
        <f>IF($CU20="P",CH20,(CH20+BE20)/2)</f>
        <v>0</v>
      </c>
      <c r="QM20" s="23">
        <f>IF($CU20="P",CI20,(CI20+BF20)/2)</f>
        <v>17.799999999999997</v>
      </c>
      <c r="QN20" s="23">
        <f>IF($CU20="P",CJ20,(CJ20+BG20)/2)</f>
        <v>4.8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8.6999999999999993</v>
      </c>
      <c r="QR20" s="23">
        <f>IF($CU20="P",CN20,(CN20+BK20)/2)</f>
        <v>1.2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9.1999999999999993</v>
      </c>
      <c r="QV20" s="23">
        <f>IF($CU20="P",CR20,(CR20+BO20)/2)</f>
        <v>3.2</v>
      </c>
      <c r="QW20" s="23">
        <f>IF($CU20="P",CS20,(CS20+BP20)/2)</f>
        <v>0.5</v>
      </c>
      <c r="QX20" s="23">
        <f>IF($CU20="P",CT20,(CT20+BQ20)/2)</f>
        <v>0</v>
      </c>
      <c r="QY20" s="28" t="s">
        <v>57</v>
      </c>
      <c r="QZ20" s="41">
        <f>IF(SUM(QF20,QJ20)&gt;0,SUM(QF20,QJ20),"")</f>
        <v>13.85</v>
      </c>
      <c r="RA20" s="41">
        <f>IF(SUM(QE20:QF20,QH20:QJ20,QL20)-QG20-QK20&gt;0,SUM(QE20:QF20,QH20:QJ20,QL20)-QG20-QK20,"")</f>
        <v>49.300000000000004</v>
      </c>
      <c r="RB20" s="41">
        <f>IF(SUM(QM20:QN20,QP20)-QO20&gt;0,SUM(QM20:QN20,QP20)-QO20,"")</f>
        <v>22.599999999999998</v>
      </c>
      <c r="RC20" s="41">
        <f>IF(SUM(QF20,QJ20,QN20)&gt;0,SUM(QF20,QJ20,QN20),"")</f>
        <v>18.649999999999999</v>
      </c>
      <c r="RD20" s="41">
        <f>IF(SUM(RA20,RB20)&gt;0,SUM(RA20,RB20),"")</f>
        <v>71.900000000000006</v>
      </c>
      <c r="RE20" s="41">
        <f>IF(SUM(QR20,QV20)&gt;0,SUM(QR20,QV20),"")</f>
        <v>4.4000000000000004</v>
      </c>
      <c r="RF20" s="41">
        <f>IF(SUM(QQ20:QR20,QT20:QV20,QX20)-SUM(QS20,QW20)&gt;0,SUM(QQ20:QR20,QT20:QV20,QX20)-SUM(QS20,QW20),"")</f>
        <v>21.799999999999997</v>
      </c>
      <c r="RG20" s="41">
        <f>IF(SUM(RA20,RF20)&gt;0,SUM(RA20,RF20),"")</f>
        <v>71.099999999999994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201</v>
      </c>
      <c r="C21" s="4" t="s">
        <v>8</v>
      </c>
      <c r="D21" s="4">
        <v>2006</v>
      </c>
      <c r="E21" s="9">
        <f>SUM(J21:R21)+SUM(J21:O21)*0.0000001+SUM(J21)*0.0000000000001</f>
        <v>152.40001014000507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25.199999999999996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>
        <v>18.399999999999999</v>
      </c>
      <c r="AY21" s="18">
        <v>7.6</v>
      </c>
      <c r="AZ21" s="18">
        <v>0.2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18.8</v>
      </c>
      <c r="BG21" s="18">
        <v>5.6</v>
      </c>
      <c r="BH21" s="18">
        <v>1</v>
      </c>
      <c r="BI21" s="18">
        <v>0</v>
      </c>
      <c r="BJ21" s="18">
        <v>17.8</v>
      </c>
      <c r="BK21" s="18">
        <v>7.6</v>
      </c>
      <c r="BL21" s="18">
        <v>0.2</v>
      </c>
      <c r="BM21" s="18">
        <v>0</v>
      </c>
      <c r="BN21" s="18">
        <v>18.2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15.2</v>
      </c>
      <c r="BT21" s="11">
        <f>IF(SUM(AX21:AY21,BA21:BC21,BE21)-AZ21-BD21&gt;0,SUM(AX21:AY21,BA21:BC21,BE21)-AZ21-BD21,"")</f>
        <v>51</v>
      </c>
      <c r="BU21" s="11">
        <f>IF(SUM(BF21:BG21,BI21)-BH21&gt;0,SUM(BF21:BG21,BI21)-BH21,"")</f>
        <v>23.4</v>
      </c>
      <c r="BV21" s="11">
        <f>IF(SUM(AY21,BC21,BG21)&gt;0,SUM(AY21,BC21,BG21),"")</f>
        <v>20.799999999999997</v>
      </c>
      <c r="BW21" s="11">
        <f>IF(SUM(BT21,BU21)&gt;0,SUM(BT21,BU21),"")</f>
        <v>74.400000000000006</v>
      </c>
      <c r="BX21" s="11">
        <f>IF(SUM(BK21,BO21)&gt;0,SUM(BK21,BO21),"")</f>
        <v>15.2</v>
      </c>
      <c r="BY21" s="11">
        <f>IF(SUM(BJ21:BK21,BM21:BO21,BQ21)-SUM(BL21,BP21)&gt;0,SUM(BJ21:BK21,BM21:BO21,BQ21)-SUM(BL21,BP21),"")</f>
        <v>50.999999999999993</v>
      </c>
      <c r="BZ21" s="11">
        <f>IF(SUM(BT21,BY21)&gt;0,SUM(BT21,BY21),"")</f>
        <v>102</v>
      </c>
      <c r="CA21" s="19">
        <v>0</v>
      </c>
      <c r="CB21" s="19">
        <v>0</v>
      </c>
      <c r="CC21" s="19">
        <v>0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18.5</v>
      </c>
      <c r="CJ21" s="19">
        <v>7.3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7.6</v>
      </c>
      <c r="CW21" s="41">
        <f>IF(SUM(CA21:CB21,CD21:CF21,CH21)-CC21-CG21&gt;0,SUM(CA21:CB21,CD21:CF21,CH21)-CC21-CG21,"")</f>
        <v>25.199999999999996</v>
      </c>
      <c r="CX21" s="41">
        <f>IF(SUM(CI21:CJ21,CL21)-CK21&gt;0,SUM(CI21:CJ21,CL21)-CK21,"")</f>
        <v>25.2</v>
      </c>
      <c r="CY21" s="41">
        <f>IF(SUM(CB21,CF21,CJ21)&gt;0,SUM(CB21,CF21,CJ21),"")</f>
        <v>14.899999999999999</v>
      </c>
      <c r="CZ21" s="41">
        <f>IF(SUM(CW21,CX21)&gt;0,SUM(CW21,CX21),"")</f>
        <v>50.399999999999991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IF(SUM(CW21,DB21)&gt;0,SUM(CW21,DB21),"")</f>
        <v>25.199999999999996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18.2</v>
      </c>
      <c r="QJ21" s="23">
        <f>IF($CU21="P",CF21,(CF21+BC21)/2)</f>
        <v>7.6</v>
      </c>
      <c r="QK21" s="23">
        <f>IF($CU21="P",CG21,(CG21+BD21)/2)</f>
        <v>0.6</v>
      </c>
      <c r="QL21" s="23">
        <f>IF($CU21="P",CH21,(CH21+BE21)/2)</f>
        <v>0</v>
      </c>
      <c r="QM21" s="23">
        <f>IF($CU21="P",CI21,(CI21+BF21)/2)</f>
        <v>18.649999999999999</v>
      </c>
      <c r="QN21" s="23">
        <f>IF($CU21="P",CJ21,(CJ21+BG21)/2)</f>
        <v>6.4499999999999993</v>
      </c>
      <c r="QO21" s="23">
        <f>IF($CU21="P",CK21,(CK21+BH21)/2)</f>
        <v>0.8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11.399999999999999</v>
      </c>
      <c r="RA21" s="41">
        <f>IF(SUM(QE21:QF21,QH21:QJ21,QL21)-QG21-QK21&gt;0,SUM(QE21:QF21,QH21:QJ21,QL21)-QG21-QK21,"")</f>
        <v>38.099999999999994</v>
      </c>
      <c r="RB21" s="41">
        <f>IF(SUM(QM21:QN21,QP21)-QO21&gt;0,SUM(QM21:QN21,QP21)-QO21,"")</f>
        <v>24.299999999999997</v>
      </c>
      <c r="RC21" s="41">
        <f>IF(SUM(QF21,QJ21,QN21)&gt;0,SUM(QF21,QJ21,QN21),"")</f>
        <v>17.849999999999998</v>
      </c>
      <c r="RD21" s="41">
        <f>IF(SUM(RA21,RB21)&gt;0,SUM(RA21,RB21),"")</f>
        <v>62.399999999999991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63.599999999999994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135</v>
      </c>
      <c r="C22" s="4" t="s">
        <v>8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8"/>
      <c r="AP22" s="41" t="str">
        <f>IF(SUM(V22,Z22)&gt;0,SUM(V22,Z22),"")</f>
        <v/>
      </c>
      <c r="AQ22" s="41" t="str">
        <f>IF(SUM(U22:V22,X22:Z22,AB22)-W22-AA22&gt;0,SUM(U22:V22,X22:Z22,AB22)-W22-AA22,"")</f>
        <v/>
      </c>
      <c r="AR22" s="41" t="str">
        <f>IF(SUM(AC22:AD22,AF22)-AE22&gt;0,SUM(AC22:AD22,AF22)-AE22,"")</f>
        <v/>
      </c>
      <c r="AS22" s="41" t="str">
        <f>IF(SUM(V22,Z22,AD22)&gt;0,SUM(V22,Z22,AD22),"")</f>
        <v/>
      </c>
      <c r="AT22" s="41" t="str">
        <f>IF(SUM(AQ22,AR22)&gt;0,SUM(AQ22,AR22),"")</f>
        <v/>
      </c>
      <c r="AU22" s="41" t="str">
        <f>IF(SUM(AH22,AL22)&gt;0,SUM(AH22,AL22),"")</f>
        <v/>
      </c>
      <c r="AV22" s="41" t="str">
        <f>IF(SUM(AG22:AH22,AJ22:AL22,AN22)-SUM(AI22,AM22)&gt;0,SUM(AG22:AH22,AJ22:AL22,AN22)-SUM(AI22,AM22),"")</f>
        <v/>
      </c>
      <c r="AW22" s="41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9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9.65</v>
      </c>
      <c r="QF22" s="23">
        <f>IF($CU22="P",CB22,(CB22+AY22)/2)</f>
        <v>3.4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9.4</v>
      </c>
      <c r="QJ22" s="23">
        <f>IF($CU22="P",CF22,(CF22+BC22)/2)</f>
        <v>2.8</v>
      </c>
      <c r="QK22" s="23">
        <f>IF($CU22="P",CG22,(CG22+BD22)/2)</f>
        <v>0.2</v>
      </c>
      <c r="QL22" s="23">
        <f>IF($CU22="P",CH22,(CH22+BE22)/2)</f>
        <v>0</v>
      </c>
      <c r="QM22" s="23">
        <f>IF($CU22="P",CI22,(CI22+BF22)/2)</f>
        <v>9.4</v>
      </c>
      <c r="QN22" s="23">
        <f>IF($CU22="P",CJ22,(CJ22+BG22)/2)</f>
        <v>3.4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9.5</v>
      </c>
      <c r="QR22" s="23">
        <f>IF($CU22="P",CN22,(CN22+BK22)/2)</f>
        <v>2.6</v>
      </c>
      <c r="QS22" s="23">
        <f>IF($CU22="P",CO22,(CO22+BL22)/2)</f>
        <v>0.8</v>
      </c>
      <c r="QT22" s="23">
        <f>IF($CU22="P",CP22,(CP22+BM22)/2)</f>
        <v>0</v>
      </c>
      <c r="QU22" s="23">
        <f>IF($CU22="P",CQ22,(CQ22+BN22)/2)</f>
        <v>9.35</v>
      </c>
      <c r="QV22" s="23">
        <f>IF($CU22="P",CR22,(CR22+BO22)/2)</f>
        <v>2.8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6.1999999999999993</v>
      </c>
      <c r="RA22" s="41">
        <f>IF(SUM(QE22:QF22,QH22:QJ22,QL22)-QG22-QK22&gt;0,SUM(QE22:QF22,QH22:QJ22,QL22)-QG22-QK22,"")</f>
        <v>24.750000000000004</v>
      </c>
      <c r="RB22" s="41">
        <f>IF(SUM(QM22:QN22,QP22)-QO22&gt;0,SUM(QM22:QN22,QP22)-QO22,"")</f>
        <v>12.5</v>
      </c>
      <c r="RC22" s="41">
        <f>IF(SUM(QF22,QJ22,QN22)&gt;0,SUM(QF22,QJ22,QN22),"")</f>
        <v>9.6</v>
      </c>
      <c r="RD22" s="41">
        <f>IF(SUM(RA22,RB22)&gt;0,SUM(RA22,RB22),"")</f>
        <v>37.25</v>
      </c>
      <c r="RE22" s="41">
        <f>IF(SUM(QR22,QV22)&gt;0,SUM(QR22,QV22),"")</f>
        <v>5.4</v>
      </c>
      <c r="RF22" s="41">
        <f>IF(SUM(QQ22:QR22,QT22:QV22,QX22)-SUM(QS22,QW22)&gt;0,SUM(QQ22:QR22,QT22:QV22,QX22)-SUM(QS22,QW22),"")</f>
        <v>22.95</v>
      </c>
      <c r="RG22" s="41">
        <f>IF(SUM(RA22,RF22)&gt;0,SUM(RA22,RF22),"")</f>
        <v>47.7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202</v>
      </c>
      <c r="C23" s="4" t="s">
        <v>6</v>
      </c>
      <c r="D23" s="4">
        <v>2005</v>
      </c>
      <c r="E23" s="9">
        <f>SUM(J23:R23)+SUM(J23:O23)*0.0000001+SUM(J23)*0.0000000000001</f>
        <v>88.900008890004969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18.399999999999999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20.8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>
        <v>18.5</v>
      </c>
      <c r="AY23" s="18">
        <v>7.2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17.600000000000001</v>
      </c>
      <c r="BG23" s="18">
        <v>4.4000000000000004</v>
      </c>
      <c r="BH23" s="18">
        <v>1.2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14</v>
      </c>
      <c r="BT23" s="11">
        <f>IF(SUM(AX23:AY23,BA23:BC23,BE23)-AZ23-BD23&gt;0,SUM(AX23:AY23,BA23:BC23,BE23)-AZ23-BD23,"")</f>
        <v>49.7</v>
      </c>
      <c r="BU23" s="11">
        <f>IF(SUM(BF23:BG23,BI23)-BH23&gt;0,SUM(BF23:BG23,BI23)-BH23,"")</f>
        <v>20.8</v>
      </c>
      <c r="BV23" s="11">
        <f>IF(SUM(AY23,BC23,BG23)&gt;0,SUM(AY23,BC23,BG23),"")</f>
        <v>18.399999999999999</v>
      </c>
      <c r="BW23" s="11">
        <f>IF(SUM(BT23,BU23)&gt;0,SUM(BT23,BU23),"")</f>
        <v>70.5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IF(SUM(BT23,BY23)&gt;0,SUM(BT23,BY23),"")</f>
        <v>49.7</v>
      </c>
      <c r="CA23" s="19">
        <v>16.8</v>
      </c>
      <c r="CB23" s="19">
        <v>3.4</v>
      </c>
      <c r="CC23" s="19">
        <v>1.8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3.4</v>
      </c>
      <c r="CW23" s="41">
        <f>IF(SUM(CA23:CB23,CD23:CF23,CH23)-CC23-CG23&gt;0,SUM(CA23:CB23,CD23:CF23,CH23)-CC23-CG23,"")</f>
        <v>18.399999999999999</v>
      </c>
      <c r="CX23" s="41" t="str">
        <f>IF(SUM(CI23:CJ23,CL23)-CK23&gt;0,SUM(CI23:CJ23,CL23)-CK23,"")</f>
        <v/>
      </c>
      <c r="CY23" s="41">
        <f>IF(SUM(CB23,CF23,CJ23)&gt;0,SUM(CB23,CF23,CJ23),"")</f>
        <v>3.4</v>
      </c>
      <c r="CZ23" s="41">
        <f>IF(SUM(CW23,CX23)&gt;0,SUM(CW23,CX23),"")</f>
        <v>18.399999999999999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IF(SUM(CW23,DB23)&gt;0,SUM(CW23,DB23),"")</f>
        <v>18.399999999999999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17.649999999999999</v>
      </c>
      <c r="QF23" s="23">
        <f>IF($CU23="P",CB23,(CB23+AY23)/2)</f>
        <v>5.3</v>
      </c>
      <c r="QG23" s="23">
        <f>IF($CU23="P",CC23,(CC23+AZ23)/2)</f>
        <v>0.9</v>
      </c>
      <c r="QH23" s="23">
        <f>IF($CU23="P",CD23,(CD23+BA23)/2)</f>
        <v>0</v>
      </c>
      <c r="QI23" s="23">
        <f>IF($CU23="P",CE23,(CE23+BB23)/2)</f>
        <v>9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8.8000000000000007</v>
      </c>
      <c r="QN23" s="23">
        <f>IF($CU23="P",CJ23,(CJ23+BG23)/2)</f>
        <v>2.2000000000000002</v>
      </c>
      <c r="QO23" s="23">
        <f>IF($CU23="P",CK23,(CK23+BH23)/2)</f>
        <v>0.6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8.6999999999999993</v>
      </c>
      <c r="RA23" s="41">
        <f>IF(SUM(QE23:QF23,QH23:QJ23,QL23)-QG23-QK23&gt;0,SUM(QE23:QF23,QH23:QJ23,QL23)-QG23-QK23,"")</f>
        <v>34.050000000000004</v>
      </c>
      <c r="RB23" s="41">
        <f>IF(SUM(QM23:QN23,QP23)-QO23&gt;0,SUM(QM23:QN23,QP23)-QO23,"")</f>
        <v>10.4</v>
      </c>
      <c r="RC23" s="41">
        <f>IF(SUM(QF23,QJ23,QN23)&gt;0,SUM(QF23,QJ23,QN23),"")</f>
        <v>10.899999999999999</v>
      </c>
      <c r="RD23" s="41">
        <f>IF(SUM(RA23,RB23)&gt;0,SUM(RA23,RB23),"")</f>
        <v>44.45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IF(SUM(RA23,RF23)&gt;0,SUM(RA23,RF23),"")</f>
        <v>34.050000000000004</v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137</v>
      </c>
      <c r="C24" s="4" t="s">
        <v>6</v>
      </c>
      <c r="D24" s="4">
        <v>2001</v>
      </c>
      <c r="E24" s="9">
        <f>SUM(J24:R24)+SUM(J24:O24)*0.0000001+SUM(J24)*0.0000000000001</f>
        <v>70.10000701000493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49.2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20.900000000000002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>IF(SUM(V24,Z24)&gt;0,SUM(V24,Z24),"")</f>
        <v/>
      </c>
      <c r="AQ24" s="41" t="str">
        <f>IF(SUM(U24:V24,X24:Z24,AB24)-W24-AA24&gt;0,SUM(U24:V24,X24:Z24,AB24)-W24-AA24,"")</f>
        <v/>
      </c>
      <c r="AR24" s="41" t="str">
        <f>IF(SUM(AC24:AD24,AF24)-AE24&gt;0,SUM(AC24:AD24,AF24)-AE24,"")</f>
        <v/>
      </c>
      <c r="AS24" s="41" t="str">
        <f>IF(SUM(V24,Z24,AD24)&gt;0,SUM(V24,Z24,AD24),"")</f>
        <v/>
      </c>
      <c r="AT24" s="41" t="str">
        <f>IF(SUM(AQ24,AR24)&gt;0,SUM(AQ24,AR24),"")</f>
        <v/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 t="str">
        <f>IF(SUM(AQ24,AV24)&gt;0,SUM(AQ24,AV24),"")</f>
        <v/>
      </c>
      <c r="AX24" s="18">
        <v>18.8</v>
      </c>
      <c r="AY24" s="18">
        <v>7.2</v>
      </c>
      <c r="AZ24" s="18">
        <v>0.6</v>
      </c>
      <c r="BA24" s="18">
        <v>0</v>
      </c>
      <c r="BB24" s="18">
        <v>18.600000000000001</v>
      </c>
      <c r="BC24" s="18">
        <v>6</v>
      </c>
      <c r="BD24" s="18">
        <v>0.8</v>
      </c>
      <c r="BE24" s="18">
        <v>0</v>
      </c>
      <c r="BF24" s="18">
        <v>16.5</v>
      </c>
      <c r="BG24" s="18">
        <v>5.0999999999999996</v>
      </c>
      <c r="BH24" s="18">
        <v>1</v>
      </c>
      <c r="BI24" s="18">
        <v>0.3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13.2</v>
      </c>
      <c r="BT24" s="11">
        <f>IF(SUM(AX24:AY24,BA24:BC24,BE24)-AZ24-BD24&gt;0,SUM(AX24:AY24,BA24:BC24,BE24)-AZ24-BD24,"")</f>
        <v>49.2</v>
      </c>
      <c r="BU24" s="11">
        <f>IF(SUM(BF24:BG24,BI24)-BH24&gt;0,SUM(BF24:BG24,BI24)-BH24,"")</f>
        <v>20.900000000000002</v>
      </c>
      <c r="BV24" s="11">
        <f>IF(SUM(AY24,BC24,BG24)&gt;0,SUM(AY24,BC24,BG24),"")</f>
        <v>18.299999999999997</v>
      </c>
      <c r="BW24" s="11">
        <f>IF(SUM(BT24,BU24)&gt;0,SUM(BT24,BU24),"")</f>
        <v>70.100000000000009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49.2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9.4</v>
      </c>
      <c r="QF24" s="23">
        <f>IF($CU24="P",CB24,(CB24+AY24)/2)</f>
        <v>3.6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9.3000000000000007</v>
      </c>
      <c r="QJ24" s="23">
        <f>IF($CU24="P",CF24,(CF24+BC24)/2)</f>
        <v>3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8.25</v>
      </c>
      <c r="QN24" s="23">
        <f>IF($CU24="P",CJ24,(CJ24+BG24)/2)</f>
        <v>2.5499999999999998</v>
      </c>
      <c r="QO24" s="23">
        <f>IF($CU24="P",CK24,(CK24+BH24)/2)</f>
        <v>0.5</v>
      </c>
      <c r="QP24" s="23">
        <f>IF($CU24="P",CL24,(CL24+BI24)/2)</f>
        <v>0.15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6.6</v>
      </c>
      <c r="RA24" s="41">
        <f>IF(SUM(QE24:QF24,QH24:QJ24,QL24)-QG24-QK24&gt;0,SUM(QE24:QF24,QH24:QJ24,QL24)-QG24-QK24,"")</f>
        <v>24.6</v>
      </c>
      <c r="RB24" s="41">
        <f>IF(SUM(QM24:QN24,QP24)-QO24&gt;0,SUM(QM24:QN24,QP24)-QO24,"")</f>
        <v>10.450000000000001</v>
      </c>
      <c r="RC24" s="41">
        <f>IF(SUM(QF24,QJ24,QN24)&gt;0,SUM(QF24,QJ24,QN24),"")</f>
        <v>9.1499999999999986</v>
      </c>
      <c r="RD24" s="41">
        <f>IF(SUM(RA24,RB24)&gt;0,SUM(RA24,RB24),"")</f>
        <v>35.050000000000004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24.6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198</v>
      </c>
      <c r="C25" s="4" t="s">
        <v>5</v>
      </c>
      <c r="D25" s="4">
        <v>1993</v>
      </c>
      <c r="E25" s="9">
        <f>SUM(J25:R25)+SUM(J25:O25)*0.0000001+SUM(J25)*0.0000000000001</f>
        <v>60.900006090004133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41.399999999999991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19.5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IF(SUM(AQ25,AV25)&gt;0,SUM(AQ25,AV25),"")</f>
        <v/>
      </c>
      <c r="AX25" s="18">
        <v>17.8</v>
      </c>
      <c r="AY25" s="18">
        <v>3</v>
      </c>
      <c r="AZ25" s="18">
        <v>1.2</v>
      </c>
      <c r="BA25" s="18">
        <v>0</v>
      </c>
      <c r="BB25" s="18">
        <v>18.2</v>
      </c>
      <c r="BC25" s="18">
        <v>4.8</v>
      </c>
      <c r="BD25" s="18">
        <v>1.2</v>
      </c>
      <c r="BE25" s="18">
        <v>0</v>
      </c>
      <c r="BF25" s="18">
        <v>18.3</v>
      </c>
      <c r="BG25" s="18">
        <v>3.2</v>
      </c>
      <c r="BH25" s="18">
        <v>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7.8</v>
      </c>
      <c r="BT25" s="11">
        <f>IF(SUM(AX25:AY25,BA25:BC25,BE25)-AZ25-BD25&gt;0,SUM(AX25:AY25,BA25:BC25,BE25)-AZ25-BD25,"")</f>
        <v>41.399999999999991</v>
      </c>
      <c r="BU25" s="11">
        <f>IF(SUM(BF25:BG25,BI25)-BH25&gt;0,SUM(BF25:BG25,BI25)-BH25,"")</f>
        <v>19.5</v>
      </c>
      <c r="BV25" s="11">
        <f>IF(SUM(AY25,BC25,BG25)&gt;0,SUM(AY25,BC25,BG25),"")</f>
        <v>11</v>
      </c>
      <c r="BW25" s="11">
        <f>IF(SUM(BT25,BU25)&gt;0,SUM(BT25,BU25),"")</f>
        <v>60.899999999999991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41.399999999999991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8.9</v>
      </c>
      <c r="QF25" s="23">
        <f>IF($CU25="P",CB25,(CB25+AY25)/2)</f>
        <v>1.5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9.1</v>
      </c>
      <c r="QJ25" s="23">
        <f>IF($CU25="P",CF25,(CF25+BC25)/2)</f>
        <v>2.4</v>
      </c>
      <c r="QK25" s="23">
        <f>IF($CU25="P",CG25,(CG25+BD25)/2)</f>
        <v>0.6</v>
      </c>
      <c r="QL25" s="23">
        <f>IF($CU25="P",CH25,(CH25+BE25)/2)</f>
        <v>0</v>
      </c>
      <c r="QM25" s="23">
        <f>IF($CU25="P",CI25,(CI25+BF25)/2)</f>
        <v>9.15</v>
      </c>
      <c r="QN25" s="23">
        <f>IF($CU25="P",CJ25,(CJ25+BG25)/2)</f>
        <v>1.6</v>
      </c>
      <c r="QO25" s="23">
        <f>IF($CU25="P",CK25,(CK25+BH25)/2)</f>
        <v>1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3.9</v>
      </c>
      <c r="RA25" s="41">
        <f>IF(SUM(QE25:QF25,QH25:QJ25,QL25)-QG25-QK25&gt;0,SUM(QE25:QF25,QH25:QJ25,QL25)-QG25-QK25,"")</f>
        <v>20.699999999999996</v>
      </c>
      <c r="RB25" s="41">
        <f>IF(SUM(QM25:QN25,QP25)-QO25&gt;0,SUM(QM25:QN25,QP25)-QO25,"")</f>
        <v>9.75</v>
      </c>
      <c r="RC25" s="41">
        <f>IF(SUM(QF25,QJ25,QN25)&gt;0,SUM(QF25,QJ25,QN25),"")</f>
        <v>5.5</v>
      </c>
      <c r="RD25" s="41">
        <f>IF(SUM(RA25,RB25)&gt;0,SUM(RA25,RB25),"")</f>
        <v>30.449999999999996</v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>
        <f>IF(SUM(RA25,RF25)&gt;0,SUM(RA25,RF25),"")</f>
        <v>20.699999999999996</v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133</v>
      </c>
      <c r="C26" s="4" t="s">
        <v>6</v>
      </c>
      <c r="D26" s="4">
        <v>2005</v>
      </c>
      <c r="E26" s="9">
        <f>SUM(J26:R26)+SUM(J26:O26)*0.0000001+SUM(J26)*0.0000000000001</f>
        <v>48.400004840002609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26</v>
      </c>
      <c r="K26" s="8" t="str">
        <f>IF(J26=0,"",IF(J26=CW26,$CA$1,IF(J26=BT26,$AX$1,IF(J26=AQ26,$U$1,""))))</f>
        <v>2022 3rd Domestic Trial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22.400000000000002</v>
      </c>
      <c r="O26" s="8" t="str">
        <f>IF(N26=0,"",IF(N26=CX26,$CA$1,IF(N26=BU26,$AX$1,IF(N26=AR26,$U$1,""))))</f>
        <v>2022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</v>
      </c>
      <c r="V26" s="19">
        <v>7.2</v>
      </c>
      <c r="W26" s="19">
        <v>0.2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16.600000000000001</v>
      </c>
      <c r="AD26" s="19">
        <v>6.8</v>
      </c>
      <c r="AE26" s="19">
        <v>1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7.2</v>
      </c>
      <c r="AQ26" s="41">
        <f>IF(SUM(U26:V26,X26:Z26,AB26)-W26-AA26&gt;0,SUM(U26:V26,X26:Z26,AB26)-W26-AA26,"")</f>
        <v>26</v>
      </c>
      <c r="AR26" s="41">
        <f>IF(SUM(AC26:AD26,AF26)-AE26&gt;0,SUM(AC26:AD26,AF26)-AE26,"")</f>
        <v>22.400000000000002</v>
      </c>
      <c r="AS26" s="41">
        <f>IF(SUM(V26,Z26,AD26)&gt;0,SUM(V26,Z26,AD26),"")</f>
        <v>14</v>
      </c>
      <c r="AT26" s="41">
        <f>IF(SUM(AQ26,AR26)&gt;0,SUM(AQ26,AR26),"")</f>
        <v>48.400000000000006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IF(SUM(AQ26,AV26)&gt;0,SUM(AQ26,AV26),"")</f>
        <v>26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IF(SUM(CW26,DB26)&gt;0,SUM(CW26,DB26),"")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IF(SUM(RA26,RF26)&gt;0,SUM(RA26,RF26),"")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IF(SUM(AQ27,AV27)&gt;0,SUM(AQ27,AV27),"")</f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16.600000000000001</v>
      </c>
      <c r="CB27" s="19">
        <v>6</v>
      </c>
      <c r="CC27" s="19">
        <v>1</v>
      </c>
      <c r="CD27" s="19">
        <v>0</v>
      </c>
      <c r="CE27" s="19">
        <v>18.600000000000001</v>
      </c>
      <c r="CF27" s="19">
        <v>6.4</v>
      </c>
      <c r="CG27" s="19">
        <v>0.6</v>
      </c>
      <c r="CH27" s="19">
        <v>0</v>
      </c>
      <c r="CI27" s="19">
        <v>0</v>
      </c>
      <c r="CJ27" s="19">
        <v>0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12.4</v>
      </c>
      <c r="CW27" s="41">
        <f>IF(SUM(CA27:CB27,CD27:CF27,CH27)-CC27-CG27&gt;0,SUM(CA27:CB27,CD27:CF27,CH27)-CC27-CG27,"")</f>
        <v>46</v>
      </c>
      <c r="CX27" s="41" t="str">
        <f>IF(SUM(CI27:CJ27,CL27)-CK27&gt;0,SUM(CI27:CJ27,CL27)-CK27,"")</f>
        <v/>
      </c>
      <c r="CY27" s="41">
        <f>IF(SUM(CB27,CF27,CJ27)&gt;0,SUM(CB27,CF27,CJ27),"")</f>
        <v>12.4</v>
      </c>
      <c r="CZ27" s="41">
        <f>IF(SUM(CW27,CX27)&gt;0,SUM(CW27,CX27),"")</f>
        <v>46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IF(SUM(CW27,DB27)&gt;0,SUM(CW27,DB27),"")</f>
        <v>46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IF(SUM(RA27,RF27)&gt;0,SUM(RA27,RF27),"")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182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214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223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230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243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182.50001294000529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18.899999999999999</v>
      </c>
      <c r="V4" s="19">
        <v>6</v>
      </c>
      <c r="W4" s="19">
        <v>0.2</v>
      </c>
      <c r="X4" s="19">
        <v>0.3</v>
      </c>
      <c r="Y4" s="19">
        <v>19</v>
      </c>
      <c r="Z4" s="19">
        <v>6.4</v>
      </c>
      <c r="AA4" s="19">
        <v>0</v>
      </c>
      <c r="AB4" s="19">
        <v>0</v>
      </c>
      <c r="AC4" s="19">
        <v>18.399999999999999</v>
      </c>
      <c r="AD4" s="19">
        <v>6.8</v>
      </c>
      <c r="AE4" s="19">
        <v>0.6</v>
      </c>
      <c r="AF4" s="19">
        <v>0.3</v>
      </c>
      <c r="AG4" s="19">
        <v>18.600000000000001</v>
      </c>
      <c r="AH4" s="19">
        <v>6.8</v>
      </c>
      <c r="AI4" s="19">
        <v>0.2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12.4</v>
      </c>
      <c r="AQ4" s="41">
        <f>IF(SUM(U4:V4,X4:Z4,AB4)-W4-AA4&gt;0,SUM(U4:V4,X4:Z4,AB4)-W4-AA4,"")</f>
        <v>50.4</v>
      </c>
      <c r="AR4" s="41">
        <f>IF(SUM(AC4:AD4,AF4)-AE4&gt;0,SUM(AC4:AD4,AF4)-AE4,"")</f>
        <v>24.9</v>
      </c>
      <c r="AS4" s="41">
        <f>IF(SUM(V4,Z4,AD4)&gt;0,SUM(V4,Z4,AD4),"")</f>
        <v>19.2</v>
      </c>
      <c r="AT4" s="41">
        <f>IF(SUM(AQ4,AR4)&gt;0,SUM(AQ4,AR4),"")</f>
        <v>75.3</v>
      </c>
      <c r="AU4" s="41">
        <f>IF(SUM(AH4,AL4)&gt;0,SUM(AH4,AL4),"")</f>
        <v>14</v>
      </c>
      <c r="AV4" s="41">
        <f>IF(SUM(AG4:AH4,AJ4:AL4,AN4)-SUM(AI4,AM4)&gt;0,SUM(AG4:AH4,AJ4:AL4,AN4)-SUM(AI4,AM4),"")</f>
        <v>51.8</v>
      </c>
      <c r="AW4" s="41">
        <f>IF(SUM(AQ4,AV4)&gt;0,SUM(AQ4,AV4),"")</f>
        <v>102.19999999999999</v>
      </c>
      <c r="AX4" s="18">
        <v>18.600000000000001</v>
      </c>
      <c r="AY4" s="18">
        <v>6.8</v>
      </c>
      <c r="AZ4" s="18">
        <v>0.2</v>
      </c>
      <c r="BA4" s="18">
        <v>0.3</v>
      </c>
      <c r="BB4" s="18">
        <v>18.899999999999999</v>
      </c>
      <c r="BC4" s="18">
        <v>6.4</v>
      </c>
      <c r="BD4" s="18">
        <v>0</v>
      </c>
      <c r="BE4" s="18">
        <v>0</v>
      </c>
      <c r="BF4" s="18">
        <v>18.600000000000001</v>
      </c>
      <c r="BG4" s="18">
        <v>6</v>
      </c>
      <c r="BH4" s="18">
        <v>0</v>
      </c>
      <c r="BI4" s="18">
        <v>0.3</v>
      </c>
      <c r="BJ4" s="18">
        <v>19</v>
      </c>
      <c r="BK4" s="18">
        <v>7.6</v>
      </c>
      <c r="BL4" s="18">
        <v>0</v>
      </c>
      <c r="BM4" s="18">
        <v>0.3</v>
      </c>
      <c r="BN4" s="18">
        <v>18.600000000000001</v>
      </c>
      <c r="BO4" s="18">
        <v>7.6</v>
      </c>
      <c r="BP4" s="18">
        <v>0.6</v>
      </c>
      <c r="BQ4" s="18">
        <v>0.6</v>
      </c>
      <c r="BR4" s="29"/>
      <c r="BS4" s="11">
        <f>IF(SUM(AY4,BC4)&gt;0,SUM(AY4,BC4),"")</f>
        <v>13.2</v>
      </c>
      <c r="BT4" s="11">
        <f>IF(SUM(AX4:AY4,BA4:BC4,BE4)-AZ4-BD4&gt;0,SUM(AX4:AY4,BA4:BC4,BE4)-AZ4-BD4,"")</f>
        <v>50.8</v>
      </c>
      <c r="BU4" s="11">
        <f>IF(SUM(BF4:BG4,BI4)-BH4&gt;0,SUM(BF4:BG4,BI4)-BH4,"")</f>
        <v>24.900000000000002</v>
      </c>
      <c r="BV4" s="11">
        <f>IF(SUM(AY4,BC4,BG4)&gt;0,SUM(AY4,BC4,BG4),"")</f>
        <v>19.2</v>
      </c>
      <c r="BW4" s="11">
        <f>IF(SUM(BT4,BU4)&gt;0,SUM(BT4,BU4),"")</f>
        <v>75.7</v>
      </c>
      <c r="BX4" s="11">
        <f>IF(SUM(BK4,BO4)&gt;0,SUM(BK4,BO4),"")</f>
        <v>15.2</v>
      </c>
      <c r="BY4" s="11">
        <f>IF(SUM(BJ4:BK4,BM4:BO4,BQ4)-SUM(BL4,BP4)&gt;0,SUM(BJ4:BK4,BM4:BO4,BQ4)-SUM(BL4,BP4),"")</f>
        <v>53.1</v>
      </c>
      <c r="BZ4" s="11">
        <f>IF(SUM(BT4,BY4)&gt;0,SUM(BT4,BY4),"")</f>
        <v>103.9</v>
      </c>
      <c r="CA4" s="19">
        <v>18.8</v>
      </c>
      <c r="CB4" s="19">
        <v>7.2</v>
      </c>
      <c r="CC4" s="19">
        <v>0</v>
      </c>
      <c r="CD4" s="19">
        <v>0.3</v>
      </c>
      <c r="CE4" s="19">
        <v>18.8</v>
      </c>
      <c r="CF4" s="19">
        <v>7.6</v>
      </c>
      <c r="CG4" s="19">
        <v>0.2</v>
      </c>
      <c r="CH4" s="19">
        <v>0.3</v>
      </c>
      <c r="CI4" s="19">
        <v>18.399999999999999</v>
      </c>
      <c r="CJ4" s="19">
        <v>6.8</v>
      </c>
      <c r="CK4" s="19">
        <v>0</v>
      </c>
      <c r="CL4" s="19">
        <v>0.6</v>
      </c>
      <c r="CM4" s="19">
        <v>18.5</v>
      </c>
      <c r="CN4" s="19">
        <v>5.2</v>
      </c>
      <c r="CO4" s="19">
        <v>0.6</v>
      </c>
      <c r="CP4" s="19">
        <v>0.3</v>
      </c>
      <c r="CQ4" s="19">
        <v>18.8</v>
      </c>
      <c r="CR4" s="19">
        <v>7.2</v>
      </c>
      <c r="CS4" s="19">
        <v>0</v>
      </c>
      <c r="CT4" s="19">
        <v>0.3</v>
      </c>
      <c r="CU4" s="28"/>
      <c r="CV4" s="41">
        <f>IF(SUM(CB4,CF4)&gt;0,SUM(CB4,CF4),"")</f>
        <v>14.8</v>
      </c>
      <c r="CW4" s="41">
        <f>IF(SUM(CA4:CB4,CD4:CF4,CH4)-CC4-CG4&gt;0,SUM(CA4:CB4,CD4:CF4,CH4)-CC4-CG4,"")</f>
        <v>52.8</v>
      </c>
      <c r="CX4" s="41">
        <f>IF(SUM(CI4:CJ4,CL4)-CK4&gt;0,SUM(CI4:CJ4,CL4)-CK4,"")</f>
        <v>25.8</v>
      </c>
      <c r="CY4" s="41">
        <f>IF(SUM(CB4,CF4,CJ4)&gt;0,SUM(CB4,CF4,CJ4),"")</f>
        <v>21.6</v>
      </c>
      <c r="CZ4" s="41">
        <f>IF(SUM(CW4,CX4)&gt;0,SUM(CW4,CX4),"")</f>
        <v>78.599999999999994</v>
      </c>
      <c r="DA4" s="41">
        <f>IF(SUM(CN4,CR4)&gt;0,SUM(CN4,CR4),"")</f>
        <v>12.4</v>
      </c>
      <c r="DB4" s="41">
        <f>IF(SUM(CM4:CN4,CP4:CR4,CT4)-SUM(CO4,CS4)&gt;0,SUM(CM4:CN4,CP4:CR4,CT4)-SUM(CO4,CS4),"")</f>
        <v>49.699999999999996</v>
      </c>
      <c r="DC4" s="41">
        <f>IF(SUM(CW4,DB4)&gt;0,SUM(CW4,DB4),"")</f>
        <v>102.5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IF(SUM(FD4,FI4)&gt;0,SUM(FD4,FI4),"")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IF(SUM(GF4,GK4)&gt;0,SUM(GF4,GK4),"")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IF(SUM(JL4,JQ4)&gt;0,SUM(JL4,JQ4),"")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7</v>
      </c>
      <c r="QG4" s="23">
        <f>IF($CU4="P",CC4,(CC4+AZ4)/2)</f>
        <v>0.1</v>
      </c>
      <c r="QH4" s="23">
        <f>IF($CU4="P",CD4,(CD4+BA4)/2)</f>
        <v>0.3</v>
      </c>
      <c r="QI4" s="23">
        <f>IF($CU4="P",CE4,(CE4+BB4)/2)</f>
        <v>18.850000000000001</v>
      </c>
      <c r="QJ4" s="23">
        <f>IF($CU4="P",CF4,(CF4+BC4)/2)</f>
        <v>7</v>
      </c>
      <c r="QK4" s="23">
        <f>IF($CU4="P",CG4,(CG4+BD4)/2)</f>
        <v>0.1</v>
      </c>
      <c r="QL4" s="23">
        <f>IF($CU4="P",CH4,(CH4+BE4)/2)</f>
        <v>0.15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</v>
      </c>
      <c r="QP4" s="23">
        <f>IF($CU4="P",CL4,(CL4+BI4)/2)</f>
        <v>0.44999999999999996</v>
      </c>
      <c r="QQ4" s="23">
        <f>IF($CU4="P",CM4,(CM4+BJ4)/2)</f>
        <v>18.75</v>
      </c>
      <c r="QR4" s="23">
        <f>IF($CU4="P",CN4,(CN4+BK4)/2)</f>
        <v>6.4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14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25.349999999999998</v>
      </c>
      <c r="RC4" s="41">
        <f>IF(SUM(QF4,QJ4,QN4)&gt;0,SUM(QF4,QJ4,QN4),"")</f>
        <v>20.399999999999999</v>
      </c>
      <c r="RD4" s="41">
        <f>IF(SUM(RA4,RB4)&gt;0,SUM(RA4,RB4),"")</f>
        <v>77.150000000000006</v>
      </c>
      <c r="RE4" s="41">
        <f>IF(SUM(QR4,QV4)&gt;0,SUM(QR4,QV4),"")</f>
        <v>13.8</v>
      </c>
      <c r="RF4" s="41">
        <f>IF(SUM(QQ4:QR4,QT4:QV4,QX4)-SUM(QS4,QW4)&gt;0,SUM(QQ4:QR4,QT4:QV4,QX4)-SUM(QS4,QW4),"")</f>
        <v>51.400000000000006</v>
      </c>
      <c r="RG4" s="41">
        <f>IF(SUM(RA4,RF4)&gt;0,SUM(RA4,RF4),"")</f>
        <v>103.20000000000002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96</v>
      </c>
      <c r="C5" s="4" t="s">
        <v>39</v>
      </c>
      <c r="D5" s="4">
        <v>2002</v>
      </c>
      <c r="E5" s="9">
        <f>SUM(J5:R5)+SUM(J5:N5)*0.0000001+SUM(J5)*0.0000000000001</f>
        <v>173.80001238000503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Worlds Team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50.499999999999993</v>
      </c>
      <c r="K5" s="8" t="str">
        <f>IF(J5=0,"",IF(J5=CW5,$CA$1,IF(J5=BT5,$AX$1,IF(J5=AQ5,$U$1,""))))</f>
        <v>2023 Elite Canada</v>
      </c>
      <c r="L5" s="8">
        <f>IF(COUNT(AQ5,BT5,CW5)&gt;1,LARGE((AQ5,BT5,CW5),2),0)</f>
        <v>48.2</v>
      </c>
      <c r="M5" s="8" t="str">
        <f>IF(L5=0,"",IF(L5=CW5,$CA$1,IF(L5=BT5,$AX$1,IF(L5=AQ5,$U$1,""))))</f>
        <v>2023 Nationals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49.999999999999993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18.7</v>
      </c>
      <c r="V5" s="19">
        <v>5.6</v>
      </c>
      <c r="W5" s="19">
        <v>0.2</v>
      </c>
      <c r="X5" s="19">
        <v>0</v>
      </c>
      <c r="Y5" s="19">
        <v>18.2</v>
      </c>
      <c r="Z5" s="19">
        <v>6</v>
      </c>
      <c r="AA5" s="19">
        <v>0.8</v>
      </c>
      <c r="AB5" s="19">
        <v>0.3</v>
      </c>
      <c r="AC5" s="19">
        <v>18.7</v>
      </c>
      <c r="AD5" s="19">
        <v>6.4</v>
      </c>
      <c r="AE5" s="19">
        <v>0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18.7</v>
      </c>
      <c r="AL5" s="19">
        <v>5.2</v>
      </c>
      <c r="AM5" s="19">
        <v>0.2</v>
      </c>
      <c r="AN5" s="19">
        <v>0</v>
      </c>
      <c r="AO5" s="28"/>
      <c r="AP5" s="41">
        <f>IF(SUM(V5,Z5)&gt;0,SUM(V5,Z5),"")</f>
        <v>11.6</v>
      </c>
      <c r="AQ5" s="41">
        <f>IF(SUM(U5:V5,X5:Z5,AB5)-W5-AA5&gt;0,SUM(U5:V5,X5:Z5,AB5)-W5-AA5,"")</f>
        <v>47.8</v>
      </c>
      <c r="AR5" s="41">
        <f>IF(SUM(AC5:AD5,AF5)-AE5&gt;0,SUM(AC5:AD5,AF5)-AE5,"")</f>
        <v>25.1</v>
      </c>
      <c r="AS5" s="41">
        <f>IF(SUM(V5,Z5,AD5)&gt;0,SUM(V5,Z5,AD5),"")</f>
        <v>18</v>
      </c>
      <c r="AT5" s="41">
        <f>IF(SUM(AQ5,AR5)&gt;0,SUM(AQ5,AR5),"")</f>
        <v>72.900000000000006</v>
      </c>
      <c r="AU5" s="41">
        <f>IF(SUM(AH5,AL5)&gt;0,SUM(AH5,AL5),"")</f>
        <v>11.600000000000001</v>
      </c>
      <c r="AV5" s="41">
        <f>IF(SUM(AG5:AH5,AJ5:AL5,AN5)-SUM(AI5,AM5)&gt;0,SUM(AG5:AH5,AJ5:AL5,AN5)-SUM(AI5,AM5),"")</f>
        <v>48.7</v>
      </c>
      <c r="AW5" s="41">
        <f>IF(SUM(AQ5,AV5)&gt;0,SUM(AQ5,AV5),"")</f>
        <v>96.5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18.399999999999999</v>
      </c>
      <c r="BC5" s="18">
        <v>6.8</v>
      </c>
      <c r="BD5" s="18">
        <v>0</v>
      </c>
      <c r="BE5" s="18">
        <v>0.3</v>
      </c>
      <c r="BF5" s="18">
        <v>16.2</v>
      </c>
      <c r="BG5" s="18">
        <v>5.2</v>
      </c>
      <c r="BH5" s="18">
        <v>0.2</v>
      </c>
      <c r="BI5" s="18">
        <v>0.3</v>
      </c>
      <c r="BJ5" s="18">
        <v>18.399999999999999</v>
      </c>
      <c r="BK5" s="18">
        <v>6.4</v>
      </c>
      <c r="BL5" s="18">
        <v>0.2</v>
      </c>
      <c r="BM5" s="18">
        <v>0</v>
      </c>
      <c r="BN5" s="18">
        <v>18.5</v>
      </c>
      <c r="BO5" s="18">
        <v>6.8</v>
      </c>
      <c r="BP5" s="18">
        <v>0.2</v>
      </c>
      <c r="BQ5" s="18">
        <v>0.3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50.499999999999993</v>
      </c>
      <c r="BU5" s="11">
        <f>IF(SUM(BF5:BG5,BI5)-BH5&gt;0,SUM(BF5:BG5,BI5)-BH5,"")</f>
        <v>21.5</v>
      </c>
      <c r="BV5" s="11">
        <f>IF(SUM(AY5,BC5,BG5)&gt;0,SUM(AY5,BC5,BG5),"")</f>
        <v>18.399999999999999</v>
      </c>
      <c r="BW5" s="11">
        <f>IF(SUM(BT5,BU5)&gt;0,SUM(BT5,BU5),"")</f>
        <v>72</v>
      </c>
      <c r="BX5" s="11">
        <f>IF(SUM(BK5,BO5)&gt;0,SUM(BK5,BO5),"")</f>
        <v>13.2</v>
      </c>
      <c r="BY5" s="11">
        <f>IF(SUM(BJ5:BK5,BM5:BO5,BQ5)-SUM(BL5,BP5)&gt;0,SUM(BJ5:BK5,BM5:BO5,BQ5)-SUM(BL5,BP5),"")</f>
        <v>49.999999999999993</v>
      </c>
      <c r="BZ5" s="11">
        <f>IF(SUM(BT5,BY5)&gt;0,SUM(BT5,BY5),"")</f>
        <v>100.49999999999999</v>
      </c>
      <c r="CA5" s="19">
        <v>17.899999999999999</v>
      </c>
      <c r="CB5" s="19">
        <v>5.6</v>
      </c>
      <c r="CC5" s="19">
        <v>0</v>
      </c>
      <c r="CD5" s="19">
        <v>0</v>
      </c>
      <c r="CE5" s="19">
        <v>18.7</v>
      </c>
      <c r="CF5" s="19">
        <v>6</v>
      </c>
      <c r="CG5" s="19">
        <v>0</v>
      </c>
      <c r="CH5" s="19">
        <v>0</v>
      </c>
      <c r="CI5" s="19">
        <v>18</v>
      </c>
      <c r="CJ5" s="19">
        <v>5.2</v>
      </c>
      <c r="CK5" s="19">
        <v>0.6</v>
      </c>
      <c r="CL5" s="19">
        <v>0.3</v>
      </c>
      <c r="CM5" s="19">
        <v>18.600000000000001</v>
      </c>
      <c r="CN5" s="19">
        <v>6</v>
      </c>
      <c r="CO5" s="19">
        <v>0.2</v>
      </c>
      <c r="CP5" s="19">
        <v>0</v>
      </c>
      <c r="CQ5" s="19">
        <v>18.600000000000001</v>
      </c>
      <c r="CR5" s="19">
        <v>5.6</v>
      </c>
      <c r="CS5" s="19">
        <v>0</v>
      </c>
      <c r="CT5" s="19">
        <v>0</v>
      </c>
      <c r="CU5" s="28"/>
      <c r="CV5" s="41">
        <f>IF(SUM(CB5,CF5)&gt;0,SUM(CB5,CF5),"")</f>
        <v>11.6</v>
      </c>
      <c r="CW5" s="41">
        <f>IF(SUM(CA5:CB5,CD5:CF5,CH5)-CC5-CG5&gt;0,SUM(CA5:CB5,CD5:CF5,CH5)-CC5-CG5,"")</f>
        <v>48.2</v>
      </c>
      <c r="CX5" s="41">
        <f>IF(SUM(CI5:CJ5,CL5)-CK5&gt;0,SUM(CI5:CJ5,CL5)-CK5,"")</f>
        <v>22.9</v>
      </c>
      <c r="CY5" s="41">
        <f>IF(SUM(CB5,CF5,CJ5)&gt;0,SUM(CB5,CF5,CJ5),"")</f>
        <v>16.8</v>
      </c>
      <c r="CZ5" s="41">
        <f>IF(SUM(CW5,CX5)&gt;0,SUM(CW5,CX5),"")</f>
        <v>71.099999999999994</v>
      </c>
      <c r="DA5" s="41">
        <f>IF(SUM(CN5,CR5)&gt;0,SUM(CN5,CR5),"")</f>
        <v>11.6</v>
      </c>
      <c r="DB5" s="41">
        <f>IF(SUM(CM5:CN5,CP5:CR5,CT5)-SUM(CO5,CS5)&gt;0,SUM(CM5:CN5,CP5:CR5,CT5)-SUM(CO5,CS5),"")</f>
        <v>48.6</v>
      </c>
      <c r="DC5" s="41">
        <f>IF(SUM(CW5,DB5)&gt;0,SUM(CW5,DB5),"")</f>
        <v>96.800000000000011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18.2</v>
      </c>
      <c r="DH5" s="17">
        <v>7.2</v>
      </c>
      <c r="DI5" s="17">
        <v>0.2</v>
      </c>
      <c r="DJ5" s="17">
        <v>0</v>
      </c>
      <c r="DK5" s="17">
        <v>17.600000000000001</v>
      </c>
      <c r="DL5" s="17">
        <v>6</v>
      </c>
      <c r="DM5" s="17">
        <v>0.8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13.2</v>
      </c>
      <c r="EB5" s="41">
        <f>IF(SUM(DG5:DH5,DJ5:DL5,DN5)-DI5-DM5&gt;0,SUM(DG5:DH5,DJ5:DL5,DN5)-DI5-DM5,"")</f>
        <v>48</v>
      </c>
      <c r="EC5" s="41" t="str">
        <f>IF(SUM(DO5:DP5,DR5)-DQ5&gt;0,SUM(DO5:DP5,DR5)-DQ5,"")</f>
        <v/>
      </c>
      <c r="ED5" s="41">
        <f>IF(SUM(DH5,DL5,DP5)&gt;0,SUM(DH5,DL5,DP5),"")</f>
        <v>13.2</v>
      </c>
      <c r="EE5" s="41">
        <f>IF(SUM(EB5,EC5)&gt;0,SUM(EB5,EC5),"")</f>
        <v>48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17.8</v>
      </c>
      <c r="EZ5" s="18">
        <v>7.2</v>
      </c>
      <c r="FA5" s="18">
        <v>0.2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7.2</v>
      </c>
      <c r="FI5" s="11">
        <f>IF(SUM(EU5:EV5,EX5:EZ5,FB5)-SUM(EW5,FA5)&gt;0,SUM(EU5:EV5,EX5:EZ5,FB5)-SUM(EW5,FA5),"")</f>
        <v>24.8</v>
      </c>
      <c r="FJ5" s="11">
        <f>IF(SUM(FD5,FI5)&gt;0,SUM(FD5,FI5),"")</f>
        <v>24.8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>
        <v>16.600000000000001</v>
      </c>
      <c r="IB5" s="17">
        <v>6</v>
      </c>
      <c r="IC5" s="17">
        <v>0.8</v>
      </c>
      <c r="ID5" s="17">
        <v>0</v>
      </c>
      <c r="IE5" s="17">
        <v>18.600000000000001</v>
      </c>
      <c r="IF5" s="17">
        <v>6.4</v>
      </c>
      <c r="IG5" s="17">
        <v>0.2</v>
      </c>
      <c r="IH5" s="17">
        <v>0</v>
      </c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>
        <f>IF(SUM(IB5,IF5)&gt;0,SUM(IB5,IF5),"")</f>
        <v>12.4</v>
      </c>
      <c r="IO5" s="41">
        <f>IF(SUM(IA5:IB5,ID5:IF5,IH5)-SUM(IC5,IG5)&gt;0,SUM(IA5:IB5,ID5:IF5,IH5)-SUM(IC5,IG5),"")</f>
        <v>46.6</v>
      </c>
      <c r="IP5" s="41">
        <f>IF(SUM(IJ5,IO5)&gt;0,SUM(IJ5,IO5),"")</f>
        <v>46.6</v>
      </c>
      <c r="IQ5" s="18">
        <v>18.5</v>
      </c>
      <c r="IR5" s="18">
        <v>6.4</v>
      </c>
      <c r="IS5" s="18">
        <v>0</v>
      </c>
      <c r="IT5" s="18">
        <v>0</v>
      </c>
      <c r="IU5" s="18">
        <v>17.5</v>
      </c>
      <c r="IV5" s="18">
        <v>2.4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8.8000000000000007</v>
      </c>
      <c r="JL5" s="11">
        <f>IF(SUM(IQ5:IR5,IT5:IV5,IX5)-IS5-IW5&gt;0,SUM(IQ5:IR5,IT5:IV5,IX5)-IS5-IW5,"")</f>
        <v>44.8</v>
      </c>
      <c r="JM5" s="11" t="str">
        <f>IF(SUM(IY5:IZ5,JB5)-JA5&gt;0,SUM(IY5:IZ5,JB5)-JA5,"")</f>
        <v/>
      </c>
      <c r="JN5" s="11">
        <f>IF(SUM(IR5,IV5,IZ5)&gt;0,SUM(IR5,IV5,IZ5),"")</f>
        <v>8.8000000000000007</v>
      </c>
      <c r="JO5" s="11">
        <f>IF(SUM(JL5,JM5)&gt;0,SUM(JL5,JM5),"")</f>
        <v>44.8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IF(SUM(JL5,JQ5)&gt;0,SUM(JL5,JQ5),"")</f>
        <v>44.8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18.399999999999999</v>
      </c>
      <c r="KV5" s="18">
        <v>6.4</v>
      </c>
      <c r="KW5" s="18">
        <v>0</v>
      </c>
      <c r="KX5" s="18">
        <v>0</v>
      </c>
      <c r="KY5" s="18">
        <v>18.399999999999999</v>
      </c>
      <c r="KZ5" s="18">
        <v>5.2</v>
      </c>
      <c r="LA5" s="18">
        <v>0.2</v>
      </c>
      <c r="LB5" s="18">
        <v>0</v>
      </c>
      <c r="LC5" s="18"/>
      <c r="LD5" s="18"/>
      <c r="LE5" s="18"/>
      <c r="LF5" s="18"/>
      <c r="LG5" s="18">
        <v>18.600000000000001</v>
      </c>
      <c r="LH5" s="18">
        <v>6.4</v>
      </c>
      <c r="LI5" s="18">
        <v>0</v>
      </c>
      <c r="LJ5" s="18">
        <v>0</v>
      </c>
      <c r="LK5" s="18">
        <v>18.600000000000001</v>
      </c>
      <c r="LL5" s="18">
        <v>5.2</v>
      </c>
      <c r="LM5" s="18">
        <v>0.6</v>
      </c>
      <c r="LN5" s="18">
        <v>0</v>
      </c>
      <c r="LO5" s="11">
        <f>IF(SUM(KV5,KZ5)&gt;0,SUM(KV5,KZ5),"")</f>
        <v>11.600000000000001</v>
      </c>
      <c r="LP5" s="11">
        <f>IF(SUM(KU5:KV5,KX5:KZ5,LB5)-KW5-LA5&gt;0,SUM(KU5:KV5,KX5:KZ5,LB5)-KW5-LA5,"")</f>
        <v>48.199999999999996</v>
      </c>
      <c r="LQ5" s="11" t="str">
        <f>IF(SUM(LC5:LD5,LF5)-LE5&gt;0,SUM(LC5:LD5,LF5)-LE5,"")</f>
        <v/>
      </c>
      <c r="LR5" s="11">
        <f>IF(SUM(KV5,KZ5,LD5)&gt;0,SUM(KV5,KZ5,LD5),"")</f>
        <v>11.600000000000001</v>
      </c>
      <c r="LS5" s="11">
        <f>IF(SUM(LP5,LQ5)&gt;0,SUM(LP5,LQ5),"")</f>
        <v>48.199999999999996</v>
      </c>
      <c r="LT5" s="11">
        <f>IF(SUM(LH5,LL5)&gt;0,SUM(LH5,LL5),"")</f>
        <v>11.600000000000001</v>
      </c>
      <c r="LU5" s="11">
        <f>IF(SUM(LG5:LH5,LJ5:LL5,LN5)-SUM(LI5,LM5)&gt;0,SUM(LG5:LH5,LJ5:LL5,LN5)-SUM(LI5,LM5),"")</f>
        <v>48.2</v>
      </c>
      <c r="LV5" s="11">
        <f>IF(SUM(LP5,LU5)&gt;0,SUM(LP5,LU5),"")</f>
        <v>96.4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18.25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18.549999999999997</v>
      </c>
      <c r="QJ5" s="23">
        <f>IF($CU5="P",CF5,(CF5+BC5)/2)</f>
        <v>6.4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17.100000000000001</v>
      </c>
      <c r="QN5" s="23">
        <f>IF($CU5="P",CJ5,(CJ5+BG5)/2)</f>
        <v>5.2</v>
      </c>
      <c r="QO5" s="23">
        <f>IF($CU5="P",CK5,(CK5+BH5)/2)</f>
        <v>0.4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6.2</v>
      </c>
      <c r="QS5" s="23">
        <f>IF($CU5="P",CO5,(CO5+BL5)/2)</f>
        <v>0.2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6.1999999999999993</v>
      </c>
      <c r="QW5" s="23">
        <f>IF($CU5="P",CS5,(CS5+BP5)/2)</f>
        <v>0.1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49.349999999999994</v>
      </c>
      <c r="RB5" s="41">
        <f>IF(SUM(QM5:QN5,QP5)-QO5&gt;0,SUM(QM5:QN5,QP5)-QO5,"")</f>
        <v>22.200000000000003</v>
      </c>
      <c r="RC5" s="41">
        <f>IF(SUM(QF5,QJ5,QN5)&gt;0,SUM(QF5,QJ5,QN5),"")</f>
        <v>17.600000000000001</v>
      </c>
      <c r="RD5" s="41">
        <f>IF(SUM(RA5,RB5)&gt;0,SUM(RA5,RB5),"")</f>
        <v>71.55</v>
      </c>
      <c r="RE5" s="41">
        <f>IF(SUM(QR5,QV5)&gt;0,SUM(QR5,QV5),"")</f>
        <v>12.399999999999999</v>
      </c>
      <c r="RF5" s="41">
        <f>IF(SUM(QQ5:QR5,QT5:QV5,QX5)-SUM(QS5,QW5)&gt;0,SUM(QQ5:QR5,QT5:QV5,QX5)-SUM(QS5,QW5),"")</f>
        <v>49.300000000000004</v>
      </c>
      <c r="RG5" s="41">
        <f>IF(SUM(RA5,RF5)&gt;0,SUM(RA5,RF5),"")</f>
        <v>98.65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86</v>
      </c>
      <c r="C6" s="4" t="s">
        <v>6</v>
      </c>
      <c r="D6" s="4">
        <v>1996</v>
      </c>
      <c r="E6" s="9">
        <f>SUM(J6:R6)+SUM(J6:N6)*0.0000001+SUM(J6)*0.0000000000001</f>
        <v>173.20001219200486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2023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49.8</v>
      </c>
      <c r="Q6" s="8" t="str">
        <f>IF(P6=0,"",IF(P6=DB6,$CA$1,IF(P6=BY6,$AX$1,IF(P6=AV6,$U$1,""))))</f>
        <v>2023 Nationals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19.02</v>
      </c>
      <c r="V6" s="19">
        <v>5.2</v>
      </c>
      <c r="W6" s="19">
        <v>0</v>
      </c>
      <c r="X6" s="19">
        <v>0</v>
      </c>
      <c r="Y6" s="19">
        <v>18.2</v>
      </c>
      <c r="Z6" s="19">
        <v>5.2</v>
      </c>
      <c r="AA6" s="19">
        <v>0</v>
      </c>
      <c r="AB6" s="19">
        <v>0.3</v>
      </c>
      <c r="AC6" s="19">
        <v>18.899999999999999</v>
      </c>
      <c r="AD6" s="19">
        <v>6.4</v>
      </c>
      <c r="AE6" s="19">
        <v>0</v>
      </c>
      <c r="AF6" s="19">
        <v>0</v>
      </c>
      <c r="AG6" s="19">
        <v>19.2</v>
      </c>
      <c r="AH6" s="19">
        <v>5.2</v>
      </c>
      <c r="AI6" s="19">
        <v>0</v>
      </c>
      <c r="AJ6" s="19">
        <v>0</v>
      </c>
      <c r="AK6" s="19">
        <v>17.600000000000001</v>
      </c>
      <c r="AL6" s="19">
        <v>2.8</v>
      </c>
      <c r="AM6" s="19">
        <v>0</v>
      </c>
      <c r="AN6" s="19">
        <v>0</v>
      </c>
      <c r="AO6" s="28"/>
      <c r="AP6" s="41">
        <f>IF(SUM(V6,Z6)&gt;0,SUM(V6,Z6),"")</f>
        <v>10.4</v>
      </c>
      <c r="AQ6" s="41">
        <f>IF(SUM(U6:V6,X6:Z6,AB6)-W6-AA6&gt;0,SUM(U6:V6,X6:Z6,AB6)-W6-AA6,"")</f>
        <v>47.92</v>
      </c>
      <c r="AR6" s="41">
        <f>IF(SUM(AC6:AD6,AF6)-AE6&gt;0,SUM(AC6:AD6,AF6)-AE6,"")</f>
        <v>25.299999999999997</v>
      </c>
      <c r="AS6" s="41">
        <f>IF(SUM(V6,Z6,AD6)&gt;0,SUM(V6,Z6,AD6),"")</f>
        <v>16.8</v>
      </c>
      <c r="AT6" s="41">
        <f>IF(SUM(AQ6,AR6)&gt;0,SUM(AQ6,AR6),"")</f>
        <v>73.22</v>
      </c>
      <c r="AU6" s="41">
        <f>IF(SUM(AH6,AL6)&gt;0,SUM(AH6,AL6),"")</f>
        <v>8</v>
      </c>
      <c r="AV6" s="41">
        <f>IF(SUM(AG6:AH6,AJ6:AL6,AN6)-SUM(AI6,AM6)&gt;0,SUM(AG6:AH6,AJ6:AL6,AN6)-SUM(AI6,AM6),"")</f>
        <v>44.8</v>
      </c>
      <c r="AW6" s="41">
        <f>IF(SUM(AQ6,AV6)&gt;0,SUM(AQ6,AV6),"")</f>
        <v>92.72</v>
      </c>
      <c r="AX6" s="18">
        <v>18.2</v>
      </c>
      <c r="AY6" s="18">
        <v>5.6</v>
      </c>
      <c r="AZ6" s="18">
        <v>0.2</v>
      </c>
      <c r="BA6" s="18">
        <v>0</v>
      </c>
      <c r="BB6" s="18">
        <v>18.7</v>
      </c>
      <c r="BC6" s="18">
        <v>5.2</v>
      </c>
      <c r="BD6" s="18">
        <v>0.2</v>
      </c>
      <c r="BE6" s="18">
        <v>0</v>
      </c>
      <c r="BF6" s="18">
        <v>18.100000000000001</v>
      </c>
      <c r="BG6" s="18">
        <v>5.2</v>
      </c>
      <c r="BH6" s="18">
        <v>0</v>
      </c>
      <c r="BI6" s="18">
        <v>0.3</v>
      </c>
      <c r="BJ6" s="18">
        <v>18.5</v>
      </c>
      <c r="BK6" s="18">
        <v>6.4</v>
      </c>
      <c r="BL6" s="18">
        <v>0.6</v>
      </c>
      <c r="BM6" s="18">
        <v>0</v>
      </c>
      <c r="BN6" s="18">
        <v>18.8</v>
      </c>
      <c r="BO6" s="18">
        <v>5.2</v>
      </c>
      <c r="BP6" s="18">
        <v>0</v>
      </c>
      <c r="BQ6" s="18">
        <v>0</v>
      </c>
      <c r="BR6" s="29"/>
      <c r="BS6" s="11">
        <f>IF(SUM(AY6,BC6)&gt;0,SUM(AY6,BC6),"")</f>
        <v>10.8</v>
      </c>
      <c r="BT6" s="11">
        <f>IF(SUM(AX6:AY6,BA6:BC6,BE6)-AZ6-BD6&gt;0,SUM(AX6:AY6,BA6:BC6,BE6)-AZ6-BD6,"")</f>
        <v>47.3</v>
      </c>
      <c r="BU6" s="11">
        <f>IF(SUM(BF6:BG6,BI6)-BH6&gt;0,SUM(BF6:BG6,BI6)-BH6,"")</f>
        <v>23.6</v>
      </c>
      <c r="BV6" s="11">
        <f>IF(SUM(AY6,BC6,BG6)&gt;0,SUM(AY6,BC6,BG6),"")</f>
        <v>16</v>
      </c>
      <c r="BW6" s="11">
        <f>IF(SUM(BT6,BU6)&gt;0,SUM(BT6,BU6),"")</f>
        <v>70.900000000000006</v>
      </c>
      <c r="BX6" s="11">
        <f>IF(SUM(BK6,BO6)&gt;0,SUM(BK6,BO6),"")</f>
        <v>11.600000000000001</v>
      </c>
      <c r="BY6" s="11">
        <f>IF(SUM(BJ6:BK6,BM6:BO6,BQ6)-SUM(BL6,BP6)&gt;0,SUM(BJ6:BK6,BM6:BO6,BQ6)-SUM(BL6,BP6),"")</f>
        <v>48.300000000000004</v>
      </c>
      <c r="BZ6" s="11">
        <f>IF(SUM(BT6,BY6)&gt;0,SUM(BT6,BY6),"")</f>
        <v>95.6</v>
      </c>
      <c r="CA6" s="19">
        <v>18.2</v>
      </c>
      <c r="CB6" s="19">
        <v>6.4</v>
      </c>
      <c r="CC6" s="19">
        <v>0.8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0.8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0.2</v>
      </c>
      <c r="CT6" s="19">
        <v>0.3</v>
      </c>
      <c r="CU6" s="28"/>
      <c r="CV6" s="41">
        <f>IF(SUM(CB6,CF6)&gt;0,SUM(CB6,CF6),"")</f>
        <v>12.4</v>
      </c>
      <c r="CW6" s="41">
        <f>IF(SUM(CA6:CB6,CD6:CF6,CH6)-CC6-CG6&gt;0,SUM(CA6:CB6,CD6:CF6,CH6)-CC6-CG6,"")</f>
        <v>48.7</v>
      </c>
      <c r="CX6" s="41">
        <f>IF(SUM(CI6:CJ6,CL6)-CK6&gt;0,SUM(CI6:CJ6,CL6)-CK6,"")</f>
        <v>22.5</v>
      </c>
      <c r="CY6" s="41">
        <f>IF(SUM(CB6,CF6,CJ6)&gt;0,SUM(CB6,CF6,CJ6),"")</f>
        <v>17.600000000000001</v>
      </c>
      <c r="CZ6" s="41">
        <f>IF(SUM(CW6,CX6)&gt;0,SUM(CW6,CX6),"")</f>
        <v>71.2</v>
      </c>
      <c r="DA6" s="41">
        <f>IF(SUM(CN6,CR6)&gt;0,SUM(CN6,CR6),"")</f>
        <v>12.4</v>
      </c>
      <c r="DB6" s="41">
        <f>IF(SUM(CM6:CN6,CP6:CR6,CT6)-SUM(CO6,CS6)&gt;0,SUM(CM6:CN6,CP6:CR6,CT6)-SUM(CO6,CS6),"")</f>
        <v>49.8</v>
      </c>
      <c r="DC6" s="41">
        <f>IF(SUM(CW6,DB6)&gt;0,SUM(CW6,DB6),"")</f>
        <v>98.5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18.399999999999999</v>
      </c>
      <c r="DH6" s="17">
        <v>6.4</v>
      </c>
      <c r="DI6" s="17">
        <v>0</v>
      </c>
      <c r="DJ6" s="17">
        <v>0</v>
      </c>
      <c r="DK6" s="17">
        <v>18.399999999999999</v>
      </c>
      <c r="DL6" s="17">
        <v>5.2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11.600000000000001</v>
      </c>
      <c r="EB6" s="41">
        <f>IF(SUM(DG6:DH6,DJ6:DL6,DN6)-DI6-DM6&gt;0,SUM(DG6:DH6,DJ6:DL6,DN6)-DI6-DM6,"")</f>
        <v>48.4</v>
      </c>
      <c r="EC6" s="41" t="str">
        <f>IF(SUM(DO6:DP6,DR6)-DQ6&gt;0,SUM(DO6:DP6,DR6)-DQ6,"")</f>
        <v/>
      </c>
      <c r="ED6" s="41">
        <f>IF(SUM(DH6,DL6,DP6)&gt;0,SUM(DH6,DL6,DP6),"")</f>
        <v>11.600000000000001</v>
      </c>
      <c r="EE6" s="41">
        <f>IF(SUM(EB6,EC6)&gt;0,SUM(EB6,EC6),"")</f>
        <v>48.4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48.4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17.2</v>
      </c>
      <c r="EZ6" s="18">
        <v>2.8</v>
      </c>
      <c r="FA6" s="18">
        <v>0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2.8</v>
      </c>
      <c r="FI6" s="11">
        <f>IF(SUM(EU6:EV6,EX6:EZ6,FB6)-SUM(EW6,FA6)&gt;0,SUM(EU6:EV6,EX6:EZ6,FB6)-SUM(EW6,FA6),"")</f>
        <v>20</v>
      </c>
      <c r="FJ6" s="11">
        <f>IF(SUM(FD6,FI6)&gt;0,SUM(FD6,FI6),"")</f>
        <v>20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18.399999999999999</v>
      </c>
      <c r="IR6" s="18">
        <v>6.4</v>
      </c>
      <c r="IS6" s="18">
        <v>0</v>
      </c>
      <c r="IT6" s="18">
        <v>0</v>
      </c>
      <c r="IU6" s="18">
        <v>18.600000000000001</v>
      </c>
      <c r="IV6" s="18">
        <v>6</v>
      </c>
      <c r="IW6" s="18">
        <v>0</v>
      </c>
      <c r="IX6" s="18">
        <v>0</v>
      </c>
      <c r="IY6" s="18"/>
      <c r="IZ6" s="18"/>
      <c r="JA6" s="18"/>
      <c r="JB6" s="18"/>
      <c r="JC6" s="18">
        <v>18.600000000000001</v>
      </c>
      <c r="JD6" s="18">
        <v>6.4</v>
      </c>
      <c r="JE6" s="18">
        <v>0</v>
      </c>
      <c r="JF6" s="18">
        <v>0</v>
      </c>
      <c r="JG6" s="18">
        <v>18.399999999999999</v>
      </c>
      <c r="JH6" s="18">
        <v>5.2</v>
      </c>
      <c r="JI6" s="18">
        <v>1</v>
      </c>
      <c r="JJ6" s="18">
        <v>0</v>
      </c>
      <c r="JK6" s="11">
        <f>IF(SUM(IR6,IV6)&gt;0,SUM(IR6,IV6),"")</f>
        <v>12.4</v>
      </c>
      <c r="JL6" s="11">
        <f>IF(SUM(IQ6:IR6,IT6:IV6,IX6)-IS6-IW6&gt;0,SUM(IQ6:IR6,IT6:IV6,IX6)-IS6-IW6,"")</f>
        <v>49.4</v>
      </c>
      <c r="JM6" s="11" t="str">
        <f>IF(SUM(IY6:IZ6,JB6)-JA6&gt;0,SUM(IY6:IZ6,JB6)-JA6,"")</f>
        <v/>
      </c>
      <c r="JN6" s="11">
        <f>IF(SUM(IR6,IV6,IZ6)&gt;0,SUM(IR6,IV6,IZ6),"")</f>
        <v>12.4</v>
      </c>
      <c r="JO6" s="11">
        <f>IF(SUM(JL6,JM6)&gt;0,SUM(JL6,JM6),"")</f>
        <v>49.4</v>
      </c>
      <c r="JP6" s="11">
        <f>IF(SUM(JD6,JH6)&gt;0,SUM(JD6,JH6),"")</f>
        <v>11.600000000000001</v>
      </c>
      <c r="JQ6" s="11">
        <f>IF(SUM(JC6:JD6,JF6:JH6,JJ6)-SUM(JE6,JI6)&gt;0,SUM(JC6:JD6,JF6:JH6,JJ6)-SUM(JE6,JI6),"")</f>
        <v>47.6</v>
      </c>
      <c r="JR6" s="11">
        <f>IF(SUM(JL6,JQ6)&gt;0,SUM(JL6,JQ6),"")</f>
        <v>97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>
        <v>17.600000000000001</v>
      </c>
      <c r="KV6" s="18">
        <v>6</v>
      </c>
      <c r="KW6" s="18">
        <v>0.8</v>
      </c>
      <c r="KX6" s="18">
        <v>0</v>
      </c>
      <c r="KY6" s="18">
        <v>18.3</v>
      </c>
      <c r="KZ6" s="18">
        <v>6.4</v>
      </c>
      <c r="LA6" s="18">
        <v>0.2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12.4</v>
      </c>
      <c r="LP6" s="11">
        <f>IF(SUM(KU6:KV6,KX6:KZ6,LB6)-KW6-LA6&gt;0,SUM(KU6:KV6,KX6:KZ6,LB6)-KW6-LA6,"")</f>
        <v>47.300000000000004</v>
      </c>
      <c r="LQ6" s="11" t="str">
        <f>IF(SUM(LC6:LD6,LF6)-LE6&gt;0,SUM(LC6:LD6,LF6)-LE6,"")</f>
        <v/>
      </c>
      <c r="LR6" s="11">
        <f>IF(SUM(KV6,KZ6,LD6)&gt;0,SUM(KV6,KZ6,LD6),"")</f>
        <v>12.4</v>
      </c>
      <c r="LS6" s="11">
        <f>IF(SUM(LP6,LQ6)&gt;0,SUM(LP6,LQ6),"")</f>
        <v>47.300000000000004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47.300000000000004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18.2</v>
      </c>
      <c r="QF6" s="23">
        <f>IF($CU6="P",CB6,(CB6+AY6)/2)</f>
        <v>6</v>
      </c>
      <c r="QG6" s="23">
        <f>IF($CU6="P",CC6,(CC6+AZ6)/2)</f>
        <v>0.5</v>
      </c>
      <c r="QH6" s="23">
        <f>IF($CU6="P",CD6,(CD6+BA6)/2)</f>
        <v>0</v>
      </c>
      <c r="QI6" s="23">
        <f>IF($CU6="P",CE6,(CE6+BB6)/2)</f>
        <v>18.649999999999999</v>
      </c>
      <c r="QJ6" s="23">
        <f>IF($CU6="P",CF6,(CF6+BC6)/2)</f>
        <v>5.6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18.100000000000001</v>
      </c>
      <c r="QN6" s="23">
        <f>IF($CU6="P",CJ6,(CJ6+BG6)/2)</f>
        <v>5.2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6.4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18.700000000000003</v>
      </c>
      <c r="QV6" s="23">
        <f>IF($CU6="P",CR6,(CR6+BO6)/2)</f>
        <v>5.6</v>
      </c>
      <c r="QW6" s="23">
        <f>IF($CU6="P",CS6,(CS6+BP6)/2)</f>
        <v>0.1</v>
      </c>
      <c r="QX6" s="23">
        <f>IF($CU6="P",CT6,(CT6+BQ6)/2)</f>
        <v>0.15</v>
      </c>
      <c r="QY6" s="28" t="s">
        <v>57</v>
      </c>
      <c r="QZ6" s="41">
        <f>IF(SUM(QF6,QJ6)&gt;0,SUM(QF6,QJ6),"")</f>
        <v>11.6</v>
      </c>
      <c r="RA6" s="41">
        <f>IF(SUM(QE6:QF6,QH6:QJ6,QL6)-QG6-QK6&gt;0,SUM(QE6:QF6,QH6:QJ6,QL6)-QG6-QK6,"")</f>
        <v>47.999999999999993</v>
      </c>
      <c r="RB6" s="41">
        <f>IF(SUM(QM6:QN6,QP6)-QO6&gt;0,SUM(QM6:QN6,QP6)-QO6,"")</f>
        <v>23.05</v>
      </c>
      <c r="RC6" s="41">
        <f>IF(SUM(QF6,QJ6,QN6)&gt;0,SUM(QF6,QJ6,QN6),"")</f>
        <v>16.8</v>
      </c>
      <c r="RD6" s="41">
        <f>IF(SUM(RA6,RB6)&gt;0,SUM(RA6,RB6),"")</f>
        <v>71.05</v>
      </c>
      <c r="RE6" s="41">
        <f>IF(SUM(QR6,QV6)&gt;0,SUM(QR6,QV6),"")</f>
        <v>12</v>
      </c>
      <c r="RF6" s="41">
        <f>IF(SUM(QQ6:QR6,QT6:QV6,QX6)-SUM(QS6,QW6)&gt;0,SUM(QQ6:QR6,QT6:QV6,QX6)-SUM(QS6,QW6),"")</f>
        <v>49.050000000000004</v>
      </c>
      <c r="RG6" s="41">
        <f>IF(SUM(RA6,RF6)&gt;0,SUM(RA6,RF6),"")</f>
        <v>97.05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171.90001227000499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23.5</v>
      </c>
      <c r="O7" s="8" t="str">
        <f>IF(N7=0,"",IF(N7=CX7,$CA$1,IF(N7=BU7,$AX$1,IF(N7=AR7,$U$1,""))))</f>
        <v>2022 3rd Domestic Trial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5.2</v>
      </c>
      <c r="W7" s="19">
        <v>0.2</v>
      </c>
      <c r="X7" s="19">
        <v>0</v>
      </c>
      <c r="Y7" s="19">
        <v>18.399999999999999</v>
      </c>
      <c r="Z7" s="19">
        <v>5.2</v>
      </c>
      <c r="AA7" s="19">
        <v>0.2</v>
      </c>
      <c r="AB7" s="19">
        <v>0.3</v>
      </c>
      <c r="AC7" s="19">
        <v>18.5</v>
      </c>
      <c r="AD7" s="19">
        <v>5.6</v>
      </c>
      <c r="AE7" s="19">
        <v>0.6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18.579999999999998</v>
      </c>
      <c r="AL7" s="19">
        <v>5.2</v>
      </c>
      <c r="AM7" s="19">
        <v>0</v>
      </c>
      <c r="AN7" s="19">
        <v>0</v>
      </c>
      <c r="AO7" s="28"/>
      <c r="AP7" s="41">
        <f>IF(SUM(V7,Z7)&gt;0,SUM(V7,Z7),"")</f>
        <v>10.4</v>
      </c>
      <c r="AQ7" s="41">
        <f>IF(SUM(U7:V7,X7:Z7,AB7)-W7-AA7&gt;0,SUM(U7:V7,X7:Z7,AB7)-W7-AA7,"")</f>
        <v>47.599999999999994</v>
      </c>
      <c r="AR7" s="41">
        <f>IF(SUM(AC7:AD7,AF7)-AE7&gt;0,SUM(AC7:AD7,AF7)-AE7,"")</f>
        <v>23.5</v>
      </c>
      <c r="AS7" s="41">
        <f>IF(SUM(V7,Z7,AD7)&gt;0,SUM(V7,Z7,AD7),"")</f>
        <v>16</v>
      </c>
      <c r="AT7" s="41">
        <f>IF(SUM(AQ7,AR7)&gt;0,SUM(AQ7,AR7),"")</f>
        <v>71.099999999999994</v>
      </c>
      <c r="AU7" s="41">
        <f>IF(SUM(AH7,AL7)&gt;0,SUM(AH7,AL7),"")</f>
        <v>11.600000000000001</v>
      </c>
      <c r="AV7" s="41">
        <f>IF(SUM(AG7:AH7,AJ7:AL7,AN7)-SUM(AI7,AM7)&gt;0,SUM(AG7:AH7,AJ7:AL7,AN7)-SUM(AI7,AM7),"")</f>
        <v>48.78</v>
      </c>
      <c r="AW7" s="41">
        <f>IF(SUM(AQ7,AV7)&gt;0,SUM(AQ7,AV7),"")</f>
        <v>96.38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18.600000000000001</v>
      </c>
      <c r="BC7" s="18">
        <v>6</v>
      </c>
      <c r="BD7" s="18">
        <v>0</v>
      </c>
      <c r="BE7" s="18">
        <v>0.3</v>
      </c>
      <c r="BF7" s="18">
        <v>18.100000000000001</v>
      </c>
      <c r="BG7" s="18">
        <v>5.2</v>
      </c>
      <c r="BH7" s="18">
        <v>0.6</v>
      </c>
      <c r="BI7" s="18">
        <v>0</v>
      </c>
      <c r="BJ7" s="18">
        <v>18.7</v>
      </c>
      <c r="BK7" s="18">
        <v>6.4</v>
      </c>
      <c r="BL7" s="18">
        <v>0</v>
      </c>
      <c r="BM7" s="18">
        <v>0</v>
      </c>
      <c r="BN7" s="18">
        <v>18.399999999999999</v>
      </c>
      <c r="BO7" s="18">
        <v>6</v>
      </c>
      <c r="BP7" s="18">
        <v>0.6</v>
      </c>
      <c r="BQ7" s="18">
        <v>0.3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49.9</v>
      </c>
      <c r="BU7" s="11">
        <f>IF(SUM(BF7:BG7,BI7)-BH7&gt;0,SUM(BF7:BG7,BI7)-BH7,"")</f>
        <v>22.7</v>
      </c>
      <c r="BV7" s="11">
        <f>IF(SUM(AY7,BC7,BG7)&gt;0,SUM(AY7,BC7,BG7),"")</f>
        <v>17.600000000000001</v>
      </c>
      <c r="BW7" s="11">
        <f>IF(SUM(BT7,BU7)&gt;0,SUM(BT7,BU7),"")</f>
        <v>72.599999999999994</v>
      </c>
      <c r="BX7" s="11">
        <f>IF(SUM(BK7,BO7)&gt;0,SUM(BK7,BO7),"")</f>
        <v>12.4</v>
      </c>
      <c r="BY7" s="11">
        <f>IF(SUM(BJ7:BK7,BM7:BO7,BQ7)-SUM(BL7,BP7)&gt;0,SUM(BJ7:BK7,BM7:BO7,BQ7)-SUM(BL7,BP7),"")</f>
        <v>49.199999999999996</v>
      </c>
      <c r="BZ7" s="11">
        <f>IF(SUM(BT7,BY7)&gt;0,SUM(BT7,BY7),"")</f>
        <v>99.1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18.2</v>
      </c>
      <c r="CF7" s="19">
        <v>6</v>
      </c>
      <c r="CG7" s="19">
        <v>0.2</v>
      </c>
      <c r="CH7" s="19">
        <v>0.3</v>
      </c>
      <c r="CI7" s="19">
        <v>18</v>
      </c>
      <c r="CJ7" s="19">
        <v>5.2</v>
      </c>
      <c r="CK7" s="19">
        <v>0.2</v>
      </c>
      <c r="CL7" s="19">
        <v>0</v>
      </c>
      <c r="CM7" s="19">
        <v>18.600000000000001</v>
      </c>
      <c r="CN7" s="19">
        <v>6.4</v>
      </c>
      <c r="CO7" s="19">
        <v>0</v>
      </c>
      <c r="CP7" s="19">
        <v>0</v>
      </c>
      <c r="CQ7" s="19">
        <v>16.3</v>
      </c>
      <c r="CR7" s="19">
        <v>2.9</v>
      </c>
      <c r="CS7" s="19">
        <v>1.8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49.3</v>
      </c>
      <c r="CX7" s="41">
        <f>IF(SUM(CI7:CJ7,CL7)-CK7&gt;0,SUM(CI7:CJ7,CL7)-CK7,"")</f>
        <v>23</v>
      </c>
      <c r="CY7" s="41">
        <f>IF(SUM(CB7,CF7,CJ7)&gt;0,SUM(CB7,CF7,CJ7),"")</f>
        <v>17.600000000000001</v>
      </c>
      <c r="CZ7" s="41">
        <f>IF(SUM(CW7,CX7)&gt;0,SUM(CW7,CX7),"")</f>
        <v>72.3</v>
      </c>
      <c r="DA7" s="41">
        <f>IF(SUM(CN7,CR7)&gt;0,SUM(CN7,CR7),"")</f>
        <v>9.3000000000000007</v>
      </c>
      <c r="DB7" s="41">
        <f>IF(SUM(CM7:CN7,CP7:CR7,CT7)-SUM(CO7,CS7)&gt;0,SUM(CM7:CN7,CP7:CR7,CT7)-SUM(CO7,CS7),"")</f>
        <v>42.4</v>
      </c>
      <c r="DC7" s="41">
        <f>IF(SUM(CW7,DB7)&gt;0,SUM(CW7,DB7),"")</f>
        <v>91.699999999999989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6.4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18.399999999999999</v>
      </c>
      <c r="QJ7" s="23">
        <f>IF($CU7="P",CF7,(CF7+BC7)/2)</f>
        <v>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18.05</v>
      </c>
      <c r="QN7" s="23">
        <f>IF($CU7="P",CJ7,(CJ7+BG7)/2)</f>
        <v>5.2</v>
      </c>
      <c r="QO7" s="23">
        <f>IF($CU7="P",CK7,(CK7+BH7)/2)</f>
        <v>0.4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17.350000000000001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0.15</v>
      </c>
      <c r="QY7" s="28" t="s">
        <v>57</v>
      </c>
      <c r="QZ7" s="41">
        <f>IF(SUM(QF7,QJ7)&gt;0,SUM(QF7,QJ7),"")</f>
        <v>12.4</v>
      </c>
      <c r="RA7" s="41">
        <f>IF(SUM(QE7:QF7,QH7:QJ7,QL7)-QG7-QK7&gt;0,SUM(QE7:QF7,QH7:QJ7,QL7)-QG7-QK7,"")</f>
        <v>49.599999999999994</v>
      </c>
      <c r="RB7" s="41">
        <f>IF(SUM(QM7:QN7,QP7)-QO7&gt;0,SUM(QM7:QN7,QP7)-QO7,"")</f>
        <v>22.85</v>
      </c>
      <c r="RC7" s="41">
        <f>IF(SUM(QF7,QJ7,QN7)&gt;0,SUM(QF7,QJ7,QN7),"")</f>
        <v>17.600000000000001</v>
      </c>
      <c r="RD7" s="41">
        <f>IF(SUM(RA7,RB7)&gt;0,SUM(RA7,RB7),"")</f>
        <v>72.449999999999989</v>
      </c>
      <c r="RE7" s="41">
        <f>IF(SUM(QR7,QV7)&gt;0,SUM(QR7,QV7),"")</f>
        <v>10.850000000000001</v>
      </c>
      <c r="RF7" s="41">
        <f>IF(SUM(QQ7:QR7,QT7:QV7,QX7)-SUM(QS7,QW7)&gt;0,SUM(QQ7:QR7,QT7:QV7,QX7)-SUM(QS7,QW7),"")</f>
        <v>45.8</v>
      </c>
      <c r="RG7" s="41">
        <f>IF(SUM(RA7,RF7)&gt;0,SUM(RA7,RF7),"")</f>
        <v>95.399999999999991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136</v>
      </c>
      <c r="C8" s="4" t="s">
        <v>39</v>
      </c>
      <c r="D8" s="4">
        <v>2000</v>
      </c>
      <c r="E8" s="9">
        <f>SUM(J8:R8)+SUM(J8:N8)*0.0000001+SUM(J8)*0.0000000000001</f>
        <v>170.50001203000477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Worlds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>P</v>
      </c>
      <c r="J8" s="8">
        <f>IF(COUNT(AQ8,BT8,CW8)&gt;0,LARGE((AQ8,BT8,CW8),1),0)</f>
        <v>47.8</v>
      </c>
      <c r="K8" s="8" t="str">
        <f>IF(J8=0,"",IF(J8=CW8,$CA$1,IF(J8=BT8,$AX$1,IF(J8=AQ8,$U$1,""))))</f>
        <v>2023 Nationals</v>
      </c>
      <c r="L8" s="8">
        <f>IF(COUNT(AQ8,BT8,CW8)&gt;1,LARGE((AQ8,BT8,CW8),2),0)</f>
        <v>47.6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24.900000000000002</v>
      </c>
      <c r="O8" s="8" t="str">
        <f>IF(N8=0,"",IF(N8=CX8,$CA$1,IF(N8=BU8,$AX$1,IF(N8=AR8,$U$1,""))))</f>
        <v>2023 Nationals</v>
      </c>
      <c r="P8" s="8">
        <f>IF(MAX(AV8,BY8,DB8)&gt;0,MAX(AV8,BY8,DB8),0)</f>
        <v>49.5</v>
      </c>
      <c r="Q8" s="8" t="str">
        <f>IF(P8=0,"",IF(P8=DB8,$CA$1,IF(P8=BY8,$AX$1,IF(P8=AV8,$U$1,""))))</f>
        <v>2022 3rd Domestic Trial</v>
      </c>
      <c r="R8" s="8">
        <f>IF(MAX(DD8:DF8)&gt;0,MAX(DD8:DF8),"")</f>
        <v>0.69999999999999574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18.600000000000001</v>
      </c>
      <c r="V8" s="19">
        <v>6</v>
      </c>
      <c r="W8" s="19">
        <v>0.2</v>
      </c>
      <c r="X8" s="19">
        <v>0</v>
      </c>
      <c r="Y8" s="19">
        <v>18.399999999999999</v>
      </c>
      <c r="Z8" s="19">
        <v>5.6</v>
      </c>
      <c r="AA8" s="19">
        <v>0.8</v>
      </c>
      <c r="AB8" s="19">
        <v>0</v>
      </c>
      <c r="AC8" s="19">
        <v>17</v>
      </c>
      <c r="AD8" s="19">
        <v>3.2</v>
      </c>
      <c r="AE8" s="19">
        <v>0</v>
      </c>
      <c r="AF8" s="19">
        <v>0.3</v>
      </c>
      <c r="AG8" s="19">
        <v>18.899999999999999</v>
      </c>
      <c r="AH8" s="19">
        <v>6</v>
      </c>
      <c r="AI8" s="19">
        <v>0</v>
      </c>
      <c r="AJ8" s="19">
        <v>0</v>
      </c>
      <c r="AK8" s="19">
        <v>19</v>
      </c>
      <c r="AL8" s="19">
        <v>5.6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47.6</v>
      </c>
      <c r="AR8" s="41">
        <f>IF(SUM(AC8:AD8,AF8)-AE8&gt;0,SUM(AC8:AD8,AF8)-AE8,"")</f>
        <v>20.5</v>
      </c>
      <c r="AS8" s="41">
        <f>IF(SUM(V8,Z8,AD8)&gt;0,SUM(V8,Z8,AD8),"")</f>
        <v>14.8</v>
      </c>
      <c r="AT8" s="41">
        <f>IF(SUM(AQ8,AR8)&gt;0,SUM(AQ8,AR8),"")</f>
        <v>68.099999999999994</v>
      </c>
      <c r="AU8" s="41">
        <f>IF(SUM(AH8,AL8)&gt;0,SUM(AH8,AL8),"")</f>
        <v>11.6</v>
      </c>
      <c r="AV8" s="41">
        <f>IF(SUM(AG8:AH8,AJ8:AL8,AN8)-SUM(AI8,AM8)&gt;0,SUM(AG8:AH8,AJ8:AL8,AN8)-SUM(AI8,AM8),"")</f>
        <v>49.5</v>
      </c>
      <c r="AW8" s="41">
        <f>IF(SUM(AQ8,AV8)&gt;0,SUM(AQ8,AV8),"")</f>
        <v>97.1</v>
      </c>
      <c r="AX8" s="18">
        <v>18.2</v>
      </c>
      <c r="AY8" s="18">
        <v>5.2</v>
      </c>
      <c r="AZ8" s="18">
        <v>0.2</v>
      </c>
      <c r="BA8" s="18">
        <v>0</v>
      </c>
      <c r="BB8" s="18">
        <v>17.7</v>
      </c>
      <c r="BC8" s="18">
        <v>4.8</v>
      </c>
      <c r="BD8" s="18">
        <v>0.8</v>
      </c>
      <c r="BE8" s="18">
        <v>0</v>
      </c>
      <c r="BF8" s="18">
        <v>18.399999999999999</v>
      </c>
      <c r="BG8" s="18">
        <v>6</v>
      </c>
      <c r="BH8" s="18">
        <v>0.8</v>
      </c>
      <c r="BI8" s="18">
        <v>0.3</v>
      </c>
      <c r="BJ8" s="18">
        <v>18.600000000000001</v>
      </c>
      <c r="BK8" s="18">
        <v>6</v>
      </c>
      <c r="BL8" s="18">
        <v>0</v>
      </c>
      <c r="BM8" s="18">
        <v>0</v>
      </c>
      <c r="BN8" s="18">
        <v>18.8</v>
      </c>
      <c r="BO8" s="18">
        <v>5.6</v>
      </c>
      <c r="BP8" s="18">
        <v>0.6</v>
      </c>
      <c r="BQ8" s="18">
        <v>0</v>
      </c>
      <c r="BR8" s="29"/>
      <c r="BS8" s="11">
        <f>IF(SUM(AY8,BC8)&gt;0,SUM(AY8,BC8),"")</f>
        <v>10</v>
      </c>
      <c r="BT8" s="11">
        <f>IF(SUM(AX8:AY8,BA8:BC8,BE8)-AZ8-BD8&gt;0,SUM(AX8:AY8,BA8:BC8,BE8)-AZ8-BD8,"")</f>
        <v>44.899999999999991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68.799999999999983</v>
      </c>
      <c r="BX8" s="11">
        <f>IF(SUM(BK8,BO8)&gt;0,SUM(BK8,BO8),"")</f>
        <v>11.6</v>
      </c>
      <c r="BY8" s="11">
        <f>IF(SUM(BJ8:BK8,BM8:BO8,BQ8)-SUM(BL8,BP8)&gt;0,SUM(BJ8:BK8,BM8:BO8,BQ8)-SUM(BL8,BP8),"")</f>
        <v>48.400000000000006</v>
      </c>
      <c r="BZ8" s="11">
        <f>IF(SUM(BT8,BY8)&gt;0,SUM(BT8,BY8),"")</f>
        <v>93.3</v>
      </c>
      <c r="CA8" s="19">
        <v>18.8</v>
      </c>
      <c r="CB8" s="19">
        <v>5.6</v>
      </c>
      <c r="CC8" s="19">
        <v>0</v>
      </c>
      <c r="CD8" s="19">
        <v>0</v>
      </c>
      <c r="CE8" s="19">
        <v>17</v>
      </c>
      <c r="CF8" s="19">
        <v>6.4</v>
      </c>
      <c r="CG8" s="19">
        <v>0</v>
      </c>
      <c r="CH8" s="19">
        <v>0</v>
      </c>
      <c r="CI8" s="19">
        <v>18.600000000000001</v>
      </c>
      <c r="CJ8" s="19">
        <v>6</v>
      </c>
      <c r="CK8" s="19">
        <v>0</v>
      </c>
      <c r="CL8" s="19">
        <v>0.3</v>
      </c>
      <c r="CM8" s="19">
        <v>18.399999999999999</v>
      </c>
      <c r="CN8" s="19">
        <v>6</v>
      </c>
      <c r="CO8" s="19">
        <v>0.2</v>
      </c>
      <c r="CP8" s="19">
        <v>0.3</v>
      </c>
      <c r="CQ8" s="19">
        <v>18.600000000000001</v>
      </c>
      <c r="CR8" s="19">
        <v>6</v>
      </c>
      <c r="CS8" s="19">
        <v>0.2</v>
      </c>
      <c r="CT8" s="19">
        <v>0</v>
      </c>
      <c r="CU8" s="28"/>
      <c r="CV8" s="41">
        <f>IF(SUM(CB8,CF8)&gt;0,SUM(CB8,CF8),"")</f>
        <v>12</v>
      </c>
      <c r="CW8" s="41">
        <f>IF(SUM(CA8:CB8,CD8:CF8,CH8)-CC8-CG8&gt;0,SUM(CA8:CB8,CD8:CF8,CH8)-CC8-CG8,"")</f>
        <v>47.8</v>
      </c>
      <c r="CX8" s="41">
        <f>IF(SUM(CI8:CJ8,CL8)-CK8&gt;0,SUM(CI8:CJ8,CL8)-CK8,"")</f>
        <v>24.900000000000002</v>
      </c>
      <c r="CY8" s="41">
        <f>IF(SUM(CB8,CF8,CJ8)&gt;0,SUM(CB8,CF8,CJ8),"")</f>
        <v>18</v>
      </c>
      <c r="CZ8" s="41">
        <f>IF(SUM(CW8,CX8)&gt;0,SUM(CW8,CX8),"")</f>
        <v>72.7</v>
      </c>
      <c r="DA8" s="41">
        <f>IF(SUM(CN8,CR8)&gt;0,SUM(CN8,CR8),"")</f>
        <v>12</v>
      </c>
      <c r="DB8" s="41">
        <f>IF(SUM(CM8:CN8,CP8:CR8,CT8)-SUM(CO8,CS8)&gt;0,SUM(CM8:CN8,CP8:CR8,CT8)-SUM(CO8,CS8),"")</f>
        <v>48.9</v>
      </c>
      <c r="DC8" s="41">
        <f>IF(SUM(CW8,DB8)&gt;0,SUM(CW8,DB8),"")</f>
        <v>96.699999999999989</v>
      </c>
      <c r="DD8" s="52">
        <f>IF(MAX(EB8,FD8,GF8,HH8,IJ8,JL8,KN8,LP8,MR8,NT8,OV8,PX8)-IF(L8="",0,L8)&gt;0.001,MAX(EB8,FD8,GF8,HH8,IJ8,JL8,KN8,LP8,MR8,NT8,OV8,PX8)-IF(L8="",0,L8),"")</f>
        <v>0.69999999999999574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18.399999999999999</v>
      </c>
      <c r="IR8" s="18">
        <v>6</v>
      </c>
      <c r="IS8" s="18">
        <v>0.2</v>
      </c>
      <c r="IT8" s="18">
        <v>0</v>
      </c>
      <c r="IU8" s="18">
        <v>18.5</v>
      </c>
      <c r="IV8" s="18">
        <v>5.6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>IF(SUM(IR8,IV8)&gt;0,SUM(IR8,IV8),"")</f>
        <v>11.6</v>
      </c>
      <c r="JL8" s="11">
        <f>IF(SUM(IQ8:IR8,IT8:IV8,IX8)-IS8-IW8&gt;0,SUM(IQ8:IR8,IT8:IV8,IX8)-IS8-IW8,"")</f>
        <v>48.3</v>
      </c>
      <c r="JM8" s="11" t="str">
        <f>IF(SUM(IY8:IZ8,JB8)-JA8&gt;0,SUM(IY8:IZ8,JB8)-JA8,"")</f>
        <v/>
      </c>
      <c r="JN8" s="11">
        <f>IF(SUM(IR8,IV8,IZ8)&gt;0,SUM(IR8,IV8,IZ8),"")</f>
        <v>11.6</v>
      </c>
      <c r="JO8" s="11">
        <f>IF(SUM(JL8,JM8)&gt;0,SUM(JL8,JM8),"")</f>
        <v>48.3</v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>
        <f>IF(SUM(JL8,JQ8)&gt;0,SUM(JL8,JQ8),"")</f>
        <v>48.3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>
        <v>18</v>
      </c>
      <c r="KV8" s="18">
        <v>5.2</v>
      </c>
      <c r="KW8" s="18">
        <v>0.2</v>
      </c>
      <c r="KX8" s="18">
        <v>0</v>
      </c>
      <c r="KY8" s="18">
        <v>18.8</v>
      </c>
      <c r="KZ8" s="18">
        <v>5.6</v>
      </c>
      <c r="LA8" s="18">
        <v>0</v>
      </c>
      <c r="LB8" s="18">
        <v>0</v>
      </c>
      <c r="LC8" s="18"/>
      <c r="LD8" s="18"/>
      <c r="LE8" s="18"/>
      <c r="LF8" s="18"/>
      <c r="LG8" s="18">
        <v>18.5</v>
      </c>
      <c r="LH8" s="18">
        <v>5.6</v>
      </c>
      <c r="LI8" s="18">
        <v>0.8</v>
      </c>
      <c r="LJ8" s="18">
        <v>0</v>
      </c>
      <c r="LK8" s="18">
        <v>18.3</v>
      </c>
      <c r="LL8" s="18">
        <v>6</v>
      </c>
      <c r="LM8" s="18">
        <v>0.2</v>
      </c>
      <c r="LN8" s="18">
        <v>0</v>
      </c>
      <c r="LO8" s="11">
        <f>IF(SUM(KV8,KZ8)&gt;0,SUM(KV8,KZ8),"")</f>
        <v>10.8</v>
      </c>
      <c r="LP8" s="11">
        <f>IF(SUM(KU8:KV8,KX8:KZ8,LB8)-KW8-LA8&gt;0,SUM(KU8:KV8,KX8:KZ8,LB8)-KW8-LA8,"")</f>
        <v>47.4</v>
      </c>
      <c r="LQ8" s="11" t="str">
        <f>IF(SUM(LC8:LD8,LF8)-LE8&gt;0,SUM(LC8:LD8,LF8)-LE8,"")</f>
        <v/>
      </c>
      <c r="LR8" s="11">
        <f>IF(SUM(KV8,KZ8,LD8)&gt;0,SUM(KV8,KZ8,LD8),"")</f>
        <v>10.8</v>
      </c>
      <c r="LS8" s="11">
        <f>IF(SUM(LP8,LQ8)&gt;0,SUM(LP8,LQ8),"")</f>
        <v>47.4</v>
      </c>
      <c r="LT8" s="11">
        <f>IF(SUM(LH8,LL8)&gt;0,SUM(LH8,LL8),"")</f>
        <v>11.6</v>
      </c>
      <c r="LU8" s="11">
        <f>IF(SUM(LG8:LH8,LJ8:LL8,LN8)-SUM(LI8,LM8)&gt;0,SUM(LG8:LH8,LJ8:LL8,LN8)-SUM(LI8,LM8),"")</f>
        <v>47.400000000000006</v>
      </c>
      <c r="LV8" s="11">
        <f>IF(SUM(LP8,LU8)&gt;0,SUM(LP8,LU8),"")</f>
        <v>94.800000000000011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18.5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5.6</v>
      </c>
      <c r="QK8" s="23">
        <f>IF($CU8="P",CG8,(CG8+BD8)/2)</f>
        <v>0.4</v>
      </c>
      <c r="QL8" s="23">
        <f>IF($CU8="P",CH8,(CH8+BE8)/2)</f>
        <v>0</v>
      </c>
      <c r="QM8" s="23">
        <f>IF($CU8="P",CI8,(CI8+BF8)/2)</f>
        <v>18.5</v>
      </c>
      <c r="QN8" s="23">
        <f>IF($CU8="P",CJ8,(CJ8+BG8)/2)</f>
        <v>6</v>
      </c>
      <c r="QO8" s="23">
        <f>IF($CU8="P",CK8,(CK8+BH8)/2)</f>
        <v>0.4</v>
      </c>
      <c r="QP8" s="23">
        <f>IF($CU8="P",CL8,(CL8+BI8)/2)</f>
        <v>0.3</v>
      </c>
      <c r="QQ8" s="23">
        <f>IF($CU8="P",CM8,(CM8+BJ8)/2)</f>
        <v>18.5</v>
      </c>
      <c r="QR8" s="23">
        <f>IF($CU8="P",CN8,(CN8+BK8)/2)</f>
        <v>6</v>
      </c>
      <c r="QS8" s="23">
        <f>IF($CU8="P",CO8,(CO8+BL8)/2)</f>
        <v>0.1</v>
      </c>
      <c r="QT8" s="23">
        <f>IF($CU8="P",CP8,(CP8+BM8)/2)</f>
        <v>0.15</v>
      </c>
      <c r="QU8" s="23">
        <f>IF($CU8="P",CQ8,(CQ8+BN8)/2)</f>
        <v>18.700000000000003</v>
      </c>
      <c r="QV8" s="23">
        <f>IF($CU8="P",CR8,(CR8+BO8)/2)</f>
        <v>5.8</v>
      </c>
      <c r="QW8" s="23">
        <f>IF($CU8="P",CS8,(CS8+BP8)/2)</f>
        <v>0.4</v>
      </c>
      <c r="QX8" s="23">
        <f>IF($CU8="P",CT8,(CT8+BQ8)/2)</f>
        <v>0</v>
      </c>
      <c r="QY8" s="28" t="s">
        <v>57</v>
      </c>
      <c r="QZ8" s="41">
        <f>IF(SUM(QF8,QJ8)&gt;0,SUM(QF8,QJ8),"")</f>
        <v>11</v>
      </c>
      <c r="RA8" s="41">
        <f>IF(SUM(QE8:QF8,QH8:QJ8,QL8)-QG8-QK8&gt;0,SUM(QE8:QF8,QH8:QJ8,QL8)-QG8-QK8,"")</f>
        <v>46.35</v>
      </c>
      <c r="RB8" s="41">
        <f>IF(SUM(QM8:QN8,QP8)-QO8&gt;0,SUM(QM8:QN8,QP8)-QO8,"")</f>
        <v>24.400000000000002</v>
      </c>
      <c r="RC8" s="41">
        <f>IF(SUM(QF8,QJ8,QN8)&gt;0,SUM(QF8,QJ8,QN8),"")</f>
        <v>17</v>
      </c>
      <c r="RD8" s="41">
        <f>IF(SUM(RA8,RB8)&gt;0,SUM(RA8,RB8),"")</f>
        <v>70.75</v>
      </c>
      <c r="RE8" s="41">
        <f>IF(SUM(QR8,QV8)&gt;0,SUM(QR8,QV8),"")</f>
        <v>11.8</v>
      </c>
      <c r="RF8" s="41">
        <f>IF(SUM(QQ8:QR8,QT8:QV8,QX8)-SUM(QS8,QW8)&gt;0,SUM(QQ8:QR8,QT8:QV8,QX8)-SUM(QS8,QW8),"")</f>
        <v>48.65</v>
      </c>
      <c r="RG8" s="41">
        <f>IF(SUM(RA8,RF8)&gt;0,SUM(RA8,RF8),"")</f>
        <v>95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99</v>
      </c>
      <c r="C9" s="4" t="s">
        <v>5</v>
      </c>
      <c r="D9" s="4">
        <v>1999</v>
      </c>
      <c r="E9" s="9">
        <f>SUM(J9:R9)+SUM(J9:N9)*0.0000001+SUM(J9)*0.0000000000001</f>
        <v>169.14001196000481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48.4</v>
      </c>
      <c r="K9" s="8" t="str">
        <f>IF(J9=0,"",IF(J9=CW9,$CA$1,IF(J9=BT9,$AX$1,IF(J9=AQ9,$U$1,""))))</f>
        <v>2023 Nationals</v>
      </c>
      <c r="L9" s="8">
        <f>IF(COUNT(AQ9,BT9,CW9)&gt;1,LARGE((AQ9,BT9,CW9),2),0)</f>
        <v>47.099999999999994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24.1</v>
      </c>
      <c r="O9" s="8" t="str">
        <f>IF(N9=0,"",IF(N9=CX9,$CA$1,IF(N9=BU9,$AX$1,IF(N9=AR9,$U$1,""))))</f>
        <v>2023 Nationals</v>
      </c>
      <c r="P9" s="8">
        <f>IF(MAX(AV9,BY9,DB9)&gt;0,MAX(AV9,BY9,DB9),0)</f>
        <v>48.84</v>
      </c>
      <c r="Q9" s="8" t="str">
        <f>IF(P9=0,"",IF(P9=DB9,$CA$1,IF(P9=BY9,$AX$1,IF(P9=AV9,$U$1,""))))</f>
        <v>2022 3rd Domestic Trial</v>
      </c>
      <c r="R9" s="8">
        <f>IF(MAX(DD9:DF9)&gt;0,MAX(DD9:DF9),"")</f>
        <v>0.70000000000000284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2 (July 8)</v>
      </c>
      <c r="U9" s="19">
        <v>18.5</v>
      </c>
      <c r="V9" s="19">
        <v>4.4000000000000004</v>
      </c>
      <c r="W9" s="19">
        <v>0.2</v>
      </c>
      <c r="X9" s="19">
        <v>0</v>
      </c>
      <c r="Y9" s="19">
        <v>19</v>
      </c>
      <c r="Z9" s="19">
        <v>6</v>
      </c>
      <c r="AA9" s="19">
        <v>0.6</v>
      </c>
      <c r="AB9" s="19">
        <v>0</v>
      </c>
      <c r="AC9" s="19">
        <v>18.8</v>
      </c>
      <c r="AD9" s="19">
        <v>5.6</v>
      </c>
      <c r="AE9" s="19">
        <v>0.6</v>
      </c>
      <c r="AF9" s="19">
        <v>0.3</v>
      </c>
      <c r="AG9" s="19">
        <v>18.739999999999998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6</v>
      </c>
      <c r="AM9" s="19">
        <v>0.6</v>
      </c>
      <c r="AN9" s="19">
        <v>0.3</v>
      </c>
      <c r="AO9" s="28"/>
      <c r="AP9" s="41">
        <f>IF(SUM(V9,Z9)&gt;0,SUM(V9,Z9),"")</f>
        <v>10.4</v>
      </c>
      <c r="AQ9" s="41">
        <f>IF(SUM(U9:V9,X9:Z9,AB9)-W9-AA9&gt;0,SUM(U9:V9,X9:Z9,AB9)-W9-AA9,"")</f>
        <v>47.099999999999994</v>
      </c>
      <c r="AR9" s="41">
        <f>IF(SUM(AC9:AD9,AF9)-AE9&gt;0,SUM(AC9:AD9,AF9)-AE9,"")</f>
        <v>24.099999999999998</v>
      </c>
      <c r="AS9" s="41">
        <f>IF(SUM(V9,Z9,AD9)&gt;0,SUM(V9,Z9,AD9),"")</f>
        <v>16</v>
      </c>
      <c r="AT9" s="41">
        <f>IF(SUM(AQ9,AR9)&gt;0,SUM(AQ9,AR9),"")</f>
        <v>71.199999999999989</v>
      </c>
      <c r="AU9" s="41">
        <f>IF(SUM(AH9,AL9)&gt;0,SUM(AH9,AL9),"")</f>
        <v>12</v>
      </c>
      <c r="AV9" s="41">
        <f>IF(SUM(AG9:AH9,AJ9:AL9,AN9)-SUM(AI9,AM9)&gt;0,SUM(AG9:AH9,AJ9:AL9,AN9)-SUM(AI9,AM9),"")</f>
        <v>48.84</v>
      </c>
      <c r="AW9" s="41">
        <f>IF(SUM(AQ9,AV9)&gt;0,SUM(AQ9,AV9),"")</f>
        <v>95.94</v>
      </c>
      <c r="AX9" s="18">
        <v>16.8</v>
      </c>
      <c r="AY9" s="18">
        <v>5.6</v>
      </c>
      <c r="AZ9" s="18">
        <v>0.8</v>
      </c>
      <c r="BA9" s="18">
        <v>0</v>
      </c>
      <c r="BB9" s="18">
        <v>17.399999999999999</v>
      </c>
      <c r="BC9" s="18">
        <v>2.8</v>
      </c>
      <c r="BD9" s="18">
        <v>0</v>
      </c>
      <c r="BE9" s="18">
        <v>0</v>
      </c>
      <c r="BF9" s="18">
        <v>18.3</v>
      </c>
      <c r="BG9" s="18">
        <v>4.8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41.8</v>
      </c>
      <c r="BU9" s="11">
        <f>IF(SUM(BF9:BG9,BI9)-BH9&gt;0,SUM(BF9:BG9,BI9)-BH9,"")</f>
        <v>23.1</v>
      </c>
      <c r="BV9" s="11">
        <f>IF(SUM(AY9,BC9,BG9)&gt;0,SUM(AY9,BC9,BG9),"")</f>
        <v>13.2</v>
      </c>
      <c r="BW9" s="11">
        <f>IF(SUM(BT9,BU9)&gt;0,SUM(BT9,BU9),"")</f>
        <v>64.900000000000006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41.8</v>
      </c>
      <c r="CA9" s="19">
        <v>18.8</v>
      </c>
      <c r="CB9" s="19">
        <v>5.6</v>
      </c>
      <c r="CC9" s="19">
        <v>0.6</v>
      </c>
      <c r="CD9" s="19">
        <v>0</v>
      </c>
      <c r="CE9" s="19">
        <v>19</v>
      </c>
      <c r="CF9" s="19">
        <v>5.6</v>
      </c>
      <c r="CG9" s="19">
        <v>0</v>
      </c>
      <c r="CH9" s="19">
        <v>0</v>
      </c>
      <c r="CI9" s="19">
        <v>18.600000000000001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0.6</v>
      </c>
      <c r="CP9" s="19">
        <v>0.3</v>
      </c>
      <c r="CQ9" s="19">
        <v>18.8</v>
      </c>
      <c r="CR9" s="19">
        <v>6</v>
      </c>
      <c r="CS9" s="19">
        <v>0.8</v>
      </c>
      <c r="CT9" s="19">
        <v>0</v>
      </c>
      <c r="CU9" s="28"/>
      <c r="CV9" s="41">
        <f>IF(SUM(CB9,CF9)&gt;0,SUM(CB9,CF9),"")</f>
        <v>11.2</v>
      </c>
      <c r="CW9" s="41">
        <f>IF(SUM(CA9:CB9,CD9:CF9,CH9)-CC9-CG9&gt;0,SUM(CA9:CB9,CD9:CF9,CH9)-CC9-CG9,"")</f>
        <v>48.4</v>
      </c>
      <c r="CX9" s="41">
        <f>IF(SUM(CI9:CJ9,CL9)-CK9&gt;0,SUM(CI9:CJ9,CL9)-CK9,"")</f>
        <v>24.1</v>
      </c>
      <c r="CY9" s="41">
        <f>IF(SUM(CB9,CF9,CJ9)&gt;0,SUM(CB9,CF9,CJ9),"")</f>
        <v>17.2</v>
      </c>
      <c r="CZ9" s="41">
        <f>IF(SUM(CW9,CX9)&gt;0,SUM(CW9,CX9),"")</f>
        <v>72.5</v>
      </c>
      <c r="DA9" s="41">
        <f>IF(SUM(CN9,CR9)&gt;0,SUM(CN9,CR9),"")</f>
        <v>12</v>
      </c>
      <c r="DB9" s="41">
        <f>IF(SUM(CM9:CN9,CP9:CR9,CT9)-SUM(CO9,CS9)&gt;0,SUM(CM9:CN9,CP9:CR9,CT9)-SUM(CO9,CS9),"")</f>
        <v>48.300000000000004</v>
      </c>
      <c r="DC9" s="41">
        <f>IF(SUM(CW9,DB9)&gt;0,SUM(CW9,DB9),"")</f>
        <v>96.7</v>
      </c>
      <c r="DD9" s="52">
        <f>IF(MAX(EB9,FD9,GF9,HH9,IJ9,JL9,KN9,LP9,MR9,NT9,OV9,PX9)-IF(L9="",0,L9)&gt;0.001,MAX(EB9,FD9,GF9,HH9,IJ9,JL9,KN9,LP9,MR9,NT9,OV9,PX9)-IF(L9="",0,L9),"")</f>
        <v>0.70000000000000284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18.5</v>
      </c>
      <c r="JT9" s="17">
        <v>5.6</v>
      </c>
      <c r="JU9" s="17">
        <v>0.6</v>
      </c>
      <c r="JV9" s="17">
        <v>0</v>
      </c>
      <c r="JW9" s="17">
        <v>18.7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11.2</v>
      </c>
      <c r="KN9" s="41">
        <f>IF(SUM(JS9:JT9,JV9:JX9,JZ9)-JU9-JY9&gt;0,SUM(JS9:JT9,JV9:JX9,JZ9)-JU9-JY9,"")</f>
        <v>47.8</v>
      </c>
      <c r="KO9" s="41" t="str">
        <f>IF(SUM(KA9:KB9,KD9)-KC9&gt;0,SUM(KA9:KB9,KD9)-KC9,"")</f>
        <v/>
      </c>
      <c r="KP9" s="41">
        <f>IF(SUM(JT9,JX9,KB9)&gt;0,SUM(JT9,JX9,KB9),"")</f>
        <v>11.2</v>
      </c>
      <c r="KQ9" s="41">
        <f>IF(SUM(KN9,KO9)&gt;0,SUM(KN9,KO9),"")</f>
        <v>47.8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47.8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17.8</v>
      </c>
      <c r="QF9" s="23">
        <f>IF($CU9="P",CB9,(CB9+AY9)/2)</f>
        <v>5.6</v>
      </c>
      <c r="QG9" s="23">
        <f>IF($CU9="P",CC9,(CC9+AZ9)/2)</f>
        <v>0.7</v>
      </c>
      <c r="QH9" s="23">
        <f>IF($CU9="P",CD9,(CD9+BA9)/2)</f>
        <v>0</v>
      </c>
      <c r="QI9" s="23">
        <f>IF($CU9="P",CE9,(CE9+BB9)/2)</f>
        <v>18.2</v>
      </c>
      <c r="QJ9" s="23">
        <f>IF($CU9="P",CF9,(CF9+BC9)/2)</f>
        <v>4.1999999999999993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5.4</v>
      </c>
      <c r="QO9" s="23">
        <f>IF($CU9="P",CK9,(CK9+BH9)/2)</f>
        <v>0.4</v>
      </c>
      <c r="QP9" s="23">
        <f>IF($CU9="P",CL9,(CL9+BI9)/2)</f>
        <v>0.15</v>
      </c>
      <c r="QQ9" s="23">
        <f>IF($CU9="P",CM9,(CM9+BJ9)/2)</f>
        <v>9.3000000000000007</v>
      </c>
      <c r="QR9" s="23">
        <f>IF($CU9="P",CN9,(CN9+BK9)/2)</f>
        <v>3</v>
      </c>
      <c r="QS9" s="23">
        <f>IF($CU9="P",CO9,(CO9+BL9)/2)</f>
        <v>0.3</v>
      </c>
      <c r="QT9" s="23">
        <f>IF($CU9="P",CP9,(CP9+BM9)/2)</f>
        <v>0.15</v>
      </c>
      <c r="QU9" s="23">
        <f>IF($CU9="P",CQ9,(CQ9+BN9)/2)</f>
        <v>9.4</v>
      </c>
      <c r="QV9" s="23">
        <f>IF($CU9="P",CR9,(CR9+BO9)/2)</f>
        <v>3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9.7999999999999989</v>
      </c>
      <c r="RA9" s="41">
        <f>IF(SUM(QE9:QF9,QH9:QJ9,QL9)-QG9-QK9&gt;0,SUM(QE9:QF9,QH9:QJ9,QL9)-QG9-QK9,"")</f>
        <v>45.099999999999994</v>
      </c>
      <c r="RB9" s="41">
        <f>IF(SUM(QM9:QN9,QP9)-QO9&gt;0,SUM(QM9:QN9,QP9)-QO9,"")</f>
        <v>23.6</v>
      </c>
      <c r="RC9" s="41">
        <f>IF(SUM(QF9,QJ9,QN9)&gt;0,SUM(QF9,QJ9,QN9),"")</f>
        <v>15.2</v>
      </c>
      <c r="RD9" s="41">
        <f>IF(SUM(RA9,RB9)&gt;0,SUM(RA9,RB9),"")</f>
        <v>68.699999999999989</v>
      </c>
      <c r="RE9" s="41">
        <f>IF(SUM(QR9,QV9)&gt;0,SUM(QR9,QV9),"")</f>
        <v>6</v>
      </c>
      <c r="RF9" s="41">
        <f>IF(SUM(QQ9:QR9,QT9:QV9,QX9)-SUM(QS9,QW9)&gt;0,SUM(QQ9:QR9,QT9:QV9,QX9)-SUM(QS9,QW9),"")</f>
        <v>24.150000000000002</v>
      </c>
      <c r="RG9" s="41">
        <f>IF(SUM(RA9,RF9)&gt;0,SUM(RA9,RF9),"")</f>
        <v>69.25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168.20001200000488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48.6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47.100000000000009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24.299999999999997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47.1</v>
      </c>
      <c r="Q10" s="8" t="str">
        <f>IF(P10=0,"",IF(P10=DB10,$CA$1,IF(P10=BY10,$AX$1,IF(P10=AV10,$U$1,""))))</f>
        <v>2023 Elite Canada</v>
      </c>
      <c r="R10" s="8">
        <f>IF(MAX(DD10:DF10)&gt;0,MAX(DD10:DF10),"")</f>
        <v>1.0999999999999872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2 (July 8)</v>
      </c>
      <c r="U10" s="19">
        <v>19</v>
      </c>
      <c r="V10" s="19">
        <v>5.2</v>
      </c>
      <c r="W10" s="19">
        <v>0.2</v>
      </c>
      <c r="X10" s="19">
        <v>0</v>
      </c>
      <c r="Y10" s="19">
        <v>17.399999999999999</v>
      </c>
      <c r="Z10" s="19">
        <v>2.8</v>
      </c>
      <c r="AA10" s="19">
        <v>0</v>
      </c>
      <c r="AB10" s="19">
        <v>0</v>
      </c>
      <c r="AC10" s="19">
        <v>18.5</v>
      </c>
      <c r="AD10" s="19">
        <v>6.4</v>
      </c>
      <c r="AE10" s="19">
        <v>0.6</v>
      </c>
      <c r="AF10" s="19">
        <v>0</v>
      </c>
      <c r="AG10" s="19">
        <v>17</v>
      </c>
      <c r="AH10" s="19">
        <v>6</v>
      </c>
      <c r="AI10" s="19">
        <v>0.8</v>
      </c>
      <c r="AJ10" s="19">
        <v>0</v>
      </c>
      <c r="AK10" s="19">
        <v>18.2</v>
      </c>
      <c r="AL10" s="19">
        <v>6</v>
      </c>
      <c r="AM10" s="19">
        <v>0.8</v>
      </c>
      <c r="AN10" s="19">
        <v>0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44.199999999999989</v>
      </c>
      <c r="AR10" s="41">
        <f>IF(SUM(AC10:AD10,AF10)-AE10&gt;0,SUM(AC10:AD10,AF10)-AE10,"")</f>
        <v>24.299999999999997</v>
      </c>
      <c r="AS10" s="41">
        <f>IF(SUM(V10,Z10,AD10)&gt;0,SUM(V10,Z10,AD10),"")</f>
        <v>14.4</v>
      </c>
      <c r="AT10" s="41">
        <f>IF(SUM(AQ10,AR10)&gt;0,SUM(AQ10,AR10),"")</f>
        <v>68.499999999999986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45.6</v>
      </c>
      <c r="AW10" s="41">
        <f>IF(SUM(AQ10,AV10)&gt;0,SUM(AQ10,AV10),"")</f>
        <v>89.799999999999983</v>
      </c>
      <c r="AX10" s="18">
        <v>18.5</v>
      </c>
      <c r="AY10" s="18">
        <v>6</v>
      </c>
      <c r="AZ10" s="18">
        <v>0.2</v>
      </c>
      <c r="BA10" s="18">
        <v>0</v>
      </c>
      <c r="BB10" s="18">
        <v>18.7</v>
      </c>
      <c r="BC10" s="18">
        <v>5.6</v>
      </c>
      <c r="BD10" s="18">
        <v>0</v>
      </c>
      <c r="BE10" s="18">
        <v>0</v>
      </c>
      <c r="BF10" s="18">
        <v>18.8</v>
      </c>
      <c r="BG10" s="18">
        <v>5.2</v>
      </c>
      <c r="BH10" s="18">
        <v>0</v>
      </c>
      <c r="BI10" s="18">
        <v>0</v>
      </c>
      <c r="BJ10" s="18">
        <v>18.2</v>
      </c>
      <c r="BK10" s="18">
        <v>5.6</v>
      </c>
      <c r="BL10" s="18">
        <v>0.2</v>
      </c>
      <c r="BM10" s="18">
        <v>0</v>
      </c>
      <c r="BN10" s="18">
        <v>18.7</v>
      </c>
      <c r="BO10" s="18">
        <v>5.6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48.6</v>
      </c>
      <c r="BU10" s="11">
        <f>IF(SUM(BF10:BG10,BI10)-BH10&gt;0,SUM(BF10:BG10,BI10)-BH10,"")</f>
        <v>24</v>
      </c>
      <c r="BV10" s="11">
        <f>IF(SUM(AY10,BC10,BG10)&gt;0,SUM(AY10,BC10,BG10),"")</f>
        <v>16.8</v>
      </c>
      <c r="BW10" s="11">
        <f>IF(SUM(BT10,BU10)&gt;0,SUM(BT10,BU10),"")</f>
        <v>72.599999999999994</v>
      </c>
      <c r="BX10" s="11">
        <f>IF(SUM(BK10,BO10)&gt;0,SUM(BK10,BO10),"")</f>
        <v>11.2</v>
      </c>
      <c r="BY10" s="11">
        <f>IF(SUM(BJ10:BK10,BM10:BO10,BQ10)-SUM(BL10,BP10)&gt;0,SUM(BJ10:BK10,BM10:BO10,BQ10)-SUM(BL10,BP10),"")</f>
        <v>47.1</v>
      </c>
      <c r="BZ10" s="11">
        <f>IF(SUM(BT10,BY10)&gt;0,SUM(BT10,BY10),"")</f>
        <v>95.7</v>
      </c>
      <c r="CA10" s="19">
        <v>17</v>
      </c>
      <c r="CB10" s="19">
        <v>6.4</v>
      </c>
      <c r="CC10" s="19">
        <v>0.8</v>
      </c>
      <c r="CD10" s="19">
        <v>0</v>
      </c>
      <c r="CE10" s="19">
        <v>19.3</v>
      </c>
      <c r="CF10" s="19">
        <v>5.2</v>
      </c>
      <c r="CG10" s="19">
        <v>0</v>
      </c>
      <c r="CH10" s="19">
        <v>0</v>
      </c>
      <c r="CI10" s="19">
        <v>18.7</v>
      </c>
      <c r="CJ10" s="19">
        <v>5.2</v>
      </c>
      <c r="CK10" s="19">
        <v>0</v>
      </c>
      <c r="CL10" s="19">
        <v>0</v>
      </c>
      <c r="CM10" s="19">
        <v>17.600000000000001</v>
      </c>
      <c r="CN10" s="19">
        <v>2.8</v>
      </c>
      <c r="CO10" s="19">
        <v>0</v>
      </c>
      <c r="CP10" s="19">
        <v>0</v>
      </c>
      <c r="CQ10" s="19">
        <v>18.600000000000001</v>
      </c>
      <c r="CR10" s="19">
        <v>6</v>
      </c>
      <c r="CS10" s="19">
        <v>0.6</v>
      </c>
      <c r="CT10" s="19">
        <v>0</v>
      </c>
      <c r="CU10" s="28"/>
      <c r="CV10" s="41">
        <f>IF(SUM(CB10,CF10)&gt;0,SUM(CB10,CF10),"")</f>
        <v>11.600000000000001</v>
      </c>
      <c r="CW10" s="41">
        <f>IF(SUM(CA10:CB10,CD10:CF10,CH10)-CC10-CG10&gt;0,SUM(CA10:CB10,CD10:CF10,CH10)-CC10-CG10,"")</f>
        <v>47.100000000000009</v>
      </c>
      <c r="CX10" s="41">
        <f>IF(SUM(CI10:CJ10,CL10)-CK10&gt;0,SUM(CI10:CJ10,CL10)-CK10,"")</f>
        <v>23.9</v>
      </c>
      <c r="CY10" s="41">
        <f>IF(SUM(CB10,CF10,CJ10)&gt;0,SUM(CB10,CF10,CJ10),"")</f>
        <v>16.8</v>
      </c>
      <c r="CZ10" s="41">
        <f>IF(SUM(CW10,CX10)&gt;0,SUM(CW10,CX10),"")</f>
        <v>71</v>
      </c>
      <c r="DA10" s="41">
        <f>IF(SUM(CN10,CR10)&gt;0,SUM(CN10,CR10),"")</f>
        <v>8.8000000000000007</v>
      </c>
      <c r="DB10" s="41">
        <f>IF(SUM(CM10:CN10,CP10:CR10,CT10)-SUM(CO10,CS10)&gt;0,SUM(CM10:CN10,CP10:CR10,CT10)-SUM(CO10,CS10),"")</f>
        <v>44.4</v>
      </c>
      <c r="DC10" s="41">
        <f>IF(SUM(CW10,DB10)&gt;0,SUM(CW10,DB10),"")</f>
        <v>91.5</v>
      </c>
      <c r="DD10" s="52">
        <f>IF(MAX(EB10,FD10,GF10,HH10,IJ10,JL10,KN10,LP10,MR10,NT10,OV10,PX10)-IF(L10="",0,L10)&gt;0.001,MAX(EB10,FD10,GF10,HH10,IJ10,JL10,KN10,LP10,MR10,NT10,OV10,PX10)-IF(L10="",0,L10),"")</f>
        <v>1.0999999999999872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>
        <v>16.899999999999999</v>
      </c>
      <c r="GN10" s="18">
        <v>6</v>
      </c>
      <c r="GO10" s="18">
        <v>0.8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11.6</v>
      </c>
      <c r="HH10" s="11">
        <f>IF(SUM(GM10:GN10,GP10:GR10,GT10)-GO10-GS10&gt;0,SUM(GM10:GN10,GP10:GR10,GT10)-GO10-GS10,"")</f>
        <v>46.500000000000007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46.500000000000007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46.500000000000007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16.7</v>
      </c>
      <c r="IB10" s="17">
        <v>6.9</v>
      </c>
      <c r="IC10" s="17">
        <v>0.2</v>
      </c>
      <c r="ID10" s="17">
        <v>0</v>
      </c>
      <c r="IE10" s="17">
        <v>17.600000000000001</v>
      </c>
      <c r="IF10" s="17">
        <v>2.8</v>
      </c>
      <c r="IG10" s="17">
        <v>0</v>
      </c>
      <c r="IH10" s="17">
        <v>0</v>
      </c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>
        <f>IF(SUM(IB10,IF10)&gt;0,SUM(IB10,IF10),"")</f>
        <v>9.6999999999999993</v>
      </c>
      <c r="IO10" s="41">
        <f>IF(SUM(IA10:IB10,ID10:IF10,IH10)-SUM(IC10,IG10)&gt;0,SUM(IA10:IB10,ID10:IF10,IH10)-SUM(IC10,IG10),"")</f>
        <v>43.8</v>
      </c>
      <c r="IP10" s="41">
        <f>IF(SUM(IJ10,IO10)&gt;0,SUM(IJ10,IO10),"")</f>
        <v>43.8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18.7</v>
      </c>
      <c r="JT10" s="17">
        <v>6.4</v>
      </c>
      <c r="JU10" s="17">
        <v>0.2</v>
      </c>
      <c r="JV10" s="17">
        <v>0</v>
      </c>
      <c r="JW10" s="17">
        <v>16.600000000000001</v>
      </c>
      <c r="JX10" s="17">
        <v>6.9</v>
      </c>
      <c r="JY10" s="17">
        <v>0.2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13.3</v>
      </c>
      <c r="KN10" s="41">
        <f>IF(SUM(JS10:JT10,JV10:JX10,JZ10)-JU10-JY10&gt;0,SUM(JS10:JT10,JV10:JX10,JZ10)-JU10-JY10,"")</f>
        <v>48.199999999999996</v>
      </c>
      <c r="KO10" s="41" t="str">
        <f>IF(SUM(KA10:KB10,KD10)-KC10&gt;0,SUM(KA10:KB10,KD10)-KC10,"")</f>
        <v/>
      </c>
      <c r="KP10" s="41">
        <f>IF(SUM(JT10,JX10,KB10)&gt;0,SUM(JT10,JX10,KB10),"")</f>
        <v>13.3</v>
      </c>
      <c r="KQ10" s="41">
        <f>IF(SUM(KN10,KO10)&gt;0,SUM(KN10,KO10),"")</f>
        <v>48.199999999999996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48.199999999999996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6.2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19</v>
      </c>
      <c r="QJ10" s="23">
        <f>IF($CU10="P",CF10,(CF10+BC10)/2)</f>
        <v>5.4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18.75</v>
      </c>
      <c r="QN10" s="23">
        <f>IF($CU10="P",CJ10,(CJ10+BG10)/2)</f>
        <v>5.2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17.899999999999999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5.8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11.600000000000001</v>
      </c>
      <c r="RA10" s="41">
        <f>IF(SUM(QE10:QF10,QH10:QJ10,QL10)-QG10-QK10&gt;0,SUM(QE10:QF10,QH10:QJ10,QL10)-QG10-QK10,"")</f>
        <v>47.85</v>
      </c>
      <c r="RB10" s="41">
        <f>IF(SUM(QM10:QN10,QP10)-QO10&gt;0,SUM(QM10:QN10,QP10)-QO10,"")</f>
        <v>23.95</v>
      </c>
      <c r="RC10" s="41">
        <f>IF(SUM(QF10,QJ10,QN10)&gt;0,SUM(QF10,QJ10,QN10),"")</f>
        <v>16.8</v>
      </c>
      <c r="RD10" s="41">
        <f>IF(SUM(RA10,RB10)&gt;0,SUM(RA10,RB10),"")</f>
        <v>71.8</v>
      </c>
      <c r="RE10" s="41">
        <f>IF(SUM(QR10,QV10)&gt;0,SUM(QR10,QV10),"")</f>
        <v>10</v>
      </c>
      <c r="RF10" s="41">
        <f>IF(SUM(QQ10:QR10,QT10:QV10,QX10)-SUM(QS10,QW10)&gt;0,SUM(QQ10:QR10,QT10:QV10,QX10)-SUM(QS10,QW10),"")</f>
        <v>45.75</v>
      </c>
      <c r="RG10" s="41">
        <f>IF(SUM(RA10,RF10)&gt;0,SUM(RA10,RF10),"")</f>
        <v>93.6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151</v>
      </c>
      <c r="C11" s="4" t="s">
        <v>5</v>
      </c>
      <c r="D11" s="4">
        <v>2001</v>
      </c>
      <c r="E11" s="9">
        <f>SUM(J11:R11)+SUM(J11:N11)*0.0000001+SUM(J11)*0.0000000000001</f>
        <v>167.5000120000048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National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47.499999999999993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18.5</v>
      </c>
      <c r="V11" s="19">
        <v>4.8</v>
      </c>
      <c r="W11" s="19">
        <v>0.6</v>
      </c>
      <c r="X11" s="19">
        <v>0</v>
      </c>
      <c r="Y11" s="19">
        <v>19.2</v>
      </c>
      <c r="Z11" s="19">
        <v>4.3</v>
      </c>
      <c r="AA11" s="19">
        <v>0.1</v>
      </c>
      <c r="AB11" s="19">
        <v>0</v>
      </c>
      <c r="AC11" s="19">
        <v>18.2</v>
      </c>
      <c r="AD11" s="19">
        <v>5.6</v>
      </c>
      <c r="AE11" s="19">
        <v>0.2</v>
      </c>
      <c r="AF11" s="19">
        <v>0</v>
      </c>
      <c r="AG11" s="19">
        <v>18.5</v>
      </c>
      <c r="AH11" s="19">
        <v>4.8</v>
      </c>
      <c r="AI11" s="19">
        <v>0</v>
      </c>
      <c r="AJ11" s="19">
        <v>0</v>
      </c>
      <c r="AK11" s="19">
        <v>18.100000000000001</v>
      </c>
      <c r="AL11" s="19">
        <v>4.8</v>
      </c>
      <c r="AM11" s="19">
        <v>0.8</v>
      </c>
      <c r="AN11" s="19">
        <v>0</v>
      </c>
      <c r="AO11" s="28"/>
      <c r="AP11" s="41">
        <f>IF(SUM(V11,Z11)&gt;0,SUM(V11,Z11),"")</f>
        <v>9.1</v>
      </c>
      <c r="AQ11" s="41">
        <f>IF(SUM(U11:V11,X11:Z11,AB11)-W11-AA11&gt;0,SUM(U11:V11,X11:Z11,AB11)-W11-AA11,"")</f>
        <v>46.099999999999994</v>
      </c>
      <c r="AR11" s="41">
        <f>IF(SUM(AC11:AD11,AF11)-AE11&gt;0,SUM(AC11:AD11,AF11)-AE11,"")</f>
        <v>23.599999999999998</v>
      </c>
      <c r="AS11" s="41">
        <f>IF(SUM(V11,Z11,AD11)&gt;0,SUM(V11,Z11,AD11),"")</f>
        <v>14.7</v>
      </c>
      <c r="AT11" s="41">
        <f>IF(SUM(AQ11,AR11)&gt;0,SUM(AQ11,AR11),"")</f>
        <v>69.699999999999989</v>
      </c>
      <c r="AU11" s="41">
        <f>IF(SUM(AH11,AL11)&gt;0,SUM(AH11,AL11),"")</f>
        <v>9.6</v>
      </c>
      <c r="AV11" s="41">
        <f>IF(SUM(AG11:AH11,AJ11:AL11,AN11)-SUM(AI11,AM11)&gt;0,SUM(AG11:AH11,AJ11:AL11,AN11)-SUM(AI11,AM11),"")</f>
        <v>45.400000000000006</v>
      </c>
      <c r="AW11" s="41">
        <f>IF(SUM(AQ11,AV11)&gt;0,SUM(AQ11,AV11),"")</f>
        <v>91.5</v>
      </c>
      <c r="AX11" s="18">
        <v>18.399999999999999</v>
      </c>
      <c r="AY11" s="18">
        <v>5.6</v>
      </c>
      <c r="AZ11" s="18">
        <v>0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16.2</v>
      </c>
      <c r="BG11" s="18">
        <v>4.8</v>
      </c>
      <c r="BH11" s="18">
        <v>1</v>
      </c>
      <c r="BI11" s="18">
        <v>0</v>
      </c>
      <c r="BJ11" s="18">
        <v>18.399999999999999</v>
      </c>
      <c r="BK11" s="18">
        <v>5.2</v>
      </c>
      <c r="BL11" s="18">
        <v>1</v>
      </c>
      <c r="BM11" s="18">
        <v>0</v>
      </c>
      <c r="BN11" s="18">
        <v>18.3</v>
      </c>
      <c r="BO11" s="18">
        <v>2</v>
      </c>
      <c r="BP11" s="18">
        <v>1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48.3</v>
      </c>
      <c r="BU11" s="11">
        <f>IF(SUM(BF11:BG11,BI11)-BH11&gt;0,SUM(BF11:BG11,BI11)-BH11,"")</f>
        <v>20</v>
      </c>
      <c r="BV11" s="11">
        <f>IF(SUM(AY11,BC11,BG11)&gt;0,SUM(AY11,BC11,BG11),"")</f>
        <v>16.399999999999999</v>
      </c>
      <c r="BW11" s="11">
        <f>IF(SUM(BT11,BU11)&gt;0,SUM(BT11,BU11),"")</f>
        <v>68.3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41.9</v>
      </c>
      <c r="BZ11" s="11">
        <f>IF(SUM(BT11,BY11)&gt;0,SUM(BT11,BY11),"")</f>
        <v>90.199999999999989</v>
      </c>
      <c r="CA11" s="19">
        <v>18.399999999999999</v>
      </c>
      <c r="CB11" s="19">
        <v>5.6</v>
      </c>
      <c r="CC11" s="19">
        <v>0.2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18.399999999999999</v>
      </c>
      <c r="CJ11" s="19">
        <v>4.8</v>
      </c>
      <c r="CK11" s="19">
        <v>0.2</v>
      </c>
      <c r="CL11" s="19">
        <v>0</v>
      </c>
      <c r="CM11" s="19">
        <v>18.5</v>
      </c>
      <c r="CN11" s="19">
        <v>5.2</v>
      </c>
      <c r="CO11" s="19">
        <v>0.2</v>
      </c>
      <c r="CP11" s="19">
        <v>0</v>
      </c>
      <c r="CQ11" s="19">
        <v>18.399999999999999</v>
      </c>
      <c r="CR11" s="19">
        <v>6.4</v>
      </c>
      <c r="CS11" s="19">
        <v>0.8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48.099999999999994</v>
      </c>
      <c r="CX11" s="41">
        <f>IF(SUM(CI11:CJ11,CL11)-CK11&gt;0,SUM(CI11:CJ11,CL11)-CK11,"")</f>
        <v>23</v>
      </c>
      <c r="CY11" s="41">
        <f>IF(SUM(CB11,CF11,CJ11)&gt;0,SUM(CB11,CF11,CJ11),"")</f>
        <v>16.399999999999999</v>
      </c>
      <c r="CZ11" s="41">
        <f>IF(SUM(CW11,CX11)&gt;0,SUM(CW11,CX11),"")</f>
        <v>71.099999999999994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47.499999999999993</v>
      </c>
      <c r="DC11" s="41">
        <f>IF(SUM(CW11,DB11)&gt;0,SUM(CW11,DB11),"")</f>
        <v>95.6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>
        <v>17.899999999999999</v>
      </c>
      <c r="GN11" s="18">
        <v>4.8</v>
      </c>
      <c r="GO11" s="18">
        <v>0.6</v>
      </c>
      <c r="GP11" s="18">
        <v>0</v>
      </c>
      <c r="GQ11" s="18">
        <v>16.5</v>
      </c>
      <c r="GR11" s="18">
        <v>6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10.8</v>
      </c>
      <c r="HH11" s="11">
        <f>IF(SUM(GM11:GN11,GP11:GR11,GT11)-GO11-GS11&gt;0,SUM(GM11:GN11,GP11:GR11,GT11)-GO11-GS11,"")</f>
        <v>44.4</v>
      </c>
      <c r="HI11" s="11" t="str">
        <f>IF(SUM(GU11:GV11,GX11)-GW11&gt;0,SUM(GU11:GV11,GX11)-GW11,"")</f>
        <v/>
      </c>
      <c r="HJ11" s="11">
        <f>IF(SUM(GN11,GR11,GV11)&gt;0,SUM(GN11,GR11,GV11),"")</f>
        <v>10.8</v>
      </c>
      <c r="HK11" s="11">
        <f>IF(SUM(HH11,HI11)&gt;0,SUM(HH11,HI11),"")</f>
        <v>44.4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18.399999999999999</v>
      </c>
      <c r="QF11" s="23">
        <f>IF($CU11="P",CB11,(CB11+AY11)/2)</f>
        <v>5.6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18.5</v>
      </c>
      <c r="QJ11" s="23">
        <f>IF($CU11="P",CF11,(CF11+BC11)/2)</f>
        <v>6</v>
      </c>
      <c r="QK11" s="23">
        <f>IF($CU11="P",CG11,(CG11+BD11)/2)</f>
        <v>0.2</v>
      </c>
      <c r="QL11" s="23">
        <f>IF($CU11="P",CH11,(CH11+BE11)/2)</f>
        <v>0</v>
      </c>
      <c r="QM11" s="23">
        <f>IF($CU11="P",CI11,(CI11+BF11)/2)</f>
        <v>17.299999999999997</v>
      </c>
      <c r="QN11" s="23">
        <f>IF($CU11="P",CJ11,(CJ11+BG11)/2)</f>
        <v>4.8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5.2</v>
      </c>
      <c r="QS11" s="23">
        <f>IF($CU11="P",CO11,(CO11+BL11)/2)</f>
        <v>0.6</v>
      </c>
      <c r="QT11" s="23">
        <f>IF($CU11="P",CP11,(CP11+BM11)/2)</f>
        <v>0</v>
      </c>
      <c r="QU11" s="23">
        <f>IF($CU11="P",CQ11,(CQ11+BN11)/2)</f>
        <v>18.350000000000001</v>
      </c>
      <c r="QV11" s="23">
        <f>IF($CU11="P",CR11,(CR11+BO11)/2)</f>
        <v>4.2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11.6</v>
      </c>
      <c r="RA11" s="41">
        <f>IF(SUM(QE11:QF11,QH11:QJ11,QL11)-QG11-QK11&gt;0,SUM(QE11:QF11,QH11:QJ11,QL11)-QG11-QK11,"")</f>
        <v>48.199999999999996</v>
      </c>
      <c r="RB11" s="41">
        <f>IF(SUM(QM11:QN11,QP11)-QO11&gt;0,SUM(QM11:QN11,QP11)-QO11,"")</f>
        <v>21.499999999999996</v>
      </c>
      <c r="RC11" s="41">
        <f>IF(SUM(QF11,QJ11,QN11)&gt;0,SUM(QF11,QJ11,QN11),"")</f>
        <v>16.399999999999999</v>
      </c>
      <c r="RD11" s="41">
        <f>IF(SUM(RA11,RB11)&gt;0,SUM(RA11,RB11),"")</f>
        <v>69.699999999999989</v>
      </c>
      <c r="RE11" s="41">
        <f>IF(SUM(QR11,QV11)&gt;0,SUM(QR11,QV11),"")</f>
        <v>9.4</v>
      </c>
      <c r="RF11" s="41">
        <f>IF(SUM(QQ11:QR11,QT11:QV11,QX11)-SUM(QS11,QW11)&gt;0,SUM(QQ11:QR11,QT11:QV11,QX11)-SUM(QS11,QW11),"")</f>
        <v>44.7</v>
      </c>
      <c r="RG11" s="41">
        <f>IF(SUM(RA11,RF11)&gt;0,SUM(RA11,RF11),"")</f>
        <v>92.9</v>
      </c>
    </row>
    <row r="12" spans="1:475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166.30001169500474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/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/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/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47.300000000000004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46.050000000000004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23.6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1.6499999999999915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0.1</v>
      </c>
      <c r="X12" s="19">
        <v>0</v>
      </c>
      <c r="Y12" s="19">
        <v>17.850000000000001</v>
      </c>
      <c r="Z12" s="19">
        <v>4.2</v>
      </c>
      <c r="AA12" s="19">
        <v>0</v>
      </c>
      <c r="AB12" s="19">
        <v>0</v>
      </c>
      <c r="AC12" s="19">
        <v>18.8</v>
      </c>
      <c r="AD12" s="19">
        <v>4.8</v>
      </c>
      <c r="AE12" s="19">
        <v>0</v>
      </c>
      <c r="AF12" s="19">
        <v>0</v>
      </c>
      <c r="AG12" s="19">
        <v>18.350000000000001</v>
      </c>
      <c r="AH12" s="19">
        <v>5.6</v>
      </c>
      <c r="AI12" s="19">
        <v>0.1</v>
      </c>
      <c r="AJ12" s="19">
        <v>0</v>
      </c>
      <c r="AK12" s="19">
        <v>18.149999999999999</v>
      </c>
      <c r="AL12" s="19">
        <v>4.5</v>
      </c>
      <c r="AM12" s="19">
        <v>0.79999999999999993</v>
      </c>
      <c r="AN12" s="19">
        <v>0</v>
      </c>
      <c r="AO12" s="28" t="s">
        <v>57</v>
      </c>
      <c r="AP12" s="41">
        <f>IF(SUM(V12,Z12)&gt;0,SUM(V12,Z12),"")</f>
        <v>9.8000000000000007</v>
      </c>
      <c r="AQ12" s="41">
        <f>IF(SUM(U12:V12,X12:Z12,AB12)-W12-AA12&gt;0,SUM(U12:V12,X12:Z12,AB12)-W12-AA12,"")</f>
        <v>46.050000000000004</v>
      </c>
      <c r="AR12" s="41">
        <f>IF(SUM(AC12:AD12,AF12)-AE12&gt;0,SUM(AC12:AD12,AF12)-AE12,"")</f>
        <v>23.6</v>
      </c>
      <c r="AS12" s="41">
        <f>IF(SUM(V12,Z12,AD12)&gt;0,SUM(V12,Z12,AD12),"")</f>
        <v>14.600000000000001</v>
      </c>
      <c r="AT12" s="41">
        <f>IF(SUM(AQ12,AR12)&gt;0,SUM(AQ12,AR12),"")</f>
        <v>69.650000000000006</v>
      </c>
      <c r="AU12" s="41">
        <f>IF(SUM(AH12,AL12)&gt;0,SUM(AH12,AL12),"")</f>
        <v>10.1</v>
      </c>
      <c r="AV12" s="41">
        <f>IF(SUM(AG12:AH12,AJ12:AL12,AN12)-SUM(AI12,AM12)&gt;0,SUM(AG12:AH12,AJ12:AL12,AN12)-SUM(AI12,AM12),"")</f>
        <v>45.7</v>
      </c>
      <c r="AW12" s="41">
        <f>IF(SUM(AQ12,AV12)&gt;0,SUM(AQ12,AV12),"")</f>
        <v>91.75</v>
      </c>
      <c r="AX12" s="18">
        <v>18.5</v>
      </c>
      <c r="AY12" s="18">
        <v>5.6</v>
      </c>
      <c r="AZ12" s="18">
        <v>0</v>
      </c>
      <c r="BA12" s="18">
        <v>0</v>
      </c>
      <c r="BB12" s="18">
        <v>18</v>
      </c>
      <c r="BC12" s="18">
        <v>6</v>
      </c>
      <c r="BD12" s="18">
        <v>0.8</v>
      </c>
      <c r="BE12" s="18">
        <v>0</v>
      </c>
      <c r="BF12" s="18">
        <v>18.3</v>
      </c>
      <c r="BG12" s="18">
        <v>5.2</v>
      </c>
      <c r="BH12" s="18">
        <v>0.6</v>
      </c>
      <c r="BI12" s="18">
        <v>0</v>
      </c>
      <c r="BJ12" s="18">
        <v>18.399999999999999</v>
      </c>
      <c r="BK12" s="18">
        <v>5.6</v>
      </c>
      <c r="BL12" s="18">
        <v>0.2</v>
      </c>
      <c r="BM12" s="18">
        <v>0</v>
      </c>
      <c r="BN12" s="18">
        <v>18.5</v>
      </c>
      <c r="BO12" s="18">
        <v>5.6</v>
      </c>
      <c r="BP12" s="18">
        <v>0.2</v>
      </c>
      <c r="BQ12" s="18">
        <v>0</v>
      </c>
      <c r="BR12" s="29"/>
      <c r="BS12" s="11">
        <f>IF(SUM(AY12,BC12)&gt;0,SUM(AY12,BC12),"")</f>
        <v>11.6</v>
      </c>
      <c r="BT12" s="11">
        <f>IF(SUM(AX12:AY12,BA12:BC12,BE12)-AZ12-BD12&gt;0,SUM(AX12:AY12,BA12:BC12,BE12)-AZ12-BD12,"")</f>
        <v>47.300000000000004</v>
      </c>
      <c r="BU12" s="11">
        <f>IF(SUM(BF12:BG12,BI12)-BH12&gt;0,SUM(BF12:BG12,BI12)-BH12,"")</f>
        <v>22.9</v>
      </c>
      <c r="BV12" s="11">
        <f>IF(SUM(AY12,BC12,BG12)&gt;0,SUM(AY12,BC12,BG12),"")</f>
        <v>16.8</v>
      </c>
      <c r="BW12" s="11">
        <f>IF(SUM(BT12,BU12)&gt;0,SUM(BT12,BU12),"")</f>
        <v>70.2</v>
      </c>
      <c r="BX12" s="11">
        <f>IF(SUM(BK12,BO12)&gt;0,SUM(BK12,BO12),"")</f>
        <v>11.2</v>
      </c>
      <c r="BY12" s="11">
        <f>IF(SUM(BJ12:BK12,BM12:BO12,BQ12)-SUM(BL12,BP12)&gt;0,SUM(BJ12:BK12,BM12:BO12,BQ12)-SUM(BL12,BP12),"")</f>
        <v>47.7</v>
      </c>
      <c r="BZ12" s="11">
        <f>IF(SUM(BT12,BY12)&gt;0,SUM(BT12,BY12),"")</f>
        <v>95</v>
      </c>
      <c r="CA12" s="19">
        <v>17.399999999999999</v>
      </c>
      <c r="CB12" s="19">
        <v>2.8</v>
      </c>
      <c r="CC12" s="19">
        <v>0</v>
      </c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2.8</v>
      </c>
      <c r="CW12" s="41">
        <f>IF(SUM(CA12:CB12,CD12:CF12,CH12)-CC12-CG12&gt;0,SUM(CA12:CB12,CD12:CF12,CH12)-CC12-CG12,"")</f>
        <v>20.2</v>
      </c>
      <c r="CX12" s="41" t="str">
        <f>IF(SUM(CI12:CJ12,CL12)-CK12&gt;0,SUM(CI12:CJ12,CL12)-CK12,"")</f>
        <v/>
      </c>
      <c r="CY12" s="41">
        <f>IF(SUM(CB12,CF12,CJ12)&gt;0,SUM(CB12,CF12,CJ12),"")</f>
        <v>2.8</v>
      </c>
      <c r="CZ12" s="41">
        <f>IF(SUM(CW12,CX12)&gt;0,SUM(CW12,CX12),"")</f>
        <v>20.2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20.2</v>
      </c>
      <c r="DD12" s="52">
        <f>IF(MAX(EB12,FD12,GF12,HH12,IJ12,JL12,KN12,LP12,MR12,NT12,OV12,PX12)-IF(L12="",0,L12)&gt;0.001,MAX(EB12,FD12,GF12,HH12,IJ12,JL12,KN12,LP12,MR12,NT12,OV12,PX12)-IF(L12="",0,L12),"")</f>
        <v>1.6499999999999915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IF(SUM(HH12,HM12)&gt;0,SUM(HH12,HM12),"")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17.95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</v>
      </c>
      <c r="QJ12" s="23">
        <f>IF($CU12="P",CF12,(CF12+BC12)/2)</f>
        <v>3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9.15</v>
      </c>
      <c r="QN12" s="23">
        <f>IF($CU12="P",CJ12,(CJ12+BG12)/2)</f>
        <v>2.6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9.1999999999999993</v>
      </c>
      <c r="QR12" s="23">
        <f>IF($CU12="P",CN12,(CN12+BK12)/2)</f>
        <v>2.8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9.25</v>
      </c>
      <c r="QV12" s="23">
        <f>IF($CU12="P",CR12,(CR12+BO12)/2)</f>
        <v>2.8</v>
      </c>
      <c r="QW12" s="23">
        <f>IF($CU12="P",CS12,(CS12+BP12)/2)</f>
        <v>0.1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33.75</v>
      </c>
      <c r="RB12" s="41">
        <f>IF(SUM(QM12:QN12,QP12)-QO12&gt;0,SUM(QM12:QN12,QP12)-QO12,"")</f>
        <v>11.45</v>
      </c>
      <c r="RC12" s="41">
        <f>IF(SUM(QF12,QJ12,QN12)&gt;0,SUM(QF12,QJ12,QN12),"")</f>
        <v>9.7999999999999989</v>
      </c>
      <c r="RD12" s="41">
        <f>IF(SUM(RA12,RB12)&gt;0,SUM(RA12,RB12),"")</f>
        <v>45.2</v>
      </c>
      <c r="RE12" s="41">
        <f>IF(SUM(QR12,QV12)&gt;0,SUM(QR12,QV12),"")</f>
        <v>5.6</v>
      </c>
      <c r="RF12" s="41">
        <f>IF(SUM(QQ12:QR12,QT12:QV12,QX12)-SUM(QS12,QW12)&gt;0,SUM(QQ12:QR12,QT12:QV12,QX12)-SUM(QS12,QW12),"")</f>
        <v>23.85</v>
      </c>
      <c r="RG12" s="41">
        <f>IF(SUM(RA12,RF12)&gt;0,SUM(RA12,RF12),"")</f>
        <v>57.6</v>
      </c>
    </row>
    <row r="13" spans="1:475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203</v>
      </c>
      <c r="C13" s="4" t="s">
        <v>8</v>
      </c>
      <c r="D13" s="4">
        <v>2002</v>
      </c>
      <c r="E13" s="9">
        <f>SUM(J13:R13)+SUM(J13:N13)*0.0000001+SUM(J13)*0.0000000000001</f>
        <v>163.60001158000472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/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/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/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47.800000000000004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IF(SUM(AQ13,AV13)&gt;0,SUM(AQ13,AV13),"")</f>
        <v/>
      </c>
      <c r="AX13" s="18">
        <v>18.2</v>
      </c>
      <c r="AY13" s="18">
        <v>5.6</v>
      </c>
      <c r="AZ13" s="18">
        <v>0.6</v>
      </c>
      <c r="BA13" s="18">
        <v>0</v>
      </c>
      <c r="BB13" s="18">
        <v>18.600000000000001</v>
      </c>
      <c r="BC13" s="18">
        <v>5.2</v>
      </c>
      <c r="BD13" s="18">
        <v>0</v>
      </c>
      <c r="BE13" s="18">
        <v>0</v>
      </c>
      <c r="BF13" s="18">
        <v>19</v>
      </c>
      <c r="BG13" s="18">
        <v>3.1</v>
      </c>
      <c r="BH13" s="18">
        <v>1</v>
      </c>
      <c r="BI13" s="18">
        <v>0</v>
      </c>
      <c r="BJ13" s="18">
        <v>0</v>
      </c>
      <c r="BK13" s="18">
        <v>0</v>
      </c>
      <c r="BL13" s="18">
        <v>0</v>
      </c>
      <c r="BM13" s="18">
        <v>0</v>
      </c>
      <c r="BN13" s="18">
        <v>18.8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10.8</v>
      </c>
      <c r="BT13" s="11">
        <f>IF(SUM(AX13:AY13,BA13:BC13,BE13)-AZ13-BD13&gt;0,SUM(AX13:AY13,BA13:BC13,BE13)-AZ13-BD13,"")</f>
        <v>47</v>
      </c>
      <c r="BU13" s="11">
        <f>IF(SUM(BF13:BG13,BI13)-BH13&gt;0,SUM(BF13:BG13,BI13)-BH13,"")</f>
        <v>21.1</v>
      </c>
      <c r="BV13" s="11">
        <f>IF(SUM(AY13,BC13,BG13)&gt;0,SUM(AY13,BC13,BG13),"")</f>
        <v>13.9</v>
      </c>
      <c r="BW13" s="11">
        <f>IF(SUM(BT13,BU13)&gt;0,SUM(BT13,BU13),"")</f>
        <v>68.099999999999994</v>
      </c>
      <c r="BX13" s="11">
        <f>IF(SUM(BK13,BO13)&gt;0,SUM(BK13,BO13),"")</f>
        <v>5.2</v>
      </c>
      <c r="BY13" s="11">
        <f>IF(SUM(BJ13:BK13,BM13:BO13,BQ13)-SUM(BL13,BP13)&gt;0,SUM(BJ13:BK13,BM13:BO13,BQ13)-SUM(BL13,BP13),"")</f>
        <v>23.2</v>
      </c>
      <c r="BZ13" s="11">
        <f>IF(SUM(BT13,BY13)&gt;0,SUM(BT13,BY13),"")</f>
        <v>70.2</v>
      </c>
      <c r="CA13" s="19">
        <v>18.5</v>
      </c>
      <c r="CB13" s="19">
        <v>5.6</v>
      </c>
      <c r="CC13" s="19">
        <v>0</v>
      </c>
      <c r="CD13" s="19">
        <v>0</v>
      </c>
      <c r="CE13" s="19">
        <v>18.7</v>
      </c>
      <c r="CF13" s="19">
        <v>4.4000000000000004</v>
      </c>
      <c r="CG13" s="19">
        <v>0</v>
      </c>
      <c r="CH13" s="19">
        <v>0</v>
      </c>
      <c r="CI13" s="19">
        <v>19</v>
      </c>
      <c r="CJ13" s="19">
        <v>3.5</v>
      </c>
      <c r="CK13" s="19">
        <v>0.9</v>
      </c>
      <c r="CL13" s="19">
        <v>0</v>
      </c>
      <c r="CM13" s="19">
        <v>18.8</v>
      </c>
      <c r="CN13" s="19">
        <v>5.6</v>
      </c>
      <c r="CO13" s="19">
        <v>0.2</v>
      </c>
      <c r="CP13" s="19">
        <v>0</v>
      </c>
      <c r="CQ13" s="19">
        <v>18.600000000000001</v>
      </c>
      <c r="CR13" s="19">
        <v>5.2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47.199999999999996</v>
      </c>
      <c r="CX13" s="41">
        <f>IF(SUM(CI13:CJ13,CL13)-CK13&gt;0,SUM(CI13:CJ13,CL13)-CK13,"")</f>
        <v>21.6</v>
      </c>
      <c r="CY13" s="41">
        <f>IF(SUM(CB13,CF13,CJ13)&gt;0,SUM(CB13,CF13,CJ13),"")</f>
        <v>13.5</v>
      </c>
      <c r="CZ13" s="41">
        <f>IF(SUM(CW13,CX13)&gt;0,SUM(CW13,CX13),"")</f>
        <v>68.8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47.800000000000004</v>
      </c>
      <c r="DC13" s="41">
        <f>IF(SUM(CW13,DB13)&gt;0,SUM(CW13,DB13),"")</f>
        <v>95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18.350000000000001</v>
      </c>
      <c r="QF13" s="23">
        <f>IF($CU13="P",CB13,(CB13+AY13)/2)</f>
        <v>5.6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4.8000000000000007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19</v>
      </c>
      <c r="QN13" s="23">
        <f>IF($CU13="P",CJ13,(CJ13+BG13)/2)</f>
        <v>3.3</v>
      </c>
      <c r="QO13" s="23">
        <f>IF($CU13="P",CK13,(CK13+BH13)/2)</f>
        <v>0.95</v>
      </c>
      <c r="QP13" s="23">
        <f>IF($CU13="P",CL13,(CL13+BI13)/2)</f>
        <v>0</v>
      </c>
      <c r="QQ13" s="23">
        <f>IF($CU13="P",CM13,(CM13+BJ13)/2)</f>
        <v>9.4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18.700000000000003</v>
      </c>
      <c r="QV13" s="23">
        <f>IF($CU13="P",CR13,(CR13+BO13)/2)</f>
        <v>5.2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10.4</v>
      </c>
      <c r="RA13" s="41">
        <f>IF(SUM(QE13:QF13,QH13:QJ13,QL13)-QG13-QK13&gt;0,SUM(QE13:QF13,QH13:QJ13,QL13)-QG13-QK13,"")</f>
        <v>47.100000000000009</v>
      </c>
      <c r="RB13" s="41">
        <f>IF(SUM(QM13:QN13,QP13)-QO13&gt;0,SUM(QM13:QN13,QP13)-QO13,"")</f>
        <v>21.35</v>
      </c>
      <c r="RC13" s="41">
        <f>IF(SUM(QF13,QJ13,QN13)&gt;0,SUM(QF13,QJ13,QN13),"")</f>
        <v>13.7</v>
      </c>
      <c r="RD13" s="41">
        <f>IF(SUM(RA13,RB13)&gt;0,SUM(RA13,RB13),"")</f>
        <v>68.450000000000017</v>
      </c>
      <c r="RE13" s="41">
        <f>IF(SUM(QR13,QV13)&gt;0,SUM(QR13,QV13),"")</f>
        <v>8</v>
      </c>
      <c r="RF13" s="41">
        <f>IF(SUM(QQ13:QR13,QT13:QV13,QX13)-SUM(QS13,QW13)&gt;0,SUM(QQ13:QR13,QT13:QV13,QX13)-SUM(QS13,QW13),"")</f>
        <v>35.5</v>
      </c>
      <c r="RG13" s="41">
        <f>IF(SUM(RA13,RF13)&gt;0,SUM(RA13,RF13),"")</f>
        <v>82.600000000000009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242</v>
      </c>
      <c r="C14" s="4" t="s">
        <v>5</v>
      </c>
      <c r="D14" s="4">
        <v>1999</v>
      </c>
      <c r="E14" s="9">
        <f>SUM(J14:R14)+SUM(J14:N14)*0.0000001+SUM(J14)*0.0000000000001</f>
        <v>162.80001155000471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46.800000000000004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45.3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23.400000000000002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47.3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18.2</v>
      </c>
      <c r="AY14" s="18">
        <v>4.8</v>
      </c>
      <c r="AZ14" s="18">
        <v>0.2</v>
      </c>
      <c r="BA14" s="18">
        <v>0</v>
      </c>
      <c r="BB14" s="18">
        <v>19</v>
      </c>
      <c r="BC14" s="18">
        <v>3.5</v>
      </c>
      <c r="BD14" s="18">
        <v>0</v>
      </c>
      <c r="BE14" s="18">
        <v>0</v>
      </c>
      <c r="BF14" s="18">
        <v>18.3</v>
      </c>
      <c r="BG14" s="18">
        <v>4.8</v>
      </c>
      <c r="BH14" s="18">
        <v>0</v>
      </c>
      <c r="BI14" s="18">
        <v>0.3</v>
      </c>
      <c r="BJ14" s="18">
        <v>19</v>
      </c>
      <c r="BK14" s="18">
        <v>4.8</v>
      </c>
      <c r="BL14" s="18">
        <v>0</v>
      </c>
      <c r="BM14" s="18">
        <v>0</v>
      </c>
      <c r="BN14" s="18">
        <v>18.399999999999999</v>
      </c>
      <c r="BO14" s="18">
        <v>4.8</v>
      </c>
      <c r="BP14" s="18">
        <v>0</v>
      </c>
      <c r="BQ14" s="18">
        <v>0.3</v>
      </c>
      <c r="BR14" s="29"/>
      <c r="BS14" s="11">
        <f>IF(SUM(AY14,BC14)&gt;0,SUM(AY14,BC14),"")</f>
        <v>8.3000000000000007</v>
      </c>
      <c r="BT14" s="11">
        <f>IF(SUM(AX14:AY14,BA14:BC14,BE14)-AZ14-BD14&gt;0,SUM(AX14:AY14,BA14:BC14,BE14)-AZ14-BD14,"")</f>
        <v>45.3</v>
      </c>
      <c r="BU14" s="11">
        <f>IF(SUM(BF14:BG14,BI14)-BH14&gt;0,SUM(BF14:BG14,BI14)-BH14,"")</f>
        <v>23.400000000000002</v>
      </c>
      <c r="BV14" s="11">
        <f>IF(SUM(AY14,BC14,BG14)&gt;0,SUM(AY14,BC14,BG14),"")</f>
        <v>13.100000000000001</v>
      </c>
      <c r="BW14" s="11">
        <f>IF(SUM(BT14,BU14)&gt;0,SUM(BT14,BU14),"")</f>
        <v>68.7</v>
      </c>
      <c r="BX14" s="11">
        <f>IF(SUM(BK14,BO14)&gt;0,SUM(BK14,BO14),"")</f>
        <v>9.6</v>
      </c>
      <c r="BY14" s="11">
        <f>IF(SUM(BJ14:BK14,BM14:BO14,BQ14)-SUM(BL14,BP14)&gt;0,SUM(BJ14:BK14,BM14:BO14,BQ14)-SUM(BL14,BP14),"")</f>
        <v>47.3</v>
      </c>
      <c r="BZ14" s="11">
        <f>IF(SUM(BT14,BY14)&gt;0,SUM(BT14,BY14),"")</f>
        <v>92.6</v>
      </c>
      <c r="CA14" s="19">
        <v>18.600000000000001</v>
      </c>
      <c r="CB14" s="19">
        <v>5.2</v>
      </c>
      <c r="CC14" s="19">
        <v>0</v>
      </c>
      <c r="CD14" s="19">
        <v>0</v>
      </c>
      <c r="CE14" s="19">
        <v>18.399999999999999</v>
      </c>
      <c r="CF14" s="19">
        <v>5.2</v>
      </c>
      <c r="CG14" s="19">
        <v>0.6</v>
      </c>
      <c r="CH14" s="19">
        <v>0</v>
      </c>
      <c r="CI14" s="19">
        <v>17</v>
      </c>
      <c r="CJ14" s="19">
        <v>2.4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10.4</v>
      </c>
      <c r="CW14" s="41">
        <f>IF(SUM(CA14:CB14,CD14:CF14,CH14)-CC14-CG14&gt;0,SUM(CA14:CB14,CD14:CF14,CH14)-CC14-CG14,"")</f>
        <v>46.800000000000004</v>
      </c>
      <c r="CX14" s="41">
        <f>IF(SUM(CI14:CJ14,CL14)-CK14&gt;0,SUM(CI14:CJ14,CL14)-CK14,"")</f>
        <v>19.399999999999999</v>
      </c>
      <c r="CY14" s="41">
        <f>IF(SUM(CB14,CF14,CJ14)&gt;0,SUM(CB14,CF14,CJ14),"")</f>
        <v>12.8</v>
      </c>
      <c r="CZ14" s="41">
        <f>IF(SUM(CW14,CX14)&gt;0,SUM(CW14,CX14),"")</f>
        <v>66.2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46.800000000000004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18.399999999999999</v>
      </c>
      <c r="QF14" s="23">
        <f>IF($CU14="P",CB14,(CB14+AY14)/2)</f>
        <v>5</v>
      </c>
      <c r="QG14" s="23">
        <f>IF($CU14="P",CC14,(CC14+AZ14)/2)</f>
        <v>0.1</v>
      </c>
      <c r="QH14" s="23">
        <f>IF($CU14="P",CD14,(CD14+BA14)/2)</f>
        <v>0</v>
      </c>
      <c r="QI14" s="23">
        <f>IF($CU14="P",CE14,(CE14+BB14)/2)</f>
        <v>18.7</v>
      </c>
      <c r="QJ14" s="23">
        <f>IF($CU14="P",CF14,(CF14+BC14)/2)</f>
        <v>4.3499999999999996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17.649999999999999</v>
      </c>
      <c r="QN14" s="23">
        <f>IF($CU14="P",CJ14,(CJ14+BG14)/2)</f>
        <v>3.5999999999999996</v>
      </c>
      <c r="QO14" s="23">
        <f>IF($CU14="P",CK14,(CK14+BH14)/2)</f>
        <v>0</v>
      </c>
      <c r="QP14" s="23">
        <f>IF($CU14="P",CL14,(CL14+BI14)/2)</f>
        <v>0.15</v>
      </c>
      <c r="QQ14" s="23">
        <f>IF($CU14="P",CM14,(CM14+BJ14)/2)</f>
        <v>9.5</v>
      </c>
      <c r="QR14" s="23">
        <f>IF($CU14="P",CN14,(CN14+BK14)/2)</f>
        <v>2.4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9.1999999999999993</v>
      </c>
      <c r="QV14" s="23">
        <f>IF($CU14="P",CR14,(CR14+BO14)/2)</f>
        <v>2.4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9.35</v>
      </c>
      <c r="RA14" s="41">
        <f>IF(SUM(QE14:QF14,QH14:QJ14,QL14)-QG14-QK14&gt;0,SUM(QE14:QF14,QH14:QJ14,QL14)-QG14-QK14,"")</f>
        <v>46.05</v>
      </c>
      <c r="RB14" s="41">
        <f>IF(SUM(QM14:QN14,QP14)-QO14&gt;0,SUM(QM14:QN14,QP14)-QO14,"")</f>
        <v>21.4</v>
      </c>
      <c r="RC14" s="41">
        <f>IF(SUM(QF14,QJ14,QN14)&gt;0,SUM(QF14,QJ14,QN14),"")</f>
        <v>12.95</v>
      </c>
      <c r="RD14" s="41">
        <f>IF(SUM(RA14,RB14)&gt;0,SUM(RA14,RB14),"")</f>
        <v>67.449999999999989</v>
      </c>
      <c r="RE14" s="41">
        <f>IF(SUM(QR14,QV14)&gt;0,SUM(QR14,QV14),"")</f>
        <v>4.8</v>
      </c>
      <c r="RF14" s="41">
        <f>IF(SUM(QQ14:QR14,QT14:QV14,QX14)-SUM(QS14,QW14)&gt;0,SUM(QQ14:QR14,QT14:QV14,QX14)-SUM(QS14,QW14),"")</f>
        <v>23.65</v>
      </c>
      <c r="RG14" s="41">
        <f>IF(SUM(RA14,RF14)&gt;0,SUM(RA14,RF14),"")</f>
        <v>69.699999999999989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240</v>
      </c>
      <c r="C15" s="4" t="s">
        <v>5</v>
      </c>
      <c r="D15" s="4">
        <v>2006</v>
      </c>
      <c r="E15" s="9">
        <f>SUM(J15:R15)+SUM(J15:N15)*0.0000001+SUM(J15)*0.0000000000001</f>
        <v>114.00000690000466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22.4</v>
      </c>
      <c r="O15" s="8" t="str">
        <f>IF(N15=0,"",IF(N15=CX15,$CA$1,IF(N15=BU15,$AX$1,IF(N15=AR15,$U$1,""))))</f>
        <v>2023 Nationals</v>
      </c>
      <c r="P15" s="8">
        <f>IF(MAX(AV15,BY15,DB15)&gt;0,MAX(AV15,BY15,DB15),0)</f>
        <v>45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18.399999999999999</v>
      </c>
      <c r="CB15" s="19">
        <v>5.6</v>
      </c>
      <c r="CC15" s="19">
        <v>0.8</v>
      </c>
      <c r="CD15" s="19">
        <v>0</v>
      </c>
      <c r="CE15" s="19">
        <v>18.399999999999999</v>
      </c>
      <c r="CF15" s="19">
        <v>6</v>
      </c>
      <c r="CG15" s="19">
        <v>1</v>
      </c>
      <c r="CH15" s="19">
        <v>0</v>
      </c>
      <c r="CI15" s="19">
        <v>17.7</v>
      </c>
      <c r="CJ15" s="19">
        <v>5.2</v>
      </c>
      <c r="CK15" s="19">
        <v>0.8</v>
      </c>
      <c r="CL15" s="19">
        <v>0.3</v>
      </c>
      <c r="CM15" s="19">
        <v>18</v>
      </c>
      <c r="CN15" s="19">
        <v>4.8</v>
      </c>
      <c r="CO15" s="19">
        <v>0.2</v>
      </c>
      <c r="CP15" s="19">
        <v>0</v>
      </c>
      <c r="CQ15" s="19">
        <v>18</v>
      </c>
      <c r="CR15" s="19">
        <v>5.2</v>
      </c>
      <c r="CS15" s="19">
        <v>0.8</v>
      </c>
      <c r="CT15" s="19">
        <v>0</v>
      </c>
      <c r="CU15" s="28"/>
      <c r="CV15" s="41">
        <f>IF(SUM(CB15,CF15)&gt;0,SUM(CB15,CF15),"")</f>
        <v>11.6</v>
      </c>
      <c r="CW15" s="41">
        <f>IF(SUM(CA15:CB15,CD15:CF15,CH15)-CC15-CG15&gt;0,SUM(CA15:CB15,CD15:CF15,CH15)-CC15-CG15,"")</f>
        <v>46.6</v>
      </c>
      <c r="CX15" s="41">
        <f>IF(SUM(CI15:CJ15,CL15)-CK15&gt;0,SUM(CI15:CJ15,CL15)-CK15,"")</f>
        <v>22.4</v>
      </c>
      <c r="CY15" s="41">
        <f>IF(SUM(CB15,CF15,CJ15)&gt;0,SUM(CB15,CF15,CJ15),"")</f>
        <v>16.8</v>
      </c>
      <c r="CZ15" s="41">
        <f>IF(SUM(CW15,CX15)&gt;0,SUM(CW15,CX15),"")</f>
        <v>69</v>
      </c>
      <c r="DA15" s="41">
        <f>IF(SUM(CN15,CR15)&gt;0,SUM(CN15,CR15),"")</f>
        <v>10</v>
      </c>
      <c r="DB15" s="41">
        <f>IF(SUM(CM15:CN15,CP15:CR15,CT15)-SUM(CO15,CS15)&gt;0,SUM(CM15:CN15,CP15:CR15,CT15)-SUM(CO15,CS15),"")</f>
        <v>45</v>
      </c>
      <c r="DC15" s="41">
        <f>IF(SUM(CW15,DB15)&gt;0,SUM(CW15,DB15),"")</f>
        <v>91.6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9.1999999999999993</v>
      </c>
      <c r="QF15" s="23">
        <f>IF($CU15="P",CB15,(CB15+AY15)/2)</f>
        <v>2.8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3</v>
      </c>
      <c r="QK15" s="23">
        <f>IF($CU15="P",CG15,(CG15+BD15)/2)</f>
        <v>0.5</v>
      </c>
      <c r="QL15" s="23">
        <f>IF($CU15="P",CH15,(CH15+BE15)/2)</f>
        <v>0</v>
      </c>
      <c r="QM15" s="23">
        <f>IF($CU15="P",CI15,(CI15+BF15)/2)</f>
        <v>8.85</v>
      </c>
      <c r="QN15" s="23">
        <f>IF($CU15="P",CJ15,(CJ15+BG15)/2)</f>
        <v>2.6</v>
      </c>
      <c r="QO15" s="23">
        <f>IF($CU15="P",CK15,(CK15+BH15)/2)</f>
        <v>0.4</v>
      </c>
      <c r="QP15" s="23">
        <f>IF($CU15="P",CL15,(CL15+BI15)/2)</f>
        <v>0.15</v>
      </c>
      <c r="QQ15" s="23">
        <f>IF($CU15="P",CM15,(CM15+BJ15)/2)</f>
        <v>9</v>
      </c>
      <c r="QR15" s="23">
        <f>IF($CU15="P",CN15,(CN15+BK15)/2)</f>
        <v>2.4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2.6</v>
      </c>
      <c r="QW15" s="23">
        <f>IF($CU15="P",CS15,(CS15+BP15)/2)</f>
        <v>0.4</v>
      </c>
      <c r="QX15" s="23">
        <f>IF($CU15="P",CT15,(CT15+BQ15)/2)</f>
        <v>0</v>
      </c>
      <c r="QY15" s="28" t="s">
        <v>57</v>
      </c>
      <c r="QZ15" s="41">
        <f>IF(SUM(QF15,QJ15)&gt;0,SUM(QF15,QJ15),"")</f>
        <v>5.8</v>
      </c>
      <c r="RA15" s="41">
        <f>IF(SUM(QE15:QF15,QH15:QJ15,QL15)-QG15-QK15&gt;0,SUM(QE15:QF15,QH15:QJ15,QL15)-QG15-QK15,"")</f>
        <v>23.3</v>
      </c>
      <c r="RB15" s="41">
        <f>IF(SUM(QM15:QN15,QP15)-QO15&gt;0,SUM(QM15:QN15,QP15)-QO15,"")</f>
        <v>11.2</v>
      </c>
      <c r="RC15" s="41">
        <f>IF(SUM(QF15,QJ15,QN15)&gt;0,SUM(QF15,QJ15,QN15),"")</f>
        <v>8.4</v>
      </c>
      <c r="RD15" s="41">
        <f>IF(SUM(RA15,RB15)&gt;0,SUM(RA15,RB15),"")</f>
        <v>34.5</v>
      </c>
      <c r="RE15" s="41">
        <f>IF(SUM(QR15,QV15)&gt;0,SUM(QR15,QV15),"")</f>
        <v>5</v>
      </c>
      <c r="RF15" s="41">
        <f>IF(SUM(QQ15:QR15,QT15:QV15,QX15)-SUM(QS15,QW15)&gt;0,SUM(QQ15:QR15,QT15:QV15,QX15)-SUM(QS15,QW15),"")</f>
        <v>22.5</v>
      </c>
      <c r="RG15" s="41">
        <f>IF(SUM(RA15,RF15)&gt;0,SUM(RA15,RF15),"")</f>
        <v>45.8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>
        <v>17.399999999999999</v>
      </c>
      <c r="AY16" s="18">
        <v>2.9</v>
      </c>
      <c r="AZ16" s="18">
        <v>1.2</v>
      </c>
      <c r="BA16" s="18">
        <v>0</v>
      </c>
      <c r="BB16" s="18">
        <v>18.2</v>
      </c>
      <c r="BC16" s="18">
        <v>5.6</v>
      </c>
      <c r="BD16" s="18">
        <v>0</v>
      </c>
      <c r="BE16" s="18">
        <v>0</v>
      </c>
      <c r="BF16" s="18">
        <v>17</v>
      </c>
      <c r="BG16" s="18">
        <v>2.8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8.5</v>
      </c>
      <c r="BT16" s="11">
        <f>IF(SUM(AX16:AY16,BA16:BC16,BE16)-AZ16-BD16&gt;0,SUM(AX16:AY16,BA16:BC16,BE16)-AZ16-BD16,"")</f>
        <v>42.9</v>
      </c>
      <c r="BU16" s="11">
        <f>IF(SUM(BF16:BG16,BI16)-BH16&gt;0,SUM(BF16:BG16,BI16)-BH16,"")</f>
        <v>19.8</v>
      </c>
      <c r="BV16" s="11">
        <f>IF(SUM(AY16,BC16,BG16)&gt;0,SUM(AY16,BC16,BG16),"")</f>
        <v>11.3</v>
      </c>
      <c r="BW16" s="11">
        <f>IF(SUM(BT16,BU16)&gt;0,SUM(BT16,BU16),"")</f>
        <v>62.7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42.9</v>
      </c>
      <c r="CA16" s="19">
        <v>18</v>
      </c>
      <c r="CB16" s="19">
        <v>5.6</v>
      </c>
      <c r="CC16" s="19">
        <v>0.2</v>
      </c>
      <c r="CD16" s="19">
        <v>0</v>
      </c>
      <c r="CE16" s="19">
        <v>16.2</v>
      </c>
      <c r="CF16" s="19">
        <v>6</v>
      </c>
      <c r="CG16" s="19">
        <v>0.8</v>
      </c>
      <c r="CH16" s="19">
        <v>0.3</v>
      </c>
      <c r="CI16" s="19">
        <v>18</v>
      </c>
      <c r="CJ16" s="19">
        <v>4.8</v>
      </c>
      <c r="CK16" s="19">
        <v>0.2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11.6</v>
      </c>
      <c r="CW16" s="41">
        <f>IF(SUM(CA16:CB16,CD16:CF16,CH16)-CC16-CG16&gt;0,SUM(CA16:CB16,CD16:CF16,CH16)-CC16-CG16,"")</f>
        <v>45.099999999999994</v>
      </c>
      <c r="CX16" s="41">
        <f>IF(SUM(CI16:CJ16,CL16)-CK16&gt;0,SUM(CI16:CJ16,CL16)-CK16,"")</f>
        <v>22.6</v>
      </c>
      <c r="CY16" s="41">
        <f>IF(SUM(CB16,CF16,CJ16)&gt;0,SUM(CB16,CF16,CJ16),"")</f>
        <v>16.399999999999999</v>
      </c>
      <c r="CZ16" s="41">
        <f>IF(SUM(CW16,CX16)&gt;0,SUM(CW16,CX16),"")</f>
        <v>67.699999999999989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45.099999999999994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17.7</v>
      </c>
      <c r="QF16" s="23">
        <f>IF($CU16="P",CB16,(CB16+AY16)/2)</f>
        <v>4.25</v>
      </c>
      <c r="QG16" s="23">
        <f>IF($CU16="P",CC16,(CC16+AZ16)/2)</f>
        <v>0.7</v>
      </c>
      <c r="QH16" s="23">
        <f>IF($CU16="P",CD16,(CD16+BA16)/2)</f>
        <v>0</v>
      </c>
      <c r="QI16" s="23">
        <f>IF($CU16="P",CE16,(CE16+BB16)/2)</f>
        <v>17.2</v>
      </c>
      <c r="QJ16" s="23">
        <f>IF($CU16="P",CF16,(CF16+BC16)/2)</f>
        <v>5.8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17.5</v>
      </c>
      <c r="QN16" s="23">
        <f>IF($CU16="P",CJ16,(CJ16+BG16)/2)</f>
        <v>3.8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10.050000000000001</v>
      </c>
      <c r="RA16" s="41">
        <f>IF(SUM(QE16:QF16,QH16:QJ16,QL16)-QG16-QK16&gt;0,SUM(QE16:QF16,QH16:QJ16,QL16)-QG16-QK16,"")</f>
        <v>43.999999999999993</v>
      </c>
      <c r="RB16" s="41">
        <f>IF(SUM(QM16:QN16,QP16)-QO16&gt;0,SUM(QM16:QN16,QP16)-QO16,"")</f>
        <v>21.2</v>
      </c>
      <c r="RC16" s="41">
        <f>IF(SUM(QF16,QJ16,QN16)&gt;0,SUM(QF16,QJ16,QN16),"")</f>
        <v>13.850000000000001</v>
      </c>
      <c r="RD16" s="41">
        <f>IF(SUM(RA16,RB16)&gt;0,SUM(RA16,RB16),"")</f>
        <v>65.199999999999989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43.999999999999993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18.3</v>
      </c>
      <c r="AY17" s="18">
        <v>3.1</v>
      </c>
      <c r="AZ17" s="18">
        <v>1</v>
      </c>
      <c r="BA17" s="18">
        <v>0</v>
      </c>
      <c r="BB17" s="18">
        <v>17.100000000000001</v>
      </c>
      <c r="BC17" s="18">
        <v>2.8</v>
      </c>
      <c r="BD17" s="18">
        <v>0</v>
      </c>
      <c r="BE17" s="18">
        <v>0</v>
      </c>
      <c r="BF17" s="18">
        <v>17.899999999999999</v>
      </c>
      <c r="BG17" s="18">
        <v>4.8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5.9</v>
      </c>
      <c r="BT17" s="11">
        <f>IF(SUM(AX17:AY17,BA17:BC17,BE17)-AZ17-BD17&gt;0,SUM(AX17:AY17,BA17:BC17,BE17)-AZ17-BD17,"")</f>
        <v>40.299999999999997</v>
      </c>
      <c r="BU17" s="11">
        <f>IF(SUM(BF17:BG17,BI17)-BH17&gt;0,SUM(BF17:BG17,BI17)-BH17,"")</f>
        <v>22.099999999999998</v>
      </c>
      <c r="BV17" s="11">
        <f>IF(SUM(AY17,BC17,BG17)&gt;0,SUM(AY17,BC17,BG17),"")</f>
        <v>10.7</v>
      </c>
      <c r="BW17" s="11">
        <f>IF(SUM(BT17,BU17)&gt;0,SUM(BT17,BU17),"")</f>
        <v>62.399999999999991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IF(SUM(BT17,BY17)&gt;0,SUM(BT17,BY17),"")</f>
        <v>40.299999999999997</v>
      </c>
      <c r="CA17" s="19">
        <v>16.2</v>
      </c>
      <c r="CB17" s="19">
        <v>5.2</v>
      </c>
      <c r="CC17" s="19">
        <v>0.8</v>
      </c>
      <c r="CD17" s="19">
        <v>0</v>
      </c>
      <c r="CE17" s="19">
        <v>18.100000000000001</v>
      </c>
      <c r="CF17" s="19">
        <v>4.8</v>
      </c>
      <c r="CG17" s="19">
        <v>0.6</v>
      </c>
      <c r="CH17" s="19">
        <v>0</v>
      </c>
      <c r="CI17" s="19">
        <v>17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10</v>
      </c>
      <c r="CW17" s="41">
        <f>IF(SUM(CA17:CB17,CD17:CF17,CH17)-CC17-CG17&gt;0,SUM(CA17:CB17,CD17:CF17,CH17)-CC17-CG17,"")</f>
        <v>42.9</v>
      </c>
      <c r="CX17" s="41">
        <f>IF(SUM(CI17:CJ17,CL17)-CK17&gt;0,SUM(CI17:CJ17,CL17)-CK17,"")</f>
        <v>19.399999999999999</v>
      </c>
      <c r="CY17" s="41">
        <f>IF(SUM(CB17,CF17,CJ17)&gt;0,SUM(CB17,CF17,CJ17),"")</f>
        <v>12.4</v>
      </c>
      <c r="CZ17" s="41">
        <f>IF(SUM(CW17,CX17)&gt;0,SUM(CW17,CX17),"")</f>
        <v>62.3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IF(SUM(CW17,DB17)&gt;0,SUM(CW17,DB17),"")</f>
        <v>42.9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17.25</v>
      </c>
      <c r="QF17" s="23">
        <f>IF($CU17="P",CB17,(CB17+AY17)/2)</f>
        <v>4.1500000000000004</v>
      </c>
      <c r="QG17" s="23">
        <f>IF($CU17="P",CC17,(CC17+AZ17)/2)</f>
        <v>0.9</v>
      </c>
      <c r="QH17" s="23">
        <f>IF($CU17="P",CD17,(CD17+BA17)/2)</f>
        <v>0</v>
      </c>
      <c r="QI17" s="23">
        <f>IF($CU17="P",CE17,(CE17+BB17)/2)</f>
        <v>17.600000000000001</v>
      </c>
      <c r="QJ17" s="23">
        <f>IF($CU17="P",CF17,(CF17+BC17)/2)</f>
        <v>3.8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17.45</v>
      </c>
      <c r="QN17" s="23">
        <f>IF($CU17="P",CJ17,(CJ17+BG17)/2)</f>
        <v>3.5999999999999996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7.95</v>
      </c>
      <c r="RA17" s="41">
        <f>IF(SUM(QE17:QF17,QH17:QJ17,QL17)-QG17-QK17&gt;0,SUM(QE17:QF17,QH17:QJ17,QL17)-QG17-QK17,"")</f>
        <v>41.6</v>
      </c>
      <c r="RB17" s="41">
        <f>IF(SUM(QM17:QN17,QP17)-QO17&gt;0,SUM(QM17:QN17,QP17)-QO17,"")</f>
        <v>20.749999999999996</v>
      </c>
      <c r="RC17" s="41">
        <f>IF(SUM(QF17,QJ17,QN17)&gt;0,SUM(QF17,QJ17,QN17),"")</f>
        <v>11.55</v>
      </c>
      <c r="RD17" s="41">
        <f>IF(SUM(RA17,RB17)&gt;0,SUM(RA17,RB17),"")</f>
        <v>62.349999999999994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IF(SUM(RA17,RF17)&gt;0,SUM(RA17,RF17),"")</f>
        <v>41.6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IF(SUM(CW18,DB18)&gt;0,SUM(CW18,DB18),"")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IF(SUM(HH18,HM18)&gt;0,SUM(HH18,HM18),"")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IF(SUM(RA18,RF18)&gt;0,SUM(RA18,RF18),"")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2023-08-13T19:56:27Z</dcterms:modified>
</cp:coreProperties>
</file>